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Remittance Paper R-01\"/>
    </mc:Choice>
  </mc:AlternateContent>
  <xr:revisionPtr revIDLastSave="0" documentId="13_ncr:1_{10D6DBD4-B9A4-4245-B1D2-ED67B7063DE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ll Data" sheetId="1" r:id="rId1"/>
    <sheet name="BD" sheetId="2" r:id="rId2"/>
    <sheet name="IND" sheetId="3" r:id="rId3"/>
    <sheet name="PAK" sheetId="4" r:id="rId4"/>
    <sheet name="AFG" sheetId="5" r:id="rId5"/>
    <sheet name="Maldives" sheetId="6" r:id="rId6"/>
    <sheet name="Nepal" sheetId="7" r:id="rId7"/>
    <sheet name="SL" sheetId="8" r:id="rId8"/>
    <sheet name="Bhutan" sheetId="9" r:id="rId9"/>
    <sheet name="Parcent" sheetId="10" r:id="rId10"/>
    <sheet name="Sheet2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1" i="9" l="1"/>
  <c r="S61" i="9"/>
  <c r="Q61" i="9"/>
  <c r="L61" i="9"/>
  <c r="J61" i="9"/>
  <c r="H61" i="9"/>
  <c r="F61" i="9"/>
  <c r="W60" i="9"/>
  <c r="S60" i="9"/>
  <c r="Q60" i="9"/>
  <c r="L60" i="9"/>
  <c r="J60" i="9"/>
  <c r="H60" i="9"/>
  <c r="F60" i="9"/>
  <c r="W59" i="9"/>
  <c r="S59" i="9"/>
  <c r="Q59" i="9"/>
  <c r="L59" i="9"/>
  <c r="J59" i="9"/>
  <c r="H59" i="9"/>
  <c r="F59" i="9"/>
  <c r="W58" i="9"/>
  <c r="S58" i="9"/>
  <c r="Q58" i="9"/>
  <c r="L58" i="9"/>
  <c r="J58" i="9"/>
  <c r="H58" i="9"/>
  <c r="F58" i="9"/>
  <c r="W57" i="9"/>
  <c r="S57" i="9"/>
  <c r="Q57" i="9"/>
  <c r="L57" i="9"/>
  <c r="J57" i="9"/>
  <c r="H57" i="9"/>
  <c r="F57" i="9"/>
  <c r="W56" i="9"/>
  <c r="S56" i="9"/>
  <c r="Q56" i="9"/>
  <c r="L56" i="9"/>
  <c r="J56" i="9"/>
  <c r="H56" i="9"/>
  <c r="F56" i="9"/>
  <c r="W55" i="9"/>
  <c r="S55" i="9"/>
  <c r="Q55" i="9"/>
  <c r="L55" i="9"/>
  <c r="J55" i="9"/>
  <c r="H55" i="9"/>
  <c r="F55" i="9"/>
  <c r="W54" i="9"/>
  <c r="S54" i="9"/>
  <c r="Q54" i="9"/>
  <c r="L54" i="9"/>
  <c r="J54" i="9"/>
  <c r="H54" i="9"/>
  <c r="F54" i="9"/>
  <c r="W53" i="9"/>
  <c r="S53" i="9"/>
  <c r="Q53" i="9"/>
  <c r="L53" i="9"/>
  <c r="J53" i="9"/>
  <c r="H53" i="9"/>
  <c r="F53" i="9"/>
  <c r="W52" i="9"/>
  <c r="S52" i="9"/>
  <c r="Q52" i="9"/>
  <c r="L52" i="9"/>
  <c r="J52" i="9"/>
  <c r="H52" i="9"/>
  <c r="F52" i="9"/>
  <c r="W51" i="9"/>
  <c r="S51" i="9"/>
  <c r="Q51" i="9"/>
  <c r="L51" i="9"/>
  <c r="J51" i="9"/>
  <c r="H51" i="9"/>
  <c r="F51" i="9"/>
  <c r="W50" i="9"/>
  <c r="S50" i="9"/>
  <c r="Q50" i="9"/>
  <c r="L50" i="9"/>
  <c r="J50" i="9"/>
  <c r="H50" i="9"/>
  <c r="F50" i="9"/>
  <c r="W49" i="9"/>
  <c r="S49" i="9"/>
  <c r="Q49" i="9"/>
  <c r="L49" i="9"/>
  <c r="J49" i="9"/>
  <c r="H49" i="9"/>
  <c r="F49" i="9"/>
  <c r="W48" i="9"/>
  <c r="S48" i="9"/>
  <c r="Q48" i="9"/>
  <c r="L48" i="9"/>
  <c r="J48" i="9"/>
  <c r="H48" i="9"/>
  <c r="F48" i="9"/>
  <c r="W47" i="9"/>
  <c r="S47" i="9"/>
  <c r="Q47" i="9"/>
  <c r="L47" i="9"/>
  <c r="J47" i="9"/>
  <c r="H47" i="9"/>
  <c r="F47" i="9"/>
  <c r="W46" i="9"/>
  <c r="S46" i="9"/>
  <c r="Q46" i="9"/>
  <c r="L46" i="9"/>
  <c r="J46" i="9"/>
  <c r="H46" i="9"/>
  <c r="F46" i="9"/>
  <c r="W45" i="9"/>
  <c r="S45" i="9"/>
  <c r="Q45" i="9"/>
  <c r="L45" i="9"/>
  <c r="J45" i="9"/>
  <c r="H45" i="9"/>
  <c r="F45" i="9"/>
  <c r="W44" i="9"/>
  <c r="S44" i="9"/>
  <c r="Q44" i="9"/>
  <c r="L44" i="9"/>
  <c r="J44" i="9"/>
  <c r="H44" i="9"/>
  <c r="F44" i="9"/>
  <c r="W43" i="9"/>
  <c r="S43" i="9"/>
  <c r="Q43" i="9"/>
  <c r="L43" i="9"/>
  <c r="J43" i="9"/>
  <c r="H43" i="9"/>
  <c r="F43" i="9"/>
  <c r="W42" i="9"/>
  <c r="S42" i="9"/>
  <c r="Q42" i="9"/>
  <c r="L42" i="9"/>
  <c r="J42" i="9"/>
  <c r="H42" i="9"/>
  <c r="F42" i="9"/>
  <c r="W41" i="9"/>
  <c r="S41" i="9"/>
  <c r="Q41" i="9"/>
  <c r="L41" i="9"/>
  <c r="J41" i="9"/>
  <c r="H41" i="9"/>
  <c r="F41" i="9"/>
  <c r="W40" i="9"/>
  <c r="S40" i="9"/>
  <c r="Q40" i="9"/>
  <c r="L40" i="9"/>
  <c r="J40" i="9"/>
  <c r="H40" i="9"/>
  <c r="F40" i="9"/>
  <c r="W39" i="9"/>
  <c r="S39" i="9"/>
  <c r="Q39" i="9"/>
  <c r="L39" i="9"/>
  <c r="J39" i="9"/>
  <c r="H39" i="9"/>
  <c r="F39" i="9"/>
  <c r="W38" i="9"/>
  <c r="S38" i="9"/>
  <c r="Q38" i="9"/>
  <c r="L38" i="9"/>
  <c r="J38" i="9"/>
  <c r="H38" i="9"/>
  <c r="F38" i="9"/>
  <c r="W37" i="9"/>
  <c r="S37" i="9"/>
  <c r="Q37" i="9"/>
  <c r="L37" i="9"/>
  <c r="J37" i="9"/>
  <c r="H37" i="9"/>
  <c r="F37" i="9"/>
  <c r="W36" i="9"/>
  <c r="S36" i="9"/>
  <c r="Q36" i="9"/>
  <c r="L36" i="9"/>
  <c r="J36" i="9"/>
  <c r="H36" i="9"/>
  <c r="F36" i="9"/>
  <c r="W35" i="9"/>
  <c r="S35" i="9"/>
  <c r="Q35" i="9"/>
  <c r="L35" i="9"/>
  <c r="J35" i="9"/>
  <c r="H35" i="9"/>
  <c r="F35" i="9"/>
  <c r="W34" i="9"/>
  <c r="S34" i="9"/>
  <c r="Q34" i="9"/>
  <c r="L34" i="9"/>
  <c r="J34" i="9"/>
  <c r="H34" i="9"/>
  <c r="F34" i="9"/>
  <c r="W33" i="9"/>
  <c r="S33" i="9"/>
  <c r="Q33" i="9"/>
  <c r="L33" i="9"/>
  <c r="J33" i="9"/>
  <c r="H33" i="9"/>
  <c r="F33" i="9"/>
  <c r="W32" i="9"/>
  <c r="S32" i="9"/>
  <c r="Q32" i="9"/>
  <c r="L32" i="9"/>
  <c r="J32" i="9"/>
  <c r="H32" i="9"/>
  <c r="F32" i="9"/>
  <c r="W31" i="9"/>
  <c r="S31" i="9"/>
  <c r="Q31" i="9"/>
  <c r="L31" i="9"/>
  <c r="J31" i="9"/>
  <c r="H31" i="9"/>
  <c r="F31" i="9"/>
  <c r="W30" i="9"/>
  <c r="S30" i="9"/>
  <c r="Q30" i="9"/>
  <c r="L30" i="9"/>
  <c r="J30" i="9"/>
  <c r="H30" i="9"/>
  <c r="F30" i="9"/>
  <c r="W29" i="9"/>
  <c r="S29" i="9"/>
  <c r="Q29" i="9"/>
  <c r="L29" i="9"/>
  <c r="J29" i="9"/>
  <c r="H29" i="9"/>
  <c r="F29" i="9"/>
  <c r="W28" i="9"/>
  <c r="S28" i="9"/>
  <c r="Q28" i="9"/>
  <c r="L28" i="9"/>
  <c r="J28" i="9"/>
  <c r="H28" i="9"/>
  <c r="F28" i="9"/>
  <c r="W27" i="9"/>
  <c r="S27" i="9"/>
  <c r="Q27" i="9"/>
  <c r="L27" i="9"/>
  <c r="J27" i="9"/>
  <c r="H27" i="9"/>
  <c r="F27" i="9"/>
  <c r="W26" i="9"/>
  <c r="S26" i="9"/>
  <c r="Q26" i="9"/>
  <c r="L26" i="9"/>
  <c r="J26" i="9"/>
  <c r="H26" i="9"/>
  <c r="F26" i="9"/>
  <c r="W25" i="9"/>
  <c r="S25" i="9"/>
  <c r="Q25" i="9"/>
  <c r="L25" i="9"/>
  <c r="J25" i="9"/>
  <c r="H25" i="9"/>
  <c r="F25" i="9"/>
  <c r="W24" i="9"/>
  <c r="S24" i="9"/>
  <c r="Q24" i="9"/>
  <c r="L24" i="9"/>
  <c r="J24" i="9"/>
  <c r="H24" i="9"/>
  <c r="F24" i="9"/>
  <c r="W23" i="9"/>
  <c r="S23" i="9"/>
  <c r="Q23" i="9"/>
  <c r="L23" i="9"/>
  <c r="J23" i="9"/>
  <c r="H23" i="9"/>
  <c r="F23" i="9"/>
  <c r="W22" i="9"/>
  <c r="S22" i="9"/>
  <c r="Q22" i="9"/>
  <c r="L22" i="9"/>
  <c r="J22" i="9"/>
  <c r="H22" i="9"/>
  <c r="F22" i="9"/>
  <c r="W21" i="9"/>
  <c r="S21" i="9"/>
  <c r="Q21" i="9"/>
  <c r="L21" i="9"/>
  <c r="J21" i="9"/>
  <c r="H21" i="9"/>
  <c r="F21" i="9"/>
  <c r="W20" i="9"/>
  <c r="S20" i="9"/>
  <c r="Q20" i="9"/>
  <c r="L20" i="9"/>
  <c r="J20" i="9"/>
  <c r="H20" i="9"/>
  <c r="F20" i="9"/>
  <c r="W19" i="9"/>
  <c r="S19" i="9"/>
  <c r="Q19" i="9"/>
  <c r="L19" i="9"/>
  <c r="J19" i="9"/>
  <c r="H19" i="9"/>
  <c r="F19" i="9"/>
  <c r="W18" i="9"/>
  <c r="S18" i="9"/>
  <c r="Q18" i="9"/>
  <c r="L18" i="9"/>
  <c r="J18" i="9"/>
  <c r="H18" i="9"/>
  <c r="F18" i="9"/>
  <c r="W17" i="9"/>
  <c r="S17" i="9"/>
  <c r="Q17" i="9"/>
  <c r="L17" i="9"/>
  <c r="J17" i="9"/>
  <c r="H17" i="9"/>
  <c r="F17" i="9"/>
  <c r="W16" i="9"/>
  <c r="S16" i="9"/>
  <c r="Q16" i="9"/>
  <c r="L16" i="9"/>
  <c r="J16" i="9"/>
  <c r="H16" i="9"/>
  <c r="F16" i="9"/>
  <c r="W15" i="9"/>
  <c r="S15" i="9"/>
  <c r="Q15" i="9"/>
  <c r="L15" i="9"/>
  <c r="J15" i="9"/>
  <c r="H15" i="9"/>
  <c r="F15" i="9"/>
  <c r="W14" i="9"/>
  <c r="S14" i="9"/>
  <c r="Q14" i="9"/>
  <c r="L14" i="9"/>
  <c r="J14" i="9"/>
  <c r="H14" i="9"/>
  <c r="F14" i="9"/>
  <c r="W13" i="9"/>
  <c r="S13" i="9"/>
  <c r="Q13" i="9"/>
  <c r="L13" i="9"/>
  <c r="J13" i="9"/>
  <c r="H13" i="9"/>
  <c r="F13" i="9"/>
  <c r="W12" i="9"/>
  <c r="S12" i="9"/>
  <c r="Q12" i="9"/>
  <c r="L12" i="9"/>
  <c r="J12" i="9"/>
  <c r="H12" i="9"/>
  <c r="F12" i="9"/>
  <c r="W11" i="9"/>
  <c r="S11" i="9"/>
  <c r="Q11" i="9"/>
  <c r="L11" i="9"/>
  <c r="J11" i="9"/>
  <c r="H11" i="9"/>
  <c r="F11" i="9"/>
  <c r="W10" i="9"/>
  <c r="S10" i="9"/>
  <c r="Q10" i="9"/>
  <c r="L10" i="9"/>
  <c r="J10" i="9"/>
  <c r="H10" i="9"/>
  <c r="F10" i="9"/>
  <c r="W9" i="9"/>
  <c r="S9" i="9"/>
  <c r="Q9" i="9"/>
  <c r="L9" i="9"/>
  <c r="J9" i="9"/>
  <c r="H9" i="9"/>
  <c r="F9" i="9"/>
  <c r="W8" i="9"/>
  <c r="S8" i="9"/>
  <c r="Q8" i="9"/>
  <c r="L8" i="9"/>
  <c r="J8" i="9"/>
  <c r="H8" i="9"/>
  <c r="F8" i="9"/>
  <c r="W7" i="9"/>
  <c r="S7" i="9"/>
  <c r="Q7" i="9"/>
  <c r="L7" i="9"/>
  <c r="J7" i="9"/>
  <c r="H7" i="9"/>
  <c r="F7" i="9"/>
  <c r="W6" i="9"/>
  <c r="S6" i="9"/>
  <c r="Q6" i="9"/>
  <c r="L6" i="9"/>
  <c r="J6" i="9"/>
  <c r="H6" i="9"/>
  <c r="F6" i="9"/>
  <c r="W5" i="9"/>
  <c r="S5" i="9"/>
  <c r="Q5" i="9"/>
  <c r="L5" i="9"/>
  <c r="J5" i="9"/>
  <c r="H5" i="9"/>
  <c r="F5" i="9"/>
  <c r="W4" i="9"/>
  <c r="S4" i="9"/>
  <c r="Q4" i="9"/>
  <c r="L4" i="9"/>
  <c r="J4" i="9"/>
  <c r="H4" i="9"/>
  <c r="F4" i="9"/>
  <c r="W3" i="9"/>
  <c r="S3" i="9"/>
  <c r="Q3" i="9"/>
  <c r="L3" i="9"/>
  <c r="J3" i="9"/>
  <c r="H3" i="9"/>
  <c r="F3" i="9"/>
  <c r="W2" i="9"/>
  <c r="S2" i="9"/>
  <c r="Q2" i="9"/>
  <c r="L2" i="9"/>
  <c r="J2" i="9"/>
  <c r="H2" i="9"/>
  <c r="F2" i="9"/>
  <c r="W61" i="8"/>
  <c r="S61" i="8"/>
  <c r="Q61" i="8"/>
  <c r="L61" i="8"/>
  <c r="J61" i="8"/>
  <c r="H61" i="8"/>
  <c r="F61" i="8"/>
  <c r="W60" i="8"/>
  <c r="S60" i="8"/>
  <c r="Q60" i="8"/>
  <c r="L60" i="8"/>
  <c r="J60" i="8"/>
  <c r="H60" i="8"/>
  <c r="F60" i="8"/>
  <c r="W59" i="8"/>
  <c r="S59" i="8"/>
  <c r="Q59" i="8"/>
  <c r="L59" i="8"/>
  <c r="J59" i="8"/>
  <c r="H59" i="8"/>
  <c r="F59" i="8"/>
  <c r="W58" i="8"/>
  <c r="S58" i="8"/>
  <c r="Q58" i="8"/>
  <c r="L58" i="8"/>
  <c r="J58" i="8"/>
  <c r="H58" i="8"/>
  <c r="F58" i="8"/>
  <c r="W57" i="8"/>
  <c r="S57" i="8"/>
  <c r="Q57" i="8"/>
  <c r="L57" i="8"/>
  <c r="J57" i="8"/>
  <c r="H57" i="8"/>
  <c r="F57" i="8"/>
  <c r="W56" i="8"/>
  <c r="S56" i="8"/>
  <c r="Q56" i="8"/>
  <c r="L56" i="8"/>
  <c r="J56" i="8"/>
  <c r="H56" i="8"/>
  <c r="F56" i="8"/>
  <c r="W55" i="8"/>
  <c r="S55" i="8"/>
  <c r="Q55" i="8"/>
  <c r="L55" i="8"/>
  <c r="J55" i="8"/>
  <c r="H55" i="8"/>
  <c r="F55" i="8"/>
  <c r="W54" i="8"/>
  <c r="S54" i="8"/>
  <c r="Q54" i="8"/>
  <c r="L54" i="8"/>
  <c r="J54" i="8"/>
  <c r="H54" i="8"/>
  <c r="F54" i="8"/>
  <c r="W53" i="8"/>
  <c r="S53" i="8"/>
  <c r="Q53" i="8"/>
  <c r="L53" i="8"/>
  <c r="J53" i="8"/>
  <c r="H53" i="8"/>
  <c r="F53" i="8"/>
  <c r="W52" i="8"/>
  <c r="S52" i="8"/>
  <c r="Q52" i="8"/>
  <c r="L52" i="8"/>
  <c r="J52" i="8"/>
  <c r="H52" i="8"/>
  <c r="F52" i="8"/>
  <c r="W51" i="8"/>
  <c r="S51" i="8"/>
  <c r="Q51" i="8"/>
  <c r="L51" i="8"/>
  <c r="J51" i="8"/>
  <c r="H51" i="8"/>
  <c r="F51" i="8"/>
  <c r="W50" i="8"/>
  <c r="S50" i="8"/>
  <c r="Q50" i="8"/>
  <c r="L50" i="8"/>
  <c r="J50" i="8"/>
  <c r="H50" i="8"/>
  <c r="F50" i="8"/>
  <c r="W49" i="8"/>
  <c r="S49" i="8"/>
  <c r="Q49" i="8"/>
  <c r="L49" i="8"/>
  <c r="J49" i="8"/>
  <c r="H49" i="8"/>
  <c r="F49" i="8"/>
  <c r="W48" i="8"/>
  <c r="S48" i="8"/>
  <c r="Q48" i="8"/>
  <c r="L48" i="8"/>
  <c r="J48" i="8"/>
  <c r="H48" i="8"/>
  <c r="F48" i="8"/>
  <c r="W47" i="8"/>
  <c r="S47" i="8"/>
  <c r="Q47" i="8"/>
  <c r="L47" i="8"/>
  <c r="J47" i="8"/>
  <c r="H47" i="8"/>
  <c r="F47" i="8"/>
  <c r="W46" i="8"/>
  <c r="S46" i="8"/>
  <c r="Q46" i="8"/>
  <c r="L46" i="8"/>
  <c r="J46" i="8"/>
  <c r="H46" i="8"/>
  <c r="F46" i="8"/>
  <c r="W45" i="8"/>
  <c r="S45" i="8"/>
  <c r="Q45" i="8"/>
  <c r="L45" i="8"/>
  <c r="J45" i="8"/>
  <c r="H45" i="8"/>
  <c r="F45" i="8"/>
  <c r="W44" i="8"/>
  <c r="S44" i="8"/>
  <c r="Q44" i="8"/>
  <c r="L44" i="8"/>
  <c r="J44" i="8"/>
  <c r="H44" i="8"/>
  <c r="F44" i="8"/>
  <c r="W43" i="8"/>
  <c r="S43" i="8"/>
  <c r="Q43" i="8"/>
  <c r="L43" i="8"/>
  <c r="J43" i="8"/>
  <c r="H43" i="8"/>
  <c r="F43" i="8"/>
  <c r="W42" i="8"/>
  <c r="S42" i="8"/>
  <c r="Q42" i="8"/>
  <c r="L42" i="8"/>
  <c r="J42" i="8"/>
  <c r="H42" i="8"/>
  <c r="F42" i="8"/>
  <c r="W41" i="8"/>
  <c r="S41" i="8"/>
  <c r="Q41" i="8"/>
  <c r="L41" i="8"/>
  <c r="J41" i="8"/>
  <c r="H41" i="8"/>
  <c r="F41" i="8"/>
  <c r="W40" i="8"/>
  <c r="S40" i="8"/>
  <c r="Q40" i="8"/>
  <c r="L40" i="8"/>
  <c r="J40" i="8"/>
  <c r="H40" i="8"/>
  <c r="F40" i="8"/>
  <c r="W39" i="8"/>
  <c r="S39" i="8"/>
  <c r="Q39" i="8"/>
  <c r="L39" i="8"/>
  <c r="J39" i="8"/>
  <c r="H39" i="8"/>
  <c r="F39" i="8"/>
  <c r="W38" i="8"/>
  <c r="S38" i="8"/>
  <c r="Q38" i="8"/>
  <c r="L38" i="8"/>
  <c r="J38" i="8"/>
  <c r="H38" i="8"/>
  <c r="F38" i="8"/>
  <c r="W37" i="8"/>
  <c r="S37" i="8"/>
  <c r="Q37" i="8"/>
  <c r="L37" i="8"/>
  <c r="J37" i="8"/>
  <c r="H37" i="8"/>
  <c r="F37" i="8"/>
  <c r="W36" i="8"/>
  <c r="S36" i="8"/>
  <c r="Q36" i="8"/>
  <c r="L36" i="8"/>
  <c r="J36" i="8"/>
  <c r="H36" i="8"/>
  <c r="F36" i="8"/>
  <c r="W35" i="8"/>
  <c r="S35" i="8"/>
  <c r="Q35" i="8"/>
  <c r="L35" i="8"/>
  <c r="J35" i="8"/>
  <c r="H35" i="8"/>
  <c r="F35" i="8"/>
  <c r="W34" i="8"/>
  <c r="S34" i="8"/>
  <c r="Q34" i="8"/>
  <c r="L34" i="8"/>
  <c r="J34" i="8"/>
  <c r="H34" i="8"/>
  <c r="F34" i="8"/>
  <c r="W33" i="8"/>
  <c r="S33" i="8"/>
  <c r="Q33" i="8"/>
  <c r="L33" i="8"/>
  <c r="J33" i="8"/>
  <c r="H33" i="8"/>
  <c r="F33" i="8"/>
  <c r="W32" i="8"/>
  <c r="S32" i="8"/>
  <c r="Q32" i="8"/>
  <c r="L32" i="8"/>
  <c r="J32" i="8"/>
  <c r="H32" i="8"/>
  <c r="F32" i="8"/>
  <c r="W31" i="8"/>
  <c r="S31" i="8"/>
  <c r="Q31" i="8"/>
  <c r="L31" i="8"/>
  <c r="J31" i="8"/>
  <c r="H31" i="8"/>
  <c r="F31" i="8"/>
  <c r="W30" i="8"/>
  <c r="S30" i="8"/>
  <c r="Q30" i="8"/>
  <c r="L30" i="8"/>
  <c r="J30" i="8"/>
  <c r="H30" i="8"/>
  <c r="F30" i="8"/>
  <c r="W29" i="8"/>
  <c r="S29" i="8"/>
  <c r="Q29" i="8"/>
  <c r="L29" i="8"/>
  <c r="J29" i="8"/>
  <c r="H29" i="8"/>
  <c r="F29" i="8"/>
  <c r="W28" i="8"/>
  <c r="S28" i="8"/>
  <c r="Q28" i="8"/>
  <c r="L28" i="8"/>
  <c r="J28" i="8"/>
  <c r="H28" i="8"/>
  <c r="F28" i="8"/>
  <c r="W27" i="8"/>
  <c r="S27" i="8"/>
  <c r="Q27" i="8"/>
  <c r="L27" i="8"/>
  <c r="J27" i="8"/>
  <c r="H27" i="8"/>
  <c r="F27" i="8"/>
  <c r="W26" i="8"/>
  <c r="S26" i="8"/>
  <c r="Q26" i="8"/>
  <c r="L26" i="8"/>
  <c r="J26" i="8"/>
  <c r="H26" i="8"/>
  <c r="F26" i="8"/>
  <c r="W25" i="8"/>
  <c r="S25" i="8"/>
  <c r="Q25" i="8"/>
  <c r="L25" i="8"/>
  <c r="J25" i="8"/>
  <c r="H25" i="8"/>
  <c r="F25" i="8"/>
  <c r="W24" i="8"/>
  <c r="S24" i="8"/>
  <c r="Q24" i="8"/>
  <c r="L24" i="8"/>
  <c r="J24" i="8"/>
  <c r="H24" i="8"/>
  <c r="F24" i="8"/>
  <c r="W23" i="8"/>
  <c r="S23" i="8"/>
  <c r="Q23" i="8"/>
  <c r="L23" i="8"/>
  <c r="J23" i="8"/>
  <c r="H23" i="8"/>
  <c r="F23" i="8"/>
  <c r="W22" i="8"/>
  <c r="S22" i="8"/>
  <c r="Q22" i="8"/>
  <c r="L22" i="8"/>
  <c r="J22" i="8"/>
  <c r="H22" i="8"/>
  <c r="F22" i="8"/>
  <c r="W21" i="8"/>
  <c r="S21" i="8"/>
  <c r="Q21" i="8"/>
  <c r="L21" i="8"/>
  <c r="J21" i="8"/>
  <c r="H21" i="8"/>
  <c r="F21" i="8"/>
  <c r="W20" i="8"/>
  <c r="S20" i="8"/>
  <c r="Q20" i="8"/>
  <c r="L20" i="8"/>
  <c r="J20" i="8"/>
  <c r="H20" i="8"/>
  <c r="F20" i="8"/>
  <c r="W19" i="8"/>
  <c r="S19" i="8"/>
  <c r="Q19" i="8"/>
  <c r="L19" i="8"/>
  <c r="J19" i="8"/>
  <c r="H19" i="8"/>
  <c r="F19" i="8"/>
  <c r="W18" i="8"/>
  <c r="S18" i="8"/>
  <c r="Q18" i="8"/>
  <c r="L18" i="8"/>
  <c r="J18" i="8"/>
  <c r="H18" i="8"/>
  <c r="F18" i="8"/>
  <c r="W17" i="8"/>
  <c r="S17" i="8"/>
  <c r="Q17" i="8"/>
  <c r="L17" i="8"/>
  <c r="J17" i="8"/>
  <c r="H17" i="8"/>
  <c r="F17" i="8"/>
  <c r="W16" i="8"/>
  <c r="S16" i="8"/>
  <c r="Q16" i="8"/>
  <c r="L16" i="8"/>
  <c r="J16" i="8"/>
  <c r="H16" i="8"/>
  <c r="F16" i="8"/>
  <c r="W15" i="8"/>
  <c r="S15" i="8"/>
  <c r="Q15" i="8"/>
  <c r="L15" i="8"/>
  <c r="J15" i="8"/>
  <c r="H15" i="8"/>
  <c r="F15" i="8"/>
  <c r="W14" i="8"/>
  <c r="S14" i="8"/>
  <c r="Q14" i="8"/>
  <c r="L14" i="8"/>
  <c r="J14" i="8"/>
  <c r="H14" i="8"/>
  <c r="F14" i="8"/>
  <c r="W13" i="8"/>
  <c r="S13" i="8"/>
  <c r="Q13" i="8"/>
  <c r="L13" i="8"/>
  <c r="J13" i="8"/>
  <c r="H13" i="8"/>
  <c r="F13" i="8"/>
  <c r="W12" i="8"/>
  <c r="S12" i="8"/>
  <c r="Q12" i="8"/>
  <c r="L12" i="8"/>
  <c r="J12" i="8"/>
  <c r="H12" i="8"/>
  <c r="F12" i="8"/>
  <c r="W11" i="8"/>
  <c r="S11" i="8"/>
  <c r="Q11" i="8"/>
  <c r="L11" i="8"/>
  <c r="J11" i="8"/>
  <c r="H11" i="8"/>
  <c r="F11" i="8"/>
  <c r="W10" i="8"/>
  <c r="S10" i="8"/>
  <c r="Q10" i="8"/>
  <c r="L10" i="8"/>
  <c r="J10" i="8"/>
  <c r="H10" i="8"/>
  <c r="F10" i="8"/>
  <c r="W9" i="8"/>
  <c r="S9" i="8"/>
  <c r="Q9" i="8"/>
  <c r="L9" i="8"/>
  <c r="J9" i="8"/>
  <c r="H9" i="8"/>
  <c r="F9" i="8"/>
  <c r="W8" i="8"/>
  <c r="S8" i="8"/>
  <c r="Q8" i="8"/>
  <c r="L8" i="8"/>
  <c r="J8" i="8"/>
  <c r="H8" i="8"/>
  <c r="F8" i="8"/>
  <c r="W7" i="8"/>
  <c r="S7" i="8"/>
  <c r="Q7" i="8"/>
  <c r="L7" i="8"/>
  <c r="J7" i="8"/>
  <c r="H7" i="8"/>
  <c r="F7" i="8"/>
  <c r="W6" i="8"/>
  <c r="S6" i="8"/>
  <c r="Q6" i="8"/>
  <c r="L6" i="8"/>
  <c r="J6" i="8"/>
  <c r="H6" i="8"/>
  <c r="F6" i="8"/>
  <c r="W5" i="8"/>
  <c r="S5" i="8"/>
  <c r="Q5" i="8"/>
  <c r="L5" i="8"/>
  <c r="J5" i="8"/>
  <c r="H5" i="8"/>
  <c r="F5" i="8"/>
  <c r="W4" i="8"/>
  <c r="S4" i="8"/>
  <c r="Q4" i="8"/>
  <c r="L4" i="8"/>
  <c r="J4" i="8"/>
  <c r="H4" i="8"/>
  <c r="F4" i="8"/>
  <c r="W3" i="8"/>
  <c r="S3" i="8"/>
  <c r="Q3" i="8"/>
  <c r="L3" i="8"/>
  <c r="J3" i="8"/>
  <c r="H3" i="8"/>
  <c r="F3" i="8"/>
  <c r="W2" i="8"/>
  <c r="S2" i="8"/>
  <c r="Q2" i="8"/>
  <c r="L2" i="8"/>
  <c r="J2" i="8"/>
  <c r="H2" i="8"/>
  <c r="F2" i="8"/>
  <c r="W61" i="7"/>
  <c r="S61" i="7"/>
  <c r="Q61" i="7"/>
  <c r="L61" i="7"/>
  <c r="J61" i="7"/>
  <c r="H61" i="7"/>
  <c r="F61" i="7"/>
  <c r="W60" i="7"/>
  <c r="S60" i="7"/>
  <c r="Q60" i="7"/>
  <c r="L60" i="7"/>
  <c r="J60" i="7"/>
  <c r="H60" i="7"/>
  <c r="F60" i="7"/>
  <c r="W59" i="7"/>
  <c r="S59" i="7"/>
  <c r="Q59" i="7"/>
  <c r="L59" i="7"/>
  <c r="J59" i="7"/>
  <c r="H59" i="7"/>
  <c r="F59" i="7"/>
  <c r="W58" i="7"/>
  <c r="S58" i="7"/>
  <c r="Q58" i="7"/>
  <c r="L58" i="7"/>
  <c r="J58" i="7"/>
  <c r="H58" i="7"/>
  <c r="F58" i="7"/>
  <c r="W57" i="7"/>
  <c r="S57" i="7"/>
  <c r="Q57" i="7"/>
  <c r="L57" i="7"/>
  <c r="J57" i="7"/>
  <c r="H57" i="7"/>
  <c r="F57" i="7"/>
  <c r="W56" i="7"/>
  <c r="S56" i="7"/>
  <c r="Q56" i="7"/>
  <c r="L56" i="7"/>
  <c r="J56" i="7"/>
  <c r="H56" i="7"/>
  <c r="F56" i="7"/>
  <c r="W55" i="7"/>
  <c r="S55" i="7"/>
  <c r="Q55" i="7"/>
  <c r="L55" i="7"/>
  <c r="J55" i="7"/>
  <c r="H55" i="7"/>
  <c r="F55" i="7"/>
  <c r="W54" i="7"/>
  <c r="S54" i="7"/>
  <c r="Q54" i="7"/>
  <c r="L54" i="7"/>
  <c r="J54" i="7"/>
  <c r="H54" i="7"/>
  <c r="F54" i="7"/>
  <c r="W53" i="7"/>
  <c r="S53" i="7"/>
  <c r="Q53" i="7"/>
  <c r="L53" i="7"/>
  <c r="J53" i="7"/>
  <c r="H53" i="7"/>
  <c r="F53" i="7"/>
  <c r="W52" i="7"/>
  <c r="S52" i="7"/>
  <c r="Q52" i="7"/>
  <c r="L52" i="7"/>
  <c r="J52" i="7"/>
  <c r="H52" i="7"/>
  <c r="F52" i="7"/>
  <c r="W51" i="7"/>
  <c r="S51" i="7"/>
  <c r="Q51" i="7"/>
  <c r="L51" i="7"/>
  <c r="J51" i="7"/>
  <c r="H51" i="7"/>
  <c r="F51" i="7"/>
  <c r="W50" i="7"/>
  <c r="S50" i="7"/>
  <c r="Q50" i="7"/>
  <c r="L50" i="7"/>
  <c r="J50" i="7"/>
  <c r="H50" i="7"/>
  <c r="F50" i="7"/>
  <c r="W49" i="7"/>
  <c r="S49" i="7"/>
  <c r="Q49" i="7"/>
  <c r="L49" i="7"/>
  <c r="J49" i="7"/>
  <c r="H49" i="7"/>
  <c r="F49" i="7"/>
  <c r="W48" i="7"/>
  <c r="S48" i="7"/>
  <c r="Q48" i="7"/>
  <c r="L48" i="7"/>
  <c r="J48" i="7"/>
  <c r="H48" i="7"/>
  <c r="F48" i="7"/>
  <c r="W47" i="7"/>
  <c r="S47" i="7"/>
  <c r="Q47" i="7"/>
  <c r="L47" i="7"/>
  <c r="J47" i="7"/>
  <c r="H47" i="7"/>
  <c r="F47" i="7"/>
  <c r="W46" i="7"/>
  <c r="S46" i="7"/>
  <c r="Q46" i="7"/>
  <c r="L46" i="7"/>
  <c r="J46" i="7"/>
  <c r="H46" i="7"/>
  <c r="F46" i="7"/>
  <c r="W45" i="7"/>
  <c r="S45" i="7"/>
  <c r="Q45" i="7"/>
  <c r="L45" i="7"/>
  <c r="J45" i="7"/>
  <c r="H45" i="7"/>
  <c r="F45" i="7"/>
  <c r="W44" i="7"/>
  <c r="S44" i="7"/>
  <c r="Q44" i="7"/>
  <c r="L44" i="7"/>
  <c r="J44" i="7"/>
  <c r="H44" i="7"/>
  <c r="F44" i="7"/>
  <c r="W43" i="7"/>
  <c r="S43" i="7"/>
  <c r="Q43" i="7"/>
  <c r="L43" i="7"/>
  <c r="J43" i="7"/>
  <c r="H43" i="7"/>
  <c r="F43" i="7"/>
  <c r="W42" i="7"/>
  <c r="S42" i="7"/>
  <c r="Q42" i="7"/>
  <c r="L42" i="7"/>
  <c r="J42" i="7"/>
  <c r="H42" i="7"/>
  <c r="F42" i="7"/>
  <c r="W41" i="7"/>
  <c r="S41" i="7"/>
  <c r="Q41" i="7"/>
  <c r="L41" i="7"/>
  <c r="J41" i="7"/>
  <c r="H41" i="7"/>
  <c r="F41" i="7"/>
  <c r="W40" i="7"/>
  <c r="S40" i="7"/>
  <c r="Q40" i="7"/>
  <c r="L40" i="7"/>
  <c r="J40" i="7"/>
  <c r="H40" i="7"/>
  <c r="F40" i="7"/>
  <c r="W39" i="7"/>
  <c r="S39" i="7"/>
  <c r="Q39" i="7"/>
  <c r="L39" i="7"/>
  <c r="J39" i="7"/>
  <c r="H39" i="7"/>
  <c r="F39" i="7"/>
  <c r="W38" i="7"/>
  <c r="S38" i="7"/>
  <c r="Q38" i="7"/>
  <c r="L38" i="7"/>
  <c r="J38" i="7"/>
  <c r="H38" i="7"/>
  <c r="F38" i="7"/>
  <c r="W37" i="7"/>
  <c r="S37" i="7"/>
  <c r="Q37" i="7"/>
  <c r="L37" i="7"/>
  <c r="J37" i="7"/>
  <c r="H37" i="7"/>
  <c r="F37" i="7"/>
  <c r="W36" i="7"/>
  <c r="S36" i="7"/>
  <c r="Q36" i="7"/>
  <c r="L36" i="7"/>
  <c r="J36" i="7"/>
  <c r="H36" i="7"/>
  <c r="F36" i="7"/>
  <c r="W35" i="7"/>
  <c r="S35" i="7"/>
  <c r="Q35" i="7"/>
  <c r="L35" i="7"/>
  <c r="J35" i="7"/>
  <c r="H35" i="7"/>
  <c r="F35" i="7"/>
  <c r="W34" i="7"/>
  <c r="S34" i="7"/>
  <c r="Q34" i="7"/>
  <c r="L34" i="7"/>
  <c r="J34" i="7"/>
  <c r="H34" i="7"/>
  <c r="F34" i="7"/>
  <c r="W33" i="7"/>
  <c r="S33" i="7"/>
  <c r="Q33" i="7"/>
  <c r="L33" i="7"/>
  <c r="J33" i="7"/>
  <c r="H33" i="7"/>
  <c r="F33" i="7"/>
  <c r="W32" i="7"/>
  <c r="S32" i="7"/>
  <c r="Q32" i="7"/>
  <c r="L32" i="7"/>
  <c r="J32" i="7"/>
  <c r="H32" i="7"/>
  <c r="F32" i="7"/>
  <c r="W31" i="7"/>
  <c r="S31" i="7"/>
  <c r="Q31" i="7"/>
  <c r="L31" i="7"/>
  <c r="J31" i="7"/>
  <c r="H31" i="7"/>
  <c r="F31" i="7"/>
  <c r="W30" i="7"/>
  <c r="S30" i="7"/>
  <c r="Q30" i="7"/>
  <c r="L30" i="7"/>
  <c r="J30" i="7"/>
  <c r="H30" i="7"/>
  <c r="F30" i="7"/>
  <c r="W29" i="7"/>
  <c r="S29" i="7"/>
  <c r="Q29" i="7"/>
  <c r="L29" i="7"/>
  <c r="J29" i="7"/>
  <c r="H29" i="7"/>
  <c r="F29" i="7"/>
  <c r="W28" i="7"/>
  <c r="S28" i="7"/>
  <c r="Q28" i="7"/>
  <c r="L28" i="7"/>
  <c r="J28" i="7"/>
  <c r="H28" i="7"/>
  <c r="F28" i="7"/>
  <c r="W27" i="7"/>
  <c r="S27" i="7"/>
  <c r="Q27" i="7"/>
  <c r="L27" i="7"/>
  <c r="J27" i="7"/>
  <c r="H27" i="7"/>
  <c r="F27" i="7"/>
  <c r="W26" i="7"/>
  <c r="S26" i="7"/>
  <c r="Q26" i="7"/>
  <c r="L26" i="7"/>
  <c r="J26" i="7"/>
  <c r="H26" i="7"/>
  <c r="F26" i="7"/>
  <c r="W25" i="7"/>
  <c r="S25" i="7"/>
  <c r="Q25" i="7"/>
  <c r="L25" i="7"/>
  <c r="J25" i="7"/>
  <c r="H25" i="7"/>
  <c r="F25" i="7"/>
  <c r="W24" i="7"/>
  <c r="S24" i="7"/>
  <c r="Q24" i="7"/>
  <c r="L24" i="7"/>
  <c r="J24" i="7"/>
  <c r="H24" i="7"/>
  <c r="F24" i="7"/>
  <c r="W23" i="7"/>
  <c r="S23" i="7"/>
  <c r="Q23" i="7"/>
  <c r="L23" i="7"/>
  <c r="J23" i="7"/>
  <c r="H23" i="7"/>
  <c r="F23" i="7"/>
  <c r="W22" i="7"/>
  <c r="S22" i="7"/>
  <c r="Q22" i="7"/>
  <c r="L22" i="7"/>
  <c r="J22" i="7"/>
  <c r="H22" i="7"/>
  <c r="F22" i="7"/>
  <c r="W21" i="7"/>
  <c r="S21" i="7"/>
  <c r="Q21" i="7"/>
  <c r="L21" i="7"/>
  <c r="J21" i="7"/>
  <c r="H21" i="7"/>
  <c r="F21" i="7"/>
  <c r="W20" i="7"/>
  <c r="S20" i="7"/>
  <c r="Q20" i="7"/>
  <c r="L20" i="7"/>
  <c r="J20" i="7"/>
  <c r="H20" i="7"/>
  <c r="F20" i="7"/>
  <c r="W19" i="7"/>
  <c r="S19" i="7"/>
  <c r="Q19" i="7"/>
  <c r="L19" i="7"/>
  <c r="J19" i="7"/>
  <c r="H19" i="7"/>
  <c r="F19" i="7"/>
  <c r="W18" i="7"/>
  <c r="S18" i="7"/>
  <c r="Q18" i="7"/>
  <c r="L18" i="7"/>
  <c r="J18" i="7"/>
  <c r="H18" i="7"/>
  <c r="F18" i="7"/>
  <c r="W17" i="7"/>
  <c r="S17" i="7"/>
  <c r="Q17" i="7"/>
  <c r="L17" i="7"/>
  <c r="J17" i="7"/>
  <c r="H17" i="7"/>
  <c r="F17" i="7"/>
  <c r="W16" i="7"/>
  <c r="S16" i="7"/>
  <c r="Q16" i="7"/>
  <c r="L16" i="7"/>
  <c r="J16" i="7"/>
  <c r="H16" i="7"/>
  <c r="F16" i="7"/>
  <c r="W15" i="7"/>
  <c r="S15" i="7"/>
  <c r="Q15" i="7"/>
  <c r="L15" i="7"/>
  <c r="J15" i="7"/>
  <c r="H15" i="7"/>
  <c r="F15" i="7"/>
  <c r="W14" i="7"/>
  <c r="S14" i="7"/>
  <c r="Q14" i="7"/>
  <c r="L14" i="7"/>
  <c r="J14" i="7"/>
  <c r="H14" i="7"/>
  <c r="F14" i="7"/>
  <c r="W13" i="7"/>
  <c r="S13" i="7"/>
  <c r="Q13" i="7"/>
  <c r="L13" i="7"/>
  <c r="J13" i="7"/>
  <c r="H13" i="7"/>
  <c r="F13" i="7"/>
  <c r="W12" i="7"/>
  <c r="S12" i="7"/>
  <c r="Q12" i="7"/>
  <c r="L12" i="7"/>
  <c r="J12" i="7"/>
  <c r="H12" i="7"/>
  <c r="F12" i="7"/>
  <c r="W11" i="7"/>
  <c r="S11" i="7"/>
  <c r="Q11" i="7"/>
  <c r="L11" i="7"/>
  <c r="J11" i="7"/>
  <c r="H11" i="7"/>
  <c r="F11" i="7"/>
  <c r="W10" i="7"/>
  <c r="S10" i="7"/>
  <c r="Q10" i="7"/>
  <c r="L10" i="7"/>
  <c r="J10" i="7"/>
  <c r="H10" i="7"/>
  <c r="F10" i="7"/>
  <c r="W9" i="7"/>
  <c r="S9" i="7"/>
  <c r="Q9" i="7"/>
  <c r="L9" i="7"/>
  <c r="J9" i="7"/>
  <c r="H9" i="7"/>
  <c r="F9" i="7"/>
  <c r="W8" i="7"/>
  <c r="S8" i="7"/>
  <c r="Q8" i="7"/>
  <c r="L8" i="7"/>
  <c r="J8" i="7"/>
  <c r="H8" i="7"/>
  <c r="F8" i="7"/>
  <c r="W7" i="7"/>
  <c r="S7" i="7"/>
  <c r="Q7" i="7"/>
  <c r="L7" i="7"/>
  <c r="J7" i="7"/>
  <c r="H7" i="7"/>
  <c r="F7" i="7"/>
  <c r="W6" i="7"/>
  <c r="S6" i="7"/>
  <c r="Q6" i="7"/>
  <c r="L6" i="7"/>
  <c r="J6" i="7"/>
  <c r="H6" i="7"/>
  <c r="F6" i="7"/>
  <c r="W5" i="7"/>
  <c r="S5" i="7"/>
  <c r="Q5" i="7"/>
  <c r="L5" i="7"/>
  <c r="J5" i="7"/>
  <c r="H5" i="7"/>
  <c r="F5" i="7"/>
  <c r="W4" i="7"/>
  <c r="S4" i="7"/>
  <c r="Q4" i="7"/>
  <c r="L4" i="7"/>
  <c r="J4" i="7"/>
  <c r="H4" i="7"/>
  <c r="F4" i="7"/>
  <c r="W3" i="7"/>
  <c r="S3" i="7"/>
  <c r="Q3" i="7"/>
  <c r="L3" i="7"/>
  <c r="J3" i="7"/>
  <c r="H3" i="7"/>
  <c r="F3" i="7"/>
  <c r="W2" i="7"/>
  <c r="S2" i="7"/>
  <c r="Q2" i="7"/>
  <c r="L2" i="7"/>
  <c r="J2" i="7"/>
  <c r="H2" i="7"/>
  <c r="F2" i="7"/>
  <c r="W61" i="6"/>
  <c r="S61" i="6"/>
  <c r="Q61" i="6"/>
  <c r="L61" i="6"/>
  <c r="J61" i="6"/>
  <c r="H61" i="6"/>
  <c r="F61" i="6"/>
  <c r="W60" i="6"/>
  <c r="S60" i="6"/>
  <c r="Q60" i="6"/>
  <c r="L60" i="6"/>
  <c r="J60" i="6"/>
  <c r="H60" i="6"/>
  <c r="F60" i="6"/>
  <c r="W59" i="6"/>
  <c r="S59" i="6"/>
  <c r="Q59" i="6"/>
  <c r="L59" i="6"/>
  <c r="J59" i="6"/>
  <c r="H59" i="6"/>
  <c r="F59" i="6"/>
  <c r="W58" i="6"/>
  <c r="S58" i="6"/>
  <c r="Q58" i="6"/>
  <c r="L58" i="6"/>
  <c r="J58" i="6"/>
  <c r="H58" i="6"/>
  <c r="F58" i="6"/>
  <c r="W57" i="6"/>
  <c r="S57" i="6"/>
  <c r="Q57" i="6"/>
  <c r="L57" i="6"/>
  <c r="J57" i="6"/>
  <c r="H57" i="6"/>
  <c r="F57" i="6"/>
  <c r="W56" i="6"/>
  <c r="S56" i="6"/>
  <c r="Q56" i="6"/>
  <c r="L56" i="6"/>
  <c r="J56" i="6"/>
  <c r="H56" i="6"/>
  <c r="F56" i="6"/>
  <c r="W55" i="6"/>
  <c r="S55" i="6"/>
  <c r="Q55" i="6"/>
  <c r="L55" i="6"/>
  <c r="J55" i="6"/>
  <c r="H55" i="6"/>
  <c r="F55" i="6"/>
  <c r="W54" i="6"/>
  <c r="S54" i="6"/>
  <c r="Q54" i="6"/>
  <c r="L54" i="6"/>
  <c r="J54" i="6"/>
  <c r="H54" i="6"/>
  <c r="F54" i="6"/>
  <c r="W53" i="6"/>
  <c r="S53" i="6"/>
  <c r="Q53" i="6"/>
  <c r="L53" i="6"/>
  <c r="J53" i="6"/>
  <c r="H53" i="6"/>
  <c r="F53" i="6"/>
  <c r="W52" i="6"/>
  <c r="S52" i="6"/>
  <c r="Q52" i="6"/>
  <c r="L52" i="6"/>
  <c r="J52" i="6"/>
  <c r="H52" i="6"/>
  <c r="F52" i="6"/>
  <c r="W51" i="6"/>
  <c r="S51" i="6"/>
  <c r="Q51" i="6"/>
  <c r="L51" i="6"/>
  <c r="J51" i="6"/>
  <c r="H51" i="6"/>
  <c r="F51" i="6"/>
  <c r="W50" i="6"/>
  <c r="S50" i="6"/>
  <c r="Q50" i="6"/>
  <c r="L50" i="6"/>
  <c r="J50" i="6"/>
  <c r="H50" i="6"/>
  <c r="F50" i="6"/>
  <c r="W49" i="6"/>
  <c r="S49" i="6"/>
  <c r="Q49" i="6"/>
  <c r="L49" i="6"/>
  <c r="J49" i="6"/>
  <c r="H49" i="6"/>
  <c r="F49" i="6"/>
  <c r="W48" i="6"/>
  <c r="S48" i="6"/>
  <c r="Q48" i="6"/>
  <c r="L48" i="6"/>
  <c r="J48" i="6"/>
  <c r="H48" i="6"/>
  <c r="F48" i="6"/>
  <c r="W47" i="6"/>
  <c r="S47" i="6"/>
  <c r="Q47" i="6"/>
  <c r="L47" i="6"/>
  <c r="J47" i="6"/>
  <c r="H47" i="6"/>
  <c r="F47" i="6"/>
  <c r="W46" i="6"/>
  <c r="S46" i="6"/>
  <c r="Q46" i="6"/>
  <c r="L46" i="6"/>
  <c r="J46" i="6"/>
  <c r="H46" i="6"/>
  <c r="F46" i="6"/>
  <c r="W45" i="6"/>
  <c r="S45" i="6"/>
  <c r="Q45" i="6"/>
  <c r="L45" i="6"/>
  <c r="J45" i="6"/>
  <c r="H45" i="6"/>
  <c r="F45" i="6"/>
  <c r="W44" i="6"/>
  <c r="S44" i="6"/>
  <c r="Q44" i="6"/>
  <c r="L44" i="6"/>
  <c r="J44" i="6"/>
  <c r="H44" i="6"/>
  <c r="F44" i="6"/>
  <c r="W43" i="6"/>
  <c r="S43" i="6"/>
  <c r="Q43" i="6"/>
  <c r="L43" i="6"/>
  <c r="J43" i="6"/>
  <c r="H43" i="6"/>
  <c r="F43" i="6"/>
  <c r="W42" i="6"/>
  <c r="S42" i="6"/>
  <c r="Q42" i="6"/>
  <c r="L42" i="6"/>
  <c r="J42" i="6"/>
  <c r="H42" i="6"/>
  <c r="F42" i="6"/>
  <c r="W41" i="6"/>
  <c r="S41" i="6"/>
  <c r="Q41" i="6"/>
  <c r="L41" i="6"/>
  <c r="J41" i="6"/>
  <c r="H41" i="6"/>
  <c r="F41" i="6"/>
  <c r="W40" i="6"/>
  <c r="S40" i="6"/>
  <c r="Q40" i="6"/>
  <c r="L40" i="6"/>
  <c r="J40" i="6"/>
  <c r="H40" i="6"/>
  <c r="F40" i="6"/>
  <c r="W39" i="6"/>
  <c r="S39" i="6"/>
  <c r="Q39" i="6"/>
  <c r="L39" i="6"/>
  <c r="J39" i="6"/>
  <c r="H39" i="6"/>
  <c r="F39" i="6"/>
  <c r="W38" i="6"/>
  <c r="S38" i="6"/>
  <c r="Q38" i="6"/>
  <c r="L38" i="6"/>
  <c r="J38" i="6"/>
  <c r="H38" i="6"/>
  <c r="F38" i="6"/>
  <c r="W37" i="6"/>
  <c r="S37" i="6"/>
  <c r="Q37" i="6"/>
  <c r="L37" i="6"/>
  <c r="J37" i="6"/>
  <c r="H37" i="6"/>
  <c r="F37" i="6"/>
  <c r="W36" i="6"/>
  <c r="S36" i="6"/>
  <c r="Q36" i="6"/>
  <c r="L36" i="6"/>
  <c r="J36" i="6"/>
  <c r="H36" i="6"/>
  <c r="F36" i="6"/>
  <c r="W35" i="6"/>
  <c r="S35" i="6"/>
  <c r="Q35" i="6"/>
  <c r="L35" i="6"/>
  <c r="J35" i="6"/>
  <c r="H35" i="6"/>
  <c r="F35" i="6"/>
  <c r="W34" i="6"/>
  <c r="S34" i="6"/>
  <c r="Q34" i="6"/>
  <c r="L34" i="6"/>
  <c r="J34" i="6"/>
  <c r="H34" i="6"/>
  <c r="F34" i="6"/>
  <c r="W33" i="6"/>
  <c r="S33" i="6"/>
  <c r="Q33" i="6"/>
  <c r="L33" i="6"/>
  <c r="J33" i="6"/>
  <c r="H33" i="6"/>
  <c r="F33" i="6"/>
  <c r="W32" i="6"/>
  <c r="S32" i="6"/>
  <c r="Q32" i="6"/>
  <c r="L32" i="6"/>
  <c r="J32" i="6"/>
  <c r="H32" i="6"/>
  <c r="F32" i="6"/>
  <c r="W31" i="6"/>
  <c r="S31" i="6"/>
  <c r="Q31" i="6"/>
  <c r="L31" i="6"/>
  <c r="J31" i="6"/>
  <c r="H31" i="6"/>
  <c r="F31" i="6"/>
  <c r="W30" i="6"/>
  <c r="S30" i="6"/>
  <c r="Q30" i="6"/>
  <c r="L30" i="6"/>
  <c r="J30" i="6"/>
  <c r="H30" i="6"/>
  <c r="F30" i="6"/>
  <c r="W29" i="6"/>
  <c r="S29" i="6"/>
  <c r="Q29" i="6"/>
  <c r="L29" i="6"/>
  <c r="J29" i="6"/>
  <c r="H29" i="6"/>
  <c r="F29" i="6"/>
  <c r="W28" i="6"/>
  <c r="S28" i="6"/>
  <c r="Q28" i="6"/>
  <c r="L28" i="6"/>
  <c r="J28" i="6"/>
  <c r="H28" i="6"/>
  <c r="F28" i="6"/>
  <c r="W27" i="6"/>
  <c r="S27" i="6"/>
  <c r="Q27" i="6"/>
  <c r="L27" i="6"/>
  <c r="J27" i="6"/>
  <c r="H27" i="6"/>
  <c r="F27" i="6"/>
  <c r="W26" i="6"/>
  <c r="S26" i="6"/>
  <c r="Q26" i="6"/>
  <c r="L26" i="6"/>
  <c r="J26" i="6"/>
  <c r="H26" i="6"/>
  <c r="F26" i="6"/>
  <c r="W25" i="6"/>
  <c r="S25" i="6"/>
  <c r="Q25" i="6"/>
  <c r="L25" i="6"/>
  <c r="J25" i="6"/>
  <c r="H25" i="6"/>
  <c r="F25" i="6"/>
  <c r="W24" i="6"/>
  <c r="S24" i="6"/>
  <c r="Q24" i="6"/>
  <c r="L24" i="6"/>
  <c r="J24" i="6"/>
  <c r="H24" i="6"/>
  <c r="F24" i="6"/>
  <c r="W23" i="6"/>
  <c r="S23" i="6"/>
  <c r="Q23" i="6"/>
  <c r="L23" i="6"/>
  <c r="J23" i="6"/>
  <c r="H23" i="6"/>
  <c r="F23" i="6"/>
  <c r="W22" i="6"/>
  <c r="S22" i="6"/>
  <c r="Q22" i="6"/>
  <c r="L22" i="6"/>
  <c r="J22" i="6"/>
  <c r="H22" i="6"/>
  <c r="F22" i="6"/>
  <c r="W21" i="6"/>
  <c r="S21" i="6"/>
  <c r="Q21" i="6"/>
  <c r="L21" i="6"/>
  <c r="J21" i="6"/>
  <c r="H21" i="6"/>
  <c r="F21" i="6"/>
  <c r="W20" i="6"/>
  <c r="S20" i="6"/>
  <c r="Q20" i="6"/>
  <c r="L20" i="6"/>
  <c r="J20" i="6"/>
  <c r="H20" i="6"/>
  <c r="F20" i="6"/>
  <c r="W19" i="6"/>
  <c r="S19" i="6"/>
  <c r="Q19" i="6"/>
  <c r="L19" i="6"/>
  <c r="J19" i="6"/>
  <c r="H19" i="6"/>
  <c r="F19" i="6"/>
  <c r="W18" i="6"/>
  <c r="S18" i="6"/>
  <c r="Q18" i="6"/>
  <c r="L18" i="6"/>
  <c r="J18" i="6"/>
  <c r="H18" i="6"/>
  <c r="F18" i="6"/>
  <c r="W17" i="6"/>
  <c r="S17" i="6"/>
  <c r="Q17" i="6"/>
  <c r="L17" i="6"/>
  <c r="J17" i="6"/>
  <c r="H17" i="6"/>
  <c r="F17" i="6"/>
  <c r="W16" i="6"/>
  <c r="S16" i="6"/>
  <c r="Q16" i="6"/>
  <c r="L16" i="6"/>
  <c r="J16" i="6"/>
  <c r="H16" i="6"/>
  <c r="F16" i="6"/>
  <c r="W15" i="6"/>
  <c r="S15" i="6"/>
  <c r="Q15" i="6"/>
  <c r="L15" i="6"/>
  <c r="J15" i="6"/>
  <c r="H15" i="6"/>
  <c r="F15" i="6"/>
  <c r="W14" i="6"/>
  <c r="S14" i="6"/>
  <c r="Q14" i="6"/>
  <c r="L14" i="6"/>
  <c r="J14" i="6"/>
  <c r="H14" i="6"/>
  <c r="F14" i="6"/>
  <c r="W13" i="6"/>
  <c r="S13" i="6"/>
  <c r="Q13" i="6"/>
  <c r="L13" i="6"/>
  <c r="J13" i="6"/>
  <c r="H13" i="6"/>
  <c r="F13" i="6"/>
  <c r="W12" i="6"/>
  <c r="S12" i="6"/>
  <c r="Q12" i="6"/>
  <c r="L12" i="6"/>
  <c r="J12" i="6"/>
  <c r="H12" i="6"/>
  <c r="F12" i="6"/>
  <c r="W11" i="6"/>
  <c r="S11" i="6"/>
  <c r="Q11" i="6"/>
  <c r="L11" i="6"/>
  <c r="J11" i="6"/>
  <c r="H11" i="6"/>
  <c r="F11" i="6"/>
  <c r="W10" i="6"/>
  <c r="S10" i="6"/>
  <c r="Q10" i="6"/>
  <c r="L10" i="6"/>
  <c r="J10" i="6"/>
  <c r="H10" i="6"/>
  <c r="F10" i="6"/>
  <c r="W9" i="6"/>
  <c r="S9" i="6"/>
  <c r="Q9" i="6"/>
  <c r="L9" i="6"/>
  <c r="J9" i="6"/>
  <c r="H9" i="6"/>
  <c r="F9" i="6"/>
  <c r="W8" i="6"/>
  <c r="S8" i="6"/>
  <c r="Q8" i="6"/>
  <c r="L8" i="6"/>
  <c r="J8" i="6"/>
  <c r="H8" i="6"/>
  <c r="F8" i="6"/>
  <c r="W7" i="6"/>
  <c r="S7" i="6"/>
  <c r="Q7" i="6"/>
  <c r="L7" i="6"/>
  <c r="J7" i="6"/>
  <c r="H7" i="6"/>
  <c r="F7" i="6"/>
  <c r="W6" i="6"/>
  <c r="S6" i="6"/>
  <c r="Q6" i="6"/>
  <c r="L6" i="6"/>
  <c r="J6" i="6"/>
  <c r="H6" i="6"/>
  <c r="F6" i="6"/>
  <c r="W5" i="6"/>
  <c r="S5" i="6"/>
  <c r="Q5" i="6"/>
  <c r="L5" i="6"/>
  <c r="J5" i="6"/>
  <c r="H5" i="6"/>
  <c r="F5" i="6"/>
  <c r="W4" i="6"/>
  <c r="S4" i="6"/>
  <c r="Q4" i="6"/>
  <c r="L4" i="6"/>
  <c r="J4" i="6"/>
  <c r="H4" i="6"/>
  <c r="F4" i="6"/>
  <c r="W3" i="6"/>
  <c r="S3" i="6"/>
  <c r="Q3" i="6"/>
  <c r="L3" i="6"/>
  <c r="J3" i="6"/>
  <c r="H3" i="6"/>
  <c r="F3" i="6"/>
  <c r="W2" i="6"/>
  <c r="S2" i="6"/>
  <c r="Q2" i="6"/>
  <c r="L2" i="6"/>
  <c r="J2" i="6"/>
  <c r="H2" i="6"/>
  <c r="F2" i="6"/>
  <c r="W61" i="5"/>
  <c r="S61" i="5"/>
  <c r="Q61" i="5"/>
  <c r="L61" i="5"/>
  <c r="J61" i="5"/>
  <c r="H61" i="5"/>
  <c r="F61" i="5"/>
  <c r="W60" i="5"/>
  <c r="S60" i="5"/>
  <c r="Q60" i="5"/>
  <c r="L60" i="5"/>
  <c r="J60" i="5"/>
  <c r="H60" i="5"/>
  <c r="F60" i="5"/>
  <c r="W59" i="5"/>
  <c r="S59" i="5"/>
  <c r="Q59" i="5"/>
  <c r="L59" i="5"/>
  <c r="J59" i="5"/>
  <c r="H59" i="5"/>
  <c r="F59" i="5"/>
  <c r="W58" i="5"/>
  <c r="S58" i="5"/>
  <c r="Q58" i="5"/>
  <c r="L58" i="5"/>
  <c r="J58" i="5"/>
  <c r="H58" i="5"/>
  <c r="F58" i="5"/>
  <c r="W57" i="5"/>
  <c r="S57" i="5"/>
  <c r="Q57" i="5"/>
  <c r="L57" i="5"/>
  <c r="J57" i="5"/>
  <c r="H57" i="5"/>
  <c r="F57" i="5"/>
  <c r="W56" i="5"/>
  <c r="S56" i="5"/>
  <c r="Q56" i="5"/>
  <c r="L56" i="5"/>
  <c r="J56" i="5"/>
  <c r="H56" i="5"/>
  <c r="F56" i="5"/>
  <c r="W55" i="5"/>
  <c r="S55" i="5"/>
  <c r="Q55" i="5"/>
  <c r="L55" i="5"/>
  <c r="J55" i="5"/>
  <c r="H55" i="5"/>
  <c r="F55" i="5"/>
  <c r="W54" i="5"/>
  <c r="S54" i="5"/>
  <c r="Q54" i="5"/>
  <c r="L54" i="5"/>
  <c r="J54" i="5"/>
  <c r="H54" i="5"/>
  <c r="F54" i="5"/>
  <c r="W53" i="5"/>
  <c r="S53" i="5"/>
  <c r="Q53" i="5"/>
  <c r="L53" i="5"/>
  <c r="J53" i="5"/>
  <c r="H53" i="5"/>
  <c r="F53" i="5"/>
  <c r="W52" i="5"/>
  <c r="S52" i="5"/>
  <c r="Q52" i="5"/>
  <c r="L52" i="5"/>
  <c r="J52" i="5"/>
  <c r="H52" i="5"/>
  <c r="F52" i="5"/>
  <c r="W51" i="5"/>
  <c r="S51" i="5"/>
  <c r="Q51" i="5"/>
  <c r="L51" i="5"/>
  <c r="J51" i="5"/>
  <c r="H51" i="5"/>
  <c r="F51" i="5"/>
  <c r="W50" i="5"/>
  <c r="S50" i="5"/>
  <c r="Q50" i="5"/>
  <c r="L50" i="5"/>
  <c r="J50" i="5"/>
  <c r="H50" i="5"/>
  <c r="F50" i="5"/>
  <c r="W49" i="5"/>
  <c r="S49" i="5"/>
  <c r="Q49" i="5"/>
  <c r="L49" i="5"/>
  <c r="J49" i="5"/>
  <c r="H49" i="5"/>
  <c r="F49" i="5"/>
  <c r="W48" i="5"/>
  <c r="S48" i="5"/>
  <c r="Q48" i="5"/>
  <c r="L48" i="5"/>
  <c r="J48" i="5"/>
  <c r="H48" i="5"/>
  <c r="F48" i="5"/>
  <c r="W47" i="5"/>
  <c r="S47" i="5"/>
  <c r="Q47" i="5"/>
  <c r="L47" i="5"/>
  <c r="J47" i="5"/>
  <c r="H47" i="5"/>
  <c r="F47" i="5"/>
  <c r="W46" i="5"/>
  <c r="S46" i="5"/>
  <c r="Q46" i="5"/>
  <c r="L46" i="5"/>
  <c r="J46" i="5"/>
  <c r="H46" i="5"/>
  <c r="F46" i="5"/>
  <c r="W45" i="5"/>
  <c r="S45" i="5"/>
  <c r="Q45" i="5"/>
  <c r="L45" i="5"/>
  <c r="J45" i="5"/>
  <c r="H45" i="5"/>
  <c r="F45" i="5"/>
  <c r="W44" i="5"/>
  <c r="S44" i="5"/>
  <c r="Q44" i="5"/>
  <c r="L44" i="5"/>
  <c r="J44" i="5"/>
  <c r="H44" i="5"/>
  <c r="F44" i="5"/>
  <c r="W43" i="5"/>
  <c r="S43" i="5"/>
  <c r="Q43" i="5"/>
  <c r="L43" i="5"/>
  <c r="J43" i="5"/>
  <c r="H43" i="5"/>
  <c r="F43" i="5"/>
  <c r="W42" i="5"/>
  <c r="S42" i="5"/>
  <c r="Q42" i="5"/>
  <c r="L42" i="5"/>
  <c r="J42" i="5"/>
  <c r="H42" i="5"/>
  <c r="F42" i="5"/>
  <c r="W41" i="5"/>
  <c r="S41" i="5"/>
  <c r="Q41" i="5"/>
  <c r="L41" i="5"/>
  <c r="J41" i="5"/>
  <c r="H41" i="5"/>
  <c r="F41" i="5"/>
  <c r="W40" i="5"/>
  <c r="S40" i="5"/>
  <c r="Q40" i="5"/>
  <c r="L40" i="5"/>
  <c r="J40" i="5"/>
  <c r="H40" i="5"/>
  <c r="F40" i="5"/>
  <c r="W39" i="5"/>
  <c r="S39" i="5"/>
  <c r="Q39" i="5"/>
  <c r="L39" i="5"/>
  <c r="J39" i="5"/>
  <c r="H39" i="5"/>
  <c r="F39" i="5"/>
  <c r="W38" i="5"/>
  <c r="S38" i="5"/>
  <c r="Q38" i="5"/>
  <c r="L38" i="5"/>
  <c r="J38" i="5"/>
  <c r="H38" i="5"/>
  <c r="F38" i="5"/>
  <c r="W37" i="5"/>
  <c r="S37" i="5"/>
  <c r="Q37" i="5"/>
  <c r="L37" i="5"/>
  <c r="J37" i="5"/>
  <c r="H37" i="5"/>
  <c r="F37" i="5"/>
  <c r="W36" i="5"/>
  <c r="S36" i="5"/>
  <c r="Q36" i="5"/>
  <c r="L36" i="5"/>
  <c r="J36" i="5"/>
  <c r="H36" i="5"/>
  <c r="F36" i="5"/>
  <c r="W35" i="5"/>
  <c r="S35" i="5"/>
  <c r="Q35" i="5"/>
  <c r="L35" i="5"/>
  <c r="J35" i="5"/>
  <c r="H35" i="5"/>
  <c r="F35" i="5"/>
  <c r="W34" i="5"/>
  <c r="S34" i="5"/>
  <c r="Q34" i="5"/>
  <c r="L34" i="5"/>
  <c r="J34" i="5"/>
  <c r="H34" i="5"/>
  <c r="F34" i="5"/>
  <c r="W33" i="5"/>
  <c r="S33" i="5"/>
  <c r="Q33" i="5"/>
  <c r="L33" i="5"/>
  <c r="J33" i="5"/>
  <c r="H33" i="5"/>
  <c r="F33" i="5"/>
  <c r="W32" i="5"/>
  <c r="S32" i="5"/>
  <c r="Q32" i="5"/>
  <c r="L32" i="5"/>
  <c r="J32" i="5"/>
  <c r="H32" i="5"/>
  <c r="F32" i="5"/>
  <c r="W31" i="5"/>
  <c r="S31" i="5"/>
  <c r="Q31" i="5"/>
  <c r="L31" i="5"/>
  <c r="J31" i="5"/>
  <c r="H31" i="5"/>
  <c r="F31" i="5"/>
  <c r="W30" i="5"/>
  <c r="S30" i="5"/>
  <c r="Q30" i="5"/>
  <c r="L30" i="5"/>
  <c r="J30" i="5"/>
  <c r="H30" i="5"/>
  <c r="F30" i="5"/>
  <c r="W29" i="5"/>
  <c r="S29" i="5"/>
  <c r="Q29" i="5"/>
  <c r="L29" i="5"/>
  <c r="J29" i="5"/>
  <c r="H29" i="5"/>
  <c r="F29" i="5"/>
  <c r="W28" i="5"/>
  <c r="S28" i="5"/>
  <c r="Q28" i="5"/>
  <c r="L28" i="5"/>
  <c r="J28" i="5"/>
  <c r="H28" i="5"/>
  <c r="F28" i="5"/>
  <c r="W27" i="5"/>
  <c r="S27" i="5"/>
  <c r="Q27" i="5"/>
  <c r="L27" i="5"/>
  <c r="J27" i="5"/>
  <c r="H27" i="5"/>
  <c r="F27" i="5"/>
  <c r="W26" i="5"/>
  <c r="S26" i="5"/>
  <c r="Q26" i="5"/>
  <c r="L26" i="5"/>
  <c r="J26" i="5"/>
  <c r="H26" i="5"/>
  <c r="F26" i="5"/>
  <c r="W25" i="5"/>
  <c r="S25" i="5"/>
  <c r="Q25" i="5"/>
  <c r="L25" i="5"/>
  <c r="J25" i="5"/>
  <c r="H25" i="5"/>
  <c r="F25" i="5"/>
  <c r="W24" i="5"/>
  <c r="S24" i="5"/>
  <c r="Q24" i="5"/>
  <c r="L24" i="5"/>
  <c r="J24" i="5"/>
  <c r="H24" i="5"/>
  <c r="F24" i="5"/>
  <c r="W23" i="5"/>
  <c r="S23" i="5"/>
  <c r="Q23" i="5"/>
  <c r="L23" i="5"/>
  <c r="J23" i="5"/>
  <c r="H23" i="5"/>
  <c r="F23" i="5"/>
  <c r="W22" i="5"/>
  <c r="S22" i="5"/>
  <c r="Q22" i="5"/>
  <c r="L22" i="5"/>
  <c r="J22" i="5"/>
  <c r="H22" i="5"/>
  <c r="F22" i="5"/>
  <c r="W21" i="5"/>
  <c r="S21" i="5"/>
  <c r="Q21" i="5"/>
  <c r="L21" i="5"/>
  <c r="J21" i="5"/>
  <c r="H21" i="5"/>
  <c r="F21" i="5"/>
  <c r="W20" i="5"/>
  <c r="S20" i="5"/>
  <c r="Q20" i="5"/>
  <c r="L20" i="5"/>
  <c r="J20" i="5"/>
  <c r="H20" i="5"/>
  <c r="F20" i="5"/>
  <c r="W19" i="5"/>
  <c r="S19" i="5"/>
  <c r="Q19" i="5"/>
  <c r="L19" i="5"/>
  <c r="J19" i="5"/>
  <c r="H19" i="5"/>
  <c r="F19" i="5"/>
  <c r="W18" i="5"/>
  <c r="S18" i="5"/>
  <c r="Q18" i="5"/>
  <c r="L18" i="5"/>
  <c r="J18" i="5"/>
  <c r="H18" i="5"/>
  <c r="F18" i="5"/>
  <c r="W17" i="5"/>
  <c r="S17" i="5"/>
  <c r="Q17" i="5"/>
  <c r="L17" i="5"/>
  <c r="J17" i="5"/>
  <c r="H17" i="5"/>
  <c r="F17" i="5"/>
  <c r="W16" i="5"/>
  <c r="S16" i="5"/>
  <c r="Q16" i="5"/>
  <c r="L16" i="5"/>
  <c r="J16" i="5"/>
  <c r="H16" i="5"/>
  <c r="F16" i="5"/>
  <c r="W15" i="5"/>
  <c r="S15" i="5"/>
  <c r="Q15" i="5"/>
  <c r="L15" i="5"/>
  <c r="J15" i="5"/>
  <c r="H15" i="5"/>
  <c r="F15" i="5"/>
  <c r="W14" i="5"/>
  <c r="S14" i="5"/>
  <c r="Q14" i="5"/>
  <c r="L14" i="5"/>
  <c r="J14" i="5"/>
  <c r="H14" i="5"/>
  <c r="F14" i="5"/>
  <c r="W13" i="5"/>
  <c r="S13" i="5"/>
  <c r="Q13" i="5"/>
  <c r="L13" i="5"/>
  <c r="J13" i="5"/>
  <c r="H13" i="5"/>
  <c r="F13" i="5"/>
  <c r="W12" i="5"/>
  <c r="S12" i="5"/>
  <c r="Q12" i="5"/>
  <c r="L12" i="5"/>
  <c r="J12" i="5"/>
  <c r="H12" i="5"/>
  <c r="F12" i="5"/>
  <c r="W11" i="5"/>
  <c r="S11" i="5"/>
  <c r="Q11" i="5"/>
  <c r="L11" i="5"/>
  <c r="J11" i="5"/>
  <c r="H11" i="5"/>
  <c r="F11" i="5"/>
  <c r="W10" i="5"/>
  <c r="S10" i="5"/>
  <c r="Q10" i="5"/>
  <c r="L10" i="5"/>
  <c r="J10" i="5"/>
  <c r="H10" i="5"/>
  <c r="F10" i="5"/>
  <c r="W9" i="5"/>
  <c r="S9" i="5"/>
  <c r="Q9" i="5"/>
  <c r="L9" i="5"/>
  <c r="J9" i="5"/>
  <c r="H9" i="5"/>
  <c r="F9" i="5"/>
  <c r="W8" i="5"/>
  <c r="S8" i="5"/>
  <c r="Q8" i="5"/>
  <c r="L8" i="5"/>
  <c r="J8" i="5"/>
  <c r="H8" i="5"/>
  <c r="F8" i="5"/>
  <c r="W7" i="5"/>
  <c r="S7" i="5"/>
  <c r="Q7" i="5"/>
  <c r="L7" i="5"/>
  <c r="J7" i="5"/>
  <c r="H7" i="5"/>
  <c r="F7" i="5"/>
  <c r="W6" i="5"/>
  <c r="S6" i="5"/>
  <c r="Q6" i="5"/>
  <c r="L6" i="5"/>
  <c r="J6" i="5"/>
  <c r="H6" i="5"/>
  <c r="F6" i="5"/>
  <c r="W5" i="5"/>
  <c r="S5" i="5"/>
  <c r="Q5" i="5"/>
  <c r="L5" i="5"/>
  <c r="J5" i="5"/>
  <c r="H5" i="5"/>
  <c r="F5" i="5"/>
  <c r="W4" i="5"/>
  <c r="S4" i="5"/>
  <c r="Q4" i="5"/>
  <c r="L4" i="5"/>
  <c r="J4" i="5"/>
  <c r="H4" i="5"/>
  <c r="F4" i="5"/>
  <c r="W3" i="5"/>
  <c r="S3" i="5"/>
  <c r="Q3" i="5"/>
  <c r="L3" i="5"/>
  <c r="J3" i="5"/>
  <c r="H3" i="5"/>
  <c r="F3" i="5"/>
  <c r="W2" i="5"/>
  <c r="S2" i="5"/>
  <c r="Q2" i="5"/>
  <c r="L2" i="5"/>
  <c r="J2" i="5"/>
  <c r="H2" i="5"/>
  <c r="F2" i="5"/>
  <c r="W421" i="4"/>
  <c r="S421" i="4"/>
  <c r="Q421" i="4"/>
  <c r="L421" i="4"/>
  <c r="J421" i="4"/>
  <c r="H421" i="4"/>
  <c r="F421" i="4"/>
  <c r="W420" i="4"/>
  <c r="S420" i="4"/>
  <c r="Q420" i="4"/>
  <c r="L420" i="4"/>
  <c r="J420" i="4"/>
  <c r="H420" i="4"/>
  <c r="F420" i="4"/>
  <c r="W419" i="4"/>
  <c r="S419" i="4"/>
  <c r="Q419" i="4"/>
  <c r="L419" i="4"/>
  <c r="J419" i="4"/>
  <c r="H419" i="4"/>
  <c r="F419" i="4"/>
  <c r="W418" i="4"/>
  <c r="S418" i="4"/>
  <c r="Q418" i="4"/>
  <c r="L418" i="4"/>
  <c r="J418" i="4"/>
  <c r="H418" i="4"/>
  <c r="F418" i="4"/>
  <c r="W417" i="4"/>
  <c r="S417" i="4"/>
  <c r="Q417" i="4"/>
  <c r="L417" i="4"/>
  <c r="J417" i="4"/>
  <c r="H417" i="4"/>
  <c r="F417" i="4"/>
  <c r="W416" i="4"/>
  <c r="S416" i="4"/>
  <c r="Q416" i="4"/>
  <c r="L416" i="4"/>
  <c r="J416" i="4"/>
  <c r="H416" i="4"/>
  <c r="F416" i="4"/>
  <c r="W415" i="4"/>
  <c r="S415" i="4"/>
  <c r="Q415" i="4"/>
  <c r="L415" i="4"/>
  <c r="J415" i="4"/>
  <c r="H415" i="4"/>
  <c r="F415" i="4"/>
  <c r="W414" i="4"/>
  <c r="S414" i="4"/>
  <c r="Q414" i="4"/>
  <c r="L414" i="4"/>
  <c r="J414" i="4"/>
  <c r="H414" i="4"/>
  <c r="F414" i="4"/>
  <c r="W413" i="4"/>
  <c r="S413" i="4"/>
  <c r="Q413" i="4"/>
  <c r="L413" i="4"/>
  <c r="J413" i="4"/>
  <c r="H413" i="4"/>
  <c r="F413" i="4"/>
  <c r="W412" i="4"/>
  <c r="S412" i="4"/>
  <c r="Q412" i="4"/>
  <c r="L412" i="4"/>
  <c r="J412" i="4"/>
  <c r="H412" i="4"/>
  <c r="F412" i="4"/>
  <c r="W411" i="4"/>
  <c r="S411" i="4"/>
  <c r="Q411" i="4"/>
  <c r="L411" i="4"/>
  <c r="J411" i="4"/>
  <c r="H411" i="4"/>
  <c r="F411" i="4"/>
  <c r="W410" i="4"/>
  <c r="S410" i="4"/>
  <c r="Q410" i="4"/>
  <c r="L410" i="4"/>
  <c r="J410" i="4"/>
  <c r="H410" i="4"/>
  <c r="F410" i="4"/>
  <c r="W409" i="4"/>
  <c r="S409" i="4"/>
  <c r="Q409" i="4"/>
  <c r="L409" i="4"/>
  <c r="J409" i="4"/>
  <c r="H409" i="4"/>
  <c r="F409" i="4"/>
  <c r="W408" i="4"/>
  <c r="S408" i="4"/>
  <c r="Q408" i="4"/>
  <c r="L408" i="4"/>
  <c r="J408" i="4"/>
  <c r="H408" i="4"/>
  <c r="F408" i="4"/>
  <c r="W407" i="4"/>
  <c r="S407" i="4"/>
  <c r="Q407" i="4"/>
  <c r="L407" i="4"/>
  <c r="J407" i="4"/>
  <c r="H407" i="4"/>
  <c r="F407" i="4"/>
  <c r="W406" i="4"/>
  <c r="S406" i="4"/>
  <c r="Q406" i="4"/>
  <c r="L406" i="4"/>
  <c r="J406" i="4"/>
  <c r="H406" i="4"/>
  <c r="F406" i="4"/>
  <c r="W405" i="4"/>
  <c r="S405" i="4"/>
  <c r="Q405" i="4"/>
  <c r="L405" i="4"/>
  <c r="J405" i="4"/>
  <c r="H405" i="4"/>
  <c r="F405" i="4"/>
  <c r="W404" i="4"/>
  <c r="S404" i="4"/>
  <c r="Q404" i="4"/>
  <c r="L404" i="4"/>
  <c r="J404" i="4"/>
  <c r="H404" i="4"/>
  <c r="F404" i="4"/>
  <c r="W403" i="4"/>
  <c r="S403" i="4"/>
  <c r="Q403" i="4"/>
  <c r="L403" i="4"/>
  <c r="J403" i="4"/>
  <c r="H403" i="4"/>
  <c r="F403" i="4"/>
  <c r="W402" i="4"/>
  <c r="S402" i="4"/>
  <c r="Q402" i="4"/>
  <c r="L402" i="4"/>
  <c r="J402" i="4"/>
  <c r="H402" i="4"/>
  <c r="F402" i="4"/>
  <c r="W401" i="4"/>
  <c r="S401" i="4"/>
  <c r="Q401" i="4"/>
  <c r="L401" i="4"/>
  <c r="J401" i="4"/>
  <c r="H401" i="4"/>
  <c r="F401" i="4"/>
  <c r="W400" i="4"/>
  <c r="S400" i="4"/>
  <c r="Q400" i="4"/>
  <c r="L400" i="4"/>
  <c r="J400" i="4"/>
  <c r="H400" i="4"/>
  <c r="F400" i="4"/>
  <c r="W399" i="4"/>
  <c r="S399" i="4"/>
  <c r="Q399" i="4"/>
  <c r="L399" i="4"/>
  <c r="J399" i="4"/>
  <c r="H399" i="4"/>
  <c r="F399" i="4"/>
  <c r="W398" i="4"/>
  <c r="S398" i="4"/>
  <c r="Q398" i="4"/>
  <c r="L398" i="4"/>
  <c r="J398" i="4"/>
  <c r="H398" i="4"/>
  <c r="F398" i="4"/>
  <c r="W397" i="4"/>
  <c r="S397" i="4"/>
  <c r="Q397" i="4"/>
  <c r="L397" i="4"/>
  <c r="J397" i="4"/>
  <c r="H397" i="4"/>
  <c r="F397" i="4"/>
  <c r="W396" i="4"/>
  <c r="S396" i="4"/>
  <c r="Q396" i="4"/>
  <c r="L396" i="4"/>
  <c r="J396" i="4"/>
  <c r="H396" i="4"/>
  <c r="F396" i="4"/>
  <c r="W395" i="4"/>
  <c r="S395" i="4"/>
  <c r="Q395" i="4"/>
  <c r="L395" i="4"/>
  <c r="J395" i="4"/>
  <c r="H395" i="4"/>
  <c r="F395" i="4"/>
  <c r="W394" i="4"/>
  <c r="S394" i="4"/>
  <c r="Q394" i="4"/>
  <c r="L394" i="4"/>
  <c r="J394" i="4"/>
  <c r="H394" i="4"/>
  <c r="F394" i="4"/>
  <c r="W393" i="4"/>
  <c r="S393" i="4"/>
  <c r="Q393" i="4"/>
  <c r="L393" i="4"/>
  <c r="J393" i="4"/>
  <c r="H393" i="4"/>
  <c r="F393" i="4"/>
  <c r="W392" i="4"/>
  <c r="S392" i="4"/>
  <c r="Q392" i="4"/>
  <c r="L392" i="4"/>
  <c r="J392" i="4"/>
  <c r="H392" i="4"/>
  <c r="F392" i="4"/>
  <c r="W391" i="4"/>
  <c r="S391" i="4"/>
  <c r="Q391" i="4"/>
  <c r="L391" i="4"/>
  <c r="J391" i="4"/>
  <c r="H391" i="4"/>
  <c r="F391" i="4"/>
  <c r="W390" i="4"/>
  <c r="S390" i="4"/>
  <c r="Q390" i="4"/>
  <c r="L390" i="4"/>
  <c r="J390" i="4"/>
  <c r="H390" i="4"/>
  <c r="F390" i="4"/>
  <c r="W389" i="4"/>
  <c r="S389" i="4"/>
  <c r="Q389" i="4"/>
  <c r="L389" i="4"/>
  <c r="J389" i="4"/>
  <c r="H389" i="4"/>
  <c r="F389" i="4"/>
  <c r="W388" i="4"/>
  <c r="S388" i="4"/>
  <c r="Q388" i="4"/>
  <c r="L388" i="4"/>
  <c r="J388" i="4"/>
  <c r="H388" i="4"/>
  <c r="F388" i="4"/>
  <c r="W387" i="4"/>
  <c r="S387" i="4"/>
  <c r="Q387" i="4"/>
  <c r="L387" i="4"/>
  <c r="J387" i="4"/>
  <c r="H387" i="4"/>
  <c r="F387" i="4"/>
  <c r="W386" i="4"/>
  <c r="S386" i="4"/>
  <c r="Q386" i="4"/>
  <c r="L386" i="4"/>
  <c r="J386" i="4"/>
  <c r="H386" i="4"/>
  <c r="F386" i="4"/>
  <c r="W385" i="4"/>
  <c r="S385" i="4"/>
  <c r="Q385" i="4"/>
  <c r="L385" i="4"/>
  <c r="J385" i="4"/>
  <c r="H385" i="4"/>
  <c r="F385" i="4"/>
  <c r="W384" i="4"/>
  <c r="S384" i="4"/>
  <c r="Q384" i="4"/>
  <c r="L384" i="4"/>
  <c r="J384" i="4"/>
  <c r="H384" i="4"/>
  <c r="F384" i="4"/>
  <c r="W383" i="4"/>
  <c r="S383" i="4"/>
  <c r="Q383" i="4"/>
  <c r="L383" i="4"/>
  <c r="J383" i="4"/>
  <c r="H383" i="4"/>
  <c r="F383" i="4"/>
  <c r="W382" i="4"/>
  <c r="S382" i="4"/>
  <c r="Q382" i="4"/>
  <c r="L382" i="4"/>
  <c r="J382" i="4"/>
  <c r="H382" i="4"/>
  <c r="F382" i="4"/>
  <c r="W381" i="4"/>
  <c r="S381" i="4"/>
  <c r="Q381" i="4"/>
  <c r="L381" i="4"/>
  <c r="J381" i="4"/>
  <c r="H381" i="4"/>
  <c r="F381" i="4"/>
  <c r="W380" i="4"/>
  <c r="S380" i="4"/>
  <c r="Q380" i="4"/>
  <c r="L380" i="4"/>
  <c r="J380" i="4"/>
  <c r="H380" i="4"/>
  <c r="F380" i="4"/>
  <c r="W379" i="4"/>
  <c r="S379" i="4"/>
  <c r="Q379" i="4"/>
  <c r="L379" i="4"/>
  <c r="J379" i="4"/>
  <c r="H379" i="4"/>
  <c r="F379" i="4"/>
  <c r="W378" i="4"/>
  <c r="S378" i="4"/>
  <c r="Q378" i="4"/>
  <c r="L378" i="4"/>
  <c r="J378" i="4"/>
  <c r="H378" i="4"/>
  <c r="F378" i="4"/>
  <c r="W377" i="4"/>
  <c r="S377" i="4"/>
  <c r="Q377" i="4"/>
  <c r="L377" i="4"/>
  <c r="J377" i="4"/>
  <c r="H377" i="4"/>
  <c r="F377" i="4"/>
  <c r="W376" i="4"/>
  <c r="S376" i="4"/>
  <c r="Q376" i="4"/>
  <c r="L376" i="4"/>
  <c r="J376" i="4"/>
  <c r="H376" i="4"/>
  <c r="F376" i="4"/>
  <c r="W375" i="4"/>
  <c r="S375" i="4"/>
  <c r="Q375" i="4"/>
  <c r="L375" i="4"/>
  <c r="J375" i="4"/>
  <c r="H375" i="4"/>
  <c r="F375" i="4"/>
  <c r="W374" i="4"/>
  <c r="S374" i="4"/>
  <c r="Q374" i="4"/>
  <c r="L374" i="4"/>
  <c r="J374" i="4"/>
  <c r="H374" i="4"/>
  <c r="F374" i="4"/>
  <c r="W373" i="4"/>
  <c r="S373" i="4"/>
  <c r="Q373" i="4"/>
  <c r="L373" i="4"/>
  <c r="J373" i="4"/>
  <c r="H373" i="4"/>
  <c r="F373" i="4"/>
  <c r="W372" i="4"/>
  <c r="S372" i="4"/>
  <c r="Q372" i="4"/>
  <c r="L372" i="4"/>
  <c r="J372" i="4"/>
  <c r="H372" i="4"/>
  <c r="F372" i="4"/>
  <c r="W371" i="4"/>
  <c r="S371" i="4"/>
  <c r="Q371" i="4"/>
  <c r="L371" i="4"/>
  <c r="J371" i="4"/>
  <c r="H371" i="4"/>
  <c r="F371" i="4"/>
  <c r="W370" i="4"/>
  <c r="S370" i="4"/>
  <c r="Q370" i="4"/>
  <c r="L370" i="4"/>
  <c r="J370" i="4"/>
  <c r="H370" i="4"/>
  <c r="F370" i="4"/>
  <c r="W369" i="4"/>
  <c r="S369" i="4"/>
  <c r="Q369" i="4"/>
  <c r="L369" i="4"/>
  <c r="J369" i="4"/>
  <c r="H369" i="4"/>
  <c r="F369" i="4"/>
  <c r="W368" i="4"/>
  <c r="S368" i="4"/>
  <c r="Q368" i="4"/>
  <c r="L368" i="4"/>
  <c r="J368" i="4"/>
  <c r="H368" i="4"/>
  <c r="F368" i="4"/>
  <c r="W367" i="4"/>
  <c r="S367" i="4"/>
  <c r="Q367" i="4"/>
  <c r="L367" i="4"/>
  <c r="J367" i="4"/>
  <c r="H367" i="4"/>
  <c r="F367" i="4"/>
  <c r="W366" i="4"/>
  <c r="S366" i="4"/>
  <c r="Q366" i="4"/>
  <c r="L366" i="4"/>
  <c r="J366" i="4"/>
  <c r="H366" i="4"/>
  <c r="F366" i="4"/>
  <c r="W365" i="4"/>
  <c r="S365" i="4"/>
  <c r="Q365" i="4"/>
  <c r="L365" i="4"/>
  <c r="J365" i="4"/>
  <c r="H365" i="4"/>
  <c r="F365" i="4"/>
  <c r="W364" i="4"/>
  <c r="S364" i="4"/>
  <c r="Q364" i="4"/>
  <c r="L364" i="4"/>
  <c r="J364" i="4"/>
  <c r="H364" i="4"/>
  <c r="F364" i="4"/>
  <c r="W363" i="4"/>
  <c r="S363" i="4"/>
  <c r="Q363" i="4"/>
  <c r="L363" i="4"/>
  <c r="J363" i="4"/>
  <c r="H363" i="4"/>
  <c r="F363" i="4"/>
  <c r="W362" i="4"/>
  <c r="S362" i="4"/>
  <c r="Q362" i="4"/>
  <c r="L362" i="4"/>
  <c r="J362" i="4"/>
  <c r="H362" i="4"/>
  <c r="F362" i="4"/>
  <c r="W361" i="4"/>
  <c r="S361" i="4"/>
  <c r="Q361" i="4"/>
  <c r="L361" i="4"/>
  <c r="J361" i="4"/>
  <c r="H361" i="4"/>
  <c r="F361" i="4"/>
  <c r="W360" i="4"/>
  <c r="S360" i="4"/>
  <c r="Q360" i="4"/>
  <c r="L360" i="4"/>
  <c r="J360" i="4"/>
  <c r="H360" i="4"/>
  <c r="F360" i="4"/>
  <c r="W359" i="4"/>
  <c r="S359" i="4"/>
  <c r="Q359" i="4"/>
  <c r="L359" i="4"/>
  <c r="J359" i="4"/>
  <c r="H359" i="4"/>
  <c r="F359" i="4"/>
  <c r="W358" i="4"/>
  <c r="S358" i="4"/>
  <c r="Q358" i="4"/>
  <c r="L358" i="4"/>
  <c r="J358" i="4"/>
  <c r="H358" i="4"/>
  <c r="F358" i="4"/>
  <c r="W357" i="4"/>
  <c r="S357" i="4"/>
  <c r="Q357" i="4"/>
  <c r="L357" i="4"/>
  <c r="J357" i="4"/>
  <c r="H357" i="4"/>
  <c r="F357" i="4"/>
  <c r="W356" i="4"/>
  <c r="S356" i="4"/>
  <c r="Q356" i="4"/>
  <c r="L356" i="4"/>
  <c r="J356" i="4"/>
  <c r="H356" i="4"/>
  <c r="F356" i="4"/>
  <c r="W355" i="4"/>
  <c r="S355" i="4"/>
  <c r="Q355" i="4"/>
  <c r="L355" i="4"/>
  <c r="J355" i="4"/>
  <c r="H355" i="4"/>
  <c r="F355" i="4"/>
  <c r="W354" i="4"/>
  <c r="S354" i="4"/>
  <c r="Q354" i="4"/>
  <c r="L354" i="4"/>
  <c r="J354" i="4"/>
  <c r="H354" i="4"/>
  <c r="F354" i="4"/>
  <c r="W353" i="4"/>
  <c r="S353" i="4"/>
  <c r="Q353" i="4"/>
  <c r="L353" i="4"/>
  <c r="J353" i="4"/>
  <c r="H353" i="4"/>
  <c r="F353" i="4"/>
  <c r="W352" i="4"/>
  <c r="S352" i="4"/>
  <c r="Q352" i="4"/>
  <c r="L352" i="4"/>
  <c r="J352" i="4"/>
  <c r="H352" i="4"/>
  <c r="F352" i="4"/>
  <c r="W351" i="4"/>
  <c r="S351" i="4"/>
  <c r="Q351" i="4"/>
  <c r="L351" i="4"/>
  <c r="J351" i="4"/>
  <c r="H351" i="4"/>
  <c r="F351" i="4"/>
  <c r="W350" i="4"/>
  <c r="S350" i="4"/>
  <c r="Q350" i="4"/>
  <c r="L350" i="4"/>
  <c r="J350" i="4"/>
  <c r="H350" i="4"/>
  <c r="F350" i="4"/>
  <c r="W349" i="4"/>
  <c r="S349" i="4"/>
  <c r="Q349" i="4"/>
  <c r="L349" i="4"/>
  <c r="J349" i="4"/>
  <c r="H349" i="4"/>
  <c r="F349" i="4"/>
  <c r="W348" i="4"/>
  <c r="S348" i="4"/>
  <c r="Q348" i="4"/>
  <c r="L348" i="4"/>
  <c r="J348" i="4"/>
  <c r="H348" i="4"/>
  <c r="F348" i="4"/>
  <c r="W347" i="4"/>
  <c r="S347" i="4"/>
  <c r="Q347" i="4"/>
  <c r="L347" i="4"/>
  <c r="J347" i="4"/>
  <c r="H347" i="4"/>
  <c r="F347" i="4"/>
  <c r="W346" i="4"/>
  <c r="S346" i="4"/>
  <c r="Q346" i="4"/>
  <c r="L346" i="4"/>
  <c r="J346" i="4"/>
  <c r="H346" i="4"/>
  <c r="F346" i="4"/>
  <c r="W345" i="4"/>
  <c r="S345" i="4"/>
  <c r="Q345" i="4"/>
  <c r="L345" i="4"/>
  <c r="J345" i="4"/>
  <c r="H345" i="4"/>
  <c r="F345" i="4"/>
  <c r="W344" i="4"/>
  <c r="S344" i="4"/>
  <c r="Q344" i="4"/>
  <c r="L344" i="4"/>
  <c r="J344" i="4"/>
  <c r="H344" i="4"/>
  <c r="F344" i="4"/>
  <c r="W343" i="4"/>
  <c r="S343" i="4"/>
  <c r="Q343" i="4"/>
  <c r="L343" i="4"/>
  <c r="J343" i="4"/>
  <c r="H343" i="4"/>
  <c r="F343" i="4"/>
  <c r="W342" i="4"/>
  <c r="S342" i="4"/>
  <c r="Q342" i="4"/>
  <c r="L342" i="4"/>
  <c r="J342" i="4"/>
  <c r="H342" i="4"/>
  <c r="F342" i="4"/>
  <c r="W341" i="4"/>
  <c r="S341" i="4"/>
  <c r="Q341" i="4"/>
  <c r="L341" i="4"/>
  <c r="J341" i="4"/>
  <c r="H341" i="4"/>
  <c r="F341" i="4"/>
  <c r="W340" i="4"/>
  <c r="S340" i="4"/>
  <c r="Q340" i="4"/>
  <c r="L340" i="4"/>
  <c r="J340" i="4"/>
  <c r="H340" i="4"/>
  <c r="F340" i="4"/>
  <c r="W339" i="4"/>
  <c r="S339" i="4"/>
  <c r="Q339" i="4"/>
  <c r="L339" i="4"/>
  <c r="J339" i="4"/>
  <c r="H339" i="4"/>
  <c r="F339" i="4"/>
  <c r="W338" i="4"/>
  <c r="S338" i="4"/>
  <c r="Q338" i="4"/>
  <c r="L338" i="4"/>
  <c r="J338" i="4"/>
  <c r="H338" i="4"/>
  <c r="F338" i="4"/>
  <c r="W337" i="4"/>
  <c r="S337" i="4"/>
  <c r="Q337" i="4"/>
  <c r="L337" i="4"/>
  <c r="J337" i="4"/>
  <c r="H337" i="4"/>
  <c r="F337" i="4"/>
  <c r="W336" i="4"/>
  <c r="S336" i="4"/>
  <c r="Q336" i="4"/>
  <c r="L336" i="4"/>
  <c r="J336" i="4"/>
  <c r="H336" i="4"/>
  <c r="F336" i="4"/>
  <c r="W335" i="4"/>
  <c r="S335" i="4"/>
  <c r="Q335" i="4"/>
  <c r="L335" i="4"/>
  <c r="J335" i="4"/>
  <c r="H335" i="4"/>
  <c r="F335" i="4"/>
  <c r="W334" i="4"/>
  <c r="S334" i="4"/>
  <c r="Q334" i="4"/>
  <c r="L334" i="4"/>
  <c r="J334" i="4"/>
  <c r="H334" i="4"/>
  <c r="F334" i="4"/>
  <c r="W333" i="4"/>
  <c r="S333" i="4"/>
  <c r="Q333" i="4"/>
  <c r="L333" i="4"/>
  <c r="J333" i="4"/>
  <c r="H333" i="4"/>
  <c r="F333" i="4"/>
  <c r="W332" i="4"/>
  <c r="S332" i="4"/>
  <c r="Q332" i="4"/>
  <c r="L332" i="4"/>
  <c r="J332" i="4"/>
  <c r="H332" i="4"/>
  <c r="F332" i="4"/>
  <c r="W331" i="4"/>
  <c r="S331" i="4"/>
  <c r="Q331" i="4"/>
  <c r="L331" i="4"/>
  <c r="J331" i="4"/>
  <c r="H331" i="4"/>
  <c r="F331" i="4"/>
  <c r="W330" i="4"/>
  <c r="S330" i="4"/>
  <c r="Q330" i="4"/>
  <c r="L330" i="4"/>
  <c r="J330" i="4"/>
  <c r="H330" i="4"/>
  <c r="F330" i="4"/>
  <c r="W329" i="4"/>
  <c r="S329" i="4"/>
  <c r="Q329" i="4"/>
  <c r="L329" i="4"/>
  <c r="J329" i="4"/>
  <c r="H329" i="4"/>
  <c r="F329" i="4"/>
  <c r="W328" i="4"/>
  <c r="S328" i="4"/>
  <c r="Q328" i="4"/>
  <c r="L328" i="4"/>
  <c r="J328" i="4"/>
  <c r="H328" i="4"/>
  <c r="F328" i="4"/>
  <c r="W327" i="4"/>
  <c r="S327" i="4"/>
  <c r="Q327" i="4"/>
  <c r="L327" i="4"/>
  <c r="J327" i="4"/>
  <c r="H327" i="4"/>
  <c r="F327" i="4"/>
  <c r="W326" i="4"/>
  <c r="S326" i="4"/>
  <c r="Q326" i="4"/>
  <c r="L326" i="4"/>
  <c r="J326" i="4"/>
  <c r="H326" i="4"/>
  <c r="F326" i="4"/>
  <c r="W325" i="4"/>
  <c r="S325" i="4"/>
  <c r="Q325" i="4"/>
  <c r="L325" i="4"/>
  <c r="J325" i="4"/>
  <c r="H325" i="4"/>
  <c r="F325" i="4"/>
  <c r="W324" i="4"/>
  <c r="S324" i="4"/>
  <c r="Q324" i="4"/>
  <c r="L324" i="4"/>
  <c r="J324" i="4"/>
  <c r="H324" i="4"/>
  <c r="F324" i="4"/>
  <c r="W323" i="4"/>
  <c r="S323" i="4"/>
  <c r="Q323" i="4"/>
  <c r="L323" i="4"/>
  <c r="J323" i="4"/>
  <c r="H323" i="4"/>
  <c r="F323" i="4"/>
  <c r="W322" i="4"/>
  <c r="S322" i="4"/>
  <c r="Q322" i="4"/>
  <c r="L322" i="4"/>
  <c r="J322" i="4"/>
  <c r="H322" i="4"/>
  <c r="F322" i="4"/>
  <c r="W321" i="4"/>
  <c r="S321" i="4"/>
  <c r="Q321" i="4"/>
  <c r="L321" i="4"/>
  <c r="J321" i="4"/>
  <c r="H321" i="4"/>
  <c r="F321" i="4"/>
  <c r="W320" i="4"/>
  <c r="S320" i="4"/>
  <c r="Q320" i="4"/>
  <c r="L320" i="4"/>
  <c r="J320" i="4"/>
  <c r="H320" i="4"/>
  <c r="F320" i="4"/>
  <c r="W319" i="4"/>
  <c r="S319" i="4"/>
  <c r="Q319" i="4"/>
  <c r="L319" i="4"/>
  <c r="J319" i="4"/>
  <c r="H319" i="4"/>
  <c r="F319" i="4"/>
  <c r="W318" i="4"/>
  <c r="S318" i="4"/>
  <c r="Q318" i="4"/>
  <c r="L318" i="4"/>
  <c r="J318" i="4"/>
  <c r="H318" i="4"/>
  <c r="F318" i="4"/>
  <c r="W317" i="4"/>
  <c r="S317" i="4"/>
  <c r="Q317" i="4"/>
  <c r="L317" i="4"/>
  <c r="J317" i="4"/>
  <c r="H317" i="4"/>
  <c r="F317" i="4"/>
  <c r="W316" i="4"/>
  <c r="S316" i="4"/>
  <c r="Q316" i="4"/>
  <c r="L316" i="4"/>
  <c r="J316" i="4"/>
  <c r="H316" i="4"/>
  <c r="F316" i="4"/>
  <c r="W315" i="4"/>
  <c r="S315" i="4"/>
  <c r="Q315" i="4"/>
  <c r="L315" i="4"/>
  <c r="J315" i="4"/>
  <c r="H315" i="4"/>
  <c r="F315" i="4"/>
  <c r="W314" i="4"/>
  <c r="S314" i="4"/>
  <c r="Q314" i="4"/>
  <c r="L314" i="4"/>
  <c r="J314" i="4"/>
  <c r="H314" i="4"/>
  <c r="F314" i="4"/>
  <c r="W313" i="4"/>
  <c r="S313" i="4"/>
  <c r="Q313" i="4"/>
  <c r="L313" i="4"/>
  <c r="J313" i="4"/>
  <c r="H313" i="4"/>
  <c r="F313" i="4"/>
  <c r="W312" i="4"/>
  <c r="S312" i="4"/>
  <c r="Q312" i="4"/>
  <c r="L312" i="4"/>
  <c r="J312" i="4"/>
  <c r="H312" i="4"/>
  <c r="F312" i="4"/>
  <c r="W311" i="4"/>
  <c r="S311" i="4"/>
  <c r="Q311" i="4"/>
  <c r="L311" i="4"/>
  <c r="J311" i="4"/>
  <c r="H311" i="4"/>
  <c r="F311" i="4"/>
  <c r="W310" i="4"/>
  <c r="S310" i="4"/>
  <c r="Q310" i="4"/>
  <c r="L310" i="4"/>
  <c r="J310" i="4"/>
  <c r="H310" i="4"/>
  <c r="F310" i="4"/>
  <c r="W309" i="4"/>
  <c r="S309" i="4"/>
  <c r="Q309" i="4"/>
  <c r="L309" i="4"/>
  <c r="J309" i="4"/>
  <c r="H309" i="4"/>
  <c r="F309" i="4"/>
  <c r="W308" i="4"/>
  <c r="S308" i="4"/>
  <c r="Q308" i="4"/>
  <c r="L308" i="4"/>
  <c r="J308" i="4"/>
  <c r="H308" i="4"/>
  <c r="F308" i="4"/>
  <c r="W307" i="4"/>
  <c r="S307" i="4"/>
  <c r="Q307" i="4"/>
  <c r="L307" i="4"/>
  <c r="J307" i="4"/>
  <c r="H307" i="4"/>
  <c r="F307" i="4"/>
  <c r="W306" i="4"/>
  <c r="S306" i="4"/>
  <c r="Q306" i="4"/>
  <c r="L306" i="4"/>
  <c r="J306" i="4"/>
  <c r="H306" i="4"/>
  <c r="F306" i="4"/>
  <c r="W305" i="4"/>
  <c r="S305" i="4"/>
  <c r="Q305" i="4"/>
  <c r="L305" i="4"/>
  <c r="J305" i="4"/>
  <c r="H305" i="4"/>
  <c r="F305" i="4"/>
  <c r="W304" i="4"/>
  <c r="S304" i="4"/>
  <c r="Q304" i="4"/>
  <c r="L304" i="4"/>
  <c r="J304" i="4"/>
  <c r="H304" i="4"/>
  <c r="F304" i="4"/>
  <c r="W303" i="4"/>
  <c r="S303" i="4"/>
  <c r="Q303" i="4"/>
  <c r="L303" i="4"/>
  <c r="J303" i="4"/>
  <c r="H303" i="4"/>
  <c r="F303" i="4"/>
  <c r="W302" i="4"/>
  <c r="S302" i="4"/>
  <c r="Q302" i="4"/>
  <c r="L302" i="4"/>
  <c r="J302" i="4"/>
  <c r="H302" i="4"/>
  <c r="F302" i="4"/>
  <c r="W301" i="4"/>
  <c r="S301" i="4"/>
  <c r="Q301" i="4"/>
  <c r="L301" i="4"/>
  <c r="J301" i="4"/>
  <c r="H301" i="4"/>
  <c r="F301" i="4"/>
  <c r="W300" i="4"/>
  <c r="S300" i="4"/>
  <c r="Q300" i="4"/>
  <c r="L300" i="4"/>
  <c r="J300" i="4"/>
  <c r="H300" i="4"/>
  <c r="F300" i="4"/>
  <c r="W299" i="4"/>
  <c r="S299" i="4"/>
  <c r="Q299" i="4"/>
  <c r="L299" i="4"/>
  <c r="J299" i="4"/>
  <c r="H299" i="4"/>
  <c r="F299" i="4"/>
  <c r="W298" i="4"/>
  <c r="S298" i="4"/>
  <c r="Q298" i="4"/>
  <c r="L298" i="4"/>
  <c r="J298" i="4"/>
  <c r="H298" i="4"/>
  <c r="F298" i="4"/>
  <c r="W297" i="4"/>
  <c r="S297" i="4"/>
  <c r="Q297" i="4"/>
  <c r="L297" i="4"/>
  <c r="J297" i="4"/>
  <c r="H297" i="4"/>
  <c r="F297" i="4"/>
  <c r="W296" i="4"/>
  <c r="S296" i="4"/>
  <c r="Q296" i="4"/>
  <c r="L296" i="4"/>
  <c r="J296" i="4"/>
  <c r="H296" i="4"/>
  <c r="F296" i="4"/>
  <c r="W295" i="4"/>
  <c r="S295" i="4"/>
  <c r="Q295" i="4"/>
  <c r="L295" i="4"/>
  <c r="J295" i="4"/>
  <c r="H295" i="4"/>
  <c r="F295" i="4"/>
  <c r="W294" i="4"/>
  <c r="S294" i="4"/>
  <c r="Q294" i="4"/>
  <c r="L294" i="4"/>
  <c r="J294" i="4"/>
  <c r="H294" i="4"/>
  <c r="F294" i="4"/>
  <c r="W293" i="4"/>
  <c r="S293" i="4"/>
  <c r="Q293" i="4"/>
  <c r="L293" i="4"/>
  <c r="J293" i="4"/>
  <c r="H293" i="4"/>
  <c r="F293" i="4"/>
  <c r="W292" i="4"/>
  <c r="S292" i="4"/>
  <c r="Q292" i="4"/>
  <c r="L292" i="4"/>
  <c r="J292" i="4"/>
  <c r="H292" i="4"/>
  <c r="F292" i="4"/>
  <c r="W291" i="4"/>
  <c r="S291" i="4"/>
  <c r="Q291" i="4"/>
  <c r="L291" i="4"/>
  <c r="J291" i="4"/>
  <c r="H291" i="4"/>
  <c r="F291" i="4"/>
  <c r="W290" i="4"/>
  <c r="S290" i="4"/>
  <c r="Q290" i="4"/>
  <c r="L290" i="4"/>
  <c r="J290" i="4"/>
  <c r="H290" i="4"/>
  <c r="F290" i="4"/>
  <c r="W289" i="4"/>
  <c r="S289" i="4"/>
  <c r="Q289" i="4"/>
  <c r="L289" i="4"/>
  <c r="J289" i="4"/>
  <c r="H289" i="4"/>
  <c r="F289" i="4"/>
  <c r="W288" i="4"/>
  <c r="S288" i="4"/>
  <c r="Q288" i="4"/>
  <c r="L288" i="4"/>
  <c r="J288" i="4"/>
  <c r="H288" i="4"/>
  <c r="F288" i="4"/>
  <c r="W287" i="4"/>
  <c r="S287" i="4"/>
  <c r="Q287" i="4"/>
  <c r="L287" i="4"/>
  <c r="J287" i="4"/>
  <c r="H287" i="4"/>
  <c r="F287" i="4"/>
  <c r="W286" i="4"/>
  <c r="S286" i="4"/>
  <c r="Q286" i="4"/>
  <c r="L286" i="4"/>
  <c r="J286" i="4"/>
  <c r="H286" i="4"/>
  <c r="F286" i="4"/>
  <c r="W285" i="4"/>
  <c r="S285" i="4"/>
  <c r="Q285" i="4"/>
  <c r="L285" i="4"/>
  <c r="J285" i="4"/>
  <c r="H285" i="4"/>
  <c r="F285" i="4"/>
  <c r="W284" i="4"/>
  <c r="S284" i="4"/>
  <c r="Q284" i="4"/>
  <c r="L284" i="4"/>
  <c r="J284" i="4"/>
  <c r="H284" i="4"/>
  <c r="F284" i="4"/>
  <c r="W283" i="4"/>
  <c r="S283" i="4"/>
  <c r="Q283" i="4"/>
  <c r="L283" i="4"/>
  <c r="J283" i="4"/>
  <c r="H283" i="4"/>
  <c r="F283" i="4"/>
  <c r="W282" i="4"/>
  <c r="S282" i="4"/>
  <c r="Q282" i="4"/>
  <c r="L282" i="4"/>
  <c r="J282" i="4"/>
  <c r="H282" i="4"/>
  <c r="F282" i="4"/>
  <c r="W281" i="4"/>
  <c r="S281" i="4"/>
  <c r="Q281" i="4"/>
  <c r="L281" i="4"/>
  <c r="J281" i="4"/>
  <c r="H281" i="4"/>
  <c r="F281" i="4"/>
  <c r="W280" i="4"/>
  <c r="S280" i="4"/>
  <c r="Q280" i="4"/>
  <c r="L280" i="4"/>
  <c r="J280" i="4"/>
  <c r="H280" i="4"/>
  <c r="F280" i="4"/>
  <c r="W279" i="4"/>
  <c r="S279" i="4"/>
  <c r="Q279" i="4"/>
  <c r="L279" i="4"/>
  <c r="J279" i="4"/>
  <c r="H279" i="4"/>
  <c r="F279" i="4"/>
  <c r="W278" i="4"/>
  <c r="S278" i="4"/>
  <c r="Q278" i="4"/>
  <c r="L278" i="4"/>
  <c r="J278" i="4"/>
  <c r="H278" i="4"/>
  <c r="F278" i="4"/>
  <c r="W277" i="4"/>
  <c r="S277" i="4"/>
  <c r="Q277" i="4"/>
  <c r="L277" i="4"/>
  <c r="J277" i="4"/>
  <c r="H277" i="4"/>
  <c r="F277" i="4"/>
  <c r="W276" i="4"/>
  <c r="S276" i="4"/>
  <c r="Q276" i="4"/>
  <c r="L276" i="4"/>
  <c r="J276" i="4"/>
  <c r="H276" i="4"/>
  <c r="F276" i="4"/>
  <c r="W275" i="4"/>
  <c r="S275" i="4"/>
  <c r="Q275" i="4"/>
  <c r="L275" i="4"/>
  <c r="J275" i="4"/>
  <c r="H275" i="4"/>
  <c r="F275" i="4"/>
  <c r="W274" i="4"/>
  <c r="S274" i="4"/>
  <c r="Q274" i="4"/>
  <c r="L274" i="4"/>
  <c r="J274" i="4"/>
  <c r="H274" i="4"/>
  <c r="F274" i="4"/>
  <c r="W273" i="4"/>
  <c r="S273" i="4"/>
  <c r="Q273" i="4"/>
  <c r="L273" i="4"/>
  <c r="J273" i="4"/>
  <c r="H273" i="4"/>
  <c r="F273" i="4"/>
  <c r="W272" i="4"/>
  <c r="S272" i="4"/>
  <c r="Q272" i="4"/>
  <c r="L272" i="4"/>
  <c r="J272" i="4"/>
  <c r="H272" i="4"/>
  <c r="F272" i="4"/>
  <c r="W271" i="4"/>
  <c r="S271" i="4"/>
  <c r="Q271" i="4"/>
  <c r="L271" i="4"/>
  <c r="J271" i="4"/>
  <c r="H271" i="4"/>
  <c r="F271" i="4"/>
  <c r="W270" i="4"/>
  <c r="S270" i="4"/>
  <c r="Q270" i="4"/>
  <c r="L270" i="4"/>
  <c r="J270" i="4"/>
  <c r="H270" i="4"/>
  <c r="F270" i="4"/>
  <c r="W269" i="4"/>
  <c r="S269" i="4"/>
  <c r="Q269" i="4"/>
  <c r="L269" i="4"/>
  <c r="J269" i="4"/>
  <c r="H269" i="4"/>
  <c r="F269" i="4"/>
  <c r="W268" i="4"/>
  <c r="S268" i="4"/>
  <c r="Q268" i="4"/>
  <c r="L268" i="4"/>
  <c r="J268" i="4"/>
  <c r="H268" i="4"/>
  <c r="F268" i="4"/>
  <c r="W267" i="4"/>
  <c r="S267" i="4"/>
  <c r="Q267" i="4"/>
  <c r="L267" i="4"/>
  <c r="J267" i="4"/>
  <c r="H267" i="4"/>
  <c r="F267" i="4"/>
  <c r="W266" i="4"/>
  <c r="S266" i="4"/>
  <c r="Q266" i="4"/>
  <c r="L266" i="4"/>
  <c r="J266" i="4"/>
  <c r="H266" i="4"/>
  <c r="F266" i="4"/>
  <c r="W265" i="4"/>
  <c r="S265" i="4"/>
  <c r="Q265" i="4"/>
  <c r="L265" i="4"/>
  <c r="J265" i="4"/>
  <c r="H265" i="4"/>
  <c r="F265" i="4"/>
  <c r="W264" i="4"/>
  <c r="S264" i="4"/>
  <c r="Q264" i="4"/>
  <c r="L264" i="4"/>
  <c r="J264" i="4"/>
  <c r="H264" i="4"/>
  <c r="F264" i="4"/>
  <c r="W263" i="4"/>
  <c r="S263" i="4"/>
  <c r="Q263" i="4"/>
  <c r="L263" i="4"/>
  <c r="J263" i="4"/>
  <c r="H263" i="4"/>
  <c r="F263" i="4"/>
  <c r="W262" i="4"/>
  <c r="S262" i="4"/>
  <c r="Q262" i="4"/>
  <c r="L262" i="4"/>
  <c r="J262" i="4"/>
  <c r="H262" i="4"/>
  <c r="F262" i="4"/>
  <c r="W261" i="4"/>
  <c r="S261" i="4"/>
  <c r="Q261" i="4"/>
  <c r="L261" i="4"/>
  <c r="J261" i="4"/>
  <c r="H261" i="4"/>
  <c r="F261" i="4"/>
  <c r="W260" i="4"/>
  <c r="S260" i="4"/>
  <c r="Q260" i="4"/>
  <c r="L260" i="4"/>
  <c r="J260" i="4"/>
  <c r="H260" i="4"/>
  <c r="F260" i="4"/>
  <c r="W259" i="4"/>
  <c r="S259" i="4"/>
  <c r="Q259" i="4"/>
  <c r="L259" i="4"/>
  <c r="J259" i="4"/>
  <c r="H259" i="4"/>
  <c r="F259" i="4"/>
  <c r="W258" i="4"/>
  <c r="S258" i="4"/>
  <c r="Q258" i="4"/>
  <c r="L258" i="4"/>
  <c r="J258" i="4"/>
  <c r="H258" i="4"/>
  <c r="F258" i="4"/>
  <c r="W257" i="4"/>
  <c r="S257" i="4"/>
  <c r="Q257" i="4"/>
  <c r="L257" i="4"/>
  <c r="J257" i="4"/>
  <c r="H257" i="4"/>
  <c r="F257" i="4"/>
  <c r="W256" i="4"/>
  <c r="S256" i="4"/>
  <c r="Q256" i="4"/>
  <c r="L256" i="4"/>
  <c r="J256" i="4"/>
  <c r="H256" i="4"/>
  <c r="F256" i="4"/>
  <c r="W255" i="4"/>
  <c r="S255" i="4"/>
  <c r="Q255" i="4"/>
  <c r="L255" i="4"/>
  <c r="J255" i="4"/>
  <c r="H255" i="4"/>
  <c r="F255" i="4"/>
  <c r="W254" i="4"/>
  <c r="S254" i="4"/>
  <c r="Q254" i="4"/>
  <c r="L254" i="4"/>
  <c r="J254" i="4"/>
  <c r="H254" i="4"/>
  <c r="F254" i="4"/>
  <c r="W253" i="4"/>
  <c r="S253" i="4"/>
  <c r="Q253" i="4"/>
  <c r="L253" i="4"/>
  <c r="J253" i="4"/>
  <c r="H253" i="4"/>
  <c r="F253" i="4"/>
  <c r="W252" i="4"/>
  <c r="S252" i="4"/>
  <c r="Q252" i="4"/>
  <c r="L252" i="4"/>
  <c r="J252" i="4"/>
  <c r="H252" i="4"/>
  <c r="F252" i="4"/>
  <c r="W251" i="4"/>
  <c r="S251" i="4"/>
  <c r="Q251" i="4"/>
  <c r="L251" i="4"/>
  <c r="J251" i="4"/>
  <c r="H251" i="4"/>
  <c r="F251" i="4"/>
  <c r="W250" i="4"/>
  <c r="S250" i="4"/>
  <c r="Q250" i="4"/>
  <c r="L250" i="4"/>
  <c r="J250" i="4"/>
  <c r="H250" i="4"/>
  <c r="F250" i="4"/>
  <c r="W249" i="4"/>
  <c r="S249" i="4"/>
  <c r="Q249" i="4"/>
  <c r="L249" i="4"/>
  <c r="J249" i="4"/>
  <c r="H249" i="4"/>
  <c r="F249" i="4"/>
  <c r="W248" i="4"/>
  <c r="S248" i="4"/>
  <c r="Q248" i="4"/>
  <c r="L248" i="4"/>
  <c r="J248" i="4"/>
  <c r="H248" i="4"/>
  <c r="F248" i="4"/>
  <c r="W247" i="4"/>
  <c r="S247" i="4"/>
  <c r="Q247" i="4"/>
  <c r="L247" i="4"/>
  <c r="J247" i="4"/>
  <c r="H247" i="4"/>
  <c r="F247" i="4"/>
  <c r="W246" i="4"/>
  <c r="S246" i="4"/>
  <c r="Q246" i="4"/>
  <c r="L246" i="4"/>
  <c r="J246" i="4"/>
  <c r="H246" i="4"/>
  <c r="F246" i="4"/>
  <c r="W245" i="4"/>
  <c r="S245" i="4"/>
  <c r="Q245" i="4"/>
  <c r="L245" i="4"/>
  <c r="J245" i="4"/>
  <c r="H245" i="4"/>
  <c r="F245" i="4"/>
  <c r="W244" i="4"/>
  <c r="S244" i="4"/>
  <c r="Q244" i="4"/>
  <c r="L244" i="4"/>
  <c r="J244" i="4"/>
  <c r="H244" i="4"/>
  <c r="F244" i="4"/>
  <c r="W243" i="4"/>
  <c r="S243" i="4"/>
  <c r="Q243" i="4"/>
  <c r="L243" i="4"/>
  <c r="J243" i="4"/>
  <c r="H243" i="4"/>
  <c r="F243" i="4"/>
  <c r="W242" i="4"/>
  <c r="S242" i="4"/>
  <c r="Q242" i="4"/>
  <c r="L242" i="4"/>
  <c r="J242" i="4"/>
  <c r="H242" i="4"/>
  <c r="F242" i="4"/>
  <c r="W241" i="4"/>
  <c r="S241" i="4"/>
  <c r="Q241" i="4"/>
  <c r="L241" i="4"/>
  <c r="J241" i="4"/>
  <c r="H241" i="4"/>
  <c r="F241" i="4"/>
  <c r="W240" i="4"/>
  <c r="S240" i="4"/>
  <c r="Q240" i="4"/>
  <c r="L240" i="4"/>
  <c r="J240" i="4"/>
  <c r="H240" i="4"/>
  <c r="F240" i="4"/>
  <c r="W239" i="4"/>
  <c r="S239" i="4"/>
  <c r="Q239" i="4"/>
  <c r="L239" i="4"/>
  <c r="J239" i="4"/>
  <c r="H239" i="4"/>
  <c r="F239" i="4"/>
  <c r="W238" i="4"/>
  <c r="S238" i="4"/>
  <c r="Q238" i="4"/>
  <c r="L238" i="4"/>
  <c r="J238" i="4"/>
  <c r="H238" i="4"/>
  <c r="F238" i="4"/>
  <c r="W237" i="4"/>
  <c r="S237" i="4"/>
  <c r="Q237" i="4"/>
  <c r="L237" i="4"/>
  <c r="J237" i="4"/>
  <c r="H237" i="4"/>
  <c r="F237" i="4"/>
  <c r="W236" i="4"/>
  <c r="S236" i="4"/>
  <c r="Q236" i="4"/>
  <c r="L236" i="4"/>
  <c r="J236" i="4"/>
  <c r="H236" i="4"/>
  <c r="F236" i="4"/>
  <c r="W235" i="4"/>
  <c r="S235" i="4"/>
  <c r="Q235" i="4"/>
  <c r="L235" i="4"/>
  <c r="J235" i="4"/>
  <c r="H235" i="4"/>
  <c r="F235" i="4"/>
  <c r="W234" i="4"/>
  <c r="S234" i="4"/>
  <c r="Q234" i="4"/>
  <c r="L234" i="4"/>
  <c r="J234" i="4"/>
  <c r="H234" i="4"/>
  <c r="F234" i="4"/>
  <c r="W233" i="4"/>
  <c r="S233" i="4"/>
  <c r="Q233" i="4"/>
  <c r="L233" i="4"/>
  <c r="J233" i="4"/>
  <c r="H233" i="4"/>
  <c r="F233" i="4"/>
  <c r="W232" i="4"/>
  <c r="S232" i="4"/>
  <c r="Q232" i="4"/>
  <c r="L232" i="4"/>
  <c r="J232" i="4"/>
  <c r="H232" i="4"/>
  <c r="F232" i="4"/>
  <c r="W231" i="4"/>
  <c r="S231" i="4"/>
  <c r="Q231" i="4"/>
  <c r="L231" i="4"/>
  <c r="J231" i="4"/>
  <c r="H231" i="4"/>
  <c r="F231" i="4"/>
  <c r="W230" i="4"/>
  <c r="S230" i="4"/>
  <c r="Q230" i="4"/>
  <c r="L230" i="4"/>
  <c r="J230" i="4"/>
  <c r="H230" i="4"/>
  <c r="F230" i="4"/>
  <c r="W229" i="4"/>
  <c r="S229" i="4"/>
  <c r="Q229" i="4"/>
  <c r="L229" i="4"/>
  <c r="J229" i="4"/>
  <c r="H229" i="4"/>
  <c r="F229" i="4"/>
  <c r="W228" i="4"/>
  <c r="S228" i="4"/>
  <c r="Q228" i="4"/>
  <c r="L228" i="4"/>
  <c r="J228" i="4"/>
  <c r="H228" i="4"/>
  <c r="F228" i="4"/>
  <c r="W227" i="4"/>
  <c r="S227" i="4"/>
  <c r="Q227" i="4"/>
  <c r="L227" i="4"/>
  <c r="J227" i="4"/>
  <c r="H227" i="4"/>
  <c r="F227" i="4"/>
  <c r="W226" i="4"/>
  <c r="S226" i="4"/>
  <c r="Q226" i="4"/>
  <c r="L226" i="4"/>
  <c r="J226" i="4"/>
  <c r="H226" i="4"/>
  <c r="F226" i="4"/>
  <c r="W225" i="4"/>
  <c r="S225" i="4"/>
  <c r="Q225" i="4"/>
  <c r="L225" i="4"/>
  <c r="J225" i="4"/>
  <c r="H225" i="4"/>
  <c r="F225" i="4"/>
  <c r="W224" i="4"/>
  <c r="S224" i="4"/>
  <c r="Q224" i="4"/>
  <c r="L224" i="4"/>
  <c r="J224" i="4"/>
  <c r="H224" i="4"/>
  <c r="F224" i="4"/>
  <c r="W223" i="4"/>
  <c r="S223" i="4"/>
  <c r="Q223" i="4"/>
  <c r="L223" i="4"/>
  <c r="J223" i="4"/>
  <c r="H223" i="4"/>
  <c r="F223" i="4"/>
  <c r="W222" i="4"/>
  <c r="S222" i="4"/>
  <c r="Q222" i="4"/>
  <c r="L222" i="4"/>
  <c r="J222" i="4"/>
  <c r="H222" i="4"/>
  <c r="F222" i="4"/>
  <c r="W221" i="4"/>
  <c r="S221" i="4"/>
  <c r="Q221" i="4"/>
  <c r="L221" i="4"/>
  <c r="J221" i="4"/>
  <c r="H221" i="4"/>
  <c r="F221" i="4"/>
  <c r="W220" i="4"/>
  <c r="S220" i="4"/>
  <c r="Q220" i="4"/>
  <c r="L220" i="4"/>
  <c r="J220" i="4"/>
  <c r="H220" i="4"/>
  <c r="F220" i="4"/>
  <c r="W219" i="4"/>
  <c r="S219" i="4"/>
  <c r="Q219" i="4"/>
  <c r="L219" i="4"/>
  <c r="J219" i="4"/>
  <c r="H219" i="4"/>
  <c r="F219" i="4"/>
  <c r="W218" i="4"/>
  <c r="S218" i="4"/>
  <c r="Q218" i="4"/>
  <c r="L218" i="4"/>
  <c r="J218" i="4"/>
  <c r="H218" i="4"/>
  <c r="F218" i="4"/>
  <c r="W217" i="4"/>
  <c r="S217" i="4"/>
  <c r="Q217" i="4"/>
  <c r="L217" i="4"/>
  <c r="J217" i="4"/>
  <c r="H217" i="4"/>
  <c r="F217" i="4"/>
  <c r="W216" i="4"/>
  <c r="S216" i="4"/>
  <c r="Q216" i="4"/>
  <c r="L216" i="4"/>
  <c r="J216" i="4"/>
  <c r="H216" i="4"/>
  <c r="F216" i="4"/>
  <c r="W215" i="4"/>
  <c r="S215" i="4"/>
  <c r="Q215" i="4"/>
  <c r="L215" i="4"/>
  <c r="J215" i="4"/>
  <c r="H215" i="4"/>
  <c r="F215" i="4"/>
  <c r="W214" i="4"/>
  <c r="S214" i="4"/>
  <c r="Q214" i="4"/>
  <c r="L214" i="4"/>
  <c r="J214" i="4"/>
  <c r="H214" i="4"/>
  <c r="F214" i="4"/>
  <c r="W213" i="4"/>
  <c r="S213" i="4"/>
  <c r="Q213" i="4"/>
  <c r="L213" i="4"/>
  <c r="J213" i="4"/>
  <c r="H213" i="4"/>
  <c r="F213" i="4"/>
  <c r="W212" i="4"/>
  <c r="S212" i="4"/>
  <c r="Q212" i="4"/>
  <c r="L212" i="4"/>
  <c r="J212" i="4"/>
  <c r="H212" i="4"/>
  <c r="F212" i="4"/>
  <c r="W211" i="4"/>
  <c r="S211" i="4"/>
  <c r="Q211" i="4"/>
  <c r="L211" i="4"/>
  <c r="J211" i="4"/>
  <c r="H211" i="4"/>
  <c r="F211" i="4"/>
  <c r="W210" i="4"/>
  <c r="S210" i="4"/>
  <c r="Q210" i="4"/>
  <c r="L210" i="4"/>
  <c r="J210" i="4"/>
  <c r="H210" i="4"/>
  <c r="F210" i="4"/>
  <c r="W209" i="4"/>
  <c r="S209" i="4"/>
  <c r="Q209" i="4"/>
  <c r="L209" i="4"/>
  <c r="J209" i="4"/>
  <c r="H209" i="4"/>
  <c r="F209" i="4"/>
  <c r="W208" i="4"/>
  <c r="S208" i="4"/>
  <c r="Q208" i="4"/>
  <c r="L208" i="4"/>
  <c r="J208" i="4"/>
  <c r="H208" i="4"/>
  <c r="F208" i="4"/>
  <c r="W207" i="4"/>
  <c r="S207" i="4"/>
  <c r="Q207" i="4"/>
  <c r="L207" i="4"/>
  <c r="J207" i="4"/>
  <c r="H207" i="4"/>
  <c r="F207" i="4"/>
  <c r="W206" i="4"/>
  <c r="S206" i="4"/>
  <c r="Q206" i="4"/>
  <c r="L206" i="4"/>
  <c r="J206" i="4"/>
  <c r="H206" i="4"/>
  <c r="F206" i="4"/>
  <c r="W205" i="4"/>
  <c r="S205" i="4"/>
  <c r="Q205" i="4"/>
  <c r="L205" i="4"/>
  <c r="J205" i="4"/>
  <c r="H205" i="4"/>
  <c r="F205" i="4"/>
  <c r="W204" i="4"/>
  <c r="S204" i="4"/>
  <c r="Q204" i="4"/>
  <c r="L204" i="4"/>
  <c r="J204" i="4"/>
  <c r="H204" i="4"/>
  <c r="F204" i="4"/>
  <c r="W203" i="4"/>
  <c r="S203" i="4"/>
  <c r="Q203" i="4"/>
  <c r="L203" i="4"/>
  <c r="J203" i="4"/>
  <c r="H203" i="4"/>
  <c r="F203" i="4"/>
  <c r="W202" i="4"/>
  <c r="S202" i="4"/>
  <c r="Q202" i="4"/>
  <c r="L202" i="4"/>
  <c r="J202" i="4"/>
  <c r="H202" i="4"/>
  <c r="F202" i="4"/>
  <c r="W201" i="4"/>
  <c r="S201" i="4"/>
  <c r="Q201" i="4"/>
  <c r="L201" i="4"/>
  <c r="J201" i="4"/>
  <c r="H201" i="4"/>
  <c r="F201" i="4"/>
  <c r="W200" i="4"/>
  <c r="S200" i="4"/>
  <c r="Q200" i="4"/>
  <c r="L200" i="4"/>
  <c r="J200" i="4"/>
  <c r="H200" i="4"/>
  <c r="F200" i="4"/>
  <c r="W199" i="4"/>
  <c r="S199" i="4"/>
  <c r="Q199" i="4"/>
  <c r="L199" i="4"/>
  <c r="J199" i="4"/>
  <c r="H199" i="4"/>
  <c r="F199" i="4"/>
  <c r="W198" i="4"/>
  <c r="S198" i="4"/>
  <c r="Q198" i="4"/>
  <c r="L198" i="4"/>
  <c r="J198" i="4"/>
  <c r="H198" i="4"/>
  <c r="F198" i="4"/>
  <c r="W197" i="4"/>
  <c r="S197" i="4"/>
  <c r="Q197" i="4"/>
  <c r="L197" i="4"/>
  <c r="J197" i="4"/>
  <c r="H197" i="4"/>
  <c r="F197" i="4"/>
  <c r="W196" i="4"/>
  <c r="S196" i="4"/>
  <c r="Q196" i="4"/>
  <c r="L196" i="4"/>
  <c r="J196" i="4"/>
  <c r="H196" i="4"/>
  <c r="F196" i="4"/>
  <c r="W195" i="4"/>
  <c r="S195" i="4"/>
  <c r="Q195" i="4"/>
  <c r="L195" i="4"/>
  <c r="J195" i="4"/>
  <c r="H195" i="4"/>
  <c r="F195" i="4"/>
  <c r="W194" i="4"/>
  <c r="S194" i="4"/>
  <c r="Q194" i="4"/>
  <c r="L194" i="4"/>
  <c r="J194" i="4"/>
  <c r="H194" i="4"/>
  <c r="F194" i="4"/>
  <c r="W193" i="4"/>
  <c r="S193" i="4"/>
  <c r="Q193" i="4"/>
  <c r="L193" i="4"/>
  <c r="J193" i="4"/>
  <c r="H193" i="4"/>
  <c r="F193" i="4"/>
  <c r="W192" i="4"/>
  <c r="S192" i="4"/>
  <c r="Q192" i="4"/>
  <c r="L192" i="4"/>
  <c r="J192" i="4"/>
  <c r="H192" i="4"/>
  <c r="F192" i="4"/>
  <c r="W191" i="4"/>
  <c r="S191" i="4"/>
  <c r="Q191" i="4"/>
  <c r="L191" i="4"/>
  <c r="J191" i="4"/>
  <c r="H191" i="4"/>
  <c r="F191" i="4"/>
  <c r="W190" i="4"/>
  <c r="S190" i="4"/>
  <c r="Q190" i="4"/>
  <c r="L190" i="4"/>
  <c r="J190" i="4"/>
  <c r="H190" i="4"/>
  <c r="F190" i="4"/>
  <c r="W189" i="4"/>
  <c r="S189" i="4"/>
  <c r="Q189" i="4"/>
  <c r="L189" i="4"/>
  <c r="J189" i="4"/>
  <c r="H189" i="4"/>
  <c r="F189" i="4"/>
  <c r="W188" i="4"/>
  <c r="S188" i="4"/>
  <c r="Q188" i="4"/>
  <c r="L188" i="4"/>
  <c r="J188" i="4"/>
  <c r="H188" i="4"/>
  <c r="F188" i="4"/>
  <c r="W187" i="4"/>
  <c r="S187" i="4"/>
  <c r="Q187" i="4"/>
  <c r="L187" i="4"/>
  <c r="J187" i="4"/>
  <c r="H187" i="4"/>
  <c r="F187" i="4"/>
  <c r="W186" i="4"/>
  <c r="S186" i="4"/>
  <c r="Q186" i="4"/>
  <c r="L186" i="4"/>
  <c r="J186" i="4"/>
  <c r="H186" i="4"/>
  <c r="F186" i="4"/>
  <c r="W185" i="4"/>
  <c r="S185" i="4"/>
  <c r="Q185" i="4"/>
  <c r="L185" i="4"/>
  <c r="J185" i="4"/>
  <c r="H185" i="4"/>
  <c r="F185" i="4"/>
  <c r="W184" i="4"/>
  <c r="S184" i="4"/>
  <c r="Q184" i="4"/>
  <c r="L184" i="4"/>
  <c r="J184" i="4"/>
  <c r="H184" i="4"/>
  <c r="F184" i="4"/>
  <c r="W183" i="4"/>
  <c r="S183" i="4"/>
  <c r="Q183" i="4"/>
  <c r="L183" i="4"/>
  <c r="J183" i="4"/>
  <c r="H183" i="4"/>
  <c r="F183" i="4"/>
  <c r="W182" i="4"/>
  <c r="S182" i="4"/>
  <c r="Q182" i="4"/>
  <c r="L182" i="4"/>
  <c r="J182" i="4"/>
  <c r="H182" i="4"/>
  <c r="F182" i="4"/>
  <c r="W181" i="4"/>
  <c r="S181" i="4"/>
  <c r="Q181" i="4"/>
  <c r="L181" i="4"/>
  <c r="J181" i="4"/>
  <c r="H181" i="4"/>
  <c r="F181" i="4"/>
  <c r="W180" i="4"/>
  <c r="S180" i="4"/>
  <c r="Q180" i="4"/>
  <c r="L180" i="4"/>
  <c r="J180" i="4"/>
  <c r="H180" i="4"/>
  <c r="F180" i="4"/>
  <c r="W179" i="4"/>
  <c r="S179" i="4"/>
  <c r="Q179" i="4"/>
  <c r="L179" i="4"/>
  <c r="J179" i="4"/>
  <c r="H179" i="4"/>
  <c r="F179" i="4"/>
  <c r="W178" i="4"/>
  <c r="S178" i="4"/>
  <c r="Q178" i="4"/>
  <c r="L178" i="4"/>
  <c r="J178" i="4"/>
  <c r="H178" i="4"/>
  <c r="F178" i="4"/>
  <c r="W177" i="4"/>
  <c r="S177" i="4"/>
  <c r="Q177" i="4"/>
  <c r="L177" i="4"/>
  <c r="J177" i="4"/>
  <c r="H177" i="4"/>
  <c r="F177" i="4"/>
  <c r="W176" i="4"/>
  <c r="S176" i="4"/>
  <c r="Q176" i="4"/>
  <c r="L176" i="4"/>
  <c r="J176" i="4"/>
  <c r="H176" i="4"/>
  <c r="F176" i="4"/>
  <c r="W175" i="4"/>
  <c r="S175" i="4"/>
  <c r="Q175" i="4"/>
  <c r="L175" i="4"/>
  <c r="J175" i="4"/>
  <c r="H175" i="4"/>
  <c r="F175" i="4"/>
  <c r="W174" i="4"/>
  <c r="S174" i="4"/>
  <c r="Q174" i="4"/>
  <c r="L174" i="4"/>
  <c r="J174" i="4"/>
  <c r="H174" i="4"/>
  <c r="F174" i="4"/>
  <c r="W173" i="4"/>
  <c r="S173" i="4"/>
  <c r="Q173" i="4"/>
  <c r="L173" i="4"/>
  <c r="J173" i="4"/>
  <c r="H173" i="4"/>
  <c r="F173" i="4"/>
  <c r="W172" i="4"/>
  <c r="S172" i="4"/>
  <c r="Q172" i="4"/>
  <c r="L172" i="4"/>
  <c r="J172" i="4"/>
  <c r="H172" i="4"/>
  <c r="F172" i="4"/>
  <c r="W171" i="4"/>
  <c r="S171" i="4"/>
  <c r="Q171" i="4"/>
  <c r="L171" i="4"/>
  <c r="J171" i="4"/>
  <c r="H171" i="4"/>
  <c r="F171" i="4"/>
  <c r="W170" i="4"/>
  <c r="S170" i="4"/>
  <c r="Q170" i="4"/>
  <c r="L170" i="4"/>
  <c r="J170" i="4"/>
  <c r="H170" i="4"/>
  <c r="F170" i="4"/>
  <c r="W169" i="4"/>
  <c r="S169" i="4"/>
  <c r="Q169" i="4"/>
  <c r="L169" i="4"/>
  <c r="J169" i="4"/>
  <c r="H169" i="4"/>
  <c r="F169" i="4"/>
  <c r="W168" i="4"/>
  <c r="S168" i="4"/>
  <c r="Q168" i="4"/>
  <c r="L168" i="4"/>
  <c r="J168" i="4"/>
  <c r="H168" i="4"/>
  <c r="F168" i="4"/>
  <c r="W167" i="4"/>
  <c r="S167" i="4"/>
  <c r="Q167" i="4"/>
  <c r="L167" i="4"/>
  <c r="J167" i="4"/>
  <c r="H167" i="4"/>
  <c r="F167" i="4"/>
  <c r="W166" i="4"/>
  <c r="S166" i="4"/>
  <c r="Q166" i="4"/>
  <c r="L166" i="4"/>
  <c r="J166" i="4"/>
  <c r="H166" i="4"/>
  <c r="F166" i="4"/>
  <c r="W165" i="4"/>
  <c r="S165" i="4"/>
  <c r="Q165" i="4"/>
  <c r="L165" i="4"/>
  <c r="J165" i="4"/>
  <c r="H165" i="4"/>
  <c r="F165" i="4"/>
  <c r="W164" i="4"/>
  <c r="S164" i="4"/>
  <c r="Q164" i="4"/>
  <c r="L164" i="4"/>
  <c r="J164" i="4"/>
  <c r="H164" i="4"/>
  <c r="F164" i="4"/>
  <c r="W163" i="4"/>
  <c r="S163" i="4"/>
  <c r="Q163" i="4"/>
  <c r="L163" i="4"/>
  <c r="J163" i="4"/>
  <c r="H163" i="4"/>
  <c r="F163" i="4"/>
  <c r="W162" i="4"/>
  <c r="S162" i="4"/>
  <c r="Q162" i="4"/>
  <c r="L162" i="4"/>
  <c r="J162" i="4"/>
  <c r="H162" i="4"/>
  <c r="F162" i="4"/>
  <c r="W161" i="4"/>
  <c r="S161" i="4"/>
  <c r="Q161" i="4"/>
  <c r="L161" i="4"/>
  <c r="J161" i="4"/>
  <c r="H161" i="4"/>
  <c r="F161" i="4"/>
  <c r="W160" i="4"/>
  <c r="S160" i="4"/>
  <c r="Q160" i="4"/>
  <c r="L160" i="4"/>
  <c r="J160" i="4"/>
  <c r="H160" i="4"/>
  <c r="F160" i="4"/>
  <c r="W159" i="4"/>
  <c r="S159" i="4"/>
  <c r="Q159" i="4"/>
  <c r="L159" i="4"/>
  <c r="J159" i="4"/>
  <c r="H159" i="4"/>
  <c r="F159" i="4"/>
  <c r="W158" i="4"/>
  <c r="S158" i="4"/>
  <c r="Q158" i="4"/>
  <c r="L158" i="4"/>
  <c r="J158" i="4"/>
  <c r="H158" i="4"/>
  <c r="F158" i="4"/>
  <c r="W157" i="4"/>
  <c r="S157" i="4"/>
  <c r="Q157" i="4"/>
  <c r="L157" i="4"/>
  <c r="J157" i="4"/>
  <c r="H157" i="4"/>
  <c r="F157" i="4"/>
  <c r="W156" i="4"/>
  <c r="S156" i="4"/>
  <c r="Q156" i="4"/>
  <c r="L156" i="4"/>
  <c r="J156" i="4"/>
  <c r="H156" i="4"/>
  <c r="F156" i="4"/>
  <c r="W155" i="4"/>
  <c r="S155" i="4"/>
  <c r="Q155" i="4"/>
  <c r="L155" i="4"/>
  <c r="J155" i="4"/>
  <c r="H155" i="4"/>
  <c r="F155" i="4"/>
  <c r="W154" i="4"/>
  <c r="S154" i="4"/>
  <c r="Q154" i="4"/>
  <c r="L154" i="4"/>
  <c r="J154" i="4"/>
  <c r="H154" i="4"/>
  <c r="F154" i="4"/>
  <c r="W153" i="4"/>
  <c r="S153" i="4"/>
  <c r="Q153" i="4"/>
  <c r="L153" i="4"/>
  <c r="J153" i="4"/>
  <c r="H153" i="4"/>
  <c r="F153" i="4"/>
  <c r="W152" i="4"/>
  <c r="S152" i="4"/>
  <c r="Q152" i="4"/>
  <c r="L152" i="4"/>
  <c r="J152" i="4"/>
  <c r="H152" i="4"/>
  <c r="F152" i="4"/>
  <c r="W151" i="4"/>
  <c r="S151" i="4"/>
  <c r="Q151" i="4"/>
  <c r="L151" i="4"/>
  <c r="J151" i="4"/>
  <c r="H151" i="4"/>
  <c r="F151" i="4"/>
  <c r="W150" i="4"/>
  <c r="S150" i="4"/>
  <c r="Q150" i="4"/>
  <c r="L150" i="4"/>
  <c r="J150" i="4"/>
  <c r="H150" i="4"/>
  <c r="F150" i="4"/>
  <c r="W149" i="4"/>
  <c r="S149" i="4"/>
  <c r="Q149" i="4"/>
  <c r="L149" i="4"/>
  <c r="J149" i="4"/>
  <c r="H149" i="4"/>
  <c r="F149" i="4"/>
  <c r="W148" i="4"/>
  <c r="S148" i="4"/>
  <c r="Q148" i="4"/>
  <c r="L148" i="4"/>
  <c r="J148" i="4"/>
  <c r="H148" i="4"/>
  <c r="F148" i="4"/>
  <c r="W147" i="4"/>
  <c r="S147" i="4"/>
  <c r="Q147" i="4"/>
  <c r="L147" i="4"/>
  <c r="J147" i="4"/>
  <c r="H147" i="4"/>
  <c r="F147" i="4"/>
  <c r="W146" i="4"/>
  <c r="S146" i="4"/>
  <c r="Q146" i="4"/>
  <c r="L146" i="4"/>
  <c r="J146" i="4"/>
  <c r="H146" i="4"/>
  <c r="F146" i="4"/>
  <c r="W145" i="4"/>
  <c r="S145" i="4"/>
  <c r="Q145" i="4"/>
  <c r="L145" i="4"/>
  <c r="J145" i="4"/>
  <c r="H145" i="4"/>
  <c r="F145" i="4"/>
  <c r="W144" i="4"/>
  <c r="S144" i="4"/>
  <c r="Q144" i="4"/>
  <c r="L144" i="4"/>
  <c r="J144" i="4"/>
  <c r="H144" i="4"/>
  <c r="F144" i="4"/>
  <c r="W143" i="4"/>
  <c r="S143" i="4"/>
  <c r="Q143" i="4"/>
  <c r="L143" i="4"/>
  <c r="J143" i="4"/>
  <c r="H143" i="4"/>
  <c r="F143" i="4"/>
  <c r="W142" i="4"/>
  <c r="S142" i="4"/>
  <c r="Q142" i="4"/>
  <c r="L142" i="4"/>
  <c r="J142" i="4"/>
  <c r="H142" i="4"/>
  <c r="F142" i="4"/>
  <c r="W141" i="4"/>
  <c r="S141" i="4"/>
  <c r="Q141" i="4"/>
  <c r="L141" i="4"/>
  <c r="J141" i="4"/>
  <c r="H141" i="4"/>
  <c r="F141" i="4"/>
  <c r="W140" i="4"/>
  <c r="S140" i="4"/>
  <c r="Q140" i="4"/>
  <c r="L140" i="4"/>
  <c r="J140" i="4"/>
  <c r="H140" i="4"/>
  <c r="F140" i="4"/>
  <c r="W139" i="4"/>
  <c r="S139" i="4"/>
  <c r="Q139" i="4"/>
  <c r="L139" i="4"/>
  <c r="J139" i="4"/>
  <c r="H139" i="4"/>
  <c r="F139" i="4"/>
  <c r="W138" i="4"/>
  <c r="S138" i="4"/>
  <c r="Q138" i="4"/>
  <c r="L138" i="4"/>
  <c r="J138" i="4"/>
  <c r="H138" i="4"/>
  <c r="F138" i="4"/>
  <c r="W137" i="4"/>
  <c r="S137" i="4"/>
  <c r="Q137" i="4"/>
  <c r="L137" i="4"/>
  <c r="J137" i="4"/>
  <c r="H137" i="4"/>
  <c r="F137" i="4"/>
  <c r="W136" i="4"/>
  <c r="S136" i="4"/>
  <c r="Q136" i="4"/>
  <c r="L136" i="4"/>
  <c r="J136" i="4"/>
  <c r="H136" i="4"/>
  <c r="F136" i="4"/>
  <c r="W135" i="4"/>
  <c r="S135" i="4"/>
  <c r="Q135" i="4"/>
  <c r="L135" i="4"/>
  <c r="J135" i="4"/>
  <c r="H135" i="4"/>
  <c r="F135" i="4"/>
  <c r="W134" i="4"/>
  <c r="S134" i="4"/>
  <c r="Q134" i="4"/>
  <c r="L134" i="4"/>
  <c r="J134" i="4"/>
  <c r="H134" i="4"/>
  <c r="F134" i="4"/>
  <c r="W133" i="4"/>
  <c r="S133" i="4"/>
  <c r="Q133" i="4"/>
  <c r="L133" i="4"/>
  <c r="J133" i="4"/>
  <c r="H133" i="4"/>
  <c r="F133" i="4"/>
  <c r="W132" i="4"/>
  <c r="S132" i="4"/>
  <c r="Q132" i="4"/>
  <c r="L132" i="4"/>
  <c r="J132" i="4"/>
  <c r="H132" i="4"/>
  <c r="F132" i="4"/>
  <c r="W131" i="4"/>
  <c r="S131" i="4"/>
  <c r="Q131" i="4"/>
  <c r="L131" i="4"/>
  <c r="J131" i="4"/>
  <c r="H131" i="4"/>
  <c r="F131" i="4"/>
  <c r="W130" i="4"/>
  <c r="S130" i="4"/>
  <c r="Q130" i="4"/>
  <c r="L130" i="4"/>
  <c r="J130" i="4"/>
  <c r="H130" i="4"/>
  <c r="F130" i="4"/>
  <c r="W129" i="4"/>
  <c r="S129" i="4"/>
  <c r="Q129" i="4"/>
  <c r="L129" i="4"/>
  <c r="J129" i="4"/>
  <c r="H129" i="4"/>
  <c r="F129" i="4"/>
  <c r="W128" i="4"/>
  <c r="S128" i="4"/>
  <c r="Q128" i="4"/>
  <c r="L128" i="4"/>
  <c r="J128" i="4"/>
  <c r="H128" i="4"/>
  <c r="F128" i="4"/>
  <c r="W127" i="4"/>
  <c r="S127" i="4"/>
  <c r="Q127" i="4"/>
  <c r="L127" i="4"/>
  <c r="J127" i="4"/>
  <c r="H127" i="4"/>
  <c r="F127" i="4"/>
  <c r="W126" i="4"/>
  <c r="S126" i="4"/>
  <c r="Q126" i="4"/>
  <c r="L126" i="4"/>
  <c r="J126" i="4"/>
  <c r="H126" i="4"/>
  <c r="F126" i="4"/>
  <c r="W125" i="4"/>
  <c r="S125" i="4"/>
  <c r="Q125" i="4"/>
  <c r="L125" i="4"/>
  <c r="J125" i="4"/>
  <c r="H125" i="4"/>
  <c r="F125" i="4"/>
  <c r="W124" i="4"/>
  <c r="S124" i="4"/>
  <c r="Q124" i="4"/>
  <c r="L124" i="4"/>
  <c r="J124" i="4"/>
  <c r="H124" i="4"/>
  <c r="F124" i="4"/>
  <c r="W123" i="4"/>
  <c r="S123" i="4"/>
  <c r="Q123" i="4"/>
  <c r="L123" i="4"/>
  <c r="J123" i="4"/>
  <c r="H123" i="4"/>
  <c r="F123" i="4"/>
  <c r="W122" i="4"/>
  <c r="S122" i="4"/>
  <c r="Q122" i="4"/>
  <c r="L122" i="4"/>
  <c r="J122" i="4"/>
  <c r="H122" i="4"/>
  <c r="F122" i="4"/>
  <c r="W121" i="4"/>
  <c r="S121" i="4"/>
  <c r="Q121" i="4"/>
  <c r="L121" i="4"/>
  <c r="J121" i="4"/>
  <c r="H121" i="4"/>
  <c r="F121" i="4"/>
  <c r="W120" i="4"/>
  <c r="S120" i="4"/>
  <c r="Q120" i="4"/>
  <c r="L120" i="4"/>
  <c r="J120" i="4"/>
  <c r="H120" i="4"/>
  <c r="F120" i="4"/>
  <c r="W119" i="4"/>
  <c r="S119" i="4"/>
  <c r="Q119" i="4"/>
  <c r="L119" i="4"/>
  <c r="J119" i="4"/>
  <c r="H119" i="4"/>
  <c r="F119" i="4"/>
  <c r="W118" i="4"/>
  <c r="S118" i="4"/>
  <c r="Q118" i="4"/>
  <c r="L118" i="4"/>
  <c r="J118" i="4"/>
  <c r="H118" i="4"/>
  <c r="F118" i="4"/>
  <c r="W117" i="4"/>
  <c r="S117" i="4"/>
  <c r="Q117" i="4"/>
  <c r="L117" i="4"/>
  <c r="J117" i="4"/>
  <c r="H117" i="4"/>
  <c r="F117" i="4"/>
  <c r="W116" i="4"/>
  <c r="S116" i="4"/>
  <c r="Q116" i="4"/>
  <c r="L116" i="4"/>
  <c r="J116" i="4"/>
  <c r="H116" i="4"/>
  <c r="F116" i="4"/>
  <c r="W115" i="4"/>
  <c r="S115" i="4"/>
  <c r="Q115" i="4"/>
  <c r="L115" i="4"/>
  <c r="J115" i="4"/>
  <c r="H115" i="4"/>
  <c r="F115" i="4"/>
  <c r="W114" i="4"/>
  <c r="S114" i="4"/>
  <c r="Q114" i="4"/>
  <c r="L114" i="4"/>
  <c r="J114" i="4"/>
  <c r="H114" i="4"/>
  <c r="F114" i="4"/>
  <c r="W113" i="4"/>
  <c r="S113" i="4"/>
  <c r="Q113" i="4"/>
  <c r="L113" i="4"/>
  <c r="J113" i="4"/>
  <c r="H113" i="4"/>
  <c r="F113" i="4"/>
  <c r="W112" i="4"/>
  <c r="S112" i="4"/>
  <c r="Q112" i="4"/>
  <c r="L112" i="4"/>
  <c r="J112" i="4"/>
  <c r="H112" i="4"/>
  <c r="F112" i="4"/>
  <c r="W111" i="4"/>
  <c r="S111" i="4"/>
  <c r="Q111" i="4"/>
  <c r="L111" i="4"/>
  <c r="J111" i="4"/>
  <c r="H111" i="4"/>
  <c r="F111" i="4"/>
  <c r="W110" i="4"/>
  <c r="S110" i="4"/>
  <c r="Q110" i="4"/>
  <c r="L110" i="4"/>
  <c r="J110" i="4"/>
  <c r="H110" i="4"/>
  <c r="F110" i="4"/>
  <c r="W109" i="4"/>
  <c r="S109" i="4"/>
  <c r="Q109" i="4"/>
  <c r="L109" i="4"/>
  <c r="J109" i="4"/>
  <c r="H109" i="4"/>
  <c r="F109" i="4"/>
  <c r="W108" i="4"/>
  <c r="S108" i="4"/>
  <c r="Q108" i="4"/>
  <c r="L108" i="4"/>
  <c r="J108" i="4"/>
  <c r="H108" i="4"/>
  <c r="F108" i="4"/>
  <c r="W107" i="4"/>
  <c r="S107" i="4"/>
  <c r="Q107" i="4"/>
  <c r="L107" i="4"/>
  <c r="J107" i="4"/>
  <c r="H107" i="4"/>
  <c r="F107" i="4"/>
  <c r="W106" i="4"/>
  <c r="S106" i="4"/>
  <c r="Q106" i="4"/>
  <c r="L106" i="4"/>
  <c r="J106" i="4"/>
  <c r="H106" i="4"/>
  <c r="F106" i="4"/>
  <c r="W105" i="4"/>
  <c r="S105" i="4"/>
  <c r="Q105" i="4"/>
  <c r="L105" i="4"/>
  <c r="J105" i="4"/>
  <c r="H105" i="4"/>
  <c r="F105" i="4"/>
  <c r="W104" i="4"/>
  <c r="S104" i="4"/>
  <c r="Q104" i="4"/>
  <c r="L104" i="4"/>
  <c r="J104" i="4"/>
  <c r="H104" i="4"/>
  <c r="F104" i="4"/>
  <c r="W103" i="4"/>
  <c r="S103" i="4"/>
  <c r="Q103" i="4"/>
  <c r="L103" i="4"/>
  <c r="J103" i="4"/>
  <c r="H103" i="4"/>
  <c r="F103" i="4"/>
  <c r="W102" i="4"/>
  <c r="S102" i="4"/>
  <c r="Q102" i="4"/>
  <c r="L102" i="4"/>
  <c r="J102" i="4"/>
  <c r="H102" i="4"/>
  <c r="F102" i="4"/>
  <c r="W101" i="4"/>
  <c r="S101" i="4"/>
  <c r="Q101" i="4"/>
  <c r="L101" i="4"/>
  <c r="J101" i="4"/>
  <c r="H101" i="4"/>
  <c r="F101" i="4"/>
  <c r="W100" i="4"/>
  <c r="S100" i="4"/>
  <c r="Q100" i="4"/>
  <c r="L100" i="4"/>
  <c r="J100" i="4"/>
  <c r="H100" i="4"/>
  <c r="F100" i="4"/>
  <c r="W99" i="4"/>
  <c r="S99" i="4"/>
  <c r="Q99" i="4"/>
  <c r="L99" i="4"/>
  <c r="J99" i="4"/>
  <c r="H99" i="4"/>
  <c r="F99" i="4"/>
  <c r="W98" i="4"/>
  <c r="S98" i="4"/>
  <c r="Q98" i="4"/>
  <c r="L98" i="4"/>
  <c r="J98" i="4"/>
  <c r="H98" i="4"/>
  <c r="F98" i="4"/>
  <c r="W97" i="4"/>
  <c r="S97" i="4"/>
  <c r="Q97" i="4"/>
  <c r="L97" i="4"/>
  <c r="J97" i="4"/>
  <c r="H97" i="4"/>
  <c r="F97" i="4"/>
  <c r="W96" i="4"/>
  <c r="S96" i="4"/>
  <c r="Q96" i="4"/>
  <c r="L96" i="4"/>
  <c r="J96" i="4"/>
  <c r="H96" i="4"/>
  <c r="F96" i="4"/>
  <c r="W95" i="4"/>
  <c r="S95" i="4"/>
  <c r="Q95" i="4"/>
  <c r="L95" i="4"/>
  <c r="J95" i="4"/>
  <c r="H95" i="4"/>
  <c r="F95" i="4"/>
  <c r="W94" i="4"/>
  <c r="S94" i="4"/>
  <c r="Q94" i="4"/>
  <c r="L94" i="4"/>
  <c r="J94" i="4"/>
  <c r="H94" i="4"/>
  <c r="F94" i="4"/>
  <c r="W93" i="4"/>
  <c r="S93" i="4"/>
  <c r="Q93" i="4"/>
  <c r="L93" i="4"/>
  <c r="J93" i="4"/>
  <c r="H93" i="4"/>
  <c r="F93" i="4"/>
  <c r="W92" i="4"/>
  <c r="S92" i="4"/>
  <c r="Q92" i="4"/>
  <c r="L92" i="4"/>
  <c r="J92" i="4"/>
  <c r="H92" i="4"/>
  <c r="F92" i="4"/>
  <c r="W91" i="4"/>
  <c r="S91" i="4"/>
  <c r="Q91" i="4"/>
  <c r="L91" i="4"/>
  <c r="J91" i="4"/>
  <c r="H91" i="4"/>
  <c r="F91" i="4"/>
  <c r="W90" i="4"/>
  <c r="S90" i="4"/>
  <c r="Q90" i="4"/>
  <c r="L90" i="4"/>
  <c r="J90" i="4"/>
  <c r="H90" i="4"/>
  <c r="F90" i="4"/>
  <c r="W89" i="4"/>
  <c r="S89" i="4"/>
  <c r="Q89" i="4"/>
  <c r="L89" i="4"/>
  <c r="J89" i="4"/>
  <c r="H89" i="4"/>
  <c r="F89" i="4"/>
  <c r="W88" i="4"/>
  <c r="S88" i="4"/>
  <c r="Q88" i="4"/>
  <c r="L88" i="4"/>
  <c r="J88" i="4"/>
  <c r="H88" i="4"/>
  <c r="F88" i="4"/>
  <c r="W87" i="4"/>
  <c r="S87" i="4"/>
  <c r="Q87" i="4"/>
  <c r="L87" i="4"/>
  <c r="J87" i="4"/>
  <c r="H87" i="4"/>
  <c r="F87" i="4"/>
  <c r="W86" i="4"/>
  <c r="S86" i="4"/>
  <c r="Q86" i="4"/>
  <c r="L86" i="4"/>
  <c r="J86" i="4"/>
  <c r="H86" i="4"/>
  <c r="F86" i="4"/>
  <c r="W85" i="4"/>
  <c r="S85" i="4"/>
  <c r="Q85" i="4"/>
  <c r="L85" i="4"/>
  <c r="J85" i="4"/>
  <c r="H85" i="4"/>
  <c r="F85" i="4"/>
  <c r="W84" i="4"/>
  <c r="S84" i="4"/>
  <c r="Q84" i="4"/>
  <c r="L84" i="4"/>
  <c r="J84" i="4"/>
  <c r="H84" i="4"/>
  <c r="F84" i="4"/>
  <c r="W83" i="4"/>
  <c r="S83" i="4"/>
  <c r="Q83" i="4"/>
  <c r="L83" i="4"/>
  <c r="J83" i="4"/>
  <c r="H83" i="4"/>
  <c r="F83" i="4"/>
  <c r="W82" i="4"/>
  <c r="S82" i="4"/>
  <c r="Q82" i="4"/>
  <c r="L82" i="4"/>
  <c r="J82" i="4"/>
  <c r="H82" i="4"/>
  <c r="F82" i="4"/>
  <c r="W81" i="4"/>
  <c r="S81" i="4"/>
  <c r="Q81" i="4"/>
  <c r="L81" i="4"/>
  <c r="J81" i="4"/>
  <c r="H81" i="4"/>
  <c r="F81" i="4"/>
  <c r="W80" i="4"/>
  <c r="S80" i="4"/>
  <c r="Q80" i="4"/>
  <c r="L80" i="4"/>
  <c r="J80" i="4"/>
  <c r="H80" i="4"/>
  <c r="F80" i="4"/>
  <c r="W79" i="4"/>
  <c r="S79" i="4"/>
  <c r="Q79" i="4"/>
  <c r="L79" i="4"/>
  <c r="J79" i="4"/>
  <c r="H79" i="4"/>
  <c r="F79" i="4"/>
  <c r="W78" i="4"/>
  <c r="S78" i="4"/>
  <c r="Q78" i="4"/>
  <c r="L78" i="4"/>
  <c r="J78" i="4"/>
  <c r="H78" i="4"/>
  <c r="F78" i="4"/>
  <c r="W77" i="4"/>
  <c r="S77" i="4"/>
  <c r="Q77" i="4"/>
  <c r="L77" i="4"/>
  <c r="J77" i="4"/>
  <c r="H77" i="4"/>
  <c r="F77" i="4"/>
  <c r="W76" i="4"/>
  <c r="S76" i="4"/>
  <c r="Q76" i="4"/>
  <c r="L76" i="4"/>
  <c r="J76" i="4"/>
  <c r="H76" i="4"/>
  <c r="F76" i="4"/>
  <c r="W75" i="4"/>
  <c r="S75" i="4"/>
  <c r="Q75" i="4"/>
  <c r="L75" i="4"/>
  <c r="J75" i="4"/>
  <c r="H75" i="4"/>
  <c r="F75" i="4"/>
  <c r="W74" i="4"/>
  <c r="S74" i="4"/>
  <c r="Q74" i="4"/>
  <c r="L74" i="4"/>
  <c r="J74" i="4"/>
  <c r="H74" i="4"/>
  <c r="F74" i="4"/>
  <c r="W73" i="4"/>
  <c r="S73" i="4"/>
  <c r="Q73" i="4"/>
  <c r="L73" i="4"/>
  <c r="J73" i="4"/>
  <c r="H73" i="4"/>
  <c r="F73" i="4"/>
  <c r="W72" i="4"/>
  <c r="S72" i="4"/>
  <c r="Q72" i="4"/>
  <c r="L72" i="4"/>
  <c r="J72" i="4"/>
  <c r="H72" i="4"/>
  <c r="F72" i="4"/>
  <c r="W71" i="4"/>
  <c r="S71" i="4"/>
  <c r="Q71" i="4"/>
  <c r="L71" i="4"/>
  <c r="J71" i="4"/>
  <c r="H71" i="4"/>
  <c r="F71" i="4"/>
  <c r="W70" i="4"/>
  <c r="S70" i="4"/>
  <c r="Q70" i="4"/>
  <c r="L70" i="4"/>
  <c r="J70" i="4"/>
  <c r="H70" i="4"/>
  <c r="F70" i="4"/>
  <c r="W69" i="4"/>
  <c r="S69" i="4"/>
  <c r="Q69" i="4"/>
  <c r="L69" i="4"/>
  <c r="J69" i="4"/>
  <c r="H69" i="4"/>
  <c r="F69" i="4"/>
  <c r="W68" i="4"/>
  <c r="S68" i="4"/>
  <c r="Q68" i="4"/>
  <c r="L68" i="4"/>
  <c r="J68" i="4"/>
  <c r="H68" i="4"/>
  <c r="F68" i="4"/>
  <c r="W67" i="4"/>
  <c r="S67" i="4"/>
  <c r="Q67" i="4"/>
  <c r="L67" i="4"/>
  <c r="J67" i="4"/>
  <c r="H67" i="4"/>
  <c r="F67" i="4"/>
  <c r="W66" i="4"/>
  <c r="S66" i="4"/>
  <c r="Q66" i="4"/>
  <c r="L66" i="4"/>
  <c r="J66" i="4"/>
  <c r="H66" i="4"/>
  <c r="F66" i="4"/>
  <c r="W65" i="4"/>
  <c r="S65" i="4"/>
  <c r="Q65" i="4"/>
  <c r="L65" i="4"/>
  <c r="J65" i="4"/>
  <c r="H65" i="4"/>
  <c r="F65" i="4"/>
  <c r="W64" i="4"/>
  <c r="S64" i="4"/>
  <c r="Q64" i="4"/>
  <c r="L64" i="4"/>
  <c r="J64" i="4"/>
  <c r="H64" i="4"/>
  <c r="F64" i="4"/>
  <c r="W63" i="4"/>
  <c r="S63" i="4"/>
  <c r="Q63" i="4"/>
  <c r="L63" i="4"/>
  <c r="J63" i="4"/>
  <c r="H63" i="4"/>
  <c r="F63" i="4"/>
  <c r="W62" i="4"/>
  <c r="S62" i="4"/>
  <c r="Q62" i="4"/>
  <c r="L62" i="4"/>
  <c r="J62" i="4"/>
  <c r="H62" i="4"/>
  <c r="F62" i="4"/>
  <c r="W61" i="4"/>
  <c r="S61" i="4"/>
  <c r="Q61" i="4"/>
  <c r="L61" i="4"/>
  <c r="J61" i="4"/>
  <c r="H61" i="4"/>
  <c r="F61" i="4"/>
  <c r="W60" i="4"/>
  <c r="S60" i="4"/>
  <c r="Q60" i="4"/>
  <c r="L60" i="4"/>
  <c r="J60" i="4"/>
  <c r="H60" i="4"/>
  <c r="F60" i="4"/>
  <c r="W59" i="4"/>
  <c r="S59" i="4"/>
  <c r="Q59" i="4"/>
  <c r="L59" i="4"/>
  <c r="J59" i="4"/>
  <c r="H59" i="4"/>
  <c r="F59" i="4"/>
  <c r="W58" i="4"/>
  <c r="S58" i="4"/>
  <c r="Q58" i="4"/>
  <c r="L58" i="4"/>
  <c r="J58" i="4"/>
  <c r="H58" i="4"/>
  <c r="F58" i="4"/>
  <c r="W57" i="4"/>
  <c r="S57" i="4"/>
  <c r="Q57" i="4"/>
  <c r="L57" i="4"/>
  <c r="J57" i="4"/>
  <c r="H57" i="4"/>
  <c r="F57" i="4"/>
  <c r="W56" i="4"/>
  <c r="S56" i="4"/>
  <c r="Q56" i="4"/>
  <c r="L56" i="4"/>
  <c r="J56" i="4"/>
  <c r="H56" i="4"/>
  <c r="F56" i="4"/>
  <c r="W55" i="4"/>
  <c r="S55" i="4"/>
  <c r="Q55" i="4"/>
  <c r="L55" i="4"/>
  <c r="J55" i="4"/>
  <c r="H55" i="4"/>
  <c r="F55" i="4"/>
  <c r="W54" i="4"/>
  <c r="S54" i="4"/>
  <c r="Q54" i="4"/>
  <c r="L54" i="4"/>
  <c r="J54" i="4"/>
  <c r="H54" i="4"/>
  <c r="F54" i="4"/>
  <c r="W53" i="4"/>
  <c r="S53" i="4"/>
  <c r="Q53" i="4"/>
  <c r="L53" i="4"/>
  <c r="J53" i="4"/>
  <c r="H53" i="4"/>
  <c r="F53" i="4"/>
  <c r="W52" i="4"/>
  <c r="S52" i="4"/>
  <c r="Q52" i="4"/>
  <c r="L52" i="4"/>
  <c r="J52" i="4"/>
  <c r="H52" i="4"/>
  <c r="F52" i="4"/>
  <c r="W51" i="4"/>
  <c r="S51" i="4"/>
  <c r="Q51" i="4"/>
  <c r="L51" i="4"/>
  <c r="J51" i="4"/>
  <c r="H51" i="4"/>
  <c r="F51" i="4"/>
  <c r="W50" i="4"/>
  <c r="S50" i="4"/>
  <c r="Q50" i="4"/>
  <c r="L50" i="4"/>
  <c r="J50" i="4"/>
  <c r="H50" i="4"/>
  <c r="F50" i="4"/>
  <c r="W49" i="4"/>
  <c r="S49" i="4"/>
  <c r="Q49" i="4"/>
  <c r="L49" i="4"/>
  <c r="J49" i="4"/>
  <c r="H49" i="4"/>
  <c r="F49" i="4"/>
  <c r="W48" i="4"/>
  <c r="S48" i="4"/>
  <c r="Q48" i="4"/>
  <c r="L48" i="4"/>
  <c r="J48" i="4"/>
  <c r="H48" i="4"/>
  <c r="F48" i="4"/>
  <c r="W47" i="4"/>
  <c r="S47" i="4"/>
  <c r="Q47" i="4"/>
  <c r="L47" i="4"/>
  <c r="J47" i="4"/>
  <c r="H47" i="4"/>
  <c r="F47" i="4"/>
  <c r="W46" i="4"/>
  <c r="S46" i="4"/>
  <c r="Q46" i="4"/>
  <c r="L46" i="4"/>
  <c r="J46" i="4"/>
  <c r="H46" i="4"/>
  <c r="F46" i="4"/>
  <c r="W45" i="4"/>
  <c r="S45" i="4"/>
  <c r="Q45" i="4"/>
  <c r="L45" i="4"/>
  <c r="J45" i="4"/>
  <c r="H45" i="4"/>
  <c r="F45" i="4"/>
  <c r="W44" i="4"/>
  <c r="S44" i="4"/>
  <c r="Q44" i="4"/>
  <c r="L44" i="4"/>
  <c r="J44" i="4"/>
  <c r="H44" i="4"/>
  <c r="F44" i="4"/>
  <c r="W43" i="4"/>
  <c r="S43" i="4"/>
  <c r="Q43" i="4"/>
  <c r="L43" i="4"/>
  <c r="J43" i="4"/>
  <c r="H43" i="4"/>
  <c r="F43" i="4"/>
  <c r="W42" i="4"/>
  <c r="S42" i="4"/>
  <c r="Q42" i="4"/>
  <c r="L42" i="4"/>
  <c r="J42" i="4"/>
  <c r="H42" i="4"/>
  <c r="F42" i="4"/>
  <c r="W41" i="4"/>
  <c r="S41" i="4"/>
  <c r="Q41" i="4"/>
  <c r="L41" i="4"/>
  <c r="J41" i="4"/>
  <c r="H41" i="4"/>
  <c r="F41" i="4"/>
  <c r="W40" i="4"/>
  <c r="S40" i="4"/>
  <c r="Q40" i="4"/>
  <c r="L40" i="4"/>
  <c r="J40" i="4"/>
  <c r="H40" i="4"/>
  <c r="F40" i="4"/>
  <c r="W39" i="4"/>
  <c r="S39" i="4"/>
  <c r="Q39" i="4"/>
  <c r="L39" i="4"/>
  <c r="J39" i="4"/>
  <c r="H39" i="4"/>
  <c r="F39" i="4"/>
  <c r="W38" i="4"/>
  <c r="S38" i="4"/>
  <c r="Q38" i="4"/>
  <c r="L38" i="4"/>
  <c r="J38" i="4"/>
  <c r="H38" i="4"/>
  <c r="F38" i="4"/>
  <c r="W37" i="4"/>
  <c r="S37" i="4"/>
  <c r="Q37" i="4"/>
  <c r="L37" i="4"/>
  <c r="J37" i="4"/>
  <c r="H37" i="4"/>
  <c r="F37" i="4"/>
  <c r="W36" i="4"/>
  <c r="S36" i="4"/>
  <c r="Q36" i="4"/>
  <c r="L36" i="4"/>
  <c r="J36" i="4"/>
  <c r="H36" i="4"/>
  <c r="F36" i="4"/>
  <c r="W35" i="4"/>
  <c r="S35" i="4"/>
  <c r="Q35" i="4"/>
  <c r="L35" i="4"/>
  <c r="J35" i="4"/>
  <c r="H35" i="4"/>
  <c r="F35" i="4"/>
  <c r="W34" i="4"/>
  <c r="S34" i="4"/>
  <c r="Q34" i="4"/>
  <c r="L34" i="4"/>
  <c r="J34" i="4"/>
  <c r="H34" i="4"/>
  <c r="F34" i="4"/>
  <c r="W33" i="4"/>
  <c r="S33" i="4"/>
  <c r="Q33" i="4"/>
  <c r="L33" i="4"/>
  <c r="J33" i="4"/>
  <c r="H33" i="4"/>
  <c r="F33" i="4"/>
  <c r="W32" i="4"/>
  <c r="S32" i="4"/>
  <c r="Q32" i="4"/>
  <c r="L32" i="4"/>
  <c r="J32" i="4"/>
  <c r="H32" i="4"/>
  <c r="F32" i="4"/>
  <c r="W31" i="4"/>
  <c r="S31" i="4"/>
  <c r="Q31" i="4"/>
  <c r="L31" i="4"/>
  <c r="J31" i="4"/>
  <c r="H31" i="4"/>
  <c r="F31" i="4"/>
  <c r="W30" i="4"/>
  <c r="S30" i="4"/>
  <c r="Q30" i="4"/>
  <c r="L30" i="4"/>
  <c r="J30" i="4"/>
  <c r="H30" i="4"/>
  <c r="F30" i="4"/>
  <c r="W29" i="4"/>
  <c r="S29" i="4"/>
  <c r="Q29" i="4"/>
  <c r="L29" i="4"/>
  <c r="J29" i="4"/>
  <c r="H29" i="4"/>
  <c r="F29" i="4"/>
  <c r="W28" i="4"/>
  <c r="S28" i="4"/>
  <c r="Q28" i="4"/>
  <c r="L28" i="4"/>
  <c r="J28" i="4"/>
  <c r="H28" i="4"/>
  <c r="F28" i="4"/>
  <c r="W27" i="4"/>
  <c r="S27" i="4"/>
  <c r="Q27" i="4"/>
  <c r="L27" i="4"/>
  <c r="J27" i="4"/>
  <c r="H27" i="4"/>
  <c r="F27" i="4"/>
  <c r="W26" i="4"/>
  <c r="S26" i="4"/>
  <c r="Q26" i="4"/>
  <c r="L26" i="4"/>
  <c r="J26" i="4"/>
  <c r="H26" i="4"/>
  <c r="F26" i="4"/>
  <c r="W25" i="4"/>
  <c r="S25" i="4"/>
  <c r="Q25" i="4"/>
  <c r="L25" i="4"/>
  <c r="J25" i="4"/>
  <c r="H25" i="4"/>
  <c r="F25" i="4"/>
  <c r="W24" i="4"/>
  <c r="S24" i="4"/>
  <c r="Q24" i="4"/>
  <c r="L24" i="4"/>
  <c r="J24" i="4"/>
  <c r="H24" i="4"/>
  <c r="F24" i="4"/>
  <c r="W23" i="4"/>
  <c r="S23" i="4"/>
  <c r="Q23" i="4"/>
  <c r="L23" i="4"/>
  <c r="J23" i="4"/>
  <c r="H23" i="4"/>
  <c r="F23" i="4"/>
  <c r="W22" i="4"/>
  <c r="S22" i="4"/>
  <c r="Q22" i="4"/>
  <c r="L22" i="4"/>
  <c r="J22" i="4"/>
  <c r="H22" i="4"/>
  <c r="F22" i="4"/>
  <c r="W21" i="4"/>
  <c r="S21" i="4"/>
  <c r="Q21" i="4"/>
  <c r="L21" i="4"/>
  <c r="J21" i="4"/>
  <c r="H21" i="4"/>
  <c r="F21" i="4"/>
  <c r="W20" i="4"/>
  <c r="S20" i="4"/>
  <c r="Q20" i="4"/>
  <c r="L20" i="4"/>
  <c r="J20" i="4"/>
  <c r="H20" i="4"/>
  <c r="F20" i="4"/>
  <c r="W19" i="4"/>
  <c r="S19" i="4"/>
  <c r="Q19" i="4"/>
  <c r="L19" i="4"/>
  <c r="J19" i="4"/>
  <c r="H19" i="4"/>
  <c r="F19" i="4"/>
  <c r="W18" i="4"/>
  <c r="S18" i="4"/>
  <c r="Q18" i="4"/>
  <c r="L18" i="4"/>
  <c r="J18" i="4"/>
  <c r="H18" i="4"/>
  <c r="F18" i="4"/>
  <c r="W17" i="4"/>
  <c r="S17" i="4"/>
  <c r="Q17" i="4"/>
  <c r="L17" i="4"/>
  <c r="J17" i="4"/>
  <c r="H17" i="4"/>
  <c r="F17" i="4"/>
  <c r="W16" i="4"/>
  <c r="S16" i="4"/>
  <c r="Q16" i="4"/>
  <c r="L16" i="4"/>
  <c r="J16" i="4"/>
  <c r="H16" i="4"/>
  <c r="F16" i="4"/>
  <c r="W15" i="4"/>
  <c r="S15" i="4"/>
  <c r="Q15" i="4"/>
  <c r="L15" i="4"/>
  <c r="J15" i="4"/>
  <c r="H15" i="4"/>
  <c r="F15" i="4"/>
  <c r="W14" i="4"/>
  <c r="S14" i="4"/>
  <c r="Q14" i="4"/>
  <c r="L14" i="4"/>
  <c r="J14" i="4"/>
  <c r="H14" i="4"/>
  <c r="F14" i="4"/>
  <c r="W13" i="4"/>
  <c r="S13" i="4"/>
  <c r="Q13" i="4"/>
  <c r="L13" i="4"/>
  <c r="J13" i="4"/>
  <c r="H13" i="4"/>
  <c r="F13" i="4"/>
  <c r="W12" i="4"/>
  <c r="S12" i="4"/>
  <c r="Q12" i="4"/>
  <c r="L12" i="4"/>
  <c r="J12" i="4"/>
  <c r="H12" i="4"/>
  <c r="F12" i="4"/>
  <c r="W11" i="4"/>
  <c r="S11" i="4"/>
  <c r="Q11" i="4"/>
  <c r="L11" i="4"/>
  <c r="J11" i="4"/>
  <c r="H11" i="4"/>
  <c r="F11" i="4"/>
  <c r="W10" i="4"/>
  <c r="S10" i="4"/>
  <c r="Q10" i="4"/>
  <c r="L10" i="4"/>
  <c r="J10" i="4"/>
  <c r="H10" i="4"/>
  <c r="F10" i="4"/>
  <c r="W9" i="4"/>
  <c r="S9" i="4"/>
  <c r="Q9" i="4"/>
  <c r="L9" i="4"/>
  <c r="J9" i="4"/>
  <c r="H9" i="4"/>
  <c r="F9" i="4"/>
  <c r="W8" i="4"/>
  <c r="S8" i="4"/>
  <c r="Q8" i="4"/>
  <c r="L8" i="4"/>
  <c r="J8" i="4"/>
  <c r="H8" i="4"/>
  <c r="F8" i="4"/>
  <c r="W7" i="4"/>
  <c r="S7" i="4"/>
  <c r="Q7" i="4"/>
  <c r="L7" i="4"/>
  <c r="J7" i="4"/>
  <c r="H7" i="4"/>
  <c r="F7" i="4"/>
  <c r="W6" i="4"/>
  <c r="S6" i="4"/>
  <c r="Q6" i="4"/>
  <c r="L6" i="4"/>
  <c r="J6" i="4"/>
  <c r="H6" i="4"/>
  <c r="F6" i="4"/>
  <c r="W5" i="4"/>
  <c r="S5" i="4"/>
  <c r="Q5" i="4"/>
  <c r="L5" i="4"/>
  <c r="J5" i="4"/>
  <c r="H5" i="4"/>
  <c r="F5" i="4"/>
  <c r="W4" i="4"/>
  <c r="S4" i="4"/>
  <c r="Q4" i="4"/>
  <c r="L4" i="4"/>
  <c r="J4" i="4"/>
  <c r="H4" i="4"/>
  <c r="F4" i="4"/>
  <c r="W3" i="4"/>
  <c r="S3" i="4"/>
  <c r="Q3" i="4"/>
  <c r="L3" i="4"/>
  <c r="J3" i="4"/>
  <c r="H3" i="4"/>
  <c r="F3" i="4"/>
  <c r="W2" i="4"/>
  <c r="S2" i="4"/>
  <c r="Q2" i="4"/>
  <c r="L2" i="4"/>
  <c r="J2" i="4"/>
  <c r="H2" i="4"/>
  <c r="F2" i="4"/>
  <c r="W601" i="3"/>
  <c r="S601" i="3"/>
  <c r="Q601" i="3"/>
  <c r="L601" i="3"/>
  <c r="J601" i="3"/>
  <c r="H601" i="3"/>
  <c r="F601" i="3"/>
  <c r="W600" i="3"/>
  <c r="S600" i="3"/>
  <c r="Q600" i="3"/>
  <c r="L600" i="3"/>
  <c r="J600" i="3"/>
  <c r="H600" i="3"/>
  <c r="F600" i="3"/>
  <c r="W599" i="3"/>
  <c r="S599" i="3"/>
  <c r="Q599" i="3"/>
  <c r="L599" i="3"/>
  <c r="J599" i="3"/>
  <c r="H599" i="3"/>
  <c r="F599" i="3"/>
  <c r="W598" i="3"/>
  <c r="S598" i="3"/>
  <c r="Q598" i="3"/>
  <c r="L598" i="3"/>
  <c r="J598" i="3"/>
  <c r="H598" i="3"/>
  <c r="F598" i="3"/>
  <c r="W597" i="3"/>
  <c r="S597" i="3"/>
  <c r="Q597" i="3"/>
  <c r="L597" i="3"/>
  <c r="J597" i="3"/>
  <c r="H597" i="3"/>
  <c r="F597" i="3"/>
  <c r="W596" i="3"/>
  <c r="S596" i="3"/>
  <c r="Q596" i="3"/>
  <c r="L596" i="3"/>
  <c r="J596" i="3"/>
  <c r="H596" i="3"/>
  <c r="F596" i="3"/>
  <c r="W595" i="3"/>
  <c r="S595" i="3"/>
  <c r="Q595" i="3"/>
  <c r="L595" i="3"/>
  <c r="J595" i="3"/>
  <c r="H595" i="3"/>
  <c r="F595" i="3"/>
  <c r="W594" i="3"/>
  <c r="S594" i="3"/>
  <c r="Q594" i="3"/>
  <c r="L594" i="3"/>
  <c r="J594" i="3"/>
  <c r="H594" i="3"/>
  <c r="F594" i="3"/>
  <c r="W593" i="3"/>
  <c r="S593" i="3"/>
  <c r="Q593" i="3"/>
  <c r="L593" i="3"/>
  <c r="J593" i="3"/>
  <c r="H593" i="3"/>
  <c r="F593" i="3"/>
  <c r="W592" i="3"/>
  <c r="S592" i="3"/>
  <c r="Q592" i="3"/>
  <c r="L592" i="3"/>
  <c r="J592" i="3"/>
  <c r="H592" i="3"/>
  <c r="F592" i="3"/>
  <c r="W591" i="3"/>
  <c r="S591" i="3"/>
  <c r="Q591" i="3"/>
  <c r="L591" i="3"/>
  <c r="J591" i="3"/>
  <c r="H591" i="3"/>
  <c r="F591" i="3"/>
  <c r="W590" i="3"/>
  <c r="S590" i="3"/>
  <c r="Q590" i="3"/>
  <c r="L590" i="3"/>
  <c r="J590" i="3"/>
  <c r="H590" i="3"/>
  <c r="F590" i="3"/>
  <c r="W589" i="3"/>
  <c r="S589" i="3"/>
  <c r="Q589" i="3"/>
  <c r="L589" i="3"/>
  <c r="J589" i="3"/>
  <c r="H589" i="3"/>
  <c r="F589" i="3"/>
  <c r="W588" i="3"/>
  <c r="S588" i="3"/>
  <c r="Q588" i="3"/>
  <c r="L588" i="3"/>
  <c r="J588" i="3"/>
  <c r="H588" i="3"/>
  <c r="F588" i="3"/>
  <c r="W587" i="3"/>
  <c r="S587" i="3"/>
  <c r="Q587" i="3"/>
  <c r="L587" i="3"/>
  <c r="J587" i="3"/>
  <c r="H587" i="3"/>
  <c r="F587" i="3"/>
  <c r="W586" i="3"/>
  <c r="S586" i="3"/>
  <c r="Q586" i="3"/>
  <c r="L586" i="3"/>
  <c r="J586" i="3"/>
  <c r="H586" i="3"/>
  <c r="F586" i="3"/>
  <c r="W585" i="3"/>
  <c r="S585" i="3"/>
  <c r="Q585" i="3"/>
  <c r="L585" i="3"/>
  <c r="J585" i="3"/>
  <c r="H585" i="3"/>
  <c r="F585" i="3"/>
  <c r="W584" i="3"/>
  <c r="S584" i="3"/>
  <c r="Q584" i="3"/>
  <c r="L584" i="3"/>
  <c r="J584" i="3"/>
  <c r="H584" i="3"/>
  <c r="F584" i="3"/>
  <c r="W583" i="3"/>
  <c r="S583" i="3"/>
  <c r="Q583" i="3"/>
  <c r="L583" i="3"/>
  <c r="J583" i="3"/>
  <c r="H583" i="3"/>
  <c r="F583" i="3"/>
  <c r="W582" i="3"/>
  <c r="S582" i="3"/>
  <c r="Q582" i="3"/>
  <c r="L582" i="3"/>
  <c r="J582" i="3"/>
  <c r="H582" i="3"/>
  <c r="F582" i="3"/>
  <c r="W581" i="3"/>
  <c r="S581" i="3"/>
  <c r="Q581" i="3"/>
  <c r="L581" i="3"/>
  <c r="J581" i="3"/>
  <c r="H581" i="3"/>
  <c r="F581" i="3"/>
  <c r="W580" i="3"/>
  <c r="S580" i="3"/>
  <c r="Q580" i="3"/>
  <c r="L580" i="3"/>
  <c r="J580" i="3"/>
  <c r="H580" i="3"/>
  <c r="F580" i="3"/>
  <c r="W579" i="3"/>
  <c r="S579" i="3"/>
  <c r="Q579" i="3"/>
  <c r="L579" i="3"/>
  <c r="J579" i="3"/>
  <c r="H579" i="3"/>
  <c r="F579" i="3"/>
  <c r="W578" i="3"/>
  <c r="S578" i="3"/>
  <c r="Q578" i="3"/>
  <c r="L578" i="3"/>
  <c r="J578" i="3"/>
  <c r="H578" i="3"/>
  <c r="F578" i="3"/>
  <c r="W577" i="3"/>
  <c r="S577" i="3"/>
  <c r="Q577" i="3"/>
  <c r="L577" i="3"/>
  <c r="J577" i="3"/>
  <c r="H577" i="3"/>
  <c r="F577" i="3"/>
  <c r="W576" i="3"/>
  <c r="S576" i="3"/>
  <c r="Q576" i="3"/>
  <c r="L576" i="3"/>
  <c r="J576" i="3"/>
  <c r="H576" i="3"/>
  <c r="F576" i="3"/>
  <c r="W575" i="3"/>
  <c r="S575" i="3"/>
  <c r="Q575" i="3"/>
  <c r="L575" i="3"/>
  <c r="J575" i="3"/>
  <c r="H575" i="3"/>
  <c r="F575" i="3"/>
  <c r="W574" i="3"/>
  <c r="S574" i="3"/>
  <c r="Q574" i="3"/>
  <c r="L574" i="3"/>
  <c r="J574" i="3"/>
  <c r="H574" i="3"/>
  <c r="F574" i="3"/>
  <c r="W573" i="3"/>
  <c r="S573" i="3"/>
  <c r="Q573" i="3"/>
  <c r="L573" i="3"/>
  <c r="J573" i="3"/>
  <c r="H573" i="3"/>
  <c r="F573" i="3"/>
  <c r="W572" i="3"/>
  <c r="S572" i="3"/>
  <c r="Q572" i="3"/>
  <c r="L572" i="3"/>
  <c r="J572" i="3"/>
  <c r="H572" i="3"/>
  <c r="F572" i="3"/>
  <c r="W571" i="3"/>
  <c r="S571" i="3"/>
  <c r="Q571" i="3"/>
  <c r="L571" i="3"/>
  <c r="J571" i="3"/>
  <c r="H571" i="3"/>
  <c r="F571" i="3"/>
  <c r="W570" i="3"/>
  <c r="S570" i="3"/>
  <c r="Q570" i="3"/>
  <c r="L570" i="3"/>
  <c r="J570" i="3"/>
  <c r="H570" i="3"/>
  <c r="F570" i="3"/>
  <c r="W569" i="3"/>
  <c r="S569" i="3"/>
  <c r="Q569" i="3"/>
  <c r="L569" i="3"/>
  <c r="J569" i="3"/>
  <c r="H569" i="3"/>
  <c r="F569" i="3"/>
  <c r="W568" i="3"/>
  <c r="S568" i="3"/>
  <c r="Q568" i="3"/>
  <c r="L568" i="3"/>
  <c r="J568" i="3"/>
  <c r="H568" i="3"/>
  <c r="F568" i="3"/>
  <c r="W567" i="3"/>
  <c r="S567" i="3"/>
  <c r="Q567" i="3"/>
  <c r="L567" i="3"/>
  <c r="J567" i="3"/>
  <c r="H567" i="3"/>
  <c r="F567" i="3"/>
  <c r="W566" i="3"/>
  <c r="S566" i="3"/>
  <c r="Q566" i="3"/>
  <c r="L566" i="3"/>
  <c r="J566" i="3"/>
  <c r="H566" i="3"/>
  <c r="F566" i="3"/>
  <c r="W565" i="3"/>
  <c r="S565" i="3"/>
  <c r="Q565" i="3"/>
  <c r="L565" i="3"/>
  <c r="J565" i="3"/>
  <c r="H565" i="3"/>
  <c r="F565" i="3"/>
  <c r="W564" i="3"/>
  <c r="S564" i="3"/>
  <c r="Q564" i="3"/>
  <c r="L564" i="3"/>
  <c r="J564" i="3"/>
  <c r="H564" i="3"/>
  <c r="F564" i="3"/>
  <c r="W563" i="3"/>
  <c r="S563" i="3"/>
  <c r="Q563" i="3"/>
  <c r="L563" i="3"/>
  <c r="J563" i="3"/>
  <c r="H563" i="3"/>
  <c r="F563" i="3"/>
  <c r="W562" i="3"/>
  <c r="S562" i="3"/>
  <c r="Q562" i="3"/>
  <c r="L562" i="3"/>
  <c r="J562" i="3"/>
  <c r="H562" i="3"/>
  <c r="F562" i="3"/>
  <c r="W561" i="3"/>
  <c r="S561" i="3"/>
  <c r="Q561" i="3"/>
  <c r="L561" i="3"/>
  <c r="J561" i="3"/>
  <c r="H561" i="3"/>
  <c r="F561" i="3"/>
  <c r="W560" i="3"/>
  <c r="S560" i="3"/>
  <c r="Q560" i="3"/>
  <c r="L560" i="3"/>
  <c r="J560" i="3"/>
  <c r="H560" i="3"/>
  <c r="F560" i="3"/>
  <c r="W559" i="3"/>
  <c r="S559" i="3"/>
  <c r="Q559" i="3"/>
  <c r="L559" i="3"/>
  <c r="J559" i="3"/>
  <c r="H559" i="3"/>
  <c r="F559" i="3"/>
  <c r="W558" i="3"/>
  <c r="S558" i="3"/>
  <c r="Q558" i="3"/>
  <c r="L558" i="3"/>
  <c r="J558" i="3"/>
  <c r="H558" i="3"/>
  <c r="F558" i="3"/>
  <c r="W557" i="3"/>
  <c r="S557" i="3"/>
  <c r="Q557" i="3"/>
  <c r="L557" i="3"/>
  <c r="J557" i="3"/>
  <c r="H557" i="3"/>
  <c r="F557" i="3"/>
  <c r="W556" i="3"/>
  <c r="S556" i="3"/>
  <c r="Q556" i="3"/>
  <c r="L556" i="3"/>
  <c r="J556" i="3"/>
  <c r="H556" i="3"/>
  <c r="F556" i="3"/>
  <c r="W555" i="3"/>
  <c r="S555" i="3"/>
  <c r="Q555" i="3"/>
  <c r="L555" i="3"/>
  <c r="J555" i="3"/>
  <c r="H555" i="3"/>
  <c r="F555" i="3"/>
  <c r="W554" i="3"/>
  <c r="S554" i="3"/>
  <c r="Q554" i="3"/>
  <c r="L554" i="3"/>
  <c r="J554" i="3"/>
  <c r="H554" i="3"/>
  <c r="F554" i="3"/>
  <c r="W553" i="3"/>
  <c r="S553" i="3"/>
  <c r="Q553" i="3"/>
  <c r="L553" i="3"/>
  <c r="J553" i="3"/>
  <c r="H553" i="3"/>
  <c r="F553" i="3"/>
  <c r="W552" i="3"/>
  <c r="S552" i="3"/>
  <c r="Q552" i="3"/>
  <c r="L552" i="3"/>
  <c r="J552" i="3"/>
  <c r="H552" i="3"/>
  <c r="F552" i="3"/>
  <c r="W551" i="3"/>
  <c r="S551" i="3"/>
  <c r="Q551" i="3"/>
  <c r="L551" i="3"/>
  <c r="J551" i="3"/>
  <c r="H551" i="3"/>
  <c r="F551" i="3"/>
  <c r="W550" i="3"/>
  <c r="S550" i="3"/>
  <c r="Q550" i="3"/>
  <c r="L550" i="3"/>
  <c r="J550" i="3"/>
  <c r="H550" i="3"/>
  <c r="F550" i="3"/>
  <c r="W549" i="3"/>
  <c r="S549" i="3"/>
  <c r="Q549" i="3"/>
  <c r="L549" i="3"/>
  <c r="J549" i="3"/>
  <c r="H549" i="3"/>
  <c r="F549" i="3"/>
  <c r="W548" i="3"/>
  <c r="S548" i="3"/>
  <c r="Q548" i="3"/>
  <c r="L548" i="3"/>
  <c r="J548" i="3"/>
  <c r="H548" i="3"/>
  <c r="F548" i="3"/>
  <c r="W547" i="3"/>
  <c r="S547" i="3"/>
  <c r="Q547" i="3"/>
  <c r="L547" i="3"/>
  <c r="J547" i="3"/>
  <c r="H547" i="3"/>
  <c r="F547" i="3"/>
  <c r="W546" i="3"/>
  <c r="S546" i="3"/>
  <c r="Q546" i="3"/>
  <c r="L546" i="3"/>
  <c r="J546" i="3"/>
  <c r="H546" i="3"/>
  <c r="F546" i="3"/>
  <c r="W545" i="3"/>
  <c r="S545" i="3"/>
  <c r="Q545" i="3"/>
  <c r="L545" i="3"/>
  <c r="J545" i="3"/>
  <c r="H545" i="3"/>
  <c r="F545" i="3"/>
  <c r="W544" i="3"/>
  <c r="S544" i="3"/>
  <c r="Q544" i="3"/>
  <c r="L544" i="3"/>
  <c r="J544" i="3"/>
  <c r="H544" i="3"/>
  <c r="F544" i="3"/>
  <c r="W543" i="3"/>
  <c r="S543" i="3"/>
  <c r="Q543" i="3"/>
  <c r="L543" i="3"/>
  <c r="J543" i="3"/>
  <c r="H543" i="3"/>
  <c r="F543" i="3"/>
  <c r="W542" i="3"/>
  <c r="S542" i="3"/>
  <c r="Q542" i="3"/>
  <c r="L542" i="3"/>
  <c r="J542" i="3"/>
  <c r="H542" i="3"/>
  <c r="F542" i="3"/>
  <c r="W541" i="3"/>
  <c r="S541" i="3"/>
  <c r="Q541" i="3"/>
  <c r="L541" i="3"/>
  <c r="J541" i="3"/>
  <c r="H541" i="3"/>
  <c r="F541" i="3"/>
  <c r="W540" i="3"/>
  <c r="S540" i="3"/>
  <c r="Q540" i="3"/>
  <c r="L540" i="3"/>
  <c r="J540" i="3"/>
  <c r="H540" i="3"/>
  <c r="F540" i="3"/>
  <c r="W539" i="3"/>
  <c r="S539" i="3"/>
  <c r="Q539" i="3"/>
  <c r="L539" i="3"/>
  <c r="J539" i="3"/>
  <c r="H539" i="3"/>
  <c r="F539" i="3"/>
  <c r="W538" i="3"/>
  <c r="S538" i="3"/>
  <c r="Q538" i="3"/>
  <c r="L538" i="3"/>
  <c r="J538" i="3"/>
  <c r="H538" i="3"/>
  <c r="F538" i="3"/>
  <c r="W537" i="3"/>
  <c r="S537" i="3"/>
  <c r="Q537" i="3"/>
  <c r="L537" i="3"/>
  <c r="J537" i="3"/>
  <c r="H537" i="3"/>
  <c r="F537" i="3"/>
  <c r="W536" i="3"/>
  <c r="S536" i="3"/>
  <c r="Q536" i="3"/>
  <c r="L536" i="3"/>
  <c r="J536" i="3"/>
  <c r="H536" i="3"/>
  <c r="F536" i="3"/>
  <c r="W535" i="3"/>
  <c r="S535" i="3"/>
  <c r="Q535" i="3"/>
  <c r="L535" i="3"/>
  <c r="J535" i="3"/>
  <c r="H535" i="3"/>
  <c r="F535" i="3"/>
  <c r="W534" i="3"/>
  <c r="S534" i="3"/>
  <c r="Q534" i="3"/>
  <c r="L534" i="3"/>
  <c r="J534" i="3"/>
  <c r="H534" i="3"/>
  <c r="F534" i="3"/>
  <c r="W533" i="3"/>
  <c r="S533" i="3"/>
  <c r="Q533" i="3"/>
  <c r="L533" i="3"/>
  <c r="J533" i="3"/>
  <c r="H533" i="3"/>
  <c r="F533" i="3"/>
  <c r="W532" i="3"/>
  <c r="S532" i="3"/>
  <c r="Q532" i="3"/>
  <c r="L532" i="3"/>
  <c r="J532" i="3"/>
  <c r="H532" i="3"/>
  <c r="F532" i="3"/>
  <c r="W531" i="3"/>
  <c r="S531" i="3"/>
  <c r="Q531" i="3"/>
  <c r="L531" i="3"/>
  <c r="J531" i="3"/>
  <c r="H531" i="3"/>
  <c r="F531" i="3"/>
  <c r="W530" i="3"/>
  <c r="S530" i="3"/>
  <c r="Q530" i="3"/>
  <c r="L530" i="3"/>
  <c r="J530" i="3"/>
  <c r="H530" i="3"/>
  <c r="F530" i="3"/>
  <c r="W529" i="3"/>
  <c r="S529" i="3"/>
  <c r="Q529" i="3"/>
  <c r="L529" i="3"/>
  <c r="J529" i="3"/>
  <c r="H529" i="3"/>
  <c r="F529" i="3"/>
  <c r="W528" i="3"/>
  <c r="S528" i="3"/>
  <c r="Q528" i="3"/>
  <c r="L528" i="3"/>
  <c r="J528" i="3"/>
  <c r="H528" i="3"/>
  <c r="F528" i="3"/>
  <c r="W527" i="3"/>
  <c r="S527" i="3"/>
  <c r="Q527" i="3"/>
  <c r="L527" i="3"/>
  <c r="J527" i="3"/>
  <c r="H527" i="3"/>
  <c r="F527" i="3"/>
  <c r="W526" i="3"/>
  <c r="S526" i="3"/>
  <c r="Q526" i="3"/>
  <c r="L526" i="3"/>
  <c r="J526" i="3"/>
  <c r="H526" i="3"/>
  <c r="F526" i="3"/>
  <c r="W525" i="3"/>
  <c r="S525" i="3"/>
  <c r="Q525" i="3"/>
  <c r="L525" i="3"/>
  <c r="J525" i="3"/>
  <c r="H525" i="3"/>
  <c r="F525" i="3"/>
  <c r="W524" i="3"/>
  <c r="S524" i="3"/>
  <c r="Q524" i="3"/>
  <c r="L524" i="3"/>
  <c r="J524" i="3"/>
  <c r="H524" i="3"/>
  <c r="F524" i="3"/>
  <c r="W523" i="3"/>
  <c r="S523" i="3"/>
  <c r="Q523" i="3"/>
  <c r="L523" i="3"/>
  <c r="J523" i="3"/>
  <c r="H523" i="3"/>
  <c r="F523" i="3"/>
  <c r="W522" i="3"/>
  <c r="S522" i="3"/>
  <c r="Q522" i="3"/>
  <c r="L522" i="3"/>
  <c r="J522" i="3"/>
  <c r="H522" i="3"/>
  <c r="F522" i="3"/>
  <c r="W521" i="3"/>
  <c r="S521" i="3"/>
  <c r="Q521" i="3"/>
  <c r="L521" i="3"/>
  <c r="J521" i="3"/>
  <c r="H521" i="3"/>
  <c r="F521" i="3"/>
  <c r="W520" i="3"/>
  <c r="S520" i="3"/>
  <c r="Q520" i="3"/>
  <c r="L520" i="3"/>
  <c r="J520" i="3"/>
  <c r="H520" i="3"/>
  <c r="F520" i="3"/>
  <c r="W519" i="3"/>
  <c r="S519" i="3"/>
  <c r="Q519" i="3"/>
  <c r="L519" i="3"/>
  <c r="J519" i="3"/>
  <c r="H519" i="3"/>
  <c r="F519" i="3"/>
  <c r="W518" i="3"/>
  <c r="S518" i="3"/>
  <c r="Q518" i="3"/>
  <c r="L518" i="3"/>
  <c r="J518" i="3"/>
  <c r="H518" i="3"/>
  <c r="F518" i="3"/>
  <c r="W517" i="3"/>
  <c r="S517" i="3"/>
  <c r="Q517" i="3"/>
  <c r="L517" i="3"/>
  <c r="J517" i="3"/>
  <c r="H517" i="3"/>
  <c r="F517" i="3"/>
  <c r="W516" i="3"/>
  <c r="S516" i="3"/>
  <c r="Q516" i="3"/>
  <c r="L516" i="3"/>
  <c r="J516" i="3"/>
  <c r="H516" i="3"/>
  <c r="F516" i="3"/>
  <c r="W515" i="3"/>
  <c r="S515" i="3"/>
  <c r="Q515" i="3"/>
  <c r="L515" i="3"/>
  <c r="J515" i="3"/>
  <c r="H515" i="3"/>
  <c r="F515" i="3"/>
  <c r="W514" i="3"/>
  <c r="S514" i="3"/>
  <c r="Q514" i="3"/>
  <c r="L514" i="3"/>
  <c r="J514" i="3"/>
  <c r="H514" i="3"/>
  <c r="F514" i="3"/>
  <c r="W513" i="3"/>
  <c r="S513" i="3"/>
  <c r="Q513" i="3"/>
  <c r="L513" i="3"/>
  <c r="J513" i="3"/>
  <c r="H513" i="3"/>
  <c r="F513" i="3"/>
  <c r="W512" i="3"/>
  <c r="S512" i="3"/>
  <c r="Q512" i="3"/>
  <c r="L512" i="3"/>
  <c r="J512" i="3"/>
  <c r="H512" i="3"/>
  <c r="F512" i="3"/>
  <c r="W511" i="3"/>
  <c r="S511" i="3"/>
  <c r="Q511" i="3"/>
  <c r="L511" i="3"/>
  <c r="J511" i="3"/>
  <c r="H511" i="3"/>
  <c r="F511" i="3"/>
  <c r="W510" i="3"/>
  <c r="S510" i="3"/>
  <c r="Q510" i="3"/>
  <c r="L510" i="3"/>
  <c r="J510" i="3"/>
  <c r="H510" i="3"/>
  <c r="F510" i="3"/>
  <c r="W509" i="3"/>
  <c r="S509" i="3"/>
  <c r="Q509" i="3"/>
  <c r="L509" i="3"/>
  <c r="J509" i="3"/>
  <c r="H509" i="3"/>
  <c r="F509" i="3"/>
  <c r="W508" i="3"/>
  <c r="S508" i="3"/>
  <c r="Q508" i="3"/>
  <c r="L508" i="3"/>
  <c r="J508" i="3"/>
  <c r="H508" i="3"/>
  <c r="F508" i="3"/>
  <c r="W507" i="3"/>
  <c r="S507" i="3"/>
  <c r="Q507" i="3"/>
  <c r="L507" i="3"/>
  <c r="J507" i="3"/>
  <c r="H507" i="3"/>
  <c r="F507" i="3"/>
  <c r="W506" i="3"/>
  <c r="S506" i="3"/>
  <c r="Q506" i="3"/>
  <c r="L506" i="3"/>
  <c r="J506" i="3"/>
  <c r="H506" i="3"/>
  <c r="F506" i="3"/>
  <c r="W505" i="3"/>
  <c r="S505" i="3"/>
  <c r="Q505" i="3"/>
  <c r="L505" i="3"/>
  <c r="J505" i="3"/>
  <c r="H505" i="3"/>
  <c r="F505" i="3"/>
  <c r="W504" i="3"/>
  <c r="S504" i="3"/>
  <c r="Q504" i="3"/>
  <c r="L504" i="3"/>
  <c r="J504" i="3"/>
  <c r="H504" i="3"/>
  <c r="F504" i="3"/>
  <c r="W503" i="3"/>
  <c r="S503" i="3"/>
  <c r="Q503" i="3"/>
  <c r="L503" i="3"/>
  <c r="J503" i="3"/>
  <c r="H503" i="3"/>
  <c r="F503" i="3"/>
  <c r="W502" i="3"/>
  <c r="S502" i="3"/>
  <c r="Q502" i="3"/>
  <c r="L502" i="3"/>
  <c r="J502" i="3"/>
  <c r="H502" i="3"/>
  <c r="F502" i="3"/>
  <c r="W501" i="3"/>
  <c r="S501" i="3"/>
  <c r="Q501" i="3"/>
  <c r="L501" i="3"/>
  <c r="J501" i="3"/>
  <c r="H501" i="3"/>
  <c r="F501" i="3"/>
  <c r="W500" i="3"/>
  <c r="S500" i="3"/>
  <c r="Q500" i="3"/>
  <c r="L500" i="3"/>
  <c r="J500" i="3"/>
  <c r="H500" i="3"/>
  <c r="F500" i="3"/>
  <c r="W499" i="3"/>
  <c r="S499" i="3"/>
  <c r="Q499" i="3"/>
  <c r="L499" i="3"/>
  <c r="J499" i="3"/>
  <c r="H499" i="3"/>
  <c r="F499" i="3"/>
  <c r="W498" i="3"/>
  <c r="S498" i="3"/>
  <c r="Q498" i="3"/>
  <c r="L498" i="3"/>
  <c r="J498" i="3"/>
  <c r="H498" i="3"/>
  <c r="F498" i="3"/>
  <c r="W497" i="3"/>
  <c r="S497" i="3"/>
  <c r="Q497" i="3"/>
  <c r="L497" i="3"/>
  <c r="J497" i="3"/>
  <c r="H497" i="3"/>
  <c r="F497" i="3"/>
  <c r="W496" i="3"/>
  <c r="S496" i="3"/>
  <c r="Q496" i="3"/>
  <c r="L496" i="3"/>
  <c r="J496" i="3"/>
  <c r="H496" i="3"/>
  <c r="F496" i="3"/>
  <c r="W495" i="3"/>
  <c r="S495" i="3"/>
  <c r="Q495" i="3"/>
  <c r="L495" i="3"/>
  <c r="J495" i="3"/>
  <c r="H495" i="3"/>
  <c r="F495" i="3"/>
  <c r="W494" i="3"/>
  <c r="S494" i="3"/>
  <c r="Q494" i="3"/>
  <c r="L494" i="3"/>
  <c r="J494" i="3"/>
  <c r="H494" i="3"/>
  <c r="F494" i="3"/>
  <c r="W493" i="3"/>
  <c r="S493" i="3"/>
  <c r="Q493" i="3"/>
  <c r="L493" i="3"/>
  <c r="J493" i="3"/>
  <c r="H493" i="3"/>
  <c r="F493" i="3"/>
  <c r="W492" i="3"/>
  <c r="S492" i="3"/>
  <c r="Q492" i="3"/>
  <c r="L492" i="3"/>
  <c r="J492" i="3"/>
  <c r="H492" i="3"/>
  <c r="F492" i="3"/>
  <c r="W491" i="3"/>
  <c r="S491" i="3"/>
  <c r="Q491" i="3"/>
  <c r="L491" i="3"/>
  <c r="J491" i="3"/>
  <c r="H491" i="3"/>
  <c r="F491" i="3"/>
  <c r="W490" i="3"/>
  <c r="S490" i="3"/>
  <c r="Q490" i="3"/>
  <c r="L490" i="3"/>
  <c r="J490" i="3"/>
  <c r="H490" i="3"/>
  <c r="F490" i="3"/>
  <c r="W489" i="3"/>
  <c r="S489" i="3"/>
  <c r="Q489" i="3"/>
  <c r="L489" i="3"/>
  <c r="J489" i="3"/>
  <c r="H489" i="3"/>
  <c r="F489" i="3"/>
  <c r="W488" i="3"/>
  <c r="S488" i="3"/>
  <c r="Q488" i="3"/>
  <c r="L488" i="3"/>
  <c r="J488" i="3"/>
  <c r="H488" i="3"/>
  <c r="F488" i="3"/>
  <c r="W487" i="3"/>
  <c r="S487" i="3"/>
  <c r="Q487" i="3"/>
  <c r="L487" i="3"/>
  <c r="J487" i="3"/>
  <c r="H487" i="3"/>
  <c r="F487" i="3"/>
  <c r="W486" i="3"/>
  <c r="S486" i="3"/>
  <c r="Q486" i="3"/>
  <c r="L486" i="3"/>
  <c r="J486" i="3"/>
  <c r="H486" i="3"/>
  <c r="F486" i="3"/>
  <c r="W485" i="3"/>
  <c r="S485" i="3"/>
  <c r="Q485" i="3"/>
  <c r="L485" i="3"/>
  <c r="J485" i="3"/>
  <c r="H485" i="3"/>
  <c r="F485" i="3"/>
  <c r="W484" i="3"/>
  <c r="S484" i="3"/>
  <c r="Q484" i="3"/>
  <c r="L484" i="3"/>
  <c r="J484" i="3"/>
  <c r="H484" i="3"/>
  <c r="F484" i="3"/>
  <c r="W483" i="3"/>
  <c r="S483" i="3"/>
  <c r="Q483" i="3"/>
  <c r="L483" i="3"/>
  <c r="J483" i="3"/>
  <c r="H483" i="3"/>
  <c r="F483" i="3"/>
  <c r="W482" i="3"/>
  <c r="S482" i="3"/>
  <c r="Q482" i="3"/>
  <c r="L482" i="3"/>
  <c r="J482" i="3"/>
  <c r="H482" i="3"/>
  <c r="F482" i="3"/>
  <c r="W481" i="3"/>
  <c r="S481" i="3"/>
  <c r="Q481" i="3"/>
  <c r="L481" i="3"/>
  <c r="J481" i="3"/>
  <c r="H481" i="3"/>
  <c r="F481" i="3"/>
  <c r="W480" i="3"/>
  <c r="S480" i="3"/>
  <c r="Q480" i="3"/>
  <c r="L480" i="3"/>
  <c r="J480" i="3"/>
  <c r="H480" i="3"/>
  <c r="F480" i="3"/>
  <c r="W479" i="3"/>
  <c r="S479" i="3"/>
  <c r="Q479" i="3"/>
  <c r="L479" i="3"/>
  <c r="J479" i="3"/>
  <c r="H479" i="3"/>
  <c r="F479" i="3"/>
  <c r="W478" i="3"/>
  <c r="S478" i="3"/>
  <c r="Q478" i="3"/>
  <c r="L478" i="3"/>
  <c r="J478" i="3"/>
  <c r="H478" i="3"/>
  <c r="F478" i="3"/>
  <c r="W477" i="3"/>
  <c r="S477" i="3"/>
  <c r="Q477" i="3"/>
  <c r="L477" i="3"/>
  <c r="J477" i="3"/>
  <c r="H477" i="3"/>
  <c r="F477" i="3"/>
  <c r="W476" i="3"/>
  <c r="S476" i="3"/>
  <c r="Q476" i="3"/>
  <c r="L476" i="3"/>
  <c r="J476" i="3"/>
  <c r="H476" i="3"/>
  <c r="F476" i="3"/>
  <c r="W475" i="3"/>
  <c r="S475" i="3"/>
  <c r="Q475" i="3"/>
  <c r="L475" i="3"/>
  <c r="J475" i="3"/>
  <c r="H475" i="3"/>
  <c r="F475" i="3"/>
  <c r="W474" i="3"/>
  <c r="S474" i="3"/>
  <c r="Q474" i="3"/>
  <c r="L474" i="3"/>
  <c r="J474" i="3"/>
  <c r="H474" i="3"/>
  <c r="F474" i="3"/>
  <c r="W473" i="3"/>
  <c r="S473" i="3"/>
  <c r="Q473" i="3"/>
  <c r="L473" i="3"/>
  <c r="J473" i="3"/>
  <c r="H473" i="3"/>
  <c r="F473" i="3"/>
  <c r="W472" i="3"/>
  <c r="S472" i="3"/>
  <c r="Q472" i="3"/>
  <c r="L472" i="3"/>
  <c r="J472" i="3"/>
  <c r="H472" i="3"/>
  <c r="F472" i="3"/>
  <c r="W471" i="3"/>
  <c r="S471" i="3"/>
  <c r="Q471" i="3"/>
  <c r="L471" i="3"/>
  <c r="J471" i="3"/>
  <c r="H471" i="3"/>
  <c r="F471" i="3"/>
  <c r="W470" i="3"/>
  <c r="S470" i="3"/>
  <c r="Q470" i="3"/>
  <c r="L470" i="3"/>
  <c r="J470" i="3"/>
  <c r="H470" i="3"/>
  <c r="F470" i="3"/>
  <c r="W469" i="3"/>
  <c r="S469" i="3"/>
  <c r="Q469" i="3"/>
  <c r="L469" i="3"/>
  <c r="J469" i="3"/>
  <c r="H469" i="3"/>
  <c r="F469" i="3"/>
  <c r="W468" i="3"/>
  <c r="S468" i="3"/>
  <c r="Q468" i="3"/>
  <c r="L468" i="3"/>
  <c r="J468" i="3"/>
  <c r="H468" i="3"/>
  <c r="F468" i="3"/>
  <c r="W467" i="3"/>
  <c r="S467" i="3"/>
  <c r="Q467" i="3"/>
  <c r="L467" i="3"/>
  <c r="J467" i="3"/>
  <c r="H467" i="3"/>
  <c r="F467" i="3"/>
  <c r="W466" i="3"/>
  <c r="S466" i="3"/>
  <c r="Q466" i="3"/>
  <c r="L466" i="3"/>
  <c r="J466" i="3"/>
  <c r="H466" i="3"/>
  <c r="F466" i="3"/>
  <c r="W465" i="3"/>
  <c r="S465" i="3"/>
  <c r="Q465" i="3"/>
  <c r="L465" i="3"/>
  <c r="J465" i="3"/>
  <c r="H465" i="3"/>
  <c r="F465" i="3"/>
  <c r="W464" i="3"/>
  <c r="S464" i="3"/>
  <c r="Q464" i="3"/>
  <c r="L464" i="3"/>
  <c r="J464" i="3"/>
  <c r="H464" i="3"/>
  <c r="F464" i="3"/>
  <c r="W463" i="3"/>
  <c r="S463" i="3"/>
  <c r="Q463" i="3"/>
  <c r="L463" i="3"/>
  <c r="J463" i="3"/>
  <c r="H463" i="3"/>
  <c r="F463" i="3"/>
  <c r="W462" i="3"/>
  <c r="S462" i="3"/>
  <c r="Q462" i="3"/>
  <c r="L462" i="3"/>
  <c r="J462" i="3"/>
  <c r="H462" i="3"/>
  <c r="F462" i="3"/>
  <c r="W461" i="3"/>
  <c r="S461" i="3"/>
  <c r="Q461" i="3"/>
  <c r="L461" i="3"/>
  <c r="J461" i="3"/>
  <c r="H461" i="3"/>
  <c r="F461" i="3"/>
  <c r="W460" i="3"/>
  <c r="S460" i="3"/>
  <c r="Q460" i="3"/>
  <c r="L460" i="3"/>
  <c r="J460" i="3"/>
  <c r="H460" i="3"/>
  <c r="F460" i="3"/>
  <c r="W459" i="3"/>
  <c r="S459" i="3"/>
  <c r="Q459" i="3"/>
  <c r="L459" i="3"/>
  <c r="J459" i="3"/>
  <c r="H459" i="3"/>
  <c r="F459" i="3"/>
  <c r="W458" i="3"/>
  <c r="S458" i="3"/>
  <c r="Q458" i="3"/>
  <c r="L458" i="3"/>
  <c r="J458" i="3"/>
  <c r="H458" i="3"/>
  <c r="F458" i="3"/>
  <c r="W457" i="3"/>
  <c r="S457" i="3"/>
  <c r="Q457" i="3"/>
  <c r="L457" i="3"/>
  <c r="J457" i="3"/>
  <c r="H457" i="3"/>
  <c r="F457" i="3"/>
  <c r="W456" i="3"/>
  <c r="S456" i="3"/>
  <c r="Q456" i="3"/>
  <c r="L456" i="3"/>
  <c r="J456" i="3"/>
  <c r="H456" i="3"/>
  <c r="F456" i="3"/>
  <c r="W455" i="3"/>
  <c r="S455" i="3"/>
  <c r="Q455" i="3"/>
  <c r="L455" i="3"/>
  <c r="J455" i="3"/>
  <c r="H455" i="3"/>
  <c r="F455" i="3"/>
  <c r="W454" i="3"/>
  <c r="S454" i="3"/>
  <c r="Q454" i="3"/>
  <c r="L454" i="3"/>
  <c r="J454" i="3"/>
  <c r="H454" i="3"/>
  <c r="F454" i="3"/>
  <c r="W453" i="3"/>
  <c r="S453" i="3"/>
  <c r="Q453" i="3"/>
  <c r="L453" i="3"/>
  <c r="J453" i="3"/>
  <c r="H453" i="3"/>
  <c r="F453" i="3"/>
  <c r="W452" i="3"/>
  <c r="S452" i="3"/>
  <c r="Q452" i="3"/>
  <c r="L452" i="3"/>
  <c r="J452" i="3"/>
  <c r="H452" i="3"/>
  <c r="F452" i="3"/>
  <c r="W451" i="3"/>
  <c r="S451" i="3"/>
  <c r="Q451" i="3"/>
  <c r="L451" i="3"/>
  <c r="J451" i="3"/>
  <c r="H451" i="3"/>
  <c r="F451" i="3"/>
  <c r="W450" i="3"/>
  <c r="S450" i="3"/>
  <c r="Q450" i="3"/>
  <c r="L450" i="3"/>
  <c r="J450" i="3"/>
  <c r="H450" i="3"/>
  <c r="F450" i="3"/>
  <c r="W449" i="3"/>
  <c r="S449" i="3"/>
  <c r="Q449" i="3"/>
  <c r="L449" i="3"/>
  <c r="J449" i="3"/>
  <c r="H449" i="3"/>
  <c r="F449" i="3"/>
  <c r="W448" i="3"/>
  <c r="S448" i="3"/>
  <c r="Q448" i="3"/>
  <c r="L448" i="3"/>
  <c r="J448" i="3"/>
  <c r="H448" i="3"/>
  <c r="F448" i="3"/>
  <c r="W447" i="3"/>
  <c r="S447" i="3"/>
  <c r="Q447" i="3"/>
  <c r="L447" i="3"/>
  <c r="J447" i="3"/>
  <c r="H447" i="3"/>
  <c r="F447" i="3"/>
  <c r="W446" i="3"/>
  <c r="S446" i="3"/>
  <c r="Q446" i="3"/>
  <c r="L446" i="3"/>
  <c r="J446" i="3"/>
  <c r="H446" i="3"/>
  <c r="F446" i="3"/>
  <c r="W445" i="3"/>
  <c r="S445" i="3"/>
  <c r="Q445" i="3"/>
  <c r="L445" i="3"/>
  <c r="J445" i="3"/>
  <c r="H445" i="3"/>
  <c r="F445" i="3"/>
  <c r="W444" i="3"/>
  <c r="S444" i="3"/>
  <c r="Q444" i="3"/>
  <c r="L444" i="3"/>
  <c r="J444" i="3"/>
  <c r="H444" i="3"/>
  <c r="F444" i="3"/>
  <c r="W443" i="3"/>
  <c r="S443" i="3"/>
  <c r="Q443" i="3"/>
  <c r="L443" i="3"/>
  <c r="J443" i="3"/>
  <c r="H443" i="3"/>
  <c r="F443" i="3"/>
  <c r="W442" i="3"/>
  <c r="S442" i="3"/>
  <c r="Q442" i="3"/>
  <c r="L442" i="3"/>
  <c r="J442" i="3"/>
  <c r="H442" i="3"/>
  <c r="F442" i="3"/>
  <c r="W441" i="3"/>
  <c r="S441" i="3"/>
  <c r="Q441" i="3"/>
  <c r="L441" i="3"/>
  <c r="J441" i="3"/>
  <c r="H441" i="3"/>
  <c r="F441" i="3"/>
  <c r="W440" i="3"/>
  <c r="S440" i="3"/>
  <c r="Q440" i="3"/>
  <c r="L440" i="3"/>
  <c r="J440" i="3"/>
  <c r="H440" i="3"/>
  <c r="F440" i="3"/>
  <c r="W439" i="3"/>
  <c r="S439" i="3"/>
  <c r="Q439" i="3"/>
  <c r="L439" i="3"/>
  <c r="J439" i="3"/>
  <c r="H439" i="3"/>
  <c r="F439" i="3"/>
  <c r="W438" i="3"/>
  <c r="S438" i="3"/>
  <c r="Q438" i="3"/>
  <c r="L438" i="3"/>
  <c r="J438" i="3"/>
  <c r="H438" i="3"/>
  <c r="F438" i="3"/>
  <c r="W437" i="3"/>
  <c r="S437" i="3"/>
  <c r="Q437" i="3"/>
  <c r="L437" i="3"/>
  <c r="J437" i="3"/>
  <c r="H437" i="3"/>
  <c r="F437" i="3"/>
  <c r="W436" i="3"/>
  <c r="S436" i="3"/>
  <c r="Q436" i="3"/>
  <c r="L436" i="3"/>
  <c r="J436" i="3"/>
  <c r="H436" i="3"/>
  <c r="F436" i="3"/>
  <c r="W435" i="3"/>
  <c r="S435" i="3"/>
  <c r="Q435" i="3"/>
  <c r="L435" i="3"/>
  <c r="J435" i="3"/>
  <c r="H435" i="3"/>
  <c r="F435" i="3"/>
  <c r="W434" i="3"/>
  <c r="S434" i="3"/>
  <c r="Q434" i="3"/>
  <c r="L434" i="3"/>
  <c r="J434" i="3"/>
  <c r="H434" i="3"/>
  <c r="F434" i="3"/>
  <c r="W433" i="3"/>
  <c r="S433" i="3"/>
  <c r="Q433" i="3"/>
  <c r="L433" i="3"/>
  <c r="J433" i="3"/>
  <c r="H433" i="3"/>
  <c r="F433" i="3"/>
  <c r="W432" i="3"/>
  <c r="S432" i="3"/>
  <c r="Q432" i="3"/>
  <c r="L432" i="3"/>
  <c r="J432" i="3"/>
  <c r="H432" i="3"/>
  <c r="F432" i="3"/>
  <c r="W431" i="3"/>
  <c r="S431" i="3"/>
  <c r="Q431" i="3"/>
  <c r="L431" i="3"/>
  <c r="J431" i="3"/>
  <c r="H431" i="3"/>
  <c r="F431" i="3"/>
  <c r="W430" i="3"/>
  <c r="S430" i="3"/>
  <c r="Q430" i="3"/>
  <c r="L430" i="3"/>
  <c r="J430" i="3"/>
  <c r="H430" i="3"/>
  <c r="F430" i="3"/>
  <c r="W429" i="3"/>
  <c r="S429" i="3"/>
  <c r="Q429" i="3"/>
  <c r="L429" i="3"/>
  <c r="J429" i="3"/>
  <c r="H429" i="3"/>
  <c r="F429" i="3"/>
  <c r="W428" i="3"/>
  <c r="S428" i="3"/>
  <c r="Q428" i="3"/>
  <c r="L428" i="3"/>
  <c r="J428" i="3"/>
  <c r="H428" i="3"/>
  <c r="F428" i="3"/>
  <c r="W427" i="3"/>
  <c r="S427" i="3"/>
  <c r="Q427" i="3"/>
  <c r="L427" i="3"/>
  <c r="J427" i="3"/>
  <c r="H427" i="3"/>
  <c r="F427" i="3"/>
  <c r="W426" i="3"/>
  <c r="S426" i="3"/>
  <c r="Q426" i="3"/>
  <c r="L426" i="3"/>
  <c r="J426" i="3"/>
  <c r="H426" i="3"/>
  <c r="F426" i="3"/>
  <c r="W425" i="3"/>
  <c r="S425" i="3"/>
  <c r="Q425" i="3"/>
  <c r="L425" i="3"/>
  <c r="J425" i="3"/>
  <c r="H425" i="3"/>
  <c r="F425" i="3"/>
  <c r="W424" i="3"/>
  <c r="S424" i="3"/>
  <c r="Q424" i="3"/>
  <c r="L424" i="3"/>
  <c r="J424" i="3"/>
  <c r="H424" i="3"/>
  <c r="F424" i="3"/>
  <c r="W423" i="3"/>
  <c r="S423" i="3"/>
  <c r="Q423" i="3"/>
  <c r="L423" i="3"/>
  <c r="J423" i="3"/>
  <c r="H423" i="3"/>
  <c r="F423" i="3"/>
  <c r="W422" i="3"/>
  <c r="S422" i="3"/>
  <c r="Q422" i="3"/>
  <c r="L422" i="3"/>
  <c r="J422" i="3"/>
  <c r="H422" i="3"/>
  <c r="F422" i="3"/>
  <c r="W421" i="3"/>
  <c r="S421" i="3"/>
  <c r="Q421" i="3"/>
  <c r="L421" i="3"/>
  <c r="J421" i="3"/>
  <c r="H421" i="3"/>
  <c r="F421" i="3"/>
  <c r="W420" i="3"/>
  <c r="S420" i="3"/>
  <c r="Q420" i="3"/>
  <c r="L420" i="3"/>
  <c r="J420" i="3"/>
  <c r="H420" i="3"/>
  <c r="F420" i="3"/>
  <c r="W419" i="3"/>
  <c r="S419" i="3"/>
  <c r="Q419" i="3"/>
  <c r="L419" i="3"/>
  <c r="J419" i="3"/>
  <c r="H419" i="3"/>
  <c r="F419" i="3"/>
  <c r="W418" i="3"/>
  <c r="S418" i="3"/>
  <c r="Q418" i="3"/>
  <c r="L418" i="3"/>
  <c r="J418" i="3"/>
  <c r="H418" i="3"/>
  <c r="F418" i="3"/>
  <c r="W417" i="3"/>
  <c r="S417" i="3"/>
  <c r="Q417" i="3"/>
  <c r="L417" i="3"/>
  <c r="J417" i="3"/>
  <c r="H417" i="3"/>
  <c r="F417" i="3"/>
  <c r="W416" i="3"/>
  <c r="S416" i="3"/>
  <c r="Q416" i="3"/>
  <c r="L416" i="3"/>
  <c r="J416" i="3"/>
  <c r="H416" i="3"/>
  <c r="F416" i="3"/>
  <c r="W415" i="3"/>
  <c r="S415" i="3"/>
  <c r="Q415" i="3"/>
  <c r="L415" i="3"/>
  <c r="J415" i="3"/>
  <c r="H415" i="3"/>
  <c r="F415" i="3"/>
  <c r="W414" i="3"/>
  <c r="S414" i="3"/>
  <c r="Q414" i="3"/>
  <c r="L414" i="3"/>
  <c r="J414" i="3"/>
  <c r="H414" i="3"/>
  <c r="F414" i="3"/>
  <c r="W413" i="3"/>
  <c r="S413" i="3"/>
  <c r="Q413" i="3"/>
  <c r="L413" i="3"/>
  <c r="J413" i="3"/>
  <c r="H413" i="3"/>
  <c r="F413" i="3"/>
  <c r="W412" i="3"/>
  <c r="S412" i="3"/>
  <c r="Q412" i="3"/>
  <c r="L412" i="3"/>
  <c r="J412" i="3"/>
  <c r="H412" i="3"/>
  <c r="F412" i="3"/>
  <c r="W411" i="3"/>
  <c r="S411" i="3"/>
  <c r="Q411" i="3"/>
  <c r="L411" i="3"/>
  <c r="J411" i="3"/>
  <c r="H411" i="3"/>
  <c r="F411" i="3"/>
  <c r="W410" i="3"/>
  <c r="S410" i="3"/>
  <c r="Q410" i="3"/>
  <c r="L410" i="3"/>
  <c r="J410" i="3"/>
  <c r="H410" i="3"/>
  <c r="F410" i="3"/>
  <c r="W409" i="3"/>
  <c r="S409" i="3"/>
  <c r="Q409" i="3"/>
  <c r="L409" i="3"/>
  <c r="J409" i="3"/>
  <c r="H409" i="3"/>
  <c r="F409" i="3"/>
  <c r="W408" i="3"/>
  <c r="S408" i="3"/>
  <c r="Q408" i="3"/>
  <c r="L408" i="3"/>
  <c r="J408" i="3"/>
  <c r="H408" i="3"/>
  <c r="F408" i="3"/>
  <c r="W407" i="3"/>
  <c r="S407" i="3"/>
  <c r="Q407" i="3"/>
  <c r="L407" i="3"/>
  <c r="J407" i="3"/>
  <c r="H407" i="3"/>
  <c r="F407" i="3"/>
  <c r="W406" i="3"/>
  <c r="S406" i="3"/>
  <c r="Q406" i="3"/>
  <c r="L406" i="3"/>
  <c r="J406" i="3"/>
  <c r="H406" i="3"/>
  <c r="F406" i="3"/>
  <c r="W405" i="3"/>
  <c r="S405" i="3"/>
  <c r="Q405" i="3"/>
  <c r="L405" i="3"/>
  <c r="J405" i="3"/>
  <c r="H405" i="3"/>
  <c r="F405" i="3"/>
  <c r="W404" i="3"/>
  <c r="S404" i="3"/>
  <c r="Q404" i="3"/>
  <c r="L404" i="3"/>
  <c r="J404" i="3"/>
  <c r="H404" i="3"/>
  <c r="F404" i="3"/>
  <c r="W403" i="3"/>
  <c r="S403" i="3"/>
  <c r="Q403" i="3"/>
  <c r="L403" i="3"/>
  <c r="J403" i="3"/>
  <c r="H403" i="3"/>
  <c r="F403" i="3"/>
  <c r="W402" i="3"/>
  <c r="S402" i="3"/>
  <c r="Q402" i="3"/>
  <c r="L402" i="3"/>
  <c r="J402" i="3"/>
  <c r="H402" i="3"/>
  <c r="F402" i="3"/>
  <c r="W401" i="3"/>
  <c r="S401" i="3"/>
  <c r="Q401" i="3"/>
  <c r="L401" i="3"/>
  <c r="J401" i="3"/>
  <c r="H401" i="3"/>
  <c r="F401" i="3"/>
  <c r="W400" i="3"/>
  <c r="S400" i="3"/>
  <c r="Q400" i="3"/>
  <c r="L400" i="3"/>
  <c r="J400" i="3"/>
  <c r="H400" i="3"/>
  <c r="F400" i="3"/>
  <c r="W399" i="3"/>
  <c r="S399" i="3"/>
  <c r="Q399" i="3"/>
  <c r="L399" i="3"/>
  <c r="J399" i="3"/>
  <c r="H399" i="3"/>
  <c r="F399" i="3"/>
  <c r="W398" i="3"/>
  <c r="S398" i="3"/>
  <c r="Q398" i="3"/>
  <c r="L398" i="3"/>
  <c r="J398" i="3"/>
  <c r="H398" i="3"/>
  <c r="F398" i="3"/>
  <c r="W397" i="3"/>
  <c r="S397" i="3"/>
  <c r="Q397" i="3"/>
  <c r="L397" i="3"/>
  <c r="J397" i="3"/>
  <c r="H397" i="3"/>
  <c r="F397" i="3"/>
  <c r="W396" i="3"/>
  <c r="S396" i="3"/>
  <c r="Q396" i="3"/>
  <c r="L396" i="3"/>
  <c r="J396" i="3"/>
  <c r="H396" i="3"/>
  <c r="F396" i="3"/>
  <c r="W395" i="3"/>
  <c r="S395" i="3"/>
  <c r="Q395" i="3"/>
  <c r="L395" i="3"/>
  <c r="J395" i="3"/>
  <c r="H395" i="3"/>
  <c r="F395" i="3"/>
  <c r="W394" i="3"/>
  <c r="S394" i="3"/>
  <c r="Q394" i="3"/>
  <c r="L394" i="3"/>
  <c r="J394" i="3"/>
  <c r="H394" i="3"/>
  <c r="F394" i="3"/>
  <c r="W393" i="3"/>
  <c r="S393" i="3"/>
  <c r="Q393" i="3"/>
  <c r="L393" i="3"/>
  <c r="J393" i="3"/>
  <c r="H393" i="3"/>
  <c r="F393" i="3"/>
  <c r="W392" i="3"/>
  <c r="S392" i="3"/>
  <c r="Q392" i="3"/>
  <c r="L392" i="3"/>
  <c r="J392" i="3"/>
  <c r="H392" i="3"/>
  <c r="F392" i="3"/>
  <c r="W391" i="3"/>
  <c r="S391" i="3"/>
  <c r="Q391" i="3"/>
  <c r="L391" i="3"/>
  <c r="J391" i="3"/>
  <c r="H391" i="3"/>
  <c r="F391" i="3"/>
  <c r="W390" i="3"/>
  <c r="S390" i="3"/>
  <c r="Q390" i="3"/>
  <c r="L390" i="3"/>
  <c r="J390" i="3"/>
  <c r="H390" i="3"/>
  <c r="F390" i="3"/>
  <c r="W389" i="3"/>
  <c r="S389" i="3"/>
  <c r="Q389" i="3"/>
  <c r="L389" i="3"/>
  <c r="J389" i="3"/>
  <c r="H389" i="3"/>
  <c r="F389" i="3"/>
  <c r="W388" i="3"/>
  <c r="S388" i="3"/>
  <c r="Q388" i="3"/>
  <c r="L388" i="3"/>
  <c r="J388" i="3"/>
  <c r="H388" i="3"/>
  <c r="F388" i="3"/>
  <c r="W387" i="3"/>
  <c r="S387" i="3"/>
  <c r="Q387" i="3"/>
  <c r="L387" i="3"/>
  <c r="J387" i="3"/>
  <c r="H387" i="3"/>
  <c r="F387" i="3"/>
  <c r="W386" i="3"/>
  <c r="S386" i="3"/>
  <c r="Q386" i="3"/>
  <c r="L386" i="3"/>
  <c r="J386" i="3"/>
  <c r="H386" i="3"/>
  <c r="F386" i="3"/>
  <c r="W385" i="3"/>
  <c r="S385" i="3"/>
  <c r="Q385" i="3"/>
  <c r="L385" i="3"/>
  <c r="J385" i="3"/>
  <c r="H385" i="3"/>
  <c r="F385" i="3"/>
  <c r="W384" i="3"/>
  <c r="S384" i="3"/>
  <c r="Q384" i="3"/>
  <c r="L384" i="3"/>
  <c r="J384" i="3"/>
  <c r="H384" i="3"/>
  <c r="F384" i="3"/>
  <c r="W383" i="3"/>
  <c r="S383" i="3"/>
  <c r="Q383" i="3"/>
  <c r="L383" i="3"/>
  <c r="J383" i="3"/>
  <c r="H383" i="3"/>
  <c r="F383" i="3"/>
  <c r="W382" i="3"/>
  <c r="S382" i="3"/>
  <c r="Q382" i="3"/>
  <c r="L382" i="3"/>
  <c r="J382" i="3"/>
  <c r="H382" i="3"/>
  <c r="F382" i="3"/>
  <c r="W381" i="3"/>
  <c r="S381" i="3"/>
  <c r="Q381" i="3"/>
  <c r="L381" i="3"/>
  <c r="J381" i="3"/>
  <c r="H381" i="3"/>
  <c r="F381" i="3"/>
  <c r="W380" i="3"/>
  <c r="S380" i="3"/>
  <c r="Q380" i="3"/>
  <c r="L380" i="3"/>
  <c r="J380" i="3"/>
  <c r="H380" i="3"/>
  <c r="F380" i="3"/>
  <c r="W379" i="3"/>
  <c r="S379" i="3"/>
  <c r="Q379" i="3"/>
  <c r="L379" i="3"/>
  <c r="J379" i="3"/>
  <c r="H379" i="3"/>
  <c r="F379" i="3"/>
  <c r="W378" i="3"/>
  <c r="S378" i="3"/>
  <c r="Q378" i="3"/>
  <c r="L378" i="3"/>
  <c r="J378" i="3"/>
  <c r="H378" i="3"/>
  <c r="F378" i="3"/>
  <c r="W377" i="3"/>
  <c r="S377" i="3"/>
  <c r="Q377" i="3"/>
  <c r="L377" i="3"/>
  <c r="J377" i="3"/>
  <c r="H377" i="3"/>
  <c r="F377" i="3"/>
  <c r="W376" i="3"/>
  <c r="S376" i="3"/>
  <c r="Q376" i="3"/>
  <c r="L376" i="3"/>
  <c r="J376" i="3"/>
  <c r="H376" i="3"/>
  <c r="F376" i="3"/>
  <c r="W375" i="3"/>
  <c r="S375" i="3"/>
  <c r="Q375" i="3"/>
  <c r="L375" i="3"/>
  <c r="J375" i="3"/>
  <c r="H375" i="3"/>
  <c r="F375" i="3"/>
  <c r="W374" i="3"/>
  <c r="S374" i="3"/>
  <c r="Q374" i="3"/>
  <c r="L374" i="3"/>
  <c r="J374" i="3"/>
  <c r="H374" i="3"/>
  <c r="F374" i="3"/>
  <c r="W373" i="3"/>
  <c r="S373" i="3"/>
  <c r="Q373" i="3"/>
  <c r="L373" i="3"/>
  <c r="J373" i="3"/>
  <c r="H373" i="3"/>
  <c r="F373" i="3"/>
  <c r="W372" i="3"/>
  <c r="S372" i="3"/>
  <c r="Q372" i="3"/>
  <c r="L372" i="3"/>
  <c r="J372" i="3"/>
  <c r="H372" i="3"/>
  <c r="F372" i="3"/>
  <c r="W371" i="3"/>
  <c r="S371" i="3"/>
  <c r="Q371" i="3"/>
  <c r="L371" i="3"/>
  <c r="J371" i="3"/>
  <c r="H371" i="3"/>
  <c r="F371" i="3"/>
  <c r="W370" i="3"/>
  <c r="S370" i="3"/>
  <c r="Q370" i="3"/>
  <c r="L370" i="3"/>
  <c r="J370" i="3"/>
  <c r="H370" i="3"/>
  <c r="F370" i="3"/>
  <c r="W369" i="3"/>
  <c r="S369" i="3"/>
  <c r="Q369" i="3"/>
  <c r="L369" i="3"/>
  <c r="J369" i="3"/>
  <c r="H369" i="3"/>
  <c r="F369" i="3"/>
  <c r="W368" i="3"/>
  <c r="S368" i="3"/>
  <c r="Q368" i="3"/>
  <c r="L368" i="3"/>
  <c r="J368" i="3"/>
  <c r="H368" i="3"/>
  <c r="F368" i="3"/>
  <c r="W367" i="3"/>
  <c r="S367" i="3"/>
  <c r="Q367" i="3"/>
  <c r="L367" i="3"/>
  <c r="J367" i="3"/>
  <c r="H367" i="3"/>
  <c r="F367" i="3"/>
  <c r="W366" i="3"/>
  <c r="S366" i="3"/>
  <c r="Q366" i="3"/>
  <c r="L366" i="3"/>
  <c r="J366" i="3"/>
  <c r="H366" i="3"/>
  <c r="F366" i="3"/>
  <c r="W365" i="3"/>
  <c r="S365" i="3"/>
  <c r="Q365" i="3"/>
  <c r="L365" i="3"/>
  <c r="J365" i="3"/>
  <c r="H365" i="3"/>
  <c r="F365" i="3"/>
  <c r="W364" i="3"/>
  <c r="S364" i="3"/>
  <c r="Q364" i="3"/>
  <c r="L364" i="3"/>
  <c r="J364" i="3"/>
  <c r="H364" i="3"/>
  <c r="F364" i="3"/>
  <c r="W363" i="3"/>
  <c r="S363" i="3"/>
  <c r="Q363" i="3"/>
  <c r="L363" i="3"/>
  <c r="J363" i="3"/>
  <c r="H363" i="3"/>
  <c r="F363" i="3"/>
  <c r="W362" i="3"/>
  <c r="S362" i="3"/>
  <c r="Q362" i="3"/>
  <c r="L362" i="3"/>
  <c r="J362" i="3"/>
  <c r="H362" i="3"/>
  <c r="F362" i="3"/>
  <c r="W361" i="3"/>
  <c r="S361" i="3"/>
  <c r="H361" i="3"/>
  <c r="F361" i="3"/>
  <c r="W360" i="3"/>
  <c r="S360" i="3"/>
  <c r="Q360" i="3"/>
  <c r="L360" i="3"/>
  <c r="J360" i="3"/>
  <c r="H360" i="3"/>
  <c r="F360" i="3"/>
  <c r="W359" i="3"/>
  <c r="S359" i="3"/>
  <c r="Q359" i="3"/>
  <c r="L359" i="3"/>
  <c r="J359" i="3"/>
  <c r="H359" i="3"/>
  <c r="F359" i="3"/>
  <c r="W358" i="3"/>
  <c r="S358" i="3"/>
  <c r="Q358" i="3"/>
  <c r="L358" i="3"/>
  <c r="J358" i="3"/>
  <c r="H358" i="3"/>
  <c r="F358" i="3"/>
  <c r="W357" i="3"/>
  <c r="S357" i="3"/>
  <c r="Q357" i="3"/>
  <c r="L357" i="3"/>
  <c r="J357" i="3"/>
  <c r="H357" i="3"/>
  <c r="F357" i="3"/>
  <c r="W356" i="3"/>
  <c r="S356" i="3"/>
  <c r="Q356" i="3"/>
  <c r="L356" i="3"/>
  <c r="J356" i="3"/>
  <c r="H356" i="3"/>
  <c r="F356" i="3"/>
  <c r="W355" i="3"/>
  <c r="S355" i="3"/>
  <c r="Q355" i="3"/>
  <c r="L355" i="3"/>
  <c r="J355" i="3"/>
  <c r="H355" i="3"/>
  <c r="F355" i="3"/>
  <c r="W354" i="3"/>
  <c r="S354" i="3"/>
  <c r="Q354" i="3"/>
  <c r="L354" i="3"/>
  <c r="J354" i="3"/>
  <c r="H354" i="3"/>
  <c r="F354" i="3"/>
  <c r="W353" i="3"/>
  <c r="S353" i="3"/>
  <c r="Q353" i="3"/>
  <c r="L353" i="3"/>
  <c r="J353" i="3"/>
  <c r="H353" i="3"/>
  <c r="F353" i="3"/>
  <c r="W352" i="3"/>
  <c r="S352" i="3"/>
  <c r="Q352" i="3"/>
  <c r="L352" i="3"/>
  <c r="J352" i="3"/>
  <c r="H352" i="3"/>
  <c r="F352" i="3"/>
  <c r="W351" i="3"/>
  <c r="S351" i="3"/>
  <c r="Q351" i="3"/>
  <c r="L351" i="3"/>
  <c r="J351" i="3"/>
  <c r="H351" i="3"/>
  <c r="F351" i="3"/>
  <c r="W350" i="3"/>
  <c r="S350" i="3"/>
  <c r="Q350" i="3"/>
  <c r="L350" i="3"/>
  <c r="J350" i="3"/>
  <c r="H350" i="3"/>
  <c r="F350" i="3"/>
  <c r="W349" i="3"/>
  <c r="S349" i="3"/>
  <c r="Q349" i="3"/>
  <c r="L349" i="3"/>
  <c r="J349" i="3"/>
  <c r="H349" i="3"/>
  <c r="F349" i="3"/>
  <c r="W348" i="3"/>
  <c r="S348" i="3"/>
  <c r="Q348" i="3"/>
  <c r="L348" i="3"/>
  <c r="J348" i="3"/>
  <c r="H348" i="3"/>
  <c r="F348" i="3"/>
  <c r="W347" i="3"/>
  <c r="S347" i="3"/>
  <c r="Q347" i="3"/>
  <c r="L347" i="3"/>
  <c r="J347" i="3"/>
  <c r="H347" i="3"/>
  <c r="F347" i="3"/>
  <c r="W346" i="3"/>
  <c r="S346" i="3"/>
  <c r="Q346" i="3"/>
  <c r="L346" i="3"/>
  <c r="J346" i="3"/>
  <c r="H346" i="3"/>
  <c r="F346" i="3"/>
  <c r="W345" i="3"/>
  <c r="S345" i="3"/>
  <c r="Q345" i="3"/>
  <c r="L345" i="3"/>
  <c r="J345" i="3"/>
  <c r="H345" i="3"/>
  <c r="F345" i="3"/>
  <c r="W344" i="3"/>
  <c r="S344" i="3"/>
  <c r="Q344" i="3"/>
  <c r="L344" i="3"/>
  <c r="J344" i="3"/>
  <c r="H344" i="3"/>
  <c r="F344" i="3"/>
  <c r="W343" i="3"/>
  <c r="S343" i="3"/>
  <c r="Q343" i="3"/>
  <c r="L343" i="3"/>
  <c r="J343" i="3"/>
  <c r="H343" i="3"/>
  <c r="F343" i="3"/>
  <c r="W342" i="3"/>
  <c r="S342" i="3"/>
  <c r="Q342" i="3"/>
  <c r="L342" i="3"/>
  <c r="J342" i="3"/>
  <c r="H342" i="3"/>
  <c r="F342" i="3"/>
  <c r="W341" i="3"/>
  <c r="S341" i="3"/>
  <c r="Q341" i="3"/>
  <c r="L341" i="3"/>
  <c r="J341" i="3"/>
  <c r="H341" i="3"/>
  <c r="F341" i="3"/>
  <c r="W340" i="3"/>
  <c r="S340" i="3"/>
  <c r="Q340" i="3"/>
  <c r="L340" i="3"/>
  <c r="J340" i="3"/>
  <c r="H340" i="3"/>
  <c r="F340" i="3"/>
  <c r="W339" i="3"/>
  <c r="S339" i="3"/>
  <c r="Q339" i="3"/>
  <c r="L339" i="3"/>
  <c r="J339" i="3"/>
  <c r="H339" i="3"/>
  <c r="F339" i="3"/>
  <c r="W338" i="3"/>
  <c r="S338" i="3"/>
  <c r="Q338" i="3"/>
  <c r="L338" i="3"/>
  <c r="J338" i="3"/>
  <c r="H338" i="3"/>
  <c r="F338" i="3"/>
  <c r="W337" i="3"/>
  <c r="S337" i="3"/>
  <c r="Q337" i="3"/>
  <c r="L337" i="3"/>
  <c r="J337" i="3"/>
  <c r="H337" i="3"/>
  <c r="F337" i="3"/>
  <c r="W336" i="3"/>
  <c r="S336" i="3"/>
  <c r="Q336" i="3"/>
  <c r="L336" i="3"/>
  <c r="J336" i="3"/>
  <c r="H336" i="3"/>
  <c r="F336" i="3"/>
  <c r="W335" i="3"/>
  <c r="S335" i="3"/>
  <c r="Q335" i="3"/>
  <c r="L335" i="3"/>
  <c r="J335" i="3"/>
  <c r="H335" i="3"/>
  <c r="F335" i="3"/>
  <c r="W334" i="3"/>
  <c r="S334" i="3"/>
  <c r="Q334" i="3"/>
  <c r="L334" i="3"/>
  <c r="J334" i="3"/>
  <c r="H334" i="3"/>
  <c r="F334" i="3"/>
  <c r="W333" i="3"/>
  <c r="S333" i="3"/>
  <c r="Q333" i="3"/>
  <c r="L333" i="3"/>
  <c r="J333" i="3"/>
  <c r="H333" i="3"/>
  <c r="F333" i="3"/>
  <c r="W332" i="3"/>
  <c r="S332" i="3"/>
  <c r="Q332" i="3"/>
  <c r="L332" i="3"/>
  <c r="J332" i="3"/>
  <c r="H332" i="3"/>
  <c r="F332" i="3"/>
  <c r="W331" i="3"/>
  <c r="S331" i="3"/>
  <c r="Q331" i="3"/>
  <c r="L331" i="3"/>
  <c r="J331" i="3"/>
  <c r="H331" i="3"/>
  <c r="F331" i="3"/>
  <c r="W330" i="3"/>
  <c r="S330" i="3"/>
  <c r="Q330" i="3"/>
  <c r="L330" i="3"/>
  <c r="J330" i="3"/>
  <c r="H330" i="3"/>
  <c r="F330" i="3"/>
  <c r="W329" i="3"/>
  <c r="S329" i="3"/>
  <c r="Q329" i="3"/>
  <c r="L329" i="3"/>
  <c r="J329" i="3"/>
  <c r="H329" i="3"/>
  <c r="F329" i="3"/>
  <c r="W328" i="3"/>
  <c r="S328" i="3"/>
  <c r="Q328" i="3"/>
  <c r="L328" i="3"/>
  <c r="J328" i="3"/>
  <c r="H328" i="3"/>
  <c r="F328" i="3"/>
  <c r="W327" i="3"/>
  <c r="S327" i="3"/>
  <c r="Q327" i="3"/>
  <c r="L327" i="3"/>
  <c r="J327" i="3"/>
  <c r="H327" i="3"/>
  <c r="F327" i="3"/>
  <c r="W326" i="3"/>
  <c r="S326" i="3"/>
  <c r="Q326" i="3"/>
  <c r="L326" i="3"/>
  <c r="J326" i="3"/>
  <c r="H326" i="3"/>
  <c r="F326" i="3"/>
  <c r="W325" i="3"/>
  <c r="S325" i="3"/>
  <c r="Q325" i="3"/>
  <c r="L325" i="3"/>
  <c r="J325" i="3"/>
  <c r="H325" i="3"/>
  <c r="F325" i="3"/>
  <c r="W324" i="3"/>
  <c r="S324" i="3"/>
  <c r="Q324" i="3"/>
  <c r="L324" i="3"/>
  <c r="J324" i="3"/>
  <c r="H324" i="3"/>
  <c r="F324" i="3"/>
  <c r="W323" i="3"/>
  <c r="S323" i="3"/>
  <c r="Q323" i="3"/>
  <c r="L323" i="3"/>
  <c r="J323" i="3"/>
  <c r="H323" i="3"/>
  <c r="F323" i="3"/>
  <c r="W322" i="3"/>
  <c r="S322" i="3"/>
  <c r="Q322" i="3"/>
  <c r="L322" i="3"/>
  <c r="J322" i="3"/>
  <c r="H322" i="3"/>
  <c r="F322" i="3"/>
  <c r="W321" i="3"/>
  <c r="S321" i="3"/>
  <c r="Q321" i="3"/>
  <c r="L321" i="3"/>
  <c r="J321" i="3"/>
  <c r="H321" i="3"/>
  <c r="F321" i="3"/>
  <c r="W320" i="3"/>
  <c r="S320" i="3"/>
  <c r="Q320" i="3"/>
  <c r="L320" i="3"/>
  <c r="J320" i="3"/>
  <c r="H320" i="3"/>
  <c r="F320" i="3"/>
  <c r="W319" i="3"/>
  <c r="S319" i="3"/>
  <c r="Q319" i="3"/>
  <c r="L319" i="3"/>
  <c r="J319" i="3"/>
  <c r="H319" i="3"/>
  <c r="F319" i="3"/>
  <c r="W318" i="3"/>
  <c r="S318" i="3"/>
  <c r="Q318" i="3"/>
  <c r="L318" i="3"/>
  <c r="J318" i="3"/>
  <c r="H318" i="3"/>
  <c r="F318" i="3"/>
  <c r="W317" i="3"/>
  <c r="S317" i="3"/>
  <c r="Q317" i="3"/>
  <c r="L317" i="3"/>
  <c r="J317" i="3"/>
  <c r="H317" i="3"/>
  <c r="F317" i="3"/>
  <c r="W316" i="3"/>
  <c r="S316" i="3"/>
  <c r="Q316" i="3"/>
  <c r="L316" i="3"/>
  <c r="J316" i="3"/>
  <c r="H316" i="3"/>
  <c r="F316" i="3"/>
  <c r="W315" i="3"/>
  <c r="S315" i="3"/>
  <c r="Q315" i="3"/>
  <c r="L315" i="3"/>
  <c r="J315" i="3"/>
  <c r="H315" i="3"/>
  <c r="F315" i="3"/>
  <c r="W314" i="3"/>
  <c r="S314" i="3"/>
  <c r="Q314" i="3"/>
  <c r="L314" i="3"/>
  <c r="J314" i="3"/>
  <c r="H314" i="3"/>
  <c r="F314" i="3"/>
  <c r="W313" i="3"/>
  <c r="S313" i="3"/>
  <c r="Q313" i="3"/>
  <c r="L313" i="3"/>
  <c r="J313" i="3"/>
  <c r="H313" i="3"/>
  <c r="F313" i="3"/>
  <c r="W312" i="3"/>
  <c r="S312" i="3"/>
  <c r="Q312" i="3"/>
  <c r="L312" i="3"/>
  <c r="J312" i="3"/>
  <c r="H312" i="3"/>
  <c r="F312" i="3"/>
  <c r="W311" i="3"/>
  <c r="S311" i="3"/>
  <c r="Q311" i="3"/>
  <c r="L311" i="3"/>
  <c r="J311" i="3"/>
  <c r="H311" i="3"/>
  <c r="F311" i="3"/>
  <c r="W310" i="3"/>
  <c r="S310" i="3"/>
  <c r="Q310" i="3"/>
  <c r="L310" i="3"/>
  <c r="J310" i="3"/>
  <c r="H310" i="3"/>
  <c r="F310" i="3"/>
  <c r="W309" i="3"/>
  <c r="S309" i="3"/>
  <c r="Q309" i="3"/>
  <c r="L309" i="3"/>
  <c r="J309" i="3"/>
  <c r="H309" i="3"/>
  <c r="F309" i="3"/>
  <c r="W308" i="3"/>
  <c r="S308" i="3"/>
  <c r="Q308" i="3"/>
  <c r="L308" i="3"/>
  <c r="J308" i="3"/>
  <c r="H308" i="3"/>
  <c r="F308" i="3"/>
  <c r="W307" i="3"/>
  <c r="S307" i="3"/>
  <c r="Q307" i="3"/>
  <c r="L307" i="3"/>
  <c r="J307" i="3"/>
  <c r="H307" i="3"/>
  <c r="F307" i="3"/>
  <c r="W306" i="3"/>
  <c r="S306" i="3"/>
  <c r="Q306" i="3"/>
  <c r="L306" i="3"/>
  <c r="J306" i="3"/>
  <c r="H306" i="3"/>
  <c r="F306" i="3"/>
  <c r="W305" i="3"/>
  <c r="S305" i="3"/>
  <c r="Q305" i="3"/>
  <c r="L305" i="3"/>
  <c r="J305" i="3"/>
  <c r="H305" i="3"/>
  <c r="F305" i="3"/>
  <c r="W304" i="3"/>
  <c r="S304" i="3"/>
  <c r="Q304" i="3"/>
  <c r="L304" i="3"/>
  <c r="J304" i="3"/>
  <c r="H304" i="3"/>
  <c r="F304" i="3"/>
  <c r="W303" i="3"/>
  <c r="S303" i="3"/>
  <c r="Q303" i="3"/>
  <c r="L303" i="3"/>
  <c r="J303" i="3"/>
  <c r="H303" i="3"/>
  <c r="F303" i="3"/>
  <c r="W302" i="3"/>
  <c r="S302" i="3"/>
  <c r="Q302" i="3"/>
  <c r="L302" i="3"/>
  <c r="J302" i="3"/>
  <c r="H302" i="3"/>
  <c r="F302" i="3"/>
  <c r="W301" i="3"/>
  <c r="S301" i="3"/>
  <c r="Q301" i="3"/>
  <c r="L301" i="3"/>
  <c r="J301" i="3"/>
  <c r="H301" i="3"/>
  <c r="F301" i="3"/>
  <c r="W300" i="3"/>
  <c r="S300" i="3"/>
  <c r="Q300" i="3"/>
  <c r="L300" i="3"/>
  <c r="J300" i="3"/>
  <c r="H300" i="3"/>
  <c r="F300" i="3"/>
  <c r="W299" i="3"/>
  <c r="S299" i="3"/>
  <c r="Q299" i="3"/>
  <c r="L299" i="3"/>
  <c r="J299" i="3"/>
  <c r="H299" i="3"/>
  <c r="F299" i="3"/>
  <c r="W298" i="3"/>
  <c r="S298" i="3"/>
  <c r="Q298" i="3"/>
  <c r="L298" i="3"/>
  <c r="J298" i="3"/>
  <c r="H298" i="3"/>
  <c r="F298" i="3"/>
  <c r="W297" i="3"/>
  <c r="S297" i="3"/>
  <c r="Q297" i="3"/>
  <c r="L297" i="3"/>
  <c r="J297" i="3"/>
  <c r="H297" i="3"/>
  <c r="F297" i="3"/>
  <c r="W296" i="3"/>
  <c r="S296" i="3"/>
  <c r="Q296" i="3"/>
  <c r="L296" i="3"/>
  <c r="J296" i="3"/>
  <c r="H296" i="3"/>
  <c r="F296" i="3"/>
  <c r="W295" i="3"/>
  <c r="S295" i="3"/>
  <c r="Q295" i="3"/>
  <c r="L295" i="3"/>
  <c r="J295" i="3"/>
  <c r="H295" i="3"/>
  <c r="F295" i="3"/>
  <c r="W294" i="3"/>
  <c r="S294" i="3"/>
  <c r="Q294" i="3"/>
  <c r="L294" i="3"/>
  <c r="J294" i="3"/>
  <c r="H294" i="3"/>
  <c r="F294" i="3"/>
  <c r="W293" i="3"/>
  <c r="S293" i="3"/>
  <c r="Q293" i="3"/>
  <c r="L293" i="3"/>
  <c r="J293" i="3"/>
  <c r="H293" i="3"/>
  <c r="F293" i="3"/>
  <c r="W292" i="3"/>
  <c r="S292" i="3"/>
  <c r="Q292" i="3"/>
  <c r="L292" i="3"/>
  <c r="J292" i="3"/>
  <c r="H292" i="3"/>
  <c r="F292" i="3"/>
  <c r="W291" i="3"/>
  <c r="S291" i="3"/>
  <c r="Q291" i="3"/>
  <c r="L291" i="3"/>
  <c r="J291" i="3"/>
  <c r="H291" i="3"/>
  <c r="F291" i="3"/>
  <c r="W290" i="3"/>
  <c r="S290" i="3"/>
  <c r="Q290" i="3"/>
  <c r="L290" i="3"/>
  <c r="J290" i="3"/>
  <c r="H290" i="3"/>
  <c r="F290" i="3"/>
  <c r="W289" i="3"/>
  <c r="S289" i="3"/>
  <c r="Q289" i="3"/>
  <c r="L289" i="3"/>
  <c r="J289" i="3"/>
  <c r="H289" i="3"/>
  <c r="F289" i="3"/>
  <c r="W288" i="3"/>
  <c r="S288" i="3"/>
  <c r="Q288" i="3"/>
  <c r="L288" i="3"/>
  <c r="J288" i="3"/>
  <c r="H288" i="3"/>
  <c r="F288" i="3"/>
  <c r="W287" i="3"/>
  <c r="S287" i="3"/>
  <c r="Q287" i="3"/>
  <c r="L287" i="3"/>
  <c r="J287" i="3"/>
  <c r="H287" i="3"/>
  <c r="F287" i="3"/>
  <c r="W286" i="3"/>
  <c r="S286" i="3"/>
  <c r="Q286" i="3"/>
  <c r="L286" i="3"/>
  <c r="J286" i="3"/>
  <c r="H286" i="3"/>
  <c r="F286" i="3"/>
  <c r="W285" i="3"/>
  <c r="S285" i="3"/>
  <c r="Q285" i="3"/>
  <c r="L285" i="3"/>
  <c r="J285" i="3"/>
  <c r="H285" i="3"/>
  <c r="F285" i="3"/>
  <c r="W284" i="3"/>
  <c r="S284" i="3"/>
  <c r="Q284" i="3"/>
  <c r="L284" i="3"/>
  <c r="J284" i="3"/>
  <c r="H284" i="3"/>
  <c r="F284" i="3"/>
  <c r="W283" i="3"/>
  <c r="S283" i="3"/>
  <c r="Q283" i="3"/>
  <c r="L283" i="3"/>
  <c r="J283" i="3"/>
  <c r="H283" i="3"/>
  <c r="F283" i="3"/>
  <c r="W282" i="3"/>
  <c r="S282" i="3"/>
  <c r="Q282" i="3"/>
  <c r="L282" i="3"/>
  <c r="J282" i="3"/>
  <c r="H282" i="3"/>
  <c r="F282" i="3"/>
  <c r="W281" i="3"/>
  <c r="S281" i="3"/>
  <c r="Q281" i="3"/>
  <c r="L281" i="3"/>
  <c r="J281" i="3"/>
  <c r="H281" i="3"/>
  <c r="F281" i="3"/>
  <c r="W280" i="3"/>
  <c r="S280" i="3"/>
  <c r="Q280" i="3"/>
  <c r="L280" i="3"/>
  <c r="J280" i="3"/>
  <c r="H280" i="3"/>
  <c r="F280" i="3"/>
  <c r="W279" i="3"/>
  <c r="S279" i="3"/>
  <c r="Q279" i="3"/>
  <c r="L279" i="3"/>
  <c r="J279" i="3"/>
  <c r="H279" i="3"/>
  <c r="F279" i="3"/>
  <c r="W278" i="3"/>
  <c r="S278" i="3"/>
  <c r="Q278" i="3"/>
  <c r="L278" i="3"/>
  <c r="J278" i="3"/>
  <c r="H278" i="3"/>
  <c r="F278" i="3"/>
  <c r="W277" i="3"/>
  <c r="S277" i="3"/>
  <c r="Q277" i="3"/>
  <c r="L277" i="3"/>
  <c r="J277" i="3"/>
  <c r="H277" i="3"/>
  <c r="F277" i="3"/>
  <c r="W276" i="3"/>
  <c r="S276" i="3"/>
  <c r="Q276" i="3"/>
  <c r="L276" i="3"/>
  <c r="J276" i="3"/>
  <c r="H276" i="3"/>
  <c r="F276" i="3"/>
  <c r="W275" i="3"/>
  <c r="S275" i="3"/>
  <c r="Q275" i="3"/>
  <c r="L275" i="3"/>
  <c r="J275" i="3"/>
  <c r="H275" i="3"/>
  <c r="F275" i="3"/>
  <c r="W274" i="3"/>
  <c r="S274" i="3"/>
  <c r="Q274" i="3"/>
  <c r="L274" i="3"/>
  <c r="J274" i="3"/>
  <c r="H274" i="3"/>
  <c r="F274" i="3"/>
  <c r="W273" i="3"/>
  <c r="S273" i="3"/>
  <c r="Q273" i="3"/>
  <c r="L273" i="3"/>
  <c r="J273" i="3"/>
  <c r="H273" i="3"/>
  <c r="F273" i="3"/>
  <c r="W272" i="3"/>
  <c r="S272" i="3"/>
  <c r="Q272" i="3"/>
  <c r="L272" i="3"/>
  <c r="J272" i="3"/>
  <c r="H272" i="3"/>
  <c r="F272" i="3"/>
  <c r="W271" i="3"/>
  <c r="S271" i="3"/>
  <c r="Q271" i="3"/>
  <c r="L271" i="3"/>
  <c r="J271" i="3"/>
  <c r="H271" i="3"/>
  <c r="F271" i="3"/>
  <c r="W270" i="3"/>
  <c r="S270" i="3"/>
  <c r="Q270" i="3"/>
  <c r="L270" i="3"/>
  <c r="J270" i="3"/>
  <c r="H270" i="3"/>
  <c r="F270" i="3"/>
  <c r="W269" i="3"/>
  <c r="S269" i="3"/>
  <c r="Q269" i="3"/>
  <c r="L269" i="3"/>
  <c r="J269" i="3"/>
  <c r="H269" i="3"/>
  <c r="F269" i="3"/>
  <c r="W268" i="3"/>
  <c r="S268" i="3"/>
  <c r="Q268" i="3"/>
  <c r="L268" i="3"/>
  <c r="J268" i="3"/>
  <c r="H268" i="3"/>
  <c r="F268" i="3"/>
  <c r="W267" i="3"/>
  <c r="S267" i="3"/>
  <c r="Q267" i="3"/>
  <c r="L267" i="3"/>
  <c r="J267" i="3"/>
  <c r="H267" i="3"/>
  <c r="F267" i="3"/>
  <c r="W266" i="3"/>
  <c r="S266" i="3"/>
  <c r="Q266" i="3"/>
  <c r="L266" i="3"/>
  <c r="J266" i="3"/>
  <c r="H266" i="3"/>
  <c r="F266" i="3"/>
  <c r="W265" i="3"/>
  <c r="S265" i="3"/>
  <c r="Q265" i="3"/>
  <c r="L265" i="3"/>
  <c r="J265" i="3"/>
  <c r="H265" i="3"/>
  <c r="F265" i="3"/>
  <c r="W264" i="3"/>
  <c r="S264" i="3"/>
  <c r="Q264" i="3"/>
  <c r="L264" i="3"/>
  <c r="J264" i="3"/>
  <c r="H264" i="3"/>
  <c r="F264" i="3"/>
  <c r="W263" i="3"/>
  <c r="S263" i="3"/>
  <c r="Q263" i="3"/>
  <c r="L263" i="3"/>
  <c r="J263" i="3"/>
  <c r="H263" i="3"/>
  <c r="F263" i="3"/>
  <c r="W262" i="3"/>
  <c r="S262" i="3"/>
  <c r="Q262" i="3"/>
  <c r="L262" i="3"/>
  <c r="J262" i="3"/>
  <c r="H262" i="3"/>
  <c r="F262" i="3"/>
  <c r="W261" i="3"/>
  <c r="S261" i="3"/>
  <c r="Q261" i="3"/>
  <c r="L261" i="3"/>
  <c r="J261" i="3"/>
  <c r="H261" i="3"/>
  <c r="F261" i="3"/>
  <c r="W260" i="3"/>
  <c r="S260" i="3"/>
  <c r="Q260" i="3"/>
  <c r="L260" i="3"/>
  <c r="J260" i="3"/>
  <c r="H260" i="3"/>
  <c r="F260" i="3"/>
  <c r="W259" i="3"/>
  <c r="S259" i="3"/>
  <c r="Q259" i="3"/>
  <c r="L259" i="3"/>
  <c r="J259" i="3"/>
  <c r="H259" i="3"/>
  <c r="F259" i="3"/>
  <c r="W258" i="3"/>
  <c r="S258" i="3"/>
  <c r="Q258" i="3"/>
  <c r="L258" i="3"/>
  <c r="J258" i="3"/>
  <c r="H258" i="3"/>
  <c r="F258" i="3"/>
  <c r="W257" i="3"/>
  <c r="S257" i="3"/>
  <c r="Q257" i="3"/>
  <c r="L257" i="3"/>
  <c r="J257" i="3"/>
  <c r="H257" i="3"/>
  <c r="F257" i="3"/>
  <c r="W256" i="3"/>
  <c r="S256" i="3"/>
  <c r="Q256" i="3"/>
  <c r="L256" i="3"/>
  <c r="J256" i="3"/>
  <c r="H256" i="3"/>
  <c r="F256" i="3"/>
  <c r="W255" i="3"/>
  <c r="S255" i="3"/>
  <c r="Q255" i="3"/>
  <c r="L255" i="3"/>
  <c r="J255" i="3"/>
  <c r="H255" i="3"/>
  <c r="F255" i="3"/>
  <c r="W254" i="3"/>
  <c r="S254" i="3"/>
  <c r="Q254" i="3"/>
  <c r="L254" i="3"/>
  <c r="J254" i="3"/>
  <c r="H254" i="3"/>
  <c r="F254" i="3"/>
  <c r="W253" i="3"/>
  <c r="S253" i="3"/>
  <c r="Q253" i="3"/>
  <c r="L253" i="3"/>
  <c r="J253" i="3"/>
  <c r="H253" i="3"/>
  <c r="F253" i="3"/>
  <c r="W252" i="3"/>
  <c r="S252" i="3"/>
  <c r="Q252" i="3"/>
  <c r="L252" i="3"/>
  <c r="J252" i="3"/>
  <c r="H252" i="3"/>
  <c r="F252" i="3"/>
  <c r="W251" i="3"/>
  <c r="S251" i="3"/>
  <c r="Q251" i="3"/>
  <c r="L251" i="3"/>
  <c r="J251" i="3"/>
  <c r="H251" i="3"/>
  <c r="F251" i="3"/>
  <c r="W250" i="3"/>
  <c r="S250" i="3"/>
  <c r="Q250" i="3"/>
  <c r="L250" i="3"/>
  <c r="J250" i="3"/>
  <c r="H250" i="3"/>
  <c r="F250" i="3"/>
  <c r="W249" i="3"/>
  <c r="S249" i="3"/>
  <c r="Q249" i="3"/>
  <c r="L249" i="3"/>
  <c r="J249" i="3"/>
  <c r="H249" i="3"/>
  <c r="F249" i="3"/>
  <c r="W248" i="3"/>
  <c r="S248" i="3"/>
  <c r="Q248" i="3"/>
  <c r="L248" i="3"/>
  <c r="J248" i="3"/>
  <c r="H248" i="3"/>
  <c r="F248" i="3"/>
  <c r="W247" i="3"/>
  <c r="S247" i="3"/>
  <c r="Q247" i="3"/>
  <c r="L247" i="3"/>
  <c r="J247" i="3"/>
  <c r="H247" i="3"/>
  <c r="F247" i="3"/>
  <c r="W246" i="3"/>
  <c r="S246" i="3"/>
  <c r="Q246" i="3"/>
  <c r="L246" i="3"/>
  <c r="J246" i="3"/>
  <c r="H246" i="3"/>
  <c r="F246" i="3"/>
  <c r="W245" i="3"/>
  <c r="S245" i="3"/>
  <c r="Q245" i="3"/>
  <c r="L245" i="3"/>
  <c r="J245" i="3"/>
  <c r="H245" i="3"/>
  <c r="F245" i="3"/>
  <c r="W244" i="3"/>
  <c r="S244" i="3"/>
  <c r="Q244" i="3"/>
  <c r="L244" i="3"/>
  <c r="J244" i="3"/>
  <c r="H244" i="3"/>
  <c r="F244" i="3"/>
  <c r="W243" i="3"/>
  <c r="S243" i="3"/>
  <c r="Q243" i="3"/>
  <c r="L243" i="3"/>
  <c r="J243" i="3"/>
  <c r="H243" i="3"/>
  <c r="F243" i="3"/>
  <c r="W242" i="3"/>
  <c r="S242" i="3"/>
  <c r="Q242" i="3"/>
  <c r="L242" i="3"/>
  <c r="J242" i="3"/>
  <c r="H242" i="3"/>
  <c r="F242" i="3"/>
  <c r="W241" i="3"/>
  <c r="S241" i="3"/>
  <c r="Q241" i="3"/>
  <c r="L241" i="3"/>
  <c r="J241" i="3"/>
  <c r="H241" i="3"/>
  <c r="F241" i="3"/>
  <c r="W240" i="3"/>
  <c r="S240" i="3"/>
  <c r="Q240" i="3"/>
  <c r="L240" i="3"/>
  <c r="J240" i="3"/>
  <c r="H240" i="3"/>
  <c r="F240" i="3"/>
  <c r="W239" i="3"/>
  <c r="S239" i="3"/>
  <c r="Q239" i="3"/>
  <c r="L239" i="3"/>
  <c r="J239" i="3"/>
  <c r="H239" i="3"/>
  <c r="F239" i="3"/>
  <c r="W238" i="3"/>
  <c r="S238" i="3"/>
  <c r="Q238" i="3"/>
  <c r="L238" i="3"/>
  <c r="J238" i="3"/>
  <c r="H238" i="3"/>
  <c r="F238" i="3"/>
  <c r="W237" i="3"/>
  <c r="S237" i="3"/>
  <c r="Q237" i="3"/>
  <c r="L237" i="3"/>
  <c r="J237" i="3"/>
  <c r="H237" i="3"/>
  <c r="F237" i="3"/>
  <c r="W236" i="3"/>
  <c r="S236" i="3"/>
  <c r="Q236" i="3"/>
  <c r="L236" i="3"/>
  <c r="J236" i="3"/>
  <c r="H236" i="3"/>
  <c r="F236" i="3"/>
  <c r="W235" i="3"/>
  <c r="S235" i="3"/>
  <c r="Q235" i="3"/>
  <c r="L235" i="3"/>
  <c r="J235" i="3"/>
  <c r="H235" i="3"/>
  <c r="F235" i="3"/>
  <c r="W234" i="3"/>
  <c r="S234" i="3"/>
  <c r="Q234" i="3"/>
  <c r="L234" i="3"/>
  <c r="J234" i="3"/>
  <c r="H234" i="3"/>
  <c r="F234" i="3"/>
  <c r="W233" i="3"/>
  <c r="S233" i="3"/>
  <c r="Q233" i="3"/>
  <c r="L233" i="3"/>
  <c r="J233" i="3"/>
  <c r="H233" i="3"/>
  <c r="F233" i="3"/>
  <c r="W232" i="3"/>
  <c r="S232" i="3"/>
  <c r="Q232" i="3"/>
  <c r="L232" i="3"/>
  <c r="J232" i="3"/>
  <c r="H232" i="3"/>
  <c r="F232" i="3"/>
  <c r="W231" i="3"/>
  <c r="S231" i="3"/>
  <c r="Q231" i="3"/>
  <c r="L231" i="3"/>
  <c r="J231" i="3"/>
  <c r="H231" i="3"/>
  <c r="F231" i="3"/>
  <c r="W230" i="3"/>
  <c r="S230" i="3"/>
  <c r="Q230" i="3"/>
  <c r="L230" i="3"/>
  <c r="J230" i="3"/>
  <c r="H230" i="3"/>
  <c r="F230" i="3"/>
  <c r="W229" i="3"/>
  <c r="S229" i="3"/>
  <c r="Q229" i="3"/>
  <c r="L229" i="3"/>
  <c r="J229" i="3"/>
  <c r="H229" i="3"/>
  <c r="F229" i="3"/>
  <c r="W228" i="3"/>
  <c r="S228" i="3"/>
  <c r="Q228" i="3"/>
  <c r="L228" i="3"/>
  <c r="J228" i="3"/>
  <c r="H228" i="3"/>
  <c r="F228" i="3"/>
  <c r="W227" i="3"/>
  <c r="S227" i="3"/>
  <c r="Q227" i="3"/>
  <c r="L227" i="3"/>
  <c r="J227" i="3"/>
  <c r="H227" i="3"/>
  <c r="F227" i="3"/>
  <c r="W226" i="3"/>
  <c r="S226" i="3"/>
  <c r="Q226" i="3"/>
  <c r="L226" i="3"/>
  <c r="J226" i="3"/>
  <c r="H226" i="3"/>
  <c r="F226" i="3"/>
  <c r="W225" i="3"/>
  <c r="S225" i="3"/>
  <c r="Q225" i="3"/>
  <c r="L225" i="3"/>
  <c r="J225" i="3"/>
  <c r="H225" i="3"/>
  <c r="F225" i="3"/>
  <c r="W224" i="3"/>
  <c r="S224" i="3"/>
  <c r="Q224" i="3"/>
  <c r="L224" i="3"/>
  <c r="J224" i="3"/>
  <c r="H224" i="3"/>
  <c r="F224" i="3"/>
  <c r="W223" i="3"/>
  <c r="S223" i="3"/>
  <c r="Q223" i="3"/>
  <c r="L223" i="3"/>
  <c r="J223" i="3"/>
  <c r="H223" i="3"/>
  <c r="F223" i="3"/>
  <c r="W222" i="3"/>
  <c r="S222" i="3"/>
  <c r="Q222" i="3"/>
  <c r="L222" i="3"/>
  <c r="J222" i="3"/>
  <c r="H222" i="3"/>
  <c r="F222" i="3"/>
  <c r="W221" i="3"/>
  <c r="S221" i="3"/>
  <c r="Q221" i="3"/>
  <c r="L221" i="3"/>
  <c r="J221" i="3"/>
  <c r="H221" i="3"/>
  <c r="F221" i="3"/>
  <c r="W220" i="3"/>
  <c r="S220" i="3"/>
  <c r="Q220" i="3"/>
  <c r="L220" i="3"/>
  <c r="J220" i="3"/>
  <c r="H220" i="3"/>
  <c r="F220" i="3"/>
  <c r="W219" i="3"/>
  <c r="S219" i="3"/>
  <c r="Q219" i="3"/>
  <c r="L219" i="3"/>
  <c r="J219" i="3"/>
  <c r="H219" i="3"/>
  <c r="F219" i="3"/>
  <c r="W218" i="3"/>
  <c r="S218" i="3"/>
  <c r="Q218" i="3"/>
  <c r="L218" i="3"/>
  <c r="J218" i="3"/>
  <c r="H218" i="3"/>
  <c r="F218" i="3"/>
  <c r="W217" i="3"/>
  <c r="S217" i="3"/>
  <c r="Q217" i="3"/>
  <c r="L217" i="3"/>
  <c r="J217" i="3"/>
  <c r="H217" i="3"/>
  <c r="F217" i="3"/>
  <c r="W216" i="3"/>
  <c r="S216" i="3"/>
  <c r="Q216" i="3"/>
  <c r="L216" i="3"/>
  <c r="J216" i="3"/>
  <c r="H216" i="3"/>
  <c r="F216" i="3"/>
  <c r="W215" i="3"/>
  <c r="S215" i="3"/>
  <c r="Q215" i="3"/>
  <c r="L215" i="3"/>
  <c r="J215" i="3"/>
  <c r="H215" i="3"/>
  <c r="F215" i="3"/>
  <c r="W214" i="3"/>
  <c r="S214" i="3"/>
  <c r="Q214" i="3"/>
  <c r="L214" i="3"/>
  <c r="J214" i="3"/>
  <c r="H214" i="3"/>
  <c r="F214" i="3"/>
  <c r="W213" i="3"/>
  <c r="S213" i="3"/>
  <c r="Q213" i="3"/>
  <c r="L213" i="3"/>
  <c r="J213" i="3"/>
  <c r="H213" i="3"/>
  <c r="F213" i="3"/>
  <c r="W212" i="3"/>
  <c r="S212" i="3"/>
  <c r="Q212" i="3"/>
  <c r="L212" i="3"/>
  <c r="J212" i="3"/>
  <c r="H212" i="3"/>
  <c r="F212" i="3"/>
  <c r="W211" i="3"/>
  <c r="S211" i="3"/>
  <c r="Q211" i="3"/>
  <c r="L211" i="3"/>
  <c r="J211" i="3"/>
  <c r="H211" i="3"/>
  <c r="F211" i="3"/>
  <c r="W210" i="3"/>
  <c r="S210" i="3"/>
  <c r="Q210" i="3"/>
  <c r="L210" i="3"/>
  <c r="J210" i="3"/>
  <c r="H210" i="3"/>
  <c r="F210" i="3"/>
  <c r="W209" i="3"/>
  <c r="S209" i="3"/>
  <c r="Q209" i="3"/>
  <c r="L209" i="3"/>
  <c r="J209" i="3"/>
  <c r="H209" i="3"/>
  <c r="F209" i="3"/>
  <c r="W208" i="3"/>
  <c r="S208" i="3"/>
  <c r="Q208" i="3"/>
  <c r="L208" i="3"/>
  <c r="J208" i="3"/>
  <c r="H208" i="3"/>
  <c r="F208" i="3"/>
  <c r="W207" i="3"/>
  <c r="S207" i="3"/>
  <c r="Q207" i="3"/>
  <c r="L207" i="3"/>
  <c r="J207" i="3"/>
  <c r="H207" i="3"/>
  <c r="F207" i="3"/>
  <c r="W206" i="3"/>
  <c r="S206" i="3"/>
  <c r="Q206" i="3"/>
  <c r="L206" i="3"/>
  <c r="J206" i="3"/>
  <c r="H206" i="3"/>
  <c r="F206" i="3"/>
  <c r="W205" i="3"/>
  <c r="S205" i="3"/>
  <c r="Q205" i="3"/>
  <c r="L205" i="3"/>
  <c r="J205" i="3"/>
  <c r="H205" i="3"/>
  <c r="F205" i="3"/>
  <c r="W204" i="3"/>
  <c r="S204" i="3"/>
  <c r="Q204" i="3"/>
  <c r="L204" i="3"/>
  <c r="J204" i="3"/>
  <c r="H204" i="3"/>
  <c r="F204" i="3"/>
  <c r="W203" i="3"/>
  <c r="S203" i="3"/>
  <c r="Q203" i="3"/>
  <c r="L203" i="3"/>
  <c r="J203" i="3"/>
  <c r="H203" i="3"/>
  <c r="F203" i="3"/>
  <c r="W202" i="3"/>
  <c r="S202" i="3"/>
  <c r="Q202" i="3"/>
  <c r="L202" i="3"/>
  <c r="J202" i="3"/>
  <c r="H202" i="3"/>
  <c r="F202" i="3"/>
  <c r="W201" i="3"/>
  <c r="S201" i="3"/>
  <c r="Q201" i="3"/>
  <c r="L201" i="3"/>
  <c r="J201" i="3"/>
  <c r="H201" i="3"/>
  <c r="F201" i="3"/>
  <c r="W200" i="3"/>
  <c r="S200" i="3"/>
  <c r="Q200" i="3"/>
  <c r="L200" i="3"/>
  <c r="J200" i="3"/>
  <c r="H200" i="3"/>
  <c r="F200" i="3"/>
  <c r="W199" i="3"/>
  <c r="S199" i="3"/>
  <c r="Q199" i="3"/>
  <c r="L199" i="3"/>
  <c r="J199" i="3"/>
  <c r="H199" i="3"/>
  <c r="F199" i="3"/>
  <c r="W198" i="3"/>
  <c r="S198" i="3"/>
  <c r="Q198" i="3"/>
  <c r="L198" i="3"/>
  <c r="J198" i="3"/>
  <c r="H198" i="3"/>
  <c r="F198" i="3"/>
  <c r="W197" i="3"/>
  <c r="S197" i="3"/>
  <c r="Q197" i="3"/>
  <c r="L197" i="3"/>
  <c r="J197" i="3"/>
  <c r="H197" i="3"/>
  <c r="F197" i="3"/>
  <c r="W196" i="3"/>
  <c r="S196" i="3"/>
  <c r="Q196" i="3"/>
  <c r="L196" i="3"/>
  <c r="J196" i="3"/>
  <c r="H196" i="3"/>
  <c r="F196" i="3"/>
  <c r="W195" i="3"/>
  <c r="S195" i="3"/>
  <c r="Q195" i="3"/>
  <c r="L195" i="3"/>
  <c r="J195" i="3"/>
  <c r="H195" i="3"/>
  <c r="F195" i="3"/>
  <c r="W194" i="3"/>
  <c r="S194" i="3"/>
  <c r="Q194" i="3"/>
  <c r="L194" i="3"/>
  <c r="J194" i="3"/>
  <c r="H194" i="3"/>
  <c r="F194" i="3"/>
  <c r="W193" i="3"/>
  <c r="S193" i="3"/>
  <c r="Q193" i="3"/>
  <c r="L193" i="3"/>
  <c r="J193" i="3"/>
  <c r="H193" i="3"/>
  <c r="F193" i="3"/>
  <c r="W192" i="3"/>
  <c r="S192" i="3"/>
  <c r="Q192" i="3"/>
  <c r="L192" i="3"/>
  <c r="J192" i="3"/>
  <c r="H192" i="3"/>
  <c r="F192" i="3"/>
  <c r="W191" i="3"/>
  <c r="S191" i="3"/>
  <c r="Q191" i="3"/>
  <c r="L191" i="3"/>
  <c r="J191" i="3"/>
  <c r="H191" i="3"/>
  <c r="F191" i="3"/>
  <c r="W190" i="3"/>
  <c r="S190" i="3"/>
  <c r="Q190" i="3"/>
  <c r="L190" i="3"/>
  <c r="J190" i="3"/>
  <c r="H190" i="3"/>
  <c r="F190" i="3"/>
  <c r="W189" i="3"/>
  <c r="S189" i="3"/>
  <c r="Q189" i="3"/>
  <c r="L189" i="3"/>
  <c r="J189" i="3"/>
  <c r="H189" i="3"/>
  <c r="F189" i="3"/>
  <c r="W188" i="3"/>
  <c r="S188" i="3"/>
  <c r="Q188" i="3"/>
  <c r="L188" i="3"/>
  <c r="J188" i="3"/>
  <c r="H188" i="3"/>
  <c r="F188" i="3"/>
  <c r="W187" i="3"/>
  <c r="S187" i="3"/>
  <c r="Q187" i="3"/>
  <c r="L187" i="3"/>
  <c r="J187" i="3"/>
  <c r="H187" i="3"/>
  <c r="F187" i="3"/>
  <c r="W186" i="3"/>
  <c r="S186" i="3"/>
  <c r="Q186" i="3"/>
  <c r="L186" i="3"/>
  <c r="J186" i="3"/>
  <c r="H186" i="3"/>
  <c r="F186" i="3"/>
  <c r="W185" i="3"/>
  <c r="S185" i="3"/>
  <c r="Q185" i="3"/>
  <c r="L185" i="3"/>
  <c r="J185" i="3"/>
  <c r="H185" i="3"/>
  <c r="F185" i="3"/>
  <c r="W184" i="3"/>
  <c r="S184" i="3"/>
  <c r="Q184" i="3"/>
  <c r="L184" i="3"/>
  <c r="J184" i="3"/>
  <c r="H184" i="3"/>
  <c r="F184" i="3"/>
  <c r="W183" i="3"/>
  <c r="S183" i="3"/>
  <c r="Q183" i="3"/>
  <c r="L183" i="3"/>
  <c r="J183" i="3"/>
  <c r="H183" i="3"/>
  <c r="F183" i="3"/>
  <c r="W182" i="3"/>
  <c r="S182" i="3"/>
  <c r="Q182" i="3"/>
  <c r="L182" i="3"/>
  <c r="J182" i="3"/>
  <c r="H182" i="3"/>
  <c r="F182" i="3"/>
  <c r="W181" i="3"/>
  <c r="S181" i="3"/>
  <c r="Q181" i="3"/>
  <c r="L181" i="3"/>
  <c r="J181" i="3"/>
  <c r="H181" i="3"/>
  <c r="F181" i="3"/>
  <c r="W180" i="3"/>
  <c r="S180" i="3"/>
  <c r="Q180" i="3"/>
  <c r="L180" i="3"/>
  <c r="J180" i="3"/>
  <c r="H180" i="3"/>
  <c r="F180" i="3"/>
  <c r="W179" i="3"/>
  <c r="S179" i="3"/>
  <c r="Q179" i="3"/>
  <c r="L179" i="3"/>
  <c r="J179" i="3"/>
  <c r="H179" i="3"/>
  <c r="F179" i="3"/>
  <c r="W178" i="3"/>
  <c r="S178" i="3"/>
  <c r="Q178" i="3"/>
  <c r="L178" i="3"/>
  <c r="J178" i="3"/>
  <c r="H178" i="3"/>
  <c r="F178" i="3"/>
  <c r="W177" i="3"/>
  <c r="S177" i="3"/>
  <c r="Q177" i="3"/>
  <c r="L177" i="3"/>
  <c r="J177" i="3"/>
  <c r="H177" i="3"/>
  <c r="F177" i="3"/>
  <c r="W176" i="3"/>
  <c r="S176" i="3"/>
  <c r="Q176" i="3"/>
  <c r="L176" i="3"/>
  <c r="J176" i="3"/>
  <c r="H176" i="3"/>
  <c r="F176" i="3"/>
  <c r="W175" i="3"/>
  <c r="S175" i="3"/>
  <c r="Q175" i="3"/>
  <c r="L175" i="3"/>
  <c r="J175" i="3"/>
  <c r="H175" i="3"/>
  <c r="F175" i="3"/>
  <c r="W174" i="3"/>
  <c r="S174" i="3"/>
  <c r="Q174" i="3"/>
  <c r="L174" i="3"/>
  <c r="J174" i="3"/>
  <c r="H174" i="3"/>
  <c r="F174" i="3"/>
  <c r="W173" i="3"/>
  <c r="S173" i="3"/>
  <c r="Q173" i="3"/>
  <c r="L173" i="3"/>
  <c r="J173" i="3"/>
  <c r="H173" i="3"/>
  <c r="F173" i="3"/>
  <c r="W172" i="3"/>
  <c r="S172" i="3"/>
  <c r="Q172" i="3"/>
  <c r="L172" i="3"/>
  <c r="J172" i="3"/>
  <c r="H172" i="3"/>
  <c r="F172" i="3"/>
  <c r="W171" i="3"/>
  <c r="S171" i="3"/>
  <c r="Q171" i="3"/>
  <c r="L171" i="3"/>
  <c r="J171" i="3"/>
  <c r="H171" i="3"/>
  <c r="F171" i="3"/>
  <c r="W170" i="3"/>
  <c r="S170" i="3"/>
  <c r="Q170" i="3"/>
  <c r="L170" i="3"/>
  <c r="J170" i="3"/>
  <c r="H170" i="3"/>
  <c r="F170" i="3"/>
  <c r="W169" i="3"/>
  <c r="S169" i="3"/>
  <c r="Q169" i="3"/>
  <c r="L169" i="3"/>
  <c r="J169" i="3"/>
  <c r="H169" i="3"/>
  <c r="F169" i="3"/>
  <c r="W168" i="3"/>
  <c r="S168" i="3"/>
  <c r="Q168" i="3"/>
  <c r="L168" i="3"/>
  <c r="J168" i="3"/>
  <c r="H168" i="3"/>
  <c r="F168" i="3"/>
  <c r="W167" i="3"/>
  <c r="S167" i="3"/>
  <c r="Q167" i="3"/>
  <c r="L167" i="3"/>
  <c r="J167" i="3"/>
  <c r="H167" i="3"/>
  <c r="F167" i="3"/>
  <c r="W166" i="3"/>
  <c r="S166" i="3"/>
  <c r="Q166" i="3"/>
  <c r="L166" i="3"/>
  <c r="J166" i="3"/>
  <c r="H166" i="3"/>
  <c r="F166" i="3"/>
  <c r="W165" i="3"/>
  <c r="S165" i="3"/>
  <c r="Q165" i="3"/>
  <c r="L165" i="3"/>
  <c r="J165" i="3"/>
  <c r="H165" i="3"/>
  <c r="F165" i="3"/>
  <c r="W164" i="3"/>
  <c r="S164" i="3"/>
  <c r="Q164" i="3"/>
  <c r="L164" i="3"/>
  <c r="J164" i="3"/>
  <c r="H164" i="3"/>
  <c r="F164" i="3"/>
  <c r="W163" i="3"/>
  <c r="S163" i="3"/>
  <c r="Q163" i="3"/>
  <c r="L163" i="3"/>
  <c r="J163" i="3"/>
  <c r="H163" i="3"/>
  <c r="F163" i="3"/>
  <c r="W162" i="3"/>
  <c r="S162" i="3"/>
  <c r="Q162" i="3"/>
  <c r="L162" i="3"/>
  <c r="J162" i="3"/>
  <c r="H162" i="3"/>
  <c r="F162" i="3"/>
  <c r="W161" i="3"/>
  <c r="S161" i="3"/>
  <c r="Q161" i="3"/>
  <c r="L161" i="3"/>
  <c r="J161" i="3"/>
  <c r="H161" i="3"/>
  <c r="F161" i="3"/>
  <c r="W160" i="3"/>
  <c r="S160" i="3"/>
  <c r="Q160" i="3"/>
  <c r="L160" i="3"/>
  <c r="J160" i="3"/>
  <c r="H160" i="3"/>
  <c r="F160" i="3"/>
  <c r="W159" i="3"/>
  <c r="S159" i="3"/>
  <c r="Q159" i="3"/>
  <c r="L159" i="3"/>
  <c r="J159" i="3"/>
  <c r="H159" i="3"/>
  <c r="F159" i="3"/>
  <c r="W158" i="3"/>
  <c r="S158" i="3"/>
  <c r="Q158" i="3"/>
  <c r="L158" i="3"/>
  <c r="J158" i="3"/>
  <c r="H158" i="3"/>
  <c r="F158" i="3"/>
  <c r="W157" i="3"/>
  <c r="S157" i="3"/>
  <c r="Q157" i="3"/>
  <c r="L157" i="3"/>
  <c r="J157" i="3"/>
  <c r="H157" i="3"/>
  <c r="F157" i="3"/>
  <c r="W156" i="3"/>
  <c r="S156" i="3"/>
  <c r="Q156" i="3"/>
  <c r="L156" i="3"/>
  <c r="J156" i="3"/>
  <c r="H156" i="3"/>
  <c r="F156" i="3"/>
  <c r="W155" i="3"/>
  <c r="S155" i="3"/>
  <c r="Q155" i="3"/>
  <c r="L155" i="3"/>
  <c r="J155" i="3"/>
  <c r="H155" i="3"/>
  <c r="F155" i="3"/>
  <c r="W154" i="3"/>
  <c r="S154" i="3"/>
  <c r="Q154" i="3"/>
  <c r="L154" i="3"/>
  <c r="J154" i="3"/>
  <c r="H154" i="3"/>
  <c r="F154" i="3"/>
  <c r="W153" i="3"/>
  <c r="S153" i="3"/>
  <c r="Q153" i="3"/>
  <c r="L153" i="3"/>
  <c r="J153" i="3"/>
  <c r="H153" i="3"/>
  <c r="F153" i="3"/>
  <c r="W152" i="3"/>
  <c r="S152" i="3"/>
  <c r="Q152" i="3"/>
  <c r="L152" i="3"/>
  <c r="J152" i="3"/>
  <c r="H152" i="3"/>
  <c r="F152" i="3"/>
  <c r="W151" i="3"/>
  <c r="S151" i="3"/>
  <c r="Q151" i="3"/>
  <c r="L151" i="3"/>
  <c r="J151" i="3"/>
  <c r="H151" i="3"/>
  <c r="F151" i="3"/>
  <c r="W150" i="3"/>
  <c r="S150" i="3"/>
  <c r="Q150" i="3"/>
  <c r="L150" i="3"/>
  <c r="J150" i="3"/>
  <c r="H150" i="3"/>
  <c r="F150" i="3"/>
  <c r="W149" i="3"/>
  <c r="S149" i="3"/>
  <c r="Q149" i="3"/>
  <c r="L149" i="3"/>
  <c r="J149" i="3"/>
  <c r="H149" i="3"/>
  <c r="F149" i="3"/>
  <c r="W148" i="3"/>
  <c r="S148" i="3"/>
  <c r="Q148" i="3"/>
  <c r="L148" i="3"/>
  <c r="J148" i="3"/>
  <c r="H148" i="3"/>
  <c r="F148" i="3"/>
  <c r="W147" i="3"/>
  <c r="S147" i="3"/>
  <c r="Q147" i="3"/>
  <c r="L147" i="3"/>
  <c r="J147" i="3"/>
  <c r="H147" i="3"/>
  <c r="F147" i="3"/>
  <c r="W146" i="3"/>
  <c r="S146" i="3"/>
  <c r="Q146" i="3"/>
  <c r="L146" i="3"/>
  <c r="J146" i="3"/>
  <c r="H146" i="3"/>
  <c r="F146" i="3"/>
  <c r="W145" i="3"/>
  <c r="S145" i="3"/>
  <c r="Q145" i="3"/>
  <c r="L145" i="3"/>
  <c r="J145" i="3"/>
  <c r="H145" i="3"/>
  <c r="F145" i="3"/>
  <c r="W144" i="3"/>
  <c r="S144" i="3"/>
  <c r="Q144" i="3"/>
  <c r="L144" i="3"/>
  <c r="J144" i="3"/>
  <c r="H144" i="3"/>
  <c r="F144" i="3"/>
  <c r="W143" i="3"/>
  <c r="S143" i="3"/>
  <c r="Q143" i="3"/>
  <c r="L143" i="3"/>
  <c r="J143" i="3"/>
  <c r="H143" i="3"/>
  <c r="F143" i="3"/>
  <c r="W142" i="3"/>
  <c r="S142" i="3"/>
  <c r="Q142" i="3"/>
  <c r="L142" i="3"/>
  <c r="J142" i="3"/>
  <c r="H142" i="3"/>
  <c r="F142" i="3"/>
  <c r="W141" i="3"/>
  <c r="S141" i="3"/>
  <c r="Q141" i="3"/>
  <c r="L141" i="3"/>
  <c r="J141" i="3"/>
  <c r="H141" i="3"/>
  <c r="F141" i="3"/>
  <c r="W140" i="3"/>
  <c r="S140" i="3"/>
  <c r="Q140" i="3"/>
  <c r="L140" i="3"/>
  <c r="J140" i="3"/>
  <c r="H140" i="3"/>
  <c r="F140" i="3"/>
  <c r="W139" i="3"/>
  <c r="S139" i="3"/>
  <c r="Q139" i="3"/>
  <c r="L139" i="3"/>
  <c r="J139" i="3"/>
  <c r="H139" i="3"/>
  <c r="F139" i="3"/>
  <c r="W138" i="3"/>
  <c r="S138" i="3"/>
  <c r="Q138" i="3"/>
  <c r="L138" i="3"/>
  <c r="J138" i="3"/>
  <c r="H138" i="3"/>
  <c r="F138" i="3"/>
  <c r="W137" i="3"/>
  <c r="S137" i="3"/>
  <c r="Q137" i="3"/>
  <c r="L137" i="3"/>
  <c r="J137" i="3"/>
  <c r="H137" i="3"/>
  <c r="F137" i="3"/>
  <c r="W136" i="3"/>
  <c r="S136" i="3"/>
  <c r="Q136" i="3"/>
  <c r="L136" i="3"/>
  <c r="J136" i="3"/>
  <c r="H136" i="3"/>
  <c r="F136" i="3"/>
  <c r="W135" i="3"/>
  <c r="S135" i="3"/>
  <c r="Q135" i="3"/>
  <c r="L135" i="3"/>
  <c r="J135" i="3"/>
  <c r="H135" i="3"/>
  <c r="F135" i="3"/>
  <c r="W134" i="3"/>
  <c r="S134" i="3"/>
  <c r="Q134" i="3"/>
  <c r="L134" i="3"/>
  <c r="J134" i="3"/>
  <c r="H134" i="3"/>
  <c r="F134" i="3"/>
  <c r="W133" i="3"/>
  <c r="S133" i="3"/>
  <c r="Q133" i="3"/>
  <c r="L133" i="3"/>
  <c r="J133" i="3"/>
  <c r="H133" i="3"/>
  <c r="F133" i="3"/>
  <c r="W132" i="3"/>
  <c r="S132" i="3"/>
  <c r="Q132" i="3"/>
  <c r="L132" i="3"/>
  <c r="J132" i="3"/>
  <c r="H132" i="3"/>
  <c r="F132" i="3"/>
  <c r="W131" i="3"/>
  <c r="S131" i="3"/>
  <c r="Q131" i="3"/>
  <c r="L131" i="3"/>
  <c r="J131" i="3"/>
  <c r="H131" i="3"/>
  <c r="F131" i="3"/>
  <c r="W130" i="3"/>
  <c r="S130" i="3"/>
  <c r="Q130" i="3"/>
  <c r="L130" i="3"/>
  <c r="J130" i="3"/>
  <c r="H130" i="3"/>
  <c r="F130" i="3"/>
  <c r="W129" i="3"/>
  <c r="S129" i="3"/>
  <c r="Q129" i="3"/>
  <c r="L129" i="3"/>
  <c r="J129" i="3"/>
  <c r="H129" i="3"/>
  <c r="F129" i="3"/>
  <c r="W128" i="3"/>
  <c r="S128" i="3"/>
  <c r="Q128" i="3"/>
  <c r="L128" i="3"/>
  <c r="J128" i="3"/>
  <c r="H128" i="3"/>
  <c r="F128" i="3"/>
  <c r="W127" i="3"/>
  <c r="S127" i="3"/>
  <c r="Q127" i="3"/>
  <c r="L127" i="3"/>
  <c r="J127" i="3"/>
  <c r="H127" i="3"/>
  <c r="F127" i="3"/>
  <c r="W126" i="3"/>
  <c r="S126" i="3"/>
  <c r="Q126" i="3"/>
  <c r="L126" i="3"/>
  <c r="J126" i="3"/>
  <c r="H126" i="3"/>
  <c r="F126" i="3"/>
  <c r="W125" i="3"/>
  <c r="S125" i="3"/>
  <c r="Q125" i="3"/>
  <c r="L125" i="3"/>
  <c r="J125" i="3"/>
  <c r="H125" i="3"/>
  <c r="F125" i="3"/>
  <c r="W124" i="3"/>
  <c r="S124" i="3"/>
  <c r="Q124" i="3"/>
  <c r="L124" i="3"/>
  <c r="J124" i="3"/>
  <c r="H124" i="3"/>
  <c r="F124" i="3"/>
  <c r="W123" i="3"/>
  <c r="S123" i="3"/>
  <c r="Q123" i="3"/>
  <c r="L123" i="3"/>
  <c r="J123" i="3"/>
  <c r="H123" i="3"/>
  <c r="F123" i="3"/>
  <c r="W122" i="3"/>
  <c r="S122" i="3"/>
  <c r="Q122" i="3"/>
  <c r="L122" i="3"/>
  <c r="J122" i="3"/>
  <c r="H122" i="3"/>
  <c r="F122" i="3"/>
  <c r="W121" i="3"/>
  <c r="S121" i="3"/>
  <c r="Q121" i="3"/>
  <c r="L121" i="3"/>
  <c r="J121" i="3"/>
  <c r="H121" i="3"/>
  <c r="F121" i="3"/>
  <c r="W120" i="3"/>
  <c r="S120" i="3"/>
  <c r="Q120" i="3"/>
  <c r="L120" i="3"/>
  <c r="J120" i="3"/>
  <c r="H120" i="3"/>
  <c r="F120" i="3"/>
  <c r="W119" i="3"/>
  <c r="S119" i="3"/>
  <c r="Q119" i="3"/>
  <c r="L119" i="3"/>
  <c r="J119" i="3"/>
  <c r="H119" i="3"/>
  <c r="F119" i="3"/>
  <c r="W118" i="3"/>
  <c r="S118" i="3"/>
  <c r="Q118" i="3"/>
  <c r="L118" i="3"/>
  <c r="J118" i="3"/>
  <c r="H118" i="3"/>
  <c r="F118" i="3"/>
  <c r="W117" i="3"/>
  <c r="S117" i="3"/>
  <c r="Q117" i="3"/>
  <c r="L117" i="3"/>
  <c r="J117" i="3"/>
  <c r="H117" i="3"/>
  <c r="F117" i="3"/>
  <c r="W116" i="3"/>
  <c r="S116" i="3"/>
  <c r="Q116" i="3"/>
  <c r="L116" i="3"/>
  <c r="J116" i="3"/>
  <c r="H116" i="3"/>
  <c r="F116" i="3"/>
  <c r="W115" i="3"/>
  <c r="S115" i="3"/>
  <c r="Q115" i="3"/>
  <c r="L115" i="3"/>
  <c r="J115" i="3"/>
  <c r="H115" i="3"/>
  <c r="F115" i="3"/>
  <c r="W114" i="3"/>
  <c r="S114" i="3"/>
  <c r="Q114" i="3"/>
  <c r="L114" i="3"/>
  <c r="J114" i="3"/>
  <c r="H114" i="3"/>
  <c r="F114" i="3"/>
  <c r="W113" i="3"/>
  <c r="S113" i="3"/>
  <c r="Q113" i="3"/>
  <c r="L113" i="3"/>
  <c r="J113" i="3"/>
  <c r="H113" i="3"/>
  <c r="F113" i="3"/>
  <c r="W112" i="3"/>
  <c r="S112" i="3"/>
  <c r="Q112" i="3"/>
  <c r="L112" i="3"/>
  <c r="J112" i="3"/>
  <c r="H112" i="3"/>
  <c r="F112" i="3"/>
  <c r="W111" i="3"/>
  <c r="S111" i="3"/>
  <c r="Q111" i="3"/>
  <c r="L111" i="3"/>
  <c r="J111" i="3"/>
  <c r="H111" i="3"/>
  <c r="F111" i="3"/>
  <c r="W110" i="3"/>
  <c r="S110" i="3"/>
  <c r="Q110" i="3"/>
  <c r="L110" i="3"/>
  <c r="J110" i="3"/>
  <c r="H110" i="3"/>
  <c r="F110" i="3"/>
  <c r="W109" i="3"/>
  <c r="S109" i="3"/>
  <c r="Q109" i="3"/>
  <c r="L109" i="3"/>
  <c r="J109" i="3"/>
  <c r="H109" i="3"/>
  <c r="F109" i="3"/>
  <c r="W108" i="3"/>
  <c r="S108" i="3"/>
  <c r="Q108" i="3"/>
  <c r="L108" i="3"/>
  <c r="J108" i="3"/>
  <c r="H108" i="3"/>
  <c r="F108" i="3"/>
  <c r="W107" i="3"/>
  <c r="S107" i="3"/>
  <c r="Q107" i="3"/>
  <c r="L107" i="3"/>
  <c r="J107" i="3"/>
  <c r="H107" i="3"/>
  <c r="F107" i="3"/>
  <c r="W106" i="3"/>
  <c r="S106" i="3"/>
  <c r="Q106" i="3"/>
  <c r="L106" i="3"/>
  <c r="J106" i="3"/>
  <c r="H106" i="3"/>
  <c r="F106" i="3"/>
  <c r="W105" i="3"/>
  <c r="S105" i="3"/>
  <c r="Q105" i="3"/>
  <c r="L105" i="3"/>
  <c r="J105" i="3"/>
  <c r="H105" i="3"/>
  <c r="F105" i="3"/>
  <c r="W104" i="3"/>
  <c r="S104" i="3"/>
  <c r="Q104" i="3"/>
  <c r="L104" i="3"/>
  <c r="J104" i="3"/>
  <c r="H104" i="3"/>
  <c r="F104" i="3"/>
  <c r="W103" i="3"/>
  <c r="S103" i="3"/>
  <c r="Q103" i="3"/>
  <c r="L103" i="3"/>
  <c r="J103" i="3"/>
  <c r="H103" i="3"/>
  <c r="F103" i="3"/>
  <c r="W102" i="3"/>
  <c r="S102" i="3"/>
  <c r="Q102" i="3"/>
  <c r="L102" i="3"/>
  <c r="J102" i="3"/>
  <c r="H102" i="3"/>
  <c r="F102" i="3"/>
  <c r="W101" i="3"/>
  <c r="S101" i="3"/>
  <c r="Q101" i="3"/>
  <c r="L101" i="3"/>
  <c r="J101" i="3"/>
  <c r="H101" i="3"/>
  <c r="F101" i="3"/>
  <c r="W100" i="3"/>
  <c r="S100" i="3"/>
  <c r="Q100" i="3"/>
  <c r="L100" i="3"/>
  <c r="J100" i="3"/>
  <c r="H100" i="3"/>
  <c r="F100" i="3"/>
  <c r="W99" i="3"/>
  <c r="S99" i="3"/>
  <c r="Q99" i="3"/>
  <c r="L99" i="3"/>
  <c r="J99" i="3"/>
  <c r="H99" i="3"/>
  <c r="F99" i="3"/>
  <c r="W98" i="3"/>
  <c r="S98" i="3"/>
  <c r="Q98" i="3"/>
  <c r="L98" i="3"/>
  <c r="J98" i="3"/>
  <c r="H98" i="3"/>
  <c r="F98" i="3"/>
  <c r="W97" i="3"/>
  <c r="S97" i="3"/>
  <c r="Q97" i="3"/>
  <c r="L97" i="3"/>
  <c r="J97" i="3"/>
  <c r="H97" i="3"/>
  <c r="F97" i="3"/>
  <c r="W96" i="3"/>
  <c r="S96" i="3"/>
  <c r="Q96" i="3"/>
  <c r="L96" i="3"/>
  <c r="J96" i="3"/>
  <c r="H96" i="3"/>
  <c r="F96" i="3"/>
  <c r="W95" i="3"/>
  <c r="S95" i="3"/>
  <c r="Q95" i="3"/>
  <c r="L95" i="3"/>
  <c r="J95" i="3"/>
  <c r="H95" i="3"/>
  <c r="F95" i="3"/>
  <c r="W94" i="3"/>
  <c r="S94" i="3"/>
  <c r="Q94" i="3"/>
  <c r="L94" i="3"/>
  <c r="J94" i="3"/>
  <c r="H94" i="3"/>
  <c r="F94" i="3"/>
  <c r="W93" i="3"/>
  <c r="S93" i="3"/>
  <c r="Q93" i="3"/>
  <c r="L93" i="3"/>
  <c r="J93" i="3"/>
  <c r="H93" i="3"/>
  <c r="F93" i="3"/>
  <c r="W92" i="3"/>
  <c r="S92" i="3"/>
  <c r="Q92" i="3"/>
  <c r="L92" i="3"/>
  <c r="J92" i="3"/>
  <c r="H92" i="3"/>
  <c r="F92" i="3"/>
  <c r="W91" i="3"/>
  <c r="S91" i="3"/>
  <c r="Q91" i="3"/>
  <c r="L91" i="3"/>
  <c r="J91" i="3"/>
  <c r="H91" i="3"/>
  <c r="F91" i="3"/>
  <c r="W90" i="3"/>
  <c r="S90" i="3"/>
  <c r="Q90" i="3"/>
  <c r="L90" i="3"/>
  <c r="J90" i="3"/>
  <c r="H90" i="3"/>
  <c r="F90" i="3"/>
  <c r="W89" i="3"/>
  <c r="S89" i="3"/>
  <c r="Q89" i="3"/>
  <c r="L89" i="3"/>
  <c r="J89" i="3"/>
  <c r="H89" i="3"/>
  <c r="F89" i="3"/>
  <c r="W88" i="3"/>
  <c r="S88" i="3"/>
  <c r="Q88" i="3"/>
  <c r="L88" i="3"/>
  <c r="J88" i="3"/>
  <c r="H88" i="3"/>
  <c r="F88" i="3"/>
  <c r="W87" i="3"/>
  <c r="S87" i="3"/>
  <c r="Q87" i="3"/>
  <c r="L87" i="3"/>
  <c r="J87" i="3"/>
  <c r="H87" i="3"/>
  <c r="F87" i="3"/>
  <c r="W86" i="3"/>
  <c r="S86" i="3"/>
  <c r="Q86" i="3"/>
  <c r="L86" i="3"/>
  <c r="J86" i="3"/>
  <c r="H86" i="3"/>
  <c r="F86" i="3"/>
  <c r="W85" i="3"/>
  <c r="S85" i="3"/>
  <c r="Q85" i="3"/>
  <c r="L85" i="3"/>
  <c r="J85" i="3"/>
  <c r="H85" i="3"/>
  <c r="F85" i="3"/>
  <c r="W84" i="3"/>
  <c r="S84" i="3"/>
  <c r="Q84" i="3"/>
  <c r="L84" i="3"/>
  <c r="J84" i="3"/>
  <c r="H84" i="3"/>
  <c r="F84" i="3"/>
  <c r="W83" i="3"/>
  <c r="S83" i="3"/>
  <c r="Q83" i="3"/>
  <c r="L83" i="3"/>
  <c r="J83" i="3"/>
  <c r="H83" i="3"/>
  <c r="F83" i="3"/>
  <c r="W82" i="3"/>
  <c r="S82" i="3"/>
  <c r="Q82" i="3"/>
  <c r="L82" i="3"/>
  <c r="J82" i="3"/>
  <c r="H82" i="3"/>
  <c r="F82" i="3"/>
  <c r="W81" i="3"/>
  <c r="S81" i="3"/>
  <c r="Q81" i="3"/>
  <c r="L81" i="3"/>
  <c r="J81" i="3"/>
  <c r="H81" i="3"/>
  <c r="F81" i="3"/>
  <c r="W80" i="3"/>
  <c r="S80" i="3"/>
  <c r="Q80" i="3"/>
  <c r="L80" i="3"/>
  <c r="J80" i="3"/>
  <c r="H80" i="3"/>
  <c r="F80" i="3"/>
  <c r="W79" i="3"/>
  <c r="S79" i="3"/>
  <c r="Q79" i="3"/>
  <c r="L79" i="3"/>
  <c r="J79" i="3"/>
  <c r="H79" i="3"/>
  <c r="F79" i="3"/>
  <c r="W78" i="3"/>
  <c r="S78" i="3"/>
  <c r="Q78" i="3"/>
  <c r="L78" i="3"/>
  <c r="J78" i="3"/>
  <c r="H78" i="3"/>
  <c r="F78" i="3"/>
  <c r="W77" i="3"/>
  <c r="S77" i="3"/>
  <c r="Q77" i="3"/>
  <c r="L77" i="3"/>
  <c r="J77" i="3"/>
  <c r="H77" i="3"/>
  <c r="F77" i="3"/>
  <c r="W76" i="3"/>
  <c r="S76" i="3"/>
  <c r="Q76" i="3"/>
  <c r="L76" i="3"/>
  <c r="J76" i="3"/>
  <c r="H76" i="3"/>
  <c r="F76" i="3"/>
  <c r="W75" i="3"/>
  <c r="S75" i="3"/>
  <c r="Q75" i="3"/>
  <c r="L75" i="3"/>
  <c r="J75" i="3"/>
  <c r="H75" i="3"/>
  <c r="F75" i="3"/>
  <c r="W74" i="3"/>
  <c r="S74" i="3"/>
  <c r="Q74" i="3"/>
  <c r="L74" i="3"/>
  <c r="J74" i="3"/>
  <c r="H74" i="3"/>
  <c r="F74" i="3"/>
  <c r="W73" i="3"/>
  <c r="S73" i="3"/>
  <c r="Q73" i="3"/>
  <c r="L73" i="3"/>
  <c r="J73" i="3"/>
  <c r="H73" i="3"/>
  <c r="F73" i="3"/>
  <c r="W72" i="3"/>
  <c r="S72" i="3"/>
  <c r="Q72" i="3"/>
  <c r="L72" i="3"/>
  <c r="J72" i="3"/>
  <c r="H72" i="3"/>
  <c r="F72" i="3"/>
  <c r="W71" i="3"/>
  <c r="S71" i="3"/>
  <c r="Q71" i="3"/>
  <c r="L71" i="3"/>
  <c r="J71" i="3"/>
  <c r="H71" i="3"/>
  <c r="F71" i="3"/>
  <c r="W70" i="3"/>
  <c r="S70" i="3"/>
  <c r="Q70" i="3"/>
  <c r="L70" i="3"/>
  <c r="J70" i="3"/>
  <c r="H70" i="3"/>
  <c r="F70" i="3"/>
  <c r="W69" i="3"/>
  <c r="S69" i="3"/>
  <c r="Q69" i="3"/>
  <c r="L69" i="3"/>
  <c r="J69" i="3"/>
  <c r="H69" i="3"/>
  <c r="F69" i="3"/>
  <c r="W68" i="3"/>
  <c r="S68" i="3"/>
  <c r="Q68" i="3"/>
  <c r="L68" i="3"/>
  <c r="J68" i="3"/>
  <c r="H68" i="3"/>
  <c r="F68" i="3"/>
  <c r="W67" i="3"/>
  <c r="S67" i="3"/>
  <c r="Q67" i="3"/>
  <c r="L67" i="3"/>
  <c r="J67" i="3"/>
  <c r="H67" i="3"/>
  <c r="F67" i="3"/>
  <c r="W66" i="3"/>
  <c r="S66" i="3"/>
  <c r="Q66" i="3"/>
  <c r="L66" i="3"/>
  <c r="J66" i="3"/>
  <c r="H66" i="3"/>
  <c r="F66" i="3"/>
  <c r="W65" i="3"/>
  <c r="S65" i="3"/>
  <c r="Q65" i="3"/>
  <c r="L65" i="3"/>
  <c r="J65" i="3"/>
  <c r="H65" i="3"/>
  <c r="F65" i="3"/>
  <c r="W64" i="3"/>
  <c r="S64" i="3"/>
  <c r="Q64" i="3"/>
  <c r="L64" i="3"/>
  <c r="J64" i="3"/>
  <c r="H64" i="3"/>
  <c r="F64" i="3"/>
  <c r="W63" i="3"/>
  <c r="S63" i="3"/>
  <c r="Q63" i="3"/>
  <c r="L63" i="3"/>
  <c r="J63" i="3"/>
  <c r="H63" i="3"/>
  <c r="F63" i="3"/>
  <c r="W62" i="3"/>
  <c r="S62" i="3"/>
  <c r="Q62" i="3"/>
  <c r="L62" i="3"/>
  <c r="J62" i="3"/>
  <c r="H62" i="3"/>
  <c r="F62" i="3"/>
  <c r="W61" i="3"/>
  <c r="S61" i="3"/>
  <c r="Q61" i="3"/>
  <c r="L61" i="3"/>
  <c r="J61" i="3"/>
  <c r="H61" i="3"/>
  <c r="F61" i="3"/>
  <c r="W60" i="3"/>
  <c r="S60" i="3"/>
  <c r="Q60" i="3"/>
  <c r="L60" i="3"/>
  <c r="J60" i="3"/>
  <c r="H60" i="3"/>
  <c r="F60" i="3"/>
  <c r="W59" i="3"/>
  <c r="S59" i="3"/>
  <c r="Q59" i="3"/>
  <c r="L59" i="3"/>
  <c r="J59" i="3"/>
  <c r="H59" i="3"/>
  <c r="F59" i="3"/>
  <c r="W58" i="3"/>
  <c r="S58" i="3"/>
  <c r="Q58" i="3"/>
  <c r="L58" i="3"/>
  <c r="J58" i="3"/>
  <c r="H58" i="3"/>
  <c r="F58" i="3"/>
  <c r="W57" i="3"/>
  <c r="S57" i="3"/>
  <c r="Q57" i="3"/>
  <c r="L57" i="3"/>
  <c r="J57" i="3"/>
  <c r="H57" i="3"/>
  <c r="F57" i="3"/>
  <c r="W56" i="3"/>
  <c r="S56" i="3"/>
  <c r="Q56" i="3"/>
  <c r="L56" i="3"/>
  <c r="J56" i="3"/>
  <c r="H56" i="3"/>
  <c r="F56" i="3"/>
  <c r="W55" i="3"/>
  <c r="S55" i="3"/>
  <c r="Q55" i="3"/>
  <c r="L55" i="3"/>
  <c r="J55" i="3"/>
  <c r="H55" i="3"/>
  <c r="F55" i="3"/>
  <c r="W54" i="3"/>
  <c r="S54" i="3"/>
  <c r="Q54" i="3"/>
  <c r="L54" i="3"/>
  <c r="J54" i="3"/>
  <c r="H54" i="3"/>
  <c r="F54" i="3"/>
  <c r="W53" i="3"/>
  <c r="S53" i="3"/>
  <c r="Q53" i="3"/>
  <c r="L53" i="3"/>
  <c r="J53" i="3"/>
  <c r="H53" i="3"/>
  <c r="F53" i="3"/>
  <c r="W52" i="3"/>
  <c r="S52" i="3"/>
  <c r="Q52" i="3"/>
  <c r="L52" i="3"/>
  <c r="J52" i="3"/>
  <c r="H52" i="3"/>
  <c r="F52" i="3"/>
  <c r="W51" i="3"/>
  <c r="S51" i="3"/>
  <c r="Q51" i="3"/>
  <c r="L51" i="3"/>
  <c r="J51" i="3"/>
  <c r="H51" i="3"/>
  <c r="F51" i="3"/>
  <c r="W50" i="3"/>
  <c r="S50" i="3"/>
  <c r="Q50" i="3"/>
  <c r="L50" i="3"/>
  <c r="J50" i="3"/>
  <c r="H50" i="3"/>
  <c r="F50" i="3"/>
  <c r="W49" i="3"/>
  <c r="S49" i="3"/>
  <c r="Q49" i="3"/>
  <c r="L49" i="3"/>
  <c r="J49" i="3"/>
  <c r="H49" i="3"/>
  <c r="F49" i="3"/>
  <c r="W48" i="3"/>
  <c r="S48" i="3"/>
  <c r="Q48" i="3"/>
  <c r="L48" i="3"/>
  <c r="J48" i="3"/>
  <c r="H48" i="3"/>
  <c r="F48" i="3"/>
  <c r="W47" i="3"/>
  <c r="S47" i="3"/>
  <c r="Q47" i="3"/>
  <c r="L47" i="3"/>
  <c r="J47" i="3"/>
  <c r="H47" i="3"/>
  <c r="F47" i="3"/>
  <c r="W46" i="3"/>
  <c r="S46" i="3"/>
  <c r="Q46" i="3"/>
  <c r="L46" i="3"/>
  <c r="J46" i="3"/>
  <c r="H46" i="3"/>
  <c r="F46" i="3"/>
  <c r="W45" i="3"/>
  <c r="S45" i="3"/>
  <c r="Q45" i="3"/>
  <c r="L45" i="3"/>
  <c r="J45" i="3"/>
  <c r="H45" i="3"/>
  <c r="F45" i="3"/>
  <c r="W44" i="3"/>
  <c r="S44" i="3"/>
  <c r="Q44" i="3"/>
  <c r="L44" i="3"/>
  <c r="J44" i="3"/>
  <c r="H44" i="3"/>
  <c r="F44" i="3"/>
  <c r="W43" i="3"/>
  <c r="S43" i="3"/>
  <c r="Q43" i="3"/>
  <c r="L43" i="3"/>
  <c r="J43" i="3"/>
  <c r="H43" i="3"/>
  <c r="F43" i="3"/>
  <c r="W42" i="3"/>
  <c r="S42" i="3"/>
  <c r="Q42" i="3"/>
  <c r="L42" i="3"/>
  <c r="J42" i="3"/>
  <c r="H42" i="3"/>
  <c r="F42" i="3"/>
  <c r="W41" i="3"/>
  <c r="S41" i="3"/>
  <c r="Q41" i="3"/>
  <c r="L41" i="3"/>
  <c r="J41" i="3"/>
  <c r="H41" i="3"/>
  <c r="F41" i="3"/>
  <c r="W40" i="3"/>
  <c r="S40" i="3"/>
  <c r="Q40" i="3"/>
  <c r="L40" i="3"/>
  <c r="J40" i="3"/>
  <c r="H40" i="3"/>
  <c r="F40" i="3"/>
  <c r="W39" i="3"/>
  <c r="S39" i="3"/>
  <c r="Q39" i="3"/>
  <c r="L39" i="3"/>
  <c r="J39" i="3"/>
  <c r="H39" i="3"/>
  <c r="F39" i="3"/>
  <c r="W38" i="3"/>
  <c r="S38" i="3"/>
  <c r="Q38" i="3"/>
  <c r="L38" i="3"/>
  <c r="J38" i="3"/>
  <c r="H38" i="3"/>
  <c r="F38" i="3"/>
  <c r="W37" i="3"/>
  <c r="S37" i="3"/>
  <c r="Q37" i="3"/>
  <c r="L37" i="3"/>
  <c r="J37" i="3"/>
  <c r="H37" i="3"/>
  <c r="F37" i="3"/>
  <c r="W36" i="3"/>
  <c r="S36" i="3"/>
  <c r="Q36" i="3"/>
  <c r="L36" i="3"/>
  <c r="J36" i="3"/>
  <c r="H36" i="3"/>
  <c r="F36" i="3"/>
  <c r="W35" i="3"/>
  <c r="S35" i="3"/>
  <c r="Q35" i="3"/>
  <c r="L35" i="3"/>
  <c r="J35" i="3"/>
  <c r="H35" i="3"/>
  <c r="F35" i="3"/>
  <c r="W34" i="3"/>
  <c r="S34" i="3"/>
  <c r="Q34" i="3"/>
  <c r="L34" i="3"/>
  <c r="J34" i="3"/>
  <c r="H34" i="3"/>
  <c r="F34" i="3"/>
  <c r="W33" i="3"/>
  <c r="S33" i="3"/>
  <c r="Q33" i="3"/>
  <c r="L33" i="3"/>
  <c r="J33" i="3"/>
  <c r="H33" i="3"/>
  <c r="F33" i="3"/>
  <c r="W32" i="3"/>
  <c r="S32" i="3"/>
  <c r="Q32" i="3"/>
  <c r="L32" i="3"/>
  <c r="J32" i="3"/>
  <c r="H32" i="3"/>
  <c r="F32" i="3"/>
  <c r="W31" i="3"/>
  <c r="S31" i="3"/>
  <c r="Q31" i="3"/>
  <c r="L31" i="3"/>
  <c r="J31" i="3"/>
  <c r="H31" i="3"/>
  <c r="F31" i="3"/>
  <c r="W30" i="3"/>
  <c r="S30" i="3"/>
  <c r="Q30" i="3"/>
  <c r="L30" i="3"/>
  <c r="J30" i="3"/>
  <c r="H30" i="3"/>
  <c r="F30" i="3"/>
  <c r="W29" i="3"/>
  <c r="S29" i="3"/>
  <c r="Q29" i="3"/>
  <c r="L29" i="3"/>
  <c r="J29" i="3"/>
  <c r="H29" i="3"/>
  <c r="F29" i="3"/>
  <c r="W28" i="3"/>
  <c r="S28" i="3"/>
  <c r="Q28" i="3"/>
  <c r="L28" i="3"/>
  <c r="J28" i="3"/>
  <c r="H28" i="3"/>
  <c r="F28" i="3"/>
  <c r="W27" i="3"/>
  <c r="S27" i="3"/>
  <c r="Q27" i="3"/>
  <c r="L27" i="3"/>
  <c r="J27" i="3"/>
  <c r="H27" i="3"/>
  <c r="F27" i="3"/>
  <c r="W26" i="3"/>
  <c r="S26" i="3"/>
  <c r="Q26" i="3"/>
  <c r="L26" i="3"/>
  <c r="J26" i="3"/>
  <c r="H26" i="3"/>
  <c r="F26" i="3"/>
  <c r="W25" i="3"/>
  <c r="S25" i="3"/>
  <c r="Q25" i="3"/>
  <c r="L25" i="3"/>
  <c r="J25" i="3"/>
  <c r="H25" i="3"/>
  <c r="F25" i="3"/>
  <c r="W24" i="3"/>
  <c r="S24" i="3"/>
  <c r="Q24" i="3"/>
  <c r="L24" i="3"/>
  <c r="J24" i="3"/>
  <c r="H24" i="3"/>
  <c r="F24" i="3"/>
  <c r="W23" i="3"/>
  <c r="S23" i="3"/>
  <c r="Q23" i="3"/>
  <c r="L23" i="3"/>
  <c r="J23" i="3"/>
  <c r="H23" i="3"/>
  <c r="F23" i="3"/>
  <c r="W22" i="3"/>
  <c r="S22" i="3"/>
  <c r="Q22" i="3"/>
  <c r="L22" i="3"/>
  <c r="J22" i="3"/>
  <c r="H22" i="3"/>
  <c r="F22" i="3"/>
  <c r="W21" i="3"/>
  <c r="S21" i="3"/>
  <c r="Q21" i="3"/>
  <c r="L21" i="3"/>
  <c r="J21" i="3"/>
  <c r="H21" i="3"/>
  <c r="F21" i="3"/>
  <c r="W20" i="3"/>
  <c r="S20" i="3"/>
  <c r="Q20" i="3"/>
  <c r="L20" i="3"/>
  <c r="J20" i="3"/>
  <c r="H20" i="3"/>
  <c r="F20" i="3"/>
  <c r="W19" i="3"/>
  <c r="S19" i="3"/>
  <c r="Q19" i="3"/>
  <c r="L19" i="3"/>
  <c r="J19" i="3"/>
  <c r="H19" i="3"/>
  <c r="F19" i="3"/>
  <c r="W18" i="3"/>
  <c r="S18" i="3"/>
  <c r="Q18" i="3"/>
  <c r="L18" i="3"/>
  <c r="J18" i="3"/>
  <c r="H18" i="3"/>
  <c r="F18" i="3"/>
  <c r="W17" i="3"/>
  <c r="S17" i="3"/>
  <c r="Q17" i="3"/>
  <c r="L17" i="3"/>
  <c r="J17" i="3"/>
  <c r="H17" i="3"/>
  <c r="F17" i="3"/>
  <c r="W16" i="3"/>
  <c r="S16" i="3"/>
  <c r="L16" i="3"/>
  <c r="J16" i="3"/>
  <c r="H16" i="3"/>
  <c r="F16" i="3"/>
  <c r="W15" i="3"/>
  <c r="S15" i="3"/>
  <c r="Q15" i="3"/>
  <c r="L15" i="3"/>
  <c r="J15" i="3"/>
  <c r="H15" i="3"/>
  <c r="F15" i="3"/>
  <c r="W14" i="3"/>
  <c r="S14" i="3"/>
  <c r="Q14" i="3"/>
  <c r="L14" i="3"/>
  <c r="J14" i="3"/>
  <c r="H14" i="3"/>
  <c r="F14" i="3"/>
  <c r="W13" i="3"/>
  <c r="S13" i="3"/>
  <c r="Q13" i="3"/>
  <c r="L13" i="3"/>
  <c r="J13" i="3"/>
  <c r="H13" i="3"/>
  <c r="F13" i="3"/>
  <c r="W12" i="3"/>
  <c r="S12" i="3"/>
  <c r="Q12" i="3"/>
  <c r="L12" i="3"/>
  <c r="J12" i="3"/>
  <c r="H12" i="3"/>
  <c r="F12" i="3"/>
  <c r="W11" i="3"/>
  <c r="S11" i="3"/>
  <c r="Q11" i="3"/>
  <c r="L11" i="3"/>
  <c r="J11" i="3"/>
  <c r="H11" i="3"/>
  <c r="F11" i="3"/>
  <c r="W10" i="3"/>
  <c r="S10" i="3"/>
  <c r="Q10" i="3"/>
  <c r="L10" i="3"/>
  <c r="J10" i="3"/>
  <c r="H10" i="3"/>
  <c r="F10" i="3"/>
  <c r="W9" i="3"/>
  <c r="S9" i="3"/>
  <c r="Q9" i="3"/>
  <c r="L9" i="3"/>
  <c r="J9" i="3"/>
  <c r="H9" i="3"/>
  <c r="F9" i="3"/>
  <c r="W8" i="3"/>
  <c r="S8" i="3"/>
  <c r="Q8" i="3"/>
  <c r="L8" i="3"/>
  <c r="J8" i="3"/>
  <c r="H8" i="3"/>
  <c r="F8" i="3"/>
  <c r="W7" i="3"/>
  <c r="S7" i="3"/>
  <c r="Q7" i="3"/>
  <c r="L7" i="3"/>
  <c r="J7" i="3"/>
  <c r="H7" i="3"/>
  <c r="F7" i="3"/>
  <c r="W6" i="3"/>
  <c r="S6" i="3"/>
  <c r="Q6" i="3"/>
  <c r="L6" i="3"/>
  <c r="J6" i="3"/>
  <c r="H6" i="3"/>
  <c r="F6" i="3"/>
  <c r="W5" i="3"/>
  <c r="S5" i="3"/>
  <c r="Q5" i="3"/>
  <c r="L5" i="3"/>
  <c r="J5" i="3"/>
  <c r="H5" i="3"/>
  <c r="F5" i="3"/>
  <c r="W4" i="3"/>
  <c r="S4" i="3"/>
  <c r="Q4" i="3"/>
  <c r="L4" i="3"/>
  <c r="J4" i="3"/>
  <c r="H4" i="3"/>
  <c r="F4" i="3"/>
  <c r="W3" i="3"/>
  <c r="S3" i="3"/>
  <c r="Q3" i="3"/>
  <c r="L3" i="3"/>
  <c r="J3" i="3"/>
  <c r="H3" i="3"/>
  <c r="F3" i="3"/>
  <c r="W2" i="3"/>
  <c r="S2" i="3"/>
  <c r="Q2" i="3"/>
  <c r="L2" i="3"/>
  <c r="J2" i="3"/>
  <c r="H2" i="3"/>
  <c r="F2" i="3"/>
  <c r="W721" i="2"/>
  <c r="S721" i="2"/>
  <c r="Q721" i="2"/>
  <c r="L721" i="2"/>
  <c r="J721" i="2"/>
  <c r="H721" i="2"/>
  <c r="F721" i="2"/>
  <c r="W720" i="2"/>
  <c r="S720" i="2"/>
  <c r="Q720" i="2"/>
  <c r="L720" i="2"/>
  <c r="J720" i="2"/>
  <c r="H720" i="2"/>
  <c r="F720" i="2"/>
  <c r="W719" i="2"/>
  <c r="S719" i="2"/>
  <c r="Q719" i="2"/>
  <c r="L719" i="2"/>
  <c r="J719" i="2"/>
  <c r="H719" i="2"/>
  <c r="F719" i="2"/>
  <c r="W718" i="2"/>
  <c r="S718" i="2"/>
  <c r="Q718" i="2"/>
  <c r="L718" i="2"/>
  <c r="J718" i="2"/>
  <c r="H718" i="2"/>
  <c r="F718" i="2"/>
  <c r="W717" i="2"/>
  <c r="S717" i="2"/>
  <c r="Q717" i="2"/>
  <c r="L717" i="2"/>
  <c r="J717" i="2"/>
  <c r="H717" i="2"/>
  <c r="F717" i="2"/>
  <c r="W716" i="2"/>
  <c r="S716" i="2"/>
  <c r="Q716" i="2"/>
  <c r="L716" i="2"/>
  <c r="J716" i="2"/>
  <c r="H716" i="2"/>
  <c r="F716" i="2"/>
  <c r="W715" i="2"/>
  <c r="S715" i="2"/>
  <c r="Q715" i="2"/>
  <c r="L715" i="2"/>
  <c r="J715" i="2"/>
  <c r="H715" i="2"/>
  <c r="F715" i="2"/>
  <c r="W714" i="2"/>
  <c r="S714" i="2"/>
  <c r="Q714" i="2"/>
  <c r="L714" i="2"/>
  <c r="J714" i="2"/>
  <c r="H714" i="2"/>
  <c r="F714" i="2"/>
  <c r="W713" i="2"/>
  <c r="S713" i="2"/>
  <c r="Q713" i="2"/>
  <c r="L713" i="2"/>
  <c r="J713" i="2"/>
  <c r="H713" i="2"/>
  <c r="F713" i="2"/>
  <c r="W712" i="2"/>
  <c r="S712" i="2"/>
  <c r="Q712" i="2"/>
  <c r="L712" i="2"/>
  <c r="J712" i="2"/>
  <c r="H712" i="2"/>
  <c r="F712" i="2"/>
  <c r="W711" i="2"/>
  <c r="S711" i="2"/>
  <c r="Q711" i="2"/>
  <c r="L711" i="2"/>
  <c r="J711" i="2"/>
  <c r="H711" i="2"/>
  <c r="F711" i="2"/>
  <c r="W710" i="2"/>
  <c r="S710" i="2"/>
  <c r="Q710" i="2"/>
  <c r="L710" i="2"/>
  <c r="J710" i="2"/>
  <c r="H710" i="2"/>
  <c r="F710" i="2"/>
  <c r="W709" i="2"/>
  <c r="S709" i="2"/>
  <c r="Q709" i="2"/>
  <c r="L709" i="2"/>
  <c r="J709" i="2"/>
  <c r="H709" i="2"/>
  <c r="F709" i="2"/>
  <c r="W708" i="2"/>
  <c r="S708" i="2"/>
  <c r="Q708" i="2"/>
  <c r="L708" i="2"/>
  <c r="J708" i="2"/>
  <c r="H708" i="2"/>
  <c r="F708" i="2"/>
  <c r="W707" i="2"/>
  <c r="S707" i="2"/>
  <c r="Q707" i="2"/>
  <c r="L707" i="2"/>
  <c r="J707" i="2"/>
  <c r="H707" i="2"/>
  <c r="F707" i="2"/>
  <c r="W706" i="2"/>
  <c r="S706" i="2"/>
  <c r="Q706" i="2"/>
  <c r="L706" i="2"/>
  <c r="J706" i="2"/>
  <c r="H706" i="2"/>
  <c r="F706" i="2"/>
  <c r="W705" i="2"/>
  <c r="S705" i="2"/>
  <c r="Q705" i="2"/>
  <c r="L705" i="2"/>
  <c r="J705" i="2"/>
  <c r="H705" i="2"/>
  <c r="F705" i="2"/>
  <c r="W704" i="2"/>
  <c r="S704" i="2"/>
  <c r="Q704" i="2"/>
  <c r="L704" i="2"/>
  <c r="J704" i="2"/>
  <c r="H704" i="2"/>
  <c r="F704" i="2"/>
  <c r="W703" i="2"/>
  <c r="S703" i="2"/>
  <c r="Q703" i="2"/>
  <c r="L703" i="2"/>
  <c r="J703" i="2"/>
  <c r="H703" i="2"/>
  <c r="F703" i="2"/>
  <c r="W702" i="2"/>
  <c r="S702" i="2"/>
  <c r="Q702" i="2"/>
  <c r="L702" i="2"/>
  <c r="J702" i="2"/>
  <c r="H702" i="2"/>
  <c r="F702" i="2"/>
  <c r="W701" i="2"/>
  <c r="S701" i="2"/>
  <c r="Q701" i="2"/>
  <c r="L701" i="2"/>
  <c r="J701" i="2"/>
  <c r="H701" i="2"/>
  <c r="F701" i="2"/>
  <c r="W700" i="2"/>
  <c r="S700" i="2"/>
  <c r="Q700" i="2"/>
  <c r="L700" i="2"/>
  <c r="J700" i="2"/>
  <c r="H700" i="2"/>
  <c r="F700" i="2"/>
  <c r="W699" i="2"/>
  <c r="S699" i="2"/>
  <c r="Q699" i="2"/>
  <c r="L699" i="2"/>
  <c r="J699" i="2"/>
  <c r="H699" i="2"/>
  <c r="F699" i="2"/>
  <c r="W698" i="2"/>
  <c r="S698" i="2"/>
  <c r="Q698" i="2"/>
  <c r="L698" i="2"/>
  <c r="J698" i="2"/>
  <c r="H698" i="2"/>
  <c r="F698" i="2"/>
  <c r="W697" i="2"/>
  <c r="S697" i="2"/>
  <c r="Q697" i="2"/>
  <c r="L697" i="2"/>
  <c r="J697" i="2"/>
  <c r="H697" i="2"/>
  <c r="F697" i="2"/>
  <c r="W696" i="2"/>
  <c r="S696" i="2"/>
  <c r="Q696" i="2"/>
  <c r="L696" i="2"/>
  <c r="J696" i="2"/>
  <c r="H696" i="2"/>
  <c r="F696" i="2"/>
  <c r="W695" i="2"/>
  <c r="S695" i="2"/>
  <c r="Q695" i="2"/>
  <c r="L695" i="2"/>
  <c r="J695" i="2"/>
  <c r="H695" i="2"/>
  <c r="F695" i="2"/>
  <c r="W694" i="2"/>
  <c r="S694" i="2"/>
  <c r="Q694" i="2"/>
  <c r="L694" i="2"/>
  <c r="J694" i="2"/>
  <c r="H694" i="2"/>
  <c r="F694" i="2"/>
  <c r="W693" i="2"/>
  <c r="S693" i="2"/>
  <c r="Q693" i="2"/>
  <c r="L693" i="2"/>
  <c r="J693" i="2"/>
  <c r="H693" i="2"/>
  <c r="F693" i="2"/>
  <c r="W692" i="2"/>
  <c r="S692" i="2"/>
  <c r="Q692" i="2"/>
  <c r="L692" i="2"/>
  <c r="J692" i="2"/>
  <c r="H692" i="2"/>
  <c r="F692" i="2"/>
  <c r="W691" i="2"/>
  <c r="S691" i="2"/>
  <c r="Q691" i="2"/>
  <c r="L691" i="2"/>
  <c r="J691" i="2"/>
  <c r="H691" i="2"/>
  <c r="F691" i="2"/>
  <c r="W690" i="2"/>
  <c r="S690" i="2"/>
  <c r="Q690" i="2"/>
  <c r="L690" i="2"/>
  <c r="J690" i="2"/>
  <c r="H690" i="2"/>
  <c r="F690" i="2"/>
  <c r="W689" i="2"/>
  <c r="S689" i="2"/>
  <c r="Q689" i="2"/>
  <c r="L689" i="2"/>
  <c r="J689" i="2"/>
  <c r="H689" i="2"/>
  <c r="F689" i="2"/>
  <c r="W688" i="2"/>
  <c r="S688" i="2"/>
  <c r="Q688" i="2"/>
  <c r="L688" i="2"/>
  <c r="J688" i="2"/>
  <c r="H688" i="2"/>
  <c r="F688" i="2"/>
  <c r="W687" i="2"/>
  <c r="S687" i="2"/>
  <c r="Q687" i="2"/>
  <c r="L687" i="2"/>
  <c r="J687" i="2"/>
  <c r="H687" i="2"/>
  <c r="F687" i="2"/>
  <c r="W686" i="2"/>
  <c r="S686" i="2"/>
  <c r="Q686" i="2"/>
  <c r="L686" i="2"/>
  <c r="J686" i="2"/>
  <c r="H686" i="2"/>
  <c r="F686" i="2"/>
  <c r="W685" i="2"/>
  <c r="S685" i="2"/>
  <c r="Q685" i="2"/>
  <c r="L685" i="2"/>
  <c r="J685" i="2"/>
  <c r="H685" i="2"/>
  <c r="F685" i="2"/>
  <c r="W684" i="2"/>
  <c r="S684" i="2"/>
  <c r="Q684" i="2"/>
  <c r="L684" i="2"/>
  <c r="J684" i="2"/>
  <c r="H684" i="2"/>
  <c r="F684" i="2"/>
  <c r="W683" i="2"/>
  <c r="S683" i="2"/>
  <c r="Q683" i="2"/>
  <c r="L683" i="2"/>
  <c r="J683" i="2"/>
  <c r="H683" i="2"/>
  <c r="F683" i="2"/>
  <c r="W682" i="2"/>
  <c r="S682" i="2"/>
  <c r="Q682" i="2"/>
  <c r="L682" i="2"/>
  <c r="J682" i="2"/>
  <c r="H682" i="2"/>
  <c r="F682" i="2"/>
  <c r="W681" i="2"/>
  <c r="S681" i="2"/>
  <c r="Q681" i="2"/>
  <c r="L681" i="2"/>
  <c r="J681" i="2"/>
  <c r="H681" i="2"/>
  <c r="F681" i="2"/>
  <c r="W680" i="2"/>
  <c r="S680" i="2"/>
  <c r="Q680" i="2"/>
  <c r="L680" i="2"/>
  <c r="J680" i="2"/>
  <c r="H680" i="2"/>
  <c r="F680" i="2"/>
  <c r="W679" i="2"/>
  <c r="S679" i="2"/>
  <c r="Q679" i="2"/>
  <c r="L679" i="2"/>
  <c r="J679" i="2"/>
  <c r="H679" i="2"/>
  <c r="F679" i="2"/>
  <c r="W678" i="2"/>
  <c r="S678" i="2"/>
  <c r="Q678" i="2"/>
  <c r="L678" i="2"/>
  <c r="J678" i="2"/>
  <c r="H678" i="2"/>
  <c r="F678" i="2"/>
  <c r="W677" i="2"/>
  <c r="S677" i="2"/>
  <c r="Q677" i="2"/>
  <c r="L677" i="2"/>
  <c r="J677" i="2"/>
  <c r="H677" i="2"/>
  <c r="F677" i="2"/>
  <c r="W676" i="2"/>
  <c r="S676" i="2"/>
  <c r="Q676" i="2"/>
  <c r="L676" i="2"/>
  <c r="J676" i="2"/>
  <c r="H676" i="2"/>
  <c r="F676" i="2"/>
  <c r="W675" i="2"/>
  <c r="S675" i="2"/>
  <c r="Q675" i="2"/>
  <c r="L675" i="2"/>
  <c r="J675" i="2"/>
  <c r="H675" i="2"/>
  <c r="F675" i="2"/>
  <c r="W674" i="2"/>
  <c r="S674" i="2"/>
  <c r="Q674" i="2"/>
  <c r="L674" i="2"/>
  <c r="J674" i="2"/>
  <c r="H674" i="2"/>
  <c r="F674" i="2"/>
  <c r="W673" i="2"/>
  <c r="S673" i="2"/>
  <c r="Q673" i="2"/>
  <c r="L673" i="2"/>
  <c r="J673" i="2"/>
  <c r="H673" i="2"/>
  <c r="F673" i="2"/>
  <c r="W672" i="2"/>
  <c r="S672" i="2"/>
  <c r="Q672" i="2"/>
  <c r="L672" i="2"/>
  <c r="J672" i="2"/>
  <c r="H672" i="2"/>
  <c r="F672" i="2"/>
  <c r="W671" i="2"/>
  <c r="S671" i="2"/>
  <c r="Q671" i="2"/>
  <c r="L671" i="2"/>
  <c r="J671" i="2"/>
  <c r="H671" i="2"/>
  <c r="F671" i="2"/>
  <c r="W670" i="2"/>
  <c r="S670" i="2"/>
  <c r="Q670" i="2"/>
  <c r="L670" i="2"/>
  <c r="J670" i="2"/>
  <c r="H670" i="2"/>
  <c r="F670" i="2"/>
  <c r="W669" i="2"/>
  <c r="S669" i="2"/>
  <c r="Q669" i="2"/>
  <c r="L669" i="2"/>
  <c r="J669" i="2"/>
  <c r="H669" i="2"/>
  <c r="F669" i="2"/>
  <c r="W668" i="2"/>
  <c r="S668" i="2"/>
  <c r="Q668" i="2"/>
  <c r="L668" i="2"/>
  <c r="J668" i="2"/>
  <c r="H668" i="2"/>
  <c r="F668" i="2"/>
  <c r="W667" i="2"/>
  <c r="S667" i="2"/>
  <c r="Q667" i="2"/>
  <c r="L667" i="2"/>
  <c r="J667" i="2"/>
  <c r="H667" i="2"/>
  <c r="F667" i="2"/>
  <c r="W666" i="2"/>
  <c r="S666" i="2"/>
  <c r="Q666" i="2"/>
  <c r="L666" i="2"/>
  <c r="J666" i="2"/>
  <c r="H666" i="2"/>
  <c r="F666" i="2"/>
  <c r="W665" i="2"/>
  <c r="S665" i="2"/>
  <c r="Q665" i="2"/>
  <c r="L665" i="2"/>
  <c r="J665" i="2"/>
  <c r="H665" i="2"/>
  <c r="F665" i="2"/>
  <c r="W664" i="2"/>
  <c r="S664" i="2"/>
  <c r="Q664" i="2"/>
  <c r="L664" i="2"/>
  <c r="J664" i="2"/>
  <c r="H664" i="2"/>
  <c r="F664" i="2"/>
  <c r="W663" i="2"/>
  <c r="S663" i="2"/>
  <c r="Q663" i="2"/>
  <c r="L663" i="2"/>
  <c r="J663" i="2"/>
  <c r="H663" i="2"/>
  <c r="F663" i="2"/>
  <c r="W662" i="2"/>
  <c r="S662" i="2"/>
  <c r="Q662" i="2"/>
  <c r="L662" i="2"/>
  <c r="J662" i="2"/>
  <c r="H662" i="2"/>
  <c r="F662" i="2"/>
  <c r="W661" i="2"/>
  <c r="S661" i="2"/>
  <c r="Q661" i="2"/>
  <c r="L661" i="2"/>
  <c r="J661" i="2"/>
  <c r="H661" i="2"/>
  <c r="F661" i="2"/>
  <c r="W660" i="2"/>
  <c r="S660" i="2"/>
  <c r="Q660" i="2"/>
  <c r="L660" i="2"/>
  <c r="J660" i="2"/>
  <c r="H660" i="2"/>
  <c r="F660" i="2"/>
  <c r="W659" i="2"/>
  <c r="S659" i="2"/>
  <c r="Q659" i="2"/>
  <c r="L659" i="2"/>
  <c r="J659" i="2"/>
  <c r="H659" i="2"/>
  <c r="F659" i="2"/>
  <c r="W658" i="2"/>
  <c r="S658" i="2"/>
  <c r="Q658" i="2"/>
  <c r="L658" i="2"/>
  <c r="J658" i="2"/>
  <c r="H658" i="2"/>
  <c r="F658" i="2"/>
  <c r="W657" i="2"/>
  <c r="S657" i="2"/>
  <c r="Q657" i="2"/>
  <c r="L657" i="2"/>
  <c r="J657" i="2"/>
  <c r="H657" i="2"/>
  <c r="F657" i="2"/>
  <c r="W656" i="2"/>
  <c r="S656" i="2"/>
  <c r="Q656" i="2"/>
  <c r="L656" i="2"/>
  <c r="J656" i="2"/>
  <c r="H656" i="2"/>
  <c r="F656" i="2"/>
  <c r="W655" i="2"/>
  <c r="S655" i="2"/>
  <c r="Q655" i="2"/>
  <c r="L655" i="2"/>
  <c r="J655" i="2"/>
  <c r="H655" i="2"/>
  <c r="F655" i="2"/>
  <c r="W654" i="2"/>
  <c r="S654" i="2"/>
  <c r="Q654" i="2"/>
  <c r="L654" i="2"/>
  <c r="J654" i="2"/>
  <c r="H654" i="2"/>
  <c r="F654" i="2"/>
  <c r="W653" i="2"/>
  <c r="S653" i="2"/>
  <c r="Q653" i="2"/>
  <c r="L653" i="2"/>
  <c r="J653" i="2"/>
  <c r="H653" i="2"/>
  <c r="F653" i="2"/>
  <c r="W652" i="2"/>
  <c r="S652" i="2"/>
  <c r="Q652" i="2"/>
  <c r="L652" i="2"/>
  <c r="J652" i="2"/>
  <c r="H652" i="2"/>
  <c r="F652" i="2"/>
  <c r="W651" i="2"/>
  <c r="S651" i="2"/>
  <c r="Q651" i="2"/>
  <c r="L651" i="2"/>
  <c r="J651" i="2"/>
  <c r="H651" i="2"/>
  <c r="F651" i="2"/>
  <c r="W650" i="2"/>
  <c r="S650" i="2"/>
  <c r="Q650" i="2"/>
  <c r="L650" i="2"/>
  <c r="J650" i="2"/>
  <c r="H650" i="2"/>
  <c r="F650" i="2"/>
  <c r="W649" i="2"/>
  <c r="S649" i="2"/>
  <c r="Q649" i="2"/>
  <c r="L649" i="2"/>
  <c r="J649" i="2"/>
  <c r="H649" i="2"/>
  <c r="F649" i="2"/>
  <c r="W648" i="2"/>
  <c r="S648" i="2"/>
  <c r="Q648" i="2"/>
  <c r="L648" i="2"/>
  <c r="J648" i="2"/>
  <c r="H648" i="2"/>
  <c r="F648" i="2"/>
  <c r="W647" i="2"/>
  <c r="S647" i="2"/>
  <c r="Q647" i="2"/>
  <c r="L647" i="2"/>
  <c r="J647" i="2"/>
  <c r="H647" i="2"/>
  <c r="F647" i="2"/>
  <c r="W646" i="2"/>
  <c r="S646" i="2"/>
  <c r="Q646" i="2"/>
  <c r="L646" i="2"/>
  <c r="J646" i="2"/>
  <c r="H646" i="2"/>
  <c r="F646" i="2"/>
  <c r="W645" i="2"/>
  <c r="S645" i="2"/>
  <c r="Q645" i="2"/>
  <c r="L645" i="2"/>
  <c r="J645" i="2"/>
  <c r="H645" i="2"/>
  <c r="F645" i="2"/>
  <c r="W644" i="2"/>
  <c r="S644" i="2"/>
  <c r="Q644" i="2"/>
  <c r="L644" i="2"/>
  <c r="J644" i="2"/>
  <c r="H644" i="2"/>
  <c r="F644" i="2"/>
  <c r="W643" i="2"/>
  <c r="S643" i="2"/>
  <c r="Q643" i="2"/>
  <c r="L643" i="2"/>
  <c r="J643" i="2"/>
  <c r="H643" i="2"/>
  <c r="F643" i="2"/>
  <c r="W642" i="2"/>
  <c r="S642" i="2"/>
  <c r="Q642" i="2"/>
  <c r="L642" i="2"/>
  <c r="J642" i="2"/>
  <c r="H642" i="2"/>
  <c r="F642" i="2"/>
  <c r="W641" i="2"/>
  <c r="S641" i="2"/>
  <c r="Q641" i="2"/>
  <c r="L641" i="2"/>
  <c r="J641" i="2"/>
  <c r="H641" i="2"/>
  <c r="F641" i="2"/>
  <c r="W640" i="2"/>
  <c r="S640" i="2"/>
  <c r="Q640" i="2"/>
  <c r="L640" i="2"/>
  <c r="J640" i="2"/>
  <c r="H640" i="2"/>
  <c r="F640" i="2"/>
  <c r="W639" i="2"/>
  <c r="S639" i="2"/>
  <c r="Q639" i="2"/>
  <c r="L639" i="2"/>
  <c r="J639" i="2"/>
  <c r="H639" i="2"/>
  <c r="F639" i="2"/>
  <c r="W638" i="2"/>
  <c r="S638" i="2"/>
  <c r="Q638" i="2"/>
  <c r="L638" i="2"/>
  <c r="J638" i="2"/>
  <c r="H638" i="2"/>
  <c r="F638" i="2"/>
  <c r="W637" i="2"/>
  <c r="S637" i="2"/>
  <c r="Q637" i="2"/>
  <c r="L637" i="2"/>
  <c r="J637" i="2"/>
  <c r="H637" i="2"/>
  <c r="F637" i="2"/>
  <c r="W636" i="2"/>
  <c r="S636" i="2"/>
  <c r="Q636" i="2"/>
  <c r="L636" i="2"/>
  <c r="J636" i="2"/>
  <c r="H636" i="2"/>
  <c r="F636" i="2"/>
  <c r="W635" i="2"/>
  <c r="S635" i="2"/>
  <c r="Q635" i="2"/>
  <c r="L635" i="2"/>
  <c r="J635" i="2"/>
  <c r="H635" i="2"/>
  <c r="F635" i="2"/>
  <c r="W634" i="2"/>
  <c r="S634" i="2"/>
  <c r="Q634" i="2"/>
  <c r="L634" i="2"/>
  <c r="J634" i="2"/>
  <c r="H634" i="2"/>
  <c r="F634" i="2"/>
  <c r="W633" i="2"/>
  <c r="S633" i="2"/>
  <c r="Q633" i="2"/>
  <c r="L633" i="2"/>
  <c r="J633" i="2"/>
  <c r="H633" i="2"/>
  <c r="F633" i="2"/>
  <c r="W632" i="2"/>
  <c r="S632" i="2"/>
  <c r="Q632" i="2"/>
  <c r="L632" i="2"/>
  <c r="J632" i="2"/>
  <c r="H632" i="2"/>
  <c r="F632" i="2"/>
  <c r="W631" i="2"/>
  <c r="S631" i="2"/>
  <c r="Q631" i="2"/>
  <c r="L631" i="2"/>
  <c r="J631" i="2"/>
  <c r="H631" i="2"/>
  <c r="F631" i="2"/>
  <c r="W630" i="2"/>
  <c r="S630" i="2"/>
  <c r="Q630" i="2"/>
  <c r="L630" i="2"/>
  <c r="J630" i="2"/>
  <c r="H630" i="2"/>
  <c r="F630" i="2"/>
  <c r="W629" i="2"/>
  <c r="S629" i="2"/>
  <c r="Q629" i="2"/>
  <c r="L629" i="2"/>
  <c r="J629" i="2"/>
  <c r="H629" i="2"/>
  <c r="F629" i="2"/>
  <c r="W628" i="2"/>
  <c r="S628" i="2"/>
  <c r="Q628" i="2"/>
  <c r="L628" i="2"/>
  <c r="J628" i="2"/>
  <c r="H628" i="2"/>
  <c r="F628" i="2"/>
  <c r="W627" i="2"/>
  <c r="S627" i="2"/>
  <c r="Q627" i="2"/>
  <c r="L627" i="2"/>
  <c r="J627" i="2"/>
  <c r="H627" i="2"/>
  <c r="F627" i="2"/>
  <c r="W626" i="2"/>
  <c r="S626" i="2"/>
  <c r="Q626" i="2"/>
  <c r="L626" i="2"/>
  <c r="J626" i="2"/>
  <c r="H626" i="2"/>
  <c r="F626" i="2"/>
  <c r="W625" i="2"/>
  <c r="S625" i="2"/>
  <c r="Q625" i="2"/>
  <c r="L625" i="2"/>
  <c r="J625" i="2"/>
  <c r="H625" i="2"/>
  <c r="F625" i="2"/>
  <c r="W624" i="2"/>
  <c r="S624" i="2"/>
  <c r="Q624" i="2"/>
  <c r="L624" i="2"/>
  <c r="J624" i="2"/>
  <c r="H624" i="2"/>
  <c r="F624" i="2"/>
  <c r="W623" i="2"/>
  <c r="S623" i="2"/>
  <c r="Q623" i="2"/>
  <c r="L623" i="2"/>
  <c r="J623" i="2"/>
  <c r="H623" i="2"/>
  <c r="F623" i="2"/>
  <c r="W622" i="2"/>
  <c r="S622" i="2"/>
  <c r="Q622" i="2"/>
  <c r="L622" i="2"/>
  <c r="J622" i="2"/>
  <c r="H622" i="2"/>
  <c r="F622" i="2"/>
  <c r="W621" i="2"/>
  <c r="S621" i="2"/>
  <c r="Q621" i="2"/>
  <c r="L621" i="2"/>
  <c r="J621" i="2"/>
  <c r="H621" i="2"/>
  <c r="F621" i="2"/>
  <c r="W620" i="2"/>
  <c r="S620" i="2"/>
  <c r="Q620" i="2"/>
  <c r="L620" i="2"/>
  <c r="J620" i="2"/>
  <c r="H620" i="2"/>
  <c r="F620" i="2"/>
  <c r="W619" i="2"/>
  <c r="S619" i="2"/>
  <c r="Q619" i="2"/>
  <c r="L619" i="2"/>
  <c r="J619" i="2"/>
  <c r="H619" i="2"/>
  <c r="F619" i="2"/>
  <c r="W618" i="2"/>
  <c r="S618" i="2"/>
  <c r="Q618" i="2"/>
  <c r="L618" i="2"/>
  <c r="J618" i="2"/>
  <c r="H618" i="2"/>
  <c r="F618" i="2"/>
  <c r="W617" i="2"/>
  <c r="S617" i="2"/>
  <c r="Q617" i="2"/>
  <c r="L617" i="2"/>
  <c r="J617" i="2"/>
  <c r="H617" i="2"/>
  <c r="F617" i="2"/>
  <c r="W616" i="2"/>
  <c r="S616" i="2"/>
  <c r="Q616" i="2"/>
  <c r="L616" i="2"/>
  <c r="J616" i="2"/>
  <c r="H616" i="2"/>
  <c r="F616" i="2"/>
  <c r="W615" i="2"/>
  <c r="S615" i="2"/>
  <c r="Q615" i="2"/>
  <c r="L615" i="2"/>
  <c r="J615" i="2"/>
  <c r="H615" i="2"/>
  <c r="F615" i="2"/>
  <c r="W614" i="2"/>
  <c r="S614" i="2"/>
  <c r="Q614" i="2"/>
  <c r="L614" i="2"/>
  <c r="J614" i="2"/>
  <c r="H614" i="2"/>
  <c r="F614" i="2"/>
  <c r="W613" i="2"/>
  <c r="S613" i="2"/>
  <c r="Q613" i="2"/>
  <c r="L613" i="2"/>
  <c r="J613" i="2"/>
  <c r="H613" i="2"/>
  <c r="F613" i="2"/>
  <c r="W612" i="2"/>
  <c r="S612" i="2"/>
  <c r="Q612" i="2"/>
  <c r="L612" i="2"/>
  <c r="J612" i="2"/>
  <c r="H612" i="2"/>
  <c r="F612" i="2"/>
  <c r="W611" i="2"/>
  <c r="S611" i="2"/>
  <c r="Q611" i="2"/>
  <c r="L611" i="2"/>
  <c r="J611" i="2"/>
  <c r="H611" i="2"/>
  <c r="F611" i="2"/>
  <c r="W610" i="2"/>
  <c r="S610" i="2"/>
  <c r="Q610" i="2"/>
  <c r="L610" i="2"/>
  <c r="J610" i="2"/>
  <c r="H610" i="2"/>
  <c r="F610" i="2"/>
  <c r="W609" i="2"/>
  <c r="S609" i="2"/>
  <c r="Q609" i="2"/>
  <c r="L609" i="2"/>
  <c r="J609" i="2"/>
  <c r="H609" i="2"/>
  <c r="F609" i="2"/>
  <c r="W608" i="2"/>
  <c r="S608" i="2"/>
  <c r="Q608" i="2"/>
  <c r="L608" i="2"/>
  <c r="J608" i="2"/>
  <c r="H608" i="2"/>
  <c r="F608" i="2"/>
  <c r="W607" i="2"/>
  <c r="S607" i="2"/>
  <c r="Q607" i="2"/>
  <c r="L607" i="2"/>
  <c r="J607" i="2"/>
  <c r="H607" i="2"/>
  <c r="F607" i="2"/>
  <c r="W606" i="2"/>
  <c r="S606" i="2"/>
  <c r="Q606" i="2"/>
  <c r="L606" i="2"/>
  <c r="J606" i="2"/>
  <c r="H606" i="2"/>
  <c r="F606" i="2"/>
  <c r="W605" i="2"/>
  <c r="S605" i="2"/>
  <c r="Q605" i="2"/>
  <c r="L605" i="2"/>
  <c r="J605" i="2"/>
  <c r="H605" i="2"/>
  <c r="F605" i="2"/>
  <c r="W604" i="2"/>
  <c r="S604" i="2"/>
  <c r="Q604" i="2"/>
  <c r="L604" i="2"/>
  <c r="J604" i="2"/>
  <c r="H604" i="2"/>
  <c r="F604" i="2"/>
  <c r="W603" i="2"/>
  <c r="S603" i="2"/>
  <c r="Q603" i="2"/>
  <c r="L603" i="2"/>
  <c r="J603" i="2"/>
  <c r="H603" i="2"/>
  <c r="F603" i="2"/>
  <c r="W602" i="2"/>
  <c r="S602" i="2"/>
  <c r="Q602" i="2"/>
  <c r="L602" i="2"/>
  <c r="J602" i="2"/>
  <c r="H602" i="2"/>
  <c r="F602" i="2"/>
  <c r="W601" i="2"/>
  <c r="S601" i="2"/>
  <c r="Q601" i="2"/>
  <c r="L601" i="2"/>
  <c r="J601" i="2"/>
  <c r="H601" i="2"/>
  <c r="F601" i="2"/>
  <c r="W600" i="2"/>
  <c r="S600" i="2"/>
  <c r="Q600" i="2"/>
  <c r="L600" i="2"/>
  <c r="J600" i="2"/>
  <c r="H600" i="2"/>
  <c r="F600" i="2"/>
  <c r="W599" i="2"/>
  <c r="S599" i="2"/>
  <c r="Q599" i="2"/>
  <c r="L599" i="2"/>
  <c r="J599" i="2"/>
  <c r="H599" i="2"/>
  <c r="F599" i="2"/>
  <c r="W598" i="2"/>
  <c r="S598" i="2"/>
  <c r="Q598" i="2"/>
  <c r="L598" i="2"/>
  <c r="J598" i="2"/>
  <c r="H598" i="2"/>
  <c r="F598" i="2"/>
  <c r="W597" i="2"/>
  <c r="S597" i="2"/>
  <c r="Q597" i="2"/>
  <c r="L597" i="2"/>
  <c r="J597" i="2"/>
  <c r="H597" i="2"/>
  <c r="F597" i="2"/>
  <c r="W596" i="2"/>
  <c r="S596" i="2"/>
  <c r="Q596" i="2"/>
  <c r="L596" i="2"/>
  <c r="J596" i="2"/>
  <c r="H596" i="2"/>
  <c r="F596" i="2"/>
  <c r="W595" i="2"/>
  <c r="S595" i="2"/>
  <c r="Q595" i="2"/>
  <c r="L595" i="2"/>
  <c r="J595" i="2"/>
  <c r="H595" i="2"/>
  <c r="F595" i="2"/>
  <c r="W594" i="2"/>
  <c r="S594" i="2"/>
  <c r="Q594" i="2"/>
  <c r="L594" i="2"/>
  <c r="J594" i="2"/>
  <c r="H594" i="2"/>
  <c r="F594" i="2"/>
  <c r="W593" i="2"/>
  <c r="S593" i="2"/>
  <c r="Q593" i="2"/>
  <c r="L593" i="2"/>
  <c r="J593" i="2"/>
  <c r="H593" i="2"/>
  <c r="F593" i="2"/>
  <c r="W592" i="2"/>
  <c r="S592" i="2"/>
  <c r="Q592" i="2"/>
  <c r="L592" i="2"/>
  <c r="J592" i="2"/>
  <c r="H592" i="2"/>
  <c r="F592" i="2"/>
  <c r="W591" i="2"/>
  <c r="S591" i="2"/>
  <c r="Q591" i="2"/>
  <c r="L591" i="2"/>
  <c r="J591" i="2"/>
  <c r="H591" i="2"/>
  <c r="F591" i="2"/>
  <c r="W590" i="2"/>
  <c r="S590" i="2"/>
  <c r="Q590" i="2"/>
  <c r="L590" i="2"/>
  <c r="J590" i="2"/>
  <c r="H590" i="2"/>
  <c r="F590" i="2"/>
  <c r="W589" i="2"/>
  <c r="S589" i="2"/>
  <c r="Q589" i="2"/>
  <c r="L589" i="2"/>
  <c r="J589" i="2"/>
  <c r="H589" i="2"/>
  <c r="F589" i="2"/>
  <c r="W588" i="2"/>
  <c r="S588" i="2"/>
  <c r="Q588" i="2"/>
  <c r="L588" i="2"/>
  <c r="J588" i="2"/>
  <c r="H588" i="2"/>
  <c r="F588" i="2"/>
  <c r="W587" i="2"/>
  <c r="S587" i="2"/>
  <c r="Q587" i="2"/>
  <c r="L587" i="2"/>
  <c r="J587" i="2"/>
  <c r="H587" i="2"/>
  <c r="F587" i="2"/>
  <c r="W586" i="2"/>
  <c r="S586" i="2"/>
  <c r="Q586" i="2"/>
  <c r="L586" i="2"/>
  <c r="J586" i="2"/>
  <c r="H586" i="2"/>
  <c r="F586" i="2"/>
  <c r="W585" i="2"/>
  <c r="S585" i="2"/>
  <c r="Q585" i="2"/>
  <c r="L585" i="2"/>
  <c r="J585" i="2"/>
  <c r="H585" i="2"/>
  <c r="F585" i="2"/>
  <c r="W584" i="2"/>
  <c r="S584" i="2"/>
  <c r="Q584" i="2"/>
  <c r="L584" i="2"/>
  <c r="J584" i="2"/>
  <c r="H584" i="2"/>
  <c r="F584" i="2"/>
  <c r="W583" i="2"/>
  <c r="S583" i="2"/>
  <c r="Q583" i="2"/>
  <c r="L583" i="2"/>
  <c r="J583" i="2"/>
  <c r="H583" i="2"/>
  <c r="F583" i="2"/>
  <c r="W582" i="2"/>
  <c r="S582" i="2"/>
  <c r="Q582" i="2"/>
  <c r="L582" i="2"/>
  <c r="J582" i="2"/>
  <c r="H582" i="2"/>
  <c r="F582" i="2"/>
  <c r="W581" i="2"/>
  <c r="S581" i="2"/>
  <c r="Q581" i="2"/>
  <c r="L581" i="2"/>
  <c r="J581" i="2"/>
  <c r="H581" i="2"/>
  <c r="F581" i="2"/>
  <c r="W580" i="2"/>
  <c r="S580" i="2"/>
  <c r="Q580" i="2"/>
  <c r="L580" i="2"/>
  <c r="J580" i="2"/>
  <c r="H580" i="2"/>
  <c r="F580" i="2"/>
  <c r="W579" i="2"/>
  <c r="S579" i="2"/>
  <c r="Q579" i="2"/>
  <c r="L579" i="2"/>
  <c r="J579" i="2"/>
  <c r="H579" i="2"/>
  <c r="F579" i="2"/>
  <c r="W578" i="2"/>
  <c r="S578" i="2"/>
  <c r="Q578" i="2"/>
  <c r="L578" i="2"/>
  <c r="J578" i="2"/>
  <c r="H578" i="2"/>
  <c r="F578" i="2"/>
  <c r="W577" i="2"/>
  <c r="S577" i="2"/>
  <c r="Q577" i="2"/>
  <c r="L577" i="2"/>
  <c r="J577" i="2"/>
  <c r="H577" i="2"/>
  <c r="F577" i="2"/>
  <c r="W576" i="2"/>
  <c r="S576" i="2"/>
  <c r="Q576" i="2"/>
  <c r="L576" i="2"/>
  <c r="J576" i="2"/>
  <c r="H576" i="2"/>
  <c r="F576" i="2"/>
  <c r="W575" i="2"/>
  <c r="S575" i="2"/>
  <c r="Q575" i="2"/>
  <c r="L575" i="2"/>
  <c r="J575" i="2"/>
  <c r="H575" i="2"/>
  <c r="F575" i="2"/>
  <c r="W574" i="2"/>
  <c r="S574" i="2"/>
  <c r="Q574" i="2"/>
  <c r="L574" i="2"/>
  <c r="J574" i="2"/>
  <c r="H574" i="2"/>
  <c r="F574" i="2"/>
  <c r="W573" i="2"/>
  <c r="S573" i="2"/>
  <c r="Q573" i="2"/>
  <c r="L573" i="2"/>
  <c r="J573" i="2"/>
  <c r="H573" i="2"/>
  <c r="F573" i="2"/>
  <c r="W572" i="2"/>
  <c r="S572" i="2"/>
  <c r="Q572" i="2"/>
  <c r="L572" i="2"/>
  <c r="J572" i="2"/>
  <c r="H572" i="2"/>
  <c r="F572" i="2"/>
  <c r="W571" i="2"/>
  <c r="S571" i="2"/>
  <c r="Q571" i="2"/>
  <c r="L571" i="2"/>
  <c r="J571" i="2"/>
  <c r="H571" i="2"/>
  <c r="F571" i="2"/>
  <c r="W570" i="2"/>
  <c r="S570" i="2"/>
  <c r="Q570" i="2"/>
  <c r="L570" i="2"/>
  <c r="J570" i="2"/>
  <c r="H570" i="2"/>
  <c r="F570" i="2"/>
  <c r="W569" i="2"/>
  <c r="S569" i="2"/>
  <c r="Q569" i="2"/>
  <c r="L569" i="2"/>
  <c r="J569" i="2"/>
  <c r="H569" i="2"/>
  <c r="F569" i="2"/>
  <c r="W568" i="2"/>
  <c r="S568" i="2"/>
  <c r="Q568" i="2"/>
  <c r="L568" i="2"/>
  <c r="J568" i="2"/>
  <c r="H568" i="2"/>
  <c r="F568" i="2"/>
  <c r="W567" i="2"/>
  <c r="S567" i="2"/>
  <c r="Q567" i="2"/>
  <c r="L567" i="2"/>
  <c r="J567" i="2"/>
  <c r="H567" i="2"/>
  <c r="F567" i="2"/>
  <c r="W566" i="2"/>
  <c r="S566" i="2"/>
  <c r="Q566" i="2"/>
  <c r="L566" i="2"/>
  <c r="J566" i="2"/>
  <c r="H566" i="2"/>
  <c r="F566" i="2"/>
  <c r="W565" i="2"/>
  <c r="S565" i="2"/>
  <c r="Q565" i="2"/>
  <c r="L565" i="2"/>
  <c r="J565" i="2"/>
  <c r="H565" i="2"/>
  <c r="F565" i="2"/>
  <c r="W564" i="2"/>
  <c r="S564" i="2"/>
  <c r="Q564" i="2"/>
  <c r="L564" i="2"/>
  <c r="J564" i="2"/>
  <c r="H564" i="2"/>
  <c r="F564" i="2"/>
  <c r="W563" i="2"/>
  <c r="S563" i="2"/>
  <c r="Q563" i="2"/>
  <c r="L563" i="2"/>
  <c r="J563" i="2"/>
  <c r="H563" i="2"/>
  <c r="F563" i="2"/>
  <c r="W562" i="2"/>
  <c r="S562" i="2"/>
  <c r="Q562" i="2"/>
  <c r="L562" i="2"/>
  <c r="J562" i="2"/>
  <c r="H562" i="2"/>
  <c r="F562" i="2"/>
  <c r="W561" i="2"/>
  <c r="S561" i="2"/>
  <c r="Q561" i="2"/>
  <c r="L561" i="2"/>
  <c r="J561" i="2"/>
  <c r="H561" i="2"/>
  <c r="F561" i="2"/>
  <c r="W560" i="2"/>
  <c r="S560" i="2"/>
  <c r="Q560" i="2"/>
  <c r="L560" i="2"/>
  <c r="J560" i="2"/>
  <c r="H560" i="2"/>
  <c r="F560" i="2"/>
  <c r="W559" i="2"/>
  <c r="S559" i="2"/>
  <c r="Q559" i="2"/>
  <c r="L559" i="2"/>
  <c r="J559" i="2"/>
  <c r="H559" i="2"/>
  <c r="F559" i="2"/>
  <c r="W558" i="2"/>
  <c r="S558" i="2"/>
  <c r="Q558" i="2"/>
  <c r="L558" i="2"/>
  <c r="J558" i="2"/>
  <c r="H558" i="2"/>
  <c r="F558" i="2"/>
  <c r="W557" i="2"/>
  <c r="S557" i="2"/>
  <c r="Q557" i="2"/>
  <c r="L557" i="2"/>
  <c r="J557" i="2"/>
  <c r="H557" i="2"/>
  <c r="F557" i="2"/>
  <c r="W556" i="2"/>
  <c r="S556" i="2"/>
  <c r="Q556" i="2"/>
  <c r="L556" i="2"/>
  <c r="J556" i="2"/>
  <c r="H556" i="2"/>
  <c r="F556" i="2"/>
  <c r="W555" i="2"/>
  <c r="S555" i="2"/>
  <c r="Q555" i="2"/>
  <c r="L555" i="2"/>
  <c r="J555" i="2"/>
  <c r="H555" i="2"/>
  <c r="F555" i="2"/>
  <c r="W554" i="2"/>
  <c r="S554" i="2"/>
  <c r="Q554" i="2"/>
  <c r="L554" i="2"/>
  <c r="J554" i="2"/>
  <c r="H554" i="2"/>
  <c r="F554" i="2"/>
  <c r="W553" i="2"/>
  <c r="S553" i="2"/>
  <c r="Q553" i="2"/>
  <c r="L553" i="2"/>
  <c r="J553" i="2"/>
  <c r="H553" i="2"/>
  <c r="F553" i="2"/>
  <c r="W552" i="2"/>
  <c r="S552" i="2"/>
  <c r="Q552" i="2"/>
  <c r="L552" i="2"/>
  <c r="J552" i="2"/>
  <c r="H552" i="2"/>
  <c r="F552" i="2"/>
  <c r="W551" i="2"/>
  <c r="S551" i="2"/>
  <c r="Q551" i="2"/>
  <c r="L551" i="2"/>
  <c r="J551" i="2"/>
  <c r="H551" i="2"/>
  <c r="F551" i="2"/>
  <c r="W550" i="2"/>
  <c r="S550" i="2"/>
  <c r="Q550" i="2"/>
  <c r="L550" i="2"/>
  <c r="J550" i="2"/>
  <c r="H550" i="2"/>
  <c r="F550" i="2"/>
  <c r="W549" i="2"/>
  <c r="S549" i="2"/>
  <c r="Q549" i="2"/>
  <c r="L549" i="2"/>
  <c r="J549" i="2"/>
  <c r="H549" i="2"/>
  <c r="F549" i="2"/>
  <c r="W548" i="2"/>
  <c r="S548" i="2"/>
  <c r="Q548" i="2"/>
  <c r="L548" i="2"/>
  <c r="J548" i="2"/>
  <c r="H548" i="2"/>
  <c r="F548" i="2"/>
  <c r="W547" i="2"/>
  <c r="S547" i="2"/>
  <c r="Q547" i="2"/>
  <c r="L547" i="2"/>
  <c r="J547" i="2"/>
  <c r="H547" i="2"/>
  <c r="F547" i="2"/>
  <c r="W546" i="2"/>
  <c r="S546" i="2"/>
  <c r="Q546" i="2"/>
  <c r="L546" i="2"/>
  <c r="J546" i="2"/>
  <c r="H546" i="2"/>
  <c r="F546" i="2"/>
  <c r="W545" i="2"/>
  <c r="S545" i="2"/>
  <c r="Q545" i="2"/>
  <c r="L545" i="2"/>
  <c r="J545" i="2"/>
  <c r="H545" i="2"/>
  <c r="F545" i="2"/>
  <c r="W544" i="2"/>
  <c r="S544" i="2"/>
  <c r="Q544" i="2"/>
  <c r="L544" i="2"/>
  <c r="J544" i="2"/>
  <c r="H544" i="2"/>
  <c r="F544" i="2"/>
  <c r="W543" i="2"/>
  <c r="S543" i="2"/>
  <c r="Q543" i="2"/>
  <c r="L543" i="2"/>
  <c r="J543" i="2"/>
  <c r="H543" i="2"/>
  <c r="F543" i="2"/>
  <c r="W542" i="2"/>
  <c r="S542" i="2"/>
  <c r="Q542" i="2"/>
  <c r="L542" i="2"/>
  <c r="J542" i="2"/>
  <c r="H542" i="2"/>
  <c r="F542" i="2"/>
  <c r="W541" i="2"/>
  <c r="S541" i="2"/>
  <c r="Q541" i="2"/>
  <c r="L541" i="2"/>
  <c r="J541" i="2"/>
  <c r="H541" i="2"/>
  <c r="F541" i="2"/>
  <c r="W540" i="2"/>
  <c r="S540" i="2"/>
  <c r="Q540" i="2"/>
  <c r="L540" i="2"/>
  <c r="J540" i="2"/>
  <c r="H540" i="2"/>
  <c r="F540" i="2"/>
  <c r="W539" i="2"/>
  <c r="S539" i="2"/>
  <c r="Q539" i="2"/>
  <c r="L539" i="2"/>
  <c r="J539" i="2"/>
  <c r="H539" i="2"/>
  <c r="F539" i="2"/>
  <c r="W538" i="2"/>
  <c r="S538" i="2"/>
  <c r="Q538" i="2"/>
  <c r="L538" i="2"/>
  <c r="J538" i="2"/>
  <c r="H538" i="2"/>
  <c r="F538" i="2"/>
  <c r="W537" i="2"/>
  <c r="S537" i="2"/>
  <c r="Q537" i="2"/>
  <c r="L537" i="2"/>
  <c r="J537" i="2"/>
  <c r="H537" i="2"/>
  <c r="F537" i="2"/>
  <c r="W536" i="2"/>
  <c r="S536" i="2"/>
  <c r="Q536" i="2"/>
  <c r="L536" i="2"/>
  <c r="J536" i="2"/>
  <c r="H536" i="2"/>
  <c r="F536" i="2"/>
  <c r="W535" i="2"/>
  <c r="S535" i="2"/>
  <c r="Q535" i="2"/>
  <c r="L535" i="2"/>
  <c r="J535" i="2"/>
  <c r="H535" i="2"/>
  <c r="F535" i="2"/>
  <c r="W534" i="2"/>
  <c r="S534" i="2"/>
  <c r="Q534" i="2"/>
  <c r="L534" i="2"/>
  <c r="J534" i="2"/>
  <c r="H534" i="2"/>
  <c r="F534" i="2"/>
  <c r="W533" i="2"/>
  <c r="S533" i="2"/>
  <c r="Q533" i="2"/>
  <c r="L533" i="2"/>
  <c r="J533" i="2"/>
  <c r="H533" i="2"/>
  <c r="F533" i="2"/>
  <c r="W532" i="2"/>
  <c r="S532" i="2"/>
  <c r="Q532" i="2"/>
  <c r="L532" i="2"/>
  <c r="J532" i="2"/>
  <c r="H532" i="2"/>
  <c r="F532" i="2"/>
  <c r="W531" i="2"/>
  <c r="S531" i="2"/>
  <c r="Q531" i="2"/>
  <c r="L531" i="2"/>
  <c r="J531" i="2"/>
  <c r="H531" i="2"/>
  <c r="F531" i="2"/>
  <c r="W530" i="2"/>
  <c r="S530" i="2"/>
  <c r="Q530" i="2"/>
  <c r="L530" i="2"/>
  <c r="J530" i="2"/>
  <c r="H530" i="2"/>
  <c r="F530" i="2"/>
  <c r="W529" i="2"/>
  <c r="S529" i="2"/>
  <c r="Q529" i="2"/>
  <c r="L529" i="2"/>
  <c r="J529" i="2"/>
  <c r="H529" i="2"/>
  <c r="F529" i="2"/>
  <c r="W528" i="2"/>
  <c r="S528" i="2"/>
  <c r="Q528" i="2"/>
  <c r="L528" i="2"/>
  <c r="J528" i="2"/>
  <c r="H528" i="2"/>
  <c r="F528" i="2"/>
  <c r="W527" i="2"/>
  <c r="S527" i="2"/>
  <c r="Q527" i="2"/>
  <c r="L527" i="2"/>
  <c r="J527" i="2"/>
  <c r="H527" i="2"/>
  <c r="F527" i="2"/>
  <c r="W526" i="2"/>
  <c r="S526" i="2"/>
  <c r="Q526" i="2"/>
  <c r="L526" i="2"/>
  <c r="J526" i="2"/>
  <c r="H526" i="2"/>
  <c r="F526" i="2"/>
  <c r="W525" i="2"/>
  <c r="S525" i="2"/>
  <c r="Q525" i="2"/>
  <c r="L525" i="2"/>
  <c r="J525" i="2"/>
  <c r="H525" i="2"/>
  <c r="F525" i="2"/>
  <c r="W524" i="2"/>
  <c r="S524" i="2"/>
  <c r="Q524" i="2"/>
  <c r="L524" i="2"/>
  <c r="J524" i="2"/>
  <c r="H524" i="2"/>
  <c r="F524" i="2"/>
  <c r="W523" i="2"/>
  <c r="S523" i="2"/>
  <c r="Q523" i="2"/>
  <c r="L523" i="2"/>
  <c r="J523" i="2"/>
  <c r="H523" i="2"/>
  <c r="F523" i="2"/>
  <c r="W522" i="2"/>
  <c r="S522" i="2"/>
  <c r="Q522" i="2"/>
  <c r="L522" i="2"/>
  <c r="J522" i="2"/>
  <c r="H522" i="2"/>
  <c r="F522" i="2"/>
  <c r="W521" i="2"/>
  <c r="S521" i="2"/>
  <c r="Q521" i="2"/>
  <c r="L521" i="2"/>
  <c r="J521" i="2"/>
  <c r="H521" i="2"/>
  <c r="F521" i="2"/>
  <c r="W520" i="2"/>
  <c r="S520" i="2"/>
  <c r="Q520" i="2"/>
  <c r="L520" i="2"/>
  <c r="J520" i="2"/>
  <c r="H520" i="2"/>
  <c r="F520" i="2"/>
  <c r="W519" i="2"/>
  <c r="S519" i="2"/>
  <c r="Q519" i="2"/>
  <c r="L519" i="2"/>
  <c r="J519" i="2"/>
  <c r="H519" i="2"/>
  <c r="F519" i="2"/>
  <c r="W518" i="2"/>
  <c r="S518" i="2"/>
  <c r="Q518" i="2"/>
  <c r="L518" i="2"/>
  <c r="J518" i="2"/>
  <c r="H518" i="2"/>
  <c r="F518" i="2"/>
  <c r="W517" i="2"/>
  <c r="S517" i="2"/>
  <c r="Q517" i="2"/>
  <c r="L517" i="2"/>
  <c r="J517" i="2"/>
  <c r="H517" i="2"/>
  <c r="F517" i="2"/>
  <c r="W516" i="2"/>
  <c r="S516" i="2"/>
  <c r="Q516" i="2"/>
  <c r="L516" i="2"/>
  <c r="J516" i="2"/>
  <c r="H516" i="2"/>
  <c r="F516" i="2"/>
  <c r="W515" i="2"/>
  <c r="S515" i="2"/>
  <c r="Q515" i="2"/>
  <c r="L515" i="2"/>
  <c r="J515" i="2"/>
  <c r="H515" i="2"/>
  <c r="F515" i="2"/>
  <c r="W514" i="2"/>
  <c r="S514" i="2"/>
  <c r="Q514" i="2"/>
  <c r="L514" i="2"/>
  <c r="J514" i="2"/>
  <c r="H514" i="2"/>
  <c r="F514" i="2"/>
  <c r="W513" i="2"/>
  <c r="S513" i="2"/>
  <c r="Q513" i="2"/>
  <c r="L513" i="2"/>
  <c r="J513" i="2"/>
  <c r="H513" i="2"/>
  <c r="F513" i="2"/>
  <c r="W512" i="2"/>
  <c r="S512" i="2"/>
  <c r="Q512" i="2"/>
  <c r="L512" i="2"/>
  <c r="J512" i="2"/>
  <c r="H512" i="2"/>
  <c r="F512" i="2"/>
  <c r="W511" i="2"/>
  <c r="S511" i="2"/>
  <c r="Q511" i="2"/>
  <c r="L511" i="2"/>
  <c r="J511" i="2"/>
  <c r="H511" i="2"/>
  <c r="F511" i="2"/>
  <c r="W510" i="2"/>
  <c r="S510" i="2"/>
  <c r="Q510" i="2"/>
  <c r="L510" i="2"/>
  <c r="J510" i="2"/>
  <c r="H510" i="2"/>
  <c r="F510" i="2"/>
  <c r="W509" i="2"/>
  <c r="S509" i="2"/>
  <c r="Q509" i="2"/>
  <c r="L509" i="2"/>
  <c r="J509" i="2"/>
  <c r="H509" i="2"/>
  <c r="F509" i="2"/>
  <c r="W508" i="2"/>
  <c r="S508" i="2"/>
  <c r="Q508" i="2"/>
  <c r="L508" i="2"/>
  <c r="J508" i="2"/>
  <c r="H508" i="2"/>
  <c r="F508" i="2"/>
  <c r="W507" i="2"/>
  <c r="S507" i="2"/>
  <c r="Q507" i="2"/>
  <c r="L507" i="2"/>
  <c r="J507" i="2"/>
  <c r="H507" i="2"/>
  <c r="F507" i="2"/>
  <c r="W506" i="2"/>
  <c r="S506" i="2"/>
  <c r="Q506" i="2"/>
  <c r="L506" i="2"/>
  <c r="J506" i="2"/>
  <c r="H506" i="2"/>
  <c r="F506" i="2"/>
  <c r="W505" i="2"/>
  <c r="S505" i="2"/>
  <c r="Q505" i="2"/>
  <c r="L505" i="2"/>
  <c r="J505" i="2"/>
  <c r="H505" i="2"/>
  <c r="F505" i="2"/>
  <c r="W504" i="2"/>
  <c r="S504" i="2"/>
  <c r="Q504" i="2"/>
  <c r="L504" i="2"/>
  <c r="J504" i="2"/>
  <c r="H504" i="2"/>
  <c r="F504" i="2"/>
  <c r="W503" i="2"/>
  <c r="S503" i="2"/>
  <c r="Q503" i="2"/>
  <c r="L503" i="2"/>
  <c r="J503" i="2"/>
  <c r="H503" i="2"/>
  <c r="F503" i="2"/>
  <c r="W502" i="2"/>
  <c r="S502" i="2"/>
  <c r="Q502" i="2"/>
  <c r="L502" i="2"/>
  <c r="J502" i="2"/>
  <c r="H502" i="2"/>
  <c r="F502" i="2"/>
  <c r="W501" i="2"/>
  <c r="S501" i="2"/>
  <c r="Q501" i="2"/>
  <c r="L501" i="2"/>
  <c r="J501" i="2"/>
  <c r="H501" i="2"/>
  <c r="F501" i="2"/>
  <c r="W500" i="2"/>
  <c r="S500" i="2"/>
  <c r="Q500" i="2"/>
  <c r="L500" i="2"/>
  <c r="J500" i="2"/>
  <c r="H500" i="2"/>
  <c r="F500" i="2"/>
  <c r="W499" i="2"/>
  <c r="S499" i="2"/>
  <c r="Q499" i="2"/>
  <c r="L499" i="2"/>
  <c r="J499" i="2"/>
  <c r="H499" i="2"/>
  <c r="F499" i="2"/>
  <c r="W498" i="2"/>
  <c r="S498" i="2"/>
  <c r="Q498" i="2"/>
  <c r="L498" i="2"/>
  <c r="J498" i="2"/>
  <c r="H498" i="2"/>
  <c r="F498" i="2"/>
  <c r="W497" i="2"/>
  <c r="S497" i="2"/>
  <c r="Q497" i="2"/>
  <c r="L497" i="2"/>
  <c r="J497" i="2"/>
  <c r="H497" i="2"/>
  <c r="F497" i="2"/>
  <c r="W496" i="2"/>
  <c r="S496" i="2"/>
  <c r="Q496" i="2"/>
  <c r="L496" i="2"/>
  <c r="J496" i="2"/>
  <c r="H496" i="2"/>
  <c r="F496" i="2"/>
  <c r="W495" i="2"/>
  <c r="S495" i="2"/>
  <c r="Q495" i="2"/>
  <c r="L495" i="2"/>
  <c r="J495" i="2"/>
  <c r="H495" i="2"/>
  <c r="F495" i="2"/>
  <c r="W494" i="2"/>
  <c r="S494" i="2"/>
  <c r="Q494" i="2"/>
  <c r="L494" i="2"/>
  <c r="J494" i="2"/>
  <c r="H494" i="2"/>
  <c r="F494" i="2"/>
  <c r="W493" i="2"/>
  <c r="S493" i="2"/>
  <c r="Q493" i="2"/>
  <c r="L493" i="2"/>
  <c r="J493" i="2"/>
  <c r="H493" i="2"/>
  <c r="F493" i="2"/>
  <c r="W492" i="2"/>
  <c r="S492" i="2"/>
  <c r="Q492" i="2"/>
  <c r="L492" i="2"/>
  <c r="J492" i="2"/>
  <c r="H492" i="2"/>
  <c r="F492" i="2"/>
  <c r="W491" i="2"/>
  <c r="S491" i="2"/>
  <c r="Q491" i="2"/>
  <c r="L491" i="2"/>
  <c r="J491" i="2"/>
  <c r="H491" i="2"/>
  <c r="F491" i="2"/>
  <c r="W490" i="2"/>
  <c r="S490" i="2"/>
  <c r="Q490" i="2"/>
  <c r="L490" i="2"/>
  <c r="J490" i="2"/>
  <c r="H490" i="2"/>
  <c r="F490" i="2"/>
  <c r="W489" i="2"/>
  <c r="S489" i="2"/>
  <c r="Q489" i="2"/>
  <c r="L489" i="2"/>
  <c r="J489" i="2"/>
  <c r="H489" i="2"/>
  <c r="F489" i="2"/>
  <c r="W488" i="2"/>
  <c r="S488" i="2"/>
  <c r="Q488" i="2"/>
  <c r="L488" i="2"/>
  <c r="J488" i="2"/>
  <c r="H488" i="2"/>
  <c r="F488" i="2"/>
  <c r="W487" i="2"/>
  <c r="S487" i="2"/>
  <c r="Q487" i="2"/>
  <c r="L487" i="2"/>
  <c r="J487" i="2"/>
  <c r="H487" i="2"/>
  <c r="F487" i="2"/>
  <c r="W486" i="2"/>
  <c r="S486" i="2"/>
  <c r="Q486" i="2"/>
  <c r="L486" i="2"/>
  <c r="J486" i="2"/>
  <c r="H486" i="2"/>
  <c r="F486" i="2"/>
  <c r="W485" i="2"/>
  <c r="S485" i="2"/>
  <c r="Q485" i="2"/>
  <c r="L485" i="2"/>
  <c r="J485" i="2"/>
  <c r="H485" i="2"/>
  <c r="F485" i="2"/>
  <c r="W484" i="2"/>
  <c r="S484" i="2"/>
  <c r="Q484" i="2"/>
  <c r="L484" i="2"/>
  <c r="J484" i="2"/>
  <c r="H484" i="2"/>
  <c r="F484" i="2"/>
  <c r="W483" i="2"/>
  <c r="S483" i="2"/>
  <c r="Q483" i="2"/>
  <c r="L483" i="2"/>
  <c r="J483" i="2"/>
  <c r="H483" i="2"/>
  <c r="F483" i="2"/>
  <c r="W482" i="2"/>
  <c r="S482" i="2"/>
  <c r="Q482" i="2"/>
  <c r="L482" i="2"/>
  <c r="J482" i="2"/>
  <c r="H482" i="2"/>
  <c r="F482" i="2"/>
  <c r="W481" i="2"/>
  <c r="S481" i="2"/>
  <c r="Q481" i="2"/>
  <c r="L481" i="2"/>
  <c r="J481" i="2"/>
  <c r="H481" i="2"/>
  <c r="F481" i="2"/>
  <c r="W480" i="2"/>
  <c r="S480" i="2"/>
  <c r="Q480" i="2"/>
  <c r="L480" i="2"/>
  <c r="J480" i="2"/>
  <c r="H480" i="2"/>
  <c r="F480" i="2"/>
  <c r="W479" i="2"/>
  <c r="S479" i="2"/>
  <c r="Q479" i="2"/>
  <c r="L479" i="2"/>
  <c r="J479" i="2"/>
  <c r="H479" i="2"/>
  <c r="F479" i="2"/>
  <c r="W478" i="2"/>
  <c r="S478" i="2"/>
  <c r="Q478" i="2"/>
  <c r="L478" i="2"/>
  <c r="J478" i="2"/>
  <c r="H478" i="2"/>
  <c r="F478" i="2"/>
  <c r="W477" i="2"/>
  <c r="S477" i="2"/>
  <c r="Q477" i="2"/>
  <c r="L477" i="2"/>
  <c r="J477" i="2"/>
  <c r="H477" i="2"/>
  <c r="F477" i="2"/>
  <c r="W476" i="2"/>
  <c r="S476" i="2"/>
  <c r="Q476" i="2"/>
  <c r="L476" i="2"/>
  <c r="J476" i="2"/>
  <c r="H476" i="2"/>
  <c r="F476" i="2"/>
  <c r="W475" i="2"/>
  <c r="S475" i="2"/>
  <c r="Q475" i="2"/>
  <c r="L475" i="2"/>
  <c r="J475" i="2"/>
  <c r="H475" i="2"/>
  <c r="F475" i="2"/>
  <c r="W474" i="2"/>
  <c r="S474" i="2"/>
  <c r="Q474" i="2"/>
  <c r="L474" i="2"/>
  <c r="J474" i="2"/>
  <c r="H474" i="2"/>
  <c r="F474" i="2"/>
  <c r="W473" i="2"/>
  <c r="S473" i="2"/>
  <c r="Q473" i="2"/>
  <c r="L473" i="2"/>
  <c r="J473" i="2"/>
  <c r="H473" i="2"/>
  <c r="F473" i="2"/>
  <c r="W472" i="2"/>
  <c r="S472" i="2"/>
  <c r="Q472" i="2"/>
  <c r="L472" i="2"/>
  <c r="J472" i="2"/>
  <c r="H472" i="2"/>
  <c r="F472" i="2"/>
  <c r="W471" i="2"/>
  <c r="S471" i="2"/>
  <c r="Q471" i="2"/>
  <c r="L471" i="2"/>
  <c r="J471" i="2"/>
  <c r="H471" i="2"/>
  <c r="F471" i="2"/>
  <c r="W470" i="2"/>
  <c r="S470" i="2"/>
  <c r="Q470" i="2"/>
  <c r="L470" i="2"/>
  <c r="J470" i="2"/>
  <c r="H470" i="2"/>
  <c r="F470" i="2"/>
  <c r="W469" i="2"/>
  <c r="S469" i="2"/>
  <c r="Q469" i="2"/>
  <c r="L469" i="2"/>
  <c r="J469" i="2"/>
  <c r="H469" i="2"/>
  <c r="F469" i="2"/>
  <c r="W468" i="2"/>
  <c r="S468" i="2"/>
  <c r="Q468" i="2"/>
  <c r="L468" i="2"/>
  <c r="J468" i="2"/>
  <c r="H468" i="2"/>
  <c r="F468" i="2"/>
  <c r="W467" i="2"/>
  <c r="S467" i="2"/>
  <c r="Q467" i="2"/>
  <c r="L467" i="2"/>
  <c r="J467" i="2"/>
  <c r="H467" i="2"/>
  <c r="F467" i="2"/>
  <c r="W466" i="2"/>
  <c r="S466" i="2"/>
  <c r="Q466" i="2"/>
  <c r="L466" i="2"/>
  <c r="J466" i="2"/>
  <c r="H466" i="2"/>
  <c r="F466" i="2"/>
  <c r="W465" i="2"/>
  <c r="S465" i="2"/>
  <c r="Q465" i="2"/>
  <c r="L465" i="2"/>
  <c r="J465" i="2"/>
  <c r="H465" i="2"/>
  <c r="F465" i="2"/>
  <c r="W464" i="2"/>
  <c r="S464" i="2"/>
  <c r="Q464" i="2"/>
  <c r="L464" i="2"/>
  <c r="J464" i="2"/>
  <c r="H464" i="2"/>
  <c r="F464" i="2"/>
  <c r="W463" i="2"/>
  <c r="S463" i="2"/>
  <c r="Q463" i="2"/>
  <c r="L463" i="2"/>
  <c r="J463" i="2"/>
  <c r="H463" i="2"/>
  <c r="F463" i="2"/>
  <c r="W462" i="2"/>
  <c r="S462" i="2"/>
  <c r="Q462" i="2"/>
  <c r="L462" i="2"/>
  <c r="J462" i="2"/>
  <c r="H462" i="2"/>
  <c r="F462" i="2"/>
  <c r="W461" i="2"/>
  <c r="S461" i="2"/>
  <c r="Q461" i="2"/>
  <c r="L461" i="2"/>
  <c r="J461" i="2"/>
  <c r="H461" i="2"/>
  <c r="F461" i="2"/>
  <c r="W460" i="2"/>
  <c r="S460" i="2"/>
  <c r="Q460" i="2"/>
  <c r="L460" i="2"/>
  <c r="J460" i="2"/>
  <c r="H460" i="2"/>
  <c r="F460" i="2"/>
  <c r="W459" i="2"/>
  <c r="S459" i="2"/>
  <c r="Q459" i="2"/>
  <c r="L459" i="2"/>
  <c r="J459" i="2"/>
  <c r="H459" i="2"/>
  <c r="F459" i="2"/>
  <c r="W458" i="2"/>
  <c r="S458" i="2"/>
  <c r="Q458" i="2"/>
  <c r="L458" i="2"/>
  <c r="J458" i="2"/>
  <c r="H458" i="2"/>
  <c r="F458" i="2"/>
  <c r="W457" i="2"/>
  <c r="S457" i="2"/>
  <c r="Q457" i="2"/>
  <c r="L457" i="2"/>
  <c r="J457" i="2"/>
  <c r="H457" i="2"/>
  <c r="F457" i="2"/>
  <c r="W456" i="2"/>
  <c r="S456" i="2"/>
  <c r="Q456" i="2"/>
  <c r="L456" i="2"/>
  <c r="J456" i="2"/>
  <c r="H456" i="2"/>
  <c r="F456" i="2"/>
  <c r="W455" i="2"/>
  <c r="S455" i="2"/>
  <c r="Q455" i="2"/>
  <c r="L455" i="2"/>
  <c r="J455" i="2"/>
  <c r="H455" i="2"/>
  <c r="F455" i="2"/>
  <c r="W454" i="2"/>
  <c r="S454" i="2"/>
  <c r="Q454" i="2"/>
  <c r="L454" i="2"/>
  <c r="J454" i="2"/>
  <c r="H454" i="2"/>
  <c r="F454" i="2"/>
  <c r="W453" i="2"/>
  <c r="S453" i="2"/>
  <c r="Q453" i="2"/>
  <c r="L453" i="2"/>
  <c r="J453" i="2"/>
  <c r="H453" i="2"/>
  <c r="F453" i="2"/>
  <c r="W452" i="2"/>
  <c r="S452" i="2"/>
  <c r="Q452" i="2"/>
  <c r="L452" i="2"/>
  <c r="J452" i="2"/>
  <c r="H452" i="2"/>
  <c r="F452" i="2"/>
  <c r="W451" i="2"/>
  <c r="S451" i="2"/>
  <c r="Q451" i="2"/>
  <c r="L451" i="2"/>
  <c r="J451" i="2"/>
  <c r="H451" i="2"/>
  <c r="F451" i="2"/>
  <c r="W450" i="2"/>
  <c r="S450" i="2"/>
  <c r="Q450" i="2"/>
  <c r="L450" i="2"/>
  <c r="J450" i="2"/>
  <c r="H450" i="2"/>
  <c r="F450" i="2"/>
  <c r="W449" i="2"/>
  <c r="S449" i="2"/>
  <c r="Q449" i="2"/>
  <c r="L449" i="2"/>
  <c r="J449" i="2"/>
  <c r="H449" i="2"/>
  <c r="F449" i="2"/>
  <c r="W448" i="2"/>
  <c r="S448" i="2"/>
  <c r="Q448" i="2"/>
  <c r="L448" i="2"/>
  <c r="J448" i="2"/>
  <c r="H448" i="2"/>
  <c r="F448" i="2"/>
  <c r="W447" i="2"/>
  <c r="S447" i="2"/>
  <c r="Q447" i="2"/>
  <c r="L447" i="2"/>
  <c r="J447" i="2"/>
  <c r="H447" i="2"/>
  <c r="F447" i="2"/>
  <c r="W446" i="2"/>
  <c r="S446" i="2"/>
  <c r="Q446" i="2"/>
  <c r="L446" i="2"/>
  <c r="J446" i="2"/>
  <c r="H446" i="2"/>
  <c r="F446" i="2"/>
  <c r="W445" i="2"/>
  <c r="S445" i="2"/>
  <c r="Q445" i="2"/>
  <c r="L445" i="2"/>
  <c r="J445" i="2"/>
  <c r="H445" i="2"/>
  <c r="F445" i="2"/>
  <c r="W444" i="2"/>
  <c r="S444" i="2"/>
  <c r="Q444" i="2"/>
  <c r="L444" i="2"/>
  <c r="J444" i="2"/>
  <c r="H444" i="2"/>
  <c r="F444" i="2"/>
  <c r="W443" i="2"/>
  <c r="S443" i="2"/>
  <c r="Q443" i="2"/>
  <c r="L443" i="2"/>
  <c r="J443" i="2"/>
  <c r="H443" i="2"/>
  <c r="F443" i="2"/>
  <c r="W442" i="2"/>
  <c r="S442" i="2"/>
  <c r="Q442" i="2"/>
  <c r="L442" i="2"/>
  <c r="J442" i="2"/>
  <c r="H442" i="2"/>
  <c r="F442" i="2"/>
  <c r="W441" i="2"/>
  <c r="S441" i="2"/>
  <c r="Q441" i="2"/>
  <c r="L441" i="2"/>
  <c r="J441" i="2"/>
  <c r="H441" i="2"/>
  <c r="F441" i="2"/>
  <c r="W440" i="2"/>
  <c r="S440" i="2"/>
  <c r="Q440" i="2"/>
  <c r="L440" i="2"/>
  <c r="J440" i="2"/>
  <c r="H440" i="2"/>
  <c r="F440" i="2"/>
  <c r="W439" i="2"/>
  <c r="S439" i="2"/>
  <c r="Q439" i="2"/>
  <c r="L439" i="2"/>
  <c r="J439" i="2"/>
  <c r="H439" i="2"/>
  <c r="F439" i="2"/>
  <c r="W438" i="2"/>
  <c r="S438" i="2"/>
  <c r="Q438" i="2"/>
  <c r="L438" i="2"/>
  <c r="J438" i="2"/>
  <c r="H438" i="2"/>
  <c r="F438" i="2"/>
  <c r="W437" i="2"/>
  <c r="S437" i="2"/>
  <c r="Q437" i="2"/>
  <c r="L437" i="2"/>
  <c r="J437" i="2"/>
  <c r="H437" i="2"/>
  <c r="F437" i="2"/>
  <c r="W436" i="2"/>
  <c r="S436" i="2"/>
  <c r="Q436" i="2"/>
  <c r="L436" i="2"/>
  <c r="J436" i="2"/>
  <c r="H436" i="2"/>
  <c r="F436" i="2"/>
  <c r="W435" i="2"/>
  <c r="S435" i="2"/>
  <c r="Q435" i="2"/>
  <c r="L435" i="2"/>
  <c r="J435" i="2"/>
  <c r="H435" i="2"/>
  <c r="F435" i="2"/>
  <c r="W434" i="2"/>
  <c r="S434" i="2"/>
  <c r="Q434" i="2"/>
  <c r="L434" i="2"/>
  <c r="J434" i="2"/>
  <c r="H434" i="2"/>
  <c r="F434" i="2"/>
  <c r="W433" i="2"/>
  <c r="S433" i="2"/>
  <c r="Q433" i="2"/>
  <c r="L433" i="2"/>
  <c r="J433" i="2"/>
  <c r="H433" i="2"/>
  <c r="F433" i="2"/>
  <c r="W432" i="2"/>
  <c r="S432" i="2"/>
  <c r="Q432" i="2"/>
  <c r="L432" i="2"/>
  <c r="J432" i="2"/>
  <c r="H432" i="2"/>
  <c r="F432" i="2"/>
  <c r="W431" i="2"/>
  <c r="S431" i="2"/>
  <c r="Q431" i="2"/>
  <c r="L431" i="2"/>
  <c r="J431" i="2"/>
  <c r="H431" i="2"/>
  <c r="F431" i="2"/>
  <c r="W430" i="2"/>
  <c r="S430" i="2"/>
  <c r="Q430" i="2"/>
  <c r="L430" i="2"/>
  <c r="J430" i="2"/>
  <c r="H430" i="2"/>
  <c r="F430" i="2"/>
  <c r="W429" i="2"/>
  <c r="S429" i="2"/>
  <c r="Q429" i="2"/>
  <c r="L429" i="2"/>
  <c r="J429" i="2"/>
  <c r="H429" i="2"/>
  <c r="F429" i="2"/>
  <c r="W428" i="2"/>
  <c r="S428" i="2"/>
  <c r="Q428" i="2"/>
  <c r="L428" i="2"/>
  <c r="J428" i="2"/>
  <c r="H428" i="2"/>
  <c r="F428" i="2"/>
  <c r="W427" i="2"/>
  <c r="S427" i="2"/>
  <c r="Q427" i="2"/>
  <c r="L427" i="2"/>
  <c r="J427" i="2"/>
  <c r="H427" i="2"/>
  <c r="F427" i="2"/>
  <c r="W426" i="2"/>
  <c r="S426" i="2"/>
  <c r="Q426" i="2"/>
  <c r="L426" i="2"/>
  <c r="J426" i="2"/>
  <c r="H426" i="2"/>
  <c r="F426" i="2"/>
  <c r="W425" i="2"/>
  <c r="S425" i="2"/>
  <c r="Q425" i="2"/>
  <c r="L425" i="2"/>
  <c r="J425" i="2"/>
  <c r="H425" i="2"/>
  <c r="F425" i="2"/>
  <c r="W424" i="2"/>
  <c r="S424" i="2"/>
  <c r="Q424" i="2"/>
  <c r="L424" i="2"/>
  <c r="J424" i="2"/>
  <c r="H424" i="2"/>
  <c r="F424" i="2"/>
  <c r="W423" i="2"/>
  <c r="S423" i="2"/>
  <c r="Q423" i="2"/>
  <c r="L423" i="2"/>
  <c r="J423" i="2"/>
  <c r="H423" i="2"/>
  <c r="F423" i="2"/>
  <c r="W422" i="2"/>
  <c r="S422" i="2"/>
  <c r="Q422" i="2"/>
  <c r="L422" i="2"/>
  <c r="J422" i="2"/>
  <c r="H422" i="2"/>
  <c r="F422" i="2"/>
  <c r="S421" i="2"/>
  <c r="Q421" i="2"/>
  <c r="L421" i="2"/>
  <c r="J421" i="2"/>
  <c r="H421" i="2"/>
  <c r="F421" i="2"/>
  <c r="S420" i="2"/>
  <c r="Q420" i="2"/>
  <c r="L420" i="2"/>
  <c r="J420" i="2"/>
  <c r="H420" i="2"/>
  <c r="F420" i="2"/>
  <c r="S419" i="2"/>
  <c r="Q419" i="2"/>
  <c r="L419" i="2"/>
  <c r="J419" i="2"/>
  <c r="H419" i="2"/>
  <c r="F419" i="2"/>
  <c r="W418" i="2"/>
  <c r="S418" i="2"/>
  <c r="Q418" i="2"/>
  <c r="L418" i="2"/>
  <c r="J418" i="2"/>
  <c r="H418" i="2"/>
  <c r="F418" i="2"/>
  <c r="W417" i="2"/>
  <c r="S417" i="2"/>
  <c r="Q417" i="2"/>
  <c r="L417" i="2"/>
  <c r="J417" i="2"/>
  <c r="H417" i="2"/>
  <c r="F417" i="2"/>
  <c r="W416" i="2"/>
  <c r="S416" i="2"/>
  <c r="Q416" i="2"/>
  <c r="L416" i="2"/>
  <c r="J416" i="2"/>
  <c r="H416" i="2"/>
  <c r="F416" i="2"/>
  <c r="W415" i="2"/>
  <c r="S415" i="2"/>
  <c r="Q415" i="2"/>
  <c r="L415" i="2"/>
  <c r="J415" i="2"/>
  <c r="H415" i="2"/>
  <c r="F415" i="2"/>
  <c r="W414" i="2"/>
  <c r="S414" i="2"/>
  <c r="Q414" i="2"/>
  <c r="L414" i="2"/>
  <c r="J414" i="2"/>
  <c r="H414" i="2"/>
  <c r="F414" i="2"/>
  <c r="W413" i="2"/>
  <c r="S413" i="2"/>
  <c r="Q413" i="2"/>
  <c r="L413" i="2"/>
  <c r="J413" i="2"/>
  <c r="H413" i="2"/>
  <c r="F413" i="2"/>
  <c r="W412" i="2"/>
  <c r="S412" i="2"/>
  <c r="Q412" i="2"/>
  <c r="L412" i="2"/>
  <c r="J412" i="2"/>
  <c r="H412" i="2"/>
  <c r="F412" i="2"/>
  <c r="W411" i="2"/>
  <c r="S411" i="2"/>
  <c r="Q411" i="2"/>
  <c r="L411" i="2"/>
  <c r="J411" i="2"/>
  <c r="H411" i="2"/>
  <c r="F411" i="2"/>
  <c r="W410" i="2"/>
  <c r="S410" i="2"/>
  <c r="Q410" i="2"/>
  <c r="L410" i="2"/>
  <c r="J410" i="2"/>
  <c r="H410" i="2"/>
  <c r="F410" i="2"/>
  <c r="W409" i="2"/>
  <c r="S409" i="2"/>
  <c r="Q409" i="2"/>
  <c r="L409" i="2"/>
  <c r="J409" i="2"/>
  <c r="H409" i="2"/>
  <c r="F409" i="2"/>
  <c r="W408" i="2"/>
  <c r="S408" i="2"/>
  <c r="Q408" i="2"/>
  <c r="L408" i="2"/>
  <c r="J408" i="2"/>
  <c r="H408" i="2"/>
  <c r="F408" i="2"/>
  <c r="W407" i="2"/>
  <c r="S407" i="2"/>
  <c r="Q407" i="2"/>
  <c r="L407" i="2"/>
  <c r="J407" i="2"/>
  <c r="H407" i="2"/>
  <c r="F407" i="2"/>
  <c r="W406" i="2"/>
  <c r="S406" i="2"/>
  <c r="Q406" i="2"/>
  <c r="L406" i="2"/>
  <c r="J406" i="2"/>
  <c r="H406" i="2"/>
  <c r="F406" i="2"/>
  <c r="W405" i="2"/>
  <c r="S405" i="2"/>
  <c r="Q405" i="2"/>
  <c r="L405" i="2"/>
  <c r="J405" i="2"/>
  <c r="H405" i="2"/>
  <c r="F405" i="2"/>
  <c r="W404" i="2"/>
  <c r="S404" i="2"/>
  <c r="Q404" i="2"/>
  <c r="L404" i="2"/>
  <c r="J404" i="2"/>
  <c r="H404" i="2"/>
  <c r="F404" i="2"/>
  <c r="W403" i="2"/>
  <c r="S403" i="2"/>
  <c r="Q403" i="2"/>
  <c r="L403" i="2"/>
  <c r="J403" i="2"/>
  <c r="H403" i="2"/>
  <c r="F403" i="2"/>
  <c r="W402" i="2"/>
  <c r="S402" i="2"/>
  <c r="Q402" i="2"/>
  <c r="L402" i="2"/>
  <c r="J402" i="2"/>
  <c r="H402" i="2"/>
  <c r="F402" i="2"/>
  <c r="W401" i="2"/>
  <c r="S401" i="2"/>
  <c r="Q401" i="2"/>
  <c r="L401" i="2"/>
  <c r="J401" i="2"/>
  <c r="H401" i="2"/>
  <c r="F401" i="2"/>
  <c r="W400" i="2"/>
  <c r="S400" i="2"/>
  <c r="Q400" i="2"/>
  <c r="L400" i="2"/>
  <c r="J400" i="2"/>
  <c r="H400" i="2"/>
  <c r="F400" i="2"/>
  <c r="W399" i="2"/>
  <c r="S399" i="2"/>
  <c r="Q399" i="2"/>
  <c r="L399" i="2"/>
  <c r="J399" i="2"/>
  <c r="H399" i="2"/>
  <c r="F399" i="2"/>
  <c r="W398" i="2"/>
  <c r="S398" i="2"/>
  <c r="Q398" i="2"/>
  <c r="L398" i="2"/>
  <c r="J398" i="2"/>
  <c r="H398" i="2"/>
  <c r="F398" i="2"/>
  <c r="W397" i="2"/>
  <c r="S397" i="2"/>
  <c r="Q397" i="2"/>
  <c r="L397" i="2"/>
  <c r="J397" i="2"/>
  <c r="H397" i="2"/>
  <c r="F397" i="2"/>
  <c r="W396" i="2"/>
  <c r="S396" i="2"/>
  <c r="Q396" i="2"/>
  <c r="L396" i="2"/>
  <c r="J396" i="2"/>
  <c r="H396" i="2"/>
  <c r="F396" i="2"/>
  <c r="W395" i="2"/>
  <c r="S395" i="2"/>
  <c r="Q395" i="2"/>
  <c r="L395" i="2"/>
  <c r="J395" i="2"/>
  <c r="H395" i="2"/>
  <c r="F395" i="2"/>
  <c r="W394" i="2"/>
  <c r="S394" i="2"/>
  <c r="Q394" i="2"/>
  <c r="L394" i="2"/>
  <c r="J394" i="2"/>
  <c r="H394" i="2"/>
  <c r="F394" i="2"/>
  <c r="W393" i="2"/>
  <c r="S393" i="2"/>
  <c r="Q393" i="2"/>
  <c r="L393" i="2"/>
  <c r="J393" i="2"/>
  <c r="H393" i="2"/>
  <c r="F393" i="2"/>
  <c r="W392" i="2"/>
  <c r="S392" i="2"/>
  <c r="Q392" i="2"/>
  <c r="L392" i="2"/>
  <c r="J392" i="2"/>
  <c r="H392" i="2"/>
  <c r="F392" i="2"/>
  <c r="W391" i="2"/>
  <c r="S391" i="2"/>
  <c r="Q391" i="2"/>
  <c r="L391" i="2"/>
  <c r="J391" i="2"/>
  <c r="H391" i="2"/>
  <c r="F391" i="2"/>
  <c r="W390" i="2"/>
  <c r="S390" i="2"/>
  <c r="Q390" i="2"/>
  <c r="L390" i="2"/>
  <c r="J390" i="2"/>
  <c r="H390" i="2"/>
  <c r="F390" i="2"/>
  <c r="W389" i="2"/>
  <c r="S389" i="2"/>
  <c r="Q389" i="2"/>
  <c r="L389" i="2"/>
  <c r="J389" i="2"/>
  <c r="H389" i="2"/>
  <c r="F389" i="2"/>
  <c r="W388" i="2"/>
  <c r="S388" i="2"/>
  <c r="Q388" i="2"/>
  <c r="L388" i="2"/>
  <c r="J388" i="2"/>
  <c r="H388" i="2"/>
  <c r="F388" i="2"/>
  <c r="W387" i="2"/>
  <c r="S387" i="2"/>
  <c r="Q387" i="2"/>
  <c r="L387" i="2"/>
  <c r="J387" i="2"/>
  <c r="H387" i="2"/>
  <c r="F387" i="2"/>
  <c r="W386" i="2"/>
  <c r="S386" i="2"/>
  <c r="Q386" i="2"/>
  <c r="L386" i="2"/>
  <c r="J386" i="2"/>
  <c r="H386" i="2"/>
  <c r="F386" i="2"/>
  <c r="W385" i="2"/>
  <c r="S385" i="2"/>
  <c r="Q385" i="2"/>
  <c r="L385" i="2"/>
  <c r="J385" i="2"/>
  <c r="H385" i="2"/>
  <c r="F385" i="2"/>
  <c r="W384" i="2"/>
  <c r="S384" i="2"/>
  <c r="Q384" i="2"/>
  <c r="L384" i="2"/>
  <c r="J384" i="2"/>
  <c r="H384" i="2"/>
  <c r="F384" i="2"/>
  <c r="W383" i="2"/>
  <c r="S383" i="2"/>
  <c r="Q383" i="2"/>
  <c r="L383" i="2"/>
  <c r="J383" i="2"/>
  <c r="H383" i="2"/>
  <c r="F383" i="2"/>
  <c r="W382" i="2"/>
  <c r="S382" i="2"/>
  <c r="Q382" i="2"/>
  <c r="L382" i="2"/>
  <c r="J382" i="2"/>
  <c r="H382" i="2"/>
  <c r="F382" i="2"/>
  <c r="W381" i="2"/>
  <c r="S381" i="2"/>
  <c r="Q381" i="2"/>
  <c r="L381" i="2"/>
  <c r="J381" i="2"/>
  <c r="H381" i="2"/>
  <c r="F381" i="2"/>
  <c r="W380" i="2"/>
  <c r="S380" i="2"/>
  <c r="Q380" i="2"/>
  <c r="L380" i="2"/>
  <c r="J380" i="2"/>
  <c r="H380" i="2"/>
  <c r="F380" i="2"/>
  <c r="W379" i="2"/>
  <c r="S379" i="2"/>
  <c r="Q379" i="2"/>
  <c r="L379" i="2"/>
  <c r="J379" i="2"/>
  <c r="H379" i="2"/>
  <c r="F379" i="2"/>
  <c r="W378" i="2"/>
  <c r="S378" i="2"/>
  <c r="Q378" i="2"/>
  <c r="L378" i="2"/>
  <c r="J378" i="2"/>
  <c r="H378" i="2"/>
  <c r="F378" i="2"/>
  <c r="W377" i="2"/>
  <c r="S377" i="2"/>
  <c r="Q377" i="2"/>
  <c r="L377" i="2"/>
  <c r="J377" i="2"/>
  <c r="H377" i="2"/>
  <c r="F377" i="2"/>
  <c r="W376" i="2"/>
  <c r="S376" i="2"/>
  <c r="Q376" i="2"/>
  <c r="L376" i="2"/>
  <c r="J376" i="2"/>
  <c r="H376" i="2"/>
  <c r="F376" i="2"/>
  <c r="W375" i="2"/>
  <c r="S375" i="2"/>
  <c r="Q375" i="2"/>
  <c r="L375" i="2"/>
  <c r="J375" i="2"/>
  <c r="H375" i="2"/>
  <c r="F375" i="2"/>
  <c r="W374" i="2"/>
  <c r="S374" i="2"/>
  <c r="Q374" i="2"/>
  <c r="L374" i="2"/>
  <c r="J374" i="2"/>
  <c r="H374" i="2"/>
  <c r="F374" i="2"/>
  <c r="W373" i="2"/>
  <c r="S373" i="2"/>
  <c r="Q373" i="2"/>
  <c r="L373" i="2"/>
  <c r="J373" i="2"/>
  <c r="H373" i="2"/>
  <c r="F373" i="2"/>
  <c r="W372" i="2"/>
  <c r="S372" i="2"/>
  <c r="Q372" i="2"/>
  <c r="L372" i="2"/>
  <c r="J372" i="2"/>
  <c r="H372" i="2"/>
  <c r="F372" i="2"/>
  <c r="W371" i="2"/>
  <c r="S371" i="2"/>
  <c r="Q371" i="2"/>
  <c r="L371" i="2"/>
  <c r="J371" i="2"/>
  <c r="H371" i="2"/>
  <c r="F371" i="2"/>
  <c r="W370" i="2"/>
  <c r="S370" i="2"/>
  <c r="Q370" i="2"/>
  <c r="L370" i="2"/>
  <c r="J370" i="2"/>
  <c r="H370" i="2"/>
  <c r="F370" i="2"/>
  <c r="W369" i="2"/>
  <c r="S369" i="2"/>
  <c r="Q369" i="2"/>
  <c r="L369" i="2"/>
  <c r="J369" i="2"/>
  <c r="H369" i="2"/>
  <c r="F369" i="2"/>
  <c r="W368" i="2"/>
  <c r="S368" i="2"/>
  <c r="Q368" i="2"/>
  <c r="L368" i="2"/>
  <c r="J368" i="2"/>
  <c r="H368" i="2"/>
  <c r="F368" i="2"/>
  <c r="W367" i="2"/>
  <c r="S367" i="2"/>
  <c r="Q367" i="2"/>
  <c r="L367" i="2"/>
  <c r="J367" i="2"/>
  <c r="H367" i="2"/>
  <c r="F367" i="2"/>
  <c r="W366" i="2"/>
  <c r="S366" i="2"/>
  <c r="Q366" i="2"/>
  <c r="L366" i="2"/>
  <c r="J366" i="2"/>
  <c r="H366" i="2"/>
  <c r="F366" i="2"/>
  <c r="W365" i="2"/>
  <c r="S365" i="2"/>
  <c r="Q365" i="2"/>
  <c r="L365" i="2"/>
  <c r="J365" i="2"/>
  <c r="H365" i="2"/>
  <c r="F365" i="2"/>
  <c r="W364" i="2"/>
  <c r="S364" i="2"/>
  <c r="Q364" i="2"/>
  <c r="L364" i="2"/>
  <c r="J364" i="2"/>
  <c r="H364" i="2"/>
  <c r="F364" i="2"/>
  <c r="W363" i="2"/>
  <c r="S363" i="2"/>
  <c r="Q363" i="2"/>
  <c r="L363" i="2"/>
  <c r="J363" i="2"/>
  <c r="H363" i="2"/>
  <c r="F363" i="2"/>
  <c r="W362" i="2"/>
  <c r="S362" i="2"/>
  <c r="Q362" i="2"/>
  <c r="L362" i="2"/>
  <c r="J362" i="2"/>
  <c r="H362" i="2"/>
  <c r="F362" i="2"/>
  <c r="W361" i="2"/>
  <c r="S361" i="2"/>
  <c r="Q361" i="2"/>
  <c r="L361" i="2"/>
  <c r="J361" i="2"/>
  <c r="H361" i="2"/>
  <c r="F361" i="2"/>
  <c r="W360" i="2"/>
  <c r="S360" i="2"/>
  <c r="Q360" i="2"/>
  <c r="L360" i="2"/>
  <c r="J360" i="2"/>
  <c r="H360" i="2"/>
  <c r="F360" i="2"/>
  <c r="W359" i="2"/>
  <c r="S359" i="2"/>
  <c r="Q359" i="2"/>
  <c r="L359" i="2"/>
  <c r="J359" i="2"/>
  <c r="H359" i="2"/>
  <c r="F359" i="2"/>
  <c r="W358" i="2"/>
  <c r="S358" i="2"/>
  <c r="Q358" i="2"/>
  <c r="L358" i="2"/>
  <c r="J358" i="2"/>
  <c r="H358" i="2"/>
  <c r="F358" i="2"/>
  <c r="W357" i="2"/>
  <c r="S357" i="2"/>
  <c r="Q357" i="2"/>
  <c r="L357" i="2"/>
  <c r="J357" i="2"/>
  <c r="H357" i="2"/>
  <c r="F357" i="2"/>
  <c r="W356" i="2"/>
  <c r="S356" i="2"/>
  <c r="Q356" i="2"/>
  <c r="L356" i="2"/>
  <c r="J356" i="2"/>
  <c r="H356" i="2"/>
  <c r="F356" i="2"/>
  <c r="W355" i="2"/>
  <c r="S355" i="2"/>
  <c r="Q355" i="2"/>
  <c r="L355" i="2"/>
  <c r="J355" i="2"/>
  <c r="H355" i="2"/>
  <c r="F355" i="2"/>
  <c r="W354" i="2"/>
  <c r="S354" i="2"/>
  <c r="Q354" i="2"/>
  <c r="L354" i="2"/>
  <c r="J354" i="2"/>
  <c r="H354" i="2"/>
  <c r="F354" i="2"/>
  <c r="W353" i="2"/>
  <c r="S353" i="2"/>
  <c r="Q353" i="2"/>
  <c r="L353" i="2"/>
  <c r="J353" i="2"/>
  <c r="H353" i="2"/>
  <c r="F353" i="2"/>
  <c r="W352" i="2"/>
  <c r="S352" i="2"/>
  <c r="Q352" i="2"/>
  <c r="L352" i="2"/>
  <c r="J352" i="2"/>
  <c r="H352" i="2"/>
  <c r="F352" i="2"/>
  <c r="W351" i="2"/>
  <c r="S351" i="2"/>
  <c r="Q351" i="2"/>
  <c r="L351" i="2"/>
  <c r="J351" i="2"/>
  <c r="H351" i="2"/>
  <c r="F351" i="2"/>
  <c r="W350" i="2"/>
  <c r="S350" i="2"/>
  <c r="Q350" i="2"/>
  <c r="L350" i="2"/>
  <c r="J350" i="2"/>
  <c r="H350" i="2"/>
  <c r="F350" i="2"/>
  <c r="W349" i="2"/>
  <c r="S349" i="2"/>
  <c r="Q349" i="2"/>
  <c r="L349" i="2"/>
  <c r="J349" i="2"/>
  <c r="H349" i="2"/>
  <c r="F349" i="2"/>
  <c r="W348" i="2"/>
  <c r="S348" i="2"/>
  <c r="Q348" i="2"/>
  <c r="L348" i="2"/>
  <c r="J348" i="2"/>
  <c r="H348" i="2"/>
  <c r="F348" i="2"/>
  <c r="W347" i="2"/>
  <c r="S347" i="2"/>
  <c r="Q347" i="2"/>
  <c r="L347" i="2"/>
  <c r="J347" i="2"/>
  <c r="H347" i="2"/>
  <c r="F347" i="2"/>
  <c r="W346" i="2"/>
  <c r="S346" i="2"/>
  <c r="Q346" i="2"/>
  <c r="L346" i="2"/>
  <c r="J346" i="2"/>
  <c r="H346" i="2"/>
  <c r="F346" i="2"/>
  <c r="W345" i="2"/>
  <c r="S345" i="2"/>
  <c r="Q345" i="2"/>
  <c r="L345" i="2"/>
  <c r="J345" i="2"/>
  <c r="H345" i="2"/>
  <c r="F345" i="2"/>
  <c r="W344" i="2"/>
  <c r="S344" i="2"/>
  <c r="Q344" i="2"/>
  <c r="L344" i="2"/>
  <c r="J344" i="2"/>
  <c r="H344" i="2"/>
  <c r="F344" i="2"/>
  <c r="W343" i="2"/>
  <c r="S343" i="2"/>
  <c r="Q343" i="2"/>
  <c r="L343" i="2"/>
  <c r="J343" i="2"/>
  <c r="H343" i="2"/>
  <c r="F343" i="2"/>
  <c r="W342" i="2"/>
  <c r="S342" i="2"/>
  <c r="Q342" i="2"/>
  <c r="L342" i="2"/>
  <c r="J342" i="2"/>
  <c r="H342" i="2"/>
  <c r="F342" i="2"/>
  <c r="W341" i="2"/>
  <c r="S341" i="2"/>
  <c r="Q341" i="2"/>
  <c r="L341" i="2"/>
  <c r="J341" i="2"/>
  <c r="H341" i="2"/>
  <c r="F341" i="2"/>
  <c r="W340" i="2"/>
  <c r="S340" i="2"/>
  <c r="Q340" i="2"/>
  <c r="L340" i="2"/>
  <c r="J340" i="2"/>
  <c r="H340" i="2"/>
  <c r="F340" i="2"/>
  <c r="W339" i="2"/>
  <c r="S339" i="2"/>
  <c r="Q339" i="2"/>
  <c r="L339" i="2"/>
  <c r="J339" i="2"/>
  <c r="H339" i="2"/>
  <c r="F339" i="2"/>
  <c r="W338" i="2"/>
  <c r="S338" i="2"/>
  <c r="Q338" i="2"/>
  <c r="L338" i="2"/>
  <c r="J338" i="2"/>
  <c r="H338" i="2"/>
  <c r="F338" i="2"/>
  <c r="W337" i="2"/>
  <c r="S337" i="2"/>
  <c r="Q337" i="2"/>
  <c r="L337" i="2"/>
  <c r="J337" i="2"/>
  <c r="H337" i="2"/>
  <c r="F337" i="2"/>
  <c r="W336" i="2"/>
  <c r="S336" i="2"/>
  <c r="Q336" i="2"/>
  <c r="L336" i="2"/>
  <c r="J336" i="2"/>
  <c r="H336" i="2"/>
  <c r="F336" i="2"/>
  <c r="W335" i="2"/>
  <c r="S335" i="2"/>
  <c r="Q335" i="2"/>
  <c r="L335" i="2"/>
  <c r="J335" i="2"/>
  <c r="H335" i="2"/>
  <c r="F335" i="2"/>
  <c r="W334" i="2"/>
  <c r="S334" i="2"/>
  <c r="Q334" i="2"/>
  <c r="L334" i="2"/>
  <c r="J334" i="2"/>
  <c r="H334" i="2"/>
  <c r="F334" i="2"/>
  <c r="W333" i="2"/>
  <c r="S333" i="2"/>
  <c r="Q333" i="2"/>
  <c r="L333" i="2"/>
  <c r="J333" i="2"/>
  <c r="H333" i="2"/>
  <c r="F333" i="2"/>
  <c r="W332" i="2"/>
  <c r="S332" i="2"/>
  <c r="Q332" i="2"/>
  <c r="L332" i="2"/>
  <c r="J332" i="2"/>
  <c r="H332" i="2"/>
  <c r="F332" i="2"/>
  <c r="W331" i="2"/>
  <c r="S331" i="2"/>
  <c r="Q331" i="2"/>
  <c r="L331" i="2"/>
  <c r="J331" i="2"/>
  <c r="H331" i="2"/>
  <c r="F331" i="2"/>
  <c r="W330" i="2"/>
  <c r="S330" i="2"/>
  <c r="Q330" i="2"/>
  <c r="L330" i="2"/>
  <c r="J330" i="2"/>
  <c r="H330" i="2"/>
  <c r="F330" i="2"/>
  <c r="W329" i="2"/>
  <c r="S329" i="2"/>
  <c r="Q329" i="2"/>
  <c r="L329" i="2"/>
  <c r="J329" i="2"/>
  <c r="H329" i="2"/>
  <c r="F329" i="2"/>
  <c r="W328" i="2"/>
  <c r="S328" i="2"/>
  <c r="Q328" i="2"/>
  <c r="L328" i="2"/>
  <c r="J328" i="2"/>
  <c r="H328" i="2"/>
  <c r="F328" i="2"/>
  <c r="W327" i="2"/>
  <c r="S327" i="2"/>
  <c r="Q327" i="2"/>
  <c r="L327" i="2"/>
  <c r="J327" i="2"/>
  <c r="H327" i="2"/>
  <c r="F327" i="2"/>
  <c r="W326" i="2"/>
  <c r="S326" i="2"/>
  <c r="Q326" i="2"/>
  <c r="L326" i="2"/>
  <c r="J326" i="2"/>
  <c r="H326" i="2"/>
  <c r="F326" i="2"/>
  <c r="W325" i="2"/>
  <c r="S325" i="2"/>
  <c r="Q325" i="2"/>
  <c r="L325" i="2"/>
  <c r="J325" i="2"/>
  <c r="H325" i="2"/>
  <c r="F325" i="2"/>
  <c r="W324" i="2"/>
  <c r="S324" i="2"/>
  <c r="Q324" i="2"/>
  <c r="L324" i="2"/>
  <c r="J324" i="2"/>
  <c r="H324" i="2"/>
  <c r="F324" i="2"/>
  <c r="W323" i="2"/>
  <c r="S323" i="2"/>
  <c r="Q323" i="2"/>
  <c r="L323" i="2"/>
  <c r="J323" i="2"/>
  <c r="H323" i="2"/>
  <c r="F323" i="2"/>
  <c r="W322" i="2"/>
  <c r="S322" i="2"/>
  <c r="Q322" i="2"/>
  <c r="L322" i="2"/>
  <c r="J322" i="2"/>
  <c r="H322" i="2"/>
  <c r="F322" i="2"/>
  <c r="W321" i="2"/>
  <c r="S321" i="2"/>
  <c r="Q321" i="2"/>
  <c r="L321" i="2"/>
  <c r="J321" i="2"/>
  <c r="H321" i="2"/>
  <c r="F321" i="2"/>
  <c r="W320" i="2"/>
  <c r="S320" i="2"/>
  <c r="Q320" i="2"/>
  <c r="L320" i="2"/>
  <c r="J320" i="2"/>
  <c r="H320" i="2"/>
  <c r="F320" i="2"/>
  <c r="W319" i="2"/>
  <c r="S319" i="2"/>
  <c r="Q319" i="2"/>
  <c r="L319" i="2"/>
  <c r="J319" i="2"/>
  <c r="H319" i="2"/>
  <c r="F319" i="2"/>
  <c r="W318" i="2"/>
  <c r="S318" i="2"/>
  <c r="Q318" i="2"/>
  <c r="L318" i="2"/>
  <c r="J318" i="2"/>
  <c r="H318" i="2"/>
  <c r="F318" i="2"/>
  <c r="W317" i="2"/>
  <c r="S317" i="2"/>
  <c r="Q317" i="2"/>
  <c r="L317" i="2"/>
  <c r="J317" i="2"/>
  <c r="H317" i="2"/>
  <c r="F317" i="2"/>
  <c r="W316" i="2"/>
  <c r="S316" i="2"/>
  <c r="Q316" i="2"/>
  <c r="L316" i="2"/>
  <c r="J316" i="2"/>
  <c r="H316" i="2"/>
  <c r="F316" i="2"/>
  <c r="W315" i="2"/>
  <c r="S315" i="2"/>
  <c r="Q315" i="2"/>
  <c r="L315" i="2"/>
  <c r="J315" i="2"/>
  <c r="H315" i="2"/>
  <c r="F315" i="2"/>
  <c r="W314" i="2"/>
  <c r="S314" i="2"/>
  <c r="Q314" i="2"/>
  <c r="L314" i="2"/>
  <c r="J314" i="2"/>
  <c r="H314" i="2"/>
  <c r="F314" i="2"/>
  <c r="W313" i="2"/>
  <c r="S313" i="2"/>
  <c r="Q313" i="2"/>
  <c r="L313" i="2"/>
  <c r="J313" i="2"/>
  <c r="H313" i="2"/>
  <c r="F313" i="2"/>
  <c r="W312" i="2"/>
  <c r="S312" i="2"/>
  <c r="Q312" i="2"/>
  <c r="L312" i="2"/>
  <c r="J312" i="2"/>
  <c r="H312" i="2"/>
  <c r="F312" i="2"/>
  <c r="W311" i="2"/>
  <c r="S311" i="2"/>
  <c r="Q311" i="2"/>
  <c r="L311" i="2"/>
  <c r="J311" i="2"/>
  <c r="H311" i="2"/>
  <c r="F311" i="2"/>
  <c r="W310" i="2"/>
  <c r="S310" i="2"/>
  <c r="Q310" i="2"/>
  <c r="L310" i="2"/>
  <c r="J310" i="2"/>
  <c r="H310" i="2"/>
  <c r="F310" i="2"/>
  <c r="W309" i="2"/>
  <c r="S309" i="2"/>
  <c r="Q309" i="2"/>
  <c r="L309" i="2"/>
  <c r="J309" i="2"/>
  <c r="H309" i="2"/>
  <c r="F309" i="2"/>
  <c r="W308" i="2"/>
  <c r="S308" i="2"/>
  <c r="Q308" i="2"/>
  <c r="L308" i="2"/>
  <c r="J308" i="2"/>
  <c r="H308" i="2"/>
  <c r="F308" i="2"/>
  <c r="W307" i="2"/>
  <c r="S307" i="2"/>
  <c r="Q307" i="2"/>
  <c r="L307" i="2"/>
  <c r="J307" i="2"/>
  <c r="H307" i="2"/>
  <c r="F307" i="2"/>
  <c r="W306" i="2"/>
  <c r="S306" i="2"/>
  <c r="Q306" i="2"/>
  <c r="L306" i="2"/>
  <c r="J306" i="2"/>
  <c r="H306" i="2"/>
  <c r="F306" i="2"/>
  <c r="W305" i="2"/>
  <c r="S305" i="2"/>
  <c r="Q305" i="2"/>
  <c r="L305" i="2"/>
  <c r="J305" i="2"/>
  <c r="H305" i="2"/>
  <c r="F305" i="2"/>
  <c r="W304" i="2"/>
  <c r="S304" i="2"/>
  <c r="Q304" i="2"/>
  <c r="L304" i="2"/>
  <c r="J304" i="2"/>
  <c r="H304" i="2"/>
  <c r="F304" i="2"/>
  <c r="W303" i="2"/>
  <c r="S303" i="2"/>
  <c r="Q303" i="2"/>
  <c r="L303" i="2"/>
  <c r="J303" i="2"/>
  <c r="H303" i="2"/>
  <c r="F303" i="2"/>
  <c r="W302" i="2"/>
  <c r="S302" i="2"/>
  <c r="Q302" i="2"/>
  <c r="L302" i="2"/>
  <c r="J302" i="2"/>
  <c r="H302" i="2"/>
  <c r="F302" i="2"/>
  <c r="S301" i="2"/>
  <c r="Q301" i="2"/>
  <c r="L301" i="2"/>
  <c r="J301" i="2"/>
  <c r="H301" i="2"/>
  <c r="F301" i="2"/>
  <c r="S300" i="2"/>
  <c r="Q300" i="2"/>
  <c r="L300" i="2"/>
  <c r="J300" i="2"/>
  <c r="H300" i="2"/>
  <c r="F300" i="2"/>
  <c r="S299" i="2"/>
  <c r="Q299" i="2"/>
  <c r="L299" i="2"/>
  <c r="J299" i="2"/>
  <c r="H299" i="2"/>
  <c r="F299" i="2"/>
  <c r="S298" i="2"/>
  <c r="Q298" i="2"/>
  <c r="L298" i="2"/>
  <c r="J298" i="2"/>
  <c r="H298" i="2"/>
  <c r="F298" i="2"/>
  <c r="S297" i="2"/>
  <c r="Q297" i="2"/>
  <c r="L297" i="2"/>
  <c r="J297" i="2"/>
  <c r="H297" i="2"/>
  <c r="F297" i="2"/>
  <c r="S296" i="2"/>
  <c r="Q296" i="2"/>
  <c r="L296" i="2"/>
  <c r="J296" i="2"/>
  <c r="H296" i="2"/>
  <c r="F296" i="2"/>
  <c r="S295" i="2"/>
  <c r="Q295" i="2"/>
  <c r="L295" i="2"/>
  <c r="J295" i="2"/>
  <c r="H295" i="2"/>
  <c r="F295" i="2"/>
  <c r="S294" i="2"/>
  <c r="Q294" i="2"/>
  <c r="L294" i="2"/>
  <c r="J294" i="2"/>
  <c r="H294" i="2"/>
  <c r="F294" i="2"/>
  <c r="S293" i="2"/>
  <c r="Q293" i="2"/>
  <c r="L293" i="2"/>
  <c r="J293" i="2"/>
  <c r="H293" i="2"/>
  <c r="F293" i="2"/>
  <c r="S292" i="2"/>
  <c r="Q292" i="2"/>
  <c r="L292" i="2"/>
  <c r="J292" i="2"/>
  <c r="H292" i="2"/>
  <c r="F292" i="2"/>
  <c r="S291" i="2"/>
  <c r="Q291" i="2"/>
  <c r="L291" i="2"/>
  <c r="J291" i="2"/>
  <c r="H291" i="2"/>
  <c r="F291" i="2"/>
  <c r="S290" i="2"/>
  <c r="Q290" i="2"/>
  <c r="L290" i="2"/>
  <c r="J290" i="2"/>
  <c r="H290" i="2"/>
  <c r="F290" i="2"/>
  <c r="S289" i="2"/>
  <c r="Q289" i="2"/>
  <c r="L289" i="2"/>
  <c r="J289" i="2"/>
  <c r="H289" i="2"/>
  <c r="F289" i="2"/>
  <c r="S288" i="2"/>
  <c r="Q288" i="2"/>
  <c r="L288" i="2"/>
  <c r="J288" i="2"/>
  <c r="H288" i="2"/>
  <c r="F288" i="2"/>
  <c r="S287" i="2"/>
  <c r="Q287" i="2"/>
  <c r="L287" i="2"/>
  <c r="J287" i="2"/>
  <c r="H287" i="2"/>
  <c r="F287" i="2"/>
  <c r="S286" i="2"/>
  <c r="Q286" i="2"/>
  <c r="L286" i="2"/>
  <c r="J286" i="2"/>
  <c r="H286" i="2"/>
  <c r="F286" i="2"/>
  <c r="S285" i="2"/>
  <c r="Q285" i="2"/>
  <c r="L285" i="2"/>
  <c r="J285" i="2"/>
  <c r="H285" i="2"/>
  <c r="F285" i="2"/>
  <c r="S284" i="2"/>
  <c r="Q284" i="2"/>
  <c r="L284" i="2"/>
  <c r="J284" i="2"/>
  <c r="H284" i="2"/>
  <c r="F284" i="2"/>
  <c r="S283" i="2"/>
  <c r="Q283" i="2"/>
  <c r="L283" i="2"/>
  <c r="J283" i="2"/>
  <c r="H283" i="2"/>
  <c r="F283" i="2"/>
  <c r="S282" i="2"/>
  <c r="Q282" i="2"/>
  <c r="L282" i="2"/>
  <c r="J282" i="2"/>
  <c r="H282" i="2"/>
  <c r="F282" i="2"/>
  <c r="S281" i="2"/>
  <c r="Q281" i="2"/>
  <c r="L281" i="2"/>
  <c r="J281" i="2"/>
  <c r="H281" i="2"/>
  <c r="F281" i="2"/>
  <c r="S280" i="2"/>
  <c r="Q280" i="2"/>
  <c r="L280" i="2"/>
  <c r="J280" i="2"/>
  <c r="H280" i="2"/>
  <c r="F280" i="2"/>
  <c r="S279" i="2"/>
  <c r="Q279" i="2"/>
  <c r="L279" i="2"/>
  <c r="J279" i="2"/>
  <c r="H279" i="2"/>
  <c r="F279" i="2"/>
  <c r="S278" i="2"/>
  <c r="Q278" i="2"/>
  <c r="L278" i="2"/>
  <c r="J278" i="2"/>
  <c r="H278" i="2"/>
  <c r="F278" i="2"/>
  <c r="S277" i="2"/>
  <c r="Q277" i="2"/>
  <c r="L277" i="2"/>
  <c r="J277" i="2"/>
  <c r="H277" i="2"/>
  <c r="F277" i="2"/>
  <c r="S276" i="2"/>
  <c r="Q276" i="2"/>
  <c r="L276" i="2"/>
  <c r="J276" i="2"/>
  <c r="H276" i="2"/>
  <c r="F276" i="2"/>
  <c r="S275" i="2"/>
  <c r="Q275" i="2"/>
  <c r="L275" i="2"/>
  <c r="J275" i="2"/>
  <c r="H275" i="2"/>
  <c r="F275" i="2"/>
  <c r="S274" i="2"/>
  <c r="Q274" i="2"/>
  <c r="L274" i="2"/>
  <c r="J274" i="2"/>
  <c r="H274" i="2"/>
  <c r="F274" i="2"/>
  <c r="S273" i="2"/>
  <c r="Q273" i="2"/>
  <c r="L273" i="2"/>
  <c r="J273" i="2"/>
  <c r="H273" i="2"/>
  <c r="F273" i="2"/>
  <c r="S272" i="2"/>
  <c r="Q272" i="2"/>
  <c r="L272" i="2"/>
  <c r="J272" i="2"/>
  <c r="H272" i="2"/>
  <c r="F272" i="2"/>
  <c r="S271" i="2"/>
  <c r="Q271" i="2"/>
  <c r="L271" i="2"/>
  <c r="J271" i="2"/>
  <c r="H271" i="2"/>
  <c r="F271" i="2"/>
  <c r="S270" i="2"/>
  <c r="Q270" i="2"/>
  <c r="L270" i="2"/>
  <c r="J270" i="2"/>
  <c r="H270" i="2"/>
  <c r="F270" i="2"/>
  <c r="S269" i="2"/>
  <c r="Q269" i="2"/>
  <c r="L269" i="2"/>
  <c r="J269" i="2"/>
  <c r="H269" i="2"/>
  <c r="F269" i="2"/>
  <c r="S268" i="2"/>
  <c r="Q268" i="2"/>
  <c r="L268" i="2"/>
  <c r="J268" i="2"/>
  <c r="H268" i="2"/>
  <c r="F268" i="2"/>
  <c r="S267" i="2"/>
  <c r="Q267" i="2"/>
  <c r="L267" i="2"/>
  <c r="J267" i="2"/>
  <c r="H267" i="2"/>
  <c r="F267" i="2"/>
  <c r="S266" i="2"/>
  <c r="Q266" i="2"/>
  <c r="L266" i="2"/>
  <c r="J266" i="2"/>
  <c r="H266" i="2"/>
  <c r="F266" i="2"/>
  <c r="S265" i="2"/>
  <c r="Q265" i="2"/>
  <c r="L265" i="2"/>
  <c r="J265" i="2"/>
  <c r="H265" i="2"/>
  <c r="F265" i="2"/>
  <c r="S264" i="2"/>
  <c r="Q264" i="2"/>
  <c r="L264" i="2"/>
  <c r="J264" i="2"/>
  <c r="H264" i="2"/>
  <c r="F264" i="2"/>
  <c r="S263" i="2"/>
  <c r="Q263" i="2"/>
  <c r="L263" i="2"/>
  <c r="J263" i="2"/>
  <c r="H263" i="2"/>
  <c r="F263" i="2"/>
  <c r="S262" i="2"/>
  <c r="Q262" i="2"/>
  <c r="L262" i="2"/>
  <c r="J262" i="2"/>
  <c r="H262" i="2"/>
  <c r="F262" i="2"/>
  <c r="S261" i="2"/>
  <c r="Q261" i="2"/>
  <c r="L261" i="2"/>
  <c r="J261" i="2"/>
  <c r="H261" i="2"/>
  <c r="F261" i="2"/>
  <c r="S260" i="2"/>
  <c r="Q260" i="2"/>
  <c r="L260" i="2"/>
  <c r="J260" i="2"/>
  <c r="H260" i="2"/>
  <c r="F260" i="2"/>
  <c r="S259" i="2"/>
  <c r="Q259" i="2"/>
  <c r="L259" i="2"/>
  <c r="J259" i="2"/>
  <c r="H259" i="2"/>
  <c r="F259" i="2"/>
  <c r="S258" i="2"/>
  <c r="Q258" i="2"/>
  <c r="L258" i="2"/>
  <c r="J258" i="2"/>
  <c r="H258" i="2"/>
  <c r="F258" i="2"/>
  <c r="S257" i="2"/>
  <c r="Q257" i="2"/>
  <c r="L257" i="2"/>
  <c r="J257" i="2"/>
  <c r="H257" i="2"/>
  <c r="F257" i="2"/>
  <c r="S256" i="2"/>
  <c r="Q256" i="2"/>
  <c r="L256" i="2"/>
  <c r="J256" i="2"/>
  <c r="H256" i="2"/>
  <c r="F256" i="2"/>
  <c r="S255" i="2"/>
  <c r="Q255" i="2"/>
  <c r="L255" i="2"/>
  <c r="J255" i="2"/>
  <c r="H255" i="2"/>
  <c r="F255" i="2"/>
  <c r="S254" i="2"/>
  <c r="Q254" i="2"/>
  <c r="L254" i="2"/>
  <c r="J254" i="2"/>
  <c r="H254" i="2"/>
  <c r="F254" i="2"/>
  <c r="S253" i="2"/>
  <c r="Q253" i="2"/>
  <c r="L253" i="2"/>
  <c r="J253" i="2"/>
  <c r="H253" i="2"/>
  <c r="F253" i="2"/>
  <c r="S252" i="2"/>
  <c r="Q252" i="2"/>
  <c r="L252" i="2"/>
  <c r="J252" i="2"/>
  <c r="H252" i="2"/>
  <c r="F252" i="2"/>
  <c r="S251" i="2"/>
  <c r="Q251" i="2"/>
  <c r="L251" i="2"/>
  <c r="J251" i="2"/>
  <c r="H251" i="2"/>
  <c r="F251" i="2"/>
  <c r="S250" i="2"/>
  <c r="Q250" i="2"/>
  <c r="L250" i="2"/>
  <c r="J250" i="2"/>
  <c r="H250" i="2"/>
  <c r="F250" i="2"/>
  <c r="S249" i="2"/>
  <c r="Q249" i="2"/>
  <c r="L249" i="2"/>
  <c r="J249" i="2"/>
  <c r="H249" i="2"/>
  <c r="F249" i="2"/>
  <c r="S248" i="2"/>
  <c r="Q248" i="2"/>
  <c r="L248" i="2"/>
  <c r="J248" i="2"/>
  <c r="H248" i="2"/>
  <c r="F248" i="2"/>
  <c r="S247" i="2"/>
  <c r="Q247" i="2"/>
  <c r="L247" i="2"/>
  <c r="J247" i="2"/>
  <c r="H247" i="2"/>
  <c r="F247" i="2"/>
  <c r="S246" i="2"/>
  <c r="Q246" i="2"/>
  <c r="L246" i="2"/>
  <c r="J246" i="2"/>
  <c r="H246" i="2"/>
  <c r="F246" i="2"/>
  <c r="S245" i="2"/>
  <c r="Q245" i="2"/>
  <c r="L245" i="2"/>
  <c r="J245" i="2"/>
  <c r="H245" i="2"/>
  <c r="F245" i="2"/>
  <c r="S244" i="2"/>
  <c r="Q244" i="2"/>
  <c r="L244" i="2"/>
  <c r="J244" i="2"/>
  <c r="H244" i="2"/>
  <c r="F244" i="2"/>
  <c r="W243" i="2"/>
  <c r="S243" i="2"/>
  <c r="Q243" i="2"/>
  <c r="L243" i="2"/>
  <c r="J243" i="2"/>
  <c r="H243" i="2"/>
  <c r="F243" i="2"/>
  <c r="W242" i="2"/>
  <c r="S242" i="2"/>
  <c r="Q242" i="2"/>
  <c r="L242" i="2"/>
  <c r="J242" i="2"/>
  <c r="H242" i="2"/>
  <c r="F242" i="2"/>
  <c r="W241" i="2"/>
  <c r="S241" i="2"/>
  <c r="Q241" i="2"/>
  <c r="L241" i="2"/>
  <c r="J241" i="2"/>
  <c r="H241" i="2"/>
  <c r="F241" i="2"/>
  <c r="W240" i="2"/>
  <c r="S240" i="2"/>
  <c r="Q240" i="2"/>
  <c r="L240" i="2"/>
  <c r="J240" i="2"/>
  <c r="H240" i="2"/>
  <c r="F240" i="2"/>
  <c r="W239" i="2"/>
  <c r="S239" i="2"/>
  <c r="Q239" i="2"/>
  <c r="L239" i="2"/>
  <c r="J239" i="2"/>
  <c r="H239" i="2"/>
  <c r="F239" i="2"/>
  <c r="W238" i="2"/>
  <c r="S238" i="2"/>
  <c r="Q238" i="2"/>
  <c r="L238" i="2"/>
  <c r="J238" i="2"/>
  <c r="H238" i="2"/>
  <c r="F238" i="2"/>
  <c r="W237" i="2"/>
  <c r="S237" i="2"/>
  <c r="Q237" i="2"/>
  <c r="L237" i="2"/>
  <c r="J237" i="2"/>
  <c r="H237" i="2"/>
  <c r="F237" i="2"/>
  <c r="W236" i="2"/>
  <c r="S236" i="2"/>
  <c r="Q236" i="2"/>
  <c r="L236" i="2"/>
  <c r="J236" i="2"/>
  <c r="H236" i="2"/>
  <c r="F236" i="2"/>
  <c r="W235" i="2"/>
  <c r="S235" i="2"/>
  <c r="Q235" i="2"/>
  <c r="L235" i="2"/>
  <c r="J235" i="2"/>
  <c r="H235" i="2"/>
  <c r="F235" i="2"/>
  <c r="W234" i="2"/>
  <c r="S234" i="2"/>
  <c r="Q234" i="2"/>
  <c r="L234" i="2"/>
  <c r="J234" i="2"/>
  <c r="H234" i="2"/>
  <c r="F234" i="2"/>
  <c r="W233" i="2"/>
  <c r="S233" i="2"/>
  <c r="Q233" i="2"/>
  <c r="L233" i="2"/>
  <c r="J233" i="2"/>
  <c r="H233" i="2"/>
  <c r="F233" i="2"/>
  <c r="W232" i="2"/>
  <c r="S232" i="2"/>
  <c r="Q232" i="2"/>
  <c r="L232" i="2"/>
  <c r="J232" i="2"/>
  <c r="H232" i="2"/>
  <c r="F232" i="2"/>
  <c r="W231" i="2"/>
  <c r="S231" i="2"/>
  <c r="Q231" i="2"/>
  <c r="L231" i="2"/>
  <c r="J231" i="2"/>
  <c r="H231" i="2"/>
  <c r="F231" i="2"/>
  <c r="W230" i="2"/>
  <c r="S230" i="2"/>
  <c r="Q230" i="2"/>
  <c r="L230" i="2"/>
  <c r="J230" i="2"/>
  <c r="H230" i="2"/>
  <c r="F230" i="2"/>
  <c r="W229" i="2"/>
  <c r="S229" i="2"/>
  <c r="Q229" i="2"/>
  <c r="L229" i="2"/>
  <c r="J229" i="2"/>
  <c r="H229" i="2"/>
  <c r="F229" i="2"/>
  <c r="W228" i="2"/>
  <c r="S228" i="2"/>
  <c r="Q228" i="2"/>
  <c r="L228" i="2"/>
  <c r="J228" i="2"/>
  <c r="H228" i="2"/>
  <c r="F228" i="2"/>
  <c r="W227" i="2"/>
  <c r="S227" i="2"/>
  <c r="Q227" i="2"/>
  <c r="L227" i="2"/>
  <c r="J227" i="2"/>
  <c r="H227" i="2"/>
  <c r="F227" i="2"/>
  <c r="W226" i="2"/>
  <c r="S226" i="2"/>
  <c r="Q226" i="2"/>
  <c r="L226" i="2"/>
  <c r="J226" i="2"/>
  <c r="H226" i="2"/>
  <c r="F226" i="2"/>
  <c r="W225" i="2"/>
  <c r="S225" i="2"/>
  <c r="Q225" i="2"/>
  <c r="L225" i="2"/>
  <c r="J225" i="2"/>
  <c r="H225" i="2"/>
  <c r="F225" i="2"/>
  <c r="W224" i="2"/>
  <c r="S224" i="2"/>
  <c r="Q224" i="2"/>
  <c r="L224" i="2"/>
  <c r="J224" i="2"/>
  <c r="H224" i="2"/>
  <c r="F224" i="2"/>
  <c r="W223" i="2"/>
  <c r="S223" i="2"/>
  <c r="Q223" i="2"/>
  <c r="L223" i="2"/>
  <c r="J223" i="2"/>
  <c r="H223" i="2"/>
  <c r="F223" i="2"/>
  <c r="W222" i="2"/>
  <c r="S222" i="2"/>
  <c r="Q222" i="2"/>
  <c r="L222" i="2"/>
  <c r="J222" i="2"/>
  <c r="H222" i="2"/>
  <c r="F222" i="2"/>
  <c r="W221" i="2"/>
  <c r="S221" i="2"/>
  <c r="Q221" i="2"/>
  <c r="L221" i="2"/>
  <c r="J221" i="2"/>
  <c r="H221" i="2"/>
  <c r="F221" i="2"/>
  <c r="W220" i="2"/>
  <c r="S220" i="2"/>
  <c r="Q220" i="2"/>
  <c r="L220" i="2"/>
  <c r="J220" i="2"/>
  <c r="H220" i="2"/>
  <c r="F220" i="2"/>
  <c r="W219" i="2"/>
  <c r="S219" i="2"/>
  <c r="Q219" i="2"/>
  <c r="L219" i="2"/>
  <c r="J219" i="2"/>
  <c r="H219" i="2"/>
  <c r="F219" i="2"/>
  <c r="W218" i="2"/>
  <c r="S218" i="2"/>
  <c r="Q218" i="2"/>
  <c r="L218" i="2"/>
  <c r="J218" i="2"/>
  <c r="H218" i="2"/>
  <c r="F218" i="2"/>
  <c r="W217" i="2"/>
  <c r="S217" i="2"/>
  <c r="Q217" i="2"/>
  <c r="L217" i="2"/>
  <c r="J217" i="2"/>
  <c r="H217" i="2"/>
  <c r="F217" i="2"/>
  <c r="W216" i="2"/>
  <c r="S216" i="2"/>
  <c r="Q216" i="2"/>
  <c r="L216" i="2"/>
  <c r="J216" i="2"/>
  <c r="H216" i="2"/>
  <c r="F216" i="2"/>
  <c r="W215" i="2"/>
  <c r="S215" i="2"/>
  <c r="Q215" i="2"/>
  <c r="L215" i="2"/>
  <c r="J215" i="2"/>
  <c r="H215" i="2"/>
  <c r="F215" i="2"/>
  <c r="W214" i="2"/>
  <c r="S214" i="2"/>
  <c r="Q214" i="2"/>
  <c r="L214" i="2"/>
  <c r="J214" i="2"/>
  <c r="H214" i="2"/>
  <c r="F214" i="2"/>
  <c r="W213" i="2"/>
  <c r="S213" i="2"/>
  <c r="Q213" i="2"/>
  <c r="L213" i="2"/>
  <c r="J213" i="2"/>
  <c r="H213" i="2"/>
  <c r="F213" i="2"/>
  <c r="W212" i="2"/>
  <c r="S212" i="2"/>
  <c r="Q212" i="2"/>
  <c r="L212" i="2"/>
  <c r="J212" i="2"/>
  <c r="H212" i="2"/>
  <c r="F212" i="2"/>
  <c r="W211" i="2"/>
  <c r="S211" i="2"/>
  <c r="Q211" i="2"/>
  <c r="L211" i="2"/>
  <c r="J211" i="2"/>
  <c r="H211" i="2"/>
  <c r="F211" i="2"/>
  <c r="W210" i="2"/>
  <c r="S210" i="2"/>
  <c r="Q210" i="2"/>
  <c r="L210" i="2"/>
  <c r="J210" i="2"/>
  <c r="H210" i="2"/>
  <c r="F210" i="2"/>
  <c r="W209" i="2"/>
  <c r="S209" i="2"/>
  <c r="Q209" i="2"/>
  <c r="L209" i="2"/>
  <c r="J209" i="2"/>
  <c r="H209" i="2"/>
  <c r="F209" i="2"/>
  <c r="W208" i="2"/>
  <c r="S208" i="2"/>
  <c r="Q208" i="2"/>
  <c r="L208" i="2"/>
  <c r="J208" i="2"/>
  <c r="H208" i="2"/>
  <c r="F208" i="2"/>
  <c r="W207" i="2"/>
  <c r="S207" i="2"/>
  <c r="Q207" i="2"/>
  <c r="L207" i="2"/>
  <c r="J207" i="2"/>
  <c r="H207" i="2"/>
  <c r="F207" i="2"/>
  <c r="W206" i="2"/>
  <c r="S206" i="2"/>
  <c r="Q206" i="2"/>
  <c r="L206" i="2"/>
  <c r="J206" i="2"/>
  <c r="H206" i="2"/>
  <c r="F206" i="2"/>
  <c r="W205" i="2"/>
  <c r="S205" i="2"/>
  <c r="Q205" i="2"/>
  <c r="L205" i="2"/>
  <c r="J205" i="2"/>
  <c r="H205" i="2"/>
  <c r="F205" i="2"/>
  <c r="W204" i="2"/>
  <c r="S204" i="2"/>
  <c r="Q204" i="2"/>
  <c r="L204" i="2"/>
  <c r="J204" i="2"/>
  <c r="H204" i="2"/>
  <c r="F204" i="2"/>
  <c r="W203" i="2"/>
  <c r="S203" i="2"/>
  <c r="Q203" i="2"/>
  <c r="L203" i="2"/>
  <c r="J203" i="2"/>
  <c r="H203" i="2"/>
  <c r="F203" i="2"/>
  <c r="W202" i="2"/>
  <c r="S202" i="2"/>
  <c r="Q202" i="2"/>
  <c r="L202" i="2"/>
  <c r="J202" i="2"/>
  <c r="H202" i="2"/>
  <c r="F202" i="2"/>
  <c r="W201" i="2"/>
  <c r="S201" i="2"/>
  <c r="Q201" i="2"/>
  <c r="L201" i="2"/>
  <c r="J201" i="2"/>
  <c r="H201" i="2"/>
  <c r="F201" i="2"/>
  <c r="W200" i="2"/>
  <c r="S200" i="2"/>
  <c r="Q200" i="2"/>
  <c r="L200" i="2"/>
  <c r="J200" i="2"/>
  <c r="H200" i="2"/>
  <c r="F200" i="2"/>
  <c r="W199" i="2"/>
  <c r="S199" i="2"/>
  <c r="Q199" i="2"/>
  <c r="L199" i="2"/>
  <c r="J199" i="2"/>
  <c r="H199" i="2"/>
  <c r="F199" i="2"/>
  <c r="W198" i="2"/>
  <c r="S198" i="2"/>
  <c r="Q198" i="2"/>
  <c r="L198" i="2"/>
  <c r="J198" i="2"/>
  <c r="H198" i="2"/>
  <c r="F198" i="2"/>
  <c r="W197" i="2"/>
  <c r="S197" i="2"/>
  <c r="Q197" i="2"/>
  <c r="L197" i="2"/>
  <c r="J197" i="2"/>
  <c r="H197" i="2"/>
  <c r="F197" i="2"/>
  <c r="W196" i="2"/>
  <c r="S196" i="2"/>
  <c r="Q196" i="2"/>
  <c r="L196" i="2"/>
  <c r="J196" i="2"/>
  <c r="H196" i="2"/>
  <c r="F196" i="2"/>
  <c r="W195" i="2"/>
  <c r="S195" i="2"/>
  <c r="Q195" i="2"/>
  <c r="L195" i="2"/>
  <c r="J195" i="2"/>
  <c r="H195" i="2"/>
  <c r="F195" i="2"/>
  <c r="W194" i="2"/>
  <c r="S194" i="2"/>
  <c r="Q194" i="2"/>
  <c r="L194" i="2"/>
  <c r="J194" i="2"/>
  <c r="H194" i="2"/>
  <c r="F194" i="2"/>
  <c r="W193" i="2"/>
  <c r="S193" i="2"/>
  <c r="Q193" i="2"/>
  <c r="L193" i="2"/>
  <c r="J193" i="2"/>
  <c r="H193" i="2"/>
  <c r="F193" i="2"/>
  <c r="W192" i="2"/>
  <c r="S192" i="2"/>
  <c r="Q192" i="2"/>
  <c r="L192" i="2"/>
  <c r="J192" i="2"/>
  <c r="H192" i="2"/>
  <c r="F192" i="2"/>
  <c r="W191" i="2"/>
  <c r="S191" i="2"/>
  <c r="Q191" i="2"/>
  <c r="L191" i="2"/>
  <c r="J191" i="2"/>
  <c r="H191" i="2"/>
  <c r="F191" i="2"/>
  <c r="W190" i="2"/>
  <c r="S190" i="2"/>
  <c r="Q190" i="2"/>
  <c r="L190" i="2"/>
  <c r="J190" i="2"/>
  <c r="H190" i="2"/>
  <c r="F190" i="2"/>
  <c r="W189" i="2"/>
  <c r="S189" i="2"/>
  <c r="Q189" i="2"/>
  <c r="L189" i="2"/>
  <c r="J189" i="2"/>
  <c r="H189" i="2"/>
  <c r="F189" i="2"/>
  <c r="W188" i="2"/>
  <c r="S188" i="2"/>
  <c r="Q188" i="2"/>
  <c r="L188" i="2"/>
  <c r="J188" i="2"/>
  <c r="H188" i="2"/>
  <c r="F188" i="2"/>
  <c r="W187" i="2"/>
  <c r="S187" i="2"/>
  <c r="Q187" i="2"/>
  <c r="L187" i="2"/>
  <c r="J187" i="2"/>
  <c r="H187" i="2"/>
  <c r="F187" i="2"/>
  <c r="W186" i="2"/>
  <c r="S186" i="2"/>
  <c r="Q186" i="2"/>
  <c r="L186" i="2"/>
  <c r="J186" i="2"/>
  <c r="H186" i="2"/>
  <c r="F186" i="2"/>
  <c r="W185" i="2"/>
  <c r="S185" i="2"/>
  <c r="Q185" i="2"/>
  <c r="L185" i="2"/>
  <c r="J185" i="2"/>
  <c r="H185" i="2"/>
  <c r="F185" i="2"/>
  <c r="W184" i="2"/>
  <c r="S184" i="2"/>
  <c r="Q184" i="2"/>
  <c r="L184" i="2"/>
  <c r="J184" i="2"/>
  <c r="H184" i="2"/>
  <c r="F184" i="2"/>
  <c r="W183" i="2"/>
  <c r="S183" i="2"/>
  <c r="Q183" i="2"/>
  <c r="L183" i="2"/>
  <c r="J183" i="2"/>
  <c r="H183" i="2"/>
  <c r="F183" i="2"/>
  <c r="W182" i="2"/>
  <c r="S182" i="2"/>
  <c r="Q182" i="2"/>
  <c r="L182" i="2"/>
  <c r="J182" i="2"/>
  <c r="H182" i="2"/>
  <c r="F182" i="2"/>
  <c r="W181" i="2"/>
  <c r="S181" i="2"/>
  <c r="Q181" i="2"/>
  <c r="L181" i="2"/>
  <c r="J181" i="2"/>
  <c r="H181" i="2"/>
  <c r="F181" i="2"/>
  <c r="W180" i="2"/>
  <c r="S180" i="2"/>
  <c r="Q180" i="2"/>
  <c r="L180" i="2"/>
  <c r="J180" i="2"/>
  <c r="H180" i="2"/>
  <c r="F180" i="2"/>
  <c r="W179" i="2"/>
  <c r="S179" i="2"/>
  <c r="Q179" i="2"/>
  <c r="L179" i="2"/>
  <c r="J179" i="2"/>
  <c r="H179" i="2"/>
  <c r="F179" i="2"/>
  <c r="W178" i="2"/>
  <c r="S178" i="2"/>
  <c r="Q178" i="2"/>
  <c r="L178" i="2"/>
  <c r="J178" i="2"/>
  <c r="H178" i="2"/>
  <c r="F178" i="2"/>
  <c r="W177" i="2"/>
  <c r="S177" i="2"/>
  <c r="Q177" i="2"/>
  <c r="L177" i="2"/>
  <c r="J177" i="2"/>
  <c r="H177" i="2"/>
  <c r="F177" i="2"/>
  <c r="W176" i="2"/>
  <c r="S176" i="2"/>
  <c r="Q176" i="2"/>
  <c r="L176" i="2"/>
  <c r="J176" i="2"/>
  <c r="H176" i="2"/>
  <c r="F176" i="2"/>
  <c r="W175" i="2"/>
  <c r="S175" i="2"/>
  <c r="Q175" i="2"/>
  <c r="L175" i="2"/>
  <c r="J175" i="2"/>
  <c r="H175" i="2"/>
  <c r="F175" i="2"/>
  <c r="W174" i="2"/>
  <c r="S174" i="2"/>
  <c r="Q174" i="2"/>
  <c r="L174" i="2"/>
  <c r="J174" i="2"/>
  <c r="H174" i="2"/>
  <c r="F174" i="2"/>
  <c r="W173" i="2"/>
  <c r="S173" i="2"/>
  <c r="Q173" i="2"/>
  <c r="L173" i="2"/>
  <c r="J173" i="2"/>
  <c r="H173" i="2"/>
  <c r="F173" i="2"/>
  <c r="W172" i="2"/>
  <c r="S172" i="2"/>
  <c r="Q172" i="2"/>
  <c r="L172" i="2"/>
  <c r="J172" i="2"/>
  <c r="H172" i="2"/>
  <c r="F172" i="2"/>
  <c r="W171" i="2"/>
  <c r="S171" i="2"/>
  <c r="Q171" i="2"/>
  <c r="L171" i="2"/>
  <c r="J171" i="2"/>
  <c r="H171" i="2"/>
  <c r="F171" i="2"/>
  <c r="W170" i="2"/>
  <c r="S170" i="2"/>
  <c r="Q170" i="2"/>
  <c r="L170" i="2"/>
  <c r="J170" i="2"/>
  <c r="H170" i="2"/>
  <c r="F170" i="2"/>
  <c r="W169" i="2"/>
  <c r="S169" i="2"/>
  <c r="Q169" i="2"/>
  <c r="L169" i="2"/>
  <c r="J169" i="2"/>
  <c r="H169" i="2"/>
  <c r="F169" i="2"/>
  <c r="W168" i="2"/>
  <c r="S168" i="2"/>
  <c r="Q168" i="2"/>
  <c r="L168" i="2"/>
  <c r="J168" i="2"/>
  <c r="H168" i="2"/>
  <c r="F168" i="2"/>
  <c r="W167" i="2"/>
  <c r="S167" i="2"/>
  <c r="Q167" i="2"/>
  <c r="L167" i="2"/>
  <c r="J167" i="2"/>
  <c r="H167" i="2"/>
  <c r="F167" i="2"/>
  <c r="W166" i="2"/>
  <c r="S166" i="2"/>
  <c r="Q166" i="2"/>
  <c r="L166" i="2"/>
  <c r="J166" i="2"/>
  <c r="H166" i="2"/>
  <c r="F166" i="2"/>
  <c r="W165" i="2"/>
  <c r="S165" i="2"/>
  <c r="Q165" i="2"/>
  <c r="L165" i="2"/>
  <c r="J165" i="2"/>
  <c r="H165" i="2"/>
  <c r="F165" i="2"/>
  <c r="W164" i="2"/>
  <c r="S164" i="2"/>
  <c r="Q164" i="2"/>
  <c r="L164" i="2"/>
  <c r="J164" i="2"/>
  <c r="H164" i="2"/>
  <c r="F164" i="2"/>
  <c r="W163" i="2"/>
  <c r="S163" i="2"/>
  <c r="Q163" i="2"/>
  <c r="L163" i="2"/>
  <c r="J163" i="2"/>
  <c r="H163" i="2"/>
  <c r="F163" i="2"/>
  <c r="W162" i="2"/>
  <c r="S162" i="2"/>
  <c r="Q162" i="2"/>
  <c r="L162" i="2"/>
  <c r="J162" i="2"/>
  <c r="H162" i="2"/>
  <c r="F162" i="2"/>
  <c r="W161" i="2"/>
  <c r="S161" i="2"/>
  <c r="Q161" i="2"/>
  <c r="L161" i="2"/>
  <c r="J161" i="2"/>
  <c r="H161" i="2"/>
  <c r="F161" i="2"/>
  <c r="W160" i="2"/>
  <c r="S160" i="2"/>
  <c r="Q160" i="2"/>
  <c r="L160" i="2"/>
  <c r="J160" i="2"/>
  <c r="H160" i="2"/>
  <c r="F160" i="2"/>
  <c r="W159" i="2"/>
  <c r="S159" i="2"/>
  <c r="Q159" i="2"/>
  <c r="L159" i="2"/>
  <c r="J159" i="2"/>
  <c r="H159" i="2"/>
  <c r="F159" i="2"/>
  <c r="W158" i="2"/>
  <c r="S158" i="2"/>
  <c r="Q158" i="2"/>
  <c r="L158" i="2"/>
  <c r="J158" i="2"/>
  <c r="H158" i="2"/>
  <c r="F158" i="2"/>
  <c r="W157" i="2"/>
  <c r="S157" i="2"/>
  <c r="Q157" i="2"/>
  <c r="L157" i="2"/>
  <c r="J157" i="2"/>
  <c r="H157" i="2"/>
  <c r="F157" i="2"/>
  <c r="W156" i="2"/>
  <c r="S156" i="2"/>
  <c r="Q156" i="2"/>
  <c r="L156" i="2"/>
  <c r="J156" i="2"/>
  <c r="H156" i="2"/>
  <c r="F156" i="2"/>
  <c r="W155" i="2"/>
  <c r="S155" i="2"/>
  <c r="Q155" i="2"/>
  <c r="L155" i="2"/>
  <c r="J155" i="2"/>
  <c r="H155" i="2"/>
  <c r="F155" i="2"/>
  <c r="W154" i="2"/>
  <c r="S154" i="2"/>
  <c r="Q154" i="2"/>
  <c r="L154" i="2"/>
  <c r="J154" i="2"/>
  <c r="H154" i="2"/>
  <c r="F154" i="2"/>
  <c r="W153" i="2"/>
  <c r="S153" i="2"/>
  <c r="Q153" i="2"/>
  <c r="L153" i="2"/>
  <c r="J153" i="2"/>
  <c r="H153" i="2"/>
  <c r="F153" i="2"/>
  <c r="W152" i="2"/>
  <c r="S152" i="2"/>
  <c r="Q152" i="2"/>
  <c r="L152" i="2"/>
  <c r="J152" i="2"/>
  <c r="H152" i="2"/>
  <c r="F152" i="2"/>
  <c r="W151" i="2"/>
  <c r="S151" i="2"/>
  <c r="Q151" i="2"/>
  <c r="L151" i="2"/>
  <c r="J151" i="2"/>
  <c r="H151" i="2"/>
  <c r="F151" i="2"/>
  <c r="W150" i="2"/>
  <c r="S150" i="2"/>
  <c r="Q150" i="2"/>
  <c r="L150" i="2"/>
  <c r="J150" i="2"/>
  <c r="H150" i="2"/>
  <c r="F150" i="2"/>
  <c r="W149" i="2"/>
  <c r="S149" i="2"/>
  <c r="Q149" i="2"/>
  <c r="L149" i="2"/>
  <c r="J149" i="2"/>
  <c r="H149" i="2"/>
  <c r="F149" i="2"/>
  <c r="W148" i="2"/>
  <c r="S148" i="2"/>
  <c r="Q148" i="2"/>
  <c r="L148" i="2"/>
  <c r="J148" i="2"/>
  <c r="H148" i="2"/>
  <c r="F148" i="2"/>
  <c r="W147" i="2"/>
  <c r="S147" i="2"/>
  <c r="Q147" i="2"/>
  <c r="L147" i="2"/>
  <c r="J147" i="2"/>
  <c r="H147" i="2"/>
  <c r="F147" i="2"/>
  <c r="W146" i="2"/>
  <c r="S146" i="2"/>
  <c r="Q146" i="2"/>
  <c r="L146" i="2"/>
  <c r="J146" i="2"/>
  <c r="H146" i="2"/>
  <c r="F146" i="2"/>
  <c r="W145" i="2"/>
  <c r="S145" i="2"/>
  <c r="Q145" i="2"/>
  <c r="L145" i="2"/>
  <c r="J145" i="2"/>
  <c r="H145" i="2"/>
  <c r="F145" i="2"/>
  <c r="W144" i="2"/>
  <c r="S144" i="2"/>
  <c r="Q144" i="2"/>
  <c r="L144" i="2"/>
  <c r="J144" i="2"/>
  <c r="H144" i="2"/>
  <c r="F144" i="2"/>
  <c r="W143" i="2"/>
  <c r="S143" i="2"/>
  <c r="Q143" i="2"/>
  <c r="L143" i="2"/>
  <c r="J143" i="2"/>
  <c r="H143" i="2"/>
  <c r="F143" i="2"/>
  <c r="W142" i="2"/>
  <c r="S142" i="2"/>
  <c r="Q142" i="2"/>
  <c r="L142" i="2"/>
  <c r="J142" i="2"/>
  <c r="H142" i="2"/>
  <c r="F142" i="2"/>
  <c r="W141" i="2"/>
  <c r="S141" i="2"/>
  <c r="Q141" i="2"/>
  <c r="L141" i="2"/>
  <c r="J141" i="2"/>
  <c r="H141" i="2"/>
  <c r="F141" i="2"/>
  <c r="W140" i="2"/>
  <c r="S140" i="2"/>
  <c r="Q140" i="2"/>
  <c r="L140" i="2"/>
  <c r="J140" i="2"/>
  <c r="H140" i="2"/>
  <c r="F140" i="2"/>
  <c r="W139" i="2"/>
  <c r="S139" i="2"/>
  <c r="Q139" i="2"/>
  <c r="L139" i="2"/>
  <c r="J139" i="2"/>
  <c r="H139" i="2"/>
  <c r="F139" i="2"/>
  <c r="W138" i="2"/>
  <c r="S138" i="2"/>
  <c r="Q138" i="2"/>
  <c r="L138" i="2"/>
  <c r="J138" i="2"/>
  <c r="H138" i="2"/>
  <c r="F138" i="2"/>
  <c r="W137" i="2"/>
  <c r="S137" i="2"/>
  <c r="Q137" i="2"/>
  <c r="L137" i="2"/>
  <c r="J137" i="2"/>
  <c r="H137" i="2"/>
  <c r="F137" i="2"/>
  <c r="W136" i="2"/>
  <c r="S136" i="2"/>
  <c r="Q136" i="2"/>
  <c r="L136" i="2"/>
  <c r="J136" i="2"/>
  <c r="H136" i="2"/>
  <c r="F136" i="2"/>
  <c r="W135" i="2"/>
  <c r="S135" i="2"/>
  <c r="Q135" i="2"/>
  <c r="L135" i="2"/>
  <c r="J135" i="2"/>
  <c r="H135" i="2"/>
  <c r="F135" i="2"/>
  <c r="W134" i="2"/>
  <c r="S134" i="2"/>
  <c r="Q134" i="2"/>
  <c r="L134" i="2"/>
  <c r="J134" i="2"/>
  <c r="H134" i="2"/>
  <c r="F134" i="2"/>
  <c r="W133" i="2"/>
  <c r="S133" i="2"/>
  <c r="Q133" i="2"/>
  <c r="L133" i="2"/>
  <c r="J133" i="2"/>
  <c r="H133" i="2"/>
  <c r="F133" i="2"/>
  <c r="W132" i="2"/>
  <c r="S132" i="2"/>
  <c r="Q132" i="2"/>
  <c r="L132" i="2"/>
  <c r="J132" i="2"/>
  <c r="H132" i="2"/>
  <c r="F132" i="2"/>
  <c r="W131" i="2"/>
  <c r="S131" i="2"/>
  <c r="Q131" i="2"/>
  <c r="L131" i="2"/>
  <c r="J131" i="2"/>
  <c r="H131" i="2"/>
  <c r="F131" i="2"/>
  <c r="W130" i="2"/>
  <c r="S130" i="2"/>
  <c r="Q130" i="2"/>
  <c r="L130" i="2"/>
  <c r="J130" i="2"/>
  <c r="H130" i="2"/>
  <c r="F130" i="2"/>
  <c r="W129" i="2"/>
  <c r="S129" i="2"/>
  <c r="Q129" i="2"/>
  <c r="L129" i="2"/>
  <c r="J129" i="2"/>
  <c r="H129" i="2"/>
  <c r="F129" i="2"/>
  <c r="W128" i="2"/>
  <c r="S128" i="2"/>
  <c r="Q128" i="2"/>
  <c r="L128" i="2"/>
  <c r="J128" i="2"/>
  <c r="H128" i="2"/>
  <c r="F128" i="2"/>
  <c r="W127" i="2"/>
  <c r="S127" i="2"/>
  <c r="Q127" i="2"/>
  <c r="L127" i="2"/>
  <c r="J127" i="2"/>
  <c r="H127" i="2"/>
  <c r="F127" i="2"/>
  <c r="W126" i="2"/>
  <c r="S126" i="2"/>
  <c r="Q126" i="2"/>
  <c r="L126" i="2"/>
  <c r="J126" i="2"/>
  <c r="H126" i="2"/>
  <c r="F126" i="2"/>
  <c r="W125" i="2"/>
  <c r="S125" i="2"/>
  <c r="Q125" i="2"/>
  <c r="L125" i="2"/>
  <c r="J125" i="2"/>
  <c r="H125" i="2"/>
  <c r="F125" i="2"/>
  <c r="W124" i="2"/>
  <c r="S124" i="2"/>
  <c r="Q124" i="2"/>
  <c r="L124" i="2"/>
  <c r="J124" i="2"/>
  <c r="H124" i="2"/>
  <c r="F124" i="2"/>
  <c r="W123" i="2"/>
  <c r="S123" i="2"/>
  <c r="Q123" i="2"/>
  <c r="L123" i="2"/>
  <c r="J123" i="2"/>
  <c r="H123" i="2"/>
  <c r="F123" i="2"/>
  <c r="W122" i="2"/>
  <c r="S122" i="2"/>
  <c r="Q122" i="2"/>
  <c r="L122" i="2"/>
  <c r="J122" i="2"/>
  <c r="H122" i="2"/>
  <c r="F122" i="2"/>
  <c r="W121" i="2"/>
  <c r="S121" i="2"/>
  <c r="Q121" i="2"/>
  <c r="L121" i="2"/>
  <c r="J121" i="2"/>
  <c r="H121" i="2"/>
  <c r="F121" i="2"/>
  <c r="W120" i="2"/>
  <c r="S120" i="2"/>
  <c r="Q120" i="2"/>
  <c r="L120" i="2"/>
  <c r="J120" i="2"/>
  <c r="H120" i="2"/>
  <c r="F120" i="2"/>
  <c r="W119" i="2"/>
  <c r="S119" i="2"/>
  <c r="Q119" i="2"/>
  <c r="L119" i="2"/>
  <c r="J119" i="2"/>
  <c r="H119" i="2"/>
  <c r="F119" i="2"/>
  <c r="W118" i="2"/>
  <c r="S118" i="2"/>
  <c r="Q118" i="2"/>
  <c r="L118" i="2"/>
  <c r="J118" i="2"/>
  <c r="H118" i="2"/>
  <c r="F118" i="2"/>
  <c r="W117" i="2"/>
  <c r="S117" i="2"/>
  <c r="Q117" i="2"/>
  <c r="L117" i="2"/>
  <c r="J117" i="2"/>
  <c r="H117" i="2"/>
  <c r="F117" i="2"/>
  <c r="W116" i="2"/>
  <c r="S116" i="2"/>
  <c r="Q116" i="2"/>
  <c r="L116" i="2"/>
  <c r="J116" i="2"/>
  <c r="H116" i="2"/>
  <c r="F116" i="2"/>
  <c r="W115" i="2"/>
  <c r="S115" i="2"/>
  <c r="Q115" i="2"/>
  <c r="L115" i="2"/>
  <c r="J115" i="2"/>
  <c r="H115" i="2"/>
  <c r="F115" i="2"/>
  <c r="W114" i="2"/>
  <c r="S114" i="2"/>
  <c r="Q114" i="2"/>
  <c r="L114" i="2"/>
  <c r="J114" i="2"/>
  <c r="H114" i="2"/>
  <c r="F114" i="2"/>
  <c r="W113" i="2"/>
  <c r="S113" i="2"/>
  <c r="Q113" i="2"/>
  <c r="L113" i="2"/>
  <c r="J113" i="2"/>
  <c r="H113" i="2"/>
  <c r="F113" i="2"/>
  <c r="W112" i="2"/>
  <c r="S112" i="2"/>
  <c r="Q112" i="2"/>
  <c r="L112" i="2"/>
  <c r="J112" i="2"/>
  <c r="H112" i="2"/>
  <c r="F112" i="2"/>
  <c r="W111" i="2"/>
  <c r="S111" i="2"/>
  <c r="Q111" i="2"/>
  <c r="L111" i="2"/>
  <c r="J111" i="2"/>
  <c r="H111" i="2"/>
  <c r="F111" i="2"/>
  <c r="W110" i="2"/>
  <c r="S110" i="2"/>
  <c r="Q110" i="2"/>
  <c r="L110" i="2"/>
  <c r="J110" i="2"/>
  <c r="H110" i="2"/>
  <c r="F110" i="2"/>
  <c r="W109" i="2"/>
  <c r="S109" i="2"/>
  <c r="Q109" i="2"/>
  <c r="L109" i="2"/>
  <c r="J109" i="2"/>
  <c r="H109" i="2"/>
  <c r="F109" i="2"/>
  <c r="W108" i="2"/>
  <c r="S108" i="2"/>
  <c r="Q108" i="2"/>
  <c r="L108" i="2"/>
  <c r="J108" i="2"/>
  <c r="H108" i="2"/>
  <c r="F108" i="2"/>
  <c r="W107" i="2"/>
  <c r="S107" i="2"/>
  <c r="Q107" i="2"/>
  <c r="L107" i="2"/>
  <c r="J107" i="2"/>
  <c r="H107" i="2"/>
  <c r="F107" i="2"/>
  <c r="W106" i="2"/>
  <c r="S106" i="2"/>
  <c r="Q106" i="2"/>
  <c r="L106" i="2"/>
  <c r="J106" i="2"/>
  <c r="H106" i="2"/>
  <c r="F106" i="2"/>
  <c r="W105" i="2"/>
  <c r="S105" i="2"/>
  <c r="Q105" i="2"/>
  <c r="L105" i="2"/>
  <c r="J105" i="2"/>
  <c r="H105" i="2"/>
  <c r="F105" i="2"/>
  <c r="W104" i="2"/>
  <c r="S104" i="2"/>
  <c r="Q104" i="2"/>
  <c r="L104" i="2"/>
  <c r="J104" i="2"/>
  <c r="H104" i="2"/>
  <c r="F104" i="2"/>
  <c r="W103" i="2"/>
  <c r="S103" i="2"/>
  <c r="Q103" i="2"/>
  <c r="L103" i="2"/>
  <c r="J103" i="2"/>
  <c r="H103" i="2"/>
  <c r="F103" i="2"/>
  <c r="W102" i="2"/>
  <c r="S102" i="2"/>
  <c r="Q102" i="2"/>
  <c r="L102" i="2"/>
  <c r="J102" i="2"/>
  <c r="H102" i="2"/>
  <c r="F102" i="2"/>
  <c r="W101" i="2"/>
  <c r="S101" i="2"/>
  <c r="Q101" i="2"/>
  <c r="L101" i="2"/>
  <c r="J101" i="2"/>
  <c r="H101" i="2"/>
  <c r="F101" i="2"/>
  <c r="W100" i="2"/>
  <c r="S100" i="2"/>
  <c r="Q100" i="2"/>
  <c r="L100" i="2"/>
  <c r="J100" i="2"/>
  <c r="H100" i="2"/>
  <c r="F100" i="2"/>
  <c r="W99" i="2"/>
  <c r="S99" i="2"/>
  <c r="Q99" i="2"/>
  <c r="L99" i="2"/>
  <c r="J99" i="2"/>
  <c r="H99" i="2"/>
  <c r="F99" i="2"/>
  <c r="W98" i="2"/>
  <c r="S98" i="2"/>
  <c r="Q98" i="2"/>
  <c r="L98" i="2"/>
  <c r="J98" i="2"/>
  <c r="H98" i="2"/>
  <c r="F98" i="2"/>
  <c r="W97" i="2"/>
  <c r="S97" i="2"/>
  <c r="Q97" i="2"/>
  <c r="L97" i="2"/>
  <c r="J97" i="2"/>
  <c r="H97" i="2"/>
  <c r="F97" i="2"/>
  <c r="W96" i="2"/>
  <c r="S96" i="2"/>
  <c r="Q96" i="2"/>
  <c r="L96" i="2"/>
  <c r="J96" i="2"/>
  <c r="H96" i="2"/>
  <c r="F96" i="2"/>
  <c r="W95" i="2"/>
  <c r="S95" i="2"/>
  <c r="Q95" i="2"/>
  <c r="L95" i="2"/>
  <c r="J95" i="2"/>
  <c r="H95" i="2"/>
  <c r="F95" i="2"/>
  <c r="W94" i="2"/>
  <c r="S94" i="2"/>
  <c r="Q94" i="2"/>
  <c r="L94" i="2"/>
  <c r="J94" i="2"/>
  <c r="H94" i="2"/>
  <c r="F94" i="2"/>
  <c r="W93" i="2"/>
  <c r="S93" i="2"/>
  <c r="Q93" i="2"/>
  <c r="L93" i="2"/>
  <c r="J93" i="2"/>
  <c r="H93" i="2"/>
  <c r="F93" i="2"/>
  <c r="W92" i="2"/>
  <c r="S92" i="2"/>
  <c r="Q92" i="2"/>
  <c r="L92" i="2"/>
  <c r="J92" i="2"/>
  <c r="H92" i="2"/>
  <c r="F92" i="2"/>
  <c r="W91" i="2"/>
  <c r="S91" i="2"/>
  <c r="Q91" i="2"/>
  <c r="L91" i="2"/>
  <c r="J91" i="2"/>
  <c r="H91" i="2"/>
  <c r="F91" i="2"/>
  <c r="W90" i="2"/>
  <c r="S90" i="2"/>
  <c r="Q90" i="2"/>
  <c r="L90" i="2"/>
  <c r="J90" i="2"/>
  <c r="H90" i="2"/>
  <c r="F90" i="2"/>
  <c r="W89" i="2"/>
  <c r="S89" i="2"/>
  <c r="Q89" i="2"/>
  <c r="L89" i="2"/>
  <c r="J89" i="2"/>
  <c r="H89" i="2"/>
  <c r="F89" i="2"/>
  <c r="W88" i="2"/>
  <c r="S88" i="2"/>
  <c r="Q88" i="2"/>
  <c r="L88" i="2"/>
  <c r="J88" i="2"/>
  <c r="H88" i="2"/>
  <c r="F88" i="2"/>
  <c r="W87" i="2"/>
  <c r="S87" i="2"/>
  <c r="Q87" i="2"/>
  <c r="L87" i="2"/>
  <c r="J87" i="2"/>
  <c r="H87" i="2"/>
  <c r="F87" i="2"/>
  <c r="W86" i="2"/>
  <c r="S86" i="2"/>
  <c r="Q86" i="2"/>
  <c r="L86" i="2"/>
  <c r="J86" i="2"/>
  <c r="H86" i="2"/>
  <c r="F86" i="2"/>
  <c r="W85" i="2"/>
  <c r="S85" i="2"/>
  <c r="Q85" i="2"/>
  <c r="L85" i="2"/>
  <c r="J85" i="2"/>
  <c r="H85" i="2"/>
  <c r="F85" i="2"/>
  <c r="W84" i="2"/>
  <c r="S84" i="2"/>
  <c r="Q84" i="2"/>
  <c r="L84" i="2"/>
  <c r="J84" i="2"/>
  <c r="H84" i="2"/>
  <c r="F84" i="2"/>
  <c r="W83" i="2"/>
  <c r="S83" i="2"/>
  <c r="Q83" i="2"/>
  <c r="L83" i="2"/>
  <c r="J83" i="2"/>
  <c r="H83" i="2"/>
  <c r="F83" i="2"/>
  <c r="W82" i="2"/>
  <c r="S82" i="2"/>
  <c r="Q82" i="2"/>
  <c r="L82" i="2"/>
  <c r="J82" i="2"/>
  <c r="H82" i="2"/>
  <c r="F82" i="2"/>
  <c r="W81" i="2"/>
  <c r="S81" i="2"/>
  <c r="Q81" i="2"/>
  <c r="L81" i="2"/>
  <c r="J81" i="2"/>
  <c r="H81" i="2"/>
  <c r="F81" i="2"/>
  <c r="W80" i="2"/>
  <c r="S80" i="2"/>
  <c r="Q80" i="2"/>
  <c r="L80" i="2"/>
  <c r="J80" i="2"/>
  <c r="H80" i="2"/>
  <c r="F80" i="2"/>
  <c r="W79" i="2"/>
  <c r="S79" i="2"/>
  <c r="Q79" i="2"/>
  <c r="L79" i="2"/>
  <c r="J79" i="2"/>
  <c r="H79" i="2"/>
  <c r="F79" i="2"/>
  <c r="W78" i="2"/>
  <c r="S78" i="2"/>
  <c r="Q78" i="2"/>
  <c r="L78" i="2"/>
  <c r="J78" i="2"/>
  <c r="H78" i="2"/>
  <c r="F78" i="2"/>
  <c r="W77" i="2"/>
  <c r="S77" i="2"/>
  <c r="Q77" i="2"/>
  <c r="L77" i="2"/>
  <c r="J77" i="2"/>
  <c r="H77" i="2"/>
  <c r="F77" i="2"/>
  <c r="W76" i="2"/>
  <c r="S76" i="2"/>
  <c r="Q76" i="2"/>
  <c r="L76" i="2"/>
  <c r="J76" i="2"/>
  <c r="H76" i="2"/>
  <c r="F76" i="2"/>
  <c r="W75" i="2"/>
  <c r="S75" i="2"/>
  <c r="Q75" i="2"/>
  <c r="L75" i="2"/>
  <c r="J75" i="2"/>
  <c r="H75" i="2"/>
  <c r="F75" i="2"/>
  <c r="W74" i="2"/>
  <c r="S74" i="2"/>
  <c r="Q74" i="2"/>
  <c r="L74" i="2"/>
  <c r="J74" i="2"/>
  <c r="H74" i="2"/>
  <c r="F74" i="2"/>
  <c r="W73" i="2"/>
  <c r="S73" i="2"/>
  <c r="Q73" i="2"/>
  <c r="L73" i="2"/>
  <c r="J73" i="2"/>
  <c r="H73" i="2"/>
  <c r="F73" i="2"/>
  <c r="W72" i="2"/>
  <c r="S72" i="2"/>
  <c r="Q72" i="2"/>
  <c r="L72" i="2"/>
  <c r="J72" i="2"/>
  <c r="H72" i="2"/>
  <c r="F72" i="2"/>
  <c r="W71" i="2"/>
  <c r="S71" i="2"/>
  <c r="Q71" i="2"/>
  <c r="L71" i="2"/>
  <c r="J71" i="2"/>
  <c r="H71" i="2"/>
  <c r="F71" i="2"/>
  <c r="W70" i="2"/>
  <c r="S70" i="2"/>
  <c r="Q70" i="2"/>
  <c r="L70" i="2"/>
  <c r="J70" i="2"/>
  <c r="H70" i="2"/>
  <c r="F70" i="2"/>
  <c r="W69" i="2"/>
  <c r="S69" i="2"/>
  <c r="Q69" i="2"/>
  <c r="L69" i="2"/>
  <c r="J69" i="2"/>
  <c r="H69" i="2"/>
  <c r="F69" i="2"/>
  <c r="W68" i="2"/>
  <c r="S68" i="2"/>
  <c r="Q68" i="2"/>
  <c r="L68" i="2"/>
  <c r="J68" i="2"/>
  <c r="H68" i="2"/>
  <c r="F68" i="2"/>
  <c r="W67" i="2"/>
  <c r="S67" i="2"/>
  <c r="Q67" i="2"/>
  <c r="L67" i="2"/>
  <c r="J67" i="2"/>
  <c r="H67" i="2"/>
  <c r="F67" i="2"/>
  <c r="W66" i="2"/>
  <c r="S66" i="2"/>
  <c r="Q66" i="2"/>
  <c r="L66" i="2"/>
  <c r="J66" i="2"/>
  <c r="H66" i="2"/>
  <c r="F66" i="2"/>
  <c r="W65" i="2"/>
  <c r="S65" i="2"/>
  <c r="Q65" i="2"/>
  <c r="L65" i="2"/>
  <c r="J65" i="2"/>
  <c r="H65" i="2"/>
  <c r="F65" i="2"/>
  <c r="W64" i="2"/>
  <c r="S64" i="2"/>
  <c r="Q64" i="2"/>
  <c r="L64" i="2"/>
  <c r="J64" i="2"/>
  <c r="H64" i="2"/>
  <c r="F64" i="2"/>
  <c r="W63" i="2"/>
  <c r="S63" i="2"/>
  <c r="Q63" i="2"/>
  <c r="L63" i="2"/>
  <c r="J63" i="2"/>
  <c r="H63" i="2"/>
  <c r="F63" i="2"/>
  <c r="W62" i="2"/>
  <c r="S62" i="2"/>
  <c r="Q62" i="2"/>
  <c r="L62" i="2"/>
  <c r="J62" i="2"/>
  <c r="H62" i="2"/>
  <c r="F62" i="2"/>
  <c r="W61" i="2"/>
  <c r="S61" i="2"/>
  <c r="Q61" i="2"/>
  <c r="L61" i="2"/>
  <c r="J61" i="2"/>
  <c r="H61" i="2"/>
  <c r="F61" i="2"/>
  <c r="W60" i="2"/>
  <c r="S60" i="2"/>
  <c r="Q60" i="2"/>
  <c r="L60" i="2"/>
  <c r="J60" i="2"/>
  <c r="H60" i="2"/>
  <c r="F60" i="2"/>
  <c r="W59" i="2"/>
  <c r="S59" i="2"/>
  <c r="Q59" i="2"/>
  <c r="L59" i="2"/>
  <c r="J59" i="2"/>
  <c r="H59" i="2"/>
  <c r="F59" i="2"/>
  <c r="W58" i="2"/>
  <c r="S58" i="2"/>
  <c r="Q58" i="2"/>
  <c r="L58" i="2"/>
  <c r="J58" i="2"/>
  <c r="H58" i="2"/>
  <c r="F58" i="2"/>
  <c r="S57" i="2"/>
  <c r="Q57" i="2"/>
  <c r="L57" i="2"/>
  <c r="J57" i="2"/>
  <c r="H57" i="2"/>
  <c r="F57" i="2"/>
  <c r="S56" i="2"/>
  <c r="Q56" i="2"/>
  <c r="L56" i="2"/>
  <c r="J56" i="2"/>
  <c r="H56" i="2"/>
  <c r="F56" i="2"/>
  <c r="S55" i="2"/>
  <c r="Q55" i="2"/>
  <c r="L55" i="2"/>
  <c r="J55" i="2"/>
  <c r="H55" i="2"/>
  <c r="F55" i="2"/>
  <c r="S54" i="2"/>
  <c r="Q54" i="2"/>
  <c r="L54" i="2"/>
  <c r="J54" i="2"/>
  <c r="H54" i="2"/>
  <c r="F54" i="2"/>
  <c r="S53" i="2"/>
  <c r="Q53" i="2"/>
  <c r="L53" i="2"/>
  <c r="J53" i="2"/>
  <c r="H53" i="2"/>
  <c r="F53" i="2"/>
  <c r="S52" i="2"/>
  <c r="Q52" i="2"/>
  <c r="L52" i="2"/>
  <c r="J52" i="2"/>
  <c r="H52" i="2"/>
  <c r="F52" i="2"/>
  <c r="S51" i="2"/>
  <c r="Q51" i="2"/>
  <c r="L51" i="2"/>
  <c r="J51" i="2"/>
  <c r="H51" i="2"/>
  <c r="F51" i="2"/>
  <c r="S50" i="2"/>
  <c r="Q50" i="2"/>
  <c r="L50" i="2"/>
  <c r="J50" i="2"/>
  <c r="H50" i="2"/>
  <c r="F50" i="2"/>
  <c r="S49" i="2"/>
  <c r="Q49" i="2"/>
  <c r="L49" i="2"/>
  <c r="J49" i="2"/>
  <c r="H49" i="2"/>
  <c r="F49" i="2"/>
  <c r="S48" i="2"/>
  <c r="Q48" i="2"/>
  <c r="L48" i="2"/>
  <c r="J48" i="2"/>
  <c r="H48" i="2"/>
  <c r="F48" i="2"/>
  <c r="S47" i="2"/>
  <c r="Q47" i="2"/>
  <c r="L47" i="2"/>
  <c r="J47" i="2"/>
  <c r="H47" i="2"/>
  <c r="F47" i="2"/>
  <c r="S46" i="2"/>
  <c r="Q46" i="2"/>
  <c r="L46" i="2"/>
  <c r="J46" i="2"/>
  <c r="H46" i="2"/>
  <c r="F46" i="2"/>
  <c r="S45" i="2"/>
  <c r="Q45" i="2"/>
  <c r="L45" i="2"/>
  <c r="J45" i="2"/>
  <c r="H45" i="2"/>
  <c r="F45" i="2"/>
  <c r="S44" i="2"/>
  <c r="Q44" i="2"/>
  <c r="L44" i="2"/>
  <c r="J44" i="2"/>
  <c r="H44" i="2"/>
  <c r="F44" i="2"/>
  <c r="S43" i="2"/>
  <c r="Q43" i="2"/>
  <c r="L43" i="2"/>
  <c r="J43" i="2"/>
  <c r="H43" i="2"/>
  <c r="F43" i="2"/>
  <c r="S42" i="2"/>
  <c r="Q42" i="2"/>
  <c r="L42" i="2"/>
  <c r="J42" i="2"/>
  <c r="H42" i="2"/>
  <c r="F42" i="2"/>
  <c r="S41" i="2"/>
  <c r="Q41" i="2"/>
  <c r="L41" i="2"/>
  <c r="J41" i="2"/>
  <c r="H41" i="2"/>
  <c r="F41" i="2"/>
  <c r="S40" i="2"/>
  <c r="Q40" i="2"/>
  <c r="L40" i="2"/>
  <c r="J40" i="2"/>
  <c r="H40" i="2"/>
  <c r="F40" i="2"/>
  <c r="S39" i="2"/>
  <c r="Q39" i="2"/>
  <c r="L39" i="2"/>
  <c r="J39" i="2"/>
  <c r="H39" i="2"/>
  <c r="F39" i="2"/>
  <c r="S38" i="2"/>
  <c r="Q38" i="2"/>
  <c r="L38" i="2"/>
  <c r="J38" i="2"/>
  <c r="H38" i="2"/>
  <c r="F38" i="2"/>
  <c r="S37" i="2"/>
  <c r="Q37" i="2"/>
  <c r="L37" i="2"/>
  <c r="J37" i="2"/>
  <c r="H37" i="2"/>
  <c r="F37" i="2"/>
  <c r="S36" i="2"/>
  <c r="Q36" i="2"/>
  <c r="L36" i="2"/>
  <c r="J36" i="2"/>
  <c r="H36" i="2"/>
  <c r="F36" i="2"/>
  <c r="S35" i="2"/>
  <c r="Q35" i="2"/>
  <c r="L35" i="2"/>
  <c r="J35" i="2"/>
  <c r="H35" i="2"/>
  <c r="F35" i="2"/>
  <c r="S34" i="2"/>
  <c r="Q34" i="2"/>
  <c r="L34" i="2"/>
  <c r="J34" i="2"/>
  <c r="H34" i="2"/>
  <c r="F34" i="2"/>
  <c r="S33" i="2"/>
  <c r="Q33" i="2"/>
  <c r="L33" i="2"/>
  <c r="J33" i="2"/>
  <c r="H33" i="2"/>
  <c r="F33" i="2"/>
  <c r="S32" i="2"/>
  <c r="Q32" i="2"/>
  <c r="L32" i="2"/>
  <c r="J32" i="2"/>
  <c r="H32" i="2"/>
  <c r="F32" i="2"/>
  <c r="S31" i="2"/>
  <c r="Q31" i="2"/>
  <c r="L31" i="2"/>
  <c r="J31" i="2"/>
  <c r="H31" i="2"/>
  <c r="F31" i="2"/>
  <c r="S30" i="2"/>
  <c r="Q30" i="2"/>
  <c r="L30" i="2"/>
  <c r="J30" i="2"/>
  <c r="H30" i="2"/>
  <c r="F30" i="2"/>
  <c r="S29" i="2"/>
  <c r="Q29" i="2"/>
  <c r="L29" i="2"/>
  <c r="J29" i="2"/>
  <c r="H29" i="2"/>
  <c r="F29" i="2"/>
  <c r="S28" i="2"/>
  <c r="Q28" i="2"/>
  <c r="L28" i="2"/>
  <c r="J28" i="2"/>
  <c r="H28" i="2"/>
  <c r="F28" i="2"/>
  <c r="S27" i="2"/>
  <c r="Q27" i="2"/>
  <c r="L27" i="2"/>
  <c r="J27" i="2"/>
  <c r="H27" i="2"/>
  <c r="F27" i="2"/>
  <c r="S26" i="2"/>
  <c r="Q26" i="2"/>
  <c r="L26" i="2"/>
  <c r="J26" i="2"/>
  <c r="H26" i="2"/>
  <c r="F26" i="2"/>
  <c r="S25" i="2"/>
  <c r="Q25" i="2"/>
  <c r="L25" i="2"/>
  <c r="J25" i="2"/>
  <c r="H25" i="2"/>
  <c r="F25" i="2"/>
  <c r="S24" i="2"/>
  <c r="Q24" i="2"/>
  <c r="L24" i="2"/>
  <c r="J24" i="2"/>
  <c r="H24" i="2"/>
  <c r="F24" i="2"/>
  <c r="S23" i="2"/>
  <c r="Q23" i="2"/>
  <c r="L23" i="2"/>
  <c r="J23" i="2"/>
  <c r="H23" i="2"/>
  <c r="F23" i="2"/>
  <c r="S22" i="2"/>
  <c r="Q22" i="2"/>
  <c r="L22" i="2"/>
  <c r="J22" i="2"/>
  <c r="H22" i="2"/>
  <c r="F22" i="2"/>
  <c r="S21" i="2"/>
  <c r="Q21" i="2"/>
  <c r="L21" i="2"/>
  <c r="J21" i="2"/>
  <c r="H21" i="2"/>
  <c r="F21" i="2"/>
  <c r="S20" i="2"/>
  <c r="Q20" i="2"/>
  <c r="L20" i="2"/>
  <c r="J20" i="2"/>
  <c r="H20" i="2"/>
  <c r="F20" i="2"/>
  <c r="S19" i="2"/>
  <c r="Q19" i="2"/>
  <c r="L19" i="2"/>
  <c r="J19" i="2"/>
  <c r="H19" i="2"/>
  <c r="F19" i="2"/>
  <c r="S18" i="2"/>
  <c r="Q18" i="2"/>
  <c r="L18" i="2"/>
  <c r="J18" i="2"/>
  <c r="H18" i="2"/>
  <c r="F18" i="2"/>
  <c r="S17" i="2"/>
  <c r="Q17" i="2"/>
  <c r="L17" i="2"/>
  <c r="J17" i="2"/>
  <c r="H17" i="2"/>
  <c r="F17" i="2"/>
  <c r="S16" i="2"/>
  <c r="Q16" i="2"/>
  <c r="L16" i="2"/>
  <c r="J16" i="2"/>
  <c r="H16" i="2"/>
  <c r="F16" i="2"/>
  <c r="S15" i="2"/>
  <c r="Q15" i="2"/>
  <c r="L15" i="2"/>
  <c r="J15" i="2"/>
  <c r="H15" i="2"/>
  <c r="F15" i="2"/>
  <c r="S14" i="2"/>
  <c r="Q14" i="2"/>
  <c r="L14" i="2"/>
  <c r="J14" i="2"/>
  <c r="H14" i="2"/>
  <c r="F14" i="2"/>
  <c r="S13" i="2"/>
  <c r="Q13" i="2"/>
  <c r="L13" i="2"/>
  <c r="J13" i="2"/>
  <c r="H13" i="2"/>
  <c r="F13" i="2"/>
  <c r="S12" i="2"/>
  <c r="Q12" i="2"/>
  <c r="L12" i="2"/>
  <c r="J12" i="2"/>
  <c r="H12" i="2"/>
  <c r="F12" i="2"/>
  <c r="S11" i="2"/>
  <c r="Q11" i="2"/>
  <c r="L11" i="2"/>
  <c r="J11" i="2"/>
  <c r="H11" i="2"/>
  <c r="F11" i="2"/>
  <c r="S10" i="2"/>
  <c r="Q10" i="2"/>
  <c r="L10" i="2"/>
  <c r="J10" i="2"/>
  <c r="H10" i="2"/>
  <c r="F10" i="2"/>
  <c r="S9" i="2"/>
  <c r="Q9" i="2"/>
  <c r="L9" i="2"/>
  <c r="J9" i="2"/>
  <c r="H9" i="2"/>
  <c r="F9" i="2"/>
  <c r="S8" i="2"/>
  <c r="Q8" i="2"/>
  <c r="L8" i="2"/>
  <c r="J8" i="2"/>
  <c r="H8" i="2"/>
  <c r="F8" i="2"/>
  <c r="S7" i="2"/>
  <c r="Q7" i="2"/>
  <c r="L7" i="2"/>
  <c r="J7" i="2"/>
  <c r="H7" i="2"/>
  <c r="F7" i="2"/>
  <c r="S6" i="2"/>
  <c r="Q6" i="2"/>
  <c r="L6" i="2"/>
  <c r="J6" i="2"/>
  <c r="H6" i="2"/>
  <c r="F6" i="2"/>
  <c r="S5" i="2"/>
  <c r="Q5" i="2"/>
  <c r="L5" i="2"/>
  <c r="J5" i="2"/>
  <c r="H5" i="2"/>
  <c r="F5" i="2"/>
  <c r="S4" i="2"/>
  <c r="Q4" i="2"/>
  <c r="L4" i="2"/>
  <c r="J4" i="2"/>
  <c r="H4" i="2"/>
  <c r="F4" i="2"/>
  <c r="S3" i="2"/>
  <c r="Q3" i="2"/>
  <c r="L3" i="2"/>
  <c r="J3" i="2"/>
  <c r="H3" i="2"/>
  <c r="F3" i="2"/>
  <c r="S2" i="2"/>
  <c r="Q2" i="2"/>
  <c r="L2" i="2"/>
  <c r="J2" i="2"/>
  <c r="H2" i="2"/>
  <c r="F2" i="2"/>
  <c r="E2043" i="1"/>
  <c r="Y2041" i="1"/>
  <c r="U2041" i="1"/>
  <c r="S2041" i="1"/>
  <c r="N2041" i="1"/>
  <c r="L2041" i="1"/>
  <c r="F2041" i="1"/>
  <c r="Y2040" i="1"/>
  <c r="U2040" i="1"/>
  <c r="S2040" i="1"/>
  <c r="N2040" i="1"/>
  <c r="L2040" i="1"/>
  <c r="F2040" i="1"/>
  <c r="Y2039" i="1"/>
  <c r="U2039" i="1"/>
  <c r="S2039" i="1"/>
  <c r="N2039" i="1"/>
  <c r="L2039" i="1"/>
  <c r="F2039" i="1"/>
  <c r="Y2038" i="1"/>
  <c r="U2038" i="1"/>
  <c r="S2038" i="1"/>
  <c r="N2038" i="1"/>
  <c r="L2038" i="1"/>
  <c r="F2038" i="1"/>
  <c r="Y2037" i="1"/>
  <c r="U2037" i="1"/>
  <c r="S2037" i="1"/>
  <c r="N2037" i="1"/>
  <c r="L2037" i="1"/>
  <c r="F2037" i="1"/>
  <c r="Y2036" i="1"/>
  <c r="U2036" i="1"/>
  <c r="S2036" i="1"/>
  <c r="N2036" i="1"/>
  <c r="L2036" i="1"/>
  <c r="F2036" i="1"/>
  <c r="Y2035" i="1"/>
  <c r="U2035" i="1"/>
  <c r="S2035" i="1"/>
  <c r="N2035" i="1"/>
  <c r="L2035" i="1"/>
  <c r="F2035" i="1"/>
  <c r="Y2034" i="1"/>
  <c r="U2034" i="1"/>
  <c r="S2034" i="1"/>
  <c r="N2034" i="1"/>
  <c r="L2034" i="1"/>
  <c r="F2034" i="1"/>
  <c r="Y2033" i="1"/>
  <c r="U2033" i="1"/>
  <c r="S2033" i="1"/>
  <c r="N2033" i="1"/>
  <c r="L2033" i="1"/>
  <c r="F2033" i="1"/>
  <c r="Y2032" i="1"/>
  <c r="U2032" i="1"/>
  <c r="S2032" i="1"/>
  <c r="N2032" i="1"/>
  <c r="L2032" i="1"/>
  <c r="F2032" i="1"/>
  <c r="Y2031" i="1"/>
  <c r="U2031" i="1"/>
  <c r="S2031" i="1"/>
  <c r="N2031" i="1"/>
  <c r="L2031" i="1"/>
  <c r="F2031" i="1"/>
  <c r="Y2030" i="1"/>
  <c r="U2030" i="1"/>
  <c r="S2030" i="1"/>
  <c r="N2030" i="1"/>
  <c r="L2030" i="1"/>
  <c r="F2030" i="1"/>
  <c r="Y2029" i="1"/>
  <c r="U2029" i="1"/>
  <c r="S2029" i="1"/>
  <c r="N2029" i="1"/>
  <c r="L2029" i="1"/>
  <c r="F2029" i="1"/>
  <c r="Y2028" i="1"/>
  <c r="U2028" i="1"/>
  <c r="S2028" i="1"/>
  <c r="N2028" i="1"/>
  <c r="L2028" i="1"/>
  <c r="F2028" i="1"/>
  <c r="Y2027" i="1"/>
  <c r="U2027" i="1"/>
  <c r="S2027" i="1"/>
  <c r="N2027" i="1"/>
  <c r="L2027" i="1"/>
  <c r="F2027" i="1"/>
  <c r="Y2026" i="1"/>
  <c r="U2026" i="1"/>
  <c r="S2026" i="1"/>
  <c r="N2026" i="1"/>
  <c r="L2026" i="1"/>
  <c r="F2026" i="1"/>
  <c r="Y2025" i="1"/>
  <c r="U2025" i="1"/>
  <c r="S2025" i="1"/>
  <c r="N2025" i="1"/>
  <c r="L2025" i="1"/>
  <c r="F2025" i="1"/>
  <c r="Y2024" i="1"/>
  <c r="U2024" i="1"/>
  <c r="S2024" i="1"/>
  <c r="N2024" i="1"/>
  <c r="L2024" i="1"/>
  <c r="F2024" i="1"/>
  <c r="Y2023" i="1"/>
  <c r="U2023" i="1"/>
  <c r="S2023" i="1"/>
  <c r="N2023" i="1"/>
  <c r="L2023" i="1"/>
  <c r="F2023" i="1"/>
  <c r="Y2022" i="1"/>
  <c r="U2022" i="1"/>
  <c r="S2022" i="1"/>
  <c r="N2022" i="1"/>
  <c r="L2022" i="1"/>
  <c r="F2022" i="1"/>
  <c r="Y2021" i="1"/>
  <c r="U2021" i="1"/>
  <c r="S2021" i="1"/>
  <c r="N2021" i="1"/>
  <c r="L2021" i="1"/>
  <c r="F2021" i="1"/>
  <c r="Y2020" i="1"/>
  <c r="U2020" i="1"/>
  <c r="S2020" i="1"/>
  <c r="N2020" i="1"/>
  <c r="L2020" i="1"/>
  <c r="F2020" i="1"/>
  <c r="Y2019" i="1"/>
  <c r="U2019" i="1"/>
  <c r="S2019" i="1"/>
  <c r="N2019" i="1"/>
  <c r="L2019" i="1"/>
  <c r="F2019" i="1"/>
  <c r="Y2018" i="1"/>
  <c r="U2018" i="1"/>
  <c r="S2018" i="1"/>
  <c r="N2018" i="1"/>
  <c r="L2018" i="1"/>
  <c r="F2018" i="1"/>
  <c r="Y2017" i="1"/>
  <c r="U2017" i="1"/>
  <c r="S2017" i="1"/>
  <c r="N2017" i="1"/>
  <c r="L2017" i="1"/>
  <c r="F2017" i="1"/>
  <c r="Y2016" i="1"/>
  <c r="U2016" i="1"/>
  <c r="S2016" i="1"/>
  <c r="N2016" i="1"/>
  <c r="L2016" i="1"/>
  <c r="F2016" i="1"/>
  <c r="Y2015" i="1"/>
  <c r="U2015" i="1"/>
  <c r="S2015" i="1"/>
  <c r="N2015" i="1"/>
  <c r="L2015" i="1"/>
  <c r="F2015" i="1"/>
  <c r="Y2014" i="1"/>
  <c r="U2014" i="1"/>
  <c r="S2014" i="1"/>
  <c r="N2014" i="1"/>
  <c r="L2014" i="1"/>
  <c r="F2014" i="1"/>
  <c r="Y2013" i="1"/>
  <c r="U2013" i="1"/>
  <c r="S2013" i="1"/>
  <c r="N2013" i="1"/>
  <c r="L2013" i="1"/>
  <c r="F2013" i="1"/>
  <c r="Y2012" i="1"/>
  <c r="U2012" i="1"/>
  <c r="S2012" i="1"/>
  <c r="N2012" i="1"/>
  <c r="L2012" i="1"/>
  <c r="F2012" i="1"/>
  <c r="Y2011" i="1"/>
  <c r="U2011" i="1"/>
  <c r="S2011" i="1"/>
  <c r="N2011" i="1"/>
  <c r="L2011" i="1"/>
  <c r="F2011" i="1"/>
  <c r="Y2010" i="1"/>
  <c r="U2010" i="1"/>
  <c r="S2010" i="1"/>
  <c r="N2010" i="1"/>
  <c r="L2010" i="1"/>
  <c r="F2010" i="1"/>
  <c r="Y2009" i="1"/>
  <c r="U2009" i="1"/>
  <c r="S2009" i="1"/>
  <c r="N2009" i="1"/>
  <c r="L2009" i="1"/>
  <c r="F2009" i="1"/>
  <c r="Y2008" i="1"/>
  <c r="U2008" i="1"/>
  <c r="S2008" i="1"/>
  <c r="N2008" i="1"/>
  <c r="L2008" i="1"/>
  <c r="F2008" i="1"/>
  <c r="Y2007" i="1"/>
  <c r="U2007" i="1"/>
  <c r="S2007" i="1"/>
  <c r="N2007" i="1"/>
  <c r="L2007" i="1"/>
  <c r="F2007" i="1"/>
  <c r="Y2006" i="1"/>
  <c r="U2006" i="1"/>
  <c r="S2006" i="1"/>
  <c r="N2006" i="1"/>
  <c r="L2006" i="1"/>
  <c r="F2006" i="1"/>
  <c r="Y2005" i="1"/>
  <c r="U2005" i="1"/>
  <c r="S2005" i="1"/>
  <c r="N2005" i="1"/>
  <c r="L2005" i="1"/>
  <c r="F2005" i="1"/>
  <c r="Y2004" i="1"/>
  <c r="U2004" i="1"/>
  <c r="S2004" i="1"/>
  <c r="N2004" i="1"/>
  <c r="L2004" i="1"/>
  <c r="F2004" i="1"/>
  <c r="Y2003" i="1"/>
  <c r="U2003" i="1"/>
  <c r="S2003" i="1"/>
  <c r="N2003" i="1"/>
  <c r="L2003" i="1"/>
  <c r="F2003" i="1"/>
  <c r="Y2002" i="1"/>
  <c r="U2002" i="1"/>
  <c r="S2002" i="1"/>
  <c r="N2002" i="1"/>
  <c r="L2002" i="1"/>
  <c r="F2002" i="1"/>
  <c r="Y2001" i="1"/>
  <c r="U2001" i="1"/>
  <c r="S2001" i="1"/>
  <c r="N2001" i="1"/>
  <c r="L2001" i="1"/>
  <c r="F2001" i="1"/>
  <c r="Y2000" i="1"/>
  <c r="U2000" i="1"/>
  <c r="S2000" i="1"/>
  <c r="N2000" i="1"/>
  <c r="L2000" i="1"/>
  <c r="F2000" i="1"/>
  <c r="Y1999" i="1"/>
  <c r="U1999" i="1"/>
  <c r="S1999" i="1"/>
  <c r="N1999" i="1"/>
  <c r="L1999" i="1"/>
  <c r="F1999" i="1"/>
  <c r="Y1998" i="1"/>
  <c r="U1998" i="1"/>
  <c r="S1998" i="1"/>
  <c r="N1998" i="1"/>
  <c r="L1998" i="1"/>
  <c r="F1998" i="1"/>
  <c r="Y1997" i="1"/>
  <c r="U1997" i="1"/>
  <c r="S1997" i="1"/>
  <c r="N1997" i="1"/>
  <c r="L1997" i="1"/>
  <c r="F1997" i="1"/>
  <c r="Y1996" i="1"/>
  <c r="U1996" i="1"/>
  <c r="S1996" i="1"/>
  <c r="N1996" i="1"/>
  <c r="L1996" i="1"/>
  <c r="F1996" i="1"/>
  <c r="Y1995" i="1"/>
  <c r="U1995" i="1"/>
  <c r="S1995" i="1"/>
  <c r="N1995" i="1"/>
  <c r="L1995" i="1"/>
  <c r="F1995" i="1"/>
  <c r="Y1994" i="1"/>
  <c r="U1994" i="1"/>
  <c r="S1994" i="1"/>
  <c r="N1994" i="1"/>
  <c r="L1994" i="1"/>
  <c r="F1994" i="1"/>
  <c r="Y1993" i="1"/>
  <c r="U1993" i="1"/>
  <c r="S1993" i="1"/>
  <c r="N1993" i="1"/>
  <c r="L1993" i="1"/>
  <c r="F1993" i="1"/>
  <c r="Y1992" i="1"/>
  <c r="U1992" i="1"/>
  <c r="S1992" i="1"/>
  <c r="N1992" i="1"/>
  <c r="L1992" i="1"/>
  <c r="F1992" i="1"/>
  <c r="Y1991" i="1"/>
  <c r="U1991" i="1"/>
  <c r="S1991" i="1"/>
  <c r="N1991" i="1"/>
  <c r="L1991" i="1"/>
  <c r="F1991" i="1"/>
  <c r="Y1990" i="1"/>
  <c r="U1990" i="1"/>
  <c r="S1990" i="1"/>
  <c r="N1990" i="1"/>
  <c r="L1990" i="1"/>
  <c r="F1990" i="1"/>
  <c r="Y1989" i="1"/>
  <c r="U1989" i="1"/>
  <c r="S1989" i="1"/>
  <c r="N1989" i="1"/>
  <c r="L1989" i="1"/>
  <c r="F1989" i="1"/>
  <c r="Y1988" i="1"/>
  <c r="U1988" i="1"/>
  <c r="S1988" i="1"/>
  <c r="N1988" i="1"/>
  <c r="L1988" i="1"/>
  <c r="F1988" i="1"/>
  <c r="Y1987" i="1"/>
  <c r="U1987" i="1"/>
  <c r="S1987" i="1"/>
  <c r="N1987" i="1"/>
  <c r="L1987" i="1"/>
  <c r="F1987" i="1"/>
  <c r="Y1986" i="1"/>
  <c r="U1986" i="1"/>
  <c r="S1986" i="1"/>
  <c r="N1986" i="1"/>
  <c r="L1986" i="1"/>
  <c r="F1986" i="1"/>
  <c r="Y1985" i="1"/>
  <c r="U1985" i="1"/>
  <c r="S1985" i="1"/>
  <c r="N1985" i="1"/>
  <c r="L1985" i="1"/>
  <c r="F1985" i="1"/>
  <c r="Y1984" i="1"/>
  <c r="U1984" i="1"/>
  <c r="S1984" i="1"/>
  <c r="N1984" i="1"/>
  <c r="L1984" i="1"/>
  <c r="F1984" i="1"/>
  <c r="Y1983" i="1"/>
  <c r="U1983" i="1"/>
  <c r="S1983" i="1"/>
  <c r="N1983" i="1"/>
  <c r="L1983" i="1"/>
  <c r="H1983" i="1"/>
  <c r="I1983" i="1" s="1"/>
  <c r="F1983" i="1"/>
  <c r="Y1982" i="1"/>
  <c r="U1982" i="1"/>
  <c r="S1982" i="1"/>
  <c r="N1982" i="1"/>
  <c r="L1982" i="1"/>
  <c r="I1982" i="1"/>
  <c r="F1982" i="1"/>
  <c r="Y1981" i="1"/>
  <c r="U1981" i="1"/>
  <c r="S1981" i="1"/>
  <c r="N1981" i="1"/>
  <c r="L1981" i="1"/>
  <c r="F1981" i="1"/>
  <c r="Y1980" i="1"/>
  <c r="U1980" i="1"/>
  <c r="S1980" i="1"/>
  <c r="N1980" i="1"/>
  <c r="L1980" i="1"/>
  <c r="F1980" i="1"/>
  <c r="Y1979" i="1"/>
  <c r="U1979" i="1"/>
  <c r="S1979" i="1"/>
  <c r="N1979" i="1"/>
  <c r="L1979" i="1"/>
  <c r="F1979" i="1"/>
  <c r="Y1978" i="1"/>
  <c r="U1978" i="1"/>
  <c r="S1978" i="1"/>
  <c r="N1978" i="1"/>
  <c r="L1978" i="1"/>
  <c r="F1978" i="1"/>
  <c r="Y1977" i="1"/>
  <c r="U1977" i="1"/>
  <c r="S1977" i="1"/>
  <c r="N1977" i="1"/>
  <c r="L1977" i="1"/>
  <c r="F1977" i="1"/>
  <c r="Y1976" i="1"/>
  <c r="U1976" i="1"/>
  <c r="S1976" i="1"/>
  <c r="N1976" i="1"/>
  <c r="L1976" i="1"/>
  <c r="F1976" i="1"/>
  <c r="Y1975" i="1"/>
  <c r="U1975" i="1"/>
  <c r="S1975" i="1"/>
  <c r="N1975" i="1"/>
  <c r="L1975" i="1"/>
  <c r="F1975" i="1"/>
  <c r="Y1974" i="1"/>
  <c r="U1974" i="1"/>
  <c r="S1974" i="1"/>
  <c r="N1974" i="1"/>
  <c r="L1974" i="1"/>
  <c r="F1974" i="1"/>
  <c r="Y1973" i="1"/>
  <c r="U1973" i="1"/>
  <c r="S1973" i="1"/>
  <c r="N1973" i="1"/>
  <c r="L1973" i="1"/>
  <c r="F1973" i="1"/>
  <c r="Y1972" i="1"/>
  <c r="U1972" i="1"/>
  <c r="S1972" i="1"/>
  <c r="N1972" i="1"/>
  <c r="L1972" i="1"/>
  <c r="F1972" i="1"/>
  <c r="Y1971" i="1"/>
  <c r="U1971" i="1"/>
  <c r="S1971" i="1"/>
  <c r="N1971" i="1"/>
  <c r="L1971" i="1"/>
  <c r="F1971" i="1"/>
  <c r="Y1970" i="1"/>
  <c r="U1970" i="1"/>
  <c r="S1970" i="1"/>
  <c r="N1970" i="1"/>
  <c r="L1970" i="1"/>
  <c r="F1970" i="1"/>
  <c r="Y1969" i="1"/>
  <c r="U1969" i="1"/>
  <c r="S1969" i="1"/>
  <c r="N1969" i="1"/>
  <c r="L1969" i="1"/>
  <c r="F1969" i="1"/>
  <c r="Y1968" i="1"/>
  <c r="U1968" i="1"/>
  <c r="S1968" i="1"/>
  <c r="N1968" i="1"/>
  <c r="L1968" i="1"/>
  <c r="F1968" i="1"/>
  <c r="Y1967" i="1"/>
  <c r="U1967" i="1"/>
  <c r="S1967" i="1"/>
  <c r="N1967" i="1"/>
  <c r="L1967" i="1"/>
  <c r="F1967" i="1"/>
  <c r="Y1966" i="1"/>
  <c r="U1966" i="1"/>
  <c r="S1966" i="1"/>
  <c r="N1966" i="1"/>
  <c r="L1966" i="1"/>
  <c r="F1966" i="1"/>
  <c r="Y1965" i="1"/>
  <c r="U1965" i="1"/>
  <c r="S1965" i="1"/>
  <c r="N1965" i="1"/>
  <c r="L1965" i="1"/>
  <c r="F1965" i="1"/>
  <c r="Y1964" i="1"/>
  <c r="U1964" i="1"/>
  <c r="S1964" i="1"/>
  <c r="N1964" i="1"/>
  <c r="L1964" i="1"/>
  <c r="F1964" i="1"/>
  <c r="Y1963" i="1"/>
  <c r="U1963" i="1"/>
  <c r="S1963" i="1"/>
  <c r="N1963" i="1"/>
  <c r="L1963" i="1"/>
  <c r="F1963" i="1"/>
  <c r="Y1962" i="1"/>
  <c r="U1962" i="1"/>
  <c r="S1962" i="1"/>
  <c r="N1962" i="1"/>
  <c r="L1962" i="1"/>
  <c r="F1962" i="1"/>
  <c r="Y1961" i="1"/>
  <c r="U1961" i="1"/>
  <c r="S1961" i="1"/>
  <c r="N1961" i="1"/>
  <c r="L1961" i="1"/>
  <c r="F1961" i="1"/>
  <c r="Y1960" i="1"/>
  <c r="U1960" i="1"/>
  <c r="S1960" i="1"/>
  <c r="N1960" i="1"/>
  <c r="L1960" i="1"/>
  <c r="F1960" i="1"/>
  <c r="Y1959" i="1"/>
  <c r="U1959" i="1"/>
  <c r="S1959" i="1"/>
  <c r="N1959" i="1"/>
  <c r="L1959" i="1"/>
  <c r="F1959" i="1"/>
  <c r="Y1958" i="1"/>
  <c r="U1958" i="1"/>
  <c r="S1958" i="1"/>
  <c r="N1958" i="1"/>
  <c r="L1958" i="1"/>
  <c r="F1958" i="1"/>
  <c r="Y1957" i="1"/>
  <c r="U1957" i="1"/>
  <c r="S1957" i="1"/>
  <c r="N1957" i="1"/>
  <c r="L1957" i="1"/>
  <c r="F1957" i="1"/>
  <c r="Y1956" i="1"/>
  <c r="U1956" i="1"/>
  <c r="S1956" i="1"/>
  <c r="N1956" i="1"/>
  <c r="L1956" i="1"/>
  <c r="F1956" i="1"/>
  <c r="Y1955" i="1"/>
  <c r="U1955" i="1"/>
  <c r="S1955" i="1"/>
  <c r="N1955" i="1"/>
  <c r="L1955" i="1"/>
  <c r="F1955" i="1"/>
  <c r="Y1954" i="1"/>
  <c r="U1954" i="1"/>
  <c r="S1954" i="1"/>
  <c r="N1954" i="1"/>
  <c r="L1954" i="1"/>
  <c r="F1954" i="1"/>
  <c r="Y1953" i="1"/>
  <c r="U1953" i="1"/>
  <c r="S1953" i="1"/>
  <c r="N1953" i="1"/>
  <c r="L1953" i="1"/>
  <c r="F1953" i="1"/>
  <c r="Y1952" i="1"/>
  <c r="U1952" i="1"/>
  <c r="S1952" i="1"/>
  <c r="N1952" i="1"/>
  <c r="L1952" i="1"/>
  <c r="F1952" i="1"/>
  <c r="Y1951" i="1"/>
  <c r="U1951" i="1"/>
  <c r="S1951" i="1"/>
  <c r="N1951" i="1"/>
  <c r="L1951" i="1"/>
  <c r="F1951" i="1"/>
  <c r="Y1950" i="1"/>
  <c r="U1950" i="1"/>
  <c r="S1950" i="1"/>
  <c r="N1950" i="1"/>
  <c r="L1950" i="1"/>
  <c r="F1950" i="1"/>
  <c r="Y1949" i="1"/>
  <c r="U1949" i="1"/>
  <c r="S1949" i="1"/>
  <c r="N1949" i="1"/>
  <c r="L1949" i="1"/>
  <c r="F1949" i="1"/>
  <c r="Y1948" i="1"/>
  <c r="U1948" i="1"/>
  <c r="S1948" i="1"/>
  <c r="N1948" i="1"/>
  <c r="L1948" i="1"/>
  <c r="F1948" i="1"/>
  <c r="Y1947" i="1"/>
  <c r="U1947" i="1"/>
  <c r="S1947" i="1"/>
  <c r="N1947" i="1"/>
  <c r="L1947" i="1"/>
  <c r="F1947" i="1"/>
  <c r="Y1946" i="1"/>
  <c r="U1946" i="1"/>
  <c r="S1946" i="1"/>
  <c r="N1946" i="1"/>
  <c r="L1946" i="1"/>
  <c r="F1946" i="1"/>
  <c r="Y1945" i="1"/>
  <c r="U1945" i="1"/>
  <c r="S1945" i="1"/>
  <c r="N1945" i="1"/>
  <c r="L1945" i="1"/>
  <c r="F1945" i="1"/>
  <c r="Y1944" i="1"/>
  <c r="U1944" i="1"/>
  <c r="S1944" i="1"/>
  <c r="N1944" i="1"/>
  <c r="L1944" i="1"/>
  <c r="F1944" i="1"/>
  <c r="Y1943" i="1"/>
  <c r="U1943" i="1"/>
  <c r="S1943" i="1"/>
  <c r="N1943" i="1"/>
  <c r="L1943" i="1"/>
  <c r="F1943" i="1"/>
  <c r="Y1942" i="1"/>
  <c r="U1942" i="1"/>
  <c r="S1942" i="1"/>
  <c r="N1942" i="1"/>
  <c r="L1942" i="1"/>
  <c r="F1942" i="1"/>
  <c r="Y1941" i="1"/>
  <c r="U1941" i="1"/>
  <c r="S1941" i="1"/>
  <c r="N1941" i="1"/>
  <c r="L1941" i="1"/>
  <c r="F1941" i="1"/>
  <c r="Y1940" i="1"/>
  <c r="U1940" i="1"/>
  <c r="S1940" i="1"/>
  <c r="N1940" i="1"/>
  <c r="L1940" i="1"/>
  <c r="F1940" i="1"/>
  <c r="Y1939" i="1"/>
  <c r="U1939" i="1"/>
  <c r="S1939" i="1"/>
  <c r="N1939" i="1"/>
  <c r="L1939" i="1"/>
  <c r="F1939" i="1"/>
  <c r="Y1938" i="1"/>
  <c r="U1938" i="1"/>
  <c r="S1938" i="1"/>
  <c r="N1938" i="1"/>
  <c r="L1938" i="1"/>
  <c r="F1938" i="1"/>
  <c r="Y1937" i="1"/>
  <c r="U1937" i="1"/>
  <c r="S1937" i="1"/>
  <c r="N1937" i="1"/>
  <c r="L1937" i="1"/>
  <c r="F1937" i="1"/>
  <c r="Y1936" i="1"/>
  <c r="U1936" i="1"/>
  <c r="S1936" i="1"/>
  <c r="N1936" i="1"/>
  <c r="L1936" i="1"/>
  <c r="F1936" i="1"/>
  <c r="Y1935" i="1"/>
  <c r="U1935" i="1"/>
  <c r="S1935" i="1"/>
  <c r="N1935" i="1"/>
  <c r="L1935" i="1"/>
  <c r="F1935" i="1"/>
  <c r="Y1934" i="1"/>
  <c r="U1934" i="1"/>
  <c r="S1934" i="1"/>
  <c r="N1934" i="1"/>
  <c r="L1934" i="1"/>
  <c r="F1934" i="1"/>
  <c r="Y1933" i="1"/>
  <c r="U1933" i="1"/>
  <c r="S1933" i="1"/>
  <c r="N1933" i="1"/>
  <c r="L1933" i="1"/>
  <c r="F1933" i="1"/>
  <c r="Y1932" i="1"/>
  <c r="U1932" i="1"/>
  <c r="S1932" i="1"/>
  <c r="N1932" i="1"/>
  <c r="L1932" i="1"/>
  <c r="F1932" i="1"/>
  <c r="Y1931" i="1"/>
  <c r="U1931" i="1"/>
  <c r="S1931" i="1"/>
  <c r="N1931" i="1"/>
  <c r="L1931" i="1"/>
  <c r="F1931" i="1"/>
  <c r="Y1930" i="1"/>
  <c r="U1930" i="1"/>
  <c r="S1930" i="1"/>
  <c r="N1930" i="1"/>
  <c r="L1930" i="1"/>
  <c r="F1930" i="1"/>
  <c r="Y1929" i="1"/>
  <c r="U1929" i="1"/>
  <c r="S1929" i="1"/>
  <c r="N1929" i="1"/>
  <c r="L1929" i="1"/>
  <c r="F1929" i="1"/>
  <c r="Y1928" i="1"/>
  <c r="U1928" i="1"/>
  <c r="S1928" i="1"/>
  <c r="N1928" i="1"/>
  <c r="L1928" i="1"/>
  <c r="F1928" i="1"/>
  <c r="Y1927" i="1"/>
  <c r="U1927" i="1"/>
  <c r="S1927" i="1"/>
  <c r="N1927" i="1"/>
  <c r="L1927" i="1"/>
  <c r="F1927" i="1"/>
  <c r="Y1926" i="1"/>
  <c r="U1926" i="1"/>
  <c r="S1926" i="1"/>
  <c r="N1926" i="1"/>
  <c r="L1926" i="1"/>
  <c r="F1926" i="1"/>
  <c r="Y1925" i="1"/>
  <c r="U1925" i="1"/>
  <c r="S1925" i="1"/>
  <c r="N1925" i="1"/>
  <c r="L1925" i="1"/>
  <c r="F1925" i="1"/>
  <c r="Y1924" i="1"/>
  <c r="U1924" i="1"/>
  <c r="S1924" i="1"/>
  <c r="N1924" i="1"/>
  <c r="L1924" i="1"/>
  <c r="F1924" i="1"/>
  <c r="Y1923" i="1"/>
  <c r="U1923" i="1"/>
  <c r="S1923" i="1"/>
  <c r="N1923" i="1"/>
  <c r="L1923" i="1"/>
  <c r="H1923" i="1"/>
  <c r="F1923" i="1"/>
  <c r="Y1922" i="1"/>
  <c r="U1922" i="1"/>
  <c r="S1922" i="1"/>
  <c r="N1922" i="1"/>
  <c r="L1922" i="1"/>
  <c r="I1922" i="1"/>
  <c r="F1922" i="1"/>
  <c r="Y1921" i="1"/>
  <c r="U1921" i="1"/>
  <c r="S1921" i="1"/>
  <c r="N1921" i="1"/>
  <c r="L1921" i="1"/>
  <c r="F1921" i="1"/>
  <c r="Y1920" i="1"/>
  <c r="U1920" i="1"/>
  <c r="S1920" i="1"/>
  <c r="N1920" i="1"/>
  <c r="L1920" i="1"/>
  <c r="F1920" i="1"/>
  <c r="Y1919" i="1"/>
  <c r="U1919" i="1"/>
  <c r="S1919" i="1"/>
  <c r="N1919" i="1"/>
  <c r="L1919" i="1"/>
  <c r="F1919" i="1"/>
  <c r="Y1918" i="1"/>
  <c r="U1918" i="1"/>
  <c r="S1918" i="1"/>
  <c r="N1918" i="1"/>
  <c r="L1918" i="1"/>
  <c r="F1918" i="1"/>
  <c r="Y1917" i="1"/>
  <c r="U1917" i="1"/>
  <c r="S1917" i="1"/>
  <c r="N1917" i="1"/>
  <c r="L1917" i="1"/>
  <c r="F1917" i="1"/>
  <c r="Y1916" i="1"/>
  <c r="U1916" i="1"/>
  <c r="S1916" i="1"/>
  <c r="N1916" i="1"/>
  <c r="L1916" i="1"/>
  <c r="F1916" i="1"/>
  <c r="Y1915" i="1"/>
  <c r="U1915" i="1"/>
  <c r="S1915" i="1"/>
  <c r="N1915" i="1"/>
  <c r="L1915" i="1"/>
  <c r="F1915" i="1"/>
  <c r="Y1914" i="1"/>
  <c r="U1914" i="1"/>
  <c r="S1914" i="1"/>
  <c r="N1914" i="1"/>
  <c r="L1914" i="1"/>
  <c r="F1914" i="1"/>
  <c r="Y1913" i="1"/>
  <c r="U1913" i="1"/>
  <c r="S1913" i="1"/>
  <c r="N1913" i="1"/>
  <c r="L1913" i="1"/>
  <c r="F1913" i="1"/>
  <c r="Y1912" i="1"/>
  <c r="U1912" i="1"/>
  <c r="S1912" i="1"/>
  <c r="N1912" i="1"/>
  <c r="L1912" i="1"/>
  <c r="F1912" i="1"/>
  <c r="Y1911" i="1"/>
  <c r="U1911" i="1"/>
  <c r="S1911" i="1"/>
  <c r="N1911" i="1"/>
  <c r="L1911" i="1"/>
  <c r="F1911" i="1"/>
  <c r="Y1910" i="1"/>
  <c r="U1910" i="1"/>
  <c r="S1910" i="1"/>
  <c r="N1910" i="1"/>
  <c r="L1910" i="1"/>
  <c r="F1910" i="1"/>
  <c r="Y1909" i="1"/>
  <c r="U1909" i="1"/>
  <c r="S1909" i="1"/>
  <c r="N1909" i="1"/>
  <c r="L1909" i="1"/>
  <c r="F1909" i="1"/>
  <c r="Y1908" i="1"/>
  <c r="U1908" i="1"/>
  <c r="S1908" i="1"/>
  <c r="N1908" i="1"/>
  <c r="L1908" i="1"/>
  <c r="F1908" i="1"/>
  <c r="Y1907" i="1"/>
  <c r="U1907" i="1"/>
  <c r="S1907" i="1"/>
  <c r="N1907" i="1"/>
  <c r="L1907" i="1"/>
  <c r="F1907" i="1"/>
  <c r="Y1906" i="1"/>
  <c r="U1906" i="1"/>
  <c r="S1906" i="1"/>
  <c r="N1906" i="1"/>
  <c r="L1906" i="1"/>
  <c r="F1906" i="1"/>
  <c r="Y1905" i="1"/>
  <c r="U1905" i="1"/>
  <c r="S1905" i="1"/>
  <c r="N1905" i="1"/>
  <c r="L1905" i="1"/>
  <c r="F1905" i="1"/>
  <c r="Y1904" i="1"/>
  <c r="U1904" i="1"/>
  <c r="S1904" i="1"/>
  <c r="N1904" i="1"/>
  <c r="L1904" i="1"/>
  <c r="F1904" i="1"/>
  <c r="Y1903" i="1"/>
  <c r="U1903" i="1"/>
  <c r="S1903" i="1"/>
  <c r="N1903" i="1"/>
  <c r="L1903" i="1"/>
  <c r="F1903" i="1"/>
  <c r="Y1902" i="1"/>
  <c r="U1902" i="1"/>
  <c r="S1902" i="1"/>
  <c r="N1902" i="1"/>
  <c r="L1902" i="1"/>
  <c r="F1902" i="1"/>
  <c r="Y1901" i="1"/>
  <c r="U1901" i="1"/>
  <c r="S1901" i="1"/>
  <c r="N1901" i="1"/>
  <c r="L1901" i="1"/>
  <c r="F1901" i="1"/>
  <c r="Y1900" i="1"/>
  <c r="U1900" i="1"/>
  <c r="S1900" i="1"/>
  <c r="N1900" i="1"/>
  <c r="L1900" i="1"/>
  <c r="F1900" i="1"/>
  <c r="Y1899" i="1"/>
  <c r="U1899" i="1"/>
  <c r="S1899" i="1"/>
  <c r="N1899" i="1"/>
  <c r="L1899" i="1"/>
  <c r="F1899" i="1"/>
  <c r="Y1898" i="1"/>
  <c r="U1898" i="1"/>
  <c r="S1898" i="1"/>
  <c r="N1898" i="1"/>
  <c r="L1898" i="1"/>
  <c r="F1898" i="1"/>
  <c r="Y1897" i="1"/>
  <c r="U1897" i="1"/>
  <c r="S1897" i="1"/>
  <c r="N1897" i="1"/>
  <c r="L1897" i="1"/>
  <c r="F1897" i="1"/>
  <c r="Y1896" i="1"/>
  <c r="U1896" i="1"/>
  <c r="S1896" i="1"/>
  <c r="N1896" i="1"/>
  <c r="L1896" i="1"/>
  <c r="F1896" i="1"/>
  <c r="Y1895" i="1"/>
  <c r="U1895" i="1"/>
  <c r="S1895" i="1"/>
  <c r="N1895" i="1"/>
  <c r="L1895" i="1"/>
  <c r="F1895" i="1"/>
  <c r="Y1894" i="1"/>
  <c r="U1894" i="1"/>
  <c r="S1894" i="1"/>
  <c r="N1894" i="1"/>
  <c r="L1894" i="1"/>
  <c r="F1894" i="1"/>
  <c r="Y1893" i="1"/>
  <c r="U1893" i="1"/>
  <c r="S1893" i="1"/>
  <c r="N1893" i="1"/>
  <c r="L1893" i="1"/>
  <c r="F1893" i="1"/>
  <c r="Y1892" i="1"/>
  <c r="U1892" i="1"/>
  <c r="S1892" i="1"/>
  <c r="N1892" i="1"/>
  <c r="L1892" i="1"/>
  <c r="F1892" i="1"/>
  <c r="Y1891" i="1"/>
  <c r="U1891" i="1"/>
  <c r="S1891" i="1"/>
  <c r="N1891" i="1"/>
  <c r="L1891" i="1"/>
  <c r="F1891" i="1"/>
  <c r="Y1890" i="1"/>
  <c r="U1890" i="1"/>
  <c r="S1890" i="1"/>
  <c r="N1890" i="1"/>
  <c r="L1890" i="1"/>
  <c r="F1890" i="1"/>
  <c r="Y1889" i="1"/>
  <c r="U1889" i="1"/>
  <c r="S1889" i="1"/>
  <c r="N1889" i="1"/>
  <c r="L1889" i="1"/>
  <c r="F1889" i="1"/>
  <c r="Y1888" i="1"/>
  <c r="U1888" i="1"/>
  <c r="S1888" i="1"/>
  <c r="N1888" i="1"/>
  <c r="L1888" i="1"/>
  <c r="F1888" i="1"/>
  <c r="Y1887" i="1"/>
  <c r="U1887" i="1"/>
  <c r="S1887" i="1"/>
  <c r="N1887" i="1"/>
  <c r="L1887" i="1"/>
  <c r="F1887" i="1"/>
  <c r="Y1886" i="1"/>
  <c r="U1886" i="1"/>
  <c r="S1886" i="1"/>
  <c r="N1886" i="1"/>
  <c r="L1886" i="1"/>
  <c r="F1886" i="1"/>
  <c r="Y1885" i="1"/>
  <c r="U1885" i="1"/>
  <c r="S1885" i="1"/>
  <c r="N1885" i="1"/>
  <c r="L1885" i="1"/>
  <c r="F1885" i="1"/>
  <c r="Y1884" i="1"/>
  <c r="U1884" i="1"/>
  <c r="S1884" i="1"/>
  <c r="N1884" i="1"/>
  <c r="L1884" i="1"/>
  <c r="F1884" i="1"/>
  <c r="Y1883" i="1"/>
  <c r="U1883" i="1"/>
  <c r="S1883" i="1"/>
  <c r="N1883" i="1"/>
  <c r="L1883" i="1"/>
  <c r="F1883" i="1"/>
  <c r="Y1882" i="1"/>
  <c r="U1882" i="1"/>
  <c r="S1882" i="1"/>
  <c r="N1882" i="1"/>
  <c r="L1882" i="1"/>
  <c r="F1882" i="1"/>
  <c r="Y1881" i="1"/>
  <c r="U1881" i="1"/>
  <c r="S1881" i="1"/>
  <c r="N1881" i="1"/>
  <c r="L1881" i="1"/>
  <c r="F1881" i="1"/>
  <c r="Y1880" i="1"/>
  <c r="U1880" i="1"/>
  <c r="S1880" i="1"/>
  <c r="N1880" i="1"/>
  <c r="L1880" i="1"/>
  <c r="F1880" i="1"/>
  <c r="Y1879" i="1"/>
  <c r="U1879" i="1"/>
  <c r="S1879" i="1"/>
  <c r="N1879" i="1"/>
  <c r="L1879" i="1"/>
  <c r="F1879" i="1"/>
  <c r="Y1878" i="1"/>
  <c r="U1878" i="1"/>
  <c r="S1878" i="1"/>
  <c r="N1878" i="1"/>
  <c r="L1878" i="1"/>
  <c r="F1878" i="1"/>
  <c r="Y1877" i="1"/>
  <c r="U1877" i="1"/>
  <c r="S1877" i="1"/>
  <c r="N1877" i="1"/>
  <c r="L1877" i="1"/>
  <c r="F1877" i="1"/>
  <c r="Y1876" i="1"/>
  <c r="U1876" i="1"/>
  <c r="S1876" i="1"/>
  <c r="N1876" i="1"/>
  <c r="L1876" i="1"/>
  <c r="F1876" i="1"/>
  <c r="Y1875" i="1"/>
  <c r="U1875" i="1"/>
  <c r="S1875" i="1"/>
  <c r="N1875" i="1"/>
  <c r="L1875" i="1"/>
  <c r="F1875" i="1"/>
  <c r="Y1874" i="1"/>
  <c r="U1874" i="1"/>
  <c r="S1874" i="1"/>
  <c r="N1874" i="1"/>
  <c r="L1874" i="1"/>
  <c r="F1874" i="1"/>
  <c r="Y1873" i="1"/>
  <c r="U1873" i="1"/>
  <c r="S1873" i="1"/>
  <c r="N1873" i="1"/>
  <c r="L1873" i="1"/>
  <c r="F1873" i="1"/>
  <c r="Y1872" i="1"/>
  <c r="U1872" i="1"/>
  <c r="S1872" i="1"/>
  <c r="N1872" i="1"/>
  <c r="L1872" i="1"/>
  <c r="F1872" i="1"/>
  <c r="Y1871" i="1"/>
  <c r="U1871" i="1"/>
  <c r="S1871" i="1"/>
  <c r="N1871" i="1"/>
  <c r="L1871" i="1"/>
  <c r="F1871" i="1"/>
  <c r="Y1870" i="1"/>
  <c r="U1870" i="1"/>
  <c r="S1870" i="1"/>
  <c r="N1870" i="1"/>
  <c r="L1870" i="1"/>
  <c r="F1870" i="1"/>
  <c r="Y1869" i="1"/>
  <c r="U1869" i="1"/>
  <c r="S1869" i="1"/>
  <c r="N1869" i="1"/>
  <c r="L1869" i="1"/>
  <c r="F1869" i="1"/>
  <c r="Y1868" i="1"/>
  <c r="U1868" i="1"/>
  <c r="S1868" i="1"/>
  <c r="N1868" i="1"/>
  <c r="L1868" i="1"/>
  <c r="F1868" i="1"/>
  <c r="Y1867" i="1"/>
  <c r="U1867" i="1"/>
  <c r="S1867" i="1"/>
  <c r="N1867" i="1"/>
  <c r="L1867" i="1"/>
  <c r="F1867" i="1"/>
  <c r="Y1866" i="1"/>
  <c r="U1866" i="1"/>
  <c r="S1866" i="1"/>
  <c r="N1866" i="1"/>
  <c r="L1866" i="1"/>
  <c r="F1866" i="1"/>
  <c r="Y1865" i="1"/>
  <c r="U1865" i="1"/>
  <c r="S1865" i="1"/>
  <c r="N1865" i="1"/>
  <c r="L1865" i="1"/>
  <c r="F1865" i="1"/>
  <c r="Y1864" i="1"/>
  <c r="U1864" i="1"/>
  <c r="S1864" i="1"/>
  <c r="N1864" i="1"/>
  <c r="L1864" i="1"/>
  <c r="F1864" i="1"/>
  <c r="Y1863" i="1"/>
  <c r="U1863" i="1"/>
  <c r="S1863" i="1"/>
  <c r="N1863" i="1"/>
  <c r="L1863" i="1"/>
  <c r="H1863" i="1"/>
  <c r="I1863" i="1" s="1"/>
  <c r="F1863" i="1"/>
  <c r="Y1862" i="1"/>
  <c r="U1862" i="1"/>
  <c r="S1862" i="1"/>
  <c r="N1862" i="1"/>
  <c r="L1862" i="1"/>
  <c r="I1862" i="1"/>
  <c r="F1862" i="1"/>
  <c r="Y1861" i="1"/>
  <c r="U1861" i="1"/>
  <c r="S1861" i="1"/>
  <c r="N1861" i="1"/>
  <c r="L1861" i="1"/>
  <c r="F1861" i="1"/>
  <c r="Y1860" i="1"/>
  <c r="U1860" i="1"/>
  <c r="S1860" i="1"/>
  <c r="N1860" i="1"/>
  <c r="L1860" i="1"/>
  <c r="F1860" i="1"/>
  <c r="Y1859" i="1"/>
  <c r="U1859" i="1"/>
  <c r="S1859" i="1"/>
  <c r="N1859" i="1"/>
  <c r="L1859" i="1"/>
  <c r="F1859" i="1"/>
  <c r="Y1858" i="1"/>
  <c r="U1858" i="1"/>
  <c r="S1858" i="1"/>
  <c r="N1858" i="1"/>
  <c r="L1858" i="1"/>
  <c r="F1858" i="1"/>
  <c r="Y1857" i="1"/>
  <c r="U1857" i="1"/>
  <c r="S1857" i="1"/>
  <c r="N1857" i="1"/>
  <c r="L1857" i="1"/>
  <c r="F1857" i="1"/>
  <c r="Y1856" i="1"/>
  <c r="U1856" i="1"/>
  <c r="S1856" i="1"/>
  <c r="N1856" i="1"/>
  <c r="L1856" i="1"/>
  <c r="F1856" i="1"/>
  <c r="Y1855" i="1"/>
  <c r="U1855" i="1"/>
  <c r="S1855" i="1"/>
  <c r="N1855" i="1"/>
  <c r="L1855" i="1"/>
  <c r="F1855" i="1"/>
  <c r="Y1854" i="1"/>
  <c r="U1854" i="1"/>
  <c r="S1854" i="1"/>
  <c r="N1854" i="1"/>
  <c r="L1854" i="1"/>
  <c r="F1854" i="1"/>
  <c r="Y1853" i="1"/>
  <c r="U1853" i="1"/>
  <c r="S1853" i="1"/>
  <c r="N1853" i="1"/>
  <c r="L1853" i="1"/>
  <c r="F1853" i="1"/>
  <c r="Y1852" i="1"/>
  <c r="U1852" i="1"/>
  <c r="S1852" i="1"/>
  <c r="N1852" i="1"/>
  <c r="L1852" i="1"/>
  <c r="F1852" i="1"/>
  <c r="Y1851" i="1"/>
  <c r="U1851" i="1"/>
  <c r="S1851" i="1"/>
  <c r="N1851" i="1"/>
  <c r="L1851" i="1"/>
  <c r="F1851" i="1"/>
  <c r="Y1850" i="1"/>
  <c r="U1850" i="1"/>
  <c r="S1850" i="1"/>
  <c r="N1850" i="1"/>
  <c r="L1850" i="1"/>
  <c r="F1850" i="1"/>
  <c r="Y1849" i="1"/>
  <c r="U1849" i="1"/>
  <c r="S1849" i="1"/>
  <c r="N1849" i="1"/>
  <c r="L1849" i="1"/>
  <c r="F1849" i="1"/>
  <c r="Y1848" i="1"/>
  <c r="U1848" i="1"/>
  <c r="S1848" i="1"/>
  <c r="N1848" i="1"/>
  <c r="L1848" i="1"/>
  <c r="F1848" i="1"/>
  <c r="Y1847" i="1"/>
  <c r="U1847" i="1"/>
  <c r="S1847" i="1"/>
  <c r="N1847" i="1"/>
  <c r="L1847" i="1"/>
  <c r="F1847" i="1"/>
  <c r="Y1846" i="1"/>
  <c r="U1846" i="1"/>
  <c r="S1846" i="1"/>
  <c r="N1846" i="1"/>
  <c r="L1846" i="1"/>
  <c r="F1846" i="1"/>
  <c r="Y1845" i="1"/>
  <c r="U1845" i="1"/>
  <c r="S1845" i="1"/>
  <c r="N1845" i="1"/>
  <c r="L1845" i="1"/>
  <c r="F1845" i="1"/>
  <c r="Y1844" i="1"/>
  <c r="U1844" i="1"/>
  <c r="S1844" i="1"/>
  <c r="N1844" i="1"/>
  <c r="L1844" i="1"/>
  <c r="F1844" i="1"/>
  <c r="Y1843" i="1"/>
  <c r="U1843" i="1"/>
  <c r="S1843" i="1"/>
  <c r="N1843" i="1"/>
  <c r="L1843" i="1"/>
  <c r="F1843" i="1"/>
  <c r="Y1842" i="1"/>
  <c r="U1842" i="1"/>
  <c r="S1842" i="1"/>
  <c r="N1842" i="1"/>
  <c r="L1842" i="1"/>
  <c r="F1842" i="1"/>
  <c r="Y1841" i="1"/>
  <c r="U1841" i="1"/>
  <c r="S1841" i="1"/>
  <c r="N1841" i="1"/>
  <c r="L1841" i="1"/>
  <c r="F1841" i="1"/>
  <c r="Y1840" i="1"/>
  <c r="U1840" i="1"/>
  <c r="S1840" i="1"/>
  <c r="N1840" i="1"/>
  <c r="L1840" i="1"/>
  <c r="F1840" i="1"/>
  <c r="Y1839" i="1"/>
  <c r="U1839" i="1"/>
  <c r="S1839" i="1"/>
  <c r="N1839" i="1"/>
  <c r="L1839" i="1"/>
  <c r="F1839" i="1"/>
  <c r="Y1838" i="1"/>
  <c r="U1838" i="1"/>
  <c r="S1838" i="1"/>
  <c r="N1838" i="1"/>
  <c r="L1838" i="1"/>
  <c r="F1838" i="1"/>
  <c r="Y1837" i="1"/>
  <c r="U1837" i="1"/>
  <c r="S1837" i="1"/>
  <c r="N1837" i="1"/>
  <c r="L1837" i="1"/>
  <c r="F1837" i="1"/>
  <c r="Y1836" i="1"/>
  <c r="U1836" i="1"/>
  <c r="S1836" i="1"/>
  <c r="N1836" i="1"/>
  <c r="L1836" i="1"/>
  <c r="F1836" i="1"/>
  <c r="Y1835" i="1"/>
  <c r="U1835" i="1"/>
  <c r="S1835" i="1"/>
  <c r="N1835" i="1"/>
  <c r="L1835" i="1"/>
  <c r="F1835" i="1"/>
  <c r="Y1834" i="1"/>
  <c r="U1834" i="1"/>
  <c r="S1834" i="1"/>
  <c r="N1834" i="1"/>
  <c r="L1834" i="1"/>
  <c r="F1834" i="1"/>
  <c r="Y1833" i="1"/>
  <c r="U1833" i="1"/>
  <c r="S1833" i="1"/>
  <c r="N1833" i="1"/>
  <c r="L1833" i="1"/>
  <c r="F1833" i="1"/>
  <c r="Y1832" i="1"/>
  <c r="U1832" i="1"/>
  <c r="S1832" i="1"/>
  <c r="N1832" i="1"/>
  <c r="L1832" i="1"/>
  <c r="F1832" i="1"/>
  <c r="Y1831" i="1"/>
  <c r="U1831" i="1"/>
  <c r="S1831" i="1"/>
  <c r="N1831" i="1"/>
  <c r="L1831" i="1"/>
  <c r="F1831" i="1"/>
  <c r="Y1830" i="1"/>
  <c r="U1830" i="1"/>
  <c r="S1830" i="1"/>
  <c r="N1830" i="1"/>
  <c r="L1830" i="1"/>
  <c r="F1830" i="1"/>
  <c r="Y1829" i="1"/>
  <c r="U1829" i="1"/>
  <c r="S1829" i="1"/>
  <c r="N1829" i="1"/>
  <c r="L1829" i="1"/>
  <c r="F1829" i="1"/>
  <c r="Y1828" i="1"/>
  <c r="U1828" i="1"/>
  <c r="S1828" i="1"/>
  <c r="N1828" i="1"/>
  <c r="L1828" i="1"/>
  <c r="F1828" i="1"/>
  <c r="Y1827" i="1"/>
  <c r="U1827" i="1"/>
  <c r="S1827" i="1"/>
  <c r="N1827" i="1"/>
  <c r="L1827" i="1"/>
  <c r="F1827" i="1"/>
  <c r="Y1826" i="1"/>
  <c r="U1826" i="1"/>
  <c r="S1826" i="1"/>
  <c r="N1826" i="1"/>
  <c r="L1826" i="1"/>
  <c r="F1826" i="1"/>
  <c r="Y1825" i="1"/>
  <c r="U1825" i="1"/>
  <c r="S1825" i="1"/>
  <c r="N1825" i="1"/>
  <c r="L1825" i="1"/>
  <c r="F1825" i="1"/>
  <c r="Y1824" i="1"/>
  <c r="U1824" i="1"/>
  <c r="S1824" i="1"/>
  <c r="N1824" i="1"/>
  <c r="L1824" i="1"/>
  <c r="F1824" i="1"/>
  <c r="Y1823" i="1"/>
  <c r="U1823" i="1"/>
  <c r="S1823" i="1"/>
  <c r="N1823" i="1"/>
  <c r="L1823" i="1"/>
  <c r="F1823" i="1"/>
  <c r="Y1822" i="1"/>
  <c r="U1822" i="1"/>
  <c r="S1822" i="1"/>
  <c r="N1822" i="1"/>
  <c r="L1822" i="1"/>
  <c r="F1822" i="1"/>
  <c r="Y1821" i="1"/>
  <c r="U1821" i="1"/>
  <c r="S1821" i="1"/>
  <c r="N1821" i="1"/>
  <c r="L1821" i="1"/>
  <c r="F1821" i="1"/>
  <c r="Y1820" i="1"/>
  <c r="U1820" i="1"/>
  <c r="S1820" i="1"/>
  <c r="N1820" i="1"/>
  <c r="L1820" i="1"/>
  <c r="F1820" i="1"/>
  <c r="Y1819" i="1"/>
  <c r="U1819" i="1"/>
  <c r="S1819" i="1"/>
  <c r="N1819" i="1"/>
  <c r="L1819" i="1"/>
  <c r="F1819" i="1"/>
  <c r="Y1818" i="1"/>
  <c r="U1818" i="1"/>
  <c r="S1818" i="1"/>
  <c r="N1818" i="1"/>
  <c r="L1818" i="1"/>
  <c r="F1818" i="1"/>
  <c r="Y1817" i="1"/>
  <c r="U1817" i="1"/>
  <c r="S1817" i="1"/>
  <c r="N1817" i="1"/>
  <c r="L1817" i="1"/>
  <c r="F1817" i="1"/>
  <c r="Y1816" i="1"/>
  <c r="U1816" i="1"/>
  <c r="S1816" i="1"/>
  <c r="N1816" i="1"/>
  <c r="L1816" i="1"/>
  <c r="F1816" i="1"/>
  <c r="Y1815" i="1"/>
  <c r="U1815" i="1"/>
  <c r="S1815" i="1"/>
  <c r="N1815" i="1"/>
  <c r="L1815" i="1"/>
  <c r="F1815" i="1"/>
  <c r="Y1814" i="1"/>
  <c r="U1814" i="1"/>
  <c r="S1814" i="1"/>
  <c r="N1814" i="1"/>
  <c r="L1814" i="1"/>
  <c r="F1814" i="1"/>
  <c r="Y1813" i="1"/>
  <c r="U1813" i="1"/>
  <c r="S1813" i="1"/>
  <c r="N1813" i="1"/>
  <c r="L1813" i="1"/>
  <c r="F1813" i="1"/>
  <c r="Y1812" i="1"/>
  <c r="U1812" i="1"/>
  <c r="S1812" i="1"/>
  <c r="N1812" i="1"/>
  <c r="L1812" i="1"/>
  <c r="F1812" i="1"/>
  <c r="Y1811" i="1"/>
  <c r="U1811" i="1"/>
  <c r="S1811" i="1"/>
  <c r="N1811" i="1"/>
  <c r="L1811" i="1"/>
  <c r="F1811" i="1"/>
  <c r="Y1810" i="1"/>
  <c r="U1810" i="1"/>
  <c r="S1810" i="1"/>
  <c r="N1810" i="1"/>
  <c r="L1810" i="1"/>
  <c r="F1810" i="1"/>
  <c r="Y1809" i="1"/>
  <c r="U1809" i="1"/>
  <c r="S1809" i="1"/>
  <c r="N1809" i="1"/>
  <c r="L1809" i="1"/>
  <c r="F1809" i="1"/>
  <c r="Y1808" i="1"/>
  <c r="U1808" i="1"/>
  <c r="S1808" i="1"/>
  <c r="N1808" i="1"/>
  <c r="L1808" i="1"/>
  <c r="F1808" i="1"/>
  <c r="Y1807" i="1"/>
  <c r="U1807" i="1"/>
  <c r="S1807" i="1"/>
  <c r="N1807" i="1"/>
  <c r="L1807" i="1"/>
  <c r="F1807" i="1"/>
  <c r="Y1806" i="1"/>
  <c r="U1806" i="1"/>
  <c r="S1806" i="1"/>
  <c r="N1806" i="1"/>
  <c r="L1806" i="1"/>
  <c r="F1806" i="1"/>
  <c r="Y1805" i="1"/>
  <c r="U1805" i="1"/>
  <c r="S1805" i="1"/>
  <c r="N1805" i="1"/>
  <c r="L1805" i="1"/>
  <c r="F1805" i="1"/>
  <c r="Y1804" i="1"/>
  <c r="U1804" i="1"/>
  <c r="S1804" i="1"/>
  <c r="N1804" i="1"/>
  <c r="L1804" i="1"/>
  <c r="F1804" i="1"/>
  <c r="Y1803" i="1"/>
  <c r="U1803" i="1"/>
  <c r="S1803" i="1"/>
  <c r="N1803" i="1"/>
  <c r="L1803" i="1"/>
  <c r="H1803" i="1"/>
  <c r="I1803" i="1" s="1"/>
  <c r="F1803" i="1"/>
  <c r="Y1802" i="1"/>
  <c r="U1802" i="1"/>
  <c r="S1802" i="1"/>
  <c r="N1802" i="1"/>
  <c r="L1802" i="1"/>
  <c r="I1802" i="1"/>
  <c r="F1802" i="1"/>
  <c r="Y1801" i="1"/>
  <c r="U1801" i="1"/>
  <c r="S1801" i="1"/>
  <c r="N1801" i="1"/>
  <c r="L1801" i="1"/>
  <c r="F1801" i="1"/>
  <c r="Y1800" i="1"/>
  <c r="U1800" i="1"/>
  <c r="S1800" i="1"/>
  <c r="N1800" i="1"/>
  <c r="L1800" i="1"/>
  <c r="F1800" i="1"/>
  <c r="Y1799" i="1"/>
  <c r="U1799" i="1"/>
  <c r="S1799" i="1"/>
  <c r="N1799" i="1"/>
  <c r="L1799" i="1"/>
  <c r="F1799" i="1"/>
  <c r="Y1798" i="1"/>
  <c r="U1798" i="1"/>
  <c r="S1798" i="1"/>
  <c r="N1798" i="1"/>
  <c r="L1798" i="1"/>
  <c r="F1798" i="1"/>
  <c r="Y1797" i="1"/>
  <c r="U1797" i="1"/>
  <c r="S1797" i="1"/>
  <c r="N1797" i="1"/>
  <c r="L1797" i="1"/>
  <c r="F1797" i="1"/>
  <c r="Y1796" i="1"/>
  <c r="U1796" i="1"/>
  <c r="S1796" i="1"/>
  <c r="N1796" i="1"/>
  <c r="L1796" i="1"/>
  <c r="F1796" i="1"/>
  <c r="Y1795" i="1"/>
  <c r="U1795" i="1"/>
  <c r="S1795" i="1"/>
  <c r="N1795" i="1"/>
  <c r="L1795" i="1"/>
  <c r="F1795" i="1"/>
  <c r="Y1794" i="1"/>
  <c r="U1794" i="1"/>
  <c r="S1794" i="1"/>
  <c r="N1794" i="1"/>
  <c r="L1794" i="1"/>
  <c r="F1794" i="1"/>
  <c r="Y1793" i="1"/>
  <c r="U1793" i="1"/>
  <c r="S1793" i="1"/>
  <c r="N1793" i="1"/>
  <c r="L1793" i="1"/>
  <c r="F1793" i="1"/>
  <c r="Y1792" i="1"/>
  <c r="U1792" i="1"/>
  <c r="S1792" i="1"/>
  <c r="N1792" i="1"/>
  <c r="L1792" i="1"/>
  <c r="F1792" i="1"/>
  <c r="Y1791" i="1"/>
  <c r="U1791" i="1"/>
  <c r="S1791" i="1"/>
  <c r="N1791" i="1"/>
  <c r="L1791" i="1"/>
  <c r="F1791" i="1"/>
  <c r="Y1790" i="1"/>
  <c r="U1790" i="1"/>
  <c r="S1790" i="1"/>
  <c r="N1790" i="1"/>
  <c r="L1790" i="1"/>
  <c r="F1790" i="1"/>
  <c r="Y1789" i="1"/>
  <c r="U1789" i="1"/>
  <c r="S1789" i="1"/>
  <c r="N1789" i="1"/>
  <c r="L1789" i="1"/>
  <c r="F1789" i="1"/>
  <c r="Y1788" i="1"/>
  <c r="U1788" i="1"/>
  <c r="S1788" i="1"/>
  <c r="N1788" i="1"/>
  <c r="L1788" i="1"/>
  <c r="F1788" i="1"/>
  <c r="Y1787" i="1"/>
  <c r="U1787" i="1"/>
  <c r="S1787" i="1"/>
  <c r="N1787" i="1"/>
  <c r="L1787" i="1"/>
  <c r="F1787" i="1"/>
  <c r="Y1786" i="1"/>
  <c r="U1786" i="1"/>
  <c r="S1786" i="1"/>
  <c r="N1786" i="1"/>
  <c r="L1786" i="1"/>
  <c r="F1786" i="1"/>
  <c r="Y1785" i="1"/>
  <c r="U1785" i="1"/>
  <c r="S1785" i="1"/>
  <c r="N1785" i="1"/>
  <c r="L1785" i="1"/>
  <c r="F1785" i="1"/>
  <c r="Y1784" i="1"/>
  <c r="U1784" i="1"/>
  <c r="S1784" i="1"/>
  <c r="N1784" i="1"/>
  <c r="L1784" i="1"/>
  <c r="F1784" i="1"/>
  <c r="Y1783" i="1"/>
  <c r="U1783" i="1"/>
  <c r="S1783" i="1"/>
  <c r="N1783" i="1"/>
  <c r="L1783" i="1"/>
  <c r="F1783" i="1"/>
  <c r="Y1782" i="1"/>
  <c r="U1782" i="1"/>
  <c r="S1782" i="1"/>
  <c r="N1782" i="1"/>
  <c r="L1782" i="1"/>
  <c r="F1782" i="1"/>
  <c r="Y1781" i="1"/>
  <c r="U1781" i="1"/>
  <c r="S1781" i="1"/>
  <c r="N1781" i="1"/>
  <c r="L1781" i="1"/>
  <c r="F1781" i="1"/>
  <c r="Y1780" i="1"/>
  <c r="U1780" i="1"/>
  <c r="S1780" i="1"/>
  <c r="N1780" i="1"/>
  <c r="L1780" i="1"/>
  <c r="F1780" i="1"/>
  <c r="Y1779" i="1"/>
  <c r="U1779" i="1"/>
  <c r="S1779" i="1"/>
  <c r="N1779" i="1"/>
  <c r="L1779" i="1"/>
  <c r="F1779" i="1"/>
  <c r="Y1778" i="1"/>
  <c r="U1778" i="1"/>
  <c r="S1778" i="1"/>
  <c r="N1778" i="1"/>
  <c r="L1778" i="1"/>
  <c r="F1778" i="1"/>
  <c r="Y1777" i="1"/>
  <c r="U1777" i="1"/>
  <c r="S1777" i="1"/>
  <c r="N1777" i="1"/>
  <c r="L1777" i="1"/>
  <c r="F1777" i="1"/>
  <c r="Y1776" i="1"/>
  <c r="U1776" i="1"/>
  <c r="S1776" i="1"/>
  <c r="N1776" i="1"/>
  <c r="L1776" i="1"/>
  <c r="F1776" i="1"/>
  <c r="Y1775" i="1"/>
  <c r="U1775" i="1"/>
  <c r="S1775" i="1"/>
  <c r="N1775" i="1"/>
  <c r="L1775" i="1"/>
  <c r="F1775" i="1"/>
  <c r="Y1774" i="1"/>
  <c r="U1774" i="1"/>
  <c r="S1774" i="1"/>
  <c r="N1774" i="1"/>
  <c r="L1774" i="1"/>
  <c r="F1774" i="1"/>
  <c r="Y1773" i="1"/>
  <c r="U1773" i="1"/>
  <c r="S1773" i="1"/>
  <c r="N1773" i="1"/>
  <c r="L1773" i="1"/>
  <c r="F1773" i="1"/>
  <c r="Y1772" i="1"/>
  <c r="U1772" i="1"/>
  <c r="S1772" i="1"/>
  <c r="N1772" i="1"/>
  <c r="L1772" i="1"/>
  <c r="F1772" i="1"/>
  <c r="Y1771" i="1"/>
  <c r="U1771" i="1"/>
  <c r="S1771" i="1"/>
  <c r="N1771" i="1"/>
  <c r="L1771" i="1"/>
  <c r="F1771" i="1"/>
  <c r="Y1770" i="1"/>
  <c r="U1770" i="1"/>
  <c r="S1770" i="1"/>
  <c r="N1770" i="1"/>
  <c r="L1770" i="1"/>
  <c r="F1770" i="1"/>
  <c r="Y1769" i="1"/>
  <c r="U1769" i="1"/>
  <c r="S1769" i="1"/>
  <c r="N1769" i="1"/>
  <c r="L1769" i="1"/>
  <c r="F1769" i="1"/>
  <c r="Y1768" i="1"/>
  <c r="U1768" i="1"/>
  <c r="S1768" i="1"/>
  <c r="N1768" i="1"/>
  <c r="L1768" i="1"/>
  <c r="F1768" i="1"/>
  <c r="Y1767" i="1"/>
  <c r="U1767" i="1"/>
  <c r="S1767" i="1"/>
  <c r="N1767" i="1"/>
  <c r="L1767" i="1"/>
  <c r="F1767" i="1"/>
  <c r="Y1766" i="1"/>
  <c r="U1766" i="1"/>
  <c r="S1766" i="1"/>
  <c r="N1766" i="1"/>
  <c r="L1766" i="1"/>
  <c r="F1766" i="1"/>
  <c r="Y1765" i="1"/>
  <c r="U1765" i="1"/>
  <c r="S1765" i="1"/>
  <c r="N1765" i="1"/>
  <c r="L1765" i="1"/>
  <c r="F1765" i="1"/>
  <c r="Y1764" i="1"/>
  <c r="U1764" i="1"/>
  <c r="S1764" i="1"/>
  <c r="N1764" i="1"/>
  <c r="L1764" i="1"/>
  <c r="F1764" i="1"/>
  <c r="Y1763" i="1"/>
  <c r="U1763" i="1"/>
  <c r="S1763" i="1"/>
  <c r="N1763" i="1"/>
  <c r="L1763" i="1"/>
  <c r="F1763" i="1"/>
  <c r="Y1762" i="1"/>
  <c r="U1762" i="1"/>
  <c r="S1762" i="1"/>
  <c r="N1762" i="1"/>
  <c r="L1762" i="1"/>
  <c r="F1762" i="1"/>
  <c r="Y1761" i="1"/>
  <c r="U1761" i="1"/>
  <c r="S1761" i="1"/>
  <c r="N1761" i="1"/>
  <c r="L1761" i="1"/>
  <c r="F1761" i="1"/>
  <c r="Y1760" i="1"/>
  <c r="U1760" i="1"/>
  <c r="S1760" i="1"/>
  <c r="N1760" i="1"/>
  <c r="L1760" i="1"/>
  <c r="F1760" i="1"/>
  <c r="Y1759" i="1"/>
  <c r="U1759" i="1"/>
  <c r="S1759" i="1"/>
  <c r="N1759" i="1"/>
  <c r="L1759" i="1"/>
  <c r="F1759" i="1"/>
  <c r="Y1758" i="1"/>
  <c r="U1758" i="1"/>
  <c r="S1758" i="1"/>
  <c r="N1758" i="1"/>
  <c r="L1758" i="1"/>
  <c r="F1758" i="1"/>
  <c r="Y1757" i="1"/>
  <c r="U1757" i="1"/>
  <c r="S1757" i="1"/>
  <c r="N1757" i="1"/>
  <c r="L1757" i="1"/>
  <c r="F1757" i="1"/>
  <c r="Y1756" i="1"/>
  <c r="U1756" i="1"/>
  <c r="S1756" i="1"/>
  <c r="N1756" i="1"/>
  <c r="L1756" i="1"/>
  <c r="F1756" i="1"/>
  <c r="Y1755" i="1"/>
  <c r="U1755" i="1"/>
  <c r="S1755" i="1"/>
  <c r="N1755" i="1"/>
  <c r="L1755" i="1"/>
  <c r="F1755" i="1"/>
  <c r="Y1754" i="1"/>
  <c r="U1754" i="1"/>
  <c r="S1754" i="1"/>
  <c r="N1754" i="1"/>
  <c r="L1754" i="1"/>
  <c r="F1754" i="1"/>
  <c r="Y1753" i="1"/>
  <c r="U1753" i="1"/>
  <c r="S1753" i="1"/>
  <c r="N1753" i="1"/>
  <c r="L1753" i="1"/>
  <c r="F1753" i="1"/>
  <c r="Y1752" i="1"/>
  <c r="U1752" i="1"/>
  <c r="S1752" i="1"/>
  <c r="N1752" i="1"/>
  <c r="L1752" i="1"/>
  <c r="F1752" i="1"/>
  <c r="Y1751" i="1"/>
  <c r="U1751" i="1"/>
  <c r="S1751" i="1"/>
  <c r="N1751" i="1"/>
  <c r="L1751" i="1"/>
  <c r="F1751" i="1"/>
  <c r="Y1750" i="1"/>
  <c r="U1750" i="1"/>
  <c r="S1750" i="1"/>
  <c r="N1750" i="1"/>
  <c r="L1750" i="1"/>
  <c r="F1750" i="1"/>
  <c r="Y1749" i="1"/>
  <c r="U1749" i="1"/>
  <c r="S1749" i="1"/>
  <c r="N1749" i="1"/>
  <c r="L1749" i="1"/>
  <c r="F1749" i="1"/>
  <c r="Y1748" i="1"/>
  <c r="U1748" i="1"/>
  <c r="S1748" i="1"/>
  <c r="N1748" i="1"/>
  <c r="L1748" i="1"/>
  <c r="F1748" i="1"/>
  <c r="Y1747" i="1"/>
  <c r="U1747" i="1"/>
  <c r="S1747" i="1"/>
  <c r="N1747" i="1"/>
  <c r="L1747" i="1"/>
  <c r="F1747" i="1"/>
  <c r="Y1746" i="1"/>
  <c r="U1746" i="1"/>
  <c r="S1746" i="1"/>
  <c r="N1746" i="1"/>
  <c r="L1746" i="1"/>
  <c r="F1746" i="1"/>
  <c r="Y1745" i="1"/>
  <c r="U1745" i="1"/>
  <c r="S1745" i="1"/>
  <c r="N1745" i="1"/>
  <c r="L1745" i="1"/>
  <c r="F1745" i="1"/>
  <c r="Y1744" i="1"/>
  <c r="U1744" i="1"/>
  <c r="S1744" i="1"/>
  <c r="N1744" i="1"/>
  <c r="L1744" i="1"/>
  <c r="F1744" i="1"/>
  <c r="Y1743" i="1"/>
  <c r="U1743" i="1"/>
  <c r="S1743" i="1"/>
  <c r="N1743" i="1"/>
  <c r="L1743" i="1"/>
  <c r="H1743" i="1"/>
  <c r="I1743" i="1" s="1"/>
  <c r="F1743" i="1"/>
  <c r="Y1742" i="1"/>
  <c r="U1742" i="1"/>
  <c r="S1742" i="1"/>
  <c r="N1742" i="1"/>
  <c r="L1742" i="1"/>
  <c r="I1742" i="1"/>
  <c r="F1742" i="1"/>
  <c r="Y1741" i="1"/>
  <c r="U1741" i="1"/>
  <c r="S1741" i="1"/>
  <c r="N1741" i="1"/>
  <c r="L1741" i="1"/>
  <c r="F1741" i="1"/>
  <c r="Y1740" i="1"/>
  <c r="U1740" i="1"/>
  <c r="S1740" i="1"/>
  <c r="N1740" i="1"/>
  <c r="L1740" i="1"/>
  <c r="F1740" i="1"/>
  <c r="Y1739" i="1"/>
  <c r="U1739" i="1"/>
  <c r="S1739" i="1"/>
  <c r="N1739" i="1"/>
  <c r="L1739" i="1"/>
  <c r="F1739" i="1"/>
  <c r="Y1738" i="1"/>
  <c r="U1738" i="1"/>
  <c r="S1738" i="1"/>
  <c r="N1738" i="1"/>
  <c r="L1738" i="1"/>
  <c r="F1738" i="1"/>
  <c r="Y1737" i="1"/>
  <c r="U1737" i="1"/>
  <c r="S1737" i="1"/>
  <c r="N1737" i="1"/>
  <c r="L1737" i="1"/>
  <c r="F1737" i="1"/>
  <c r="Y1736" i="1"/>
  <c r="U1736" i="1"/>
  <c r="S1736" i="1"/>
  <c r="N1736" i="1"/>
  <c r="L1736" i="1"/>
  <c r="F1736" i="1"/>
  <c r="Y1735" i="1"/>
  <c r="U1735" i="1"/>
  <c r="S1735" i="1"/>
  <c r="N1735" i="1"/>
  <c r="L1735" i="1"/>
  <c r="F1735" i="1"/>
  <c r="Y1734" i="1"/>
  <c r="U1734" i="1"/>
  <c r="S1734" i="1"/>
  <c r="N1734" i="1"/>
  <c r="L1734" i="1"/>
  <c r="F1734" i="1"/>
  <c r="Y1733" i="1"/>
  <c r="U1733" i="1"/>
  <c r="S1733" i="1"/>
  <c r="N1733" i="1"/>
  <c r="L1733" i="1"/>
  <c r="F1733" i="1"/>
  <c r="Y1732" i="1"/>
  <c r="U1732" i="1"/>
  <c r="S1732" i="1"/>
  <c r="N1732" i="1"/>
  <c r="L1732" i="1"/>
  <c r="F1732" i="1"/>
  <c r="Y1731" i="1"/>
  <c r="U1731" i="1"/>
  <c r="S1731" i="1"/>
  <c r="N1731" i="1"/>
  <c r="L1731" i="1"/>
  <c r="F1731" i="1"/>
  <c r="Y1730" i="1"/>
  <c r="U1730" i="1"/>
  <c r="S1730" i="1"/>
  <c r="N1730" i="1"/>
  <c r="L1730" i="1"/>
  <c r="F1730" i="1"/>
  <c r="Y1729" i="1"/>
  <c r="U1729" i="1"/>
  <c r="S1729" i="1"/>
  <c r="N1729" i="1"/>
  <c r="L1729" i="1"/>
  <c r="F1729" i="1"/>
  <c r="Y1728" i="1"/>
  <c r="U1728" i="1"/>
  <c r="S1728" i="1"/>
  <c r="N1728" i="1"/>
  <c r="L1728" i="1"/>
  <c r="F1728" i="1"/>
  <c r="Y1727" i="1"/>
  <c r="U1727" i="1"/>
  <c r="S1727" i="1"/>
  <c r="N1727" i="1"/>
  <c r="L1727" i="1"/>
  <c r="F1727" i="1"/>
  <c r="Y1726" i="1"/>
  <c r="U1726" i="1"/>
  <c r="S1726" i="1"/>
  <c r="N1726" i="1"/>
  <c r="L1726" i="1"/>
  <c r="F1726" i="1"/>
  <c r="Y1725" i="1"/>
  <c r="U1725" i="1"/>
  <c r="S1725" i="1"/>
  <c r="N1725" i="1"/>
  <c r="L1725" i="1"/>
  <c r="F1725" i="1"/>
  <c r="Y1724" i="1"/>
  <c r="U1724" i="1"/>
  <c r="S1724" i="1"/>
  <c r="N1724" i="1"/>
  <c r="L1724" i="1"/>
  <c r="F1724" i="1"/>
  <c r="Y1723" i="1"/>
  <c r="U1723" i="1"/>
  <c r="S1723" i="1"/>
  <c r="N1723" i="1"/>
  <c r="L1723" i="1"/>
  <c r="F1723" i="1"/>
  <c r="Y1722" i="1"/>
  <c r="U1722" i="1"/>
  <c r="S1722" i="1"/>
  <c r="N1722" i="1"/>
  <c r="L1722" i="1"/>
  <c r="F1722" i="1"/>
  <c r="Y1721" i="1"/>
  <c r="U1721" i="1"/>
  <c r="S1721" i="1"/>
  <c r="N1721" i="1"/>
  <c r="L1721" i="1"/>
  <c r="F1721" i="1"/>
  <c r="Y1720" i="1"/>
  <c r="U1720" i="1"/>
  <c r="S1720" i="1"/>
  <c r="N1720" i="1"/>
  <c r="L1720" i="1"/>
  <c r="F1720" i="1"/>
  <c r="Y1719" i="1"/>
  <c r="U1719" i="1"/>
  <c r="S1719" i="1"/>
  <c r="N1719" i="1"/>
  <c r="L1719" i="1"/>
  <c r="F1719" i="1"/>
  <c r="Y1718" i="1"/>
  <c r="U1718" i="1"/>
  <c r="S1718" i="1"/>
  <c r="N1718" i="1"/>
  <c r="L1718" i="1"/>
  <c r="F1718" i="1"/>
  <c r="Y1717" i="1"/>
  <c r="U1717" i="1"/>
  <c r="S1717" i="1"/>
  <c r="N1717" i="1"/>
  <c r="L1717" i="1"/>
  <c r="F1717" i="1"/>
  <c r="Y1716" i="1"/>
  <c r="U1716" i="1"/>
  <c r="S1716" i="1"/>
  <c r="N1716" i="1"/>
  <c r="L1716" i="1"/>
  <c r="F1716" i="1"/>
  <c r="Y1715" i="1"/>
  <c r="U1715" i="1"/>
  <c r="S1715" i="1"/>
  <c r="N1715" i="1"/>
  <c r="L1715" i="1"/>
  <c r="F1715" i="1"/>
  <c r="Y1714" i="1"/>
  <c r="U1714" i="1"/>
  <c r="S1714" i="1"/>
  <c r="N1714" i="1"/>
  <c r="L1714" i="1"/>
  <c r="F1714" i="1"/>
  <c r="Y1713" i="1"/>
  <c r="U1713" i="1"/>
  <c r="S1713" i="1"/>
  <c r="N1713" i="1"/>
  <c r="L1713" i="1"/>
  <c r="F1713" i="1"/>
  <c r="Y1712" i="1"/>
  <c r="U1712" i="1"/>
  <c r="S1712" i="1"/>
  <c r="N1712" i="1"/>
  <c r="L1712" i="1"/>
  <c r="F1712" i="1"/>
  <c r="Y1711" i="1"/>
  <c r="U1711" i="1"/>
  <c r="S1711" i="1"/>
  <c r="N1711" i="1"/>
  <c r="L1711" i="1"/>
  <c r="F1711" i="1"/>
  <c r="Y1710" i="1"/>
  <c r="U1710" i="1"/>
  <c r="S1710" i="1"/>
  <c r="N1710" i="1"/>
  <c r="L1710" i="1"/>
  <c r="F1710" i="1"/>
  <c r="Y1709" i="1"/>
  <c r="U1709" i="1"/>
  <c r="S1709" i="1"/>
  <c r="N1709" i="1"/>
  <c r="L1709" i="1"/>
  <c r="F1709" i="1"/>
  <c r="Y1708" i="1"/>
  <c r="U1708" i="1"/>
  <c r="S1708" i="1"/>
  <c r="N1708" i="1"/>
  <c r="L1708" i="1"/>
  <c r="F1708" i="1"/>
  <c r="Y1707" i="1"/>
  <c r="U1707" i="1"/>
  <c r="S1707" i="1"/>
  <c r="N1707" i="1"/>
  <c r="L1707" i="1"/>
  <c r="F1707" i="1"/>
  <c r="Y1706" i="1"/>
  <c r="U1706" i="1"/>
  <c r="S1706" i="1"/>
  <c r="N1706" i="1"/>
  <c r="L1706" i="1"/>
  <c r="F1706" i="1"/>
  <c r="Y1705" i="1"/>
  <c r="U1705" i="1"/>
  <c r="S1705" i="1"/>
  <c r="N1705" i="1"/>
  <c r="L1705" i="1"/>
  <c r="F1705" i="1"/>
  <c r="Y1704" i="1"/>
  <c r="U1704" i="1"/>
  <c r="S1704" i="1"/>
  <c r="N1704" i="1"/>
  <c r="L1704" i="1"/>
  <c r="F1704" i="1"/>
  <c r="Y1703" i="1"/>
  <c r="U1703" i="1"/>
  <c r="S1703" i="1"/>
  <c r="N1703" i="1"/>
  <c r="L1703" i="1"/>
  <c r="F1703" i="1"/>
  <c r="Y1702" i="1"/>
  <c r="U1702" i="1"/>
  <c r="S1702" i="1"/>
  <c r="N1702" i="1"/>
  <c r="L1702" i="1"/>
  <c r="F1702" i="1"/>
  <c r="Y1701" i="1"/>
  <c r="U1701" i="1"/>
  <c r="S1701" i="1"/>
  <c r="N1701" i="1"/>
  <c r="L1701" i="1"/>
  <c r="F1701" i="1"/>
  <c r="Y1700" i="1"/>
  <c r="U1700" i="1"/>
  <c r="S1700" i="1"/>
  <c r="N1700" i="1"/>
  <c r="L1700" i="1"/>
  <c r="F1700" i="1"/>
  <c r="Y1699" i="1"/>
  <c r="U1699" i="1"/>
  <c r="S1699" i="1"/>
  <c r="N1699" i="1"/>
  <c r="L1699" i="1"/>
  <c r="F1699" i="1"/>
  <c r="Y1698" i="1"/>
  <c r="U1698" i="1"/>
  <c r="S1698" i="1"/>
  <c r="N1698" i="1"/>
  <c r="L1698" i="1"/>
  <c r="F1698" i="1"/>
  <c r="Y1697" i="1"/>
  <c r="U1697" i="1"/>
  <c r="S1697" i="1"/>
  <c r="N1697" i="1"/>
  <c r="L1697" i="1"/>
  <c r="F1697" i="1"/>
  <c r="Y1696" i="1"/>
  <c r="U1696" i="1"/>
  <c r="S1696" i="1"/>
  <c r="N1696" i="1"/>
  <c r="L1696" i="1"/>
  <c r="F1696" i="1"/>
  <c r="Y1695" i="1"/>
  <c r="U1695" i="1"/>
  <c r="S1695" i="1"/>
  <c r="N1695" i="1"/>
  <c r="L1695" i="1"/>
  <c r="F1695" i="1"/>
  <c r="Y1694" i="1"/>
  <c r="U1694" i="1"/>
  <c r="S1694" i="1"/>
  <c r="N1694" i="1"/>
  <c r="L1694" i="1"/>
  <c r="F1694" i="1"/>
  <c r="Y1693" i="1"/>
  <c r="U1693" i="1"/>
  <c r="S1693" i="1"/>
  <c r="N1693" i="1"/>
  <c r="L1693" i="1"/>
  <c r="F1693" i="1"/>
  <c r="Y1692" i="1"/>
  <c r="U1692" i="1"/>
  <c r="S1692" i="1"/>
  <c r="N1692" i="1"/>
  <c r="L1692" i="1"/>
  <c r="F1692" i="1"/>
  <c r="Y1691" i="1"/>
  <c r="U1691" i="1"/>
  <c r="S1691" i="1"/>
  <c r="N1691" i="1"/>
  <c r="L1691" i="1"/>
  <c r="F1691" i="1"/>
  <c r="Y1690" i="1"/>
  <c r="U1690" i="1"/>
  <c r="S1690" i="1"/>
  <c r="N1690" i="1"/>
  <c r="L1690" i="1"/>
  <c r="F1690" i="1"/>
  <c r="Y1689" i="1"/>
  <c r="U1689" i="1"/>
  <c r="S1689" i="1"/>
  <c r="N1689" i="1"/>
  <c r="L1689" i="1"/>
  <c r="I1689" i="1"/>
  <c r="F1689" i="1"/>
  <c r="Y1688" i="1"/>
  <c r="U1688" i="1"/>
  <c r="S1688" i="1"/>
  <c r="N1688" i="1"/>
  <c r="L1688" i="1"/>
  <c r="F1688" i="1"/>
  <c r="Y1687" i="1"/>
  <c r="U1687" i="1"/>
  <c r="S1687" i="1"/>
  <c r="N1687" i="1"/>
  <c r="L1687" i="1"/>
  <c r="F1687" i="1"/>
  <c r="Y1686" i="1"/>
  <c r="U1686" i="1"/>
  <c r="S1686" i="1"/>
  <c r="N1686" i="1"/>
  <c r="L1686" i="1"/>
  <c r="I1686" i="1"/>
  <c r="F1686" i="1"/>
  <c r="Y1685" i="1"/>
  <c r="U1685" i="1"/>
  <c r="S1685" i="1"/>
  <c r="N1685" i="1"/>
  <c r="L1685" i="1"/>
  <c r="I1685" i="1"/>
  <c r="F1685" i="1"/>
  <c r="Y1684" i="1"/>
  <c r="U1684" i="1"/>
  <c r="S1684" i="1"/>
  <c r="N1684" i="1"/>
  <c r="L1684" i="1"/>
  <c r="F1684" i="1"/>
  <c r="Y1683" i="1"/>
  <c r="U1683" i="1"/>
  <c r="S1683" i="1"/>
  <c r="N1683" i="1"/>
  <c r="L1683" i="1"/>
  <c r="I1683" i="1"/>
  <c r="H1683" i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F1683" i="1"/>
  <c r="Y1682" i="1"/>
  <c r="U1682" i="1"/>
  <c r="S1682" i="1"/>
  <c r="N1682" i="1"/>
  <c r="L1682" i="1"/>
  <c r="I1682" i="1"/>
  <c r="F1682" i="1"/>
  <c r="Y1681" i="1"/>
  <c r="U1681" i="1"/>
  <c r="S1681" i="1"/>
  <c r="N1681" i="1"/>
  <c r="L1681" i="1"/>
  <c r="F1681" i="1"/>
  <c r="Y1680" i="1"/>
  <c r="U1680" i="1"/>
  <c r="S1680" i="1"/>
  <c r="N1680" i="1"/>
  <c r="L1680" i="1"/>
  <c r="F1680" i="1"/>
  <c r="Y1679" i="1"/>
  <c r="U1679" i="1"/>
  <c r="S1679" i="1"/>
  <c r="N1679" i="1"/>
  <c r="L1679" i="1"/>
  <c r="F1679" i="1"/>
  <c r="Y1678" i="1"/>
  <c r="U1678" i="1"/>
  <c r="S1678" i="1"/>
  <c r="N1678" i="1"/>
  <c r="L1678" i="1"/>
  <c r="F1678" i="1"/>
  <c r="Y1677" i="1"/>
  <c r="U1677" i="1"/>
  <c r="S1677" i="1"/>
  <c r="N1677" i="1"/>
  <c r="L1677" i="1"/>
  <c r="F1677" i="1"/>
  <c r="Y1676" i="1"/>
  <c r="U1676" i="1"/>
  <c r="S1676" i="1"/>
  <c r="N1676" i="1"/>
  <c r="L1676" i="1"/>
  <c r="F1676" i="1"/>
  <c r="Y1675" i="1"/>
  <c r="U1675" i="1"/>
  <c r="S1675" i="1"/>
  <c r="N1675" i="1"/>
  <c r="L1675" i="1"/>
  <c r="F1675" i="1"/>
  <c r="Y1674" i="1"/>
  <c r="U1674" i="1"/>
  <c r="S1674" i="1"/>
  <c r="N1674" i="1"/>
  <c r="L1674" i="1"/>
  <c r="F1674" i="1"/>
  <c r="Y1673" i="1"/>
  <c r="U1673" i="1"/>
  <c r="S1673" i="1"/>
  <c r="N1673" i="1"/>
  <c r="L1673" i="1"/>
  <c r="F1673" i="1"/>
  <c r="Y1672" i="1"/>
  <c r="U1672" i="1"/>
  <c r="S1672" i="1"/>
  <c r="N1672" i="1"/>
  <c r="L1672" i="1"/>
  <c r="F1672" i="1"/>
  <c r="Y1671" i="1"/>
  <c r="U1671" i="1"/>
  <c r="S1671" i="1"/>
  <c r="N1671" i="1"/>
  <c r="L1671" i="1"/>
  <c r="F1671" i="1"/>
  <c r="Y1670" i="1"/>
  <c r="U1670" i="1"/>
  <c r="S1670" i="1"/>
  <c r="N1670" i="1"/>
  <c r="L1670" i="1"/>
  <c r="I1670" i="1"/>
  <c r="F1670" i="1"/>
  <c r="Y1669" i="1"/>
  <c r="U1669" i="1"/>
  <c r="S1669" i="1"/>
  <c r="N1669" i="1"/>
  <c r="L1669" i="1"/>
  <c r="F1669" i="1"/>
  <c r="Y1668" i="1"/>
  <c r="U1668" i="1"/>
  <c r="S1668" i="1"/>
  <c r="N1668" i="1"/>
  <c r="L1668" i="1"/>
  <c r="F1668" i="1"/>
  <c r="Y1667" i="1"/>
  <c r="U1667" i="1"/>
  <c r="S1667" i="1"/>
  <c r="N1667" i="1"/>
  <c r="L1667" i="1"/>
  <c r="F1667" i="1"/>
  <c r="Y1666" i="1"/>
  <c r="U1666" i="1"/>
  <c r="S1666" i="1"/>
  <c r="N1666" i="1"/>
  <c r="L1666" i="1"/>
  <c r="I1666" i="1"/>
  <c r="F1666" i="1"/>
  <c r="Y1665" i="1"/>
  <c r="U1665" i="1"/>
  <c r="S1665" i="1"/>
  <c r="N1665" i="1"/>
  <c r="L1665" i="1"/>
  <c r="F1665" i="1"/>
  <c r="Y1664" i="1"/>
  <c r="U1664" i="1"/>
  <c r="S1664" i="1"/>
  <c r="N1664" i="1"/>
  <c r="L1664" i="1"/>
  <c r="F1664" i="1"/>
  <c r="Y1663" i="1"/>
  <c r="U1663" i="1"/>
  <c r="S1663" i="1"/>
  <c r="N1663" i="1"/>
  <c r="L1663" i="1"/>
  <c r="F1663" i="1"/>
  <c r="Y1662" i="1"/>
  <c r="U1662" i="1"/>
  <c r="S1662" i="1"/>
  <c r="N1662" i="1"/>
  <c r="L1662" i="1"/>
  <c r="F1662" i="1"/>
  <c r="Y1661" i="1"/>
  <c r="U1661" i="1"/>
  <c r="S1661" i="1"/>
  <c r="N1661" i="1"/>
  <c r="L1661" i="1"/>
  <c r="F1661" i="1"/>
  <c r="Y1660" i="1"/>
  <c r="U1660" i="1"/>
  <c r="S1660" i="1"/>
  <c r="N1660" i="1"/>
  <c r="L1660" i="1"/>
  <c r="F1660" i="1"/>
  <c r="Y1659" i="1"/>
  <c r="U1659" i="1"/>
  <c r="S1659" i="1"/>
  <c r="N1659" i="1"/>
  <c r="L1659" i="1"/>
  <c r="F1659" i="1"/>
  <c r="Y1658" i="1"/>
  <c r="U1658" i="1"/>
  <c r="S1658" i="1"/>
  <c r="N1658" i="1"/>
  <c r="L1658" i="1"/>
  <c r="F1658" i="1"/>
  <c r="Y1657" i="1"/>
  <c r="U1657" i="1"/>
  <c r="S1657" i="1"/>
  <c r="N1657" i="1"/>
  <c r="L1657" i="1"/>
  <c r="F1657" i="1"/>
  <c r="Y1656" i="1"/>
  <c r="U1656" i="1"/>
  <c r="S1656" i="1"/>
  <c r="N1656" i="1"/>
  <c r="L1656" i="1"/>
  <c r="F1656" i="1"/>
  <c r="Y1655" i="1"/>
  <c r="U1655" i="1"/>
  <c r="S1655" i="1"/>
  <c r="N1655" i="1"/>
  <c r="L1655" i="1"/>
  <c r="F1655" i="1"/>
  <c r="Y1654" i="1"/>
  <c r="U1654" i="1"/>
  <c r="S1654" i="1"/>
  <c r="N1654" i="1"/>
  <c r="L1654" i="1"/>
  <c r="I1654" i="1"/>
  <c r="F1654" i="1"/>
  <c r="Y1653" i="1"/>
  <c r="U1653" i="1"/>
  <c r="S1653" i="1"/>
  <c r="N1653" i="1"/>
  <c r="L1653" i="1"/>
  <c r="F1653" i="1"/>
  <c r="Y1652" i="1"/>
  <c r="U1652" i="1"/>
  <c r="S1652" i="1"/>
  <c r="N1652" i="1"/>
  <c r="L1652" i="1"/>
  <c r="F1652" i="1"/>
  <c r="Y1651" i="1"/>
  <c r="U1651" i="1"/>
  <c r="S1651" i="1"/>
  <c r="N1651" i="1"/>
  <c r="L1651" i="1"/>
  <c r="F1651" i="1"/>
  <c r="Y1650" i="1"/>
  <c r="U1650" i="1"/>
  <c r="S1650" i="1"/>
  <c r="N1650" i="1"/>
  <c r="L1650" i="1"/>
  <c r="I1650" i="1"/>
  <c r="F1650" i="1"/>
  <c r="Y1649" i="1"/>
  <c r="U1649" i="1"/>
  <c r="S1649" i="1"/>
  <c r="N1649" i="1"/>
  <c r="L1649" i="1"/>
  <c r="F1649" i="1"/>
  <c r="Y1648" i="1"/>
  <c r="U1648" i="1"/>
  <c r="S1648" i="1"/>
  <c r="N1648" i="1"/>
  <c r="L1648" i="1"/>
  <c r="F1648" i="1"/>
  <c r="Y1647" i="1"/>
  <c r="U1647" i="1"/>
  <c r="S1647" i="1"/>
  <c r="N1647" i="1"/>
  <c r="L1647" i="1"/>
  <c r="F1647" i="1"/>
  <c r="Y1646" i="1"/>
  <c r="U1646" i="1"/>
  <c r="S1646" i="1"/>
  <c r="N1646" i="1"/>
  <c r="L1646" i="1"/>
  <c r="I1646" i="1"/>
  <c r="F1646" i="1"/>
  <c r="Y1645" i="1"/>
  <c r="U1645" i="1"/>
  <c r="S1645" i="1"/>
  <c r="N1645" i="1"/>
  <c r="L1645" i="1"/>
  <c r="F1645" i="1"/>
  <c r="Y1644" i="1"/>
  <c r="U1644" i="1"/>
  <c r="S1644" i="1"/>
  <c r="N1644" i="1"/>
  <c r="L1644" i="1"/>
  <c r="F1644" i="1"/>
  <c r="Y1643" i="1"/>
  <c r="U1643" i="1"/>
  <c r="S1643" i="1"/>
  <c r="N1643" i="1"/>
  <c r="L1643" i="1"/>
  <c r="F1643" i="1"/>
  <c r="Y1642" i="1"/>
  <c r="U1642" i="1"/>
  <c r="S1642" i="1"/>
  <c r="N1642" i="1"/>
  <c r="L1642" i="1"/>
  <c r="F1642" i="1"/>
  <c r="Y1641" i="1"/>
  <c r="U1641" i="1"/>
  <c r="S1641" i="1"/>
  <c r="N1641" i="1"/>
  <c r="L1641" i="1"/>
  <c r="F1641" i="1"/>
  <c r="Y1640" i="1"/>
  <c r="U1640" i="1"/>
  <c r="S1640" i="1"/>
  <c r="N1640" i="1"/>
  <c r="L1640" i="1"/>
  <c r="F1640" i="1"/>
  <c r="Y1639" i="1"/>
  <c r="U1639" i="1"/>
  <c r="S1639" i="1"/>
  <c r="N1639" i="1"/>
  <c r="L1639" i="1"/>
  <c r="F1639" i="1"/>
  <c r="Y1638" i="1"/>
  <c r="U1638" i="1"/>
  <c r="S1638" i="1"/>
  <c r="N1638" i="1"/>
  <c r="L1638" i="1"/>
  <c r="I1638" i="1"/>
  <c r="F1638" i="1"/>
  <c r="Y1637" i="1"/>
  <c r="U1637" i="1"/>
  <c r="S1637" i="1"/>
  <c r="N1637" i="1"/>
  <c r="L1637" i="1"/>
  <c r="F1637" i="1"/>
  <c r="Y1636" i="1"/>
  <c r="U1636" i="1"/>
  <c r="S1636" i="1"/>
  <c r="N1636" i="1"/>
  <c r="L1636" i="1"/>
  <c r="F1636" i="1"/>
  <c r="Y1635" i="1"/>
  <c r="U1635" i="1"/>
  <c r="S1635" i="1"/>
  <c r="N1635" i="1"/>
  <c r="L1635" i="1"/>
  <c r="F1635" i="1"/>
  <c r="Y1634" i="1"/>
  <c r="U1634" i="1"/>
  <c r="S1634" i="1"/>
  <c r="N1634" i="1"/>
  <c r="L1634" i="1"/>
  <c r="I1634" i="1"/>
  <c r="F1634" i="1"/>
  <c r="Y1633" i="1"/>
  <c r="U1633" i="1"/>
  <c r="S1633" i="1"/>
  <c r="N1633" i="1"/>
  <c r="L1633" i="1"/>
  <c r="F1633" i="1"/>
  <c r="Y1632" i="1"/>
  <c r="U1632" i="1"/>
  <c r="S1632" i="1"/>
  <c r="N1632" i="1"/>
  <c r="L1632" i="1"/>
  <c r="F1632" i="1"/>
  <c r="Y1631" i="1"/>
  <c r="U1631" i="1"/>
  <c r="S1631" i="1"/>
  <c r="N1631" i="1"/>
  <c r="L1631" i="1"/>
  <c r="F1631" i="1"/>
  <c r="Y1630" i="1"/>
  <c r="U1630" i="1"/>
  <c r="S1630" i="1"/>
  <c r="N1630" i="1"/>
  <c r="L1630" i="1"/>
  <c r="I1630" i="1"/>
  <c r="F1630" i="1"/>
  <c r="Y1629" i="1"/>
  <c r="U1629" i="1"/>
  <c r="S1629" i="1"/>
  <c r="N1629" i="1"/>
  <c r="L1629" i="1"/>
  <c r="F1629" i="1"/>
  <c r="Y1628" i="1"/>
  <c r="U1628" i="1"/>
  <c r="S1628" i="1"/>
  <c r="N1628" i="1"/>
  <c r="L1628" i="1"/>
  <c r="F1628" i="1"/>
  <c r="Y1627" i="1"/>
  <c r="U1627" i="1"/>
  <c r="S1627" i="1"/>
  <c r="N1627" i="1"/>
  <c r="L1627" i="1"/>
  <c r="F1627" i="1"/>
  <c r="Y1626" i="1"/>
  <c r="U1626" i="1"/>
  <c r="S1626" i="1"/>
  <c r="N1626" i="1"/>
  <c r="L1626" i="1"/>
  <c r="F1626" i="1"/>
  <c r="Y1625" i="1"/>
  <c r="U1625" i="1"/>
  <c r="S1625" i="1"/>
  <c r="N1625" i="1"/>
  <c r="L1625" i="1"/>
  <c r="F1625" i="1"/>
  <c r="Y1624" i="1"/>
  <c r="U1624" i="1"/>
  <c r="S1624" i="1"/>
  <c r="N1624" i="1"/>
  <c r="L1624" i="1"/>
  <c r="F1624" i="1"/>
  <c r="Y1623" i="1"/>
  <c r="U1623" i="1"/>
  <c r="S1623" i="1"/>
  <c r="N1623" i="1"/>
  <c r="L1623" i="1"/>
  <c r="I1623" i="1"/>
  <c r="H1623" i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I1681" i="1" s="1"/>
  <c r="F1623" i="1"/>
  <c r="Y1622" i="1"/>
  <c r="U1622" i="1"/>
  <c r="S1622" i="1"/>
  <c r="N1622" i="1"/>
  <c r="L1622" i="1"/>
  <c r="I1622" i="1"/>
  <c r="F1622" i="1"/>
  <c r="Y1621" i="1"/>
  <c r="U1621" i="1"/>
  <c r="S1621" i="1"/>
  <c r="N1621" i="1"/>
  <c r="L1621" i="1"/>
  <c r="F1621" i="1"/>
  <c r="Y1620" i="1"/>
  <c r="U1620" i="1"/>
  <c r="S1620" i="1"/>
  <c r="N1620" i="1"/>
  <c r="L1620" i="1"/>
  <c r="F1620" i="1"/>
  <c r="Y1619" i="1"/>
  <c r="U1619" i="1"/>
  <c r="S1619" i="1"/>
  <c r="N1619" i="1"/>
  <c r="L1619" i="1"/>
  <c r="F1619" i="1"/>
  <c r="Y1618" i="1"/>
  <c r="U1618" i="1"/>
  <c r="S1618" i="1"/>
  <c r="N1618" i="1"/>
  <c r="L1618" i="1"/>
  <c r="F1618" i="1"/>
  <c r="Y1617" i="1"/>
  <c r="U1617" i="1"/>
  <c r="S1617" i="1"/>
  <c r="N1617" i="1"/>
  <c r="L1617" i="1"/>
  <c r="F1617" i="1"/>
  <c r="Y1616" i="1"/>
  <c r="U1616" i="1"/>
  <c r="S1616" i="1"/>
  <c r="N1616" i="1"/>
  <c r="L1616" i="1"/>
  <c r="F1616" i="1"/>
  <c r="Y1615" i="1"/>
  <c r="U1615" i="1"/>
  <c r="S1615" i="1"/>
  <c r="N1615" i="1"/>
  <c r="L1615" i="1"/>
  <c r="F1615" i="1"/>
  <c r="Y1614" i="1"/>
  <c r="U1614" i="1"/>
  <c r="S1614" i="1"/>
  <c r="N1614" i="1"/>
  <c r="L1614" i="1"/>
  <c r="F1614" i="1"/>
  <c r="Y1613" i="1"/>
  <c r="U1613" i="1"/>
  <c r="S1613" i="1"/>
  <c r="N1613" i="1"/>
  <c r="L1613" i="1"/>
  <c r="F1613" i="1"/>
  <c r="Y1612" i="1"/>
  <c r="U1612" i="1"/>
  <c r="S1612" i="1"/>
  <c r="N1612" i="1"/>
  <c r="L1612" i="1"/>
  <c r="F1612" i="1"/>
  <c r="Y1611" i="1"/>
  <c r="U1611" i="1"/>
  <c r="S1611" i="1"/>
  <c r="N1611" i="1"/>
  <c r="L1611" i="1"/>
  <c r="F1611" i="1"/>
  <c r="Y1610" i="1"/>
  <c r="U1610" i="1"/>
  <c r="S1610" i="1"/>
  <c r="N1610" i="1"/>
  <c r="L1610" i="1"/>
  <c r="F1610" i="1"/>
  <c r="Y1609" i="1"/>
  <c r="U1609" i="1"/>
  <c r="S1609" i="1"/>
  <c r="N1609" i="1"/>
  <c r="L1609" i="1"/>
  <c r="F1609" i="1"/>
  <c r="Y1608" i="1"/>
  <c r="U1608" i="1"/>
  <c r="S1608" i="1"/>
  <c r="N1608" i="1"/>
  <c r="L1608" i="1"/>
  <c r="F1608" i="1"/>
  <c r="Y1607" i="1"/>
  <c r="U1607" i="1"/>
  <c r="S1607" i="1"/>
  <c r="N1607" i="1"/>
  <c r="L1607" i="1"/>
  <c r="F1607" i="1"/>
  <c r="Y1606" i="1"/>
  <c r="U1606" i="1"/>
  <c r="S1606" i="1"/>
  <c r="N1606" i="1"/>
  <c r="L1606" i="1"/>
  <c r="F1606" i="1"/>
  <c r="Y1605" i="1"/>
  <c r="U1605" i="1"/>
  <c r="S1605" i="1"/>
  <c r="N1605" i="1"/>
  <c r="L1605" i="1"/>
  <c r="F1605" i="1"/>
  <c r="Y1604" i="1"/>
  <c r="U1604" i="1"/>
  <c r="S1604" i="1"/>
  <c r="N1604" i="1"/>
  <c r="L1604" i="1"/>
  <c r="F1604" i="1"/>
  <c r="Y1603" i="1"/>
  <c r="U1603" i="1"/>
  <c r="S1603" i="1"/>
  <c r="N1603" i="1"/>
  <c r="L1603" i="1"/>
  <c r="F1603" i="1"/>
  <c r="Y1602" i="1"/>
  <c r="U1602" i="1"/>
  <c r="S1602" i="1"/>
  <c r="N1602" i="1"/>
  <c r="L1602" i="1"/>
  <c r="F1602" i="1"/>
  <c r="Y1601" i="1"/>
  <c r="U1601" i="1"/>
  <c r="S1601" i="1"/>
  <c r="N1601" i="1"/>
  <c r="L1601" i="1"/>
  <c r="F1601" i="1"/>
  <c r="Y1600" i="1"/>
  <c r="U1600" i="1"/>
  <c r="S1600" i="1"/>
  <c r="N1600" i="1"/>
  <c r="L1600" i="1"/>
  <c r="F1600" i="1"/>
  <c r="Y1599" i="1"/>
  <c r="U1599" i="1"/>
  <c r="S1599" i="1"/>
  <c r="N1599" i="1"/>
  <c r="L1599" i="1"/>
  <c r="F1599" i="1"/>
  <c r="Y1598" i="1"/>
  <c r="U1598" i="1"/>
  <c r="S1598" i="1"/>
  <c r="N1598" i="1"/>
  <c r="L1598" i="1"/>
  <c r="F1598" i="1"/>
  <c r="Y1597" i="1"/>
  <c r="U1597" i="1"/>
  <c r="S1597" i="1"/>
  <c r="N1597" i="1"/>
  <c r="L1597" i="1"/>
  <c r="F1597" i="1"/>
  <c r="Y1596" i="1"/>
  <c r="U1596" i="1"/>
  <c r="S1596" i="1"/>
  <c r="N1596" i="1"/>
  <c r="L1596" i="1"/>
  <c r="F1596" i="1"/>
  <c r="Y1595" i="1"/>
  <c r="U1595" i="1"/>
  <c r="S1595" i="1"/>
  <c r="N1595" i="1"/>
  <c r="L1595" i="1"/>
  <c r="F1595" i="1"/>
  <c r="Y1594" i="1"/>
  <c r="U1594" i="1"/>
  <c r="S1594" i="1"/>
  <c r="N1594" i="1"/>
  <c r="L1594" i="1"/>
  <c r="F1594" i="1"/>
  <c r="Y1593" i="1"/>
  <c r="U1593" i="1"/>
  <c r="S1593" i="1"/>
  <c r="N1593" i="1"/>
  <c r="L1593" i="1"/>
  <c r="F1593" i="1"/>
  <c r="Y1592" i="1"/>
  <c r="U1592" i="1"/>
  <c r="S1592" i="1"/>
  <c r="N1592" i="1"/>
  <c r="L1592" i="1"/>
  <c r="F1592" i="1"/>
  <c r="Y1591" i="1"/>
  <c r="U1591" i="1"/>
  <c r="S1591" i="1"/>
  <c r="N1591" i="1"/>
  <c r="L1591" i="1"/>
  <c r="F1591" i="1"/>
  <c r="Y1590" i="1"/>
  <c r="U1590" i="1"/>
  <c r="S1590" i="1"/>
  <c r="N1590" i="1"/>
  <c r="L1590" i="1"/>
  <c r="F1590" i="1"/>
  <c r="Y1589" i="1"/>
  <c r="U1589" i="1"/>
  <c r="S1589" i="1"/>
  <c r="N1589" i="1"/>
  <c r="L1589" i="1"/>
  <c r="F1589" i="1"/>
  <c r="Y1588" i="1"/>
  <c r="U1588" i="1"/>
  <c r="S1588" i="1"/>
  <c r="N1588" i="1"/>
  <c r="L1588" i="1"/>
  <c r="F1588" i="1"/>
  <c r="Y1587" i="1"/>
  <c r="U1587" i="1"/>
  <c r="S1587" i="1"/>
  <c r="N1587" i="1"/>
  <c r="L1587" i="1"/>
  <c r="F1587" i="1"/>
  <c r="Y1586" i="1"/>
  <c r="U1586" i="1"/>
  <c r="S1586" i="1"/>
  <c r="N1586" i="1"/>
  <c r="L1586" i="1"/>
  <c r="F1586" i="1"/>
  <c r="Y1585" i="1"/>
  <c r="U1585" i="1"/>
  <c r="S1585" i="1"/>
  <c r="N1585" i="1"/>
  <c r="L1585" i="1"/>
  <c r="F1585" i="1"/>
  <c r="Y1584" i="1"/>
  <c r="U1584" i="1"/>
  <c r="S1584" i="1"/>
  <c r="N1584" i="1"/>
  <c r="L1584" i="1"/>
  <c r="F1584" i="1"/>
  <c r="Y1583" i="1"/>
  <c r="U1583" i="1"/>
  <c r="S1583" i="1"/>
  <c r="N1583" i="1"/>
  <c r="L1583" i="1"/>
  <c r="F1583" i="1"/>
  <c r="Y1582" i="1"/>
  <c r="U1582" i="1"/>
  <c r="S1582" i="1"/>
  <c r="N1582" i="1"/>
  <c r="L1582" i="1"/>
  <c r="F1582" i="1"/>
  <c r="Y1581" i="1"/>
  <c r="U1581" i="1"/>
  <c r="S1581" i="1"/>
  <c r="N1581" i="1"/>
  <c r="L1581" i="1"/>
  <c r="F1581" i="1"/>
  <c r="Y1580" i="1"/>
  <c r="U1580" i="1"/>
  <c r="S1580" i="1"/>
  <c r="N1580" i="1"/>
  <c r="L1580" i="1"/>
  <c r="F1580" i="1"/>
  <c r="Y1579" i="1"/>
  <c r="U1579" i="1"/>
  <c r="S1579" i="1"/>
  <c r="N1579" i="1"/>
  <c r="L1579" i="1"/>
  <c r="F1579" i="1"/>
  <c r="Y1578" i="1"/>
  <c r="U1578" i="1"/>
  <c r="S1578" i="1"/>
  <c r="N1578" i="1"/>
  <c r="L1578" i="1"/>
  <c r="F1578" i="1"/>
  <c r="Y1577" i="1"/>
  <c r="U1577" i="1"/>
  <c r="S1577" i="1"/>
  <c r="N1577" i="1"/>
  <c r="L1577" i="1"/>
  <c r="F1577" i="1"/>
  <c r="Y1576" i="1"/>
  <c r="U1576" i="1"/>
  <c r="S1576" i="1"/>
  <c r="N1576" i="1"/>
  <c r="L1576" i="1"/>
  <c r="F1576" i="1"/>
  <c r="Y1575" i="1"/>
  <c r="U1575" i="1"/>
  <c r="S1575" i="1"/>
  <c r="N1575" i="1"/>
  <c r="L1575" i="1"/>
  <c r="F1575" i="1"/>
  <c r="Y1574" i="1"/>
  <c r="U1574" i="1"/>
  <c r="S1574" i="1"/>
  <c r="N1574" i="1"/>
  <c r="L1574" i="1"/>
  <c r="F1574" i="1"/>
  <c r="Y1573" i="1"/>
  <c r="U1573" i="1"/>
  <c r="S1573" i="1"/>
  <c r="N1573" i="1"/>
  <c r="L1573" i="1"/>
  <c r="F1573" i="1"/>
  <c r="Y1572" i="1"/>
  <c r="U1572" i="1"/>
  <c r="S1572" i="1"/>
  <c r="N1572" i="1"/>
  <c r="L1572" i="1"/>
  <c r="F1572" i="1"/>
  <c r="Y1571" i="1"/>
  <c r="U1571" i="1"/>
  <c r="S1571" i="1"/>
  <c r="N1571" i="1"/>
  <c r="L1571" i="1"/>
  <c r="F1571" i="1"/>
  <c r="Y1570" i="1"/>
  <c r="U1570" i="1"/>
  <c r="S1570" i="1"/>
  <c r="N1570" i="1"/>
  <c r="L1570" i="1"/>
  <c r="F1570" i="1"/>
  <c r="Y1569" i="1"/>
  <c r="U1569" i="1"/>
  <c r="S1569" i="1"/>
  <c r="N1569" i="1"/>
  <c r="L1569" i="1"/>
  <c r="F1569" i="1"/>
  <c r="Y1568" i="1"/>
  <c r="U1568" i="1"/>
  <c r="S1568" i="1"/>
  <c r="N1568" i="1"/>
  <c r="L1568" i="1"/>
  <c r="F1568" i="1"/>
  <c r="Y1567" i="1"/>
  <c r="U1567" i="1"/>
  <c r="S1567" i="1"/>
  <c r="N1567" i="1"/>
  <c r="L1567" i="1"/>
  <c r="F1567" i="1"/>
  <c r="Y1566" i="1"/>
  <c r="U1566" i="1"/>
  <c r="S1566" i="1"/>
  <c r="N1566" i="1"/>
  <c r="L1566" i="1"/>
  <c r="F1566" i="1"/>
  <c r="Y1565" i="1"/>
  <c r="U1565" i="1"/>
  <c r="S1565" i="1"/>
  <c r="N1565" i="1"/>
  <c r="L1565" i="1"/>
  <c r="F1565" i="1"/>
  <c r="Y1564" i="1"/>
  <c r="U1564" i="1"/>
  <c r="S1564" i="1"/>
  <c r="N1564" i="1"/>
  <c r="L1564" i="1"/>
  <c r="F1564" i="1"/>
  <c r="Y1563" i="1"/>
  <c r="U1563" i="1"/>
  <c r="S1563" i="1"/>
  <c r="N1563" i="1"/>
  <c r="L1563" i="1"/>
  <c r="I1563" i="1"/>
  <c r="H1563" i="1"/>
  <c r="H1564" i="1" s="1"/>
  <c r="H1565" i="1" s="1"/>
  <c r="F1563" i="1"/>
  <c r="Y1562" i="1"/>
  <c r="U1562" i="1"/>
  <c r="S1562" i="1"/>
  <c r="N1562" i="1"/>
  <c r="L1562" i="1"/>
  <c r="I1562" i="1"/>
  <c r="F1562" i="1"/>
  <c r="Y1561" i="1"/>
  <c r="U1561" i="1"/>
  <c r="S1561" i="1"/>
  <c r="N1561" i="1"/>
  <c r="L1561" i="1"/>
  <c r="F1561" i="1"/>
  <c r="Y1560" i="1"/>
  <c r="U1560" i="1"/>
  <c r="S1560" i="1"/>
  <c r="N1560" i="1"/>
  <c r="L1560" i="1"/>
  <c r="F1560" i="1"/>
  <c r="Y1559" i="1"/>
  <c r="U1559" i="1"/>
  <c r="S1559" i="1"/>
  <c r="N1559" i="1"/>
  <c r="L1559" i="1"/>
  <c r="F1559" i="1"/>
  <c r="Y1558" i="1"/>
  <c r="U1558" i="1"/>
  <c r="S1558" i="1"/>
  <c r="N1558" i="1"/>
  <c r="L1558" i="1"/>
  <c r="F1558" i="1"/>
  <c r="Y1557" i="1"/>
  <c r="U1557" i="1"/>
  <c r="S1557" i="1"/>
  <c r="N1557" i="1"/>
  <c r="L1557" i="1"/>
  <c r="F1557" i="1"/>
  <c r="Y1556" i="1"/>
  <c r="U1556" i="1"/>
  <c r="S1556" i="1"/>
  <c r="N1556" i="1"/>
  <c r="L1556" i="1"/>
  <c r="F1556" i="1"/>
  <c r="Y1555" i="1"/>
  <c r="U1555" i="1"/>
  <c r="S1555" i="1"/>
  <c r="N1555" i="1"/>
  <c r="L1555" i="1"/>
  <c r="F1555" i="1"/>
  <c r="Y1554" i="1"/>
  <c r="U1554" i="1"/>
  <c r="S1554" i="1"/>
  <c r="N1554" i="1"/>
  <c r="L1554" i="1"/>
  <c r="F1554" i="1"/>
  <c r="Y1553" i="1"/>
  <c r="U1553" i="1"/>
  <c r="S1553" i="1"/>
  <c r="N1553" i="1"/>
  <c r="L1553" i="1"/>
  <c r="F1553" i="1"/>
  <c r="Y1552" i="1"/>
  <c r="U1552" i="1"/>
  <c r="S1552" i="1"/>
  <c r="N1552" i="1"/>
  <c r="L1552" i="1"/>
  <c r="F1552" i="1"/>
  <c r="Y1551" i="1"/>
  <c r="U1551" i="1"/>
  <c r="S1551" i="1"/>
  <c r="N1551" i="1"/>
  <c r="L1551" i="1"/>
  <c r="F1551" i="1"/>
  <c r="Y1550" i="1"/>
  <c r="U1550" i="1"/>
  <c r="S1550" i="1"/>
  <c r="N1550" i="1"/>
  <c r="L1550" i="1"/>
  <c r="F1550" i="1"/>
  <c r="Y1549" i="1"/>
  <c r="U1549" i="1"/>
  <c r="S1549" i="1"/>
  <c r="N1549" i="1"/>
  <c r="L1549" i="1"/>
  <c r="F1549" i="1"/>
  <c r="Y1548" i="1"/>
  <c r="U1548" i="1"/>
  <c r="S1548" i="1"/>
  <c r="N1548" i="1"/>
  <c r="L1548" i="1"/>
  <c r="F1548" i="1"/>
  <c r="Y1547" i="1"/>
  <c r="U1547" i="1"/>
  <c r="S1547" i="1"/>
  <c r="N1547" i="1"/>
  <c r="L1547" i="1"/>
  <c r="F1547" i="1"/>
  <c r="Y1546" i="1"/>
  <c r="U1546" i="1"/>
  <c r="S1546" i="1"/>
  <c r="N1546" i="1"/>
  <c r="L1546" i="1"/>
  <c r="F1546" i="1"/>
  <c r="Y1545" i="1"/>
  <c r="U1545" i="1"/>
  <c r="S1545" i="1"/>
  <c r="N1545" i="1"/>
  <c r="L1545" i="1"/>
  <c r="F1545" i="1"/>
  <c r="Y1544" i="1"/>
  <c r="U1544" i="1"/>
  <c r="S1544" i="1"/>
  <c r="N1544" i="1"/>
  <c r="L1544" i="1"/>
  <c r="F1544" i="1"/>
  <c r="Y1543" i="1"/>
  <c r="U1543" i="1"/>
  <c r="S1543" i="1"/>
  <c r="N1543" i="1"/>
  <c r="L1543" i="1"/>
  <c r="F1543" i="1"/>
  <c r="Y1542" i="1"/>
  <c r="U1542" i="1"/>
  <c r="S1542" i="1"/>
  <c r="N1542" i="1"/>
  <c r="L1542" i="1"/>
  <c r="F1542" i="1"/>
  <c r="Y1541" i="1"/>
  <c r="U1541" i="1"/>
  <c r="S1541" i="1"/>
  <c r="N1541" i="1"/>
  <c r="L1541" i="1"/>
  <c r="F1541" i="1"/>
  <c r="Y1540" i="1"/>
  <c r="U1540" i="1"/>
  <c r="S1540" i="1"/>
  <c r="N1540" i="1"/>
  <c r="L1540" i="1"/>
  <c r="F1540" i="1"/>
  <c r="Y1539" i="1"/>
  <c r="U1539" i="1"/>
  <c r="S1539" i="1"/>
  <c r="N1539" i="1"/>
  <c r="L1539" i="1"/>
  <c r="F1539" i="1"/>
  <c r="Y1538" i="1"/>
  <c r="U1538" i="1"/>
  <c r="S1538" i="1"/>
  <c r="N1538" i="1"/>
  <c r="L1538" i="1"/>
  <c r="F1538" i="1"/>
  <c r="Y1537" i="1"/>
  <c r="U1537" i="1"/>
  <c r="S1537" i="1"/>
  <c r="N1537" i="1"/>
  <c r="L1537" i="1"/>
  <c r="F1537" i="1"/>
  <c r="Y1536" i="1"/>
  <c r="U1536" i="1"/>
  <c r="S1536" i="1"/>
  <c r="N1536" i="1"/>
  <c r="L1536" i="1"/>
  <c r="F1536" i="1"/>
  <c r="Y1535" i="1"/>
  <c r="U1535" i="1"/>
  <c r="S1535" i="1"/>
  <c r="N1535" i="1"/>
  <c r="L1535" i="1"/>
  <c r="F1535" i="1"/>
  <c r="Y1534" i="1"/>
  <c r="U1534" i="1"/>
  <c r="S1534" i="1"/>
  <c r="N1534" i="1"/>
  <c r="L1534" i="1"/>
  <c r="F1534" i="1"/>
  <c r="Y1533" i="1"/>
  <c r="U1533" i="1"/>
  <c r="S1533" i="1"/>
  <c r="N1533" i="1"/>
  <c r="L1533" i="1"/>
  <c r="F1533" i="1"/>
  <c r="Y1532" i="1"/>
  <c r="U1532" i="1"/>
  <c r="S1532" i="1"/>
  <c r="N1532" i="1"/>
  <c r="L1532" i="1"/>
  <c r="F1532" i="1"/>
  <c r="Y1531" i="1"/>
  <c r="U1531" i="1"/>
  <c r="S1531" i="1"/>
  <c r="N1531" i="1"/>
  <c r="L1531" i="1"/>
  <c r="F1531" i="1"/>
  <c r="Y1530" i="1"/>
  <c r="U1530" i="1"/>
  <c r="S1530" i="1"/>
  <c r="N1530" i="1"/>
  <c r="L1530" i="1"/>
  <c r="F1530" i="1"/>
  <c r="Y1529" i="1"/>
  <c r="U1529" i="1"/>
  <c r="S1529" i="1"/>
  <c r="N1529" i="1"/>
  <c r="L1529" i="1"/>
  <c r="F1529" i="1"/>
  <c r="Y1528" i="1"/>
  <c r="U1528" i="1"/>
  <c r="S1528" i="1"/>
  <c r="N1528" i="1"/>
  <c r="L1528" i="1"/>
  <c r="F1528" i="1"/>
  <c r="Y1527" i="1"/>
  <c r="U1527" i="1"/>
  <c r="S1527" i="1"/>
  <c r="N1527" i="1"/>
  <c r="L1527" i="1"/>
  <c r="F1527" i="1"/>
  <c r="Y1526" i="1"/>
  <c r="U1526" i="1"/>
  <c r="S1526" i="1"/>
  <c r="N1526" i="1"/>
  <c r="L1526" i="1"/>
  <c r="F1526" i="1"/>
  <c r="Y1525" i="1"/>
  <c r="U1525" i="1"/>
  <c r="S1525" i="1"/>
  <c r="N1525" i="1"/>
  <c r="L1525" i="1"/>
  <c r="F1525" i="1"/>
  <c r="Y1524" i="1"/>
  <c r="U1524" i="1"/>
  <c r="S1524" i="1"/>
  <c r="N1524" i="1"/>
  <c r="L1524" i="1"/>
  <c r="F1524" i="1"/>
  <c r="Y1523" i="1"/>
  <c r="U1523" i="1"/>
  <c r="S1523" i="1"/>
  <c r="N1523" i="1"/>
  <c r="L1523" i="1"/>
  <c r="F1523" i="1"/>
  <c r="Y1522" i="1"/>
  <c r="U1522" i="1"/>
  <c r="S1522" i="1"/>
  <c r="N1522" i="1"/>
  <c r="L1522" i="1"/>
  <c r="F1522" i="1"/>
  <c r="Y1521" i="1"/>
  <c r="U1521" i="1"/>
  <c r="S1521" i="1"/>
  <c r="N1521" i="1"/>
  <c r="L1521" i="1"/>
  <c r="F1521" i="1"/>
  <c r="Y1520" i="1"/>
  <c r="U1520" i="1"/>
  <c r="S1520" i="1"/>
  <c r="N1520" i="1"/>
  <c r="L1520" i="1"/>
  <c r="F1520" i="1"/>
  <c r="Y1519" i="1"/>
  <c r="U1519" i="1"/>
  <c r="S1519" i="1"/>
  <c r="N1519" i="1"/>
  <c r="L1519" i="1"/>
  <c r="F1519" i="1"/>
  <c r="Y1518" i="1"/>
  <c r="U1518" i="1"/>
  <c r="S1518" i="1"/>
  <c r="N1518" i="1"/>
  <c r="L1518" i="1"/>
  <c r="F1518" i="1"/>
  <c r="Y1517" i="1"/>
  <c r="U1517" i="1"/>
  <c r="S1517" i="1"/>
  <c r="N1517" i="1"/>
  <c r="L1517" i="1"/>
  <c r="F1517" i="1"/>
  <c r="Y1516" i="1"/>
  <c r="U1516" i="1"/>
  <c r="S1516" i="1"/>
  <c r="N1516" i="1"/>
  <c r="L1516" i="1"/>
  <c r="F1516" i="1"/>
  <c r="Y1515" i="1"/>
  <c r="U1515" i="1"/>
  <c r="S1515" i="1"/>
  <c r="N1515" i="1"/>
  <c r="L1515" i="1"/>
  <c r="F1515" i="1"/>
  <c r="Y1514" i="1"/>
  <c r="U1514" i="1"/>
  <c r="S1514" i="1"/>
  <c r="N1514" i="1"/>
  <c r="L1514" i="1"/>
  <c r="F1514" i="1"/>
  <c r="Y1513" i="1"/>
  <c r="U1513" i="1"/>
  <c r="S1513" i="1"/>
  <c r="N1513" i="1"/>
  <c r="L1513" i="1"/>
  <c r="F1513" i="1"/>
  <c r="Y1512" i="1"/>
  <c r="U1512" i="1"/>
  <c r="S1512" i="1"/>
  <c r="N1512" i="1"/>
  <c r="L1512" i="1"/>
  <c r="F1512" i="1"/>
  <c r="Y1511" i="1"/>
  <c r="U1511" i="1"/>
  <c r="S1511" i="1"/>
  <c r="N1511" i="1"/>
  <c r="L1511" i="1"/>
  <c r="F1511" i="1"/>
  <c r="Y1510" i="1"/>
  <c r="U1510" i="1"/>
  <c r="S1510" i="1"/>
  <c r="N1510" i="1"/>
  <c r="L1510" i="1"/>
  <c r="F1510" i="1"/>
  <c r="Y1509" i="1"/>
  <c r="U1509" i="1"/>
  <c r="S1509" i="1"/>
  <c r="N1509" i="1"/>
  <c r="L1509" i="1"/>
  <c r="F1509" i="1"/>
  <c r="Y1508" i="1"/>
  <c r="U1508" i="1"/>
  <c r="S1508" i="1"/>
  <c r="N1508" i="1"/>
  <c r="L1508" i="1"/>
  <c r="F1508" i="1"/>
  <c r="Y1507" i="1"/>
  <c r="U1507" i="1"/>
  <c r="S1507" i="1"/>
  <c r="N1507" i="1"/>
  <c r="L1507" i="1"/>
  <c r="F1507" i="1"/>
  <c r="Y1506" i="1"/>
  <c r="U1506" i="1"/>
  <c r="S1506" i="1"/>
  <c r="N1506" i="1"/>
  <c r="L1506" i="1"/>
  <c r="F1506" i="1"/>
  <c r="Y1505" i="1"/>
  <c r="U1505" i="1"/>
  <c r="S1505" i="1"/>
  <c r="N1505" i="1"/>
  <c r="L1505" i="1"/>
  <c r="F1505" i="1"/>
  <c r="Y1504" i="1"/>
  <c r="U1504" i="1"/>
  <c r="S1504" i="1"/>
  <c r="N1504" i="1"/>
  <c r="L1504" i="1"/>
  <c r="F1504" i="1"/>
  <c r="Y1503" i="1"/>
  <c r="U1503" i="1"/>
  <c r="S1503" i="1"/>
  <c r="N1503" i="1"/>
  <c r="L1503" i="1"/>
  <c r="H1503" i="1"/>
  <c r="F1503" i="1"/>
  <c r="Y1502" i="1"/>
  <c r="U1502" i="1"/>
  <c r="S1502" i="1"/>
  <c r="N1502" i="1"/>
  <c r="L1502" i="1"/>
  <c r="I1502" i="1"/>
  <c r="F1502" i="1"/>
  <c r="Y1501" i="1"/>
  <c r="U1501" i="1"/>
  <c r="S1501" i="1"/>
  <c r="N1501" i="1"/>
  <c r="L1501" i="1"/>
  <c r="F1501" i="1"/>
  <c r="Y1500" i="1"/>
  <c r="U1500" i="1"/>
  <c r="S1500" i="1"/>
  <c r="N1500" i="1"/>
  <c r="L1500" i="1"/>
  <c r="F1500" i="1"/>
  <c r="Y1499" i="1"/>
  <c r="U1499" i="1"/>
  <c r="S1499" i="1"/>
  <c r="N1499" i="1"/>
  <c r="L1499" i="1"/>
  <c r="F1499" i="1"/>
  <c r="Y1498" i="1"/>
  <c r="U1498" i="1"/>
  <c r="S1498" i="1"/>
  <c r="N1498" i="1"/>
  <c r="L1498" i="1"/>
  <c r="F1498" i="1"/>
  <c r="Y1497" i="1"/>
  <c r="U1497" i="1"/>
  <c r="S1497" i="1"/>
  <c r="N1497" i="1"/>
  <c r="L1497" i="1"/>
  <c r="F1497" i="1"/>
  <c r="Y1496" i="1"/>
  <c r="U1496" i="1"/>
  <c r="S1496" i="1"/>
  <c r="N1496" i="1"/>
  <c r="L1496" i="1"/>
  <c r="F1496" i="1"/>
  <c r="Y1495" i="1"/>
  <c r="U1495" i="1"/>
  <c r="S1495" i="1"/>
  <c r="N1495" i="1"/>
  <c r="L1495" i="1"/>
  <c r="F1495" i="1"/>
  <c r="Y1494" i="1"/>
  <c r="U1494" i="1"/>
  <c r="S1494" i="1"/>
  <c r="N1494" i="1"/>
  <c r="L1494" i="1"/>
  <c r="F1494" i="1"/>
  <c r="Y1493" i="1"/>
  <c r="U1493" i="1"/>
  <c r="S1493" i="1"/>
  <c r="N1493" i="1"/>
  <c r="L1493" i="1"/>
  <c r="F1493" i="1"/>
  <c r="Y1492" i="1"/>
  <c r="U1492" i="1"/>
  <c r="S1492" i="1"/>
  <c r="N1492" i="1"/>
  <c r="L1492" i="1"/>
  <c r="F1492" i="1"/>
  <c r="Y1491" i="1"/>
  <c r="U1491" i="1"/>
  <c r="S1491" i="1"/>
  <c r="N1491" i="1"/>
  <c r="L1491" i="1"/>
  <c r="F1491" i="1"/>
  <c r="Y1490" i="1"/>
  <c r="U1490" i="1"/>
  <c r="S1490" i="1"/>
  <c r="N1490" i="1"/>
  <c r="L1490" i="1"/>
  <c r="F1490" i="1"/>
  <c r="Y1489" i="1"/>
  <c r="U1489" i="1"/>
  <c r="S1489" i="1"/>
  <c r="N1489" i="1"/>
  <c r="L1489" i="1"/>
  <c r="F1489" i="1"/>
  <c r="Y1488" i="1"/>
  <c r="U1488" i="1"/>
  <c r="S1488" i="1"/>
  <c r="N1488" i="1"/>
  <c r="L1488" i="1"/>
  <c r="F1488" i="1"/>
  <c r="Y1487" i="1"/>
  <c r="U1487" i="1"/>
  <c r="S1487" i="1"/>
  <c r="N1487" i="1"/>
  <c r="L1487" i="1"/>
  <c r="F1487" i="1"/>
  <c r="Y1486" i="1"/>
  <c r="U1486" i="1"/>
  <c r="S1486" i="1"/>
  <c r="N1486" i="1"/>
  <c r="L1486" i="1"/>
  <c r="F1486" i="1"/>
  <c r="Y1485" i="1"/>
  <c r="U1485" i="1"/>
  <c r="S1485" i="1"/>
  <c r="N1485" i="1"/>
  <c r="L1485" i="1"/>
  <c r="F1485" i="1"/>
  <c r="Y1484" i="1"/>
  <c r="U1484" i="1"/>
  <c r="S1484" i="1"/>
  <c r="N1484" i="1"/>
  <c r="L1484" i="1"/>
  <c r="F1484" i="1"/>
  <c r="Y1483" i="1"/>
  <c r="U1483" i="1"/>
  <c r="S1483" i="1"/>
  <c r="N1483" i="1"/>
  <c r="L1483" i="1"/>
  <c r="F1483" i="1"/>
  <c r="Y1482" i="1"/>
  <c r="U1482" i="1"/>
  <c r="S1482" i="1"/>
  <c r="N1482" i="1"/>
  <c r="L1482" i="1"/>
  <c r="F1482" i="1"/>
  <c r="Y1481" i="1"/>
  <c r="U1481" i="1"/>
  <c r="S1481" i="1"/>
  <c r="N1481" i="1"/>
  <c r="L1481" i="1"/>
  <c r="F1481" i="1"/>
  <c r="Y1480" i="1"/>
  <c r="U1480" i="1"/>
  <c r="S1480" i="1"/>
  <c r="N1480" i="1"/>
  <c r="L1480" i="1"/>
  <c r="F1480" i="1"/>
  <c r="Y1479" i="1"/>
  <c r="U1479" i="1"/>
  <c r="S1479" i="1"/>
  <c r="N1479" i="1"/>
  <c r="L1479" i="1"/>
  <c r="F1479" i="1"/>
  <c r="Y1478" i="1"/>
  <c r="U1478" i="1"/>
  <c r="S1478" i="1"/>
  <c r="N1478" i="1"/>
  <c r="L1478" i="1"/>
  <c r="F1478" i="1"/>
  <c r="Y1477" i="1"/>
  <c r="U1477" i="1"/>
  <c r="S1477" i="1"/>
  <c r="N1477" i="1"/>
  <c r="L1477" i="1"/>
  <c r="F1477" i="1"/>
  <c r="Y1476" i="1"/>
  <c r="U1476" i="1"/>
  <c r="S1476" i="1"/>
  <c r="N1476" i="1"/>
  <c r="L1476" i="1"/>
  <c r="F1476" i="1"/>
  <c r="Y1475" i="1"/>
  <c r="U1475" i="1"/>
  <c r="S1475" i="1"/>
  <c r="N1475" i="1"/>
  <c r="L1475" i="1"/>
  <c r="F1475" i="1"/>
  <c r="Y1474" i="1"/>
  <c r="U1474" i="1"/>
  <c r="S1474" i="1"/>
  <c r="N1474" i="1"/>
  <c r="L1474" i="1"/>
  <c r="F1474" i="1"/>
  <c r="Y1473" i="1"/>
  <c r="U1473" i="1"/>
  <c r="S1473" i="1"/>
  <c r="N1473" i="1"/>
  <c r="L1473" i="1"/>
  <c r="F1473" i="1"/>
  <c r="Y1472" i="1"/>
  <c r="U1472" i="1"/>
  <c r="S1472" i="1"/>
  <c r="N1472" i="1"/>
  <c r="L1472" i="1"/>
  <c r="F1472" i="1"/>
  <c r="Y1471" i="1"/>
  <c r="U1471" i="1"/>
  <c r="S1471" i="1"/>
  <c r="N1471" i="1"/>
  <c r="L1471" i="1"/>
  <c r="F1471" i="1"/>
  <c r="Y1470" i="1"/>
  <c r="U1470" i="1"/>
  <c r="S1470" i="1"/>
  <c r="N1470" i="1"/>
  <c r="L1470" i="1"/>
  <c r="F1470" i="1"/>
  <c r="Y1469" i="1"/>
  <c r="U1469" i="1"/>
  <c r="S1469" i="1"/>
  <c r="N1469" i="1"/>
  <c r="L1469" i="1"/>
  <c r="F1469" i="1"/>
  <c r="Y1468" i="1"/>
  <c r="U1468" i="1"/>
  <c r="S1468" i="1"/>
  <c r="N1468" i="1"/>
  <c r="L1468" i="1"/>
  <c r="F1468" i="1"/>
  <c r="Y1467" i="1"/>
  <c r="U1467" i="1"/>
  <c r="S1467" i="1"/>
  <c r="N1467" i="1"/>
  <c r="L1467" i="1"/>
  <c r="F1467" i="1"/>
  <c r="Y1466" i="1"/>
  <c r="U1466" i="1"/>
  <c r="S1466" i="1"/>
  <c r="N1466" i="1"/>
  <c r="L1466" i="1"/>
  <c r="F1466" i="1"/>
  <c r="Y1465" i="1"/>
  <c r="U1465" i="1"/>
  <c r="S1465" i="1"/>
  <c r="N1465" i="1"/>
  <c r="L1465" i="1"/>
  <c r="F1465" i="1"/>
  <c r="Y1464" i="1"/>
  <c r="U1464" i="1"/>
  <c r="S1464" i="1"/>
  <c r="N1464" i="1"/>
  <c r="L1464" i="1"/>
  <c r="F1464" i="1"/>
  <c r="Y1463" i="1"/>
  <c r="U1463" i="1"/>
  <c r="S1463" i="1"/>
  <c r="N1463" i="1"/>
  <c r="L1463" i="1"/>
  <c r="F1463" i="1"/>
  <c r="Y1462" i="1"/>
  <c r="U1462" i="1"/>
  <c r="S1462" i="1"/>
  <c r="N1462" i="1"/>
  <c r="L1462" i="1"/>
  <c r="F1462" i="1"/>
  <c r="Y1461" i="1"/>
  <c r="U1461" i="1"/>
  <c r="S1461" i="1"/>
  <c r="N1461" i="1"/>
  <c r="L1461" i="1"/>
  <c r="F1461" i="1"/>
  <c r="Y1460" i="1"/>
  <c r="U1460" i="1"/>
  <c r="S1460" i="1"/>
  <c r="N1460" i="1"/>
  <c r="L1460" i="1"/>
  <c r="F1460" i="1"/>
  <c r="Y1459" i="1"/>
  <c r="U1459" i="1"/>
  <c r="S1459" i="1"/>
  <c r="N1459" i="1"/>
  <c r="L1459" i="1"/>
  <c r="F1459" i="1"/>
  <c r="Y1458" i="1"/>
  <c r="U1458" i="1"/>
  <c r="S1458" i="1"/>
  <c r="N1458" i="1"/>
  <c r="L1458" i="1"/>
  <c r="F1458" i="1"/>
  <c r="Y1457" i="1"/>
  <c r="U1457" i="1"/>
  <c r="S1457" i="1"/>
  <c r="N1457" i="1"/>
  <c r="L1457" i="1"/>
  <c r="F1457" i="1"/>
  <c r="Y1456" i="1"/>
  <c r="U1456" i="1"/>
  <c r="S1456" i="1"/>
  <c r="N1456" i="1"/>
  <c r="L1456" i="1"/>
  <c r="F1456" i="1"/>
  <c r="Y1455" i="1"/>
  <c r="U1455" i="1"/>
  <c r="S1455" i="1"/>
  <c r="N1455" i="1"/>
  <c r="L1455" i="1"/>
  <c r="F1455" i="1"/>
  <c r="Y1454" i="1"/>
  <c r="U1454" i="1"/>
  <c r="S1454" i="1"/>
  <c r="N1454" i="1"/>
  <c r="L1454" i="1"/>
  <c r="F1454" i="1"/>
  <c r="Y1453" i="1"/>
  <c r="U1453" i="1"/>
  <c r="S1453" i="1"/>
  <c r="N1453" i="1"/>
  <c r="L1453" i="1"/>
  <c r="F1453" i="1"/>
  <c r="Y1452" i="1"/>
  <c r="U1452" i="1"/>
  <c r="S1452" i="1"/>
  <c r="N1452" i="1"/>
  <c r="L1452" i="1"/>
  <c r="F1452" i="1"/>
  <c r="Y1451" i="1"/>
  <c r="U1451" i="1"/>
  <c r="S1451" i="1"/>
  <c r="N1451" i="1"/>
  <c r="L1451" i="1"/>
  <c r="F1451" i="1"/>
  <c r="Y1450" i="1"/>
  <c r="U1450" i="1"/>
  <c r="S1450" i="1"/>
  <c r="N1450" i="1"/>
  <c r="L1450" i="1"/>
  <c r="F1450" i="1"/>
  <c r="Y1449" i="1"/>
  <c r="U1449" i="1"/>
  <c r="S1449" i="1"/>
  <c r="N1449" i="1"/>
  <c r="L1449" i="1"/>
  <c r="F1449" i="1"/>
  <c r="Y1448" i="1"/>
  <c r="U1448" i="1"/>
  <c r="S1448" i="1"/>
  <c r="N1448" i="1"/>
  <c r="L1448" i="1"/>
  <c r="F1448" i="1"/>
  <c r="Y1447" i="1"/>
  <c r="U1447" i="1"/>
  <c r="S1447" i="1"/>
  <c r="N1447" i="1"/>
  <c r="L1447" i="1"/>
  <c r="F1447" i="1"/>
  <c r="Y1446" i="1"/>
  <c r="U1446" i="1"/>
  <c r="S1446" i="1"/>
  <c r="N1446" i="1"/>
  <c r="L1446" i="1"/>
  <c r="F1446" i="1"/>
  <c r="Y1445" i="1"/>
  <c r="U1445" i="1"/>
  <c r="S1445" i="1"/>
  <c r="N1445" i="1"/>
  <c r="L1445" i="1"/>
  <c r="F1445" i="1"/>
  <c r="Y1444" i="1"/>
  <c r="U1444" i="1"/>
  <c r="S1444" i="1"/>
  <c r="N1444" i="1"/>
  <c r="L1444" i="1"/>
  <c r="F1444" i="1"/>
  <c r="Y1443" i="1"/>
  <c r="U1443" i="1"/>
  <c r="S1443" i="1"/>
  <c r="N1443" i="1"/>
  <c r="L1443" i="1"/>
  <c r="H1443" i="1"/>
  <c r="I1443" i="1" s="1"/>
  <c r="F1443" i="1"/>
  <c r="Y1442" i="1"/>
  <c r="U1442" i="1"/>
  <c r="S1442" i="1"/>
  <c r="N1442" i="1"/>
  <c r="L1442" i="1"/>
  <c r="I1442" i="1"/>
  <c r="F1442" i="1"/>
  <c r="Y1441" i="1"/>
  <c r="U1441" i="1"/>
  <c r="S1441" i="1"/>
  <c r="N1441" i="1"/>
  <c r="L1441" i="1"/>
  <c r="F1441" i="1"/>
  <c r="Y1440" i="1"/>
  <c r="U1440" i="1"/>
  <c r="S1440" i="1"/>
  <c r="N1440" i="1"/>
  <c r="L1440" i="1"/>
  <c r="F1440" i="1"/>
  <c r="Y1439" i="1"/>
  <c r="U1439" i="1"/>
  <c r="S1439" i="1"/>
  <c r="N1439" i="1"/>
  <c r="L1439" i="1"/>
  <c r="F1439" i="1"/>
  <c r="Y1438" i="1"/>
  <c r="U1438" i="1"/>
  <c r="S1438" i="1"/>
  <c r="N1438" i="1"/>
  <c r="L1438" i="1"/>
  <c r="F1438" i="1"/>
  <c r="Y1437" i="1"/>
  <c r="U1437" i="1"/>
  <c r="S1437" i="1"/>
  <c r="N1437" i="1"/>
  <c r="L1437" i="1"/>
  <c r="F1437" i="1"/>
  <c r="Y1436" i="1"/>
  <c r="U1436" i="1"/>
  <c r="S1436" i="1"/>
  <c r="N1436" i="1"/>
  <c r="L1436" i="1"/>
  <c r="F1436" i="1"/>
  <c r="Y1435" i="1"/>
  <c r="U1435" i="1"/>
  <c r="S1435" i="1"/>
  <c r="N1435" i="1"/>
  <c r="L1435" i="1"/>
  <c r="F1435" i="1"/>
  <c r="Y1434" i="1"/>
  <c r="U1434" i="1"/>
  <c r="S1434" i="1"/>
  <c r="N1434" i="1"/>
  <c r="L1434" i="1"/>
  <c r="F1434" i="1"/>
  <c r="Y1433" i="1"/>
  <c r="U1433" i="1"/>
  <c r="S1433" i="1"/>
  <c r="N1433" i="1"/>
  <c r="L1433" i="1"/>
  <c r="F1433" i="1"/>
  <c r="Y1432" i="1"/>
  <c r="U1432" i="1"/>
  <c r="S1432" i="1"/>
  <c r="N1432" i="1"/>
  <c r="L1432" i="1"/>
  <c r="F1432" i="1"/>
  <c r="Y1431" i="1"/>
  <c r="U1431" i="1"/>
  <c r="S1431" i="1"/>
  <c r="N1431" i="1"/>
  <c r="L1431" i="1"/>
  <c r="F1431" i="1"/>
  <c r="Y1430" i="1"/>
  <c r="U1430" i="1"/>
  <c r="S1430" i="1"/>
  <c r="N1430" i="1"/>
  <c r="L1430" i="1"/>
  <c r="F1430" i="1"/>
  <c r="Y1429" i="1"/>
  <c r="U1429" i="1"/>
  <c r="S1429" i="1"/>
  <c r="N1429" i="1"/>
  <c r="L1429" i="1"/>
  <c r="F1429" i="1"/>
  <c r="Y1428" i="1"/>
  <c r="U1428" i="1"/>
  <c r="S1428" i="1"/>
  <c r="N1428" i="1"/>
  <c r="L1428" i="1"/>
  <c r="F1428" i="1"/>
  <c r="Y1427" i="1"/>
  <c r="U1427" i="1"/>
  <c r="S1427" i="1"/>
  <c r="N1427" i="1"/>
  <c r="L1427" i="1"/>
  <c r="F1427" i="1"/>
  <c r="Y1426" i="1"/>
  <c r="U1426" i="1"/>
  <c r="S1426" i="1"/>
  <c r="N1426" i="1"/>
  <c r="L1426" i="1"/>
  <c r="F1426" i="1"/>
  <c r="Y1425" i="1"/>
  <c r="U1425" i="1"/>
  <c r="S1425" i="1"/>
  <c r="N1425" i="1"/>
  <c r="L1425" i="1"/>
  <c r="F1425" i="1"/>
  <c r="Y1424" i="1"/>
  <c r="U1424" i="1"/>
  <c r="S1424" i="1"/>
  <c r="N1424" i="1"/>
  <c r="L1424" i="1"/>
  <c r="F1424" i="1"/>
  <c r="Y1423" i="1"/>
  <c r="U1423" i="1"/>
  <c r="S1423" i="1"/>
  <c r="N1423" i="1"/>
  <c r="L1423" i="1"/>
  <c r="F1423" i="1"/>
  <c r="Y1422" i="1"/>
  <c r="U1422" i="1"/>
  <c r="S1422" i="1"/>
  <c r="N1422" i="1"/>
  <c r="L1422" i="1"/>
  <c r="F1422" i="1"/>
  <c r="Y1421" i="1"/>
  <c r="U1421" i="1"/>
  <c r="S1421" i="1"/>
  <c r="N1421" i="1"/>
  <c r="L1421" i="1"/>
  <c r="F1421" i="1"/>
  <c r="Y1420" i="1"/>
  <c r="U1420" i="1"/>
  <c r="S1420" i="1"/>
  <c r="N1420" i="1"/>
  <c r="L1420" i="1"/>
  <c r="F1420" i="1"/>
  <c r="Y1419" i="1"/>
  <c r="U1419" i="1"/>
  <c r="S1419" i="1"/>
  <c r="N1419" i="1"/>
  <c r="L1419" i="1"/>
  <c r="F1419" i="1"/>
  <c r="Y1418" i="1"/>
  <c r="U1418" i="1"/>
  <c r="S1418" i="1"/>
  <c r="N1418" i="1"/>
  <c r="L1418" i="1"/>
  <c r="F1418" i="1"/>
  <c r="Y1417" i="1"/>
  <c r="U1417" i="1"/>
  <c r="S1417" i="1"/>
  <c r="N1417" i="1"/>
  <c r="L1417" i="1"/>
  <c r="F1417" i="1"/>
  <c r="Y1416" i="1"/>
  <c r="U1416" i="1"/>
  <c r="S1416" i="1"/>
  <c r="N1416" i="1"/>
  <c r="L1416" i="1"/>
  <c r="F1416" i="1"/>
  <c r="Y1415" i="1"/>
  <c r="U1415" i="1"/>
  <c r="S1415" i="1"/>
  <c r="N1415" i="1"/>
  <c r="L1415" i="1"/>
  <c r="F1415" i="1"/>
  <c r="Y1414" i="1"/>
  <c r="U1414" i="1"/>
  <c r="S1414" i="1"/>
  <c r="N1414" i="1"/>
  <c r="L1414" i="1"/>
  <c r="F1414" i="1"/>
  <c r="Y1413" i="1"/>
  <c r="U1413" i="1"/>
  <c r="S1413" i="1"/>
  <c r="N1413" i="1"/>
  <c r="L1413" i="1"/>
  <c r="F1413" i="1"/>
  <c r="Y1412" i="1"/>
  <c r="U1412" i="1"/>
  <c r="S1412" i="1"/>
  <c r="N1412" i="1"/>
  <c r="L1412" i="1"/>
  <c r="F1412" i="1"/>
  <c r="Y1411" i="1"/>
  <c r="U1411" i="1"/>
  <c r="S1411" i="1"/>
  <c r="N1411" i="1"/>
  <c r="L1411" i="1"/>
  <c r="F1411" i="1"/>
  <c r="Y1410" i="1"/>
  <c r="U1410" i="1"/>
  <c r="S1410" i="1"/>
  <c r="N1410" i="1"/>
  <c r="L1410" i="1"/>
  <c r="F1410" i="1"/>
  <c r="Y1409" i="1"/>
  <c r="U1409" i="1"/>
  <c r="S1409" i="1"/>
  <c r="N1409" i="1"/>
  <c r="L1409" i="1"/>
  <c r="F1409" i="1"/>
  <c r="Y1408" i="1"/>
  <c r="U1408" i="1"/>
  <c r="S1408" i="1"/>
  <c r="N1408" i="1"/>
  <c r="L1408" i="1"/>
  <c r="F1408" i="1"/>
  <c r="Y1407" i="1"/>
  <c r="U1407" i="1"/>
  <c r="S1407" i="1"/>
  <c r="N1407" i="1"/>
  <c r="L1407" i="1"/>
  <c r="F1407" i="1"/>
  <c r="Y1406" i="1"/>
  <c r="U1406" i="1"/>
  <c r="S1406" i="1"/>
  <c r="N1406" i="1"/>
  <c r="L1406" i="1"/>
  <c r="F1406" i="1"/>
  <c r="Y1405" i="1"/>
  <c r="U1405" i="1"/>
  <c r="S1405" i="1"/>
  <c r="N1405" i="1"/>
  <c r="L1405" i="1"/>
  <c r="F1405" i="1"/>
  <c r="Y1404" i="1"/>
  <c r="U1404" i="1"/>
  <c r="S1404" i="1"/>
  <c r="N1404" i="1"/>
  <c r="L1404" i="1"/>
  <c r="F1404" i="1"/>
  <c r="Y1403" i="1"/>
  <c r="U1403" i="1"/>
  <c r="S1403" i="1"/>
  <c r="N1403" i="1"/>
  <c r="L1403" i="1"/>
  <c r="F1403" i="1"/>
  <c r="Y1402" i="1"/>
  <c r="U1402" i="1"/>
  <c r="S1402" i="1"/>
  <c r="N1402" i="1"/>
  <c r="L1402" i="1"/>
  <c r="F1402" i="1"/>
  <c r="Y1401" i="1"/>
  <c r="U1401" i="1"/>
  <c r="S1401" i="1"/>
  <c r="N1401" i="1"/>
  <c r="L1401" i="1"/>
  <c r="F1401" i="1"/>
  <c r="Y1400" i="1"/>
  <c r="U1400" i="1"/>
  <c r="S1400" i="1"/>
  <c r="N1400" i="1"/>
  <c r="L1400" i="1"/>
  <c r="F1400" i="1"/>
  <c r="Y1399" i="1"/>
  <c r="U1399" i="1"/>
  <c r="S1399" i="1"/>
  <c r="N1399" i="1"/>
  <c r="L1399" i="1"/>
  <c r="F1399" i="1"/>
  <c r="Y1398" i="1"/>
  <c r="U1398" i="1"/>
  <c r="S1398" i="1"/>
  <c r="N1398" i="1"/>
  <c r="L1398" i="1"/>
  <c r="F1398" i="1"/>
  <c r="Y1397" i="1"/>
  <c r="U1397" i="1"/>
  <c r="S1397" i="1"/>
  <c r="N1397" i="1"/>
  <c r="L1397" i="1"/>
  <c r="F1397" i="1"/>
  <c r="Y1396" i="1"/>
  <c r="U1396" i="1"/>
  <c r="S1396" i="1"/>
  <c r="N1396" i="1"/>
  <c r="L1396" i="1"/>
  <c r="F1396" i="1"/>
  <c r="Y1395" i="1"/>
  <c r="U1395" i="1"/>
  <c r="S1395" i="1"/>
  <c r="N1395" i="1"/>
  <c r="L1395" i="1"/>
  <c r="F1395" i="1"/>
  <c r="Y1394" i="1"/>
  <c r="U1394" i="1"/>
  <c r="S1394" i="1"/>
  <c r="N1394" i="1"/>
  <c r="L1394" i="1"/>
  <c r="F1394" i="1"/>
  <c r="Y1393" i="1"/>
  <c r="U1393" i="1"/>
  <c r="S1393" i="1"/>
  <c r="N1393" i="1"/>
  <c r="L1393" i="1"/>
  <c r="F1393" i="1"/>
  <c r="Y1392" i="1"/>
  <c r="U1392" i="1"/>
  <c r="S1392" i="1"/>
  <c r="N1392" i="1"/>
  <c r="L1392" i="1"/>
  <c r="F1392" i="1"/>
  <c r="Y1391" i="1"/>
  <c r="U1391" i="1"/>
  <c r="S1391" i="1"/>
  <c r="N1391" i="1"/>
  <c r="L1391" i="1"/>
  <c r="I1391" i="1"/>
  <c r="F1391" i="1"/>
  <c r="Y1390" i="1"/>
  <c r="U1390" i="1"/>
  <c r="S1390" i="1"/>
  <c r="N1390" i="1"/>
  <c r="L1390" i="1"/>
  <c r="F1390" i="1"/>
  <c r="Y1389" i="1"/>
  <c r="U1389" i="1"/>
  <c r="S1389" i="1"/>
  <c r="N1389" i="1"/>
  <c r="L1389" i="1"/>
  <c r="F1389" i="1"/>
  <c r="Y1388" i="1"/>
  <c r="U1388" i="1"/>
  <c r="S1388" i="1"/>
  <c r="N1388" i="1"/>
  <c r="L1388" i="1"/>
  <c r="F1388" i="1"/>
  <c r="Y1387" i="1"/>
  <c r="U1387" i="1"/>
  <c r="S1387" i="1"/>
  <c r="N1387" i="1"/>
  <c r="L1387" i="1"/>
  <c r="F1387" i="1"/>
  <c r="Y1386" i="1"/>
  <c r="U1386" i="1"/>
  <c r="S1386" i="1"/>
  <c r="N1386" i="1"/>
  <c r="L1386" i="1"/>
  <c r="F1386" i="1"/>
  <c r="Y1385" i="1"/>
  <c r="U1385" i="1"/>
  <c r="S1385" i="1"/>
  <c r="N1385" i="1"/>
  <c r="L1385" i="1"/>
  <c r="F1385" i="1"/>
  <c r="Y1384" i="1"/>
  <c r="U1384" i="1"/>
  <c r="S1384" i="1"/>
  <c r="N1384" i="1"/>
  <c r="L1384" i="1"/>
  <c r="F1384" i="1"/>
  <c r="Y1383" i="1"/>
  <c r="U1383" i="1"/>
  <c r="S1383" i="1"/>
  <c r="N1383" i="1"/>
  <c r="L1383" i="1"/>
  <c r="H1383" i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F1383" i="1"/>
  <c r="Y1382" i="1"/>
  <c r="U1382" i="1"/>
  <c r="S1382" i="1"/>
  <c r="N1382" i="1"/>
  <c r="L1382" i="1"/>
  <c r="I1382" i="1"/>
  <c r="F1382" i="1"/>
  <c r="Y1381" i="1"/>
  <c r="U1381" i="1"/>
  <c r="S1381" i="1"/>
  <c r="N1381" i="1"/>
  <c r="L1381" i="1"/>
  <c r="F1381" i="1"/>
  <c r="Y1380" i="1"/>
  <c r="U1380" i="1"/>
  <c r="S1380" i="1"/>
  <c r="N1380" i="1"/>
  <c r="L1380" i="1"/>
  <c r="F1380" i="1"/>
  <c r="Y1379" i="1"/>
  <c r="U1379" i="1"/>
  <c r="S1379" i="1"/>
  <c r="N1379" i="1"/>
  <c r="L1379" i="1"/>
  <c r="F1379" i="1"/>
  <c r="Y1378" i="1"/>
  <c r="U1378" i="1"/>
  <c r="S1378" i="1"/>
  <c r="N1378" i="1"/>
  <c r="L1378" i="1"/>
  <c r="F1378" i="1"/>
  <c r="Y1377" i="1"/>
  <c r="U1377" i="1"/>
  <c r="S1377" i="1"/>
  <c r="N1377" i="1"/>
  <c r="L1377" i="1"/>
  <c r="F1377" i="1"/>
  <c r="Y1376" i="1"/>
  <c r="U1376" i="1"/>
  <c r="S1376" i="1"/>
  <c r="N1376" i="1"/>
  <c r="L1376" i="1"/>
  <c r="F1376" i="1"/>
  <c r="Y1375" i="1"/>
  <c r="U1375" i="1"/>
  <c r="S1375" i="1"/>
  <c r="N1375" i="1"/>
  <c r="L1375" i="1"/>
  <c r="F1375" i="1"/>
  <c r="Y1374" i="1"/>
  <c r="U1374" i="1"/>
  <c r="S1374" i="1"/>
  <c r="N1374" i="1"/>
  <c r="L1374" i="1"/>
  <c r="F1374" i="1"/>
  <c r="Y1373" i="1"/>
  <c r="U1373" i="1"/>
  <c r="S1373" i="1"/>
  <c r="N1373" i="1"/>
  <c r="L1373" i="1"/>
  <c r="F1373" i="1"/>
  <c r="Y1372" i="1"/>
  <c r="U1372" i="1"/>
  <c r="S1372" i="1"/>
  <c r="N1372" i="1"/>
  <c r="L1372" i="1"/>
  <c r="F1372" i="1"/>
  <c r="Y1371" i="1"/>
  <c r="U1371" i="1"/>
  <c r="S1371" i="1"/>
  <c r="N1371" i="1"/>
  <c r="L1371" i="1"/>
  <c r="F1371" i="1"/>
  <c r="Y1370" i="1"/>
  <c r="U1370" i="1"/>
  <c r="S1370" i="1"/>
  <c r="N1370" i="1"/>
  <c r="L1370" i="1"/>
  <c r="F1370" i="1"/>
  <c r="Y1369" i="1"/>
  <c r="U1369" i="1"/>
  <c r="S1369" i="1"/>
  <c r="N1369" i="1"/>
  <c r="L1369" i="1"/>
  <c r="F1369" i="1"/>
  <c r="Y1368" i="1"/>
  <c r="U1368" i="1"/>
  <c r="S1368" i="1"/>
  <c r="N1368" i="1"/>
  <c r="L1368" i="1"/>
  <c r="F1368" i="1"/>
  <c r="Y1367" i="1"/>
  <c r="U1367" i="1"/>
  <c r="S1367" i="1"/>
  <c r="N1367" i="1"/>
  <c r="L1367" i="1"/>
  <c r="F1367" i="1"/>
  <c r="Y1366" i="1"/>
  <c r="U1366" i="1"/>
  <c r="S1366" i="1"/>
  <c r="N1366" i="1"/>
  <c r="L1366" i="1"/>
  <c r="F1366" i="1"/>
  <c r="Y1365" i="1"/>
  <c r="U1365" i="1"/>
  <c r="S1365" i="1"/>
  <c r="N1365" i="1"/>
  <c r="L1365" i="1"/>
  <c r="F1365" i="1"/>
  <c r="Y1364" i="1"/>
  <c r="U1364" i="1"/>
  <c r="S1364" i="1"/>
  <c r="N1364" i="1"/>
  <c r="L1364" i="1"/>
  <c r="F1364" i="1"/>
  <c r="Y1363" i="1"/>
  <c r="U1363" i="1"/>
  <c r="S1363" i="1"/>
  <c r="N1363" i="1"/>
  <c r="L1363" i="1"/>
  <c r="F1363" i="1"/>
  <c r="Y1362" i="1"/>
  <c r="U1362" i="1"/>
  <c r="S1362" i="1"/>
  <c r="N1362" i="1"/>
  <c r="L1362" i="1"/>
  <c r="F1362" i="1"/>
  <c r="Y1361" i="1"/>
  <c r="U1361" i="1"/>
  <c r="S1361" i="1"/>
  <c r="N1361" i="1"/>
  <c r="L1361" i="1"/>
  <c r="F1361" i="1"/>
  <c r="Y1360" i="1"/>
  <c r="U1360" i="1"/>
  <c r="S1360" i="1"/>
  <c r="N1360" i="1"/>
  <c r="L1360" i="1"/>
  <c r="F1360" i="1"/>
  <c r="Y1359" i="1"/>
  <c r="U1359" i="1"/>
  <c r="S1359" i="1"/>
  <c r="N1359" i="1"/>
  <c r="L1359" i="1"/>
  <c r="F1359" i="1"/>
  <c r="Y1358" i="1"/>
  <c r="U1358" i="1"/>
  <c r="S1358" i="1"/>
  <c r="N1358" i="1"/>
  <c r="L1358" i="1"/>
  <c r="F1358" i="1"/>
  <c r="Y1357" i="1"/>
  <c r="U1357" i="1"/>
  <c r="S1357" i="1"/>
  <c r="N1357" i="1"/>
  <c r="L1357" i="1"/>
  <c r="F1357" i="1"/>
  <c r="Y1356" i="1"/>
  <c r="U1356" i="1"/>
  <c r="S1356" i="1"/>
  <c r="N1356" i="1"/>
  <c r="L1356" i="1"/>
  <c r="F1356" i="1"/>
  <c r="Y1355" i="1"/>
  <c r="U1355" i="1"/>
  <c r="S1355" i="1"/>
  <c r="N1355" i="1"/>
  <c r="L1355" i="1"/>
  <c r="F1355" i="1"/>
  <c r="Y1354" i="1"/>
  <c r="U1354" i="1"/>
  <c r="S1354" i="1"/>
  <c r="N1354" i="1"/>
  <c r="L1354" i="1"/>
  <c r="F1354" i="1"/>
  <c r="Y1353" i="1"/>
  <c r="U1353" i="1"/>
  <c r="S1353" i="1"/>
  <c r="N1353" i="1"/>
  <c r="L1353" i="1"/>
  <c r="F1353" i="1"/>
  <c r="Y1352" i="1"/>
  <c r="U1352" i="1"/>
  <c r="S1352" i="1"/>
  <c r="N1352" i="1"/>
  <c r="L1352" i="1"/>
  <c r="F1352" i="1"/>
  <c r="Y1351" i="1"/>
  <c r="U1351" i="1"/>
  <c r="S1351" i="1"/>
  <c r="N1351" i="1"/>
  <c r="L1351" i="1"/>
  <c r="F1351" i="1"/>
  <c r="Y1350" i="1"/>
  <c r="U1350" i="1"/>
  <c r="S1350" i="1"/>
  <c r="N1350" i="1"/>
  <c r="L1350" i="1"/>
  <c r="F1350" i="1"/>
  <c r="Y1349" i="1"/>
  <c r="U1349" i="1"/>
  <c r="S1349" i="1"/>
  <c r="N1349" i="1"/>
  <c r="L1349" i="1"/>
  <c r="F1349" i="1"/>
  <c r="Y1348" i="1"/>
  <c r="U1348" i="1"/>
  <c r="S1348" i="1"/>
  <c r="N1348" i="1"/>
  <c r="L1348" i="1"/>
  <c r="F1348" i="1"/>
  <c r="Y1347" i="1"/>
  <c r="U1347" i="1"/>
  <c r="S1347" i="1"/>
  <c r="N1347" i="1"/>
  <c r="L1347" i="1"/>
  <c r="F1347" i="1"/>
  <c r="Y1346" i="1"/>
  <c r="U1346" i="1"/>
  <c r="S1346" i="1"/>
  <c r="N1346" i="1"/>
  <c r="L1346" i="1"/>
  <c r="F1346" i="1"/>
  <c r="Y1345" i="1"/>
  <c r="U1345" i="1"/>
  <c r="S1345" i="1"/>
  <c r="N1345" i="1"/>
  <c r="L1345" i="1"/>
  <c r="F1345" i="1"/>
  <c r="Y1344" i="1"/>
  <c r="U1344" i="1"/>
  <c r="S1344" i="1"/>
  <c r="N1344" i="1"/>
  <c r="L1344" i="1"/>
  <c r="F1344" i="1"/>
  <c r="Y1343" i="1"/>
  <c r="U1343" i="1"/>
  <c r="S1343" i="1"/>
  <c r="N1343" i="1"/>
  <c r="L1343" i="1"/>
  <c r="F1343" i="1"/>
  <c r="Y1342" i="1"/>
  <c r="U1342" i="1"/>
  <c r="S1342" i="1"/>
  <c r="N1342" i="1"/>
  <c r="L1342" i="1"/>
  <c r="F1342" i="1"/>
  <c r="Y1341" i="1"/>
  <c r="U1341" i="1"/>
  <c r="S1341" i="1"/>
  <c r="N1341" i="1"/>
  <c r="L1341" i="1"/>
  <c r="F1341" i="1"/>
  <c r="Y1340" i="1"/>
  <c r="U1340" i="1"/>
  <c r="S1340" i="1"/>
  <c r="N1340" i="1"/>
  <c r="L1340" i="1"/>
  <c r="F1340" i="1"/>
  <c r="Y1339" i="1"/>
  <c r="U1339" i="1"/>
  <c r="S1339" i="1"/>
  <c r="N1339" i="1"/>
  <c r="L1339" i="1"/>
  <c r="F1339" i="1"/>
  <c r="Y1338" i="1"/>
  <c r="U1338" i="1"/>
  <c r="S1338" i="1"/>
  <c r="N1338" i="1"/>
  <c r="L1338" i="1"/>
  <c r="F1338" i="1"/>
  <c r="Y1337" i="1"/>
  <c r="U1337" i="1"/>
  <c r="S1337" i="1"/>
  <c r="N1337" i="1"/>
  <c r="L1337" i="1"/>
  <c r="F1337" i="1"/>
  <c r="Y1336" i="1"/>
  <c r="U1336" i="1"/>
  <c r="S1336" i="1"/>
  <c r="N1336" i="1"/>
  <c r="L1336" i="1"/>
  <c r="F1336" i="1"/>
  <c r="Y1335" i="1"/>
  <c r="U1335" i="1"/>
  <c r="S1335" i="1"/>
  <c r="N1335" i="1"/>
  <c r="L1335" i="1"/>
  <c r="F1335" i="1"/>
  <c r="Y1334" i="1"/>
  <c r="U1334" i="1"/>
  <c r="S1334" i="1"/>
  <c r="N1334" i="1"/>
  <c r="L1334" i="1"/>
  <c r="F1334" i="1"/>
  <c r="Y1333" i="1"/>
  <c r="U1333" i="1"/>
  <c r="S1333" i="1"/>
  <c r="N1333" i="1"/>
  <c r="L1333" i="1"/>
  <c r="F1333" i="1"/>
  <c r="Y1332" i="1"/>
  <c r="U1332" i="1"/>
  <c r="S1332" i="1"/>
  <c r="N1332" i="1"/>
  <c r="L1332" i="1"/>
  <c r="F1332" i="1"/>
  <c r="Y1331" i="1"/>
  <c r="U1331" i="1"/>
  <c r="S1331" i="1"/>
  <c r="N1331" i="1"/>
  <c r="L1331" i="1"/>
  <c r="F1331" i="1"/>
  <c r="Y1330" i="1"/>
  <c r="U1330" i="1"/>
  <c r="S1330" i="1"/>
  <c r="N1330" i="1"/>
  <c r="L1330" i="1"/>
  <c r="F1330" i="1"/>
  <c r="Y1329" i="1"/>
  <c r="U1329" i="1"/>
  <c r="S1329" i="1"/>
  <c r="N1329" i="1"/>
  <c r="L1329" i="1"/>
  <c r="F1329" i="1"/>
  <c r="Y1328" i="1"/>
  <c r="U1328" i="1"/>
  <c r="S1328" i="1"/>
  <c r="N1328" i="1"/>
  <c r="L1328" i="1"/>
  <c r="F1328" i="1"/>
  <c r="Y1327" i="1"/>
  <c r="U1327" i="1"/>
  <c r="S1327" i="1"/>
  <c r="N1327" i="1"/>
  <c r="L1327" i="1"/>
  <c r="F1327" i="1"/>
  <c r="Y1326" i="1"/>
  <c r="U1326" i="1"/>
  <c r="S1326" i="1"/>
  <c r="N1326" i="1"/>
  <c r="L1326" i="1"/>
  <c r="F1326" i="1"/>
  <c r="Y1325" i="1"/>
  <c r="U1325" i="1"/>
  <c r="S1325" i="1"/>
  <c r="N1325" i="1"/>
  <c r="L1325" i="1"/>
  <c r="F1325" i="1"/>
  <c r="Y1324" i="1"/>
  <c r="U1324" i="1"/>
  <c r="S1324" i="1"/>
  <c r="N1324" i="1"/>
  <c r="L1324" i="1"/>
  <c r="H1324" i="1"/>
  <c r="F1324" i="1"/>
  <c r="Y1323" i="1"/>
  <c r="U1323" i="1"/>
  <c r="S1323" i="1"/>
  <c r="N1323" i="1"/>
  <c r="L1323" i="1"/>
  <c r="H1323" i="1"/>
  <c r="I1323" i="1" s="1"/>
  <c r="F1323" i="1"/>
  <c r="Y1322" i="1"/>
  <c r="U1322" i="1"/>
  <c r="S1322" i="1"/>
  <c r="N1322" i="1"/>
  <c r="L1322" i="1"/>
  <c r="I1322" i="1"/>
  <c r="F1322" i="1"/>
  <c r="Y1321" i="1"/>
  <c r="U1321" i="1"/>
  <c r="S1321" i="1"/>
  <c r="N1321" i="1"/>
  <c r="L1321" i="1"/>
  <c r="F1321" i="1"/>
  <c r="Y1320" i="1"/>
  <c r="U1320" i="1"/>
  <c r="S1320" i="1"/>
  <c r="N1320" i="1"/>
  <c r="L1320" i="1"/>
  <c r="F1320" i="1"/>
  <c r="Y1319" i="1"/>
  <c r="U1319" i="1"/>
  <c r="S1319" i="1"/>
  <c r="N1319" i="1"/>
  <c r="L1319" i="1"/>
  <c r="F1319" i="1"/>
  <c r="Y1318" i="1"/>
  <c r="U1318" i="1"/>
  <c r="S1318" i="1"/>
  <c r="N1318" i="1"/>
  <c r="L1318" i="1"/>
  <c r="F1318" i="1"/>
  <c r="Y1317" i="1"/>
  <c r="U1317" i="1"/>
  <c r="S1317" i="1"/>
  <c r="N1317" i="1"/>
  <c r="L1317" i="1"/>
  <c r="F1317" i="1"/>
  <c r="Y1316" i="1"/>
  <c r="U1316" i="1"/>
  <c r="S1316" i="1"/>
  <c r="N1316" i="1"/>
  <c r="L1316" i="1"/>
  <c r="F1316" i="1"/>
  <c r="Y1315" i="1"/>
  <c r="U1315" i="1"/>
  <c r="S1315" i="1"/>
  <c r="N1315" i="1"/>
  <c r="L1315" i="1"/>
  <c r="F1315" i="1"/>
  <c r="Y1314" i="1"/>
  <c r="U1314" i="1"/>
  <c r="S1314" i="1"/>
  <c r="N1314" i="1"/>
  <c r="L1314" i="1"/>
  <c r="F1314" i="1"/>
  <c r="Y1313" i="1"/>
  <c r="U1313" i="1"/>
  <c r="S1313" i="1"/>
  <c r="N1313" i="1"/>
  <c r="L1313" i="1"/>
  <c r="F1313" i="1"/>
  <c r="Y1312" i="1"/>
  <c r="U1312" i="1"/>
  <c r="S1312" i="1"/>
  <c r="N1312" i="1"/>
  <c r="L1312" i="1"/>
  <c r="F1312" i="1"/>
  <c r="Y1311" i="1"/>
  <c r="U1311" i="1"/>
  <c r="S1311" i="1"/>
  <c r="N1311" i="1"/>
  <c r="L1311" i="1"/>
  <c r="F1311" i="1"/>
  <c r="Y1310" i="1"/>
  <c r="U1310" i="1"/>
  <c r="S1310" i="1"/>
  <c r="N1310" i="1"/>
  <c r="L1310" i="1"/>
  <c r="F1310" i="1"/>
  <c r="Y1309" i="1"/>
  <c r="U1309" i="1"/>
  <c r="S1309" i="1"/>
  <c r="N1309" i="1"/>
  <c r="L1309" i="1"/>
  <c r="F1309" i="1"/>
  <c r="Y1308" i="1"/>
  <c r="U1308" i="1"/>
  <c r="S1308" i="1"/>
  <c r="N1308" i="1"/>
  <c r="L1308" i="1"/>
  <c r="F1308" i="1"/>
  <c r="Y1307" i="1"/>
  <c r="U1307" i="1"/>
  <c r="S1307" i="1"/>
  <c r="N1307" i="1"/>
  <c r="L1307" i="1"/>
  <c r="F1307" i="1"/>
  <c r="Y1306" i="1"/>
  <c r="U1306" i="1"/>
  <c r="S1306" i="1"/>
  <c r="N1306" i="1"/>
  <c r="L1306" i="1"/>
  <c r="F1306" i="1"/>
  <c r="Y1305" i="1"/>
  <c r="U1305" i="1"/>
  <c r="S1305" i="1"/>
  <c r="N1305" i="1"/>
  <c r="L1305" i="1"/>
  <c r="F1305" i="1"/>
  <c r="Y1304" i="1"/>
  <c r="U1304" i="1"/>
  <c r="S1304" i="1"/>
  <c r="N1304" i="1"/>
  <c r="L1304" i="1"/>
  <c r="F1304" i="1"/>
  <c r="Y1303" i="1"/>
  <c r="U1303" i="1"/>
  <c r="S1303" i="1"/>
  <c r="N1303" i="1"/>
  <c r="L1303" i="1"/>
  <c r="F1303" i="1"/>
  <c r="Y1302" i="1"/>
  <c r="U1302" i="1"/>
  <c r="S1302" i="1"/>
  <c r="N1302" i="1"/>
  <c r="L1302" i="1"/>
  <c r="F1302" i="1"/>
  <c r="Y1301" i="1"/>
  <c r="U1301" i="1"/>
  <c r="S1301" i="1"/>
  <c r="N1301" i="1"/>
  <c r="L1301" i="1"/>
  <c r="F1301" i="1"/>
  <c r="Y1300" i="1"/>
  <c r="U1300" i="1"/>
  <c r="S1300" i="1"/>
  <c r="N1300" i="1"/>
  <c r="L1300" i="1"/>
  <c r="F1300" i="1"/>
  <c r="Y1299" i="1"/>
  <c r="U1299" i="1"/>
  <c r="S1299" i="1"/>
  <c r="N1299" i="1"/>
  <c r="L1299" i="1"/>
  <c r="F1299" i="1"/>
  <c r="Y1298" i="1"/>
  <c r="U1298" i="1"/>
  <c r="S1298" i="1"/>
  <c r="N1298" i="1"/>
  <c r="L1298" i="1"/>
  <c r="F1298" i="1"/>
  <c r="Y1297" i="1"/>
  <c r="U1297" i="1"/>
  <c r="S1297" i="1"/>
  <c r="N1297" i="1"/>
  <c r="L1297" i="1"/>
  <c r="F1297" i="1"/>
  <c r="Y1296" i="1"/>
  <c r="U1296" i="1"/>
  <c r="S1296" i="1"/>
  <c r="N1296" i="1"/>
  <c r="L1296" i="1"/>
  <c r="F1296" i="1"/>
  <c r="Y1295" i="1"/>
  <c r="U1295" i="1"/>
  <c r="S1295" i="1"/>
  <c r="N1295" i="1"/>
  <c r="L1295" i="1"/>
  <c r="F1295" i="1"/>
  <c r="Y1294" i="1"/>
  <c r="U1294" i="1"/>
  <c r="S1294" i="1"/>
  <c r="N1294" i="1"/>
  <c r="L1294" i="1"/>
  <c r="F1294" i="1"/>
  <c r="Y1293" i="1"/>
  <c r="U1293" i="1"/>
  <c r="S1293" i="1"/>
  <c r="N1293" i="1"/>
  <c r="L1293" i="1"/>
  <c r="F1293" i="1"/>
  <c r="Y1292" i="1"/>
  <c r="U1292" i="1"/>
  <c r="S1292" i="1"/>
  <c r="N1292" i="1"/>
  <c r="L1292" i="1"/>
  <c r="F1292" i="1"/>
  <c r="Y1291" i="1"/>
  <c r="U1291" i="1"/>
  <c r="S1291" i="1"/>
  <c r="N1291" i="1"/>
  <c r="L1291" i="1"/>
  <c r="F1291" i="1"/>
  <c r="Y1290" i="1"/>
  <c r="U1290" i="1"/>
  <c r="S1290" i="1"/>
  <c r="N1290" i="1"/>
  <c r="L1290" i="1"/>
  <c r="F1290" i="1"/>
  <c r="Y1289" i="1"/>
  <c r="U1289" i="1"/>
  <c r="S1289" i="1"/>
  <c r="N1289" i="1"/>
  <c r="L1289" i="1"/>
  <c r="F1289" i="1"/>
  <c r="Y1288" i="1"/>
  <c r="U1288" i="1"/>
  <c r="S1288" i="1"/>
  <c r="N1288" i="1"/>
  <c r="L1288" i="1"/>
  <c r="F1288" i="1"/>
  <c r="Y1287" i="1"/>
  <c r="U1287" i="1"/>
  <c r="S1287" i="1"/>
  <c r="N1287" i="1"/>
  <c r="L1287" i="1"/>
  <c r="F1287" i="1"/>
  <c r="Y1286" i="1"/>
  <c r="U1286" i="1"/>
  <c r="S1286" i="1"/>
  <c r="N1286" i="1"/>
  <c r="L1286" i="1"/>
  <c r="F1286" i="1"/>
  <c r="Y1285" i="1"/>
  <c r="U1285" i="1"/>
  <c r="S1285" i="1"/>
  <c r="N1285" i="1"/>
  <c r="L1285" i="1"/>
  <c r="F1285" i="1"/>
  <c r="Y1284" i="1"/>
  <c r="U1284" i="1"/>
  <c r="S1284" i="1"/>
  <c r="N1284" i="1"/>
  <c r="L1284" i="1"/>
  <c r="F1284" i="1"/>
  <c r="Y1283" i="1"/>
  <c r="U1283" i="1"/>
  <c r="S1283" i="1"/>
  <c r="N1283" i="1"/>
  <c r="L1283" i="1"/>
  <c r="F1283" i="1"/>
  <c r="Y1282" i="1"/>
  <c r="U1282" i="1"/>
  <c r="S1282" i="1"/>
  <c r="N1282" i="1"/>
  <c r="L1282" i="1"/>
  <c r="F1282" i="1"/>
  <c r="Y1281" i="1"/>
  <c r="U1281" i="1"/>
  <c r="S1281" i="1"/>
  <c r="N1281" i="1"/>
  <c r="L1281" i="1"/>
  <c r="F1281" i="1"/>
  <c r="Y1280" i="1"/>
  <c r="U1280" i="1"/>
  <c r="S1280" i="1"/>
  <c r="N1280" i="1"/>
  <c r="L1280" i="1"/>
  <c r="F1280" i="1"/>
  <c r="Y1279" i="1"/>
  <c r="U1279" i="1"/>
  <c r="S1279" i="1"/>
  <c r="N1279" i="1"/>
  <c r="L1279" i="1"/>
  <c r="F1279" i="1"/>
  <c r="Y1278" i="1"/>
  <c r="U1278" i="1"/>
  <c r="S1278" i="1"/>
  <c r="N1278" i="1"/>
  <c r="L1278" i="1"/>
  <c r="F1278" i="1"/>
  <c r="Y1277" i="1"/>
  <c r="U1277" i="1"/>
  <c r="S1277" i="1"/>
  <c r="N1277" i="1"/>
  <c r="L1277" i="1"/>
  <c r="F1277" i="1"/>
  <c r="Y1276" i="1"/>
  <c r="U1276" i="1"/>
  <c r="S1276" i="1"/>
  <c r="N1276" i="1"/>
  <c r="L1276" i="1"/>
  <c r="F1276" i="1"/>
  <c r="Y1275" i="1"/>
  <c r="U1275" i="1"/>
  <c r="S1275" i="1"/>
  <c r="N1275" i="1"/>
  <c r="L1275" i="1"/>
  <c r="F1275" i="1"/>
  <c r="Y1274" i="1"/>
  <c r="U1274" i="1"/>
  <c r="S1274" i="1"/>
  <c r="N1274" i="1"/>
  <c r="L1274" i="1"/>
  <c r="F1274" i="1"/>
  <c r="Y1273" i="1"/>
  <c r="U1273" i="1"/>
  <c r="S1273" i="1"/>
  <c r="N1273" i="1"/>
  <c r="L1273" i="1"/>
  <c r="F1273" i="1"/>
  <c r="Y1272" i="1"/>
  <c r="U1272" i="1"/>
  <c r="S1272" i="1"/>
  <c r="N1272" i="1"/>
  <c r="L1272" i="1"/>
  <c r="F1272" i="1"/>
  <c r="Y1271" i="1"/>
  <c r="U1271" i="1"/>
  <c r="S1271" i="1"/>
  <c r="N1271" i="1"/>
  <c r="L1271" i="1"/>
  <c r="F1271" i="1"/>
  <c r="Y1270" i="1"/>
  <c r="U1270" i="1"/>
  <c r="S1270" i="1"/>
  <c r="N1270" i="1"/>
  <c r="L1270" i="1"/>
  <c r="F1270" i="1"/>
  <c r="Y1269" i="1"/>
  <c r="U1269" i="1"/>
  <c r="S1269" i="1"/>
  <c r="N1269" i="1"/>
  <c r="L1269" i="1"/>
  <c r="F1269" i="1"/>
  <c r="Y1268" i="1"/>
  <c r="U1268" i="1"/>
  <c r="S1268" i="1"/>
  <c r="N1268" i="1"/>
  <c r="L1268" i="1"/>
  <c r="F1268" i="1"/>
  <c r="Y1267" i="1"/>
  <c r="U1267" i="1"/>
  <c r="S1267" i="1"/>
  <c r="N1267" i="1"/>
  <c r="L1267" i="1"/>
  <c r="F1267" i="1"/>
  <c r="Y1266" i="1"/>
  <c r="U1266" i="1"/>
  <c r="S1266" i="1"/>
  <c r="N1266" i="1"/>
  <c r="L1266" i="1"/>
  <c r="F1266" i="1"/>
  <c r="Y1265" i="1"/>
  <c r="U1265" i="1"/>
  <c r="S1265" i="1"/>
  <c r="N1265" i="1"/>
  <c r="L1265" i="1"/>
  <c r="F1265" i="1"/>
  <c r="Y1264" i="1"/>
  <c r="U1264" i="1"/>
  <c r="S1264" i="1"/>
  <c r="N1264" i="1"/>
  <c r="L1264" i="1"/>
  <c r="F1264" i="1"/>
  <c r="Y1263" i="1"/>
  <c r="U1263" i="1"/>
  <c r="S1263" i="1"/>
  <c r="N1263" i="1"/>
  <c r="L1263" i="1"/>
  <c r="I1263" i="1"/>
  <c r="H1263" i="1"/>
  <c r="H1264" i="1" s="1"/>
  <c r="F1263" i="1"/>
  <c r="Y1262" i="1"/>
  <c r="U1262" i="1"/>
  <c r="S1262" i="1"/>
  <c r="N1262" i="1"/>
  <c r="L1262" i="1"/>
  <c r="I1262" i="1"/>
  <c r="F1262" i="1"/>
  <c r="Y1261" i="1"/>
  <c r="U1261" i="1"/>
  <c r="S1261" i="1"/>
  <c r="N1261" i="1"/>
  <c r="L1261" i="1"/>
  <c r="F1261" i="1"/>
  <c r="Y1260" i="1"/>
  <c r="U1260" i="1"/>
  <c r="S1260" i="1"/>
  <c r="N1260" i="1"/>
  <c r="L1260" i="1"/>
  <c r="F1260" i="1"/>
  <c r="Y1259" i="1"/>
  <c r="U1259" i="1"/>
  <c r="S1259" i="1"/>
  <c r="N1259" i="1"/>
  <c r="L1259" i="1"/>
  <c r="F1259" i="1"/>
  <c r="Y1258" i="1"/>
  <c r="U1258" i="1"/>
  <c r="S1258" i="1"/>
  <c r="N1258" i="1"/>
  <c r="L1258" i="1"/>
  <c r="F1258" i="1"/>
  <c r="Y1257" i="1"/>
  <c r="U1257" i="1"/>
  <c r="S1257" i="1"/>
  <c r="N1257" i="1"/>
  <c r="L1257" i="1"/>
  <c r="F1257" i="1"/>
  <c r="Y1256" i="1"/>
  <c r="U1256" i="1"/>
  <c r="S1256" i="1"/>
  <c r="N1256" i="1"/>
  <c r="L1256" i="1"/>
  <c r="F1256" i="1"/>
  <c r="Y1255" i="1"/>
  <c r="U1255" i="1"/>
  <c r="S1255" i="1"/>
  <c r="N1255" i="1"/>
  <c r="L1255" i="1"/>
  <c r="F1255" i="1"/>
  <c r="Y1254" i="1"/>
  <c r="U1254" i="1"/>
  <c r="S1254" i="1"/>
  <c r="N1254" i="1"/>
  <c r="L1254" i="1"/>
  <c r="F1254" i="1"/>
  <c r="Y1253" i="1"/>
  <c r="U1253" i="1"/>
  <c r="S1253" i="1"/>
  <c r="N1253" i="1"/>
  <c r="L1253" i="1"/>
  <c r="F1253" i="1"/>
  <c r="Y1252" i="1"/>
  <c r="U1252" i="1"/>
  <c r="S1252" i="1"/>
  <c r="N1252" i="1"/>
  <c r="L1252" i="1"/>
  <c r="F1252" i="1"/>
  <c r="Y1251" i="1"/>
  <c r="U1251" i="1"/>
  <c r="S1251" i="1"/>
  <c r="N1251" i="1"/>
  <c r="L1251" i="1"/>
  <c r="F1251" i="1"/>
  <c r="Y1250" i="1"/>
  <c r="U1250" i="1"/>
  <c r="S1250" i="1"/>
  <c r="N1250" i="1"/>
  <c r="L1250" i="1"/>
  <c r="F1250" i="1"/>
  <c r="Y1249" i="1"/>
  <c r="U1249" i="1"/>
  <c r="S1249" i="1"/>
  <c r="N1249" i="1"/>
  <c r="L1249" i="1"/>
  <c r="F1249" i="1"/>
  <c r="Y1248" i="1"/>
  <c r="U1248" i="1"/>
  <c r="S1248" i="1"/>
  <c r="N1248" i="1"/>
  <c r="L1248" i="1"/>
  <c r="F1248" i="1"/>
  <c r="Y1247" i="1"/>
  <c r="U1247" i="1"/>
  <c r="S1247" i="1"/>
  <c r="N1247" i="1"/>
  <c r="L1247" i="1"/>
  <c r="F1247" i="1"/>
  <c r="Y1246" i="1"/>
  <c r="U1246" i="1"/>
  <c r="S1246" i="1"/>
  <c r="N1246" i="1"/>
  <c r="L1246" i="1"/>
  <c r="F1246" i="1"/>
  <c r="Y1245" i="1"/>
  <c r="U1245" i="1"/>
  <c r="S1245" i="1"/>
  <c r="N1245" i="1"/>
  <c r="L1245" i="1"/>
  <c r="F1245" i="1"/>
  <c r="Y1244" i="1"/>
  <c r="U1244" i="1"/>
  <c r="S1244" i="1"/>
  <c r="N1244" i="1"/>
  <c r="L1244" i="1"/>
  <c r="F1244" i="1"/>
  <c r="Y1243" i="1"/>
  <c r="U1243" i="1"/>
  <c r="S1243" i="1"/>
  <c r="N1243" i="1"/>
  <c r="L1243" i="1"/>
  <c r="F1243" i="1"/>
  <c r="Y1242" i="1"/>
  <c r="U1242" i="1"/>
  <c r="S1242" i="1"/>
  <c r="N1242" i="1"/>
  <c r="L1242" i="1"/>
  <c r="F1242" i="1"/>
  <c r="Y1241" i="1"/>
  <c r="U1241" i="1"/>
  <c r="S1241" i="1"/>
  <c r="N1241" i="1"/>
  <c r="L1241" i="1"/>
  <c r="F1241" i="1"/>
  <c r="Y1240" i="1"/>
  <c r="U1240" i="1"/>
  <c r="S1240" i="1"/>
  <c r="N1240" i="1"/>
  <c r="L1240" i="1"/>
  <c r="F1240" i="1"/>
  <c r="Y1239" i="1"/>
  <c r="U1239" i="1"/>
  <c r="S1239" i="1"/>
  <c r="N1239" i="1"/>
  <c r="L1239" i="1"/>
  <c r="F1239" i="1"/>
  <c r="Y1238" i="1"/>
  <c r="U1238" i="1"/>
  <c r="S1238" i="1"/>
  <c r="N1238" i="1"/>
  <c r="L1238" i="1"/>
  <c r="F1238" i="1"/>
  <c r="Y1237" i="1"/>
  <c r="U1237" i="1"/>
  <c r="S1237" i="1"/>
  <c r="N1237" i="1"/>
  <c r="L1237" i="1"/>
  <c r="F1237" i="1"/>
  <c r="Y1236" i="1"/>
  <c r="U1236" i="1"/>
  <c r="S1236" i="1"/>
  <c r="N1236" i="1"/>
  <c r="L1236" i="1"/>
  <c r="F1236" i="1"/>
  <c r="Y1235" i="1"/>
  <c r="U1235" i="1"/>
  <c r="S1235" i="1"/>
  <c r="N1235" i="1"/>
  <c r="L1235" i="1"/>
  <c r="F1235" i="1"/>
  <c r="Y1234" i="1"/>
  <c r="U1234" i="1"/>
  <c r="S1234" i="1"/>
  <c r="N1234" i="1"/>
  <c r="L1234" i="1"/>
  <c r="F1234" i="1"/>
  <c r="Y1233" i="1"/>
  <c r="U1233" i="1"/>
  <c r="S1233" i="1"/>
  <c r="N1233" i="1"/>
  <c r="L1233" i="1"/>
  <c r="F1233" i="1"/>
  <c r="Y1232" i="1"/>
  <c r="U1232" i="1"/>
  <c r="S1232" i="1"/>
  <c r="N1232" i="1"/>
  <c r="L1232" i="1"/>
  <c r="F1232" i="1"/>
  <c r="Y1231" i="1"/>
  <c r="U1231" i="1"/>
  <c r="S1231" i="1"/>
  <c r="N1231" i="1"/>
  <c r="L1231" i="1"/>
  <c r="F1231" i="1"/>
  <c r="Y1230" i="1"/>
  <c r="U1230" i="1"/>
  <c r="S1230" i="1"/>
  <c r="N1230" i="1"/>
  <c r="L1230" i="1"/>
  <c r="F1230" i="1"/>
  <c r="Y1229" i="1"/>
  <c r="U1229" i="1"/>
  <c r="S1229" i="1"/>
  <c r="N1229" i="1"/>
  <c r="L1229" i="1"/>
  <c r="F1229" i="1"/>
  <c r="Y1228" i="1"/>
  <c r="U1228" i="1"/>
  <c r="S1228" i="1"/>
  <c r="N1228" i="1"/>
  <c r="L1228" i="1"/>
  <c r="F1228" i="1"/>
  <c r="Y1227" i="1"/>
  <c r="U1227" i="1"/>
  <c r="S1227" i="1"/>
  <c r="N1227" i="1"/>
  <c r="L1227" i="1"/>
  <c r="F1227" i="1"/>
  <c r="Y1226" i="1"/>
  <c r="U1226" i="1"/>
  <c r="S1226" i="1"/>
  <c r="N1226" i="1"/>
  <c r="L1226" i="1"/>
  <c r="F1226" i="1"/>
  <c r="Y1225" i="1"/>
  <c r="U1225" i="1"/>
  <c r="S1225" i="1"/>
  <c r="N1225" i="1"/>
  <c r="L1225" i="1"/>
  <c r="F1225" i="1"/>
  <c r="Y1224" i="1"/>
  <c r="U1224" i="1"/>
  <c r="S1224" i="1"/>
  <c r="N1224" i="1"/>
  <c r="L1224" i="1"/>
  <c r="F1224" i="1"/>
  <c r="Y1223" i="1"/>
  <c r="U1223" i="1"/>
  <c r="S1223" i="1"/>
  <c r="N1223" i="1"/>
  <c r="L1223" i="1"/>
  <c r="F1223" i="1"/>
  <c r="Y1222" i="1"/>
  <c r="U1222" i="1"/>
  <c r="S1222" i="1"/>
  <c r="N1222" i="1"/>
  <c r="L1222" i="1"/>
  <c r="F1222" i="1"/>
  <c r="Y1221" i="1"/>
  <c r="U1221" i="1"/>
  <c r="S1221" i="1"/>
  <c r="N1221" i="1"/>
  <c r="L1221" i="1"/>
  <c r="F1221" i="1"/>
  <c r="Y1220" i="1"/>
  <c r="U1220" i="1"/>
  <c r="S1220" i="1"/>
  <c r="N1220" i="1"/>
  <c r="L1220" i="1"/>
  <c r="F1220" i="1"/>
  <c r="Y1219" i="1"/>
  <c r="U1219" i="1"/>
  <c r="S1219" i="1"/>
  <c r="N1219" i="1"/>
  <c r="L1219" i="1"/>
  <c r="F1219" i="1"/>
  <c r="Y1218" i="1"/>
  <c r="U1218" i="1"/>
  <c r="S1218" i="1"/>
  <c r="N1218" i="1"/>
  <c r="L1218" i="1"/>
  <c r="F1218" i="1"/>
  <c r="Y1217" i="1"/>
  <c r="U1217" i="1"/>
  <c r="S1217" i="1"/>
  <c r="N1217" i="1"/>
  <c r="L1217" i="1"/>
  <c r="F1217" i="1"/>
  <c r="Y1216" i="1"/>
  <c r="U1216" i="1"/>
  <c r="S1216" i="1"/>
  <c r="N1216" i="1"/>
  <c r="L1216" i="1"/>
  <c r="F1216" i="1"/>
  <c r="Y1215" i="1"/>
  <c r="U1215" i="1"/>
  <c r="S1215" i="1"/>
  <c r="N1215" i="1"/>
  <c r="L1215" i="1"/>
  <c r="F1215" i="1"/>
  <c r="Y1214" i="1"/>
  <c r="U1214" i="1"/>
  <c r="S1214" i="1"/>
  <c r="N1214" i="1"/>
  <c r="L1214" i="1"/>
  <c r="F1214" i="1"/>
  <c r="Y1213" i="1"/>
  <c r="U1213" i="1"/>
  <c r="S1213" i="1"/>
  <c r="N1213" i="1"/>
  <c r="L1213" i="1"/>
  <c r="F1213" i="1"/>
  <c r="Y1212" i="1"/>
  <c r="U1212" i="1"/>
  <c r="S1212" i="1"/>
  <c r="N1212" i="1"/>
  <c r="L1212" i="1"/>
  <c r="F1212" i="1"/>
  <c r="Y1211" i="1"/>
  <c r="U1211" i="1"/>
  <c r="S1211" i="1"/>
  <c r="N1211" i="1"/>
  <c r="L1211" i="1"/>
  <c r="F1211" i="1"/>
  <c r="Y1210" i="1"/>
  <c r="U1210" i="1"/>
  <c r="S1210" i="1"/>
  <c r="N1210" i="1"/>
  <c r="L1210" i="1"/>
  <c r="F1210" i="1"/>
  <c r="Y1209" i="1"/>
  <c r="U1209" i="1"/>
  <c r="S1209" i="1"/>
  <c r="N1209" i="1"/>
  <c r="L1209" i="1"/>
  <c r="F1209" i="1"/>
  <c r="Y1208" i="1"/>
  <c r="U1208" i="1"/>
  <c r="S1208" i="1"/>
  <c r="N1208" i="1"/>
  <c r="L1208" i="1"/>
  <c r="F1208" i="1"/>
  <c r="Y1207" i="1"/>
  <c r="U1207" i="1"/>
  <c r="S1207" i="1"/>
  <c r="N1207" i="1"/>
  <c r="L1207" i="1"/>
  <c r="F1207" i="1"/>
  <c r="Y1206" i="1"/>
  <c r="U1206" i="1"/>
  <c r="S1206" i="1"/>
  <c r="N1206" i="1"/>
  <c r="L1206" i="1"/>
  <c r="F1206" i="1"/>
  <c r="Y1205" i="1"/>
  <c r="U1205" i="1"/>
  <c r="S1205" i="1"/>
  <c r="N1205" i="1"/>
  <c r="L1205" i="1"/>
  <c r="F1205" i="1"/>
  <c r="Y1204" i="1"/>
  <c r="U1204" i="1"/>
  <c r="S1204" i="1"/>
  <c r="N1204" i="1"/>
  <c r="L1204" i="1"/>
  <c r="F1204" i="1"/>
  <c r="Y1203" i="1"/>
  <c r="U1203" i="1"/>
  <c r="S1203" i="1"/>
  <c r="N1203" i="1"/>
  <c r="L1203" i="1"/>
  <c r="H1203" i="1"/>
  <c r="H1204" i="1" s="1"/>
  <c r="F1203" i="1"/>
  <c r="Y1202" i="1"/>
  <c r="U1202" i="1"/>
  <c r="S1202" i="1"/>
  <c r="N1202" i="1"/>
  <c r="L1202" i="1"/>
  <c r="I1202" i="1"/>
  <c r="F1202" i="1"/>
  <c r="Y1201" i="1"/>
  <c r="U1201" i="1"/>
  <c r="S1201" i="1"/>
  <c r="N1201" i="1"/>
  <c r="L1201" i="1"/>
  <c r="F1201" i="1"/>
  <c r="Y1200" i="1"/>
  <c r="U1200" i="1"/>
  <c r="S1200" i="1"/>
  <c r="N1200" i="1"/>
  <c r="L1200" i="1"/>
  <c r="F1200" i="1"/>
  <c r="Y1199" i="1"/>
  <c r="U1199" i="1"/>
  <c r="S1199" i="1"/>
  <c r="N1199" i="1"/>
  <c r="L1199" i="1"/>
  <c r="F1199" i="1"/>
  <c r="Y1198" i="1"/>
  <c r="U1198" i="1"/>
  <c r="S1198" i="1"/>
  <c r="N1198" i="1"/>
  <c r="L1198" i="1"/>
  <c r="F1198" i="1"/>
  <c r="Y1197" i="1"/>
  <c r="U1197" i="1"/>
  <c r="S1197" i="1"/>
  <c r="N1197" i="1"/>
  <c r="L1197" i="1"/>
  <c r="F1197" i="1"/>
  <c r="Y1196" i="1"/>
  <c r="U1196" i="1"/>
  <c r="S1196" i="1"/>
  <c r="N1196" i="1"/>
  <c r="L1196" i="1"/>
  <c r="F1196" i="1"/>
  <c r="Y1195" i="1"/>
  <c r="U1195" i="1"/>
  <c r="S1195" i="1"/>
  <c r="N1195" i="1"/>
  <c r="L1195" i="1"/>
  <c r="F1195" i="1"/>
  <c r="Y1194" i="1"/>
  <c r="U1194" i="1"/>
  <c r="S1194" i="1"/>
  <c r="N1194" i="1"/>
  <c r="L1194" i="1"/>
  <c r="I1194" i="1"/>
  <c r="F1194" i="1"/>
  <c r="Y1193" i="1"/>
  <c r="U1193" i="1"/>
  <c r="S1193" i="1"/>
  <c r="N1193" i="1"/>
  <c r="L1193" i="1"/>
  <c r="F1193" i="1"/>
  <c r="Y1192" i="1"/>
  <c r="U1192" i="1"/>
  <c r="S1192" i="1"/>
  <c r="N1192" i="1"/>
  <c r="L1192" i="1"/>
  <c r="F1192" i="1"/>
  <c r="Y1191" i="1"/>
  <c r="U1191" i="1"/>
  <c r="S1191" i="1"/>
  <c r="N1191" i="1"/>
  <c r="L1191" i="1"/>
  <c r="I1191" i="1"/>
  <c r="F1191" i="1"/>
  <c r="Y1190" i="1"/>
  <c r="U1190" i="1"/>
  <c r="S1190" i="1"/>
  <c r="N1190" i="1"/>
  <c r="L1190" i="1"/>
  <c r="I1190" i="1"/>
  <c r="F1190" i="1"/>
  <c r="Y1189" i="1"/>
  <c r="U1189" i="1"/>
  <c r="S1189" i="1"/>
  <c r="N1189" i="1"/>
  <c r="L1189" i="1"/>
  <c r="F1189" i="1"/>
  <c r="Y1188" i="1"/>
  <c r="U1188" i="1"/>
  <c r="S1188" i="1"/>
  <c r="N1188" i="1"/>
  <c r="L1188" i="1"/>
  <c r="I1188" i="1"/>
  <c r="F1188" i="1"/>
  <c r="Y1187" i="1"/>
  <c r="U1187" i="1"/>
  <c r="S1187" i="1"/>
  <c r="N1187" i="1"/>
  <c r="L1187" i="1"/>
  <c r="I1187" i="1"/>
  <c r="F1187" i="1"/>
  <c r="Y1186" i="1"/>
  <c r="U1186" i="1"/>
  <c r="S1186" i="1"/>
  <c r="N1186" i="1"/>
  <c r="L1186" i="1"/>
  <c r="F1186" i="1"/>
  <c r="Y1185" i="1"/>
  <c r="U1185" i="1"/>
  <c r="S1185" i="1"/>
  <c r="N1185" i="1"/>
  <c r="L1185" i="1"/>
  <c r="F1185" i="1"/>
  <c r="Y1184" i="1"/>
  <c r="U1184" i="1"/>
  <c r="S1184" i="1"/>
  <c r="N1184" i="1"/>
  <c r="L1184" i="1"/>
  <c r="I1184" i="1"/>
  <c r="F1184" i="1"/>
  <c r="Y1183" i="1"/>
  <c r="U1183" i="1"/>
  <c r="S1183" i="1"/>
  <c r="N1183" i="1"/>
  <c r="L1183" i="1"/>
  <c r="F1183" i="1"/>
  <c r="Y1182" i="1"/>
  <c r="U1182" i="1"/>
  <c r="S1182" i="1"/>
  <c r="N1182" i="1"/>
  <c r="L1182" i="1"/>
  <c r="F1182" i="1"/>
  <c r="Y1181" i="1"/>
  <c r="U1181" i="1"/>
  <c r="S1181" i="1"/>
  <c r="N1181" i="1"/>
  <c r="L1181" i="1"/>
  <c r="F1181" i="1"/>
  <c r="Y1180" i="1"/>
  <c r="U1180" i="1"/>
  <c r="S1180" i="1"/>
  <c r="N1180" i="1"/>
  <c r="L1180" i="1"/>
  <c r="F1180" i="1"/>
  <c r="Y1179" i="1"/>
  <c r="U1179" i="1"/>
  <c r="S1179" i="1"/>
  <c r="N1179" i="1"/>
  <c r="L1179" i="1"/>
  <c r="F1179" i="1"/>
  <c r="Y1178" i="1"/>
  <c r="U1178" i="1"/>
  <c r="S1178" i="1"/>
  <c r="N1178" i="1"/>
  <c r="L1178" i="1"/>
  <c r="I1178" i="1"/>
  <c r="F1178" i="1"/>
  <c r="Y1177" i="1"/>
  <c r="U1177" i="1"/>
  <c r="S1177" i="1"/>
  <c r="N1177" i="1"/>
  <c r="L1177" i="1"/>
  <c r="F1177" i="1"/>
  <c r="Y1176" i="1"/>
  <c r="U1176" i="1"/>
  <c r="S1176" i="1"/>
  <c r="N1176" i="1"/>
  <c r="L1176" i="1"/>
  <c r="F1176" i="1"/>
  <c r="Y1175" i="1"/>
  <c r="U1175" i="1"/>
  <c r="S1175" i="1"/>
  <c r="N1175" i="1"/>
  <c r="L1175" i="1"/>
  <c r="I1175" i="1"/>
  <c r="F1175" i="1"/>
  <c r="Y1174" i="1"/>
  <c r="U1174" i="1"/>
  <c r="S1174" i="1"/>
  <c r="N1174" i="1"/>
  <c r="L1174" i="1"/>
  <c r="I1174" i="1"/>
  <c r="F1174" i="1"/>
  <c r="Y1173" i="1"/>
  <c r="U1173" i="1"/>
  <c r="S1173" i="1"/>
  <c r="N1173" i="1"/>
  <c r="L1173" i="1"/>
  <c r="F1173" i="1"/>
  <c r="Y1172" i="1"/>
  <c r="U1172" i="1"/>
  <c r="S1172" i="1"/>
  <c r="N1172" i="1"/>
  <c r="L1172" i="1"/>
  <c r="I1172" i="1"/>
  <c r="F1172" i="1"/>
  <c r="Y1171" i="1"/>
  <c r="U1171" i="1"/>
  <c r="S1171" i="1"/>
  <c r="N1171" i="1"/>
  <c r="L1171" i="1"/>
  <c r="I1171" i="1"/>
  <c r="F1171" i="1"/>
  <c r="Y1170" i="1"/>
  <c r="U1170" i="1"/>
  <c r="S1170" i="1"/>
  <c r="N1170" i="1"/>
  <c r="L1170" i="1"/>
  <c r="F1170" i="1"/>
  <c r="Y1169" i="1"/>
  <c r="U1169" i="1"/>
  <c r="S1169" i="1"/>
  <c r="N1169" i="1"/>
  <c r="L1169" i="1"/>
  <c r="F1169" i="1"/>
  <c r="Y1168" i="1"/>
  <c r="U1168" i="1"/>
  <c r="S1168" i="1"/>
  <c r="N1168" i="1"/>
  <c r="L1168" i="1"/>
  <c r="I1168" i="1"/>
  <c r="F1168" i="1"/>
  <c r="Y1167" i="1"/>
  <c r="U1167" i="1"/>
  <c r="S1167" i="1"/>
  <c r="N1167" i="1"/>
  <c r="L1167" i="1"/>
  <c r="F1167" i="1"/>
  <c r="Y1166" i="1"/>
  <c r="U1166" i="1"/>
  <c r="S1166" i="1"/>
  <c r="N1166" i="1"/>
  <c r="L1166" i="1"/>
  <c r="F1166" i="1"/>
  <c r="Y1165" i="1"/>
  <c r="U1165" i="1"/>
  <c r="S1165" i="1"/>
  <c r="N1165" i="1"/>
  <c r="L1165" i="1"/>
  <c r="F1165" i="1"/>
  <c r="Y1164" i="1"/>
  <c r="U1164" i="1"/>
  <c r="S1164" i="1"/>
  <c r="N1164" i="1"/>
  <c r="L1164" i="1"/>
  <c r="F1164" i="1"/>
  <c r="Y1163" i="1"/>
  <c r="U1163" i="1"/>
  <c r="S1163" i="1"/>
  <c r="N1163" i="1"/>
  <c r="L1163" i="1"/>
  <c r="F1163" i="1"/>
  <c r="Y1162" i="1"/>
  <c r="U1162" i="1"/>
  <c r="S1162" i="1"/>
  <c r="N1162" i="1"/>
  <c r="L1162" i="1"/>
  <c r="I1162" i="1"/>
  <c r="F1162" i="1"/>
  <c r="Y1161" i="1"/>
  <c r="U1161" i="1"/>
  <c r="S1161" i="1"/>
  <c r="N1161" i="1"/>
  <c r="L1161" i="1"/>
  <c r="F1161" i="1"/>
  <c r="Y1160" i="1"/>
  <c r="U1160" i="1"/>
  <c r="S1160" i="1"/>
  <c r="N1160" i="1"/>
  <c r="L1160" i="1"/>
  <c r="F1160" i="1"/>
  <c r="Y1159" i="1"/>
  <c r="U1159" i="1"/>
  <c r="S1159" i="1"/>
  <c r="N1159" i="1"/>
  <c r="L1159" i="1"/>
  <c r="I1159" i="1"/>
  <c r="F1159" i="1"/>
  <c r="Y1158" i="1"/>
  <c r="U1158" i="1"/>
  <c r="S1158" i="1"/>
  <c r="N1158" i="1"/>
  <c r="L1158" i="1"/>
  <c r="I1158" i="1"/>
  <c r="F1158" i="1"/>
  <c r="Y1157" i="1"/>
  <c r="U1157" i="1"/>
  <c r="S1157" i="1"/>
  <c r="N1157" i="1"/>
  <c r="L1157" i="1"/>
  <c r="F1157" i="1"/>
  <c r="Y1156" i="1"/>
  <c r="U1156" i="1"/>
  <c r="S1156" i="1"/>
  <c r="N1156" i="1"/>
  <c r="L1156" i="1"/>
  <c r="I1156" i="1"/>
  <c r="F1156" i="1"/>
  <c r="Y1155" i="1"/>
  <c r="U1155" i="1"/>
  <c r="S1155" i="1"/>
  <c r="N1155" i="1"/>
  <c r="L1155" i="1"/>
  <c r="I1155" i="1"/>
  <c r="F1155" i="1"/>
  <c r="Y1154" i="1"/>
  <c r="U1154" i="1"/>
  <c r="S1154" i="1"/>
  <c r="N1154" i="1"/>
  <c r="L1154" i="1"/>
  <c r="F1154" i="1"/>
  <c r="Y1153" i="1"/>
  <c r="U1153" i="1"/>
  <c r="S1153" i="1"/>
  <c r="N1153" i="1"/>
  <c r="L1153" i="1"/>
  <c r="F1153" i="1"/>
  <c r="Y1152" i="1"/>
  <c r="U1152" i="1"/>
  <c r="S1152" i="1"/>
  <c r="N1152" i="1"/>
  <c r="L1152" i="1"/>
  <c r="I1152" i="1"/>
  <c r="F1152" i="1"/>
  <c r="Y1151" i="1"/>
  <c r="U1151" i="1"/>
  <c r="S1151" i="1"/>
  <c r="N1151" i="1"/>
  <c r="L1151" i="1"/>
  <c r="F1151" i="1"/>
  <c r="Y1150" i="1"/>
  <c r="U1150" i="1"/>
  <c r="S1150" i="1"/>
  <c r="N1150" i="1"/>
  <c r="L1150" i="1"/>
  <c r="F1150" i="1"/>
  <c r="Y1149" i="1"/>
  <c r="U1149" i="1"/>
  <c r="S1149" i="1"/>
  <c r="N1149" i="1"/>
  <c r="L1149" i="1"/>
  <c r="F1149" i="1"/>
  <c r="Y1148" i="1"/>
  <c r="U1148" i="1"/>
  <c r="S1148" i="1"/>
  <c r="N1148" i="1"/>
  <c r="L1148" i="1"/>
  <c r="F1148" i="1"/>
  <c r="Y1147" i="1"/>
  <c r="U1147" i="1"/>
  <c r="S1147" i="1"/>
  <c r="N1147" i="1"/>
  <c r="L1147" i="1"/>
  <c r="F1147" i="1"/>
  <c r="Y1146" i="1"/>
  <c r="U1146" i="1"/>
  <c r="S1146" i="1"/>
  <c r="N1146" i="1"/>
  <c r="L1146" i="1"/>
  <c r="I1146" i="1"/>
  <c r="F1146" i="1"/>
  <c r="Y1145" i="1"/>
  <c r="U1145" i="1"/>
  <c r="S1145" i="1"/>
  <c r="N1145" i="1"/>
  <c r="L1145" i="1"/>
  <c r="F1145" i="1"/>
  <c r="Y1144" i="1"/>
  <c r="U1144" i="1"/>
  <c r="S1144" i="1"/>
  <c r="N1144" i="1"/>
  <c r="L1144" i="1"/>
  <c r="H1144" i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I1201" i="1" s="1"/>
  <c r="F1144" i="1"/>
  <c r="Y1143" i="1"/>
  <c r="U1143" i="1"/>
  <c r="S1143" i="1"/>
  <c r="N1143" i="1"/>
  <c r="L1143" i="1"/>
  <c r="I1143" i="1"/>
  <c r="F1143" i="1"/>
  <c r="Y1142" i="1"/>
  <c r="U1142" i="1"/>
  <c r="S1142" i="1"/>
  <c r="N1142" i="1"/>
  <c r="L1142" i="1"/>
  <c r="F1142" i="1"/>
  <c r="Y1141" i="1"/>
  <c r="U1141" i="1"/>
  <c r="S1141" i="1"/>
  <c r="N1141" i="1"/>
  <c r="L1141" i="1"/>
  <c r="F1141" i="1"/>
  <c r="Y1140" i="1"/>
  <c r="U1140" i="1"/>
  <c r="S1140" i="1"/>
  <c r="N1140" i="1"/>
  <c r="L1140" i="1"/>
  <c r="F1140" i="1"/>
  <c r="Y1139" i="1"/>
  <c r="U1139" i="1"/>
  <c r="S1139" i="1"/>
  <c r="N1139" i="1"/>
  <c r="L1139" i="1"/>
  <c r="F1139" i="1"/>
  <c r="Y1138" i="1"/>
  <c r="U1138" i="1"/>
  <c r="S1138" i="1"/>
  <c r="N1138" i="1"/>
  <c r="L1138" i="1"/>
  <c r="F1138" i="1"/>
  <c r="Y1137" i="1"/>
  <c r="U1137" i="1"/>
  <c r="S1137" i="1"/>
  <c r="N1137" i="1"/>
  <c r="L1137" i="1"/>
  <c r="F1137" i="1"/>
  <c r="Y1136" i="1"/>
  <c r="U1136" i="1"/>
  <c r="S1136" i="1"/>
  <c r="N1136" i="1"/>
  <c r="L1136" i="1"/>
  <c r="F1136" i="1"/>
  <c r="Y1135" i="1"/>
  <c r="U1135" i="1"/>
  <c r="S1135" i="1"/>
  <c r="N1135" i="1"/>
  <c r="L1135" i="1"/>
  <c r="F1135" i="1"/>
  <c r="Y1134" i="1"/>
  <c r="U1134" i="1"/>
  <c r="S1134" i="1"/>
  <c r="N1134" i="1"/>
  <c r="L1134" i="1"/>
  <c r="F1134" i="1"/>
  <c r="Y1133" i="1"/>
  <c r="U1133" i="1"/>
  <c r="S1133" i="1"/>
  <c r="N1133" i="1"/>
  <c r="L1133" i="1"/>
  <c r="F1133" i="1"/>
  <c r="Y1132" i="1"/>
  <c r="U1132" i="1"/>
  <c r="S1132" i="1"/>
  <c r="N1132" i="1"/>
  <c r="L1132" i="1"/>
  <c r="F1132" i="1"/>
  <c r="Y1131" i="1"/>
  <c r="U1131" i="1"/>
  <c r="S1131" i="1"/>
  <c r="N1131" i="1"/>
  <c r="L1131" i="1"/>
  <c r="F1131" i="1"/>
  <c r="Y1130" i="1"/>
  <c r="U1130" i="1"/>
  <c r="S1130" i="1"/>
  <c r="N1130" i="1"/>
  <c r="L1130" i="1"/>
  <c r="F1130" i="1"/>
  <c r="Y1129" i="1"/>
  <c r="U1129" i="1"/>
  <c r="S1129" i="1"/>
  <c r="N1129" i="1"/>
  <c r="L1129" i="1"/>
  <c r="F1129" i="1"/>
  <c r="Y1128" i="1"/>
  <c r="U1128" i="1"/>
  <c r="S1128" i="1"/>
  <c r="N1128" i="1"/>
  <c r="L1128" i="1"/>
  <c r="F1128" i="1"/>
  <c r="Y1127" i="1"/>
  <c r="U1127" i="1"/>
  <c r="S1127" i="1"/>
  <c r="N1127" i="1"/>
  <c r="L1127" i="1"/>
  <c r="F1127" i="1"/>
  <c r="Y1126" i="1"/>
  <c r="U1126" i="1"/>
  <c r="S1126" i="1"/>
  <c r="N1126" i="1"/>
  <c r="L1126" i="1"/>
  <c r="F1126" i="1"/>
  <c r="Y1125" i="1"/>
  <c r="U1125" i="1"/>
  <c r="S1125" i="1"/>
  <c r="N1125" i="1"/>
  <c r="L1125" i="1"/>
  <c r="F1125" i="1"/>
  <c r="Y1124" i="1"/>
  <c r="U1124" i="1"/>
  <c r="S1124" i="1"/>
  <c r="N1124" i="1"/>
  <c r="L1124" i="1"/>
  <c r="F1124" i="1"/>
  <c r="Y1123" i="1"/>
  <c r="U1123" i="1"/>
  <c r="S1123" i="1"/>
  <c r="N1123" i="1"/>
  <c r="L1123" i="1"/>
  <c r="F1123" i="1"/>
  <c r="Y1122" i="1"/>
  <c r="U1122" i="1"/>
  <c r="S1122" i="1"/>
  <c r="N1122" i="1"/>
  <c r="L1122" i="1"/>
  <c r="F1122" i="1"/>
  <c r="Y1121" i="1"/>
  <c r="U1121" i="1"/>
  <c r="S1121" i="1"/>
  <c r="N1121" i="1"/>
  <c r="L1121" i="1"/>
  <c r="F1121" i="1"/>
  <c r="Y1120" i="1"/>
  <c r="U1120" i="1"/>
  <c r="S1120" i="1"/>
  <c r="N1120" i="1"/>
  <c r="L1120" i="1"/>
  <c r="F1120" i="1"/>
  <c r="Y1119" i="1"/>
  <c r="U1119" i="1"/>
  <c r="S1119" i="1"/>
  <c r="N1119" i="1"/>
  <c r="L1119" i="1"/>
  <c r="F1119" i="1"/>
  <c r="Y1118" i="1"/>
  <c r="U1118" i="1"/>
  <c r="S1118" i="1"/>
  <c r="N1118" i="1"/>
  <c r="L1118" i="1"/>
  <c r="F1118" i="1"/>
  <c r="Y1117" i="1"/>
  <c r="U1117" i="1"/>
  <c r="S1117" i="1"/>
  <c r="N1117" i="1"/>
  <c r="L1117" i="1"/>
  <c r="F1117" i="1"/>
  <c r="Y1116" i="1"/>
  <c r="U1116" i="1"/>
  <c r="S1116" i="1"/>
  <c r="N1116" i="1"/>
  <c r="L1116" i="1"/>
  <c r="F1116" i="1"/>
  <c r="Y1115" i="1"/>
  <c r="U1115" i="1"/>
  <c r="S1115" i="1"/>
  <c r="N1115" i="1"/>
  <c r="L1115" i="1"/>
  <c r="F1115" i="1"/>
  <c r="Y1114" i="1"/>
  <c r="U1114" i="1"/>
  <c r="S1114" i="1"/>
  <c r="N1114" i="1"/>
  <c r="L1114" i="1"/>
  <c r="F1114" i="1"/>
  <c r="Y1113" i="1"/>
  <c r="U1113" i="1"/>
  <c r="S1113" i="1"/>
  <c r="N1113" i="1"/>
  <c r="L1113" i="1"/>
  <c r="F1113" i="1"/>
  <c r="Y1112" i="1"/>
  <c r="U1112" i="1"/>
  <c r="S1112" i="1"/>
  <c r="N1112" i="1"/>
  <c r="L1112" i="1"/>
  <c r="F1112" i="1"/>
  <c r="Y1111" i="1"/>
  <c r="U1111" i="1"/>
  <c r="S1111" i="1"/>
  <c r="N1111" i="1"/>
  <c r="L1111" i="1"/>
  <c r="F1111" i="1"/>
  <c r="Y1110" i="1"/>
  <c r="U1110" i="1"/>
  <c r="S1110" i="1"/>
  <c r="N1110" i="1"/>
  <c r="L1110" i="1"/>
  <c r="F1110" i="1"/>
  <c r="Y1109" i="1"/>
  <c r="U1109" i="1"/>
  <c r="S1109" i="1"/>
  <c r="N1109" i="1"/>
  <c r="L1109" i="1"/>
  <c r="F1109" i="1"/>
  <c r="Y1108" i="1"/>
  <c r="U1108" i="1"/>
  <c r="S1108" i="1"/>
  <c r="N1108" i="1"/>
  <c r="L1108" i="1"/>
  <c r="F1108" i="1"/>
  <c r="Y1107" i="1"/>
  <c r="U1107" i="1"/>
  <c r="S1107" i="1"/>
  <c r="N1107" i="1"/>
  <c r="L1107" i="1"/>
  <c r="F1107" i="1"/>
  <c r="Y1106" i="1"/>
  <c r="U1106" i="1"/>
  <c r="S1106" i="1"/>
  <c r="N1106" i="1"/>
  <c r="L1106" i="1"/>
  <c r="F1106" i="1"/>
  <c r="Y1105" i="1"/>
  <c r="U1105" i="1"/>
  <c r="S1105" i="1"/>
  <c r="N1105" i="1"/>
  <c r="L1105" i="1"/>
  <c r="F1105" i="1"/>
  <c r="Y1104" i="1"/>
  <c r="U1104" i="1"/>
  <c r="S1104" i="1"/>
  <c r="N1104" i="1"/>
  <c r="L1104" i="1"/>
  <c r="F1104" i="1"/>
  <c r="Y1103" i="1"/>
  <c r="U1103" i="1"/>
  <c r="S1103" i="1"/>
  <c r="N1103" i="1"/>
  <c r="L1103" i="1"/>
  <c r="F1103" i="1"/>
  <c r="Y1102" i="1"/>
  <c r="U1102" i="1"/>
  <c r="S1102" i="1"/>
  <c r="N1102" i="1"/>
  <c r="L1102" i="1"/>
  <c r="F1102" i="1"/>
  <c r="Y1101" i="1"/>
  <c r="U1101" i="1"/>
  <c r="S1101" i="1"/>
  <c r="N1101" i="1"/>
  <c r="L1101" i="1"/>
  <c r="F1101" i="1"/>
  <c r="Y1100" i="1"/>
  <c r="U1100" i="1"/>
  <c r="S1100" i="1"/>
  <c r="N1100" i="1"/>
  <c r="L1100" i="1"/>
  <c r="F1100" i="1"/>
  <c r="Y1099" i="1"/>
  <c r="U1099" i="1"/>
  <c r="S1099" i="1"/>
  <c r="N1099" i="1"/>
  <c r="L1099" i="1"/>
  <c r="F1099" i="1"/>
  <c r="Y1098" i="1"/>
  <c r="U1098" i="1"/>
  <c r="S1098" i="1"/>
  <c r="N1098" i="1"/>
  <c r="L1098" i="1"/>
  <c r="F1098" i="1"/>
  <c r="Y1097" i="1"/>
  <c r="U1097" i="1"/>
  <c r="S1097" i="1"/>
  <c r="N1097" i="1"/>
  <c r="L1097" i="1"/>
  <c r="F1097" i="1"/>
  <c r="Y1096" i="1"/>
  <c r="U1096" i="1"/>
  <c r="S1096" i="1"/>
  <c r="N1096" i="1"/>
  <c r="L1096" i="1"/>
  <c r="F1096" i="1"/>
  <c r="Y1095" i="1"/>
  <c r="U1095" i="1"/>
  <c r="S1095" i="1"/>
  <c r="N1095" i="1"/>
  <c r="L1095" i="1"/>
  <c r="F1095" i="1"/>
  <c r="Y1094" i="1"/>
  <c r="U1094" i="1"/>
  <c r="S1094" i="1"/>
  <c r="N1094" i="1"/>
  <c r="L1094" i="1"/>
  <c r="F1094" i="1"/>
  <c r="Y1093" i="1"/>
  <c r="U1093" i="1"/>
  <c r="S1093" i="1"/>
  <c r="N1093" i="1"/>
  <c r="L1093" i="1"/>
  <c r="F1093" i="1"/>
  <c r="Y1092" i="1"/>
  <c r="U1092" i="1"/>
  <c r="S1092" i="1"/>
  <c r="N1092" i="1"/>
  <c r="L1092" i="1"/>
  <c r="F1092" i="1"/>
  <c r="Y1091" i="1"/>
  <c r="U1091" i="1"/>
  <c r="S1091" i="1"/>
  <c r="N1091" i="1"/>
  <c r="L1091" i="1"/>
  <c r="F1091" i="1"/>
  <c r="Y1090" i="1"/>
  <c r="U1090" i="1"/>
  <c r="S1090" i="1"/>
  <c r="N1090" i="1"/>
  <c r="L1090" i="1"/>
  <c r="F1090" i="1"/>
  <c r="Y1089" i="1"/>
  <c r="U1089" i="1"/>
  <c r="S1089" i="1"/>
  <c r="N1089" i="1"/>
  <c r="L1089" i="1"/>
  <c r="F1089" i="1"/>
  <c r="Y1088" i="1"/>
  <c r="U1088" i="1"/>
  <c r="S1088" i="1"/>
  <c r="N1088" i="1"/>
  <c r="L1088" i="1"/>
  <c r="F1088" i="1"/>
  <c r="Y1087" i="1"/>
  <c r="U1087" i="1"/>
  <c r="S1087" i="1"/>
  <c r="N1087" i="1"/>
  <c r="L1087" i="1"/>
  <c r="F1087" i="1"/>
  <c r="Y1086" i="1"/>
  <c r="U1086" i="1"/>
  <c r="S1086" i="1"/>
  <c r="N1086" i="1"/>
  <c r="L1086" i="1"/>
  <c r="H1086" i="1"/>
  <c r="F1086" i="1"/>
  <c r="Y1085" i="1"/>
  <c r="U1085" i="1"/>
  <c r="S1085" i="1"/>
  <c r="N1085" i="1"/>
  <c r="L1085" i="1"/>
  <c r="H1085" i="1"/>
  <c r="I1085" i="1" s="1"/>
  <c r="F1085" i="1"/>
  <c r="Y1084" i="1"/>
  <c r="U1084" i="1"/>
  <c r="S1084" i="1"/>
  <c r="N1084" i="1"/>
  <c r="L1084" i="1"/>
  <c r="H1084" i="1"/>
  <c r="I1084" i="1" s="1"/>
  <c r="F1084" i="1"/>
  <c r="Y1083" i="1"/>
  <c r="U1083" i="1"/>
  <c r="S1083" i="1"/>
  <c r="N1083" i="1"/>
  <c r="L1083" i="1"/>
  <c r="H1083" i="1"/>
  <c r="I1083" i="1" s="1"/>
  <c r="F1083" i="1"/>
  <c r="Y1082" i="1"/>
  <c r="U1082" i="1"/>
  <c r="S1082" i="1"/>
  <c r="N1082" i="1"/>
  <c r="L1082" i="1"/>
  <c r="I1082" i="1"/>
  <c r="F1082" i="1"/>
  <c r="Y1081" i="1"/>
  <c r="U1081" i="1"/>
  <c r="F1081" i="1"/>
  <c r="Y1080" i="1"/>
  <c r="U1080" i="1"/>
  <c r="S1080" i="1"/>
  <c r="N1080" i="1"/>
  <c r="L1080" i="1"/>
  <c r="F1080" i="1"/>
  <c r="Y1079" i="1"/>
  <c r="U1079" i="1"/>
  <c r="S1079" i="1"/>
  <c r="N1079" i="1"/>
  <c r="L1079" i="1"/>
  <c r="F1079" i="1"/>
  <c r="Y1078" i="1"/>
  <c r="U1078" i="1"/>
  <c r="S1078" i="1"/>
  <c r="N1078" i="1"/>
  <c r="L1078" i="1"/>
  <c r="F1078" i="1"/>
  <c r="Y1077" i="1"/>
  <c r="U1077" i="1"/>
  <c r="S1077" i="1"/>
  <c r="N1077" i="1"/>
  <c r="L1077" i="1"/>
  <c r="F1077" i="1"/>
  <c r="Y1076" i="1"/>
  <c r="U1076" i="1"/>
  <c r="S1076" i="1"/>
  <c r="N1076" i="1"/>
  <c r="L1076" i="1"/>
  <c r="F1076" i="1"/>
  <c r="Y1075" i="1"/>
  <c r="U1075" i="1"/>
  <c r="S1075" i="1"/>
  <c r="N1075" i="1"/>
  <c r="L1075" i="1"/>
  <c r="F1075" i="1"/>
  <c r="Y1074" i="1"/>
  <c r="U1074" i="1"/>
  <c r="S1074" i="1"/>
  <c r="N1074" i="1"/>
  <c r="L1074" i="1"/>
  <c r="F1074" i="1"/>
  <c r="Y1073" i="1"/>
  <c r="U1073" i="1"/>
  <c r="S1073" i="1"/>
  <c r="N1073" i="1"/>
  <c r="L1073" i="1"/>
  <c r="F1073" i="1"/>
  <c r="Y1072" i="1"/>
  <c r="U1072" i="1"/>
  <c r="S1072" i="1"/>
  <c r="N1072" i="1"/>
  <c r="L1072" i="1"/>
  <c r="F1072" i="1"/>
  <c r="Y1071" i="1"/>
  <c r="U1071" i="1"/>
  <c r="S1071" i="1"/>
  <c r="N1071" i="1"/>
  <c r="L1071" i="1"/>
  <c r="F1071" i="1"/>
  <c r="Y1070" i="1"/>
  <c r="U1070" i="1"/>
  <c r="S1070" i="1"/>
  <c r="N1070" i="1"/>
  <c r="L1070" i="1"/>
  <c r="F1070" i="1"/>
  <c r="Y1069" i="1"/>
  <c r="U1069" i="1"/>
  <c r="S1069" i="1"/>
  <c r="N1069" i="1"/>
  <c r="L1069" i="1"/>
  <c r="F1069" i="1"/>
  <c r="Y1068" i="1"/>
  <c r="U1068" i="1"/>
  <c r="S1068" i="1"/>
  <c r="N1068" i="1"/>
  <c r="L1068" i="1"/>
  <c r="F1068" i="1"/>
  <c r="Y1067" i="1"/>
  <c r="U1067" i="1"/>
  <c r="S1067" i="1"/>
  <c r="N1067" i="1"/>
  <c r="L1067" i="1"/>
  <c r="F1067" i="1"/>
  <c r="Y1066" i="1"/>
  <c r="U1066" i="1"/>
  <c r="S1066" i="1"/>
  <c r="N1066" i="1"/>
  <c r="L1066" i="1"/>
  <c r="F1066" i="1"/>
  <c r="Y1065" i="1"/>
  <c r="U1065" i="1"/>
  <c r="S1065" i="1"/>
  <c r="N1065" i="1"/>
  <c r="L1065" i="1"/>
  <c r="F1065" i="1"/>
  <c r="Y1064" i="1"/>
  <c r="U1064" i="1"/>
  <c r="S1064" i="1"/>
  <c r="N1064" i="1"/>
  <c r="L1064" i="1"/>
  <c r="F1064" i="1"/>
  <c r="Y1063" i="1"/>
  <c r="U1063" i="1"/>
  <c r="S1063" i="1"/>
  <c r="N1063" i="1"/>
  <c r="L1063" i="1"/>
  <c r="F1063" i="1"/>
  <c r="Y1062" i="1"/>
  <c r="U1062" i="1"/>
  <c r="S1062" i="1"/>
  <c r="N1062" i="1"/>
  <c r="L1062" i="1"/>
  <c r="F1062" i="1"/>
  <c r="Y1061" i="1"/>
  <c r="U1061" i="1"/>
  <c r="S1061" i="1"/>
  <c r="N1061" i="1"/>
  <c r="L1061" i="1"/>
  <c r="F1061" i="1"/>
  <c r="Y1060" i="1"/>
  <c r="U1060" i="1"/>
  <c r="S1060" i="1"/>
  <c r="N1060" i="1"/>
  <c r="L1060" i="1"/>
  <c r="F1060" i="1"/>
  <c r="Y1059" i="1"/>
  <c r="U1059" i="1"/>
  <c r="S1059" i="1"/>
  <c r="N1059" i="1"/>
  <c r="L1059" i="1"/>
  <c r="F1059" i="1"/>
  <c r="Y1058" i="1"/>
  <c r="U1058" i="1"/>
  <c r="S1058" i="1"/>
  <c r="N1058" i="1"/>
  <c r="L1058" i="1"/>
  <c r="F1058" i="1"/>
  <c r="Y1057" i="1"/>
  <c r="U1057" i="1"/>
  <c r="S1057" i="1"/>
  <c r="N1057" i="1"/>
  <c r="L1057" i="1"/>
  <c r="F1057" i="1"/>
  <c r="Y1056" i="1"/>
  <c r="U1056" i="1"/>
  <c r="S1056" i="1"/>
  <c r="N1056" i="1"/>
  <c r="L1056" i="1"/>
  <c r="F1056" i="1"/>
  <c r="Y1055" i="1"/>
  <c r="U1055" i="1"/>
  <c r="S1055" i="1"/>
  <c r="N1055" i="1"/>
  <c r="L1055" i="1"/>
  <c r="F1055" i="1"/>
  <c r="Y1054" i="1"/>
  <c r="U1054" i="1"/>
  <c r="S1054" i="1"/>
  <c r="N1054" i="1"/>
  <c r="L1054" i="1"/>
  <c r="F1054" i="1"/>
  <c r="Y1053" i="1"/>
  <c r="U1053" i="1"/>
  <c r="S1053" i="1"/>
  <c r="N1053" i="1"/>
  <c r="L1053" i="1"/>
  <c r="F1053" i="1"/>
  <c r="Y1052" i="1"/>
  <c r="U1052" i="1"/>
  <c r="S1052" i="1"/>
  <c r="N1052" i="1"/>
  <c r="L1052" i="1"/>
  <c r="F1052" i="1"/>
  <c r="Y1051" i="1"/>
  <c r="U1051" i="1"/>
  <c r="S1051" i="1"/>
  <c r="N1051" i="1"/>
  <c r="L1051" i="1"/>
  <c r="F1051" i="1"/>
  <c r="Y1050" i="1"/>
  <c r="U1050" i="1"/>
  <c r="S1050" i="1"/>
  <c r="N1050" i="1"/>
  <c r="L1050" i="1"/>
  <c r="F1050" i="1"/>
  <c r="Y1049" i="1"/>
  <c r="U1049" i="1"/>
  <c r="S1049" i="1"/>
  <c r="N1049" i="1"/>
  <c r="L1049" i="1"/>
  <c r="F1049" i="1"/>
  <c r="Y1048" i="1"/>
  <c r="U1048" i="1"/>
  <c r="S1048" i="1"/>
  <c r="N1048" i="1"/>
  <c r="L1048" i="1"/>
  <c r="F1048" i="1"/>
  <c r="Y1047" i="1"/>
  <c r="U1047" i="1"/>
  <c r="S1047" i="1"/>
  <c r="N1047" i="1"/>
  <c r="L1047" i="1"/>
  <c r="F1047" i="1"/>
  <c r="Y1046" i="1"/>
  <c r="U1046" i="1"/>
  <c r="S1046" i="1"/>
  <c r="N1046" i="1"/>
  <c r="L1046" i="1"/>
  <c r="F1046" i="1"/>
  <c r="Y1045" i="1"/>
  <c r="U1045" i="1"/>
  <c r="S1045" i="1"/>
  <c r="N1045" i="1"/>
  <c r="L1045" i="1"/>
  <c r="F1045" i="1"/>
  <c r="Y1044" i="1"/>
  <c r="U1044" i="1"/>
  <c r="S1044" i="1"/>
  <c r="N1044" i="1"/>
  <c r="L1044" i="1"/>
  <c r="F1044" i="1"/>
  <c r="Y1043" i="1"/>
  <c r="U1043" i="1"/>
  <c r="S1043" i="1"/>
  <c r="N1043" i="1"/>
  <c r="L1043" i="1"/>
  <c r="F1043" i="1"/>
  <c r="Y1042" i="1"/>
  <c r="U1042" i="1"/>
  <c r="S1042" i="1"/>
  <c r="N1042" i="1"/>
  <c r="L1042" i="1"/>
  <c r="F1042" i="1"/>
  <c r="Y1041" i="1"/>
  <c r="U1041" i="1"/>
  <c r="S1041" i="1"/>
  <c r="N1041" i="1"/>
  <c r="L1041" i="1"/>
  <c r="F1041" i="1"/>
  <c r="Y1040" i="1"/>
  <c r="U1040" i="1"/>
  <c r="S1040" i="1"/>
  <c r="N1040" i="1"/>
  <c r="L1040" i="1"/>
  <c r="F1040" i="1"/>
  <c r="Y1039" i="1"/>
  <c r="U1039" i="1"/>
  <c r="S1039" i="1"/>
  <c r="N1039" i="1"/>
  <c r="L1039" i="1"/>
  <c r="F1039" i="1"/>
  <c r="Y1038" i="1"/>
  <c r="U1038" i="1"/>
  <c r="S1038" i="1"/>
  <c r="N1038" i="1"/>
  <c r="L1038" i="1"/>
  <c r="F1038" i="1"/>
  <c r="Y1037" i="1"/>
  <c r="U1037" i="1"/>
  <c r="S1037" i="1"/>
  <c r="N1037" i="1"/>
  <c r="L1037" i="1"/>
  <c r="F1037" i="1"/>
  <c r="Y1036" i="1"/>
  <c r="U1036" i="1"/>
  <c r="S1036" i="1"/>
  <c r="N1036" i="1"/>
  <c r="L1036" i="1"/>
  <c r="F1036" i="1"/>
  <c r="Y1035" i="1"/>
  <c r="U1035" i="1"/>
  <c r="S1035" i="1"/>
  <c r="N1035" i="1"/>
  <c r="L1035" i="1"/>
  <c r="F1035" i="1"/>
  <c r="Y1034" i="1"/>
  <c r="U1034" i="1"/>
  <c r="S1034" i="1"/>
  <c r="N1034" i="1"/>
  <c r="L1034" i="1"/>
  <c r="F1034" i="1"/>
  <c r="Y1033" i="1"/>
  <c r="U1033" i="1"/>
  <c r="S1033" i="1"/>
  <c r="N1033" i="1"/>
  <c r="L1033" i="1"/>
  <c r="F1033" i="1"/>
  <c r="Y1032" i="1"/>
  <c r="U1032" i="1"/>
  <c r="S1032" i="1"/>
  <c r="N1032" i="1"/>
  <c r="L1032" i="1"/>
  <c r="F1032" i="1"/>
  <c r="Y1031" i="1"/>
  <c r="U1031" i="1"/>
  <c r="S1031" i="1"/>
  <c r="N1031" i="1"/>
  <c r="L1031" i="1"/>
  <c r="F1031" i="1"/>
  <c r="Y1030" i="1"/>
  <c r="U1030" i="1"/>
  <c r="S1030" i="1"/>
  <c r="N1030" i="1"/>
  <c r="L1030" i="1"/>
  <c r="F1030" i="1"/>
  <c r="Y1029" i="1"/>
  <c r="U1029" i="1"/>
  <c r="S1029" i="1"/>
  <c r="N1029" i="1"/>
  <c r="L1029" i="1"/>
  <c r="F1029" i="1"/>
  <c r="Y1028" i="1"/>
  <c r="U1028" i="1"/>
  <c r="S1028" i="1"/>
  <c r="N1028" i="1"/>
  <c r="L1028" i="1"/>
  <c r="F1028" i="1"/>
  <c r="Y1027" i="1"/>
  <c r="U1027" i="1"/>
  <c r="S1027" i="1"/>
  <c r="N1027" i="1"/>
  <c r="L1027" i="1"/>
  <c r="F1027" i="1"/>
  <c r="Y1026" i="1"/>
  <c r="U1026" i="1"/>
  <c r="S1026" i="1"/>
  <c r="N1026" i="1"/>
  <c r="L1026" i="1"/>
  <c r="F1026" i="1"/>
  <c r="Y1025" i="1"/>
  <c r="U1025" i="1"/>
  <c r="S1025" i="1"/>
  <c r="N1025" i="1"/>
  <c r="L1025" i="1"/>
  <c r="H1025" i="1"/>
  <c r="F1025" i="1"/>
  <c r="Y1024" i="1"/>
  <c r="U1024" i="1"/>
  <c r="S1024" i="1"/>
  <c r="N1024" i="1"/>
  <c r="L1024" i="1"/>
  <c r="H1024" i="1"/>
  <c r="I1024" i="1" s="1"/>
  <c r="F1024" i="1"/>
  <c r="Y1023" i="1"/>
  <c r="U1023" i="1"/>
  <c r="S1023" i="1"/>
  <c r="N1023" i="1"/>
  <c r="L1023" i="1"/>
  <c r="H1023" i="1"/>
  <c r="I1023" i="1" s="1"/>
  <c r="F1023" i="1"/>
  <c r="Y1022" i="1"/>
  <c r="U1022" i="1"/>
  <c r="S1022" i="1"/>
  <c r="N1022" i="1"/>
  <c r="L1022" i="1"/>
  <c r="I1022" i="1"/>
  <c r="F1022" i="1"/>
  <c r="Y1021" i="1"/>
  <c r="U1021" i="1"/>
  <c r="S1021" i="1"/>
  <c r="N1021" i="1"/>
  <c r="L1021" i="1"/>
  <c r="F1021" i="1"/>
  <c r="Y1020" i="1"/>
  <c r="U1020" i="1"/>
  <c r="S1020" i="1"/>
  <c r="N1020" i="1"/>
  <c r="L1020" i="1"/>
  <c r="F1020" i="1"/>
  <c r="Y1019" i="1"/>
  <c r="U1019" i="1"/>
  <c r="S1019" i="1"/>
  <c r="N1019" i="1"/>
  <c r="L1019" i="1"/>
  <c r="F1019" i="1"/>
  <c r="Y1018" i="1"/>
  <c r="U1018" i="1"/>
  <c r="S1018" i="1"/>
  <c r="N1018" i="1"/>
  <c r="L1018" i="1"/>
  <c r="F1018" i="1"/>
  <c r="Y1017" i="1"/>
  <c r="U1017" i="1"/>
  <c r="S1017" i="1"/>
  <c r="N1017" i="1"/>
  <c r="L1017" i="1"/>
  <c r="F1017" i="1"/>
  <c r="Y1016" i="1"/>
  <c r="U1016" i="1"/>
  <c r="S1016" i="1"/>
  <c r="N1016" i="1"/>
  <c r="L1016" i="1"/>
  <c r="F1016" i="1"/>
  <c r="Y1015" i="1"/>
  <c r="U1015" i="1"/>
  <c r="S1015" i="1"/>
  <c r="N1015" i="1"/>
  <c r="L1015" i="1"/>
  <c r="F1015" i="1"/>
  <c r="Y1014" i="1"/>
  <c r="U1014" i="1"/>
  <c r="S1014" i="1"/>
  <c r="N1014" i="1"/>
  <c r="L1014" i="1"/>
  <c r="F1014" i="1"/>
  <c r="Y1013" i="1"/>
  <c r="U1013" i="1"/>
  <c r="S1013" i="1"/>
  <c r="N1013" i="1"/>
  <c r="L1013" i="1"/>
  <c r="F1013" i="1"/>
  <c r="Y1012" i="1"/>
  <c r="U1012" i="1"/>
  <c r="S1012" i="1"/>
  <c r="N1012" i="1"/>
  <c r="L1012" i="1"/>
  <c r="F1012" i="1"/>
  <c r="Y1011" i="1"/>
  <c r="U1011" i="1"/>
  <c r="S1011" i="1"/>
  <c r="N1011" i="1"/>
  <c r="L1011" i="1"/>
  <c r="F1011" i="1"/>
  <c r="Y1010" i="1"/>
  <c r="U1010" i="1"/>
  <c r="S1010" i="1"/>
  <c r="N1010" i="1"/>
  <c r="L1010" i="1"/>
  <c r="F1010" i="1"/>
  <c r="Y1009" i="1"/>
  <c r="U1009" i="1"/>
  <c r="S1009" i="1"/>
  <c r="N1009" i="1"/>
  <c r="L1009" i="1"/>
  <c r="F1009" i="1"/>
  <c r="Y1008" i="1"/>
  <c r="U1008" i="1"/>
  <c r="S1008" i="1"/>
  <c r="N1008" i="1"/>
  <c r="L1008" i="1"/>
  <c r="F1008" i="1"/>
  <c r="Y1007" i="1"/>
  <c r="U1007" i="1"/>
  <c r="S1007" i="1"/>
  <c r="N1007" i="1"/>
  <c r="L1007" i="1"/>
  <c r="F1007" i="1"/>
  <c r="Y1006" i="1"/>
  <c r="U1006" i="1"/>
  <c r="S1006" i="1"/>
  <c r="N1006" i="1"/>
  <c r="L1006" i="1"/>
  <c r="F1006" i="1"/>
  <c r="Y1005" i="1"/>
  <c r="U1005" i="1"/>
  <c r="S1005" i="1"/>
  <c r="N1005" i="1"/>
  <c r="L1005" i="1"/>
  <c r="F1005" i="1"/>
  <c r="Y1004" i="1"/>
  <c r="U1004" i="1"/>
  <c r="S1004" i="1"/>
  <c r="N1004" i="1"/>
  <c r="L1004" i="1"/>
  <c r="F1004" i="1"/>
  <c r="Y1003" i="1"/>
  <c r="U1003" i="1"/>
  <c r="S1003" i="1"/>
  <c r="N1003" i="1"/>
  <c r="L1003" i="1"/>
  <c r="F1003" i="1"/>
  <c r="Y1002" i="1"/>
  <c r="U1002" i="1"/>
  <c r="S1002" i="1"/>
  <c r="N1002" i="1"/>
  <c r="L1002" i="1"/>
  <c r="F1002" i="1"/>
  <c r="Y1001" i="1"/>
  <c r="U1001" i="1"/>
  <c r="S1001" i="1"/>
  <c r="N1001" i="1"/>
  <c r="L1001" i="1"/>
  <c r="F1001" i="1"/>
  <c r="Y1000" i="1"/>
  <c r="U1000" i="1"/>
  <c r="S1000" i="1"/>
  <c r="N1000" i="1"/>
  <c r="L1000" i="1"/>
  <c r="F1000" i="1"/>
  <c r="Y999" i="1"/>
  <c r="U999" i="1"/>
  <c r="S999" i="1"/>
  <c r="N999" i="1"/>
  <c r="L999" i="1"/>
  <c r="F999" i="1"/>
  <c r="Y998" i="1"/>
  <c r="U998" i="1"/>
  <c r="S998" i="1"/>
  <c r="N998" i="1"/>
  <c r="L998" i="1"/>
  <c r="F998" i="1"/>
  <c r="Y997" i="1"/>
  <c r="U997" i="1"/>
  <c r="S997" i="1"/>
  <c r="N997" i="1"/>
  <c r="L997" i="1"/>
  <c r="F997" i="1"/>
  <c r="Y996" i="1"/>
  <c r="U996" i="1"/>
  <c r="S996" i="1"/>
  <c r="N996" i="1"/>
  <c r="L996" i="1"/>
  <c r="F996" i="1"/>
  <c r="Y995" i="1"/>
  <c r="U995" i="1"/>
  <c r="S995" i="1"/>
  <c r="N995" i="1"/>
  <c r="L995" i="1"/>
  <c r="F995" i="1"/>
  <c r="Y994" i="1"/>
  <c r="U994" i="1"/>
  <c r="S994" i="1"/>
  <c r="N994" i="1"/>
  <c r="L994" i="1"/>
  <c r="F994" i="1"/>
  <c r="Y993" i="1"/>
  <c r="U993" i="1"/>
  <c r="S993" i="1"/>
  <c r="N993" i="1"/>
  <c r="L993" i="1"/>
  <c r="F993" i="1"/>
  <c r="Y992" i="1"/>
  <c r="U992" i="1"/>
  <c r="S992" i="1"/>
  <c r="N992" i="1"/>
  <c r="L992" i="1"/>
  <c r="F992" i="1"/>
  <c r="Y991" i="1"/>
  <c r="U991" i="1"/>
  <c r="S991" i="1"/>
  <c r="N991" i="1"/>
  <c r="L991" i="1"/>
  <c r="F991" i="1"/>
  <c r="Y990" i="1"/>
  <c r="U990" i="1"/>
  <c r="S990" i="1"/>
  <c r="N990" i="1"/>
  <c r="L990" i="1"/>
  <c r="F990" i="1"/>
  <c r="Y989" i="1"/>
  <c r="U989" i="1"/>
  <c r="S989" i="1"/>
  <c r="N989" i="1"/>
  <c r="L989" i="1"/>
  <c r="F989" i="1"/>
  <c r="Y988" i="1"/>
  <c r="U988" i="1"/>
  <c r="S988" i="1"/>
  <c r="N988" i="1"/>
  <c r="L988" i="1"/>
  <c r="F988" i="1"/>
  <c r="Y987" i="1"/>
  <c r="U987" i="1"/>
  <c r="S987" i="1"/>
  <c r="N987" i="1"/>
  <c r="L987" i="1"/>
  <c r="F987" i="1"/>
  <c r="Y986" i="1"/>
  <c r="U986" i="1"/>
  <c r="S986" i="1"/>
  <c r="N986" i="1"/>
  <c r="L986" i="1"/>
  <c r="F986" i="1"/>
  <c r="Y985" i="1"/>
  <c r="U985" i="1"/>
  <c r="S985" i="1"/>
  <c r="N985" i="1"/>
  <c r="L985" i="1"/>
  <c r="F985" i="1"/>
  <c r="Y984" i="1"/>
  <c r="U984" i="1"/>
  <c r="S984" i="1"/>
  <c r="N984" i="1"/>
  <c r="L984" i="1"/>
  <c r="F984" i="1"/>
  <c r="Y983" i="1"/>
  <c r="U983" i="1"/>
  <c r="S983" i="1"/>
  <c r="N983" i="1"/>
  <c r="L983" i="1"/>
  <c r="F983" i="1"/>
  <c r="Y982" i="1"/>
  <c r="U982" i="1"/>
  <c r="S982" i="1"/>
  <c r="N982" i="1"/>
  <c r="L982" i="1"/>
  <c r="F982" i="1"/>
  <c r="Y981" i="1"/>
  <c r="U981" i="1"/>
  <c r="S981" i="1"/>
  <c r="N981" i="1"/>
  <c r="L981" i="1"/>
  <c r="F981" i="1"/>
  <c r="Y980" i="1"/>
  <c r="U980" i="1"/>
  <c r="S980" i="1"/>
  <c r="N980" i="1"/>
  <c r="L980" i="1"/>
  <c r="F980" i="1"/>
  <c r="Y979" i="1"/>
  <c r="U979" i="1"/>
  <c r="S979" i="1"/>
  <c r="N979" i="1"/>
  <c r="L979" i="1"/>
  <c r="F979" i="1"/>
  <c r="Y978" i="1"/>
  <c r="U978" i="1"/>
  <c r="S978" i="1"/>
  <c r="N978" i="1"/>
  <c r="L978" i="1"/>
  <c r="F978" i="1"/>
  <c r="Y977" i="1"/>
  <c r="U977" i="1"/>
  <c r="S977" i="1"/>
  <c r="N977" i="1"/>
  <c r="L977" i="1"/>
  <c r="F977" i="1"/>
  <c r="Y976" i="1"/>
  <c r="U976" i="1"/>
  <c r="S976" i="1"/>
  <c r="N976" i="1"/>
  <c r="L976" i="1"/>
  <c r="F976" i="1"/>
  <c r="Y975" i="1"/>
  <c r="U975" i="1"/>
  <c r="S975" i="1"/>
  <c r="N975" i="1"/>
  <c r="L975" i="1"/>
  <c r="F975" i="1"/>
  <c r="Y974" i="1"/>
  <c r="U974" i="1"/>
  <c r="S974" i="1"/>
  <c r="N974" i="1"/>
  <c r="L974" i="1"/>
  <c r="F974" i="1"/>
  <c r="Y973" i="1"/>
  <c r="U973" i="1"/>
  <c r="S973" i="1"/>
  <c r="N973" i="1"/>
  <c r="L973" i="1"/>
  <c r="F973" i="1"/>
  <c r="Y972" i="1"/>
  <c r="U972" i="1"/>
  <c r="S972" i="1"/>
  <c r="N972" i="1"/>
  <c r="L972" i="1"/>
  <c r="F972" i="1"/>
  <c r="Y971" i="1"/>
  <c r="U971" i="1"/>
  <c r="S971" i="1"/>
  <c r="N971" i="1"/>
  <c r="L971" i="1"/>
  <c r="F971" i="1"/>
  <c r="Y970" i="1"/>
  <c r="U970" i="1"/>
  <c r="S970" i="1"/>
  <c r="N970" i="1"/>
  <c r="L970" i="1"/>
  <c r="F970" i="1"/>
  <c r="Y969" i="1"/>
  <c r="U969" i="1"/>
  <c r="S969" i="1"/>
  <c r="N969" i="1"/>
  <c r="L969" i="1"/>
  <c r="F969" i="1"/>
  <c r="Y968" i="1"/>
  <c r="U968" i="1"/>
  <c r="S968" i="1"/>
  <c r="N968" i="1"/>
  <c r="L968" i="1"/>
  <c r="F968" i="1"/>
  <c r="Y967" i="1"/>
  <c r="U967" i="1"/>
  <c r="S967" i="1"/>
  <c r="N967" i="1"/>
  <c r="L967" i="1"/>
  <c r="H967" i="1"/>
  <c r="I967" i="1" s="1"/>
  <c r="F967" i="1"/>
  <c r="Y966" i="1"/>
  <c r="U966" i="1"/>
  <c r="S966" i="1"/>
  <c r="N966" i="1"/>
  <c r="L966" i="1"/>
  <c r="I966" i="1"/>
  <c r="F966" i="1"/>
  <c r="Y965" i="1"/>
  <c r="U965" i="1"/>
  <c r="S965" i="1"/>
  <c r="N965" i="1"/>
  <c r="L965" i="1"/>
  <c r="I965" i="1"/>
  <c r="H965" i="1"/>
  <c r="F965" i="1"/>
  <c r="Y964" i="1"/>
  <c r="U964" i="1"/>
  <c r="S964" i="1"/>
  <c r="N964" i="1"/>
  <c r="L964" i="1"/>
  <c r="I964" i="1"/>
  <c r="F964" i="1"/>
  <c r="Y963" i="1"/>
  <c r="U963" i="1"/>
  <c r="S963" i="1"/>
  <c r="N963" i="1"/>
  <c r="L963" i="1"/>
  <c r="H963" i="1"/>
  <c r="I963" i="1" s="1"/>
  <c r="F963" i="1"/>
  <c r="Y962" i="1"/>
  <c r="U962" i="1"/>
  <c r="S962" i="1"/>
  <c r="N962" i="1"/>
  <c r="L962" i="1"/>
  <c r="I962" i="1"/>
  <c r="F962" i="1"/>
  <c r="Y961" i="1"/>
  <c r="U961" i="1"/>
  <c r="S961" i="1"/>
  <c r="N961" i="1"/>
  <c r="L961" i="1"/>
  <c r="F961" i="1"/>
  <c r="Y960" i="1"/>
  <c r="U960" i="1"/>
  <c r="S960" i="1"/>
  <c r="N960" i="1"/>
  <c r="L960" i="1"/>
  <c r="F960" i="1"/>
  <c r="Y959" i="1"/>
  <c r="U959" i="1"/>
  <c r="S959" i="1"/>
  <c r="N959" i="1"/>
  <c r="L959" i="1"/>
  <c r="F959" i="1"/>
  <c r="Y958" i="1"/>
  <c r="U958" i="1"/>
  <c r="S958" i="1"/>
  <c r="N958" i="1"/>
  <c r="L958" i="1"/>
  <c r="F958" i="1"/>
  <c r="Y957" i="1"/>
  <c r="U957" i="1"/>
  <c r="S957" i="1"/>
  <c r="N957" i="1"/>
  <c r="L957" i="1"/>
  <c r="F957" i="1"/>
  <c r="Y956" i="1"/>
  <c r="U956" i="1"/>
  <c r="S956" i="1"/>
  <c r="N956" i="1"/>
  <c r="L956" i="1"/>
  <c r="F956" i="1"/>
  <c r="Y955" i="1"/>
  <c r="U955" i="1"/>
  <c r="S955" i="1"/>
  <c r="N955" i="1"/>
  <c r="L955" i="1"/>
  <c r="F955" i="1"/>
  <c r="Y954" i="1"/>
  <c r="U954" i="1"/>
  <c r="S954" i="1"/>
  <c r="N954" i="1"/>
  <c r="L954" i="1"/>
  <c r="F954" i="1"/>
  <c r="Y953" i="1"/>
  <c r="U953" i="1"/>
  <c r="S953" i="1"/>
  <c r="N953" i="1"/>
  <c r="L953" i="1"/>
  <c r="F953" i="1"/>
  <c r="Y952" i="1"/>
  <c r="U952" i="1"/>
  <c r="S952" i="1"/>
  <c r="N952" i="1"/>
  <c r="L952" i="1"/>
  <c r="F952" i="1"/>
  <c r="Y951" i="1"/>
  <c r="U951" i="1"/>
  <c r="S951" i="1"/>
  <c r="N951" i="1"/>
  <c r="L951" i="1"/>
  <c r="F951" i="1"/>
  <c r="Y950" i="1"/>
  <c r="U950" i="1"/>
  <c r="S950" i="1"/>
  <c r="N950" i="1"/>
  <c r="L950" i="1"/>
  <c r="F950" i="1"/>
  <c r="Y949" i="1"/>
  <c r="U949" i="1"/>
  <c r="S949" i="1"/>
  <c r="N949" i="1"/>
  <c r="L949" i="1"/>
  <c r="F949" i="1"/>
  <c r="Y948" i="1"/>
  <c r="U948" i="1"/>
  <c r="S948" i="1"/>
  <c r="N948" i="1"/>
  <c r="L948" i="1"/>
  <c r="F948" i="1"/>
  <c r="Y947" i="1"/>
  <c r="U947" i="1"/>
  <c r="S947" i="1"/>
  <c r="N947" i="1"/>
  <c r="L947" i="1"/>
  <c r="F947" i="1"/>
  <c r="Y946" i="1"/>
  <c r="U946" i="1"/>
  <c r="S946" i="1"/>
  <c r="N946" i="1"/>
  <c r="L946" i="1"/>
  <c r="F946" i="1"/>
  <c r="Y945" i="1"/>
  <c r="U945" i="1"/>
  <c r="S945" i="1"/>
  <c r="N945" i="1"/>
  <c r="L945" i="1"/>
  <c r="F945" i="1"/>
  <c r="Y944" i="1"/>
  <c r="U944" i="1"/>
  <c r="S944" i="1"/>
  <c r="N944" i="1"/>
  <c r="L944" i="1"/>
  <c r="F944" i="1"/>
  <c r="Y943" i="1"/>
  <c r="U943" i="1"/>
  <c r="S943" i="1"/>
  <c r="N943" i="1"/>
  <c r="L943" i="1"/>
  <c r="F943" i="1"/>
  <c r="Y942" i="1"/>
  <c r="U942" i="1"/>
  <c r="S942" i="1"/>
  <c r="N942" i="1"/>
  <c r="L942" i="1"/>
  <c r="F942" i="1"/>
  <c r="Y941" i="1"/>
  <c r="U941" i="1"/>
  <c r="S941" i="1"/>
  <c r="N941" i="1"/>
  <c r="L941" i="1"/>
  <c r="F941" i="1"/>
  <c r="Y940" i="1"/>
  <c r="U940" i="1"/>
  <c r="S940" i="1"/>
  <c r="N940" i="1"/>
  <c r="L940" i="1"/>
  <c r="F940" i="1"/>
  <c r="Y939" i="1"/>
  <c r="U939" i="1"/>
  <c r="S939" i="1"/>
  <c r="N939" i="1"/>
  <c r="L939" i="1"/>
  <c r="F939" i="1"/>
  <c r="Y938" i="1"/>
  <c r="U938" i="1"/>
  <c r="S938" i="1"/>
  <c r="N938" i="1"/>
  <c r="L938" i="1"/>
  <c r="F938" i="1"/>
  <c r="Y937" i="1"/>
  <c r="U937" i="1"/>
  <c r="S937" i="1"/>
  <c r="N937" i="1"/>
  <c r="L937" i="1"/>
  <c r="F937" i="1"/>
  <c r="Y936" i="1"/>
  <c r="U936" i="1"/>
  <c r="S936" i="1"/>
  <c r="N936" i="1"/>
  <c r="L936" i="1"/>
  <c r="F936" i="1"/>
  <c r="Y935" i="1"/>
  <c r="U935" i="1"/>
  <c r="S935" i="1"/>
  <c r="N935" i="1"/>
  <c r="L935" i="1"/>
  <c r="F935" i="1"/>
  <c r="Y934" i="1"/>
  <c r="U934" i="1"/>
  <c r="S934" i="1"/>
  <c r="N934" i="1"/>
  <c r="L934" i="1"/>
  <c r="F934" i="1"/>
  <c r="Y933" i="1"/>
  <c r="U933" i="1"/>
  <c r="S933" i="1"/>
  <c r="N933" i="1"/>
  <c r="L933" i="1"/>
  <c r="F933" i="1"/>
  <c r="Y932" i="1"/>
  <c r="U932" i="1"/>
  <c r="S932" i="1"/>
  <c r="N932" i="1"/>
  <c r="L932" i="1"/>
  <c r="F932" i="1"/>
  <c r="Y931" i="1"/>
  <c r="U931" i="1"/>
  <c r="S931" i="1"/>
  <c r="N931" i="1"/>
  <c r="L931" i="1"/>
  <c r="F931" i="1"/>
  <c r="Y930" i="1"/>
  <c r="U930" i="1"/>
  <c r="S930" i="1"/>
  <c r="N930" i="1"/>
  <c r="L930" i="1"/>
  <c r="F930" i="1"/>
  <c r="Y929" i="1"/>
  <c r="U929" i="1"/>
  <c r="S929" i="1"/>
  <c r="N929" i="1"/>
  <c r="L929" i="1"/>
  <c r="F929" i="1"/>
  <c r="Y928" i="1"/>
  <c r="U928" i="1"/>
  <c r="S928" i="1"/>
  <c r="N928" i="1"/>
  <c r="L928" i="1"/>
  <c r="F928" i="1"/>
  <c r="Y927" i="1"/>
  <c r="U927" i="1"/>
  <c r="S927" i="1"/>
  <c r="N927" i="1"/>
  <c r="L927" i="1"/>
  <c r="F927" i="1"/>
  <c r="Y926" i="1"/>
  <c r="U926" i="1"/>
  <c r="S926" i="1"/>
  <c r="N926" i="1"/>
  <c r="L926" i="1"/>
  <c r="F926" i="1"/>
  <c r="Y925" i="1"/>
  <c r="U925" i="1"/>
  <c r="S925" i="1"/>
  <c r="N925" i="1"/>
  <c r="L925" i="1"/>
  <c r="F925" i="1"/>
  <c r="Y924" i="1"/>
  <c r="U924" i="1"/>
  <c r="S924" i="1"/>
  <c r="N924" i="1"/>
  <c r="L924" i="1"/>
  <c r="F924" i="1"/>
  <c r="Y923" i="1"/>
  <c r="U923" i="1"/>
  <c r="S923" i="1"/>
  <c r="N923" i="1"/>
  <c r="L923" i="1"/>
  <c r="F923" i="1"/>
  <c r="Y922" i="1"/>
  <c r="U922" i="1"/>
  <c r="S922" i="1"/>
  <c r="N922" i="1"/>
  <c r="L922" i="1"/>
  <c r="F922" i="1"/>
  <c r="Y921" i="1"/>
  <c r="U921" i="1"/>
  <c r="S921" i="1"/>
  <c r="N921" i="1"/>
  <c r="L921" i="1"/>
  <c r="F921" i="1"/>
  <c r="Y920" i="1"/>
  <c r="U920" i="1"/>
  <c r="S920" i="1"/>
  <c r="N920" i="1"/>
  <c r="L920" i="1"/>
  <c r="F920" i="1"/>
  <c r="Y919" i="1"/>
  <c r="U919" i="1"/>
  <c r="S919" i="1"/>
  <c r="N919" i="1"/>
  <c r="L919" i="1"/>
  <c r="F919" i="1"/>
  <c r="Y918" i="1"/>
  <c r="U918" i="1"/>
  <c r="S918" i="1"/>
  <c r="N918" i="1"/>
  <c r="L918" i="1"/>
  <c r="F918" i="1"/>
  <c r="Y917" i="1"/>
  <c r="U917" i="1"/>
  <c r="S917" i="1"/>
  <c r="N917" i="1"/>
  <c r="L917" i="1"/>
  <c r="F917" i="1"/>
  <c r="Y916" i="1"/>
  <c r="U916" i="1"/>
  <c r="S916" i="1"/>
  <c r="N916" i="1"/>
  <c r="L916" i="1"/>
  <c r="F916" i="1"/>
  <c r="Y915" i="1"/>
  <c r="U915" i="1"/>
  <c r="S915" i="1"/>
  <c r="N915" i="1"/>
  <c r="L915" i="1"/>
  <c r="F915" i="1"/>
  <c r="Y914" i="1"/>
  <c r="U914" i="1"/>
  <c r="S914" i="1"/>
  <c r="N914" i="1"/>
  <c r="L914" i="1"/>
  <c r="F914" i="1"/>
  <c r="Y913" i="1"/>
  <c r="U913" i="1"/>
  <c r="S913" i="1"/>
  <c r="N913" i="1"/>
  <c r="L913" i="1"/>
  <c r="F913" i="1"/>
  <c r="Y912" i="1"/>
  <c r="U912" i="1"/>
  <c r="S912" i="1"/>
  <c r="N912" i="1"/>
  <c r="L912" i="1"/>
  <c r="F912" i="1"/>
  <c r="Y911" i="1"/>
  <c r="U911" i="1"/>
  <c r="S911" i="1"/>
  <c r="N911" i="1"/>
  <c r="L911" i="1"/>
  <c r="F911" i="1"/>
  <c r="Y910" i="1"/>
  <c r="U910" i="1"/>
  <c r="S910" i="1"/>
  <c r="N910" i="1"/>
  <c r="L910" i="1"/>
  <c r="F910" i="1"/>
  <c r="Y909" i="1"/>
  <c r="U909" i="1"/>
  <c r="S909" i="1"/>
  <c r="N909" i="1"/>
  <c r="L909" i="1"/>
  <c r="F909" i="1"/>
  <c r="Y908" i="1"/>
  <c r="U908" i="1"/>
  <c r="S908" i="1"/>
  <c r="N908" i="1"/>
  <c r="L908" i="1"/>
  <c r="F908" i="1"/>
  <c r="Y907" i="1"/>
  <c r="U907" i="1"/>
  <c r="S907" i="1"/>
  <c r="N907" i="1"/>
  <c r="L907" i="1"/>
  <c r="F907" i="1"/>
  <c r="Y906" i="1"/>
  <c r="U906" i="1"/>
  <c r="S906" i="1"/>
  <c r="N906" i="1"/>
  <c r="L906" i="1"/>
  <c r="F906" i="1"/>
  <c r="Y905" i="1"/>
  <c r="U905" i="1"/>
  <c r="S905" i="1"/>
  <c r="N905" i="1"/>
  <c r="L905" i="1"/>
  <c r="F905" i="1"/>
  <c r="Y904" i="1"/>
  <c r="U904" i="1"/>
  <c r="S904" i="1"/>
  <c r="N904" i="1"/>
  <c r="L904" i="1"/>
  <c r="F904" i="1"/>
  <c r="Y903" i="1"/>
  <c r="U903" i="1"/>
  <c r="S903" i="1"/>
  <c r="N903" i="1"/>
  <c r="L903" i="1"/>
  <c r="H903" i="1"/>
  <c r="I903" i="1" s="1"/>
  <c r="F903" i="1"/>
  <c r="Y902" i="1"/>
  <c r="U902" i="1"/>
  <c r="S902" i="1"/>
  <c r="N902" i="1"/>
  <c r="L902" i="1"/>
  <c r="I902" i="1"/>
  <c r="F902" i="1"/>
  <c r="Y901" i="1"/>
  <c r="U901" i="1"/>
  <c r="S901" i="1"/>
  <c r="N901" i="1"/>
  <c r="L901" i="1"/>
  <c r="F901" i="1"/>
  <c r="Y900" i="1"/>
  <c r="U900" i="1"/>
  <c r="S900" i="1"/>
  <c r="N900" i="1"/>
  <c r="L900" i="1"/>
  <c r="F900" i="1"/>
  <c r="Y899" i="1"/>
  <c r="U899" i="1"/>
  <c r="S899" i="1"/>
  <c r="N899" i="1"/>
  <c r="L899" i="1"/>
  <c r="F899" i="1"/>
  <c r="Y898" i="1"/>
  <c r="U898" i="1"/>
  <c r="S898" i="1"/>
  <c r="N898" i="1"/>
  <c r="L898" i="1"/>
  <c r="F898" i="1"/>
  <c r="Y897" i="1"/>
  <c r="U897" i="1"/>
  <c r="S897" i="1"/>
  <c r="N897" i="1"/>
  <c r="L897" i="1"/>
  <c r="F897" i="1"/>
  <c r="Y896" i="1"/>
  <c r="U896" i="1"/>
  <c r="S896" i="1"/>
  <c r="N896" i="1"/>
  <c r="L896" i="1"/>
  <c r="F896" i="1"/>
  <c r="Y895" i="1"/>
  <c r="U895" i="1"/>
  <c r="S895" i="1"/>
  <c r="N895" i="1"/>
  <c r="L895" i="1"/>
  <c r="F895" i="1"/>
  <c r="Y894" i="1"/>
  <c r="U894" i="1"/>
  <c r="S894" i="1"/>
  <c r="N894" i="1"/>
  <c r="L894" i="1"/>
  <c r="F894" i="1"/>
  <c r="Y893" i="1"/>
  <c r="U893" i="1"/>
  <c r="S893" i="1"/>
  <c r="N893" i="1"/>
  <c r="L893" i="1"/>
  <c r="F893" i="1"/>
  <c r="Y892" i="1"/>
  <c r="U892" i="1"/>
  <c r="S892" i="1"/>
  <c r="N892" i="1"/>
  <c r="L892" i="1"/>
  <c r="F892" i="1"/>
  <c r="Y891" i="1"/>
  <c r="U891" i="1"/>
  <c r="S891" i="1"/>
  <c r="N891" i="1"/>
  <c r="L891" i="1"/>
  <c r="F891" i="1"/>
  <c r="Y890" i="1"/>
  <c r="U890" i="1"/>
  <c r="S890" i="1"/>
  <c r="N890" i="1"/>
  <c r="L890" i="1"/>
  <c r="F890" i="1"/>
  <c r="Y889" i="1"/>
  <c r="U889" i="1"/>
  <c r="S889" i="1"/>
  <c r="N889" i="1"/>
  <c r="L889" i="1"/>
  <c r="F889" i="1"/>
  <c r="Y888" i="1"/>
  <c r="U888" i="1"/>
  <c r="S888" i="1"/>
  <c r="N888" i="1"/>
  <c r="L888" i="1"/>
  <c r="F888" i="1"/>
  <c r="Y887" i="1"/>
  <c r="U887" i="1"/>
  <c r="S887" i="1"/>
  <c r="N887" i="1"/>
  <c r="L887" i="1"/>
  <c r="F887" i="1"/>
  <c r="Y886" i="1"/>
  <c r="U886" i="1"/>
  <c r="S886" i="1"/>
  <c r="N886" i="1"/>
  <c r="L886" i="1"/>
  <c r="F886" i="1"/>
  <c r="Y885" i="1"/>
  <c r="U885" i="1"/>
  <c r="S885" i="1"/>
  <c r="N885" i="1"/>
  <c r="L885" i="1"/>
  <c r="F885" i="1"/>
  <c r="Y884" i="1"/>
  <c r="U884" i="1"/>
  <c r="S884" i="1"/>
  <c r="N884" i="1"/>
  <c r="L884" i="1"/>
  <c r="F884" i="1"/>
  <c r="Y883" i="1"/>
  <c r="U883" i="1"/>
  <c r="S883" i="1"/>
  <c r="N883" i="1"/>
  <c r="L883" i="1"/>
  <c r="F883" i="1"/>
  <c r="Y882" i="1"/>
  <c r="U882" i="1"/>
  <c r="S882" i="1"/>
  <c r="N882" i="1"/>
  <c r="L882" i="1"/>
  <c r="F882" i="1"/>
  <c r="Y881" i="1"/>
  <c r="U881" i="1"/>
  <c r="S881" i="1"/>
  <c r="N881" i="1"/>
  <c r="L881" i="1"/>
  <c r="F881" i="1"/>
  <c r="Y880" i="1"/>
  <c r="U880" i="1"/>
  <c r="S880" i="1"/>
  <c r="N880" i="1"/>
  <c r="L880" i="1"/>
  <c r="F880" i="1"/>
  <c r="Y879" i="1"/>
  <c r="U879" i="1"/>
  <c r="S879" i="1"/>
  <c r="N879" i="1"/>
  <c r="L879" i="1"/>
  <c r="F879" i="1"/>
  <c r="Y878" i="1"/>
  <c r="U878" i="1"/>
  <c r="S878" i="1"/>
  <c r="N878" i="1"/>
  <c r="L878" i="1"/>
  <c r="F878" i="1"/>
  <c r="Y877" i="1"/>
  <c r="U877" i="1"/>
  <c r="S877" i="1"/>
  <c r="N877" i="1"/>
  <c r="L877" i="1"/>
  <c r="F877" i="1"/>
  <c r="Y876" i="1"/>
  <c r="U876" i="1"/>
  <c r="S876" i="1"/>
  <c r="N876" i="1"/>
  <c r="L876" i="1"/>
  <c r="F876" i="1"/>
  <c r="Y875" i="1"/>
  <c r="U875" i="1"/>
  <c r="S875" i="1"/>
  <c r="N875" i="1"/>
  <c r="L875" i="1"/>
  <c r="F875" i="1"/>
  <c r="Y874" i="1"/>
  <c r="U874" i="1"/>
  <c r="S874" i="1"/>
  <c r="N874" i="1"/>
  <c r="L874" i="1"/>
  <c r="F874" i="1"/>
  <c r="Y873" i="1"/>
  <c r="U873" i="1"/>
  <c r="S873" i="1"/>
  <c r="N873" i="1"/>
  <c r="L873" i="1"/>
  <c r="F873" i="1"/>
  <c r="Y872" i="1"/>
  <c r="U872" i="1"/>
  <c r="S872" i="1"/>
  <c r="N872" i="1"/>
  <c r="L872" i="1"/>
  <c r="F872" i="1"/>
  <c r="Y871" i="1"/>
  <c r="U871" i="1"/>
  <c r="S871" i="1"/>
  <c r="N871" i="1"/>
  <c r="L871" i="1"/>
  <c r="F871" i="1"/>
  <c r="Y870" i="1"/>
  <c r="U870" i="1"/>
  <c r="S870" i="1"/>
  <c r="N870" i="1"/>
  <c r="L870" i="1"/>
  <c r="F870" i="1"/>
  <c r="Y869" i="1"/>
  <c r="U869" i="1"/>
  <c r="S869" i="1"/>
  <c r="N869" i="1"/>
  <c r="L869" i="1"/>
  <c r="F869" i="1"/>
  <c r="Y868" i="1"/>
  <c r="U868" i="1"/>
  <c r="S868" i="1"/>
  <c r="N868" i="1"/>
  <c r="L868" i="1"/>
  <c r="F868" i="1"/>
  <c r="Y867" i="1"/>
  <c r="U867" i="1"/>
  <c r="S867" i="1"/>
  <c r="N867" i="1"/>
  <c r="L867" i="1"/>
  <c r="F867" i="1"/>
  <c r="Y866" i="1"/>
  <c r="U866" i="1"/>
  <c r="S866" i="1"/>
  <c r="N866" i="1"/>
  <c r="L866" i="1"/>
  <c r="F866" i="1"/>
  <c r="Y865" i="1"/>
  <c r="U865" i="1"/>
  <c r="S865" i="1"/>
  <c r="N865" i="1"/>
  <c r="L865" i="1"/>
  <c r="F865" i="1"/>
  <c r="Y864" i="1"/>
  <c r="U864" i="1"/>
  <c r="S864" i="1"/>
  <c r="N864" i="1"/>
  <c r="L864" i="1"/>
  <c r="F864" i="1"/>
  <c r="Y863" i="1"/>
  <c r="U863" i="1"/>
  <c r="S863" i="1"/>
  <c r="N863" i="1"/>
  <c r="L863" i="1"/>
  <c r="F863" i="1"/>
  <c r="Y862" i="1"/>
  <c r="U862" i="1"/>
  <c r="S862" i="1"/>
  <c r="N862" i="1"/>
  <c r="L862" i="1"/>
  <c r="F862" i="1"/>
  <c r="Y861" i="1"/>
  <c r="U861" i="1"/>
  <c r="S861" i="1"/>
  <c r="N861" i="1"/>
  <c r="L861" i="1"/>
  <c r="F861" i="1"/>
  <c r="Y860" i="1"/>
  <c r="U860" i="1"/>
  <c r="S860" i="1"/>
  <c r="N860" i="1"/>
  <c r="L860" i="1"/>
  <c r="F860" i="1"/>
  <c r="Y859" i="1"/>
  <c r="U859" i="1"/>
  <c r="S859" i="1"/>
  <c r="N859" i="1"/>
  <c r="L859" i="1"/>
  <c r="F859" i="1"/>
  <c r="Y858" i="1"/>
  <c r="U858" i="1"/>
  <c r="S858" i="1"/>
  <c r="N858" i="1"/>
  <c r="L858" i="1"/>
  <c r="F858" i="1"/>
  <c r="Y857" i="1"/>
  <c r="U857" i="1"/>
  <c r="S857" i="1"/>
  <c r="N857" i="1"/>
  <c r="L857" i="1"/>
  <c r="F857" i="1"/>
  <c r="Y856" i="1"/>
  <c r="U856" i="1"/>
  <c r="S856" i="1"/>
  <c r="N856" i="1"/>
  <c r="L856" i="1"/>
  <c r="F856" i="1"/>
  <c r="Y855" i="1"/>
  <c r="U855" i="1"/>
  <c r="S855" i="1"/>
  <c r="N855" i="1"/>
  <c r="L855" i="1"/>
  <c r="F855" i="1"/>
  <c r="Y854" i="1"/>
  <c r="U854" i="1"/>
  <c r="S854" i="1"/>
  <c r="N854" i="1"/>
  <c r="L854" i="1"/>
  <c r="F854" i="1"/>
  <c r="Y853" i="1"/>
  <c r="U853" i="1"/>
  <c r="S853" i="1"/>
  <c r="N853" i="1"/>
  <c r="L853" i="1"/>
  <c r="F853" i="1"/>
  <c r="Y852" i="1"/>
  <c r="U852" i="1"/>
  <c r="S852" i="1"/>
  <c r="N852" i="1"/>
  <c r="L852" i="1"/>
  <c r="F852" i="1"/>
  <c r="Y851" i="1"/>
  <c r="U851" i="1"/>
  <c r="S851" i="1"/>
  <c r="N851" i="1"/>
  <c r="L851" i="1"/>
  <c r="F851" i="1"/>
  <c r="Y850" i="1"/>
  <c r="U850" i="1"/>
  <c r="S850" i="1"/>
  <c r="N850" i="1"/>
  <c r="L850" i="1"/>
  <c r="F850" i="1"/>
  <c r="Y849" i="1"/>
  <c r="U849" i="1"/>
  <c r="S849" i="1"/>
  <c r="N849" i="1"/>
  <c r="L849" i="1"/>
  <c r="F849" i="1"/>
  <c r="Y848" i="1"/>
  <c r="U848" i="1"/>
  <c r="S848" i="1"/>
  <c r="N848" i="1"/>
  <c r="L848" i="1"/>
  <c r="F848" i="1"/>
  <c r="Y847" i="1"/>
  <c r="U847" i="1"/>
  <c r="S847" i="1"/>
  <c r="N847" i="1"/>
  <c r="L847" i="1"/>
  <c r="F847" i="1"/>
  <c r="Y846" i="1"/>
  <c r="U846" i="1"/>
  <c r="S846" i="1"/>
  <c r="N846" i="1"/>
  <c r="L846" i="1"/>
  <c r="F846" i="1"/>
  <c r="Y845" i="1"/>
  <c r="U845" i="1"/>
  <c r="S845" i="1"/>
  <c r="N845" i="1"/>
  <c r="L845" i="1"/>
  <c r="F845" i="1"/>
  <c r="Y844" i="1"/>
  <c r="U844" i="1"/>
  <c r="S844" i="1"/>
  <c r="N844" i="1"/>
  <c r="L844" i="1"/>
  <c r="F844" i="1"/>
  <c r="Y843" i="1"/>
  <c r="U843" i="1"/>
  <c r="S843" i="1"/>
  <c r="N843" i="1"/>
  <c r="L843" i="1"/>
  <c r="H843" i="1"/>
  <c r="I843" i="1" s="1"/>
  <c r="F843" i="1"/>
  <c r="Y842" i="1"/>
  <c r="U842" i="1"/>
  <c r="S842" i="1"/>
  <c r="N842" i="1"/>
  <c r="L842" i="1"/>
  <c r="I842" i="1"/>
  <c r="F842" i="1"/>
  <c r="Y841" i="1"/>
  <c r="U841" i="1"/>
  <c r="S841" i="1"/>
  <c r="N841" i="1"/>
  <c r="L841" i="1"/>
  <c r="F841" i="1"/>
  <c r="Y840" i="1"/>
  <c r="U840" i="1"/>
  <c r="S840" i="1"/>
  <c r="N840" i="1"/>
  <c r="L840" i="1"/>
  <c r="F840" i="1"/>
  <c r="Y839" i="1"/>
  <c r="U839" i="1"/>
  <c r="S839" i="1"/>
  <c r="N839" i="1"/>
  <c r="L839" i="1"/>
  <c r="F839" i="1"/>
  <c r="Y838" i="1"/>
  <c r="U838" i="1"/>
  <c r="S838" i="1"/>
  <c r="N838" i="1"/>
  <c r="L838" i="1"/>
  <c r="F838" i="1"/>
  <c r="Y837" i="1"/>
  <c r="U837" i="1"/>
  <c r="S837" i="1"/>
  <c r="N837" i="1"/>
  <c r="L837" i="1"/>
  <c r="F837" i="1"/>
  <c r="Y836" i="1"/>
  <c r="U836" i="1"/>
  <c r="S836" i="1"/>
  <c r="N836" i="1"/>
  <c r="L836" i="1"/>
  <c r="F836" i="1"/>
  <c r="Y835" i="1"/>
  <c r="U835" i="1"/>
  <c r="S835" i="1"/>
  <c r="N835" i="1"/>
  <c r="L835" i="1"/>
  <c r="I835" i="1"/>
  <c r="F835" i="1"/>
  <c r="Y834" i="1"/>
  <c r="U834" i="1"/>
  <c r="S834" i="1"/>
  <c r="N834" i="1"/>
  <c r="L834" i="1"/>
  <c r="F834" i="1"/>
  <c r="Y833" i="1"/>
  <c r="U833" i="1"/>
  <c r="S833" i="1"/>
  <c r="N833" i="1"/>
  <c r="L833" i="1"/>
  <c r="F833" i="1"/>
  <c r="Y832" i="1"/>
  <c r="U832" i="1"/>
  <c r="S832" i="1"/>
  <c r="N832" i="1"/>
  <c r="L832" i="1"/>
  <c r="F832" i="1"/>
  <c r="Y831" i="1"/>
  <c r="U831" i="1"/>
  <c r="S831" i="1"/>
  <c r="N831" i="1"/>
  <c r="L831" i="1"/>
  <c r="F831" i="1"/>
  <c r="Y830" i="1"/>
  <c r="U830" i="1"/>
  <c r="S830" i="1"/>
  <c r="N830" i="1"/>
  <c r="L830" i="1"/>
  <c r="F830" i="1"/>
  <c r="Y829" i="1"/>
  <c r="U829" i="1"/>
  <c r="S829" i="1"/>
  <c r="N829" i="1"/>
  <c r="L829" i="1"/>
  <c r="F829" i="1"/>
  <c r="Y828" i="1"/>
  <c r="U828" i="1"/>
  <c r="S828" i="1"/>
  <c r="N828" i="1"/>
  <c r="L828" i="1"/>
  <c r="F828" i="1"/>
  <c r="Y827" i="1"/>
  <c r="U827" i="1"/>
  <c r="S827" i="1"/>
  <c r="N827" i="1"/>
  <c r="L827" i="1"/>
  <c r="F827" i="1"/>
  <c r="Y826" i="1"/>
  <c r="U826" i="1"/>
  <c r="S826" i="1"/>
  <c r="N826" i="1"/>
  <c r="L826" i="1"/>
  <c r="F826" i="1"/>
  <c r="Y825" i="1"/>
  <c r="U825" i="1"/>
  <c r="S825" i="1"/>
  <c r="N825" i="1"/>
  <c r="L825" i="1"/>
  <c r="F825" i="1"/>
  <c r="Y824" i="1"/>
  <c r="U824" i="1"/>
  <c r="S824" i="1"/>
  <c r="N824" i="1"/>
  <c r="L824" i="1"/>
  <c r="F824" i="1"/>
  <c r="Y823" i="1"/>
  <c r="U823" i="1"/>
  <c r="S823" i="1"/>
  <c r="N823" i="1"/>
  <c r="L823" i="1"/>
  <c r="F823" i="1"/>
  <c r="Y822" i="1"/>
  <c r="U822" i="1"/>
  <c r="S822" i="1"/>
  <c r="N822" i="1"/>
  <c r="L822" i="1"/>
  <c r="F822" i="1"/>
  <c r="Y821" i="1"/>
  <c r="U821" i="1"/>
  <c r="S821" i="1"/>
  <c r="N821" i="1"/>
  <c r="L821" i="1"/>
  <c r="F821" i="1"/>
  <c r="Y820" i="1"/>
  <c r="U820" i="1"/>
  <c r="S820" i="1"/>
  <c r="N820" i="1"/>
  <c r="L820" i="1"/>
  <c r="F820" i="1"/>
  <c r="Y819" i="1"/>
  <c r="U819" i="1"/>
  <c r="S819" i="1"/>
  <c r="N819" i="1"/>
  <c r="L819" i="1"/>
  <c r="I819" i="1"/>
  <c r="F819" i="1"/>
  <c r="Y818" i="1"/>
  <c r="U818" i="1"/>
  <c r="S818" i="1"/>
  <c r="N818" i="1"/>
  <c r="L818" i="1"/>
  <c r="F818" i="1"/>
  <c r="Y817" i="1"/>
  <c r="U817" i="1"/>
  <c r="S817" i="1"/>
  <c r="N817" i="1"/>
  <c r="L817" i="1"/>
  <c r="F817" i="1"/>
  <c r="Y816" i="1"/>
  <c r="U816" i="1"/>
  <c r="S816" i="1"/>
  <c r="N816" i="1"/>
  <c r="L816" i="1"/>
  <c r="F816" i="1"/>
  <c r="Y815" i="1"/>
  <c r="U815" i="1"/>
  <c r="S815" i="1"/>
  <c r="N815" i="1"/>
  <c r="L815" i="1"/>
  <c r="F815" i="1"/>
  <c r="Y814" i="1"/>
  <c r="U814" i="1"/>
  <c r="S814" i="1"/>
  <c r="N814" i="1"/>
  <c r="L814" i="1"/>
  <c r="F814" i="1"/>
  <c r="Y813" i="1"/>
  <c r="U813" i="1"/>
  <c r="S813" i="1"/>
  <c r="N813" i="1"/>
  <c r="L813" i="1"/>
  <c r="F813" i="1"/>
  <c r="Y812" i="1"/>
  <c r="U812" i="1"/>
  <c r="S812" i="1"/>
  <c r="N812" i="1"/>
  <c r="L812" i="1"/>
  <c r="F812" i="1"/>
  <c r="Y811" i="1"/>
  <c r="U811" i="1"/>
  <c r="S811" i="1"/>
  <c r="N811" i="1"/>
  <c r="L811" i="1"/>
  <c r="F811" i="1"/>
  <c r="Y810" i="1"/>
  <c r="U810" i="1"/>
  <c r="S810" i="1"/>
  <c r="N810" i="1"/>
  <c r="L810" i="1"/>
  <c r="F810" i="1"/>
  <c r="Y809" i="1"/>
  <c r="U809" i="1"/>
  <c r="S809" i="1"/>
  <c r="N809" i="1"/>
  <c r="L809" i="1"/>
  <c r="F809" i="1"/>
  <c r="Y808" i="1"/>
  <c r="U808" i="1"/>
  <c r="S808" i="1"/>
  <c r="N808" i="1"/>
  <c r="L808" i="1"/>
  <c r="F808" i="1"/>
  <c r="Y807" i="1"/>
  <c r="U807" i="1"/>
  <c r="S807" i="1"/>
  <c r="N807" i="1"/>
  <c r="L807" i="1"/>
  <c r="F807" i="1"/>
  <c r="Y806" i="1"/>
  <c r="U806" i="1"/>
  <c r="S806" i="1"/>
  <c r="N806" i="1"/>
  <c r="L806" i="1"/>
  <c r="F806" i="1"/>
  <c r="Y805" i="1"/>
  <c r="U805" i="1"/>
  <c r="S805" i="1"/>
  <c r="N805" i="1"/>
  <c r="L805" i="1"/>
  <c r="F805" i="1"/>
  <c r="Y804" i="1"/>
  <c r="U804" i="1"/>
  <c r="S804" i="1"/>
  <c r="N804" i="1"/>
  <c r="L804" i="1"/>
  <c r="F804" i="1"/>
  <c r="Y803" i="1"/>
  <c r="U803" i="1"/>
  <c r="S803" i="1"/>
  <c r="N803" i="1"/>
  <c r="L803" i="1"/>
  <c r="I803" i="1"/>
  <c r="F803" i="1"/>
  <c r="Y802" i="1"/>
  <c r="U802" i="1"/>
  <c r="S802" i="1"/>
  <c r="N802" i="1"/>
  <c r="L802" i="1"/>
  <c r="F802" i="1"/>
  <c r="Y801" i="1"/>
  <c r="U801" i="1"/>
  <c r="S801" i="1"/>
  <c r="N801" i="1"/>
  <c r="L801" i="1"/>
  <c r="F801" i="1"/>
  <c r="Y800" i="1"/>
  <c r="U800" i="1"/>
  <c r="S800" i="1"/>
  <c r="N800" i="1"/>
  <c r="L800" i="1"/>
  <c r="F800" i="1"/>
  <c r="Y799" i="1"/>
  <c r="U799" i="1"/>
  <c r="S799" i="1"/>
  <c r="N799" i="1"/>
  <c r="L799" i="1"/>
  <c r="F799" i="1"/>
  <c r="Y798" i="1"/>
  <c r="U798" i="1"/>
  <c r="S798" i="1"/>
  <c r="N798" i="1"/>
  <c r="L798" i="1"/>
  <c r="F798" i="1"/>
  <c r="Y797" i="1"/>
  <c r="U797" i="1"/>
  <c r="S797" i="1"/>
  <c r="N797" i="1"/>
  <c r="L797" i="1"/>
  <c r="F797" i="1"/>
  <c r="Y796" i="1"/>
  <c r="U796" i="1"/>
  <c r="S796" i="1"/>
  <c r="N796" i="1"/>
  <c r="L796" i="1"/>
  <c r="F796" i="1"/>
  <c r="Y795" i="1"/>
  <c r="U795" i="1"/>
  <c r="S795" i="1"/>
  <c r="N795" i="1"/>
  <c r="L795" i="1"/>
  <c r="F795" i="1"/>
  <c r="Y794" i="1"/>
  <c r="U794" i="1"/>
  <c r="S794" i="1"/>
  <c r="N794" i="1"/>
  <c r="L794" i="1"/>
  <c r="F794" i="1"/>
  <c r="Y793" i="1"/>
  <c r="U793" i="1"/>
  <c r="S793" i="1"/>
  <c r="N793" i="1"/>
  <c r="L793" i="1"/>
  <c r="F793" i="1"/>
  <c r="Y792" i="1"/>
  <c r="U792" i="1"/>
  <c r="S792" i="1"/>
  <c r="N792" i="1"/>
  <c r="L792" i="1"/>
  <c r="F792" i="1"/>
  <c r="Y791" i="1"/>
  <c r="U791" i="1"/>
  <c r="S791" i="1"/>
  <c r="N791" i="1"/>
  <c r="L791" i="1"/>
  <c r="F791" i="1"/>
  <c r="Y790" i="1"/>
  <c r="U790" i="1"/>
  <c r="S790" i="1"/>
  <c r="N790" i="1"/>
  <c r="L790" i="1"/>
  <c r="F790" i="1"/>
  <c r="Y789" i="1"/>
  <c r="U789" i="1"/>
  <c r="S789" i="1"/>
  <c r="N789" i="1"/>
  <c r="L789" i="1"/>
  <c r="F789" i="1"/>
  <c r="Y788" i="1"/>
  <c r="U788" i="1"/>
  <c r="S788" i="1"/>
  <c r="N788" i="1"/>
  <c r="L788" i="1"/>
  <c r="F788" i="1"/>
  <c r="Y787" i="1"/>
  <c r="U787" i="1"/>
  <c r="S787" i="1"/>
  <c r="N787" i="1"/>
  <c r="L787" i="1"/>
  <c r="I787" i="1"/>
  <c r="F787" i="1"/>
  <c r="Y786" i="1"/>
  <c r="U786" i="1"/>
  <c r="S786" i="1"/>
  <c r="N786" i="1"/>
  <c r="L786" i="1"/>
  <c r="F786" i="1"/>
  <c r="Y785" i="1"/>
  <c r="U785" i="1"/>
  <c r="S785" i="1"/>
  <c r="N785" i="1"/>
  <c r="L785" i="1"/>
  <c r="F785" i="1"/>
  <c r="Y784" i="1"/>
  <c r="U784" i="1"/>
  <c r="S784" i="1"/>
  <c r="N784" i="1"/>
  <c r="L784" i="1"/>
  <c r="F784" i="1"/>
  <c r="Y783" i="1"/>
  <c r="U783" i="1"/>
  <c r="S783" i="1"/>
  <c r="N783" i="1"/>
  <c r="L783" i="1"/>
  <c r="I783" i="1"/>
  <c r="H783" i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I841" i="1" s="1"/>
  <c r="F783" i="1"/>
  <c r="Y782" i="1"/>
  <c r="U782" i="1"/>
  <c r="S782" i="1"/>
  <c r="N782" i="1"/>
  <c r="L782" i="1"/>
  <c r="I782" i="1"/>
  <c r="F782" i="1"/>
  <c r="Y781" i="1"/>
  <c r="U781" i="1"/>
  <c r="S781" i="1"/>
  <c r="N781" i="1"/>
  <c r="L781" i="1"/>
  <c r="F781" i="1"/>
  <c r="Y780" i="1"/>
  <c r="U780" i="1"/>
  <c r="S780" i="1"/>
  <c r="N780" i="1"/>
  <c r="L780" i="1"/>
  <c r="F780" i="1"/>
  <c r="Y779" i="1"/>
  <c r="U779" i="1"/>
  <c r="S779" i="1"/>
  <c r="N779" i="1"/>
  <c r="L779" i="1"/>
  <c r="F779" i="1"/>
  <c r="Y778" i="1"/>
  <c r="U778" i="1"/>
  <c r="S778" i="1"/>
  <c r="N778" i="1"/>
  <c r="L778" i="1"/>
  <c r="F778" i="1"/>
  <c r="Y777" i="1"/>
  <c r="U777" i="1"/>
  <c r="S777" i="1"/>
  <c r="N777" i="1"/>
  <c r="L777" i="1"/>
  <c r="F777" i="1"/>
  <c r="Y776" i="1"/>
  <c r="U776" i="1"/>
  <c r="S776" i="1"/>
  <c r="N776" i="1"/>
  <c r="L776" i="1"/>
  <c r="F776" i="1"/>
  <c r="Y775" i="1"/>
  <c r="U775" i="1"/>
  <c r="S775" i="1"/>
  <c r="N775" i="1"/>
  <c r="L775" i="1"/>
  <c r="F775" i="1"/>
  <c r="Y774" i="1"/>
  <c r="U774" i="1"/>
  <c r="S774" i="1"/>
  <c r="N774" i="1"/>
  <c r="L774" i="1"/>
  <c r="F774" i="1"/>
  <c r="Y773" i="1"/>
  <c r="U773" i="1"/>
  <c r="S773" i="1"/>
  <c r="N773" i="1"/>
  <c r="L773" i="1"/>
  <c r="F773" i="1"/>
  <c r="Y772" i="1"/>
  <c r="U772" i="1"/>
  <c r="S772" i="1"/>
  <c r="N772" i="1"/>
  <c r="L772" i="1"/>
  <c r="F772" i="1"/>
  <c r="Y771" i="1"/>
  <c r="U771" i="1"/>
  <c r="S771" i="1"/>
  <c r="N771" i="1"/>
  <c r="L771" i="1"/>
  <c r="F771" i="1"/>
  <c r="Y770" i="1"/>
  <c r="U770" i="1"/>
  <c r="S770" i="1"/>
  <c r="N770" i="1"/>
  <c r="L770" i="1"/>
  <c r="F770" i="1"/>
  <c r="Y769" i="1"/>
  <c r="U769" i="1"/>
  <c r="S769" i="1"/>
  <c r="N769" i="1"/>
  <c r="L769" i="1"/>
  <c r="F769" i="1"/>
  <c r="Y768" i="1"/>
  <c r="U768" i="1"/>
  <c r="S768" i="1"/>
  <c r="N768" i="1"/>
  <c r="L768" i="1"/>
  <c r="F768" i="1"/>
  <c r="Y767" i="1"/>
  <c r="U767" i="1"/>
  <c r="S767" i="1"/>
  <c r="N767" i="1"/>
  <c r="L767" i="1"/>
  <c r="F767" i="1"/>
  <c r="Y766" i="1"/>
  <c r="U766" i="1"/>
  <c r="S766" i="1"/>
  <c r="N766" i="1"/>
  <c r="L766" i="1"/>
  <c r="F766" i="1"/>
  <c r="Y765" i="1"/>
  <c r="U765" i="1"/>
  <c r="S765" i="1"/>
  <c r="N765" i="1"/>
  <c r="L765" i="1"/>
  <c r="F765" i="1"/>
  <c r="Y764" i="1"/>
  <c r="U764" i="1"/>
  <c r="S764" i="1"/>
  <c r="N764" i="1"/>
  <c r="L764" i="1"/>
  <c r="F764" i="1"/>
  <c r="Y763" i="1"/>
  <c r="U763" i="1"/>
  <c r="S763" i="1"/>
  <c r="N763" i="1"/>
  <c r="L763" i="1"/>
  <c r="F763" i="1"/>
  <c r="Y762" i="1"/>
  <c r="U762" i="1"/>
  <c r="S762" i="1"/>
  <c r="N762" i="1"/>
  <c r="L762" i="1"/>
  <c r="F762" i="1"/>
  <c r="Y761" i="1"/>
  <c r="U761" i="1"/>
  <c r="S761" i="1"/>
  <c r="N761" i="1"/>
  <c r="L761" i="1"/>
  <c r="F761" i="1"/>
  <c r="Y760" i="1"/>
  <c r="U760" i="1"/>
  <c r="S760" i="1"/>
  <c r="N760" i="1"/>
  <c r="L760" i="1"/>
  <c r="F760" i="1"/>
  <c r="Y759" i="1"/>
  <c r="U759" i="1"/>
  <c r="S759" i="1"/>
  <c r="N759" i="1"/>
  <c r="L759" i="1"/>
  <c r="F759" i="1"/>
  <c r="Y758" i="1"/>
  <c r="U758" i="1"/>
  <c r="S758" i="1"/>
  <c r="N758" i="1"/>
  <c r="L758" i="1"/>
  <c r="F758" i="1"/>
  <c r="Y757" i="1"/>
  <c r="U757" i="1"/>
  <c r="S757" i="1"/>
  <c r="N757" i="1"/>
  <c r="L757" i="1"/>
  <c r="F757" i="1"/>
  <c r="Y756" i="1"/>
  <c r="U756" i="1"/>
  <c r="S756" i="1"/>
  <c r="N756" i="1"/>
  <c r="L756" i="1"/>
  <c r="F756" i="1"/>
  <c r="Y755" i="1"/>
  <c r="U755" i="1"/>
  <c r="S755" i="1"/>
  <c r="N755" i="1"/>
  <c r="L755" i="1"/>
  <c r="F755" i="1"/>
  <c r="Y754" i="1"/>
  <c r="U754" i="1"/>
  <c r="S754" i="1"/>
  <c r="N754" i="1"/>
  <c r="L754" i="1"/>
  <c r="F754" i="1"/>
  <c r="Y753" i="1"/>
  <c r="U753" i="1"/>
  <c r="S753" i="1"/>
  <c r="N753" i="1"/>
  <c r="L753" i="1"/>
  <c r="F753" i="1"/>
  <c r="Y752" i="1"/>
  <c r="U752" i="1"/>
  <c r="S752" i="1"/>
  <c r="N752" i="1"/>
  <c r="L752" i="1"/>
  <c r="F752" i="1"/>
  <c r="Y751" i="1"/>
  <c r="U751" i="1"/>
  <c r="S751" i="1"/>
  <c r="N751" i="1"/>
  <c r="L751" i="1"/>
  <c r="F751" i="1"/>
  <c r="Y750" i="1"/>
  <c r="U750" i="1"/>
  <c r="S750" i="1"/>
  <c r="N750" i="1"/>
  <c r="L750" i="1"/>
  <c r="F750" i="1"/>
  <c r="Y749" i="1"/>
  <c r="U749" i="1"/>
  <c r="S749" i="1"/>
  <c r="N749" i="1"/>
  <c r="L749" i="1"/>
  <c r="F749" i="1"/>
  <c r="Y748" i="1"/>
  <c r="U748" i="1"/>
  <c r="S748" i="1"/>
  <c r="N748" i="1"/>
  <c r="L748" i="1"/>
  <c r="F748" i="1"/>
  <c r="Y747" i="1"/>
  <c r="U747" i="1"/>
  <c r="S747" i="1"/>
  <c r="N747" i="1"/>
  <c r="L747" i="1"/>
  <c r="F747" i="1"/>
  <c r="Y746" i="1"/>
  <c r="U746" i="1"/>
  <c r="S746" i="1"/>
  <c r="N746" i="1"/>
  <c r="L746" i="1"/>
  <c r="F746" i="1"/>
  <c r="Y745" i="1"/>
  <c r="U745" i="1"/>
  <c r="S745" i="1"/>
  <c r="N745" i="1"/>
  <c r="L745" i="1"/>
  <c r="F745" i="1"/>
  <c r="Y744" i="1"/>
  <c r="U744" i="1"/>
  <c r="S744" i="1"/>
  <c r="N744" i="1"/>
  <c r="L744" i="1"/>
  <c r="F744" i="1"/>
  <c r="Y743" i="1"/>
  <c r="U743" i="1"/>
  <c r="S743" i="1"/>
  <c r="N743" i="1"/>
  <c r="L743" i="1"/>
  <c r="F743" i="1"/>
  <c r="Y742" i="1"/>
  <c r="U742" i="1"/>
  <c r="S742" i="1"/>
  <c r="N742" i="1"/>
  <c r="L742" i="1"/>
  <c r="F742" i="1"/>
  <c r="Y741" i="1"/>
  <c r="U741" i="1"/>
  <c r="S741" i="1"/>
  <c r="N741" i="1"/>
  <c r="L741" i="1"/>
  <c r="F741" i="1"/>
  <c r="Y740" i="1"/>
  <c r="U740" i="1"/>
  <c r="S740" i="1"/>
  <c r="N740" i="1"/>
  <c r="L740" i="1"/>
  <c r="F740" i="1"/>
  <c r="Y739" i="1"/>
  <c r="U739" i="1"/>
  <c r="S739" i="1"/>
  <c r="N739" i="1"/>
  <c r="L739" i="1"/>
  <c r="F739" i="1"/>
  <c r="Y738" i="1"/>
  <c r="U738" i="1"/>
  <c r="S738" i="1"/>
  <c r="N738" i="1"/>
  <c r="L738" i="1"/>
  <c r="F738" i="1"/>
  <c r="Y737" i="1"/>
  <c r="U737" i="1"/>
  <c r="S737" i="1"/>
  <c r="N737" i="1"/>
  <c r="L737" i="1"/>
  <c r="F737" i="1"/>
  <c r="Y736" i="1"/>
  <c r="U736" i="1"/>
  <c r="N736" i="1"/>
  <c r="L736" i="1"/>
  <c r="F736" i="1"/>
  <c r="Y735" i="1"/>
  <c r="U735" i="1"/>
  <c r="S735" i="1"/>
  <c r="N735" i="1"/>
  <c r="L735" i="1"/>
  <c r="F735" i="1"/>
  <c r="Y734" i="1"/>
  <c r="U734" i="1"/>
  <c r="S734" i="1"/>
  <c r="N734" i="1"/>
  <c r="L734" i="1"/>
  <c r="F734" i="1"/>
  <c r="Y733" i="1"/>
  <c r="U733" i="1"/>
  <c r="S733" i="1"/>
  <c r="N733" i="1"/>
  <c r="L733" i="1"/>
  <c r="F733" i="1"/>
  <c r="Y732" i="1"/>
  <c r="U732" i="1"/>
  <c r="S732" i="1"/>
  <c r="N732" i="1"/>
  <c r="L732" i="1"/>
  <c r="F732" i="1"/>
  <c r="Y731" i="1"/>
  <c r="U731" i="1"/>
  <c r="S731" i="1"/>
  <c r="N731" i="1"/>
  <c r="L731" i="1"/>
  <c r="F731" i="1"/>
  <c r="Y730" i="1"/>
  <c r="U730" i="1"/>
  <c r="S730" i="1"/>
  <c r="N730" i="1"/>
  <c r="L730" i="1"/>
  <c r="F730" i="1"/>
  <c r="Y729" i="1"/>
  <c r="U729" i="1"/>
  <c r="S729" i="1"/>
  <c r="N729" i="1"/>
  <c r="L729" i="1"/>
  <c r="F729" i="1"/>
  <c r="Y728" i="1"/>
  <c r="U728" i="1"/>
  <c r="S728" i="1"/>
  <c r="N728" i="1"/>
  <c r="L728" i="1"/>
  <c r="F728" i="1"/>
  <c r="Y727" i="1"/>
  <c r="U727" i="1"/>
  <c r="S727" i="1"/>
  <c r="N727" i="1"/>
  <c r="L727" i="1"/>
  <c r="F727" i="1"/>
  <c r="Y726" i="1"/>
  <c r="U726" i="1"/>
  <c r="S726" i="1"/>
  <c r="N726" i="1"/>
  <c r="L726" i="1"/>
  <c r="F726" i="1"/>
  <c r="Y725" i="1"/>
  <c r="U725" i="1"/>
  <c r="S725" i="1"/>
  <c r="N725" i="1"/>
  <c r="L725" i="1"/>
  <c r="F725" i="1"/>
  <c r="Y724" i="1"/>
  <c r="U724" i="1"/>
  <c r="S724" i="1"/>
  <c r="N724" i="1"/>
  <c r="L724" i="1"/>
  <c r="F724" i="1"/>
  <c r="Y723" i="1"/>
  <c r="U723" i="1"/>
  <c r="S723" i="1"/>
  <c r="N723" i="1"/>
  <c r="L723" i="1"/>
  <c r="H723" i="1"/>
  <c r="I723" i="1" s="1"/>
  <c r="F723" i="1"/>
  <c r="Y722" i="1"/>
  <c r="U722" i="1"/>
  <c r="S722" i="1"/>
  <c r="N722" i="1"/>
  <c r="L722" i="1"/>
  <c r="I722" i="1"/>
  <c r="F722" i="1"/>
  <c r="Y721" i="1"/>
  <c r="U721" i="1"/>
  <c r="S721" i="1"/>
  <c r="N721" i="1"/>
  <c r="L721" i="1"/>
  <c r="F721" i="1"/>
  <c r="Y720" i="1"/>
  <c r="U720" i="1"/>
  <c r="S720" i="1"/>
  <c r="N720" i="1"/>
  <c r="L720" i="1"/>
  <c r="F720" i="1"/>
  <c r="Y719" i="1"/>
  <c r="U719" i="1"/>
  <c r="S719" i="1"/>
  <c r="N719" i="1"/>
  <c r="L719" i="1"/>
  <c r="F719" i="1"/>
  <c r="Y718" i="1"/>
  <c r="U718" i="1"/>
  <c r="S718" i="1"/>
  <c r="N718" i="1"/>
  <c r="L718" i="1"/>
  <c r="F718" i="1"/>
  <c r="Y717" i="1"/>
  <c r="U717" i="1"/>
  <c r="S717" i="1"/>
  <c r="N717" i="1"/>
  <c r="L717" i="1"/>
  <c r="F717" i="1"/>
  <c r="Y716" i="1"/>
  <c r="U716" i="1"/>
  <c r="S716" i="1"/>
  <c r="N716" i="1"/>
  <c r="L716" i="1"/>
  <c r="F716" i="1"/>
  <c r="Y715" i="1"/>
  <c r="U715" i="1"/>
  <c r="S715" i="1"/>
  <c r="N715" i="1"/>
  <c r="L715" i="1"/>
  <c r="F715" i="1"/>
  <c r="Y714" i="1"/>
  <c r="U714" i="1"/>
  <c r="S714" i="1"/>
  <c r="N714" i="1"/>
  <c r="L714" i="1"/>
  <c r="F714" i="1"/>
  <c r="Y713" i="1"/>
  <c r="U713" i="1"/>
  <c r="S713" i="1"/>
  <c r="N713" i="1"/>
  <c r="L713" i="1"/>
  <c r="F713" i="1"/>
  <c r="Y712" i="1"/>
  <c r="U712" i="1"/>
  <c r="S712" i="1"/>
  <c r="N712" i="1"/>
  <c r="L712" i="1"/>
  <c r="F712" i="1"/>
  <c r="Y711" i="1"/>
  <c r="U711" i="1"/>
  <c r="S711" i="1"/>
  <c r="N711" i="1"/>
  <c r="L711" i="1"/>
  <c r="F711" i="1"/>
  <c r="Y710" i="1"/>
  <c r="U710" i="1"/>
  <c r="S710" i="1"/>
  <c r="N710" i="1"/>
  <c r="L710" i="1"/>
  <c r="F710" i="1"/>
  <c r="Y709" i="1"/>
  <c r="U709" i="1"/>
  <c r="S709" i="1"/>
  <c r="N709" i="1"/>
  <c r="L709" i="1"/>
  <c r="F709" i="1"/>
  <c r="Y708" i="1"/>
  <c r="U708" i="1"/>
  <c r="S708" i="1"/>
  <c r="N708" i="1"/>
  <c r="L708" i="1"/>
  <c r="F708" i="1"/>
  <c r="Y707" i="1"/>
  <c r="U707" i="1"/>
  <c r="S707" i="1"/>
  <c r="N707" i="1"/>
  <c r="L707" i="1"/>
  <c r="F707" i="1"/>
  <c r="Y706" i="1"/>
  <c r="U706" i="1"/>
  <c r="S706" i="1"/>
  <c r="N706" i="1"/>
  <c r="L706" i="1"/>
  <c r="F706" i="1"/>
  <c r="Y705" i="1"/>
  <c r="U705" i="1"/>
  <c r="S705" i="1"/>
  <c r="N705" i="1"/>
  <c r="L705" i="1"/>
  <c r="F705" i="1"/>
  <c r="Y704" i="1"/>
  <c r="U704" i="1"/>
  <c r="S704" i="1"/>
  <c r="N704" i="1"/>
  <c r="L704" i="1"/>
  <c r="F704" i="1"/>
  <c r="Y703" i="1"/>
  <c r="U703" i="1"/>
  <c r="S703" i="1"/>
  <c r="N703" i="1"/>
  <c r="L703" i="1"/>
  <c r="F703" i="1"/>
  <c r="Y702" i="1"/>
  <c r="U702" i="1"/>
  <c r="S702" i="1"/>
  <c r="N702" i="1"/>
  <c r="L702" i="1"/>
  <c r="F702" i="1"/>
  <c r="Y701" i="1"/>
  <c r="U701" i="1"/>
  <c r="S701" i="1"/>
  <c r="N701" i="1"/>
  <c r="L701" i="1"/>
  <c r="F701" i="1"/>
  <c r="Y700" i="1"/>
  <c r="U700" i="1"/>
  <c r="S700" i="1"/>
  <c r="N700" i="1"/>
  <c r="L700" i="1"/>
  <c r="F700" i="1"/>
  <c r="Y699" i="1"/>
  <c r="U699" i="1"/>
  <c r="S699" i="1"/>
  <c r="N699" i="1"/>
  <c r="L699" i="1"/>
  <c r="F699" i="1"/>
  <c r="Y698" i="1"/>
  <c r="U698" i="1"/>
  <c r="S698" i="1"/>
  <c r="N698" i="1"/>
  <c r="L698" i="1"/>
  <c r="F698" i="1"/>
  <c r="Y697" i="1"/>
  <c r="U697" i="1"/>
  <c r="S697" i="1"/>
  <c r="N697" i="1"/>
  <c r="L697" i="1"/>
  <c r="F697" i="1"/>
  <c r="Y696" i="1"/>
  <c r="U696" i="1"/>
  <c r="S696" i="1"/>
  <c r="N696" i="1"/>
  <c r="L696" i="1"/>
  <c r="F696" i="1"/>
  <c r="Y695" i="1"/>
  <c r="U695" i="1"/>
  <c r="S695" i="1"/>
  <c r="N695" i="1"/>
  <c r="L695" i="1"/>
  <c r="F695" i="1"/>
  <c r="Y694" i="1"/>
  <c r="U694" i="1"/>
  <c r="S694" i="1"/>
  <c r="N694" i="1"/>
  <c r="L694" i="1"/>
  <c r="F694" i="1"/>
  <c r="Y693" i="1"/>
  <c r="U693" i="1"/>
  <c r="S693" i="1"/>
  <c r="N693" i="1"/>
  <c r="L693" i="1"/>
  <c r="F693" i="1"/>
  <c r="Y692" i="1"/>
  <c r="U692" i="1"/>
  <c r="S692" i="1"/>
  <c r="N692" i="1"/>
  <c r="L692" i="1"/>
  <c r="F692" i="1"/>
  <c r="Y691" i="1"/>
  <c r="U691" i="1"/>
  <c r="S691" i="1"/>
  <c r="N691" i="1"/>
  <c r="L691" i="1"/>
  <c r="F691" i="1"/>
  <c r="Y690" i="1"/>
  <c r="U690" i="1"/>
  <c r="S690" i="1"/>
  <c r="N690" i="1"/>
  <c r="L690" i="1"/>
  <c r="F690" i="1"/>
  <c r="Y689" i="1"/>
  <c r="U689" i="1"/>
  <c r="S689" i="1"/>
  <c r="N689" i="1"/>
  <c r="L689" i="1"/>
  <c r="F689" i="1"/>
  <c r="Y688" i="1"/>
  <c r="U688" i="1"/>
  <c r="S688" i="1"/>
  <c r="N688" i="1"/>
  <c r="L688" i="1"/>
  <c r="F688" i="1"/>
  <c r="Y687" i="1"/>
  <c r="U687" i="1"/>
  <c r="S687" i="1"/>
  <c r="N687" i="1"/>
  <c r="L687" i="1"/>
  <c r="F687" i="1"/>
  <c r="Y686" i="1"/>
  <c r="U686" i="1"/>
  <c r="S686" i="1"/>
  <c r="N686" i="1"/>
  <c r="L686" i="1"/>
  <c r="F686" i="1"/>
  <c r="Y685" i="1"/>
  <c r="U685" i="1"/>
  <c r="S685" i="1"/>
  <c r="N685" i="1"/>
  <c r="L685" i="1"/>
  <c r="F685" i="1"/>
  <c r="Y684" i="1"/>
  <c r="U684" i="1"/>
  <c r="S684" i="1"/>
  <c r="N684" i="1"/>
  <c r="L684" i="1"/>
  <c r="F684" i="1"/>
  <c r="Y683" i="1"/>
  <c r="U683" i="1"/>
  <c r="S683" i="1"/>
  <c r="N683" i="1"/>
  <c r="L683" i="1"/>
  <c r="F683" i="1"/>
  <c r="Y682" i="1"/>
  <c r="U682" i="1"/>
  <c r="S682" i="1"/>
  <c r="N682" i="1"/>
  <c r="L682" i="1"/>
  <c r="F682" i="1"/>
  <c r="Y681" i="1"/>
  <c r="U681" i="1"/>
  <c r="S681" i="1"/>
  <c r="N681" i="1"/>
  <c r="L681" i="1"/>
  <c r="F681" i="1"/>
  <c r="Y680" i="1"/>
  <c r="U680" i="1"/>
  <c r="S680" i="1"/>
  <c r="N680" i="1"/>
  <c r="L680" i="1"/>
  <c r="F680" i="1"/>
  <c r="Y679" i="1"/>
  <c r="U679" i="1"/>
  <c r="S679" i="1"/>
  <c r="N679" i="1"/>
  <c r="L679" i="1"/>
  <c r="F679" i="1"/>
  <c r="Y678" i="1"/>
  <c r="U678" i="1"/>
  <c r="S678" i="1"/>
  <c r="N678" i="1"/>
  <c r="L678" i="1"/>
  <c r="F678" i="1"/>
  <c r="Y677" i="1"/>
  <c r="U677" i="1"/>
  <c r="S677" i="1"/>
  <c r="N677" i="1"/>
  <c r="L677" i="1"/>
  <c r="F677" i="1"/>
  <c r="Y676" i="1"/>
  <c r="U676" i="1"/>
  <c r="S676" i="1"/>
  <c r="N676" i="1"/>
  <c r="L676" i="1"/>
  <c r="F676" i="1"/>
  <c r="Y675" i="1"/>
  <c r="U675" i="1"/>
  <c r="S675" i="1"/>
  <c r="N675" i="1"/>
  <c r="L675" i="1"/>
  <c r="F675" i="1"/>
  <c r="Y674" i="1"/>
  <c r="U674" i="1"/>
  <c r="S674" i="1"/>
  <c r="N674" i="1"/>
  <c r="L674" i="1"/>
  <c r="F674" i="1"/>
  <c r="Y673" i="1"/>
  <c r="U673" i="1"/>
  <c r="S673" i="1"/>
  <c r="N673" i="1"/>
  <c r="L673" i="1"/>
  <c r="F673" i="1"/>
  <c r="Y672" i="1"/>
  <c r="U672" i="1"/>
  <c r="S672" i="1"/>
  <c r="N672" i="1"/>
  <c r="L672" i="1"/>
  <c r="F672" i="1"/>
  <c r="Y671" i="1"/>
  <c r="U671" i="1"/>
  <c r="S671" i="1"/>
  <c r="N671" i="1"/>
  <c r="L671" i="1"/>
  <c r="F671" i="1"/>
  <c r="Y670" i="1"/>
  <c r="U670" i="1"/>
  <c r="S670" i="1"/>
  <c r="N670" i="1"/>
  <c r="L670" i="1"/>
  <c r="F670" i="1"/>
  <c r="Y669" i="1"/>
  <c r="U669" i="1"/>
  <c r="S669" i="1"/>
  <c r="N669" i="1"/>
  <c r="L669" i="1"/>
  <c r="F669" i="1"/>
  <c r="Y668" i="1"/>
  <c r="U668" i="1"/>
  <c r="S668" i="1"/>
  <c r="N668" i="1"/>
  <c r="L668" i="1"/>
  <c r="F668" i="1"/>
  <c r="Y667" i="1"/>
  <c r="U667" i="1"/>
  <c r="S667" i="1"/>
  <c r="N667" i="1"/>
  <c r="L667" i="1"/>
  <c r="F667" i="1"/>
  <c r="Y666" i="1"/>
  <c r="U666" i="1"/>
  <c r="S666" i="1"/>
  <c r="N666" i="1"/>
  <c r="L666" i="1"/>
  <c r="F666" i="1"/>
  <c r="Y665" i="1"/>
  <c r="U665" i="1"/>
  <c r="S665" i="1"/>
  <c r="N665" i="1"/>
  <c r="L665" i="1"/>
  <c r="F665" i="1"/>
  <c r="Y664" i="1"/>
  <c r="U664" i="1"/>
  <c r="S664" i="1"/>
  <c r="N664" i="1"/>
  <c r="L664" i="1"/>
  <c r="F664" i="1"/>
  <c r="Y663" i="1"/>
  <c r="U663" i="1"/>
  <c r="S663" i="1"/>
  <c r="N663" i="1"/>
  <c r="L663" i="1"/>
  <c r="F663" i="1"/>
  <c r="Y662" i="1"/>
  <c r="U662" i="1"/>
  <c r="S662" i="1"/>
  <c r="N662" i="1"/>
  <c r="L662" i="1"/>
  <c r="F662" i="1"/>
  <c r="Y661" i="1"/>
  <c r="U661" i="1"/>
  <c r="S661" i="1"/>
  <c r="N661" i="1"/>
  <c r="L661" i="1"/>
  <c r="F661" i="1"/>
  <c r="Y660" i="1"/>
  <c r="U660" i="1"/>
  <c r="S660" i="1"/>
  <c r="N660" i="1"/>
  <c r="L660" i="1"/>
  <c r="F660" i="1"/>
  <c r="Y659" i="1"/>
  <c r="U659" i="1"/>
  <c r="S659" i="1"/>
  <c r="N659" i="1"/>
  <c r="L659" i="1"/>
  <c r="F659" i="1"/>
  <c r="Y658" i="1"/>
  <c r="U658" i="1"/>
  <c r="S658" i="1"/>
  <c r="N658" i="1"/>
  <c r="L658" i="1"/>
  <c r="F658" i="1"/>
  <c r="Y657" i="1"/>
  <c r="U657" i="1"/>
  <c r="S657" i="1"/>
  <c r="N657" i="1"/>
  <c r="L657" i="1"/>
  <c r="F657" i="1"/>
  <c r="Y656" i="1"/>
  <c r="U656" i="1"/>
  <c r="S656" i="1"/>
  <c r="N656" i="1"/>
  <c r="L656" i="1"/>
  <c r="F656" i="1"/>
  <c r="Y655" i="1"/>
  <c r="U655" i="1"/>
  <c r="S655" i="1"/>
  <c r="N655" i="1"/>
  <c r="L655" i="1"/>
  <c r="F655" i="1"/>
  <c r="Y654" i="1"/>
  <c r="U654" i="1"/>
  <c r="S654" i="1"/>
  <c r="N654" i="1"/>
  <c r="L654" i="1"/>
  <c r="F654" i="1"/>
  <c r="Y653" i="1"/>
  <c r="U653" i="1"/>
  <c r="S653" i="1"/>
  <c r="N653" i="1"/>
  <c r="L653" i="1"/>
  <c r="F653" i="1"/>
  <c r="Y652" i="1"/>
  <c r="U652" i="1"/>
  <c r="S652" i="1"/>
  <c r="N652" i="1"/>
  <c r="L652" i="1"/>
  <c r="F652" i="1"/>
  <c r="Y651" i="1"/>
  <c r="U651" i="1"/>
  <c r="S651" i="1"/>
  <c r="N651" i="1"/>
  <c r="L651" i="1"/>
  <c r="F651" i="1"/>
  <c r="Y650" i="1"/>
  <c r="U650" i="1"/>
  <c r="S650" i="1"/>
  <c r="N650" i="1"/>
  <c r="L650" i="1"/>
  <c r="F650" i="1"/>
  <c r="Y649" i="1"/>
  <c r="U649" i="1"/>
  <c r="S649" i="1"/>
  <c r="N649" i="1"/>
  <c r="L649" i="1"/>
  <c r="F649" i="1"/>
  <c r="Y648" i="1"/>
  <c r="U648" i="1"/>
  <c r="S648" i="1"/>
  <c r="N648" i="1"/>
  <c r="L648" i="1"/>
  <c r="F648" i="1"/>
  <c r="Y647" i="1"/>
  <c r="U647" i="1"/>
  <c r="S647" i="1"/>
  <c r="N647" i="1"/>
  <c r="L647" i="1"/>
  <c r="F647" i="1"/>
  <c r="Y646" i="1"/>
  <c r="U646" i="1"/>
  <c r="S646" i="1"/>
  <c r="N646" i="1"/>
  <c r="L646" i="1"/>
  <c r="F646" i="1"/>
  <c r="Y645" i="1"/>
  <c r="U645" i="1"/>
  <c r="S645" i="1"/>
  <c r="N645" i="1"/>
  <c r="L645" i="1"/>
  <c r="F645" i="1"/>
  <c r="Y644" i="1"/>
  <c r="U644" i="1"/>
  <c r="S644" i="1"/>
  <c r="N644" i="1"/>
  <c r="L644" i="1"/>
  <c r="F644" i="1"/>
  <c r="Y643" i="1"/>
  <c r="U643" i="1"/>
  <c r="S643" i="1"/>
  <c r="N643" i="1"/>
  <c r="L643" i="1"/>
  <c r="F643" i="1"/>
  <c r="Y642" i="1"/>
  <c r="U642" i="1"/>
  <c r="S642" i="1"/>
  <c r="N642" i="1"/>
  <c r="L642" i="1"/>
  <c r="F642" i="1"/>
  <c r="Y641" i="1"/>
  <c r="U641" i="1"/>
  <c r="S641" i="1"/>
  <c r="N641" i="1"/>
  <c r="L641" i="1"/>
  <c r="F641" i="1"/>
  <c r="Y640" i="1"/>
  <c r="U640" i="1"/>
  <c r="S640" i="1"/>
  <c r="N640" i="1"/>
  <c r="L640" i="1"/>
  <c r="F640" i="1"/>
  <c r="Y639" i="1"/>
  <c r="U639" i="1"/>
  <c r="S639" i="1"/>
  <c r="N639" i="1"/>
  <c r="L639" i="1"/>
  <c r="F639" i="1"/>
  <c r="Y638" i="1"/>
  <c r="U638" i="1"/>
  <c r="S638" i="1"/>
  <c r="N638" i="1"/>
  <c r="L638" i="1"/>
  <c r="F638" i="1"/>
  <c r="Y637" i="1"/>
  <c r="U637" i="1"/>
  <c r="S637" i="1"/>
  <c r="N637" i="1"/>
  <c r="L637" i="1"/>
  <c r="F637" i="1"/>
  <c r="Y636" i="1"/>
  <c r="U636" i="1"/>
  <c r="S636" i="1"/>
  <c r="N636" i="1"/>
  <c r="L636" i="1"/>
  <c r="F636" i="1"/>
  <c r="Y635" i="1"/>
  <c r="U635" i="1"/>
  <c r="S635" i="1"/>
  <c r="N635" i="1"/>
  <c r="L635" i="1"/>
  <c r="F635" i="1"/>
  <c r="Y634" i="1"/>
  <c r="U634" i="1"/>
  <c r="S634" i="1"/>
  <c r="N634" i="1"/>
  <c r="L634" i="1"/>
  <c r="F634" i="1"/>
  <c r="Y633" i="1"/>
  <c r="U633" i="1"/>
  <c r="S633" i="1"/>
  <c r="N633" i="1"/>
  <c r="L633" i="1"/>
  <c r="F633" i="1"/>
  <c r="Y632" i="1"/>
  <c r="U632" i="1"/>
  <c r="S632" i="1"/>
  <c r="N632" i="1"/>
  <c r="L632" i="1"/>
  <c r="F632" i="1"/>
  <c r="Y631" i="1"/>
  <c r="U631" i="1"/>
  <c r="S631" i="1"/>
  <c r="N631" i="1"/>
  <c r="L631" i="1"/>
  <c r="F631" i="1"/>
  <c r="Y630" i="1"/>
  <c r="U630" i="1"/>
  <c r="S630" i="1"/>
  <c r="N630" i="1"/>
  <c r="L630" i="1"/>
  <c r="F630" i="1"/>
  <c r="Y629" i="1"/>
  <c r="U629" i="1"/>
  <c r="S629" i="1"/>
  <c r="N629" i="1"/>
  <c r="L629" i="1"/>
  <c r="F629" i="1"/>
  <c r="Y628" i="1"/>
  <c r="U628" i="1"/>
  <c r="S628" i="1"/>
  <c r="N628" i="1"/>
  <c r="L628" i="1"/>
  <c r="F628" i="1"/>
  <c r="Y627" i="1"/>
  <c r="U627" i="1"/>
  <c r="S627" i="1"/>
  <c r="N627" i="1"/>
  <c r="L627" i="1"/>
  <c r="F627" i="1"/>
  <c r="Y626" i="1"/>
  <c r="U626" i="1"/>
  <c r="S626" i="1"/>
  <c r="N626" i="1"/>
  <c r="L626" i="1"/>
  <c r="F626" i="1"/>
  <c r="Y625" i="1"/>
  <c r="U625" i="1"/>
  <c r="S625" i="1"/>
  <c r="N625" i="1"/>
  <c r="L625" i="1"/>
  <c r="F625" i="1"/>
  <c r="Y624" i="1"/>
  <c r="U624" i="1"/>
  <c r="S624" i="1"/>
  <c r="N624" i="1"/>
  <c r="L624" i="1"/>
  <c r="F624" i="1"/>
  <c r="Y623" i="1"/>
  <c r="U623" i="1"/>
  <c r="S623" i="1"/>
  <c r="N623" i="1"/>
  <c r="L623" i="1"/>
  <c r="F623" i="1"/>
  <c r="Y622" i="1"/>
  <c r="U622" i="1"/>
  <c r="S622" i="1"/>
  <c r="N622" i="1"/>
  <c r="L622" i="1"/>
  <c r="F622" i="1"/>
  <c r="Y621" i="1"/>
  <c r="U621" i="1"/>
  <c r="S621" i="1"/>
  <c r="N621" i="1"/>
  <c r="L621" i="1"/>
  <c r="F621" i="1"/>
  <c r="Y620" i="1"/>
  <c r="U620" i="1"/>
  <c r="S620" i="1"/>
  <c r="N620" i="1"/>
  <c r="L620" i="1"/>
  <c r="F620" i="1"/>
  <c r="Y619" i="1"/>
  <c r="U619" i="1"/>
  <c r="S619" i="1"/>
  <c r="N619" i="1"/>
  <c r="L619" i="1"/>
  <c r="F619" i="1"/>
  <c r="Y618" i="1"/>
  <c r="U618" i="1"/>
  <c r="S618" i="1"/>
  <c r="N618" i="1"/>
  <c r="L618" i="1"/>
  <c r="F618" i="1"/>
  <c r="Y617" i="1"/>
  <c r="U617" i="1"/>
  <c r="S617" i="1"/>
  <c r="N617" i="1"/>
  <c r="L617" i="1"/>
  <c r="F617" i="1"/>
  <c r="Y616" i="1"/>
  <c r="U616" i="1"/>
  <c r="S616" i="1"/>
  <c r="N616" i="1"/>
  <c r="L616" i="1"/>
  <c r="F616" i="1"/>
  <c r="Y615" i="1"/>
  <c r="U615" i="1"/>
  <c r="S615" i="1"/>
  <c r="N615" i="1"/>
  <c r="L615" i="1"/>
  <c r="F615" i="1"/>
  <c r="Y614" i="1"/>
  <c r="U614" i="1"/>
  <c r="S614" i="1"/>
  <c r="N614" i="1"/>
  <c r="L614" i="1"/>
  <c r="F614" i="1"/>
  <c r="Y613" i="1"/>
  <c r="U613" i="1"/>
  <c r="S613" i="1"/>
  <c r="N613" i="1"/>
  <c r="L613" i="1"/>
  <c r="F613" i="1"/>
  <c r="Y612" i="1"/>
  <c r="U612" i="1"/>
  <c r="S612" i="1"/>
  <c r="N612" i="1"/>
  <c r="L612" i="1"/>
  <c r="F612" i="1"/>
  <c r="Y611" i="1"/>
  <c r="U611" i="1"/>
  <c r="S611" i="1"/>
  <c r="N611" i="1"/>
  <c r="L611" i="1"/>
  <c r="F611" i="1"/>
  <c r="Y610" i="1"/>
  <c r="U610" i="1"/>
  <c r="S610" i="1"/>
  <c r="N610" i="1"/>
  <c r="L610" i="1"/>
  <c r="H610" i="1"/>
  <c r="I610" i="1" s="1"/>
  <c r="F610" i="1"/>
  <c r="Y609" i="1"/>
  <c r="U609" i="1"/>
  <c r="S609" i="1"/>
  <c r="N609" i="1"/>
  <c r="L609" i="1"/>
  <c r="I609" i="1"/>
  <c r="F609" i="1"/>
  <c r="Y608" i="1"/>
  <c r="U608" i="1"/>
  <c r="S608" i="1"/>
  <c r="N608" i="1"/>
  <c r="L608" i="1"/>
  <c r="I608" i="1"/>
  <c r="H608" i="1"/>
  <c r="F608" i="1"/>
  <c r="Y607" i="1"/>
  <c r="U607" i="1"/>
  <c r="S607" i="1"/>
  <c r="N607" i="1"/>
  <c r="L607" i="1"/>
  <c r="I607" i="1"/>
  <c r="F607" i="1"/>
  <c r="Y606" i="1"/>
  <c r="U606" i="1"/>
  <c r="S606" i="1"/>
  <c r="N606" i="1"/>
  <c r="L606" i="1"/>
  <c r="F606" i="1"/>
  <c r="Y605" i="1"/>
  <c r="U605" i="1"/>
  <c r="S605" i="1"/>
  <c r="N605" i="1"/>
  <c r="L605" i="1"/>
  <c r="F605" i="1"/>
  <c r="Y604" i="1"/>
  <c r="U604" i="1"/>
  <c r="S604" i="1"/>
  <c r="N604" i="1"/>
  <c r="L604" i="1"/>
  <c r="H604" i="1"/>
  <c r="I604" i="1" s="1"/>
  <c r="F604" i="1"/>
  <c r="Y603" i="1"/>
  <c r="U603" i="1"/>
  <c r="S603" i="1"/>
  <c r="N603" i="1"/>
  <c r="L603" i="1"/>
  <c r="I603" i="1"/>
  <c r="F603" i="1"/>
  <c r="Y602" i="1"/>
  <c r="U602" i="1"/>
  <c r="S602" i="1"/>
  <c r="N602" i="1"/>
  <c r="L602" i="1"/>
  <c r="F602" i="1"/>
  <c r="Y601" i="1"/>
  <c r="U601" i="1"/>
  <c r="S601" i="1"/>
  <c r="N601" i="1"/>
  <c r="L601" i="1"/>
  <c r="F601" i="1"/>
  <c r="Y600" i="1"/>
  <c r="U600" i="1"/>
  <c r="S600" i="1"/>
  <c r="N600" i="1"/>
  <c r="L600" i="1"/>
  <c r="H600" i="1"/>
  <c r="I600" i="1" s="1"/>
  <c r="F600" i="1"/>
  <c r="Y599" i="1"/>
  <c r="U599" i="1"/>
  <c r="S599" i="1"/>
  <c r="N599" i="1"/>
  <c r="L599" i="1"/>
  <c r="I599" i="1"/>
  <c r="F599" i="1"/>
  <c r="Y598" i="1"/>
  <c r="U598" i="1"/>
  <c r="S598" i="1"/>
  <c r="N598" i="1"/>
  <c r="L598" i="1"/>
  <c r="F598" i="1"/>
  <c r="Y597" i="1"/>
  <c r="U597" i="1"/>
  <c r="S597" i="1"/>
  <c r="N597" i="1"/>
  <c r="L597" i="1"/>
  <c r="F597" i="1"/>
  <c r="Y596" i="1"/>
  <c r="U596" i="1"/>
  <c r="S596" i="1"/>
  <c r="N596" i="1"/>
  <c r="L596" i="1"/>
  <c r="H596" i="1"/>
  <c r="I596" i="1" s="1"/>
  <c r="F596" i="1"/>
  <c r="Y595" i="1"/>
  <c r="U595" i="1"/>
  <c r="S595" i="1"/>
  <c r="N595" i="1"/>
  <c r="L595" i="1"/>
  <c r="I595" i="1"/>
  <c r="F595" i="1"/>
  <c r="Y594" i="1"/>
  <c r="U594" i="1"/>
  <c r="S594" i="1"/>
  <c r="N594" i="1"/>
  <c r="L594" i="1"/>
  <c r="I594" i="1"/>
  <c r="F594" i="1"/>
  <c r="Y593" i="1"/>
  <c r="U593" i="1"/>
  <c r="S593" i="1"/>
  <c r="N593" i="1"/>
  <c r="L593" i="1"/>
  <c r="F593" i="1"/>
  <c r="Y592" i="1"/>
  <c r="U592" i="1"/>
  <c r="S592" i="1"/>
  <c r="N592" i="1"/>
  <c r="L592" i="1"/>
  <c r="H592" i="1"/>
  <c r="H593" i="1" s="1"/>
  <c r="H594" i="1" s="1"/>
  <c r="F592" i="1"/>
  <c r="Y591" i="1"/>
  <c r="U591" i="1"/>
  <c r="S591" i="1"/>
  <c r="N591" i="1"/>
  <c r="L591" i="1"/>
  <c r="I591" i="1"/>
  <c r="F591" i="1"/>
  <c r="Y590" i="1"/>
  <c r="U590" i="1"/>
  <c r="S590" i="1"/>
  <c r="N590" i="1"/>
  <c r="L590" i="1"/>
  <c r="F590" i="1"/>
  <c r="Y589" i="1"/>
  <c r="U589" i="1"/>
  <c r="S589" i="1"/>
  <c r="N589" i="1"/>
  <c r="L589" i="1"/>
  <c r="F589" i="1"/>
  <c r="Y588" i="1"/>
  <c r="U588" i="1"/>
  <c r="S588" i="1"/>
  <c r="N588" i="1"/>
  <c r="L588" i="1"/>
  <c r="I588" i="1"/>
  <c r="H588" i="1"/>
  <c r="H589" i="1" s="1"/>
  <c r="F588" i="1"/>
  <c r="Y587" i="1"/>
  <c r="U587" i="1"/>
  <c r="S587" i="1"/>
  <c r="N587" i="1"/>
  <c r="L587" i="1"/>
  <c r="I587" i="1"/>
  <c r="F587" i="1"/>
  <c r="Y586" i="1"/>
  <c r="U586" i="1"/>
  <c r="S586" i="1"/>
  <c r="N586" i="1"/>
  <c r="L586" i="1"/>
  <c r="F586" i="1"/>
  <c r="Y585" i="1"/>
  <c r="U585" i="1"/>
  <c r="S585" i="1"/>
  <c r="N585" i="1"/>
  <c r="L585" i="1"/>
  <c r="F585" i="1"/>
  <c r="Y584" i="1"/>
  <c r="U584" i="1"/>
  <c r="S584" i="1"/>
  <c r="N584" i="1"/>
  <c r="L584" i="1"/>
  <c r="H584" i="1"/>
  <c r="I584" i="1" s="1"/>
  <c r="F584" i="1"/>
  <c r="Y583" i="1"/>
  <c r="U583" i="1"/>
  <c r="S583" i="1"/>
  <c r="N583" i="1"/>
  <c r="L583" i="1"/>
  <c r="I583" i="1"/>
  <c r="F583" i="1"/>
  <c r="Y582" i="1"/>
  <c r="U582" i="1"/>
  <c r="S582" i="1"/>
  <c r="N582" i="1"/>
  <c r="L582" i="1"/>
  <c r="F582" i="1"/>
  <c r="Y581" i="1"/>
  <c r="U581" i="1"/>
  <c r="S581" i="1"/>
  <c r="N581" i="1"/>
  <c r="L581" i="1"/>
  <c r="F581" i="1"/>
  <c r="Y580" i="1"/>
  <c r="U580" i="1"/>
  <c r="S580" i="1"/>
  <c r="N580" i="1"/>
  <c r="L580" i="1"/>
  <c r="H580" i="1"/>
  <c r="I580" i="1" s="1"/>
  <c r="F580" i="1"/>
  <c r="Y579" i="1"/>
  <c r="U579" i="1"/>
  <c r="S579" i="1"/>
  <c r="N579" i="1"/>
  <c r="L579" i="1"/>
  <c r="I579" i="1"/>
  <c r="F579" i="1"/>
  <c r="Y578" i="1"/>
  <c r="U578" i="1"/>
  <c r="S578" i="1"/>
  <c r="N578" i="1"/>
  <c r="L578" i="1"/>
  <c r="F578" i="1"/>
  <c r="Y577" i="1"/>
  <c r="U577" i="1"/>
  <c r="S577" i="1"/>
  <c r="N577" i="1"/>
  <c r="L577" i="1"/>
  <c r="F577" i="1"/>
  <c r="Y576" i="1"/>
  <c r="U576" i="1"/>
  <c r="S576" i="1"/>
  <c r="N576" i="1"/>
  <c r="L576" i="1"/>
  <c r="H576" i="1"/>
  <c r="H577" i="1" s="1"/>
  <c r="F576" i="1"/>
  <c r="Y575" i="1"/>
  <c r="U575" i="1"/>
  <c r="S575" i="1"/>
  <c r="N575" i="1"/>
  <c r="L575" i="1"/>
  <c r="I575" i="1"/>
  <c r="F575" i="1"/>
  <c r="Y574" i="1"/>
  <c r="U574" i="1"/>
  <c r="S574" i="1"/>
  <c r="N574" i="1"/>
  <c r="L574" i="1"/>
  <c r="F574" i="1"/>
  <c r="Y573" i="1"/>
  <c r="U573" i="1"/>
  <c r="S573" i="1"/>
  <c r="N573" i="1"/>
  <c r="L573" i="1"/>
  <c r="F573" i="1"/>
  <c r="Y572" i="1"/>
  <c r="U572" i="1"/>
  <c r="S572" i="1"/>
  <c r="N572" i="1"/>
  <c r="L572" i="1"/>
  <c r="H572" i="1"/>
  <c r="I572" i="1" s="1"/>
  <c r="F572" i="1"/>
  <c r="Y571" i="1"/>
  <c r="U571" i="1"/>
  <c r="S571" i="1"/>
  <c r="N571" i="1"/>
  <c r="L571" i="1"/>
  <c r="I571" i="1"/>
  <c r="F571" i="1"/>
  <c r="Y570" i="1"/>
  <c r="U570" i="1"/>
  <c r="S570" i="1"/>
  <c r="N570" i="1"/>
  <c r="L570" i="1"/>
  <c r="F570" i="1"/>
  <c r="Y569" i="1"/>
  <c r="U569" i="1"/>
  <c r="S569" i="1"/>
  <c r="N569" i="1"/>
  <c r="L569" i="1"/>
  <c r="H569" i="1"/>
  <c r="F569" i="1"/>
  <c r="Y568" i="1"/>
  <c r="U568" i="1"/>
  <c r="S568" i="1"/>
  <c r="N568" i="1"/>
  <c r="L568" i="1"/>
  <c r="H568" i="1"/>
  <c r="I568" i="1" s="1"/>
  <c r="F568" i="1"/>
  <c r="Y567" i="1"/>
  <c r="U567" i="1"/>
  <c r="S567" i="1"/>
  <c r="N567" i="1"/>
  <c r="L567" i="1"/>
  <c r="I567" i="1"/>
  <c r="F567" i="1"/>
  <c r="Y566" i="1"/>
  <c r="U566" i="1"/>
  <c r="S566" i="1"/>
  <c r="N566" i="1"/>
  <c r="L566" i="1"/>
  <c r="F566" i="1"/>
  <c r="Y565" i="1"/>
  <c r="U565" i="1"/>
  <c r="S565" i="1"/>
  <c r="N565" i="1"/>
  <c r="L565" i="1"/>
  <c r="F565" i="1"/>
  <c r="Y564" i="1"/>
  <c r="U564" i="1"/>
  <c r="S564" i="1"/>
  <c r="N564" i="1"/>
  <c r="L564" i="1"/>
  <c r="H564" i="1"/>
  <c r="I564" i="1" s="1"/>
  <c r="F564" i="1"/>
  <c r="Y563" i="1"/>
  <c r="U563" i="1"/>
  <c r="S563" i="1"/>
  <c r="N563" i="1"/>
  <c r="L563" i="1"/>
  <c r="I563" i="1"/>
  <c r="F563" i="1"/>
  <c r="Y562" i="1"/>
  <c r="U562" i="1"/>
  <c r="S562" i="1"/>
  <c r="N562" i="1"/>
  <c r="L562" i="1"/>
  <c r="F562" i="1"/>
  <c r="Y561" i="1"/>
  <c r="U561" i="1"/>
  <c r="S561" i="1"/>
  <c r="N561" i="1"/>
  <c r="L561" i="1"/>
  <c r="F561" i="1"/>
  <c r="Y560" i="1"/>
  <c r="U560" i="1"/>
  <c r="S560" i="1"/>
  <c r="N560" i="1"/>
  <c r="L560" i="1"/>
  <c r="I560" i="1"/>
  <c r="H560" i="1"/>
  <c r="H561" i="1" s="1"/>
  <c r="H562" i="1" s="1"/>
  <c r="I562" i="1" s="1"/>
  <c r="F560" i="1"/>
  <c r="Y559" i="1"/>
  <c r="U559" i="1"/>
  <c r="S559" i="1"/>
  <c r="N559" i="1"/>
  <c r="L559" i="1"/>
  <c r="I559" i="1"/>
  <c r="F559" i="1"/>
  <c r="Y558" i="1"/>
  <c r="U558" i="1"/>
  <c r="S558" i="1"/>
  <c r="N558" i="1"/>
  <c r="L558" i="1"/>
  <c r="F558" i="1"/>
  <c r="Y557" i="1"/>
  <c r="U557" i="1"/>
  <c r="S557" i="1"/>
  <c r="N557" i="1"/>
  <c r="L557" i="1"/>
  <c r="F557" i="1"/>
  <c r="Y556" i="1"/>
  <c r="U556" i="1"/>
  <c r="S556" i="1"/>
  <c r="N556" i="1"/>
  <c r="L556" i="1"/>
  <c r="I556" i="1"/>
  <c r="H556" i="1"/>
  <c r="H557" i="1" s="1"/>
  <c r="H558" i="1" s="1"/>
  <c r="I558" i="1" s="1"/>
  <c r="F556" i="1"/>
  <c r="Y555" i="1"/>
  <c r="U555" i="1"/>
  <c r="S555" i="1"/>
  <c r="N555" i="1"/>
  <c r="L555" i="1"/>
  <c r="I555" i="1"/>
  <c r="F555" i="1"/>
  <c r="Y554" i="1"/>
  <c r="U554" i="1"/>
  <c r="S554" i="1"/>
  <c r="N554" i="1"/>
  <c r="L554" i="1"/>
  <c r="F554" i="1"/>
  <c r="Y553" i="1"/>
  <c r="U553" i="1"/>
  <c r="S553" i="1"/>
  <c r="N553" i="1"/>
  <c r="L553" i="1"/>
  <c r="F553" i="1"/>
  <c r="Y552" i="1"/>
  <c r="U552" i="1"/>
  <c r="S552" i="1"/>
  <c r="N552" i="1"/>
  <c r="L552" i="1"/>
  <c r="H552" i="1"/>
  <c r="I552" i="1" s="1"/>
  <c r="F552" i="1"/>
  <c r="Y551" i="1"/>
  <c r="U551" i="1"/>
  <c r="S551" i="1"/>
  <c r="N551" i="1"/>
  <c r="L551" i="1"/>
  <c r="I551" i="1"/>
  <c r="F551" i="1"/>
  <c r="Y550" i="1"/>
  <c r="U550" i="1"/>
  <c r="S550" i="1"/>
  <c r="N550" i="1"/>
  <c r="L550" i="1"/>
  <c r="F550" i="1"/>
  <c r="Y549" i="1"/>
  <c r="U549" i="1"/>
  <c r="S549" i="1"/>
  <c r="N549" i="1"/>
  <c r="L549" i="1"/>
  <c r="F549" i="1"/>
  <c r="Y548" i="1"/>
  <c r="U548" i="1"/>
  <c r="S548" i="1"/>
  <c r="N548" i="1"/>
  <c r="L548" i="1"/>
  <c r="H548" i="1"/>
  <c r="I548" i="1" s="1"/>
  <c r="F548" i="1"/>
  <c r="Y547" i="1"/>
  <c r="U547" i="1"/>
  <c r="S547" i="1"/>
  <c r="N547" i="1"/>
  <c r="L547" i="1"/>
  <c r="I547" i="1"/>
  <c r="F547" i="1"/>
  <c r="Y546" i="1"/>
  <c r="U546" i="1"/>
  <c r="S546" i="1"/>
  <c r="N546" i="1"/>
  <c r="L546" i="1"/>
  <c r="F546" i="1"/>
  <c r="Y545" i="1"/>
  <c r="U545" i="1"/>
  <c r="S545" i="1"/>
  <c r="N545" i="1"/>
  <c r="L545" i="1"/>
  <c r="F545" i="1"/>
  <c r="Y544" i="1"/>
  <c r="U544" i="1"/>
  <c r="S544" i="1"/>
  <c r="N544" i="1"/>
  <c r="L544" i="1"/>
  <c r="H544" i="1"/>
  <c r="H545" i="1" s="1"/>
  <c r="H546" i="1" s="1"/>
  <c r="I546" i="1" s="1"/>
  <c r="F544" i="1"/>
  <c r="Y543" i="1"/>
  <c r="U543" i="1"/>
  <c r="S543" i="1"/>
  <c r="N543" i="1"/>
  <c r="L543" i="1"/>
  <c r="I543" i="1"/>
  <c r="F543" i="1"/>
  <c r="Y542" i="1"/>
  <c r="U542" i="1"/>
  <c r="S542" i="1"/>
  <c r="N542" i="1"/>
  <c r="L542" i="1"/>
  <c r="F542" i="1"/>
  <c r="Y541" i="1"/>
  <c r="U541" i="1"/>
  <c r="S541" i="1"/>
  <c r="N541" i="1"/>
  <c r="L541" i="1"/>
  <c r="F541" i="1"/>
  <c r="Y540" i="1"/>
  <c r="U540" i="1"/>
  <c r="S540" i="1"/>
  <c r="N540" i="1"/>
  <c r="L540" i="1"/>
  <c r="H540" i="1"/>
  <c r="I540" i="1" s="1"/>
  <c r="F540" i="1"/>
  <c r="Y539" i="1"/>
  <c r="U539" i="1"/>
  <c r="S539" i="1"/>
  <c r="N539" i="1"/>
  <c r="L539" i="1"/>
  <c r="I539" i="1"/>
  <c r="F539" i="1"/>
  <c r="Y538" i="1"/>
  <c r="U538" i="1"/>
  <c r="S538" i="1"/>
  <c r="N538" i="1"/>
  <c r="L538" i="1"/>
  <c r="F538" i="1"/>
  <c r="Y537" i="1"/>
  <c r="U537" i="1"/>
  <c r="S537" i="1"/>
  <c r="N537" i="1"/>
  <c r="L537" i="1"/>
  <c r="F537" i="1"/>
  <c r="Y536" i="1"/>
  <c r="U536" i="1"/>
  <c r="S536" i="1"/>
  <c r="N536" i="1"/>
  <c r="L536" i="1"/>
  <c r="I536" i="1"/>
  <c r="H536" i="1"/>
  <c r="H537" i="1" s="1"/>
  <c r="F536" i="1"/>
  <c r="Y535" i="1"/>
  <c r="U535" i="1"/>
  <c r="S535" i="1"/>
  <c r="N535" i="1"/>
  <c r="L535" i="1"/>
  <c r="I535" i="1"/>
  <c r="F535" i="1"/>
  <c r="Y534" i="1"/>
  <c r="U534" i="1"/>
  <c r="S534" i="1"/>
  <c r="N534" i="1"/>
  <c r="L534" i="1"/>
  <c r="F534" i="1"/>
  <c r="Y533" i="1"/>
  <c r="U533" i="1"/>
  <c r="S533" i="1"/>
  <c r="N533" i="1"/>
  <c r="L533" i="1"/>
  <c r="H533" i="1"/>
  <c r="I533" i="1" s="1"/>
  <c r="F533" i="1"/>
  <c r="Y532" i="1"/>
  <c r="U532" i="1"/>
  <c r="S532" i="1"/>
  <c r="N532" i="1"/>
  <c r="L532" i="1"/>
  <c r="I532" i="1"/>
  <c r="F532" i="1"/>
  <c r="Y531" i="1"/>
  <c r="U531" i="1"/>
  <c r="S531" i="1"/>
  <c r="N531" i="1"/>
  <c r="L531" i="1"/>
  <c r="F531" i="1"/>
  <c r="Y530" i="1"/>
  <c r="U530" i="1"/>
  <c r="S530" i="1"/>
  <c r="N530" i="1"/>
  <c r="L530" i="1"/>
  <c r="F530" i="1"/>
  <c r="Y529" i="1"/>
  <c r="U529" i="1"/>
  <c r="S529" i="1"/>
  <c r="N529" i="1"/>
  <c r="L529" i="1"/>
  <c r="H529" i="1"/>
  <c r="H530" i="1" s="1"/>
  <c r="H531" i="1" s="1"/>
  <c r="I531" i="1" s="1"/>
  <c r="F529" i="1"/>
  <c r="Y528" i="1"/>
  <c r="U528" i="1"/>
  <c r="S528" i="1"/>
  <c r="N528" i="1"/>
  <c r="L528" i="1"/>
  <c r="I528" i="1"/>
  <c r="F528" i="1"/>
  <c r="Y527" i="1"/>
  <c r="U527" i="1"/>
  <c r="S527" i="1"/>
  <c r="N527" i="1"/>
  <c r="L527" i="1"/>
  <c r="F527" i="1"/>
  <c r="Y526" i="1"/>
  <c r="U526" i="1"/>
  <c r="S526" i="1"/>
  <c r="N526" i="1"/>
  <c r="L526" i="1"/>
  <c r="F526" i="1"/>
  <c r="Y525" i="1"/>
  <c r="U525" i="1"/>
  <c r="S525" i="1"/>
  <c r="N525" i="1"/>
  <c r="L525" i="1"/>
  <c r="H525" i="1"/>
  <c r="I525" i="1" s="1"/>
  <c r="F525" i="1"/>
  <c r="Y524" i="1"/>
  <c r="U524" i="1"/>
  <c r="S524" i="1"/>
  <c r="N524" i="1"/>
  <c r="L524" i="1"/>
  <c r="I524" i="1"/>
  <c r="F524" i="1"/>
  <c r="Y523" i="1"/>
  <c r="U523" i="1"/>
  <c r="S523" i="1"/>
  <c r="N523" i="1"/>
  <c r="L523" i="1"/>
  <c r="F523" i="1"/>
  <c r="Y522" i="1"/>
  <c r="U522" i="1"/>
  <c r="S522" i="1"/>
  <c r="N522" i="1"/>
  <c r="L522" i="1"/>
  <c r="F522" i="1"/>
  <c r="Y521" i="1"/>
  <c r="U521" i="1"/>
  <c r="S521" i="1"/>
  <c r="N521" i="1"/>
  <c r="L521" i="1"/>
  <c r="H521" i="1"/>
  <c r="H522" i="1" s="1"/>
  <c r="F521" i="1"/>
  <c r="Y520" i="1"/>
  <c r="U520" i="1"/>
  <c r="S520" i="1"/>
  <c r="N520" i="1"/>
  <c r="L520" i="1"/>
  <c r="I520" i="1"/>
  <c r="F520" i="1"/>
  <c r="Y519" i="1"/>
  <c r="U519" i="1"/>
  <c r="S519" i="1"/>
  <c r="N519" i="1"/>
  <c r="L519" i="1"/>
  <c r="F519" i="1"/>
  <c r="Y518" i="1"/>
  <c r="U518" i="1"/>
  <c r="S518" i="1"/>
  <c r="N518" i="1"/>
  <c r="L518" i="1"/>
  <c r="F518" i="1"/>
  <c r="Y517" i="1"/>
  <c r="U517" i="1"/>
  <c r="S517" i="1"/>
  <c r="N517" i="1"/>
  <c r="L517" i="1"/>
  <c r="H517" i="1"/>
  <c r="I517" i="1" s="1"/>
  <c r="F517" i="1"/>
  <c r="Y516" i="1"/>
  <c r="U516" i="1"/>
  <c r="S516" i="1"/>
  <c r="N516" i="1"/>
  <c r="L516" i="1"/>
  <c r="I516" i="1"/>
  <c r="F516" i="1"/>
  <c r="Y515" i="1"/>
  <c r="U515" i="1"/>
  <c r="S515" i="1"/>
  <c r="N515" i="1"/>
  <c r="L515" i="1"/>
  <c r="F515" i="1"/>
  <c r="Y514" i="1"/>
  <c r="U514" i="1"/>
  <c r="S514" i="1"/>
  <c r="N514" i="1"/>
  <c r="L514" i="1"/>
  <c r="F514" i="1"/>
  <c r="Y513" i="1"/>
  <c r="U513" i="1"/>
  <c r="S513" i="1"/>
  <c r="N513" i="1"/>
  <c r="L513" i="1"/>
  <c r="H513" i="1"/>
  <c r="H514" i="1" s="1"/>
  <c r="H515" i="1" s="1"/>
  <c r="I515" i="1" s="1"/>
  <c r="F513" i="1"/>
  <c r="Y512" i="1"/>
  <c r="U512" i="1"/>
  <c r="S512" i="1"/>
  <c r="N512" i="1"/>
  <c r="L512" i="1"/>
  <c r="I512" i="1"/>
  <c r="F512" i="1"/>
  <c r="Y511" i="1"/>
  <c r="U511" i="1"/>
  <c r="S511" i="1"/>
  <c r="N511" i="1"/>
  <c r="L511" i="1"/>
  <c r="F511" i="1"/>
  <c r="Y510" i="1"/>
  <c r="U510" i="1"/>
  <c r="S510" i="1"/>
  <c r="N510" i="1"/>
  <c r="L510" i="1"/>
  <c r="F510" i="1"/>
  <c r="Y509" i="1"/>
  <c r="U509" i="1"/>
  <c r="S509" i="1"/>
  <c r="N509" i="1"/>
  <c r="L509" i="1"/>
  <c r="H509" i="1"/>
  <c r="H510" i="1" s="1"/>
  <c r="H511" i="1" s="1"/>
  <c r="I511" i="1" s="1"/>
  <c r="F509" i="1"/>
  <c r="Y508" i="1"/>
  <c r="U508" i="1"/>
  <c r="S508" i="1"/>
  <c r="N508" i="1"/>
  <c r="L508" i="1"/>
  <c r="I508" i="1"/>
  <c r="F508" i="1"/>
  <c r="Y507" i="1"/>
  <c r="U507" i="1"/>
  <c r="S507" i="1"/>
  <c r="N507" i="1"/>
  <c r="L507" i="1"/>
  <c r="F507" i="1"/>
  <c r="Y506" i="1"/>
  <c r="U506" i="1"/>
  <c r="S506" i="1"/>
  <c r="N506" i="1"/>
  <c r="L506" i="1"/>
  <c r="F506" i="1"/>
  <c r="Y505" i="1"/>
  <c r="U505" i="1"/>
  <c r="S505" i="1"/>
  <c r="N505" i="1"/>
  <c r="L505" i="1"/>
  <c r="H505" i="1"/>
  <c r="H506" i="1" s="1"/>
  <c r="F505" i="1"/>
  <c r="Y504" i="1"/>
  <c r="U504" i="1"/>
  <c r="S504" i="1"/>
  <c r="N504" i="1"/>
  <c r="L504" i="1"/>
  <c r="I504" i="1"/>
  <c r="F504" i="1"/>
  <c r="Y503" i="1"/>
  <c r="U503" i="1"/>
  <c r="S503" i="1"/>
  <c r="N503" i="1"/>
  <c r="L503" i="1"/>
  <c r="F503" i="1"/>
  <c r="Y502" i="1"/>
  <c r="U502" i="1"/>
  <c r="S502" i="1"/>
  <c r="N502" i="1"/>
  <c r="L502" i="1"/>
  <c r="F502" i="1"/>
  <c r="Y501" i="1"/>
  <c r="U501" i="1"/>
  <c r="S501" i="1"/>
  <c r="N501" i="1"/>
  <c r="L501" i="1"/>
  <c r="H501" i="1"/>
  <c r="F501" i="1"/>
  <c r="Y500" i="1"/>
  <c r="U500" i="1"/>
  <c r="S500" i="1"/>
  <c r="N500" i="1"/>
  <c r="L500" i="1"/>
  <c r="I500" i="1"/>
  <c r="F500" i="1"/>
  <c r="Y499" i="1"/>
  <c r="U499" i="1"/>
  <c r="S499" i="1"/>
  <c r="N499" i="1"/>
  <c r="L499" i="1"/>
  <c r="F499" i="1"/>
  <c r="Y498" i="1"/>
  <c r="U498" i="1"/>
  <c r="S498" i="1"/>
  <c r="N498" i="1"/>
  <c r="L498" i="1"/>
  <c r="F498" i="1"/>
  <c r="Y497" i="1"/>
  <c r="U497" i="1"/>
  <c r="S497" i="1"/>
  <c r="N497" i="1"/>
  <c r="L497" i="1"/>
  <c r="H497" i="1"/>
  <c r="H498" i="1" s="1"/>
  <c r="H499" i="1" s="1"/>
  <c r="I499" i="1" s="1"/>
  <c r="F497" i="1"/>
  <c r="Y496" i="1"/>
  <c r="U496" i="1"/>
  <c r="S496" i="1"/>
  <c r="N496" i="1"/>
  <c r="L496" i="1"/>
  <c r="I496" i="1"/>
  <c r="F496" i="1"/>
  <c r="Y495" i="1"/>
  <c r="U495" i="1"/>
  <c r="S495" i="1"/>
  <c r="N495" i="1"/>
  <c r="L495" i="1"/>
  <c r="F495" i="1"/>
  <c r="Y494" i="1"/>
  <c r="U494" i="1"/>
  <c r="S494" i="1"/>
  <c r="N494" i="1"/>
  <c r="L494" i="1"/>
  <c r="F494" i="1"/>
  <c r="Y493" i="1"/>
  <c r="U493" i="1"/>
  <c r="S493" i="1"/>
  <c r="N493" i="1"/>
  <c r="L493" i="1"/>
  <c r="I493" i="1"/>
  <c r="H493" i="1"/>
  <c r="H494" i="1" s="1"/>
  <c r="F493" i="1"/>
  <c r="Y492" i="1"/>
  <c r="U492" i="1"/>
  <c r="S492" i="1"/>
  <c r="N492" i="1"/>
  <c r="L492" i="1"/>
  <c r="I492" i="1"/>
  <c r="F492" i="1"/>
  <c r="Y491" i="1"/>
  <c r="U491" i="1"/>
  <c r="S491" i="1"/>
  <c r="N491" i="1"/>
  <c r="L491" i="1"/>
  <c r="F491" i="1"/>
  <c r="Y490" i="1"/>
  <c r="U490" i="1"/>
  <c r="S490" i="1"/>
  <c r="N490" i="1"/>
  <c r="L490" i="1"/>
  <c r="F490" i="1"/>
  <c r="Y489" i="1"/>
  <c r="U489" i="1"/>
  <c r="S489" i="1"/>
  <c r="N489" i="1"/>
  <c r="L489" i="1"/>
  <c r="H489" i="1"/>
  <c r="I489" i="1" s="1"/>
  <c r="F489" i="1"/>
  <c r="Y488" i="1"/>
  <c r="U488" i="1"/>
  <c r="S488" i="1"/>
  <c r="N488" i="1"/>
  <c r="L488" i="1"/>
  <c r="I488" i="1"/>
  <c r="F488" i="1"/>
  <c r="Y487" i="1"/>
  <c r="U487" i="1"/>
  <c r="S487" i="1"/>
  <c r="N487" i="1"/>
  <c r="L487" i="1"/>
  <c r="F487" i="1"/>
  <c r="Y486" i="1"/>
  <c r="U486" i="1"/>
  <c r="S486" i="1"/>
  <c r="N486" i="1"/>
  <c r="L486" i="1"/>
  <c r="F486" i="1"/>
  <c r="Y485" i="1"/>
  <c r="U485" i="1"/>
  <c r="S485" i="1"/>
  <c r="N485" i="1"/>
  <c r="L485" i="1"/>
  <c r="H485" i="1"/>
  <c r="I485" i="1" s="1"/>
  <c r="F485" i="1"/>
  <c r="Y484" i="1"/>
  <c r="U484" i="1"/>
  <c r="S484" i="1"/>
  <c r="N484" i="1"/>
  <c r="L484" i="1"/>
  <c r="I484" i="1"/>
  <c r="F484" i="1"/>
  <c r="Y483" i="1"/>
  <c r="U483" i="1"/>
  <c r="S483" i="1"/>
  <c r="N483" i="1"/>
  <c r="L483" i="1"/>
  <c r="F483" i="1"/>
  <c r="Y482" i="1"/>
  <c r="U482" i="1"/>
  <c r="S482" i="1"/>
  <c r="N482" i="1"/>
  <c r="L482" i="1"/>
  <c r="F482" i="1"/>
  <c r="Y481" i="1"/>
  <c r="U481" i="1"/>
  <c r="S481" i="1"/>
  <c r="N481" i="1"/>
  <c r="L481" i="1"/>
  <c r="I481" i="1"/>
  <c r="H481" i="1"/>
  <c r="H482" i="1" s="1"/>
  <c r="H483" i="1" s="1"/>
  <c r="I483" i="1" s="1"/>
  <c r="F481" i="1"/>
  <c r="Y480" i="1"/>
  <c r="U480" i="1"/>
  <c r="S480" i="1"/>
  <c r="N480" i="1"/>
  <c r="L480" i="1"/>
  <c r="I480" i="1"/>
  <c r="F480" i="1"/>
  <c r="Y479" i="1"/>
  <c r="U479" i="1"/>
  <c r="S479" i="1"/>
  <c r="N479" i="1"/>
  <c r="L479" i="1"/>
  <c r="F479" i="1"/>
  <c r="Y478" i="1"/>
  <c r="U478" i="1"/>
  <c r="S478" i="1"/>
  <c r="N478" i="1"/>
  <c r="L478" i="1"/>
  <c r="F478" i="1"/>
  <c r="Y477" i="1"/>
  <c r="U477" i="1"/>
  <c r="S477" i="1"/>
  <c r="N477" i="1"/>
  <c r="L477" i="1"/>
  <c r="H477" i="1"/>
  <c r="I477" i="1" s="1"/>
  <c r="F477" i="1"/>
  <c r="Y476" i="1"/>
  <c r="U476" i="1"/>
  <c r="S476" i="1"/>
  <c r="N476" i="1"/>
  <c r="L476" i="1"/>
  <c r="I476" i="1"/>
  <c r="F476" i="1"/>
  <c r="Y475" i="1"/>
  <c r="U475" i="1"/>
  <c r="S475" i="1"/>
  <c r="N475" i="1"/>
  <c r="L475" i="1"/>
  <c r="F475" i="1"/>
  <c r="Y474" i="1"/>
  <c r="U474" i="1"/>
  <c r="S474" i="1"/>
  <c r="N474" i="1"/>
  <c r="L474" i="1"/>
  <c r="F474" i="1"/>
  <c r="Y473" i="1"/>
  <c r="U473" i="1"/>
  <c r="S473" i="1"/>
  <c r="N473" i="1"/>
  <c r="L473" i="1"/>
  <c r="I473" i="1"/>
  <c r="H473" i="1"/>
  <c r="H474" i="1" s="1"/>
  <c r="F473" i="1"/>
  <c r="Y472" i="1"/>
  <c r="U472" i="1"/>
  <c r="S472" i="1"/>
  <c r="N472" i="1"/>
  <c r="L472" i="1"/>
  <c r="I472" i="1"/>
  <c r="F472" i="1"/>
  <c r="Y471" i="1"/>
  <c r="U471" i="1"/>
  <c r="S471" i="1"/>
  <c r="N471" i="1"/>
  <c r="L471" i="1"/>
  <c r="F471" i="1"/>
  <c r="Y470" i="1"/>
  <c r="U470" i="1"/>
  <c r="S470" i="1"/>
  <c r="N470" i="1"/>
  <c r="L470" i="1"/>
  <c r="F470" i="1"/>
  <c r="Y469" i="1"/>
  <c r="U469" i="1"/>
  <c r="S469" i="1"/>
  <c r="N469" i="1"/>
  <c r="L469" i="1"/>
  <c r="H469" i="1"/>
  <c r="H470" i="1" s="1"/>
  <c r="F469" i="1"/>
  <c r="Y468" i="1"/>
  <c r="U468" i="1"/>
  <c r="S468" i="1"/>
  <c r="N468" i="1"/>
  <c r="L468" i="1"/>
  <c r="I468" i="1"/>
  <c r="F468" i="1"/>
  <c r="Y467" i="1"/>
  <c r="U467" i="1"/>
  <c r="S467" i="1"/>
  <c r="N467" i="1"/>
  <c r="L467" i="1"/>
  <c r="F467" i="1"/>
  <c r="Y466" i="1"/>
  <c r="U466" i="1"/>
  <c r="S466" i="1"/>
  <c r="N466" i="1"/>
  <c r="L466" i="1"/>
  <c r="F466" i="1"/>
  <c r="Y465" i="1"/>
  <c r="U465" i="1"/>
  <c r="S465" i="1"/>
  <c r="N465" i="1"/>
  <c r="L465" i="1"/>
  <c r="H465" i="1"/>
  <c r="I465" i="1" s="1"/>
  <c r="F465" i="1"/>
  <c r="Y464" i="1"/>
  <c r="U464" i="1"/>
  <c r="S464" i="1"/>
  <c r="N464" i="1"/>
  <c r="L464" i="1"/>
  <c r="I464" i="1"/>
  <c r="F464" i="1"/>
  <c r="Y463" i="1"/>
  <c r="U463" i="1"/>
  <c r="S463" i="1"/>
  <c r="N463" i="1"/>
  <c r="L463" i="1"/>
  <c r="F463" i="1"/>
  <c r="Y462" i="1"/>
  <c r="U462" i="1"/>
  <c r="S462" i="1"/>
  <c r="N462" i="1"/>
  <c r="L462" i="1"/>
  <c r="F462" i="1"/>
  <c r="Y461" i="1"/>
  <c r="U461" i="1"/>
  <c r="S461" i="1"/>
  <c r="N461" i="1"/>
  <c r="L461" i="1"/>
  <c r="H461" i="1"/>
  <c r="I461" i="1" s="1"/>
  <c r="F461" i="1"/>
  <c r="Y460" i="1"/>
  <c r="U460" i="1"/>
  <c r="S460" i="1"/>
  <c r="N460" i="1"/>
  <c r="L460" i="1"/>
  <c r="I460" i="1"/>
  <c r="F460" i="1"/>
  <c r="Y459" i="1"/>
  <c r="U459" i="1"/>
  <c r="S459" i="1"/>
  <c r="N459" i="1"/>
  <c r="L459" i="1"/>
  <c r="F459" i="1"/>
  <c r="Y458" i="1"/>
  <c r="U458" i="1"/>
  <c r="S458" i="1"/>
  <c r="N458" i="1"/>
  <c r="L458" i="1"/>
  <c r="F458" i="1"/>
  <c r="Y457" i="1"/>
  <c r="U457" i="1"/>
  <c r="S457" i="1"/>
  <c r="N457" i="1"/>
  <c r="L457" i="1"/>
  <c r="I457" i="1"/>
  <c r="H457" i="1"/>
  <c r="H458" i="1" s="1"/>
  <c r="F457" i="1"/>
  <c r="Y456" i="1"/>
  <c r="U456" i="1"/>
  <c r="S456" i="1"/>
  <c r="N456" i="1"/>
  <c r="L456" i="1"/>
  <c r="I456" i="1"/>
  <c r="F456" i="1"/>
  <c r="Y455" i="1"/>
  <c r="U455" i="1"/>
  <c r="S455" i="1"/>
  <c r="N455" i="1"/>
  <c r="L455" i="1"/>
  <c r="F455" i="1"/>
  <c r="Y454" i="1"/>
  <c r="U454" i="1"/>
  <c r="S454" i="1"/>
  <c r="N454" i="1"/>
  <c r="L454" i="1"/>
  <c r="F454" i="1"/>
  <c r="Y453" i="1"/>
  <c r="U453" i="1"/>
  <c r="S453" i="1"/>
  <c r="N453" i="1"/>
  <c r="L453" i="1"/>
  <c r="H453" i="1"/>
  <c r="H454" i="1" s="1"/>
  <c r="F453" i="1"/>
  <c r="Y452" i="1"/>
  <c r="U452" i="1"/>
  <c r="S452" i="1"/>
  <c r="N452" i="1"/>
  <c r="L452" i="1"/>
  <c r="I452" i="1"/>
  <c r="F452" i="1"/>
  <c r="Y451" i="1"/>
  <c r="U451" i="1"/>
  <c r="S451" i="1"/>
  <c r="N451" i="1"/>
  <c r="L451" i="1"/>
  <c r="F451" i="1"/>
  <c r="Y450" i="1"/>
  <c r="U450" i="1"/>
  <c r="S450" i="1"/>
  <c r="N450" i="1"/>
  <c r="L450" i="1"/>
  <c r="F450" i="1"/>
  <c r="Y449" i="1"/>
  <c r="U449" i="1"/>
  <c r="S449" i="1"/>
  <c r="N449" i="1"/>
  <c r="L449" i="1"/>
  <c r="H449" i="1"/>
  <c r="I449" i="1" s="1"/>
  <c r="F449" i="1"/>
  <c r="Y448" i="1"/>
  <c r="U448" i="1"/>
  <c r="S448" i="1"/>
  <c r="N448" i="1"/>
  <c r="L448" i="1"/>
  <c r="I448" i="1"/>
  <c r="F448" i="1"/>
  <c r="Y447" i="1"/>
  <c r="U447" i="1"/>
  <c r="S447" i="1"/>
  <c r="N447" i="1"/>
  <c r="L447" i="1"/>
  <c r="F447" i="1"/>
  <c r="Y446" i="1"/>
  <c r="U446" i="1"/>
  <c r="S446" i="1"/>
  <c r="N446" i="1"/>
  <c r="L446" i="1"/>
  <c r="F446" i="1"/>
  <c r="Y445" i="1"/>
  <c r="U445" i="1"/>
  <c r="S445" i="1"/>
  <c r="N445" i="1"/>
  <c r="L445" i="1"/>
  <c r="H445" i="1"/>
  <c r="I445" i="1" s="1"/>
  <c r="F445" i="1"/>
  <c r="Y444" i="1"/>
  <c r="U444" i="1"/>
  <c r="S444" i="1"/>
  <c r="N444" i="1"/>
  <c r="L444" i="1"/>
  <c r="I444" i="1"/>
  <c r="F444" i="1"/>
  <c r="Y443" i="1"/>
  <c r="U443" i="1"/>
  <c r="S443" i="1"/>
  <c r="N443" i="1"/>
  <c r="L443" i="1"/>
  <c r="F443" i="1"/>
  <c r="Y442" i="1"/>
  <c r="U442" i="1"/>
  <c r="S442" i="1"/>
  <c r="N442" i="1"/>
  <c r="L442" i="1"/>
  <c r="F442" i="1"/>
  <c r="Y441" i="1"/>
  <c r="U441" i="1"/>
  <c r="S441" i="1"/>
  <c r="N441" i="1"/>
  <c r="L441" i="1"/>
  <c r="I441" i="1"/>
  <c r="H441" i="1"/>
  <c r="H442" i="1" s="1"/>
  <c r="F441" i="1"/>
  <c r="Y440" i="1"/>
  <c r="U440" i="1"/>
  <c r="S440" i="1"/>
  <c r="N440" i="1"/>
  <c r="L440" i="1"/>
  <c r="I440" i="1"/>
  <c r="F440" i="1"/>
  <c r="Y439" i="1"/>
  <c r="U439" i="1"/>
  <c r="S439" i="1"/>
  <c r="N439" i="1"/>
  <c r="L439" i="1"/>
  <c r="F439" i="1"/>
  <c r="Y438" i="1"/>
  <c r="U438" i="1"/>
  <c r="S438" i="1"/>
  <c r="N438" i="1"/>
  <c r="L438" i="1"/>
  <c r="F438" i="1"/>
  <c r="Y437" i="1"/>
  <c r="U437" i="1"/>
  <c r="S437" i="1"/>
  <c r="N437" i="1"/>
  <c r="L437" i="1"/>
  <c r="I437" i="1"/>
  <c r="H437" i="1"/>
  <c r="H438" i="1" s="1"/>
  <c r="F437" i="1"/>
  <c r="Y436" i="1"/>
  <c r="U436" i="1"/>
  <c r="S436" i="1"/>
  <c r="N436" i="1"/>
  <c r="L436" i="1"/>
  <c r="I436" i="1"/>
  <c r="F436" i="1"/>
  <c r="Y435" i="1"/>
  <c r="U435" i="1"/>
  <c r="S435" i="1"/>
  <c r="N435" i="1"/>
  <c r="L435" i="1"/>
  <c r="F435" i="1"/>
  <c r="Y434" i="1"/>
  <c r="U434" i="1"/>
  <c r="S434" i="1"/>
  <c r="N434" i="1"/>
  <c r="L434" i="1"/>
  <c r="F434" i="1"/>
  <c r="Y433" i="1"/>
  <c r="U433" i="1"/>
  <c r="S433" i="1"/>
  <c r="N433" i="1"/>
  <c r="L433" i="1"/>
  <c r="H433" i="1"/>
  <c r="I433" i="1" s="1"/>
  <c r="F433" i="1"/>
  <c r="Y432" i="1"/>
  <c r="U432" i="1"/>
  <c r="S432" i="1"/>
  <c r="N432" i="1"/>
  <c r="L432" i="1"/>
  <c r="I432" i="1"/>
  <c r="F432" i="1"/>
  <c r="Y431" i="1"/>
  <c r="U431" i="1"/>
  <c r="S431" i="1"/>
  <c r="N431" i="1"/>
  <c r="L431" i="1"/>
  <c r="F431" i="1"/>
  <c r="Y430" i="1"/>
  <c r="U430" i="1"/>
  <c r="S430" i="1"/>
  <c r="N430" i="1"/>
  <c r="L430" i="1"/>
  <c r="F430" i="1"/>
  <c r="Y429" i="1"/>
  <c r="U429" i="1"/>
  <c r="S429" i="1"/>
  <c r="N429" i="1"/>
  <c r="L429" i="1"/>
  <c r="H429" i="1"/>
  <c r="I429" i="1" s="1"/>
  <c r="F429" i="1"/>
  <c r="Y428" i="1"/>
  <c r="U428" i="1"/>
  <c r="S428" i="1"/>
  <c r="N428" i="1"/>
  <c r="L428" i="1"/>
  <c r="I428" i="1"/>
  <c r="F428" i="1"/>
  <c r="Y427" i="1"/>
  <c r="U427" i="1"/>
  <c r="S427" i="1"/>
  <c r="N427" i="1"/>
  <c r="L427" i="1"/>
  <c r="F427" i="1"/>
  <c r="Y426" i="1"/>
  <c r="U426" i="1"/>
  <c r="S426" i="1"/>
  <c r="N426" i="1"/>
  <c r="L426" i="1"/>
  <c r="I426" i="1"/>
  <c r="H426" i="1"/>
  <c r="H427" i="1" s="1"/>
  <c r="I427" i="1" s="1"/>
  <c r="F426" i="1"/>
  <c r="Y425" i="1"/>
  <c r="U425" i="1"/>
  <c r="S425" i="1"/>
  <c r="N425" i="1"/>
  <c r="L425" i="1"/>
  <c r="I425" i="1"/>
  <c r="F425" i="1"/>
  <c r="Y424" i="1"/>
  <c r="U424" i="1"/>
  <c r="S424" i="1"/>
  <c r="N424" i="1"/>
  <c r="L424" i="1"/>
  <c r="F424" i="1"/>
  <c r="Y423" i="1"/>
  <c r="U423" i="1"/>
  <c r="S423" i="1"/>
  <c r="N423" i="1"/>
  <c r="L423" i="1"/>
  <c r="F423" i="1"/>
  <c r="Y422" i="1"/>
  <c r="U422" i="1"/>
  <c r="S422" i="1"/>
  <c r="N422" i="1"/>
  <c r="L422" i="1"/>
  <c r="I422" i="1"/>
  <c r="H422" i="1"/>
  <c r="H423" i="1" s="1"/>
  <c r="F422" i="1"/>
  <c r="U421" i="1"/>
  <c r="S421" i="1"/>
  <c r="N421" i="1"/>
  <c r="L421" i="1"/>
  <c r="I421" i="1"/>
  <c r="F421" i="1"/>
  <c r="U420" i="1"/>
  <c r="S420" i="1"/>
  <c r="N420" i="1"/>
  <c r="L420" i="1"/>
  <c r="F420" i="1"/>
  <c r="U419" i="1"/>
  <c r="S419" i="1"/>
  <c r="N419" i="1"/>
  <c r="L419" i="1"/>
  <c r="F419" i="1"/>
  <c r="Y418" i="1"/>
  <c r="U418" i="1"/>
  <c r="S418" i="1"/>
  <c r="N418" i="1"/>
  <c r="L418" i="1"/>
  <c r="I418" i="1"/>
  <c r="H418" i="1"/>
  <c r="H419" i="1" s="1"/>
  <c r="F418" i="1"/>
  <c r="Y417" i="1"/>
  <c r="U417" i="1"/>
  <c r="S417" i="1"/>
  <c r="N417" i="1"/>
  <c r="L417" i="1"/>
  <c r="I417" i="1"/>
  <c r="F417" i="1"/>
  <c r="Y416" i="1"/>
  <c r="U416" i="1"/>
  <c r="S416" i="1"/>
  <c r="N416" i="1"/>
  <c r="L416" i="1"/>
  <c r="F416" i="1"/>
  <c r="Y415" i="1"/>
  <c r="U415" i="1"/>
  <c r="S415" i="1"/>
  <c r="N415" i="1"/>
  <c r="L415" i="1"/>
  <c r="F415" i="1"/>
  <c r="Y414" i="1"/>
  <c r="U414" i="1"/>
  <c r="S414" i="1"/>
  <c r="N414" i="1"/>
  <c r="L414" i="1"/>
  <c r="H414" i="1"/>
  <c r="I414" i="1" s="1"/>
  <c r="F414" i="1"/>
  <c r="Y413" i="1"/>
  <c r="U413" i="1"/>
  <c r="S413" i="1"/>
  <c r="N413" i="1"/>
  <c r="L413" i="1"/>
  <c r="I413" i="1"/>
  <c r="F413" i="1"/>
  <c r="Y412" i="1"/>
  <c r="U412" i="1"/>
  <c r="S412" i="1"/>
  <c r="N412" i="1"/>
  <c r="L412" i="1"/>
  <c r="F412" i="1"/>
  <c r="Y411" i="1"/>
  <c r="U411" i="1"/>
  <c r="S411" i="1"/>
  <c r="N411" i="1"/>
  <c r="L411" i="1"/>
  <c r="F411" i="1"/>
  <c r="Y410" i="1"/>
  <c r="U410" i="1"/>
  <c r="S410" i="1"/>
  <c r="N410" i="1"/>
  <c r="L410" i="1"/>
  <c r="H410" i="1"/>
  <c r="I410" i="1" s="1"/>
  <c r="F410" i="1"/>
  <c r="Y409" i="1"/>
  <c r="U409" i="1"/>
  <c r="S409" i="1"/>
  <c r="N409" i="1"/>
  <c r="L409" i="1"/>
  <c r="I409" i="1"/>
  <c r="F409" i="1"/>
  <c r="Y408" i="1"/>
  <c r="U408" i="1"/>
  <c r="S408" i="1"/>
  <c r="N408" i="1"/>
  <c r="L408" i="1"/>
  <c r="F408" i="1"/>
  <c r="Y407" i="1"/>
  <c r="U407" i="1"/>
  <c r="S407" i="1"/>
  <c r="N407" i="1"/>
  <c r="L407" i="1"/>
  <c r="F407" i="1"/>
  <c r="Y406" i="1"/>
  <c r="U406" i="1"/>
  <c r="S406" i="1"/>
  <c r="N406" i="1"/>
  <c r="L406" i="1"/>
  <c r="I406" i="1"/>
  <c r="H406" i="1"/>
  <c r="H407" i="1" s="1"/>
  <c r="F406" i="1"/>
  <c r="Y405" i="1"/>
  <c r="U405" i="1"/>
  <c r="S405" i="1"/>
  <c r="N405" i="1"/>
  <c r="L405" i="1"/>
  <c r="I405" i="1"/>
  <c r="F405" i="1"/>
  <c r="Y404" i="1"/>
  <c r="U404" i="1"/>
  <c r="S404" i="1"/>
  <c r="N404" i="1"/>
  <c r="L404" i="1"/>
  <c r="F404" i="1"/>
  <c r="Y403" i="1"/>
  <c r="U403" i="1"/>
  <c r="S403" i="1"/>
  <c r="N403" i="1"/>
  <c r="L403" i="1"/>
  <c r="F403" i="1"/>
  <c r="Y402" i="1"/>
  <c r="U402" i="1"/>
  <c r="S402" i="1"/>
  <c r="N402" i="1"/>
  <c r="L402" i="1"/>
  <c r="H402" i="1"/>
  <c r="H403" i="1" s="1"/>
  <c r="F402" i="1"/>
  <c r="Y401" i="1"/>
  <c r="U401" i="1"/>
  <c r="S401" i="1"/>
  <c r="N401" i="1"/>
  <c r="L401" i="1"/>
  <c r="I401" i="1"/>
  <c r="F401" i="1"/>
  <c r="Y400" i="1"/>
  <c r="U400" i="1"/>
  <c r="S400" i="1"/>
  <c r="N400" i="1"/>
  <c r="L400" i="1"/>
  <c r="F400" i="1"/>
  <c r="Y399" i="1"/>
  <c r="U399" i="1"/>
  <c r="S399" i="1"/>
  <c r="N399" i="1"/>
  <c r="L399" i="1"/>
  <c r="F399" i="1"/>
  <c r="Y398" i="1"/>
  <c r="U398" i="1"/>
  <c r="S398" i="1"/>
  <c r="N398" i="1"/>
  <c r="L398" i="1"/>
  <c r="H398" i="1"/>
  <c r="I398" i="1" s="1"/>
  <c r="F398" i="1"/>
  <c r="Y397" i="1"/>
  <c r="U397" i="1"/>
  <c r="S397" i="1"/>
  <c r="N397" i="1"/>
  <c r="L397" i="1"/>
  <c r="I397" i="1"/>
  <c r="F397" i="1"/>
  <c r="Y396" i="1"/>
  <c r="U396" i="1"/>
  <c r="S396" i="1"/>
  <c r="N396" i="1"/>
  <c r="L396" i="1"/>
  <c r="F396" i="1"/>
  <c r="Y395" i="1"/>
  <c r="U395" i="1"/>
  <c r="S395" i="1"/>
  <c r="N395" i="1"/>
  <c r="L395" i="1"/>
  <c r="F395" i="1"/>
  <c r="Y394" i="1"/>
  <c r="U394" i="1"/>
  <c r="S394" i="1"/>
  <c r="N394" i="1"/>
  <c r="L394" i="1"/>
  <c r="H394" i="1"/>
  <c r="I394" i="1" s="1"/>
  <c r="F394" i="1"/>
  <c r="Y393" i="1"/>
  <c r="U393" i="1"/>
  <c r="S393" i="1"/>
  <c r="N393" i="1"/>
  <c r="L393" i="1"/>
  <c r="I393" i="1"/>
  <c r="F393" i="1"/>
  <c r="Y392" i="1"/>
  <c r="U392" i="1"/>
  <c r="S392" i="1"/>
  <c r="N392" i="1"/>
  <c r="L392" i="1"/>
  <c r="F392" i="1"/>
  <c r="Y391" i="1"/>
  <c r="U391" i="1"/>
  <c r="S391" i="1"/>
  <c r="N391" i="1"/>
  <c r="L391" i="1"/>
  <c r="F391" i="1"/>
  <c r="Y390" i="1"/>
  <c r="U390" i="1"/>
  <c r="S390" i="1"/>
  <c r="N390" i="1"/>
  <c r="L390" i="1"/>
  <c r="H390" i="1"/>
  <c r="H391" i="1" s="1"/>
  <c r="F390" i="1"/>
  <c r="Y389" i="1"/>
  <c r="U389" i="1"/>
  <c r="S389" i="1"/>
  <c r="N389" i="1"/>
  <c r="L389" i="1"/>
  <c r="I389" i="1"/>
  <c r="F389" i="1"/>
  <c r="Y388" i="1"/>
  <c r="U388" i="1"/>
  <c r="S388" i="1"/>
  <c r="N388" i="1"/>
  <c r="L388" i="1"/>
  <c r="F388" i="1"/>
  <c r="Y387" i="1"/>
  <c r="U387" i="1"/>
  <c r="S387" i="1"/>
  <c r="N387" i="1"/>
  <c r="L387" i="1"/>
  <c r="F387" i="1"/>
  <c r="Y386" i="1"/>
  <c r="U386" i="1"/>
  <c r="S386" i="1"/>
  <c r="N386" i="1"/>
  <c r="L386" i="1"/>
  <c r="I386" i="1"/>
  <c r="H386" i="1"/>
  <c r="H387" i="1" s="1"/>
  <c r="F386" i="1"/>
  <c r="Y385" i="1"/>
  <c r="U385" i="1"/>
  <c r="S385" i="1"/>
  <c r="N385" i="1"/>
  <c r="L385" i="1"/>
  <c r="I385" i="1"/>
  <c r="F385" i="1"/>
  <c r="Y384" i="1"/>
  <c r="U384" i="1"/>
  <c r="S384" i="1"/>
  <c r="N384" i="1"/>
  <c r="L384" i="1"/>
  <c r="F384" i="1"/>
  <c r="Y383" i="1"/>
  <c r="U383" i="1"/>
  <c r="S383" i="1"/>
  <c r="N383" i="1"/>
  <c r="L383" i="1"/>
  <c r="F383" i="1"/>
  <c r="Y382" i="1"/>
  <c r="U382" i="1"/>
  <c r="S382" i="1"/>
  <c r="N382" i="1"/>
  <c r="L382" i="1"/>
  <c r="H382" i="1"/>
  <c r="I382" i="1" s="1"/>
  <c r="F382" i="1"/>
  <c r="Y381" i="1"/>
  <c r="U381" i="1"/>
  <c r="S381" i="1"/>
  <c r="N381" i="1"/>
  <c r="L381" i="1"/>
  <c r="I381" i="1"/>
  <c r="F381" i="1"/>
  <c r="Y380" i="1"/>
  <c r="U380" i="1"/>
  <c r="S380" i="1"/>
  <c r="N380" i="1"/>
  <c r="L380" i="1"/>
  <c r="F380" i="1"/>
  <c r="Y379" i="1"/>
  <c r="U379" i="1"/>
  <c r="S379" i="1"/>
  <c r="N379" i="1"/>
  <c r="L379" i="1"/>
  <c r="F379" i="1"/>
  <c r="Y378" i="1"/>
  <c r="U378" i="1"/>
  <c r="S378" i="1"/>
  <c r="N378" i="1"/>
  <c r="L378" i="1"/>
  <c r="H378" i="1"/>
  <c r="I378" i="1" s="1"/>
  <c r="F378" i="1"/>
  <c r="Y377" i="1"/>
  <c r="U377" i="1"/>
  <c r="S377" i="1"/>
  <c r="N377" i="1"/>
  <c r="L377" i="1"/>
  <c r="I377" i="1"/>
  <c r="F377" i="1"/>
  <c r="Y376" i="1"/>
  <c r="U376" i="1"/>
  <c r="S376" i="1"/>
  <c r="N376" i="1"/>
  <c r="L376" i="1"/>
  <c r="F376" i="1"/>
  <c r="Y375" i="1"/>
  <c r="U375" i="1"/>
  <c r="S375" i="1"/>
  <c r="N375" i="1"/>
  <c r="L375" i="1"/>
  <c r="F375" i="1"/>
  <c r="Y374" i="1"/>
  <c r="U374" i="1"/>
  <c r="S374" i="1"/>
  <c r="N374" i="1"/>
  <c r="L374" i="1"/>
  <c r="I374" i="1"/>
  <c r="H374" i="1"/>
  <c r="H375" i="1" s="1"/>
  <c r="F374" i="1"/>
  <c r="Y373" i="1"/>
  <c r="U373" i="1"/>
  <c r="S373" i="1"/>
  <c r="N373" i="1"/>
  <c r="L373" i="1"/>
  <c r="I373" i="1"/>
  <c r="F373" i="1"/>
  <c r="Y372" i="1"/>
  <c r="U372" i="1"/>
  <c r="S372" i="1"/>
  <c r="N372" i="1"/>
  <c r="L372" i="1"/>
  <c r="F372" i="1"/>
  <c r="Y371" i="1"/>
  <c r="U371" i="1"/>
  <c r="S371" i="1"/>
  <c r="N371" i="1"/>
  <c r="L371" i="1"/>
  <c r="F371" i="1"/>
  <c r="Y370" i="1"/>
  <c r="U370" i="1"/>
  <c r="S370" i="1"/>
  <c r="N370" i="1"/>
  <c r="L370" i="1"/>
  <c r="H370" i="1"/>
  <c r="H371" i="1" s="1"/>
  <c r="F370" i="1"/>
  <c r="Y369" i="1"/>
  <c r="U369" i="1"/>
  <c r="S369" i="1"/>
  <c r="N369" i="1"/>
  <c r="L369" i="1"/>
  <c r="I369" i="1"/>
  <c r="F369" i="1"/>
  <c r="Y368" i="1"/>
  <c r="U368" i="1"/>
  <c r="S368" i="1"/>
  <c r="N368" i="1"/>
  <c r="L368" i="1"/>
  <c r="F368" i="1"/>
  <c r="Y367" i="1"/>
  <c r="U367" i="1"/>
  <c r="S367" i="1"/>
  <c r="N367" i="1"/>
  <c r="L367" i="1"/>
  <c r="F367" i="1"/>
  <c r="Y366" i="1"/>
  <c r="U366" i="1"/>
  <c r="S366" i="1"/>
  <c r="N366" i="1"/>
  <c r="L366" i="1"/>
  <c r="H366" i="1"/>
  <c r="I366" i="1" s="1"/>
  <c r="F366" i="1"/>
  <c r="Y365" i="1"/>
  <c r="U365" i="1"/>
  <c r="S365" i="1"/>
  <c r="N365" i="1"/>
  <c r="L365" i="1"/>
  <c r="I365" i="1"/>
  <c r="F365" i="1"/>
  <c r="Y364" i="1"/>
  <c r="U364" i="1"/>
  <c r="S364" i="1"/>
  <c r="N364" i="1"/>
  <c r="L364" i="1"/>
  <c r="F364" i="1"/>
  <c r="Y363" i="1"/>
  <c r="U363" i="1"/>
  <c r="S363" i="1"/>
  <c r="N363" i="1"/>
  <c r="L363" i="1"/>
  <c r="F363" i="1"/>
  <c r="Y362" i="1"/>
  <c r="U362" i="1"/>
  <c r="S362" i="1"/>
  <c r="N362" i="1"/>
  <c r="L362" i="1"/>
  <c r="H362" i="1"/>
  <c r="I362" i="1" s="1"/>
  <c r="F362" i="1"/>
  <c r="Y361" i="1"/>
  <c r="U361" i="1"/>
  <c r="S361" i="1"/>
  <c r="N361" i="1"/>
  <c r="L361" i="1"/>
  <c r="I361" i="1"/>
  <c r="F361" i="1"/>
  <c r="Y360" i="1"/>
  <c r="U360" i="1"/>
  <c r="S360" i="1"/>
  <c r="N360" i="1"/>
  <c r="L360" i="1"/>
  <c r="F360" i="1"/>
  <c r="Y359" i="1"/>
  <c r="U359" i="1"/>
  <c r="S359" i="1"/>
  <c r="N359" i="1"/>
  <c r="L359" i="1"/>
  <c r="F359" i="1"/>
  <c r="Y358" i="1"/>
  <c r="U358" i="1"/>
  <c r="S358" i="1"/>
  <c r="N358" i="1"/>
  <c r="L358" i="1"/>
  <c r="I358" i="1"/>
  <c r="H358" i="1"/>
  <c r="H359" i="1" s="1"/>
  <c r="F358" i="1"/>
  <c r="Y357" i="1"/>
  <c r="U357" i="1"/>
  <c r="S357" i="1"/>
  <c r="N357" i="1"/>
  <c r="L357" i="1"/>
  <c r="I357" i="1"/>
  <c r="F357" i="1"/>
  <c r="Y356" i="1"/>
  <c r="U356" i="1"/>
  <c r="S356" i="1"/>
  <c r="N356" i="1"/>
  <c r="L356" i="1"/>
  <c r="F356" i="1"/>
  <c r="Y355" i="1"/>
  <c r="U355" i="1"/>
  <c r="S355" i="1"/>
  <c r="N355" i="1"/>
  <c r="L355" i="1"/>
  <c r="F355" i="1"/>
  <c r="Y354" i="1"/>
  <c r="U354" i="1"/>
  <c r="S354" i="1"/>
  <c r="N354" i="1"/>
  <c r="L354" i="1"/>
  <c r="I354" i="1"/>
  <c r="H354" i="1"/>
  <c r="H355" i="1" s="1"/>
  <c r="F354" i="1"/>
  <c r="Y353" i="1"/>
  <c r="U353" i="1"/>
  <c r="S353" i="1"/>
  <c r="N353" i="1"/>
  <c r="L353" i="1"/>
  <c r="I353" i="1"/>
  <c r="F353" i="1"/>
  <c r="Y352" i="1"/>
  <c r="U352" i="1"/>
  <c r="S352" i="1"/>
  <c r="N352" i="1"/>
  <c r="L352" i="1"/>
  <c r="F352" i="1"/>
  <c r="Y351" i="1"/>
  <c r="U351" i="1"/>
  <c r="S351" i="1"/>
  <c r="N351" i="1"/>
  <c r="L351" i="1"/>
  <c r="F351" i="1"/>
  <c r="Y350" i="1"/>
  <c r="U350" i="1"/>
  <c r="S350" i="1"/>
  <c r="N350" i="1"/>
  <c r="L350" i="1"/>
  <c r="H350" i="1"/>
  <c r="I350" i="1" s="1"/>
  <c r="F350" i="1"/>
  <c r="Y349" i="1"/>
  <c r="U349" i="1"/>
  <c r="S349" i="1"/>
  <c r="N349" i="1"/>
  <c r="L349" i="1"/>
  <c r="I349" i="1"/>
  <c r="F349" i="1"/>
  <c r="Y348" i="1"/>
  <c r="U348" i="1"/>
  <c r="S348" i="1"/>
  <c r="N348" i="1"/>
  <c r="L348" i="1"/>
  <c r="F348" i="1"/>
  <c r="Y347" i="1"/>
  <c r="U347" i="1"/>
  <c r="S347" i="1"/>
  <c r="N347" i="1"/>
  <c r="L347" i="1"/>
  <c r="F347" i="1"/>
  <c r="Y346" i="1"/>
  <c r="U346" i="1"/>
  <c r="S346" i="1"/>
  <c r="N346" i="1"/>
  <c r="L346" i="1"/>
  <c r="H346" i="1"/>
  <c r="I346" i="1" s="1"/>
  <c r="F346" i="1"/>
  <c r="Y345" i="1"/>
  <c r="U345" i="1"/>
  <c r="S345" i="1"/>
  <c r="N345" i="1"/>
  <c r="L345" i="1"/>
  <c r="I345" i="1"/>
  <c r="F345" i="1"/>
  <c r="Y344" i="1"/>
  <c r="U344" i="1"/>
  <c r="S344" i="1"/>
  <c r="N344" i="1"/>
  <c r="L344" i="1"/>
  <c r="F344" i="1"/>
  <c r="Y343" i="1"/>
  <c r="U343" i="1"/>
  <c r="S343" i="1"/>
  <c r="N343" i="1"/>
  <c r="L343" i="1"/>
  <c r="F343" i="1"/>
  <c r="Y342" i="1"/>
  <c r="U342" i="1"/>
  <c r="S342" i="1"/>
  <c r="N342" i="1"/>
  <c r="L342" i="1"/>
  <c r="I342" i="1"/>
  <c r="H342" i="1"/>
  <c r="H343" i="1" s="1"/>
  <c r="F342" i="1"/>
  <c r="Y341" i="1"/>
  <c r="U341" i="1"/>
  <c r="S341" i="1"/>
  <c r="N341" i="1"/>
  <c r="L341" i="1"/>
  <c r="I341" i="1"/>
  <c r="F341" i="1"/>
  <c r="Y340" i="1"/>
  <c r="U340" i="1"/>
  <c r="S340" i="1"/>
  <c r="N340" i="1"/>
  <c r="L340" i="1"/>
  <c r="F340" i="1"/>
  <c r="Y339" i="1"/>
  <c r="U339" i="1"/>
  <c r="S339" i="1"/>
  <c r="N339" i="1"/>
  <c r="L339" i="1"/>
  <c r="F339" i="1"/>
  <c r="Y338" i="1"/>
  <c r="U338" i="1"/>
  <c r="S338" i="1"/>
  <c r="N338" i="1"/>
  <c r="L338" i="1"/>
  <c r="H338" i="1"/>
  <c r="H339" i="1" s="1"/>
  <c r="F338" i="1"/>
  <c r="Y337" i="1"/>
  <c r="U337" i="1"/>
  <c r="S337" i="1"/>
  <c r="N337" i="1"/>
  <c r="L337" i="1"/>
  <c r="I337" i="1"/>
  <c r="F337" i="1"/>
  <c r="Y336" i="1"/>
  <c r="U336" i="1"/>
  <c r="S336" i="1"/>
  <c r="N336" i="1"/>
  <c r="L336" i="1"/>
  <c r="F336" i="1"/>
  <c r="Y335" i="1"/>
  <c r="U335" i="1"/>
  <c r="S335" i="1"/>
  <c r="N335" i="1"/>
  <c r="L335" i="1"/>
  <c r="F335" i="1"/>
  <c r="Y334" i="1"/>
  <c r="U334" i="1"/>
  <c r="S334" i="1"/>
  <c r="N334" i="1"/>
  <c r="L334" i="1"/>
  <c r="H334" i="1"/>
  <c r="I334" i="1" s="1"/>
  <c r="F334" i="1"/>
  <c r="Y333" i="1"/>
  <c r="U333" i="1"/>
  <c r="S333" i="1"/>
  <c r="N333" i="1"/>
  <c r="L333" i="1"/>
  <c r="I333" i="1"/>
  <c r="F333" i="1"/>
  <c r="Y332" i="1"/>
  <c r="U332" i="1"/>
  <c r="S332" i="1"/>
  <c r="N332" i="1"/>
  <c r="L332" i="1"/>
  <c r="F332" i="1"/>
  <c r="Y331" i="1"/>
  <c r="U331" i="1"/>
  <c r="S331" i="1"/>
  <c r="N331" i="1"/>
  <c r="L331" i="1"/>
  <c r="F331" i="1"/>
  <c r="Y330" i="1"/>
  <c r="U330" i="1"/>
  <c r="S330" i="1"/>
  <c r="N330" i="1"/>
  <c r="L330" i="1"/>
  <c r="H330" i="1"/>
  <c r="I330" i="1" s="1"/>
  <c r="F330" i="1"/>
  <c r="Y329" i="1"/>
  <c r="U329" i="1"/>
  <c r="S329" i="1"/>
  <c r="N329" i="1"/>
  <c r="L329" i="1"/>
  <c r="I329" i="1"/>
  <c r="F329" i="1"/>
  <c r="Y328" i="1"/>
  <c r="U328" i="1"/>
  <c r="S328" i="1"/>
  <c r="N328" i="1"/>
  <c r="L328" i="1"/>
  <c r="F328" i="1"/>
  <c r="Y327" i="1"/>
  <c r="U327" i="1"/>
  <c r="S327" i="1"/>
  <c r="N327" i="1"/>
  <c r="L327" i="1"/>
  <c r="F327" i="1"/>
  <c r="Y326" i="1"/>
  <c r="U326" i="1"/>
  <c r="S326" i="1"/>
  <c r="N326" i="1"/>
  <c r="L326" i="1"/>
  <c r="H326" i="1"/>
  <c r="H327" i="1" s="1"/>
  <c r="F326" i="1"/>
  <c r="Y325" i="1"/>
  <c r="U325" i="1"/>
  <c r="S325" i="1"/>
  <c r="N325" i="1"/>
  <c r="L325" i="1"/>
  <c r="I325" i="1"/>
  <c r="F325" i="1"/>
  <c r="Y324" i="1"/>
  <c r="U324" i="1"/>
  <c r="S324" i="1"/>
  <c r="N324" i="1"/>
  <c r="L324" i="1"/>
  <c r="F324" i="1"/>
  <c r="Y323" i="1"/>
  <c r="U323" i="1"/>
  <c r="S323" i="1"/>
  <c r="N323" i="1"/>
  <c r="L323" i="1"/>
  <c r="F323" i="1"/>
  <c r="Y322" i="1"/>
  <c r="U322" i="1"/>
  <c r="S322" i="1"/>
  <c r="N322" i="1"/>
  <c r="L322" i="1"/>
  <c r="I322" i="1"/>
  <c r="H322" i="1"/>
  <c r="H323" i="1" s="1"/>
  <c r="F322" i="1"/>
  <c r="Y321" i="1"/>
  <c r="U321" i="1"/>
  <c r="S321" i="1"/>
  <c r="N321" i="1"/>
  <c r="L321" i="1"/>
  <c r="I321" i="1"/>
  <c r="F321" i="1"/>
  <c r="Y320" i="1"/>
  <c r="U320" i="1"/>
  <c r="S320" i="1"/>
  <c r="N320" i="1"/>
  <c r="L320" i="1"/>
  <c r="I320" i="1"/>
  <c r="F320" i="1"/>
  <c r="Y319" i="1"/>
  <c r="U319" i="1"/>
  <c r="S319" i="1"/>
  <c r="N319" i="1"/>
  <c r="L319" i="1"/>
  <c r="F319" i="1"/>
  <c r="Y318" i="1"/>
  <c r="U318" i="1"/>
  <c r="S318" i="1"/>
  <c r="N318" i="1"/>
  <c r="L318" i="1"/>
  <c r="F318" i="1"/>
  <c r="Y317" i="1"/>
  <c r="U317" i="1"/>
  <c r="S317" i="1"/>
  <c r="N317" i="1"/>
  <c r="L317" i="1"/>
  <c r="H317" i="1"/>
  <c r="I317" i="1" s="1"/>
  <c r="F317" i="1"/>
  <c r="Y316" i="1"/>
  <c r="U316" i="1"/>
  <c r="S316" i="1"/>
  <c r="N316" i="1"/>
  <c r="L316" i="1"/>
  <c r="I316" i="1"/>
  <c r="F316" i="1"/>
  <c r="Y315" i="1"/>
  <c r="U315" i="1"/>
  <c r="S315" i="1"/>
  <c r="N315" i="1"/>
  <c r="L315" i="1"/>
  <c r="F315" i="1"/>
  <c r="Y314" i="1"/>
  <c r="U314" i="1"/>
  <c r="S314" i="1"/>
  <c r="N314" i="1"/>
  <c r="L314" i="1"/>
  <c r="F314" i="1"/>
  <c r="Y313" i="1"/>
  <c r="U313" i="1"/>
  <c r="S313" i="1"/>
  <c r="N313" i="1"/>
  <c r="L313" i="1"/>
  <c r="I313" i="1"/>
  <c r="H313" i="1"/>
  <c r="H314" i="1" s="1"/>
  <c r="F313" i="1"/>
  <c r="Y312" i="1"/>
  <c r="U312" i="1"/>
  <c r="S312" i="1"/>
  <c r="N312" i="1"/>
  <c r="L312" i="1"/>
  <c r="I312" i="1"/>
  <c r="F312" i="1"/>
  <c r="Y311" i="1"/>
  <c r="U311" i="1"/>
  <c r="S311" i="1"/>
  <c r="N311" i="1"/>
  <c r="L311" i="1"/>
  <c r="F311" i="1"/>
  <c r="Y310" i="1"/>
  <c r="U310" i="1"/>
  <c r="S310" i="1"/>
  <c r="N310" i="1"/>
  <c r="L310" i="1"/>
  <c r="F310" i="1"/>
  <c r="Y309" i="1"/>
  <c r="U309" i="1"/>
  <c r="S309" i="1"/>
  <c r="N309" i="1"/>
  <c r="L309" i="1"/>
  <c r="I309" i="1"/>
  <c r="H309" i="1"/>
  <c r="H310" i="1" s="1"/>
  <c r="F309" i="1"/>
  <c r="Y308" i="1"/>
  <c r="U308" i="1"/>
  <c r="S308" i="1"/>
  <c r="N308" i="1"/>
  <c r="L308" i="1"/>
  <c r="I308" i="1"/>
  <c r="F308" i="1"/>
  <c r="Y307" i="1"/>
  <c r="U307" i="1"/>
  <c r="S307" i="1"/>
  <c r="N307" i="1"/>
  <c r="L307" i="1"/>
  <c r="F307" i="1"/>
  <c r="Y306" i="1"/>
  <c r="U306" i="1"/>
  <c r="S306" i="1"/>
  <c r="N306" i="1"/>
  <c r="L306" i="1"/>
  <c r="F306" i="1"/>
  <c r="Y305" i="1"/>
  <c r="U305" i="1"/>
  <c r="S305" i="1"/>
  <c r="N305" i="1"/>
  <c r="L305" i="1"/>
  <c r="H305" i="1"/>
  <c r="I305" i="1" s="1"/>
  <c r="F305" i="1"/>
  <c r="Y304" i="1"/>
  <c r="U304" i="1"/>
  <c r="S304" i="1"/>
  <c r="N304" i="1"/>
  <c r="L304" i="1"/>
  <c r="I304" i="1"/>
  <c r="F304" i="1"/>
  <c r="Y303" i="1"/>
  <c r="U303" i="1"/>
  <c r="S303" i="1"/>
  <c r="N303" i="1"/>
  <c r="L303" i="1"/>
  <c r="F303" i="1"/>
  <c r="Y302" i="1"/>
  <c r="U302" i="1"/>
  <c r="S302" i="1"/>
  <c r="N302" i="1"/>
  <c r="L302" i="1"/>
  <c r="F302" i="1"/>
  <c r="U301" i="1"/>
  <c r="S301" i="1"/>
  <c r="N301" i="1"/>
  <c r="L301" i="1"/>
  <c r="I301" i="1"/>
  <c r="H301" i="1"/>
  <c r="H302" i="1" s="1"/>
  <c r="I302" i="1" s="1"/>
  <c r="F301" i="1"/>
  <c r="U300" i="1"/>
  <c r="S300" i="1"/>
  <c r="N300" i="1"/>
  <c r="L300" i="1"/>
  <c r="I300" i="1"/>
  <c r="F300" i="1"/>
  <c r="U299" i="1"/>
  <c r="S299" i="1"/>
  <c r="N299" i="1"/>
  <c r="L299" i="1"/>
  <c r="F299" i="1"/>
  <c r="U298" i="1"/>
  <c r="S298" i="1"/>
  <c r="N298" i="1"/>
  <c r="L298" i="1"/>
  <c r="F298" i="1"/>
  <c r="U297" i="1"/>
  <c r="S297" i="1"/>
  <c r="N297" i="1"/>
  <c r="L297" i="1"/>
  <c r="I297" i="1"/>
  <c r="H297" i="1"/>
  <c r="H298" i="1" s="1"/>
  <c r="F297" i="1"/>
  <c r="U296" i="1"/>
  <c r="S296" i="1"/>
  <c r="N296" i="1"/>
  <c r="L296" i="1"/>
  <c r="I296" i="1"/>
  <c r="F296" i="1"/>
  <c r="U295" i="1"/>
  <c r="S295" i="1"/>
  <c r="N295" i="1"/>
  <c r="L295" i="1"/>
  <c r="F295" i="1"/>
  <c r="U294" i="1"/>
  <c r="S294" i="1"/>
  <c r="N294" i="1"/>
  <c r="L294" i="1"/>
  <c r="F294" i="1"/>
  <c r="U293" i="1"/>
  <c r="S293" i="1"/>
  <c r="N293" i="1"/>
  <c r="L293" i="1"/>
  <c r="H293" i="1"/>
  <c r="I293" i="1" s="1"/>
  <c r="F293" i="1"/>
  <c r="U292" i="1"/>
  <c r="S292" i="1"/>
  <c r="N292" i="1"/>
  <c r="L292" i="1"/>
  <c r="I292" i="1"/>
  <c r="F292" i="1"/>
  <c r="U291" i="1"/>
  <c r="S291" i="1"/>
  <c r="N291" i="1"/>
  <c r="L291" i="1"/>
  <c r="F291" i="1"/>
  <c r="U290" i="1"/>
  <c r="S290" i="1"/>
  <c r="N290" i="1"/>
  <c r="L290" i="1"/>
  <c r="H290" i="1"/>
  <c r="I290" i="1" s="1"/>
  <c r="F290" i="1"/>
  <c r="U289" i="1"/>
  <c r="S289" i="1"/>
  <c r="N289" i="1"/>
  <c r="L289" i="1"/>
  <c r="H289" i="1"/>
  <c r="I289" i="1" s="1"/>
  <c r="F289" i="1"/>
  <c r="U288" i="1"/>
  <c r="S288" i="1"/>
  <c r="N288" i="1"/>
  <c r="L288" i="1"/>
  <c r="I288" i="1"/>
  <c r="F288" i="1"/>
  <c r="U287" i="1"/>
  <c r="S287" i="1"/>
  <c r="N287" i="1"/>
  <c r="L287" i="1"/>
  <c r="F287" i="1"/>
  <c r="U286" i="1"/>
  <c r="S286" i="1"/>
  <c r="N286" i="1"/>
  <c r="L286" i="1"/>
  <c r="H286" i="1"/>
  <c r="I286" i="1" s="1"/>
  <c r="F286" i="1"/>
  <c r="U285" i="1"/>
  <c r="S285" i="1"/>
  <c r="N285" i="1"/>
  <c r="L285" i="1"/>
  <c r="I285" i="1"/>
  <c r="H285" i="1"/>
  <c r="F285" i="1"/>
  <c r="U284" i="1"/>
  <c r="S284" i="1"/>
  <c r="N284" i="1"/>
  <c r="L284" i="1"/>
  <c r="I284" i="1"/>
  <c r="F284" i="1"/>
  <c r="U283" i="1"/>
  <c r="S283" i="1"/>
  <c r="N283" i="1"/>
  <c r="L283" i="1"/>
  <c r="F283" i="1"/>
  <c r="U282" i="1"/>
  <c r="S282" i="1"/>
  <c r="N282" i="1"/>
  <c r="L282" i="1"/>
  <c r="F282" i="1"/>
  <c r="U281" i="1"/>
  <c r="S281" i="1"/>
  <c r="N281" i="1"/>
  <c r="L281" i="1"/>
  <c r="I281" i="1"/>
  <c r="H281" i="1"/>
  <c r="H282" i="1" s="1"/>
  <c r="F281" i="1"/>
  <c r="U280" i="1"/>
  <c r="S280" i="1"/>
  <c r="N280" i="1"/>
  <c r="L280" i="1"/>
  <c r="I280" i="1"/>
  <c r="F280" i="1"/>
  <c r="U279" i="1"/>
  <c r="S279" i="1"/>
  <c r="N279" i="1"/>
  <c r="L279" i="1"/>
  <c r="F279" i="1"/>
  <c r="U278" i="1"/>
  <c r="S278" i="1"/>
  <c r="N278" i="1"/>
  <c r="L278" i="1"/>
  <c r="F278" i="1"/>
  <c r="U277" i="1"/>
  <c r="S277" i="1"/>
  <c r="N277" i="1"/>
  <c r="L277" i="1"/>
  <c r="H277" i="1"/>
  <c r="I277" i="1" s="1"/>
  <c r="F277" i="1"/>
  <c r="U276" i="1"/>
  <c r="S276" i="1"/>
  <c r="N276" i="1"/>
  <c r="L276" i="1"/>
  <c r="I276" i="1"/>
  <c r="F276" i="1"/>
  <c r="U275" i="1"/>
  <c r="S275" i="1"/>
  <c r="N275" i="1"/>
  <c r="L275" i="1"/>
  <c r="F275" i="1"/>
  <c r="U274" i="1"/>
  <c r="S274" i="1"/>
  <c r="N274" i="1"/>
  <c r="L274" i="1"/>
  <c r="F274" i="1"/>
  <c r="U273" i="1"/>
  <c r="S273" i="1"/>
  <c r="N273" i="1"/>
  <c r="L273" i="1"/>
  <c r="H273" i="1"/>
  <c r="I273" i="1" s="1"/>
  <c r="F273" i="1"/>
  <c r="U272" i="1"/>
  <c r="S272" i="1"/>
  <c r="N272" i="1"/>
  <c r="L272" i="1"/>
  <c r="I272" i="1"/>
  <c r="F272" i="1"/>
  <c r="U271" i="1"/>
  <c r="S271" i="1"/>
  <c r="N271" i="1"/>
  <c r="L271" i="1"/>
  <c r="F271" i="1"/>
  <c r="U270" i="1"/>
  <c r="S270" i="1"/>
  <c r="N270" i="1"/>
  <c r="L270" i="1"/>
  <c r="F270" i="1"/>
  <c r="U269" i="1"/>
  <c r="S269" i="1"/>
  <c r="N269" i="1"/>
  <c r="L269" i="1"/>
  <c r="H269" i="1"/>
  <c r="H270" i="1" s="1"/>
  <c r="F269" i="1"/>
  <c r="U268" i="1"/>
  <c r="S268" i="1"/>
  <c r="N268" i="1"/>
  <c r="L268" i="1"/>
  <c r="I268" i="1"/>
  <c r="F268" i="1"/>
  <c r="U267" i="1"/>
  <c r="S267" i="1"/>
  <c r="N267" i="1"/>
  <c r="L267" i="1"/>
  <c r="F267" i="1"/>
  <c r="U266" i="1"/>
  <c r="S266" i="1"/>
  <c r="N266" i="1"/>
  <c r="L266" i="1"/>
  <c r="F266" i="1"/>
  <c r="U265" i="1"/>
  <c r="S265" i="1"/>
  <c r="N265" i="1"/>
  <c r="L265" i="1"/>
  <c r="H265" i="1"/>
  <c r="H266" i="1" s="1"/>
  <c r="F265" i="1"/>
  <c r="U264" i="1"/>
  <c r="S264" i="1"/>
  <c r="N264" i="1"/>
  <c r="L264" i="1"/>
  <c r="I264" i="1"/>
  <c r="F264" i="1"/>
  <c r="U263" i="1"/>
  <c r="S263" i="1"/>
  <c r="N263" i="1"/>
  <c r="L263" i="1"/>
  <c r="F263" i="1"/>
  <c r="U262" i="1"/>
  <c r="S262" i="1"/>
  <c r="N262" i="1"/>
  <c r="L262" i="1"/>
  <c r="F262" i="1"/>
  <c r="U261" i="1"/>
  <c r="S261" i="1"/>
  <c r="N261" i="1"/>
  <c r="L261" i="1"/>
  <c r="H261" i="1"/>
  <c r="I261" i="1" s="1"/>
  <c r="F261" i="1"/>
  <c r="U260" i="1"/>
  <c r="S260" i="1"/>
  <c r="N260" i="1"/>
  <c r="L260" i="1"/>
  <c r="I260" i="1"/>
  <c r="F260" i="1"/>
  <c r="U259" i="1"/>
  <c r="S259" i="1"/>
  <c r="N259" i="1"/>
  <c r="L259" i="1"/>
  <c r="F259" i="1"/>
  <c r="U258" i="1"/>
  <c r="S258" i="1"/>
  <c r="N258" i="1"/>
  <c r="L258" i="1"/>
  <c r="F258" i="1"/>
  <c r="U257" i="1"/>
  <c r="S257" i="1"/>
  <c r="N257" i="1"/>
  <c r="L257" i="1"/>
  <c r="H257" i="1"/>
  <c r="I257" i="1" s="1"/>
  <c r="F257" i="1"/>
  <c r="U256" i="1"/>
  <c r="S256" i="1"/>
  <c r="N256" i="1"/>
  <c r="L256" i="1"/>
  <c r="I256" i="1"/>
  <c r="F256" i="1"/>
  <c r="U255" i="1"/>
  <c r="S255" i="1"/>
  <c r="N255" i="1"/>
  <c r="L255" i="1"/>
  <c r="F255" i="1"/>
  <c r="U254" i="1"/>
  <c r="S254" i="1"/>
  <c r="N254" i="1"/>
  <c r="L254" i="1"/>
  <c r="F254" i="1"/>
  <c r="U253" i="1"/>
  <c r="S253" i="1"/>
  <c r="N253" i="1"/>
  <c r="L253" i="1"/>
  <c r="I253" i="1"/>
  <c r="H253" i="1"/>
  <c r="H254" i="1" s="1"/>
  <c r="F253" i="1"/>
  <c r="U252" i="1"/>
  <c r="S252" i="1"/>
  <c r="N252" i="1"/>
  <c r="L252" i="1"/>
  <c r="I252" i="1"/>
  <c r="F252" i="1"/>
  <c r="U251" i="1"/>
  <c r="S251" i="1"/>
  <c r="N251" i="1"/>
  <c r="L251" i="1"/>
  <c r="F251" i="1"/>
  <c r="U250" i="1"/>
  <c r="S250" i="1"/>
  <c r="N250" i="1"/>
  <c r="L250" i="1"/>
  <c r="F250" i="1"/>
  <c r="U249" i="1"/>
  <c r="S249" i="1"/>
  <c r="N249" i="1"/>
  <c r="L249" i="1"/>
  <c r="H249" i="1"/>
  <c r="H250" i="1" s="1"/>
  <c r="F249" i="1"/>
  <c r="U248" i="1"/>
  <c r="S248" i="1"/>
  <c r="N248" i="1"/>
  <c r="L248" i="1"/>
  <c r="I248" i="1"/>
  <c r="F248" i="1"/>
  <c r="U247" i="1"/>
  <c r="S247" i="1"/>
  <c r="N247" i="1"/>
  <c r="L247" i="1"/>
  <c r="F247" i="1"/>
  <c r="U246" i="1"/>
  <c r="S246" i="1"/>
  <c r="N246" i="1"/>
  <c r="L246" i="1"/>
  <c r="F246" i="1"/>
  <c r="U245" i="1"/>
  <c r="S245" i="1"/>
  <c r="N245" i="1"/>
  <c r="L245" i="1"/>
  <c r="H245" i="1"/>
  <c r="I245" i="1" s="1"/>
  <c r="F245" i="1"/>
  <c r="U244" i="1"/>
  <c r="S244" i="1"/>
  <c r="N244" i="1"/>
  <c r="L244" i="1"/>
  <c r="I244" i="1"/>
  <c r="F244" i="1"/>
  <c r="Y243" i="1"/>
  <c r="U243" i="1"/>
  <c r="S243" i="1"/>
  <c r="N243" i="1"/>
  <c r="L243" i="1"/>
  <c r="F243" i="1"/>
  <c r="Y242" i="1"/>
  <c r="U242" i="1"/>
  <c r="S242" i="1"/>
  <c r="N242" i="1"/>
  <c r="L242" i="1"/>
  <c r="F242" i="1"/>
  <c r="Y241" i="1"/>
  <c r="U241" i="1"/>
  <c r="S241" i="1"/>
  <c r="N241" i="1"/>
  <c r="L241" i="1"/>
  <c r="H241" i="1"/>
  <c r="H242" i="1" s="1"/>
  <c r="F241" i="1"/>
  <c r="Y240" i="1"/>
  <c r="U240" i="1"/>
  <c r="S240" i="1"/>
  <c r="N240" i="1"/>
  <c r="L240" i="1"/>
  <c r="I240" i="1"/>
  <c r="F240" i="1"/>
  <c r="Y239" i="1"/>
  <c r="U239" i="1"/>
  <c r="S239" i="1"/>
  <c r="N239" i="1"/>
  <c r="L239" i="1"/>
  <c r="F239" i="1"/>
  <c r="Y238" i="1"/>
  <c r="U238" i="1"/>
  <c r="S238" i="1"/>
  <c r="N238" i="1"/>
  <c r="L238" i="1"/>
  <c r="F238" i="1"/>
  <c r="Y237" i="1"/>
  <c r="U237" i="1"/>
  <c r="S237" i="1"/>
  <c r="N237" i="1"/>
  <c r="L237" i="1"/>
  <c r="H237" i="1"/>
  <c r="H238" i="1" s="1"/>
  <c r="F237" i="1"/>
  <c r="Y236" i="1"/>
  <c r="U236" i="1"/>
  <c r="S236" i="1"/>
  <c r="N236" i="1"/>
  <c r="L236" i="1"/>
  <c r="I236" i="1"/>
  <c r="F236" i="1"/>
  <c r="Y235" i="1"/>
  <c r="U235" i="1"/>
  <c r="S235" i="1"/>
  <c r="N235" i="1"/>
  <c r="L235" i="1"/>
  <c r="F235" i="1"/>
  <c r="Y234" i="1"/>
  <c r="U234" i="1"/>
  <c r="S234" i="1"/>
  <c r="N234" i="1"/>
  <c r="L234" i="1"/>
  <c r="F234" i="1"/>
  <c r="Y233" i="1"/>
  <c r="U233" i="1"/>
  <c r="S233" i="1"/>
  <c r="N233" i="1"/>
  <c r="L233" i="1"/>
  <c r="H233" i="1"/>
  <c r="I233" i="1" s="1"/>
  <c r="F233" i="1"/>
  <c r="Y232" i="1"/>
  <c r="U232" i="1"/>
  <c r="S232" i="1"/>
  <c r="N232" i="1"/>
  <c r="L232" i="1"/>
  <c r="I232" i="1"/>
  <c r="F232" i="1"/>
  <c r="Y231" i="1"/>
  <c r="U231" i="1"/>
  <c r="S231" i="1"/>
  <c r="N231" i="1"/>
  <c r="L231" i="1"/>
  <c r="F231" i="1"/>
  <c r="Y230" i="1"/>
  <c r="U230" i="1"/>
  <c r="S230" i="1"/>
  <c r="N230" i="1"/>
  <c r="L230" i="1"/>
  <c r="F230" i="1"/>
  <c r="Y229" i="1"/>
  <c r="U229" i="1"/>
  <c r="S229" i="1"/>
  <c r="N229" i="1"/>
  <c r="L229" i="1"/>
  <c r="H229" i="1"/>
  <c r="I229" i="1" s="1"/>
  <c r="F229" i="1"/>
  <c r="Y228" i="1"/>
  <c r="U228" i="1"/>
  <c r="S228" i="1"/>
  <c r="N228" i="1"/>
  <c r="L228" i="1"/>
  <c r="I228" i="1"/>
  <c r="F228" i="1"/>
  <c r="Y227" i="1"/>
  <c r="U227" i="1"/>
  <c r="S227" i="1"/>
  <c r="N227" i="1"/>
  <c r="L227" i="1"/>
  <c r="F227" i="1"/>
  <c r="Y226" i="1"/>
  <c r="U226" i="1"/>
  <c r="S226" i="1"/>
  <c r="N226" i="1"/>
  <c r="L226" i="1"/>
  <c r="F226" i="1"/>
  <c r="Y225" i="1"/>
  <c r="U225" i="1"/>
  <c r="S225" i="1"/>
  <c r="N225" i="1"/>
  <c r="L225" i="1"/>
  <c r="H225" i="1"/>
  <c r="H226" i="1" s="1"/>
  <c r="F225" i="1"/>
  <c r="Y224" i="1"/>
  <c r="U224" i="1"/>
  <c r="S224" i="1"/>
  <c r="N224" i="1"/>
  <c r="L224" i="1"/>
  <c r="I224" i="1"/>
  <c r="F224" i="1"/>
  <c r="Y223" i="1"/>
  <c r="U223" i="1"/>
  <c r="S223" i="1"/>
  <c r="N223" i="1"/>
  <c r="L223" i="1"/>
  <c r="F223" i="1"/>
  <c r="Y222" i="1"/>
  <c r="U222" i="1"/>
  <c r="S222" i="1"/>
  <c r="N222" i="1"/>
  <c r="L222" i="1"/>
  <c r="F222" i="1"/>
  <c r="Y221" i="1"/>
  <c r="U221" i="1"/>
  <c r="S221" i="1"/>
  <c r="N221" i="1"/>
  <c r="L221" i="1"/>
  <c r="H221" i="1"/>
  <c r="I221" i="1" s="1"/>
  <c r="F221" i="1"/>
  <c r="Y220" i="1"/>
  <c r="U220" i="1"/>
  <c r="S220" i="1"/>
  <c r="N220" i="1"/>
  <c r="L220" i="1"/>
  <c r="I220" i="1"/>
  <c r="F220" i="1"/>
  <c r="Y219" i="1"/>
  <c r="U219" i="1"/>
  <c r="S219" i="1"/>
  <c r="N219" i="1"/>
  <c r="L219" i="1"/>
  <c r="F219" i="1"/>
  <c r="Y218" i="1"/>
  <c r="U218" i="1"/>
  <c r="S218" i="1"/>
  <c r="N218" i="1"/>
  <c r="L218" i="1"/>
  <c r="F218" i="1"/>
  <c r="Y217" i="1"/>
  <c r="U217" i="1"/>
  <c r="S217" i="1"/>
  <c r="N217" i="1"/>
  <c r="L217" i="1"/>
  <c r="H217" i="1"/>
  <c r="I217" i="1" s="1"/>
  <c r="F217" i="1"/>
  <c r="Y216" i="1"/>
  <c r="U216" i="1"/>
  <c r="S216" i="1"/>
  <c r="N216" i="1"/>
  <c r="L216" i="1"/>
  <c r="I216" i="1"/>
  <c r="F216" i="1"/>
  <c r="Y215" i="1"/>
  <c r="U215" i="1"/>
  <c r="S215" i="1"/>
  <c r="N215" i="1"/>
  <c r="L215" i="1"/>
  <c r="F215" i="1"/>
  <c r="Y214" i="1"/>
  <c r="U214" i="1"/>
  <c r="S214" i="1"/>
  <c r="N214" i="1"/>
  <c r="L214" i="1"/>
  <c r="H214" i="1"/>
  <c r="I214" i="1" s="1"/>
  <c r="F214" i="1"/>
  <c r="Y213" i="1"/>
  <c r="U213" i="1"/>
  <c r="S213" i="1"/>
  <c r="N213" i="1"/>
  <c r="L213" i="1"/>
  <c r="I213" i="1"/>
  <c r="F213" i="1"/>
  <c r="Y212" i="1"/>
  <c r="U212" i="1"/>
  <c r="S212" i="1"/>
  <c r="N212" i="1"/>
  <c r="L212" i="1"/>
  <c r="F212" i="1"/>
  <c r="Y211" i="1"/>
  <c r="U211" i="1"/>
  <c r="S211" i="1"/>
  <c r="N211" i="1"/>
  <c r="L211" i="1"/>
  <c r="F211" i="1"/>
  <c r="Y210" i="1"/>
  <c r="U210" i="1"/>
  <c r="S210" i="1"/>
  <c r="N210" i="1"/>
  <c r="L210" i="1"/>
  <c r="I210" i="1"/>
  <c r="H210" i="1"/>
  <c r="H211" i="1" s="1"/>
  <c r="F210" i="1"/>
  <c r="Y209" i="1"/>
  <c r="U209" i="1"/>
  <c r="S209" i="1"/>
  <c r="N209" i="1"/>
  <c r="L209" i="1"/>
  <c r="I209" i="1"/>
  <c r="F209" i="1"/>
  <c r="Y208" i="1"/>
  <c r="U208" i="1"/>
  <c r="S208" i="1"/>
  <c r="N208" i="1"/>
  <c r="L208" i="1"/>
  <c r="F208" i="1"/>
  <c r="Y207" i="1"/>
  <c r="U207" i="1"/>
  <c r="S207" i="1"/>
  <c r="N207" i="1"/>
  <c r="L207" i="1"/>
  <c r="F207" i="1"/>
  <c r="Y206" i="1"/>
  <c r="U206" i="1"/>
  <c r="S206" i="1"/>
  <c r="N206" i="1"/>
  <c r="L206" i="1"/>
  <c r="H206" i="1"/>
  <c r="I206" i="1" s="1"/>
  <c r="F206" i="1"/>
  <c r="Y205" i="1"/>
  <c r="U205" i="1"/>
  <c r="S205" i="1"/>
  <c r="N205" i="1"/>
  <c r="L205" i="1"/>
  <c r="I205" i="1"/>
  <c r="F205" i="1"/>
  <c r="Y204" i="1"/>
  <c r="U204" i="1"/>
  <c r="S204" i="1"/>
  <c r="N204" i="1"/>
  <c r="L204" i="1"/>
  <c r="F204" i="1"/>
  <c r="Y203" i="1"/>
  <c r="U203" i="1"/>
  <c r="S203" i="1"/>
  <c r="N203" i="1"/>
  <c r="L203" i="1"/>
  <c r="F203" i="1"/>
  <c r="Y202" i="1"/>
  <c r="U202" i="1"/>
  <c r="S202" i="1"/>
  <c r="N202" i="1"/>
  <c r="L202" i="1"/>
  <c r="H202" i="1"/>
  <c r="I202" i="1" s="1"/>
  <c r="F202" i="1"/>
  <c r="Y201" i="1"/>
  <c r="U201" i="1"/>
  <c r="S201" i="1"/>
  <c r="N201" i="1"/>
  <c r="L201" i="1"/>
  <c r="I201" i="1"/>
  <c r="F201" i="1"/>
  <c r="Y200" i="1"/>
  <c r="U200" i="1"/>
  <c r="S200" i="1"/>
  <c r="N200" i="1"/>
  <c r="L200" i="1"/>
  <c r="F200" i="1"/>
  <c r="Y199" i="1"/>
  <c r="U199" i="1"/>
  <c r="S199" i="1"/>
  <c r="N199" i="1"/>
  <c r="L199" i="1"/>
  <c r="F199" i="1"/>
  <c r="Y198" i="1"/>
  <c r="U198" i="1"/>
  <c r="S198" i="1"/>
  <c r="N198" i="1"/>
  <c r="L198" i="1"/>
  <c r="H198" i="1"/>
  <c r="I198" i="1" s="1"/>
  <c r="F198" i="1"/>
  <c r="Y197" i="1"/>
  <c r="U197" i="1"/>
  <c r="S197" i="1"/>
  <c r="N197" i="1"/>
  <c r="L197" i="1"/>
  <c r="I197" i="1"/>
  <c r="F197" i="1"/>
  <c r="Y196" i="1"/>
  <c r="U196" i="1"/>
  <c r="S196" i="1"/>
  <c r="N196" i="1"/>
  <c r="L196" i="1"/>
  <c r="F196" i="1"/>
  <c r="Y195" i="1"/>
  <c r="U195" i="1"/>
  <c r="S195" i="1"/>
  <c r="N195" i="1"/>
  <c r="L195" i="1"/>
  <c r="F195" i="1"/>
  <c r="Y194" i="1"/>
  <c r="U194" i="1"/>
  <c r="S194" i="1"/>
  <c r="N194" i="1"/>
  <c r="L194" i="1"/>
  <c r="I194" i="1"/>
  <c r="H194" i="1"/>
  <c r="H195" i="1" s="1"/>
  <c r="F194" i="1"/>
  <c r="Y193" i="1"/>
  <c r="U193" i="1"/>
  <c r="S193" i="1"/>
  <c r="N193" i="1"/>
  <c r="L193" i="1"/>
  <c r="I193" i="1"/>
  <c r="F193" i="1"/>
  <c r="Y192" i="1"/>
  <c r="U192" i="1"/>
  <c r="S192" i="1"/>
  <c r="N192" i="1"/>
  <c r="L192" i="1"/>
  <c r="F192" i="1"/>
  <c r="Y191" i="1"/>
  <c r="U191" i="1"/>
  <c r="S191" i="1"/>
  <c r="N191" i="1"/>
  <c r="L191" i="1"/>
  <c r="F191" i="1"/>
  <c r="Y190" i="1"/>
  <c r="U190" i="1"/>
  <c r="S190" i="1"/>
  <c r="N190" i="1"/>
  <c r="L190" i="1"/>
  <c r="H190" i="1"/>
  <c r="I190" i="1" s="1"/>
  <c r="F190" i="1"/>
  <c r="Y189" i="1"/>
  <c r="U189" i="1"/>
  <c r="S189" i="1"/>
  <c r="N189" i="1"/>
  <c r="L189" i="1"/>
  <c r="I189" i="1"/>
  <c r="F189" i="1"/>
  <c r="Y188" i="1"/>
  <c r="U188" i="1"/>
  <c r="S188" i="1"/>
  <c r="N188" i="1"/>
  <c r="L188" i="1"/>
  <c r="F188" i="1"/>
  <c r="Y187" i="1"/>
  <c r="U187" i="1"/>
  <c r="S187" i="1"/>
  <c r="N187" i="1"/>
  <c r="L187" i="1"/>
  <c r="F187" i="1"/>
  <c r="Y186" i="1"/>
  <c r="U186" i="1"/>
  <c r="S186" i="1"/>
  <c r="N186" i="1"/>
  <c r="L186" i="1"/>
  <c r="H186" i="1"/>
  <c r="I186" i="1" s="1"/>
  <c r="F186" i="1"/>
  <c r="Y185" i="1"/>
  <c r="U185" i="1"/>
  <c r="S185" i="1"/>
  <c r="N185" i="1"/>
  <c r="L185" i="1"/>
  <c r="I185" i="1"/>
  <c r="F185" i="1"/>
  <c r="Y184" i="1"/>
  <c r="U184" i="1"/>
  <c r="S184" i="1"/>
  <c r="N184" i="1"/>
  <c r="L184" i="1"/>
  <c r="F184" i="1"/>
  <c r="Y183" i="1"/>
  <c r="U183" i="1"/>
  <c r="S183" i="1"/>
  <c r="N183" i="1"/>
  <c r="L183" i="1"/>
  <c r="F183" i="1"/>
  <c r="Y182" i="1"/>
  <c r="U182" i="1"/>
  <c r="S182" i="1"/>
  <c r="N182" i="1"/>
  <c r="L182" i="1"/>
  <c r="H182" i="1"/>
  <c r="I182" i="1" s="1"/>
  <c r="F182" i="1"/>
  <c r="Y181" i="1"/>
  <c r="U181" i="1"/>
  <c r="S181" i="1"/>
  <c r="N181" i="1"/>
  <c r="L181" i="1"/>
  <c r="I181" i="1"/>
  <c r="F181" i="1"/>
  <c r="Y180" i="1"/>
  <c r="U180" i="1"/>
  <c r="S180" i="1"/>
  <c r="N180" i="1"/>
  <c r="L180" i="1"/>
  <c r="F180" i="1"/>
  <c r="Y179" i="1"/>
  <c r="U179" i="1"/>
  <c r="S179" i="1"/>
  <c r="N179" i="1"/>
  <c r="L179" i="1"/>
  <c r="F179" i="1"/>
  <c r="Y178" i="1"/>
  <c r="U178" i="1"/>
  <c r="S178" i="1"/>
  <c r="N178" i="1"/>
  <c r="L178" i="1"/>
  <c r="H178" i="1"/>
  <c r="H179" i="1" s="1"/>
  <c r="F178" i="1"/>
  <c r="Y177" i="1"/>
  <c r="U177" i="1"/>
  <c r="S177" i="1"/>
  <c r="N177" i="1"/>
  <c r="L177" i="1"/>
  <c r="I177" i="1"/>
  <c r="F177" i="1"/>
  <c r="Y176" i="1"/>
  <c r="U176" i="1"/>
  <c r="S176" i="1"/>
  <c r="N176" i="1"/>
  <c r="L176" i="1"/>
  <c r="F176" i="1"/>
  <c r="Y175" i="1"/>
  <c r="U175" i="1"/>
  <c r="S175" i="1"/>
  <c r="N175" i="1"/>
  <c r="L175" i="1"/>
  <c r="F175" i="1"/>
  <c r="Y174" i="1"/>
  <c r="U174" i="1"/>
  <c r="S174" i="1"/>
  <c r="N174" i="1"/>
  <c r="L174" i="1"/>
  <c r="H174" i="1"/>
  <c r="I174" i="1" s="1"/>
  <c r="F174" i="1"/>
  <c r="Y173" i="1"/>
  <c r="U173" i="1"/>
  <c r="S173" i="1"/>
  <c r="N173" i="1"/>
  <c r="L173" i="1"/>
  <c r="I173" i="1"/>
  <c r="F173" i="1"/>
  <c r="Y172" i="1"/>
  <c r="U172" i="1"/>
  <c r="S172" i="1"/>
  <c r="N172" i="1"/>
  <c r="L172" i="1"/>
  <c r="F172" i="1"/>
  <c r="Y171" i="1"/>
  <c r="U171" i="1"/>
  <c r="S171" i="1"/>
  <c r="N171" i="1"/>
  <c r="L171" i="1"/>
  <c r="F171" i="1"/>
  <c r="Y170" i="1"/>
  <c r="U170" i="1"/>
  <c r="S170" i="1"/>
  <c r="N170" i="1"/>
  <c r="L170" i="1"/>
  <c r="H170" i="1"/>
  <c r="I170" i="1" s="1"/>
  <c r="F170" i="1"/>
  <c r="Y169" i="1"/>
  <c r="U169" i="1"/>
  <c r="S169" i="1"/>
  <c r="N169" i="1"/>
  <c r="L169" i="1"/>
  <c r="I169" i="1"/>
  <c r="F169" i="1"/>
  <c r="Y168" i="1"/>
  <c r="U168" i="1"/>
  <c r="S168" i="1"/>
  <c r="N168" i="1"/>
  <c r="L168" i="1"/>
  <c r="F168" i="1"/>
  <c r="Y167" i="1"/>
  <c r="U167" i="1"/>
  <c r="S167" i="1"/>
  <c r="N167" i="1"/>
  <c r="L167" i="1"/>
  <c r="F167" i="1"/>
  <c r="Y166" i="1"/>
  <c r="U166" i="1"/>
  <c r="S166" i="1"/>
  <c r="N166" i="1"/>
  <c r="L166" i="1"/>
  <c r="H166" i="1"/>
  <c r="I166" i="1" s="1"/>
  <c r="F166" i="1"/>
  <c r="Y165" i="1"/>
  <c r="U165" i="1"/>
  <c r="S165" i="1"/>
  <c r="N165" i="1"/>
  <c r="L165" i="1"/>
  <c r="I165" i="1"/>
  <c r="F165" i="1"/>
  <c r="Y164" i="1"/>
  <c r="U164" i="1"/>
  <c r="S164" i="1"/>
  <c r="N164" i="1"/>
  <c r="L164" i="1"/>
  <c r="F164" i="1"/>
  <c r="Y163" i="1"/>
  <c r="U163" i="1"/>
  <c r="S163" i="1"/>
  <c r="N163" i="1"/>
  <c r="L163" i="1"/>
  <c r="F163" i="1"/>
  <c r="Y162" i="1"/>
  <c r="U162" i="1"/>
  <c r="S162" i="1"/>
  <c r="N162" i="1"/>
  <c r="L162" i="1"/>
  <c r="H162" i="1"/>
  <c r="H163" i="1" s="1"/>
  <c r="F162" i="1"/>
  <c r="Y161" i="1"/>
  <c r="U161" i="1"/>
  <c r="S161" i="1"/>
  <c r="N161" i="1"/>
  <c r="L161" i="1"/>
  <c r="I161" i="1"/>
  <c r="F161" i="1"/>
  <c r="Y160" i="1"/>
  <c r="U160" i="1"/>
  <c r="S160" i="1"/>
  <c r="N160" i="1"/>
  <c r="L160" i="1"/>
  <c r="F160" i="1"/>
  <c r="Y159" i="1"/>
  <c r="U159" i="1"/>
  <c r="S159" i="1"/>
  <c r="N159" i="1"/>
  <c r="L159" i="1"/>
  <c r="F159" i="1"/>
  <c r="Y158" i="1"/>
  <c r="U158" i="1"/>
  <c r="S158" i="1"/>
  <c r="N158" i="1"/>
  <c r="L158" i="1"/>
  <c r="H158" i="1"/>
  <c r="I158" i="1" s="1"/>
  <c r="F158" i="1"/>
  <c r="Y157" i="1"/>
  <c r="U157" i="1"/>
  <c r="S157" i="1"/>
  <c r="N157" i="1"/>
  <c r="L157" i="1"/>
  <c r="I157" i="1"/>
  <c r="F157" i="1"/>
  <c r="Y156" i="1"/>
  <c r="U156" i="1"/>
  <c r="S156" i="1"/>
  <c r="N156" i="1"/>
  <c r="L156" i="1"/>
  <c r="F156" i="1"/>
  <c r="Y155" i="1"/>
  <c r="U155" i="1"/>
  <c r="S155" i="1"/>
  <c r="N155" i="1"/>
  <c r="L155" i="1"/>
  <c r="F155" i="1"/>
  <c r="Y154" i="1"/>
  <c r="U154" i="1"/>
  <c r="S154" i="1"/>
  <c r="N154" i="1"/>
  <c r="L154" i="1"/>
  <c r="H154" i="1"/>
  <c r="I154" i="1" s="1"/>
  <c r="F154" i="1"/>
  <c r="Y153" i="1"/>
  <c r="U153" i="1"/>
  <c r="S153" i="1"/>
  <c r="N153" i="1"/>
  <c r="L153" i="1"/>
  <c r="I153" i="1"/>
  <c r="F153" i="1"/>
  <c r="Y152" i="1"/>
  <c r="U152" i="1"/>
  <c r="S152" i="1"/>
  <c r="N152" i="1"/>
  <c r="L152" i="1"/>
  <c r="F152" i="1"/>
  <c r="Y151" i="1"/>
  <c r="U151" i="1"/>
  <c r="S151" i="1"/>
  <c r="N151" i="1"/>
  <c r="L151" i="1"/>
  <c r="F151" i="1"/>
  <c r="Y150" i="1"/>
  <c r="U150" i="1"/>
  <c r="S150" i="1"/>
  <c r="N150" i="1"/>
  <c r="L150" i="1"/>
  <c r="H150" i="1"/>
  <c r="I150" i="1" s="1"/>
  <c r="F150" i="1"/>
  <c r="Y149" i="1"/>
  <c r="U149" i="1"/>
  <c r="S149" i="1"/>
  <c r="N149" i="1"/>
  <c r="L149" i="1"/>
  <c r="I149" i="1"/>
  <c r="F149" i="1"/>
  <c r="Y148" i="1"/>
  <c r="U148" i="1"/>
  <c r="S148" i="1"/>
  <c r="N148" i="1"/>
  <c r="L148" i="1"/>
  <c r="F148" i="1"/>
  <c r="Y147" i="1"/>
  <c r="U147" i="1"/>
  <c r="S147" i="1"/>
  <c r="N147" i="1"/>
  <c r="L147" i="1"/>
  <c r="F147" i="1"/>
  <c r="Y146" i="1"/>
  <c r="U146" i="1"/>
  <c r="S146" i="1"/>
  <c r="N146" i="1"/>
  <c r="L146" i="1"/>
  <c r="I146" i="1"/>
  <c r="H146" i="1"/>
  <c r="H147" i="1" s="1"/>
  <c r="F146" i="1"/>
  <c r="Y145" i="1"/>
  <c r="U145" i="1"/>
  <c r="S145" i="1"/>
  <c r="N145" i="1"/>
  <c r="L145" i="1"/>
  <c r="I145" i="1"/>
  <c r="F145" i="1"/>
  <c r="Y144" i="1"/>
  <c r="U144" i="1"/>
  <c r="S144" i="1"/>
  <c r="N144" i="1"/>
  <c r="L144" i="1"/>
  <c r="F144" i="1"/>
  <c r="Y143" i="1"/>
  <c r="U143" i="1"/>
  <c r="S143" i="1"/>
  <c r="N143" i="1"/>
  <c r="L143" i="1"/>
  <c r="F143" i="1"/>
  <c r="Y142" i="1"/>
  <c r="U142" i="1"/>
  <c r="S142" i="1"/>
  <c r="N142" i="1"/>
  <c r="L142" i="1"/>
  <c r="H142" i="1"/>
  <c r="I142" i="1" s="1"/>
  <c r="F142" i="1"/>
  <c r="Y141" i="1"/>
  <c r="U141" i="1"/>
  <c r="S141" i="1"/>
  <c r="N141" i="1"/>
  <c r="L141" i="1"/>
  <c r="I141" i="1"/>
  <c r="F141" i="1"/>
  <c r="Y140" i="1"/>
  <c r="U140" i="1"/>
  <c r="S140" i="1"/>
  <c r="N140" i="1"/>
  <c r="L140" i="1"/>
  <c r="F140" i="1"/>
  <c r="Y139" i="1"/>
  <c r="U139" i="1"/>
  <c r="S139" i="1"/>
  <c r="N139" i="1"/>
  <c r="L139" i="1"/>
  <c r="F139" i="1"/>
  <c r="Y138" i="1"/>
  <c r="U138" i="1"/>
  <c r="S138" i="1"/>
  <c r="N138" i="1"/>
  <c r="L138" i="1"/>
  <c r="H138" i="1"/>
  <c r="I138" i="1" s="1"/>
  <c r="F138" i="1"/>
  <c r="Y137" i="1"/>
  <c r="U137" i="1"/>
  <c r="S137" i="1"/>
  <c r="N137" i="1"/>
  <c r="L137" i="1"/>
  <c r="I137" i="1"/>
  <c r="F137" i="1"/>
  <c r="Y136" i="1"/>
  <c r="U136" i="1"/>
  <c r="S136" i="1"/>
  <c r="N136" i="1"/>
  <c r="L136" i="1"/>
  <c r="F136" i="1"/>
  <c r="Y135" i="1"/>
  <c r="U135" i="1"/>
  <c r="S135" i="1"/>
  <c r="N135" i="1"/>
  <c r="L135" i="1"/>
  <c r="F135" i="1"/>
  <c r="Y134" i="1"/>
  <c r="U134" i="1"/>
  <c r="S134" i="1"/>
  <c r="N134" i="1"/>
  <c r="L134" i="1"/>
  <c r="H134" i="1"/>
  <c r="I134" i="1" s="1"/>
  <c r="F134" i="1"/>
  <c r="Y133" i="1"/>
  <c r="U133" i="1"/>
  <c r="S133" i="1"/>
  <c r="N133" i="1"/>
  <c r="L133" i="1"/>
  <c r="I133" i="1"/>
  <c r="F133" i="1"/>
  <c r="Y132" i="1"/>
  <c r="U132" i="1"/>
  <c r="S132" i="1"/>
  <c r="N132" i="1"/>
  <c r="L132" i="1"/>
  <c r="F132" i="1"/>
  <c r="Y131" i="1"/>
  <c r="U131" i="1"/>
  <c r="S131" i="1"/>
  <c r="N131" i="1"/>
  <c r="L131" i="1"/>
  <c r="F131" i="1"/>
  <c r="Y130" i="1"/>
  <c r="U130" i="1"/>
  <c r="S130" i="1"/>
  <c r="N130" i="1"/>
  <c r="L130" i="1"/>
  <c r="I130" i="1"/>
  <c r="H130" i="1"/>
  <c r="H131" i="1" s="1"/>
  <c r="F130" i="1"/>
  <c r="Y129" i="1"/>
  <c r="U129" i="1"/>
  <c r="S129" i="1"/>
  <c r="N129" i="1"/>
  <c r="L129" i="1"/>
  <c r="I129" i="1"/>
  <c r="F129" i="1"/>
  <c r="Y128" i="1"/>
  <c r="U128" i="1"/>
  <c r="S128" i="1"/>
  <c r="N128" i="1"/>
  <c r="L128" i="1"/>
  <c r="F128" i="1"/>
  <c r="Y127" i="1"/>
  <c r="U127" i="1"/>
  <c r="S127" i="1"/>
  <c r="N127" i="1"/>
  <c r="L127" i="1"/>
  <c r="F127" i="1"/>
  <c r="Y126" i="1"/>
  <c r="U126" i="1"/>
  <c r="S126" i="1"/>
  <c r="N126" i="1"/>
  <c r="L126" i="1"/>
  <c r="H126" i="1"/>
  <c r="I126" i="1" s="1"/>
  <c r="F126" i="1"/>
  <c r="Y125" i="1"/>
  <c r="U125" i="1"/>
  <c r="S125" i="1"/>
  <c r="N125" i="1"/>
  <c r="L125" i="1"/>
  <c r="I125" i="1"/>
  <c r="F125" i="1"/>
  <c r="Y124" i="1"/>
  <c r="U124" i="1"/>
  <c r="S124" i="1"/>
  <c r="N124" i="1"/>
  <c r="L124" i="1"/>
  <c r="F124" i="1"/>
  <c r="Y123" i="1"/>
  <c r="U123" i="1"/>
  <c r="S123" i="1"/>
  <c r="N123" i="1"/>
  <c r="L123" i="1"/>
  <c r="F123" i="1"/>
  <c r="Y122" i="1"/>
  <c r="U122" i="1"/>
  <c r="S122" i="1"/>
  <c r="N122" i="1"/>
  <c r="L122" i="1"/>
  <c r="H122" i="1"/>
  <c r="I122" i="1" s="1"/>
  <c r="F122" i="1"/>
  <c r="Y121" i="1"/>
  <c r="U121" i="1"/>
  <c r="S121" i="1"/>
  <c r="N121" i="1"/>
  <c r="L121" i="1"/>
  <c r="I121" i="1"/>
  <c r="F121" i="1"/>
  <c r="Y120" i="1"/>
  <c r="U120" i="1"/>
  <c r="S120" i="1"/>
  <c r="N120" i="1"/>
  <c r="L120" i="1"/>
  <c r="F120" i="1"/>
  <c r="Y119" i="1"/>
  <c r="U119" i="1"/>
  <c r="S119" i="1"/>
  <c r="N119" i="1"/>
  <c r="L119" i="1"/>
  <c r="F119" i="1"/>
  <c r="Y118" i="1"/>
  <c r="U118" i="1"/>
  <c r="S118" i="1"/>
  <c r="N118" i="1"/>
  <c r="L118" i="1"/>
  <c r="H118" i="1"/>
  <c r="I118" i="1" s="1"/>
  <c r="F118" i="1"/>
  <c r="Y117" i="1"/>
  <c r="U117" i="1"/>
  <c r="S117" i="1"/>
  <c r="N117" i="1"/>
  <c r="L117" i="1"/>
  <c r="I117" i="1"/>
  <c r="F117" i="1"/>
  <c r="Y116" i="1"/>
  <c r="U116" i="1"/>
  <c r="S116" i="1"/>
  <c r="N116" i="1"/>
  <c r="L116" i="1"/>
  <c r="F116" i="1"/>
  <c r="Y115" i="1"/>
  <c r="U115" i="1"/>
  <c r="S115" i="1"/>
  <c r="N115" i="1"/>
  <c r="L115" i="1"/>
  <c r="F115" i="1"/>
  <c r="Y114" i="1"/>
  <c r="U114" i="1"/>
  <c r="S114" i="1"/>
  <c r="N114" i="1"/>
  <c r="L114" i="1"/>
  <c r="H114" i="1"/>
  <c r="H115" i="1" s="1"/>
  <c r="F114" i="1"/>
  <c r="Y113" i="1"/>
  <c r="U113" i="1"/>
  <c r="S113" i="1"/>
  <c r="N113" i="1"/>
  <c r="L113" i="1"/>
  <c r="I113" i="1"/>
  <c r="F113" i="1"/>
  <c r="Y112" i="1"/>
  <c r="U112" i="1"/>
  <c r="S112" i="1"/>
  <c r="N112" i="1"/>
  <c r="L112" i="1"/>
  <c r="F112" i="1"/>
  <c r="Y111" i="1"/>
  <c r="U111" i="1"/>
  <c r="S111" i="1"/>
  <c r="N111" i="1"/>
  <c r="L111" i="1"/>
  <c r="F111" i="1"/>
  <c r="Y110" i="1"/>
  <c r="U110" i="1"/>
  <c r="S110" i="1"/>
  <c r="N110" i="1"/>
  <c r="L110" i="1"/>
  <c r="H110" i="1"/>
  <c r="I110" i="1" s="1"/>
  <c r="F110" i="1"/>
  <c r="Y109" i="1"/>
  <c r="U109" i="1"/>
  <c r="S109" i="1"/>
  <c r="N109" i="1"/>
  <c r="L109" i="1"/>
  <c r="I109" i="1"/>
  <c r="F109" i="1"/>
  <c r="Y108" i="1"/>
  <c r="U108" i="1"/>
  <c r="S108" i="1"/>
  <c r="N108" i="1"/>
  <c r="L108" i="1"/>
  <c r="F108" i="1"/>
  <c r="Y107" i="1"/>
  <c r="U107" i="1"/>
  <c r="S107" i="1"/>
  <c r="N107" i="1"/>
  <c r="L107" i="1"/>
  <c r="H107" i="1"/>
  <c r="I107" i="1" s="1"/>
  <c r="F107" i="1"/>
  <c r="Y106" i="1"/>
  <c r="U106" i="1"/>
  <c r="S106" i="1"/>
  <c r="N106" i="1"/>
  <c r="L106" i="1"/>
  <c r="I106" i="1"/>
  <c r="F106" i="1"/>
  <c r="Y105" i="1"/>
  <c r="U105" i="1"/>
  <c r="S105" i="1"/>
  <c r="N105" i="1"/>
  <c r="L105" i="1"/>
  <c r="F105" i="1"/>
  <c r="Y104" i="1"/>
  <c r="U104" i="1"/>
  <c r="S104" i="1"/>
  <c r="N104" i="1"/>
  <c r="L104" i="1"/>
  <c r="F104" i="1"/>
  <c r="Y103" i="1"/>
  <c r="U103" i="1"/>
  <c r="S103" i="1"/>
  <c r="N103" i="1"/>
  <c r="L103" i="1"/>
  <c r="H103" i="1"/>
  <c r="I103" i="1" s="1"/>
  <c r="F103" i="1"/>
  <c r="Y102" i="1"/>
  <c r="U102" i="1"/>
  <c r="S102" i="1"/>
  <c r="N102" i="1"/>
  <c r="L102" i="1"/>
  <c r="I102" i="1"/>
  <c r="F102" i="1"/>
  <c r="Y101" i="1"/>
  <c r="U101" i="1"/>
  <c r="S101" i="1"/>
  <c r="N101" i="1"/>
  <c r="L101" i="1"/>
  <c r="F101" i="1"/>
  <c r="Y100" i="1"/>
  <c r="U100" i="1"/>
  <c r="S100" i="1"/>
  <c r="N100" i="1"/>
  <c r="L100" i="1"/>
  <c r="F100" i="1"/>
  <c r="Y99" i="1"/>
  <c r="U99" i="1"/>
  <c r="S99" i="1"/>
  <c r="N99" i="1"/>
  <c r="L99" i="1"/>
  <c r="I99" i="1"/>
  <c r="H99" i="1"/>
  <c r="H100" i="1" s="1"/>
  <c r="F99" i="1"/>
  <c r="Y98" i="1"/>
  <c r="U98" i="1"/>
  <c r="S98" i="1"/>
  <c r="N98" i="1"/>
  <c r="L98" i="1"/>
  <c r="I98" i="1"/>
  <c r="F98" i="1"/>
  <c r="Y97" i="1"/>
  <c r="U97" i="1"/>
  <c r="S97" i="1"/>
  <c r="N97" i="1"/>
  <c r="L97" i="1"/>
  <c r="F97" i="1"/>
  <c r="Y96" i="1"/>
  <c r="U96" i="1"/>
  <c r="S96" i="1"/>
  <c r="N96" i="1"/>
  <c r="L96" i="1"/>
  <c r="F96" i="1"/>
  <c r="Y95" i="1"/>
  <c r="U95" i="1"/>
  <c r="S95" i="1"/>
  <c r="N95" i="1"/>
  <c r="L95" i="1"/>
  <c r="H95" i="1"/>
  <c r="I95" i="1" s="1"/>
  <c r="F95" i="1"/>
  <c r="Y94" i="1"/>
  <c r="U94" i="1"/>
  <c r="S94" i="1"/>
  <c r="N94" i="1"/>
  <c r="L94" i="1"/>
  <c r="I94" i="1"/>
  <c r="F94" i="1"/>
  <c r="Y93" i="1"/>
  <c r="U93" i="1"/>
  <c r="S93" i="1"/>
  <c r="N93" i="1"/>
  <c r="L93" i="1"/>
  <c r="F93" i="1"/>
  <c r="Y92" i="1"/>
  <c r="U92" i="1"/>
  <c r="S92" i="1"/>
  <c r="N92" i="1"/>
  <c r="L92" i="1"/>
  <c r="F92" i="1"/>
  <c r="Y91" i="1"/>
  <c r="U91" i="1"/>
  <c r="S91" i="1"/>
  <c r="N91" i="1"/>
  <c r="L91" i="1"/>
  <c r="H91" i="1"/>
  <c r="I91" i="1" s="1"/>
  <c r="F91" i="1"/>
  <c r="Y90" i="1"/>
  <c r="U90" i="1"/>
  <c r="S90" i="1"/>
  <c r="N90" i="1"/>
  <c r="L90" i="1"/>
  <c r="I90" i="1"/>
  <c r="F90" i="1"/>
  <c r="Y89" i="1"/>
  <c r="U89" i="1"/>
  <c r="S89" i="1"/>
  <c r="N89" i="1"/>
  <c r="L89" i="1"/>
  <c r="F89" i="1"/>
  <c r="Y88" i="1"/>
  <c r="U88" i="1"/>
  <c r="S88" i="1"/>
  <c r="N88" i="1"/>
  <c r="L88" i="1"/>
  <c r="F88" i="1"/>
  <c r="Y87" i="1"/>
  <c r="U87" i="1"/>
  <c r="S87" i="1"/>
  <c r="N87" i="1"/>
  <c r="L87" i="1"/>
  <c r="H87" i="1"/>
  <c r="I87" i="1" s="1"/>
  <c r="F87" i="1"/>
  <c r="Y86" i="1"/>
  <c r="U86" i="1"/>
  <c r="S86" i="1"/>
  <c r="N86" i="1"/>
  <c r="L86" i="1"/>
  <c r="I86" i="1"/>
  <c r="F86" i="1"/>
  <c r="Y85" i="1"/>
  <c r="U85" i="1"/>
  <c r="S85" i="1"/>
  <c r="N85" i="1"/>
  <c r="L85" i="1"/>
  <c r="F85" i="1"/>
  <c r="Y84" i="1"/>
  <c r="U84" i="1"/>
  <c r="S84" i="1"/>
  <c r="N84" i="1"/>
  <c r="L84" i="1"/>
  <c r="F84" i="1"/>
  <c r="Y83" i="1"/>
  <c r="U83" i="1"/>
  <c r="S83" i="1"/>
  <c r="N83" i="1"/>
  <c r="L83" i="1"/>
  <c r="H83" i="1"/>
  <c r="H84" i="1" s="1"/>
  <c r="F83" i="1"/>
  <c r="Y82" i="1"/>
  <c r="U82" i="1"/>
  <c r="S82" i="1"/>
  <c r="N82" i="1"/>
  <c r="L82" i="1"/>
  <c r="I82" i="1"/>
  <c r="F82" i="1"/>
  <c r="Y81" i="1"/>
  <c r="U81" i="1"/>
  <c r="S81" i="1"/>
  <c r="N81" i="1"/>
  <c r="L81" i="1"/>
  <c r="F81" i="1"/>
  <c r="Y80" i="1"/>
  <c r="U80" i="1"/>
  <c r="S80" i="1"/>
  <c r="N80" i="1"/>
  <c r="L80" i="1"/>
  <c r="F80" i="1"/>
  <c r="Y79" i="1"/>
  <c r="U79" i="1"/>
  <c r="S79" i="1"/>
  <c r="N79" i="1"/>
  <c r="L79" i="1"/>
  <c r="H79" i="1"/>
  <c r="I79" i="1" s="1"/>
  <c r="F79" i="1"/>
  <c r="Y78" i="1"/>
  <c r="U78" i="1"/>
  <c r="S78" i="1"/>
  <c r="N78" i="1"/>
  <c r="L78" i="1"/>
  <c r="I78" i="1"/>
  <c r="F78" i="1"/>
  <c r="Y77" i="1"/>
  <c r="U77" i="1"/>
  <c r="S77" i="1"/>
  <c r="N77" i="1"/>
  <c r="L77" i="1"/>
  <c r="F77" i="1"/>
  <c r="Y76" i="1"/>
  <c r="U76" i="1"/>
  <c r="S76" i="1"/>
  <c r="N76" i="1"/>
  <c r="L76" i="1"/>
  <c r="F76" i="1"/>
  <c r="Y75" i="1"/>
  <c r="U75" i="1"/>
  <c r="S75" i="1"/>
  <c r="N75" i="1"/>
  <c r="L75" i="1"/>
  <c r="H75" i="1"/>
  <c r="I75" i="1" s="1"/>
  <c r="F75" i="1"/>
  <c r="Y74" i="1"/>
  <c r="U74" i="1"/>
  <c r="S74" i="1"/>
  <c r="N74" i="1"/>
  <c r="L74" i="1"/>
  <c r="I74" i="1"/>
  <c r="F74" i="1"/>
  <c r="Y73" i="1"/>
  <c r="U73" i="1"/>
  <c r="S73" i="1"/>
  <c r="N73" i="1"/>
  <c r="L73" i="1"/>
  <c r="F73" i="1"/>
  <c r="Y72" i="1"/>
  <c r="U72" i="1"/>
  <c r="S72" i="1"/>
  <c r="N72" i="1"/>
  <c r="L72" i="1"/>
  <c r="F72" i="1"/>
  <c r="Y71" i="1"/>
  <c r="U71" i="1"/>
  <c r="S71" i="1"/>
  <c r="N71" i="1"/>
  <c r="L71" i="1"/>
  <c r="H71" i="1"/>
  <c r="I71" i="1" s="1"/>
  <c r="F71" i="1"/>
  <c r="Y70" i="1"/>
  <c r="U70" i="1"/>
  <c r="S70" i="1"/>
  <c r="N70" i="1"/>
  <c r="L70" i="1"/>
  <c r="I70" i="1"/>
  <c r="F70" i="1"/>
  <c r="Y69" i="1"/>
  <c r="U69" i="1"/>
  <c r="S69" i="1"/>
  <c r="N69" i="1"/>
  <c r="L69" i="1"/>
  <c r="F69" i="1"/>
  <c r="Y68" i="1"/>
  <c r="U68" i="1"/>
  <c r="S68" i="1"/>
  <c r="N68" i="1"/>
  <c r="L68" i="1"/>
  <c r="F68" i="1"/>
  <c r="Y67" i="1"/>
  <c r="U67" i="1"/>
  <c r="S67" i="1"/>
  <c r="N67" i="1"/>
  <c r="L67" i="1"/>
  <c r="H67" i="1"/>
  <c r="H68" i="1" s="1"/>
  <c r="F67" i="1"/>
  <c r="Y66" i="1"/>
  <c r="U66" i="1"/>
  <c r="S66" i="1"/>
  <c r="N66" i="1"/>
  <c r="L66" i="1"/>
  <c r="I66" i="1"/>
  <c r="F66" i="1"/>
  <c r="Y65" i="1"/>
  <c r="U65" i="1"/>
  <c r="S65" i="1"/>
  <c r="N65" i="1"/>
  <c r="L65" i="1"/>
  <c r="F65" i="1"/>
  <c r="Y64" i="1"/>
  <c r="U64" i="1"/>
  <c r="S64" i="1"/>
  <c r="N64" i="1"/>
  <c r="L64" i="1"/>
  <c r="F64" i="1"/>
  <c r="Y63" i="1"/>
  <c r="U63" i="1"/>
  <c r="S63" i="1"/>
  <c r="N63" i="1"/>
  <c r="L63" i="1"/>
  <c r="H63" i="1"/>
  <c r="I63" i="1" s="1"/>
  <c r="F63" i="1"/>
  <c r="Y62" i="1"/>
  <c r="U62" i="1"/>
  <c r="S62" i="1"/>
  <c r="N62" i="1"/>
  <c r="L62" i="1"/>
  <c r="I62" i="1"/>
  <c r="F62" i="1"/>
  <c r="Y61" i="1"/>
  <c r="U61" i="1"/>
  <c r="S61" i="1"/>
  <c r="N61" i="1"/>
  <c r="L61" i="1"/>
  <c r="F61" i="1"/>
  <c r="Y60" i="1"/>
  <c r="U60" i="1"/>
  <c r="S60" i="1"/>
  <c r="N60" i="1"/>
  <c r="L60" i="1"/>
  <c r="F60" i="1"/>
  <c r="Y59" i="1"/>
  <c r="U59" i="1"/>
  <c r="S59" i="1"/>
  <c r="N59" i="1"/>
  <c r="L59" i="1"/>
  <c r="H59" i="1"/>
  <c r="I59" i="1" s="1"/>
  <c r="F59" i="1"/>
  <c r="Y58" i="1"/>
  <c r="U58" i="1"/>
  <c r="S58" i="1"/>
  <c r="N58" i="1"/>
  <c r="L58" i="1"/>
  <c r="I58" i="1"/>
  <c r="F58" i="1"/>
  <c r="U57" i="1"/>
  <c r="S57" i="1"/>
  <c r="N57" i="1"/>
  <c r="L57" i="1"/>
  <c r="F57" i="1"/>
  <c r="U56" i="1"/>
  <c r="S56" i="1"/>
  <c r="N56" i="1"/>
  <c r="L56" i="1"/>
  <c r="F56" i="1"/>
  <c r="U55" i="1"/>
  <c r="S55" i="1"/>
  <c r="N55" i="1"/>
  <c r="L55" i="1"/>
  <c r="H55" i="1"/>
  <c r="I55" i="1" s="1"/>
  <c r="F55" i="1"/>
  <c r="U54" i="1"/>
  <c r="S54" i="1"/>
  <c r="N54" i="1"/>
  <c r="L54" i="1"/>
  <c r="I54" i="1"/>
  <c r="F54" i="1"/>
  <c r="U53" i="1"/>
  <c r="S53" i="1"/>
  <c r="N53" i="1"/>
  <c r="L53" i="1"/>
  <c r="F53" i="1"/>
  <c r="U52" i="1"/>
  <c r="S52" i="1"/>
  <c r="N52" i="1"/>
  <c r="L52" i="1"/>
  <c r="F52" i="1"/>
  <c r="U51" i="1"/>
  <c r="S51" i="1"/>
  <c r="N51" i="1"/>
  <c r="L51" i="1"/>
  <c r="H51" i="1"/>
  <c r="I51" i="1" s="1"/>
  <c r="F51" i="1"/>
  <c r="U50" i="1"/>
  <c r="S50" i="1"/>
  <c r="N50" i="1"/>
  <c r="L50" i="1"/>
  <c r="I50" i="1"/>
  <c r="F50" i="1"/>
  <c r="U49" i="1"/>
  <c r="S49" i="1"/>
  <c r="N49" i="1"/>
  <c r="L49" i="1"/>
  <c r="H49" i="1"/>
  <c r="I49" i="1" s="1"/>
  <c r="F49" i="1"/>
  <c r="U48" i="1"/>
  <c r="S48" i="1"/>
  <c r="N48" i="1"/>
  <c r="L48" i="1"/>
  <c r="H48" i="1"/>
  <c r="I48" i="1" s="1"/>
  <c r="F48" i="1"/>
  <c r="U47" i="1"/>
  <c r="S47" i="1"/>
  <c r="N47" i="1"/>
  <c r="L47" i="1"/>
  <c r="I47" i="1"/>
  <c r="H47" i="1"/>
  <c r="F47" i="1"/>
  <c r="U46" i="1"/>
  <c r="S46" i="1"/>
  <c r="N46" i="1"/>
  <c r="L46" i="1"/>
  <c r="I46" i="1"/>
  <c r="F46" i="1"/>
  <c r="U45" i="1"/>
  <c r="S45" i="1"/>
  <c r="N45" i="1"/>
  <c r="L45" i="1"/>
  <c r="F45" i="1"/>
  <c r="U44" i="1"/>
  <c r="S44" i="1"/>
  <c r="N44" i="1"/>
  <c r="L44" i="1"/>
  <c r="F44" i="1"/>
  <c r="U43" i="1"/>
  <c r="S43" i="1"/>
  <c r="N43" i="1"/>
  <c r="L43" i="1"/>
  <c r="H43" i="1"/>
  <c r="H44" i="1" s="1"/>
  <c r="F43" i="1"/>
  <c r="U42" i="1"/>
  <c r="S42" i="1"/>
  <c r="N42" i="1"/>
  <c r="L42" i="1"/>
  <c r="I42" i="1"/>
  <c r="F42" i="1"/>
  <c r="U41" i="1"/>
  <c r="S41" i="1"/>
  <c r="N41" i="1"/>
  <c r="L41" i="1"/>
  <c r="F41" i="1"/>
  <c r="U40" i="1"/>
  <c r="S40" i="1"/>
  <c r="N40" i="1"/>
  <c r="L40" i="1"/>
  <c r="H40" i="1"/>
  <c r="H41" i="1" s="1"/>
  <c r="I41" i="1" s="1"/>
  <c r="F40" i="1"/>
  <c r="U39" i="1"/>
  <c r="S39" i="1"/>
  <c r="N39" i="1"/>
  <c r="L39" i="1"/>
  <c r="H39" i="1"/>
  <c r="I39" i="1" s="1"/>
  <c r="F39" i="1"/>
  <c r="U38" i="1"/>
  <c r="S38" i="1"/>
  <c r="N38" i="1"/>
  <c r="L38" i="1"/>
  <c r="I38" i="1"/>
  <c r="F38" i="1"/>
  <c r="U37" i="1"/>
  <c r="S37" i="1"/>
  <c r="N37" i="1"/>
  <c r="L37" i="1"/>
  <c r="F37" i="1"/>
  <c r="U36" i="1"/>
  <c r="S36" i="1"/>
  <c r="N36" i="1"/>
  <c r="L36" i="1"/>
  <c r="H36" i="1"/>
  <c r="I36" i="1" s="1"/>
  <c r="F36" i="1"/>
  <c r="U35" i="1"/>
  <c r="S35" i="1"/>
  <c r="N35" i="1"/>
  <c r="L35" i="1"/>
  <c r="H35" i="1"/>
  <c r="I35" i="1" s="1"/>
  <c r="F35" i="1"/>
  <c r="U34" i="1"/>
  <c r="S34" i="1"/>
  <c r="N34" i="1"/>
  <c r="L34" i="1"/>
  <c r="I34" i="1"/>
  <c r="F34" i="1"/>
  <c r="U33" i="1"/>
  <c r="S33" i="1"/>
  <c r="N33" i="1"/>
  <c r="L33" i="1"/>
  <c r="F33" i="1"/>
  <c r="U32" i="1"/>
  <c r="S32" i="1"/>
  <c r="N32" i="1"/>
  <c r="L32" i="1"/>
  <c r="H32" i="1"/>
  <c r="I32" i="1" s="1"/>
  <c r="F32" i="1"/>
  <c r="U31" i="1"/>
  <c r="S31" i="1"/>
  <c r="N31" i="1"/>
  <c r="L31" i="1"/>
  <c r="H31" i="1"/>
  <c r="I31" i="1" s="1"/>
  <c r="F31" i="1"/>
  <c r="U30" i="1"/>
  <c r="S30" i="1"/>
  <c r="N30" i="1"/>
  <c r="L30" i="1"/>
  <c r="I30" i="1"/>
  <c r="F30" i="1"/>
  <c r="U29" i="1"/>
  <c r="S29" i="1"/>
  <c r="N29" i="1"/>
  <c r="L29" i="1"/>
  <c r="F29" i="1"/>
  <c r="U28" i="1"/>
  <c r="S28" i="1"/>
  <c r="N28" i="1"/>
  <c r="L28" i="1"/>
  <c r="F28" i="1"/>
  <c r="U27" i="1"/>
  <c r="S27" i="1"/>
  <c r="N27" i="1"/>
  <c r="L27" i="1"/>
  <c r="H27" i="1"/>
  <c r="H28" i="1" s="1"/>
  <c r="F27" i="1"/>
  <c r="U26" i="1"/>
  <c r="S26" i="1"/>
  <c r="N26" i="1"/>
  <c r="L26" i="1"/>
  <c r="I26" i="1"/>
  <c r="F26" i="1"/>
  <c r="U25" i="1"/>
  <c r="S25" i="1"/>
  <c r="N25" i="1"/>
  <c r="L25" i="1"/>
  <c r="F25" i="1"/>
  <c r="U24" i="1"/>
  <c r="S24" i="1"/>
  <c r="N24" i="1"/>
  <c r="L24" i="1"/>
  <c r="F24" i="1"/>
  <c r="U23" i="1"/>
  <c r="S23" i="1"/>
  <c r="N23" i="1"/>
  <c r="L23" i="1"/>
  <c r="H23" i="1"/>
  <c r="I23" i="1" s="1"/>
  <c r="F23" i="1"/>
  <c r="U22" i="1"/>
  <c r="S22" i="1"/>
  <c r="N22" i="1"/>
  <c r="L22" i="1"/>
  <c r="I22" i="1"/>
  <c r="F22" i="1"/>
  <c r="U21" i="1"/>
  <c r="S21" i="1"/>
  <c r="N21" i="1"/>
  <c r="L21" i="1"/>
  <c r="F21" i="1"/>
  <c r="U20" i="1"/>
  <c r="S20" i="1"/>
  <c r="N20" i="1"/>
  <c r="L20" i="1"/>
  <c r="F20" i="1"/>
  <c r="U19" i="1"/>
  <c r="S19" i="1"/>
  <c r="N19" i="1"/>
  <c r="L19" i="1"/>
  <c r="H19" i="1"/>
  <c r="I19" i="1" s="1"/>
  <c r="F19" i="1"/>
  <c r="U18" i="1"/>
  <c r="S18" i="1"/>
  <c r="N18" i="1"/>
  <c r="L18" i="1"/>
  <c r="I18" i="1"/>
  <c r="F18" i="1"/>
  <c r="U17" i="1"/>
  <c r="S17" i="1"/>
  <c r="N17" i="1"/>
  <c r="L17" i="1"/>
  <c r="F17" i="1"/>
  <c r="U16" i="1"/>
  <c r="S16" i="1"/>
  <c r="N16" i="1"/>
  <c r="L16" i="1"/>
  <c r="F16" i="1"/>
  <c r="U15" i="1"/>
  <c r="S15" i="1"/>
  <c r="N15" i="1"/>
  <c r="L15" i="1"/>
  <c r="I15" i="1"/>
  <c r="H15" i="1"/>
  <c r="H16" i="1" s="1"/>
  <c r="F15" i="1"/>
  <c r="U14" i="1"/>
  <c r="S14" i="1"/>
  <c r="N14" i="1"/>
  <c r="L14" i="1"/>
  <c r="I14" i="1"/>
  <c r="F14" i="1"/>
  <c r="U13" i="1"/>
  <c r="S13" i="1"/>
  <c r="N13" i="1"/>
  <c r="L13" i="1"/>
  <c r="F13" i="1"/>
  <c r="U12" i="1"/>
  <c r="S12" i="1"/>
  <c r="N12" i="1"/>
  <c r="L12" i="1"/>
  <c r="F12" i="1"/>
  <c r="U11" i="1"/>
  <c r="S11" i="1"/>
  <c r="N11" i="1"/>
  <c r="L11" i="1"/>
  <c r="H11" i="1"/>
  <c r="H12" i="1" s="1"/>
  <c r="F11" i="1"/>
  <c r="U10" i="1"/>
  <c r="S10" i="1"/>
  <c r="N10" i="1"/>
  <c r="L10" i="1"/>
  <c r="I10" i="1"/>
  <c r="F10" i="1"/>
  <c r="U9" i="1"/>
  <c r="S9" i="1"/>
  <c r="N9" i="1"/>
  <c r="L9" i="1"/>
  <c r="F9" i="1"/>
  <c r="U8" i="1"/>
  <c r="S8" i="1"/>
  <c r="N8" i="1"/>
  <c r="L8" i="1"/>
  <c r="H8" i="1"/>
  <c r="H9" i="1" s="1"/>
  <c r="I9" i="1" s="1"/>
  <c r="F8" i="1"/>
  <c r="U7" i="1"/>
  <c r="S7" i="1"/>
  <c r="N7" i="1"/>
  <c r="L7" i="1"/>
  <c r="H7" i="1"/>
  <c r="I7" i="1" s="1"/>
  <c r="F7" i="1"/>
  <c r="U6" i="1"/>
  <c r="S6" i="1"/>
  <c r="N6" i="1"/>
  <c r="L6" i="1"/>
  <c r="I6" i="1"/>
  <c r="F6" i="1"/>
  <c r="U5" i="1"/>
  <c r="S5" i="1"/>
  <c r="N5" i="1"/>
  <c r="L5" i="1"/>
  <c r="F5" i="1"/>
  <c r="U4" i="1"/>
  <c r="S4" i="1"/>
  <c r="N4" i="1"/>
  <c r="L4" i="1"/>
  <c r="H4" i="1"/>
  <c r="I4" i="1" s="1"/>
  <c r="F4" i="1"/>
  <c r="U3" i="1"/>
  <c r="S3" i="1"/>
  <c r="N3" i="1"/>
  <c r="L3" i="1"/>
  <c r="H3" i="1"/>
  <c r="I3" i="1" s="1"/>
  <c r="F3" i="1"/>
  <c r="U2" i="1"/>
  <c r="S2" i="1"/>
  <c r="N2" i="1"/>
  <c r="L2" i="1"/>
  <c r="I2" i="1"/>
  <c r="F2" i="1"/>
  <c r="I16" i="1" l="1"/>
  <c r="H17" i="1"/>
  <c r="I17" i="1" s="1"/>
  <c r="I254" i="1"/>
  <c r="H255" i="1"/>
  <c r="I255" i="1" s="1"/>
  <c r="I270" i="1"/>
  <c r="H271" i="1"/>
  <c r="I271" i="1" s="1"/>
  <c r="I338" i="1"/>
  <c r="I370" i="1"/>
  <c r="I402" i="1"/>
  <c r="I453" i="1"/>
  <c r="I497" i="1"/>
  <c r="I509" i="1"/>
  <c r="I513" i="1"/>
  <c r="I521" i="1"/>
  <c r="I576" i="1"/>
  <c r="I791" i="1"/>
  <c r="I807" i="1"/>
  <c r="I823" i="1"/>
  <c r="I839" i="1"/>
  <c r="I1200" i="1"/>
  <c r="I1395" i="1"/>
  <c r="I162" i="1"/>
  <c r="I241" i="1"/>
  <c r="H5" i="1"/>
  <c r="I5" i="1" s="1"/>
  <c r="H20" i="1"/>
  <c r="H24" i="1"/>
  <c r="H25" i="1" s="1"/>
  <c r="I25" i="1" s="1"/>
  <c r="H33" i="1"/>
  <c r="I33" i="1" s="1"/>
  <c r="H37" i="1"/>
  <c r="I37" i="1" s="1"/>
  <c r="H52" i="1"/>
  <c r="H56" i="1"/>
  <c r="H57" i="1" s="1"/>
  <c r="I57" i="1" s="1"/>
  <c r="I83" i="1"/>
  <c r="I114" i="1"/>
  <c r="I178" i="1"/>
  <c r="I237" i="1"/>
  <c r="H258" i="1"/>
  <c r="I258" i="1" s="1"/>
  <c r="I265" i="1"/>
  <c r="H287" i="1"/>
  <c r="I287" i="1" s="1"/>
  <c r="I326" i="1"/>
  <c r="I390" i="1"/>
  <c r="I505" i="1"/>
  <c r="I529" i="1"/>
  <c r="I795" i="1"/>
  <c r="I811" i="1"/>
  <c r="I827" i="1"/>
  <c r="I1148" i="1"/>
  <c r="I1151" i="1"/>
  <c r="I1154" i="1"/>
  <c r="I1164" i="1"/>
  <c r="I1167" i="1"/>
  <c r="I1170" i="1"/>
  <c r="I1180" i="1"/>
  <c r="I1183" i="1"/>
  <c r="I1186" i="1"/>
  <c r="I1196" i="1"/>
  <c r="I1199" i="1"/>
  <c r="I1383" i="1"/>
  <c r="I1626" i="1"/>
  <c r="I1642" i="1"/>
  <c r="I1658" i="1"/>
  <c r="I1674" i="1"/>
  <c r="I1691" i="1"/>
  <c r="I1694" i="1"/>
  <c r="I67" i="1"/>
  <c r="I249" i="1"/>
  <c r="I269" i="1"/>
  <c r="I225" i="1"/>
  <c r="H274" i="1"/>
  <c r="I274" i="1" s="1"/>
  <c r="I469" i="1"/>
  <c r="H518" i="1"/>
  <c r="H534" i="1"/>
  <c r="I534" i="1" s="1"/>
  <c r="I544" i="1"/>
  <c r="I592" i="1"/>
  <c r="H601" i="1"/>
  <c r="I601" i="1" s="1"/>
  <c r="I785" i="1"/>
  <c r="I799" i="1"/>
  <c r="I815" i="1"/>
  <c r="I831" i="1"/>
  <c r="I1144" i="1"/>
  <c r="I1147" i="1"/>
  <c r="I1150" i="1"/>
  <c r="I1160" i="1"/>
  <c r="I1163" i="1"/>
  <c r="I1166" i="1"/>
  <c r="I1176" i="1"/>
  <c r="I1179" i="1"/>
  <c r="I1182" i="1"/>
  <c r="I1192" i="1"/>
  <c r="I1195" i="1"/>
  <c r="I1198" i="1"/>
  <c r="I1387" i="1"/>
  <c r="I1662" i="1"/>
  <c r="I1678" i="1"/>
  <c r="I1687" i="1"/>
  <c r="I1690" i="1"/>
  <c r="I1693" i="1"/>
  <c r="H1804" i="1"/>
  <c r="I1804" i="1" s="1"/>
  <c r="H13" i="1"/>
  <c r="I13" i="1" s="1"/>
  <c r="I12" i="1"/>
  <c r="H45" i="1"/>
  <c r="I45" i="1" s="1"/>
  <c r="I44" i="1"/>
  <c r="H85" i="1"/>
  <c r="I85" i="1" s="1"/>
  <c r="I84" i="1"/>
  <c r="H116" i="1"/>
  <c r="I116" i="1" s="1"/>
  <c r="I115" i="1"/>
  <c r="H180" i="1"/>
  <c r="I180" i="1" s="1"/>
  <c r="I179" i="1"/>
  <c r="I238" i="1"/>
  <c r="H239" i="1"/>
  <c r="I239" i="1" s="1"/>
  <c r="H267" i="1"/>
  <c r="I267" i="1" s="1"/>
  <c r="I266" i="1"/>
  <c r="H328" i="1"/>
  <c r="I328" i="1" s="1"/>
  <c r="I327" i="1"/>
  <c r="H360" i="1"/>
  <c r="I360" i="1" s="1"/>
  <c r="I359" i="1"/>
  <c r="H392" i="1"/>
  <c r="I392" i="1" s="1"/>
  <c r="I391" i="1"/>
  <c r="H443" i="1"/>
  <c r="I443" i="1" s="1"/>
  <c r="I442" i="1"/>
  <c r="H475" i="1"/>
  <c r="I475" i="1" s="1"/>
  <c r="I474" i="1"/>
  <c r="I494" i="1"/>
  <c r="H495" i="1"/>
  <c r="I495" i="1" s="1"/>
  <c r="I506" i="1"/>
  <c r="H507" i="1"/>
  <c r="I507" i="1" s="1"/>
  <c r="H101" i="1"/>
  <c r="I101" i="1" s="1"/>
  <c r="I100" i="1"/>
  <c r="H132" i="1"/>
  <c r="I132" i="1" s="1"/>
  <c r="I131" i="1"/>
  <c r="H196" i="1"/>
  <c r="I196" i="1" s="1"/>
  <c r="I195" i="1"/>
  <c r="H227" i="1"/>
  <c r="I227" i="1" s="1"/>
  <c r="I226" i="1"/>
  <c r="H283" i="1"/>
  <c r="I283" i="1" s="1"/>
  <c r="I282" i="1"/>
  <c r="H315" i="1"/>
  <c r="I315" i="1" s="1"/>
  <c r="I314" i="1"/>
  <c r="I323" i="1"/>
  <c r="H324" i="1"/>
  <c r="I324" i="1" s="1"/>
  <c r="I355" i="1"/>
  <c r="H356" i="1"/>
  <c r="I356" i="1" s="1"/>
  <c r="I387" i="1"/>
  <c r="H388" i="1"/>
  <c r="I388" i="1" s="1"/>
  <c r="H420" i="1"/>
  <c r="I420" i="1" s="1"/>
  <c r="I419" i="1"/>
  <c r="I423" i="1"/>
  <c r="H424" i="1"/>
  <c r="I424" i="1" s="1"/>
  <c r="I438" i="1"/>
  <c r="H439" i="1"/>
  <c r="I439" i="1" s="1"/>
  <c r="I470" i="1"/>
  <c r="H471" i="1"/>
  <c r="I471" i="1" s="1"/>
  <c r="H148" i="1"/>
  <c r="I148" i="1" s="1"/>
  <c r="I147" i="1"/>
  <c r="H212" i="1"/>
  <c r="I212" i="1" s="1"/>
  <c r="I211" i="1"/>
  <c r="H299" i="1"/>
  <c r="I299" i="1" s="1"/>
  <c r="I298" i="1"/>
  <c r="I310" i="1"/>
  <c r="H311" i="1"/>
  <c r="I311" i="1" s="1"/>
  <c r="H344" i="1"/>
  <c r="I344" i="1" s="1"/>
  <c r="I343" i="1"/>
  <c r="H376" i="1"/>
  <c r="I376" i="1" s="1"/>
  <c r="I375" i="1"/>
  <c r="H408" i="1"/>
  <c r="I408" i="1" s="1"/>
  <c r="I407" i="1"/>
  <c r="H459" i="1"/>
  <c r="I459" i="1" s="1"/>
  <c r="I458" i="1"/>
  <c r="I28" i="1"/>
  <c r="H29" i="1"/>
  <c r="I29" i="1" s="1"/>
  <c r="H69" i="1"/>
  <c r="I69" i="1" s="1"/>
  <c r="I68" i="1"/>
  <c r="H164" i="1"/>
  <c r="I164" i="1" s="1"/>
  <c r="I163" i="1"/>
  <c r="H243" i="1"/>
  <c r="I243" i="1" s="1"/>
  <c r="I242" i="1"/>
  <c r="H251" i="1"/>
  <c r="I251" i="1" s="1"/>
  <c r="I250" i="1"/>
  <c r="I339" i="1"/>
  <c r="H340" i="1"/>
  <c r="I340" i="1" s="1"/>
  <c r="I371" i="1"/>
  <c r="H372" i="1"/>
  <c r="I372" i="1" s="1"/>
  <c r="I403" i="1"/>
  <c r="H404" i="1"/>
  <c r="I404" i="1" s="1"/>
  <c r="I454" i="1"/>
  <c r="H455" i="1"/>
  <c r="I455" i="1" s="1"/>
  <c r="H64" i="1"/>
  <c r="H80" i="1"/>
  <c r="H96" i="1"/>
  <c r="H111" i="1"/>
  <c r="H127" i="1"/>
  <c r="H143" i="1"/>
  <c r="H159" i="1"/>
  <c r="H175" i="1"/>
  <c r="H191" i="1"/>
  <c r="H207" i="1"/>
  <c r="H222" i="1"/>
  <c r="H246" i="1"/>
  <c r="H262" i="1"/>
  <c r="H275" i="1"/>
  <c r="I275" i="1" s="1"/>
  <c r="H278" i="1"/>
  <c r="H291" i="1"/>
  <c r="I291" i="1" s="1"/>
  <c r="H294" i="1"/>
  <c r="H486" i="1"/>
  <c r="H523" i="1"/>
  <c r="I523" i="1" s="1"/>
  <c r="I522" i="1"/>
  <c r="I8" i="1"/>
  <c r="I24" i="1"/>
  <c r="I27" i="1"/>
  <c r="I40" i="1"/>
  <c r="I43" i="1"/>
  <c r="I56" i="1"/>
  <c r="H60" i="1"/>
  <c r="H76" i="1"/>
  <c r="H92" i="1"/>
  <c r="H108" i="1"/>
  <c r="I108" i="1" s="1"/>
  <c r="H123" i="1"/>
  <c r="H139" i="1"/>
  <c r="H155" i="1"/>
  <c r="H171" i="1"/>
  <c r="H187" i="1"/>
  <c r="H203" i="1"/>
  <c r="H218" i="1"/>
  <c r="H234" i="1"/>
  <c r="H306" i="1"/>
  <c r="H335" i="1"/>
  <c r="H351" i="1"/>
  <c r="H367" i="1"/>
  <c r="H383" i="1"/>
  <c r="H399" i="1"/>
  <c r="H415" i="1"/>
  <c r="H434" i="1"/>
  <c r="H450" i="1"/>
  <c r="H466" i="1"/>
  <c r="I482" i="1"/>
  <c r="I530" i="1"/>
  <c r="I569" i="1"/>
  <c r="H570" i="1"/>
  <c r="I570" i="1" s="1"/>
  <c r="H72" i="1"/>
  <c r="H88" i="1"/>
  <c r="H104" i="1"/>
  <c r="H119" i="1"/>
  <c r="H135" i="1"/>
  <c r="H151" i="1"/>
  <c r="H167" i="1"/>
  <c r="H183" i="1"/>
  <c r="H199" i="1"/>
  <c r="H215" i="1"/>
  <c r="I215" i="1" s="1"/>
  <c r="H230" i="1"/>
  <c r="H303" i="1"/>
  <c r="I303" i="1" s="1"/>
  <c r="H318" i="1"/>
  <c r="H331" i="1"/>
  <c r="H347" i="1"/>
  <c r="H363" i="1"/>
  <c r="H379" i="1"/>
  <c r="H395" i="1"/>
  <c r="H411" i="1"/>
  <c r="H430" i="1"/>
  <c r="H446" i="1"/>
  <c r="H462" i="1"/>
  <c r="H478" i="1"/>
  <c r="I501" i="1"/>
  <c r="H502" i="1"/>
  <c r="H538" i="1"/>
  <c r="I538" i="1" s="1"/>
  <c r="I537" i="1"/>
  <c r="I589" i="1"/>
  <c r="H590" i="1"/>
  <c r="I590" i="1" s="1"/>
  <c r="I11" i="1"/>
  <c r="H490" i="1"/>
  <c r="I510" i="1"/>
  <c r="I545" i="1"/>
  <c r="I557" i="1"/>
  <c r="H578" i="1"/>
  <c r="I578" i="1" s="1"/>
  <c r="I577" i="1"/>
  <c r="H602" i="1"/>
  <c r="I602" i="1" s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514" i="1"/>
  <c r="H526" i="1"/>
  <c r="H541" i="1"/>
  <c r="H573" i="1"/>
  <c r="H605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H904" i="1"/>
  <c r="I498" i="1"/>
  <c r="H553" i="1"/>
  <c r="I561" i="1"/>
  <c r="H585" i="1"/>
  <c r="I593" i="1"/>
  <c r="H724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1025" i="1"/>
  <c r="H1026" i="1"/>
  <c r="I1086" i="1"/>
  <c r="H1087" i="1"/>
  <c r="H549" i="1"/>
  <c r="H565" i="1"/>
  <c r="H581" i="1"/>
  <c r="H597" i="1"/>
  <c r="H611" i="1"/>
  <c r="H844" i="1"/>
  <c r="H968" i="1"/>
  <c r="H1205" i="1"/>
  <c r="I1204" i="1"/>
  <c r="I1324" i="1"/>
  <c r="H1325" i="1"/>
  <c r="I1503" i="1"/>
  <c r="H1504" i="1"/>
  <c r="H1566" i="1"/>
  <c r="I1565" i="1"/>
  <c r="I1564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64" i="1"/>
  <c r="H1265" i="1"/>
  <c r="I1203" i="1"/>
  <c r="H1397" i="1"/>
  <c r="I1396" i="1"/>
  <c r="I1384" i="1"/>
  <c r="I1388" i="1"/>
  <c r="I1392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75" i="1"/>
  <c r="I1679" i="1"/>
  <c r="I1386" i="1"/>
  <c r="I1390" i="1"/>
  <c r="I1394" i="1"/>
  <c r="I1625" i="1"/>
  <c r="I1629" i="1"/>
  <c r="I1633" i="1"/>
  <c r="I1637" i="1"/>
  <c r="I1641" i="1"/>
  <c r="I1645" i="1"/>
  <c r="I1649" i="1"/>
  <c r="I1653" i="1"/>
  <c r="I1657" i="1"/>
  <c r="I1661" i="1"/>
  <c r="I1665" i="1"/>
  <c r="I1669" i="1"/>
  <c r="I1673" i="1"/>
  <c r="I1677" i="1"/>
  <c r="I1385" i="1"/>
  <c r="I1389" i="1"/>
  <c r="I1393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95" i="1"/>
  <c r="H1444" i="1"/>
  <c r="H1698" i="1"/>
  <c r="I1697" i="1"/>
  <c r="I1684" i="1"/>
  <c r="I1688" i="1"/>
  <c r="I1692" i="1"/>
  <c r="I1696" i="1"/>
  <c r="I1923" i="1"/>
  <c r="H1924" i="1"/>
  <c r="H1744" i="1"/>
  <c r="H1984" i="1"/>
  <c r="H1864" i="1"/>
  <c r="H1805" i="1" l="1"/>
  <c r="H259" i="1"/>
  <c r="I259" i="1" s="1"/>
  <c r="I518" i="1"/>
  <c r="H519" i="1"/>
  <c r="I519" i="1" s="1"/>
  <c r="I52" i="1"/>
  <c r="H53" i="1"/>
  <c r="I53" i="1" s="1"/>
  <c r="I20" i="1"/>
  <c r="H21" i="1"/>
  <c r="I21" i="1" s="1"/>
  <c r="I1924" i="1"/>
  <c r="H1925" i="1"/>
  <c r="I1744" i="1"/>
  <c r="H1745" i="1"/>
  <c r="H1699" i="1"/>
  <c r="I1698" i="1"/>
  <c r="I1265" i="1"/>
  <c r="H1266" i="1"/>
  <c r="H1206" i="1"/>
  <c r="I1205" i="1"/>
  <c r="I597" i="1"/>
  <c r="H598" i="1"/>
  <c r="I598" i="1" s="1"/>
  <c r="I1087" i="1"/>
  <c r="H1088" i="1"/>
  <c r="I541" i="1"/>
  <c r="H542" i="1"/>
  <c r="I542" i="1" s="1"/>
  <c r="I490" i="1"/>
  <c r="H491" i="1"/>
  <c r="I491" i="1" s="1"/>
  <c r="I478" i="1"/>
  <c r="H479" i="1"/>
  <c r="I479" i="1" s="1"/>
  <c r="I411" i="1"/>
  <c r="H412" i="1"/>
  <c r="I412" i="1" s="1"/>
  <c r="I347" i="1"/>
  <c r="H348" i="1"/>
  <c r="I348" i="1" s="1"/>
  <c r="I230" i="1"/>
  <c r="H231" i="1"/>
  <c r="I231" i="1" s="1"/>
  <c r="I167" i="1"/>
  <c r="H168" i="1"/>
  <c r="I168" i="1" s="1"/>
  <c r="I104" i="1"/>
  <c r="H105" i="1"/>
  <c r="I105" i="1" s="1"/>
  <c r="I450" i="1"/>
  <c r="H451" i="1"/>
  <c r="I451" i="1" s="1"/>
  <c r="I383" i="1"/>
  <c r="H384" i="1"/>
  <c r="I384" i="1" s="1"/>
  <c r="I306" i="1"/>
  <c r="H307" i="1"/>
  <c r="I307" i="1" s="1"/>
  <c r="I187" i="1"/>
  <c r="H188" i="1"/>
  <c r="I188" i="1" s="1"/>
  <c r="I123" i="1"/>
  <c r="H124" i="1"/>
  <c r="I124" i="1" s="1"/>
  <c r="I60" i="1"/>
  <c r="H61" i="1"/>
  <c r="I61" i="1" s="1"/>
  <c r="H279" i="1"/>
  <c r="I279" i="1" s="1"/>
  <c r="I278" i="1"/>
  <c r="H247" i="1"/>
  <c r="I247" i="1" s="1"/>
  <c r="I246" i="1"/>
  <c r="I175" i="1"/>
  <c r="H176" i="1"/>
  <c r="I176" i="1" s="1"/>
  <c r="I111" i="1"/>
  <c r="H112" i="1"/>
  <c r="I112" i="1" s="1"/>
  <c r="I1444" i="1"/>
  <c r="H1445" i="1"/>
  <c r="I1325" i="1"/>
  <c r="H1326" i="1"/>
  <c r="I968" i="1"/>
  <c r="H969" i="1"/>
  <c r="I581" i="1"/>
  <c r="H582" i="1"/>
  <c r="I582" i="1" s="1"/>
  <c r="I724" i="1"/>
  <c r="H725" i="1"/>
  <c r="I553" i="1"/>
  <c r="H554" i="1"/>
  <c r="I554" i="1" s="1"/>
  <c r="I526" i="1"/>
  <c r="H527" i="1"/>
  <c r="I527" i="1" s="1"/>
  <c r="I462" i="1"/>
  <c r="H463" i="1"/>
  <c r="I463" i="1" s="1"/>
  <c r="I395" i="1"/>
  <c r="H396" i="1"/>
  <c r="I396" i="1" s="1"/>
  <c r="I331" i="1"/>
  <c r="H332" i="1"/>
  <c r="I332" i="1" s="1"/>
  <c r="I151" i="1"/>
  <c r="H152" i="1"/>
  <c r="I152" i="1" s="1"/>
  <c r="I88" i="1"/>
  <c r="H89" i="1"/>
  <c r="I89" i="1" s="1"/>
  <c r="I434" i="1"/>
  <c r="H435" i="1"/>
  <c r="I435" i="1" s="1"/>
  <c r="I367" i="1"/>
  <c r="H368" i="1"/>
  <c r="I368" i="1" s="1"/>
  <c r="I234" i="1"/>
  <c r="H235" i="1"/>
  <c r="I235" i="1" s="1"/>
  <c r="I171" i="1"/>
  <c r="H172" i="1"/>
  <c r="I172" i="1" s="1"/>
  <c r="I486" i="1"/>
  <c r="H487" i="1"/>
  <c r="I487" i="1" s="1"/>
  <c r="I222" i="1"/>
  <c r="H223" i="1"/>
  <c r="I223" i="1" s="1"/>
  <c r="I159" i="1"/>
  <c r="H160" i="1"/>
  <c r="I160" i="1" s="1"/>
  <c r="I96" i="1"/>
  <c r="H97" i="1"/>
  <c r="I97" i="1" s="1"/>
  <c r="H1567" i="1"/>
  <c r="I1566" i="1"/>
  <c r="I844" i="1"/>
  <c r="H845" i="1"/>
  <c r="I565" i="1"/>
  <c r="H566" i="1"/>
  <c r="I566" i="1" s="1"/>
  <c r="I1026" i="1"/>
  <c r="H1027" i="1"/>
  <c r="I605" i="1"/>
  <c r="H606" i="1"/>
  <c r="I606" i="1" s="1"/>
  <c r="I502" i="1"/>
  <c r="H503" i="1"/>
  <c r="I503" i="1" s="1"/>
  <c r="I446" i="1"/>
  <c r="H447" i="1"/>
  <c r="I447" i="1" s="1"/>
  <c r="I379" i="1"/>
  <c r="H380" i="1"/>
  <c r="I380" i="1" s="1"/>
  <c r="I318" i="1"/>
  <c r="H319" i="1"/>
  <c r="I319" i="1" s="1"/>
  <c r="I199" i="1"/>
  <c r="H200" i="1"/>
  <c r="I200" i="1" s="1"/>
  <c r="I135" i="1"/>
  <c r="H136" i="1"/>
  <c r="I136" i="1" s="1"/>
  <c r="I72" i="1"/>
  <c r="H73" i="1"/>
  <c r="I73" i="1" s="1"/>
  <c r="I415" i="1"/>
  <c r="H416" i="1"/>
  <c r="I416" i="1" s="1"/>
  <c r="I351" i="1"/>
  <c r="H352" i="1"/>
  <c r="I352" i="1" s="1"/>
  <c r="I218" i="1"/>
  <c r="H219" i="1"/>
  <c r="I219" i="1" s="1"/>
  <c r="I155" i="1"/>
  <c r="H156" i="1"/>
  <c r="I156" i="1" s="1"/>
  <c r="I92" i="1"/>
  <c r="H93" i="1"/>
  <c r="I93" i="1" s="1"/>
  <c r="H295" i="1"/>
  <c r="I295" i="1" s="1"/>
  <c r="I294" i="1"/>
  <c r="H263" i="1"/>
  <c r="I263" i="1" s="1"/>
  <c r="I262" i="1"/>
  <c r="I207" i="1"/>
  <c r="H208" i="1"/>
  <c r="I208" i="1" s="1"/>
  <c r="I143" i="1"/>
  <c r="H144" i="1"/>
  <c r="I144" i="1" s="1"/>
  <c r="I80" i="1"/>
  <c r="H81" i="1"/>
  <c r="I81" i="1" s="1"/>
  <c r="I1864" i="1"/>
  <c r="H1865" i="1"/>
  <c r="I1805" i="1"/>
  <c r="H1806" i="1"/>
  <c r="H1398" i="1"/>
  <c r="I1397" i="1"/>
  <c r="I1984" i="1"/>
  <c r="H1985" i="1"/>
  <c r="I1504" i="1"/>
  <c r="H1505" i="1"/>
  <c r="I611" i="1"/>
  <c r="H612" i="1"/>
  <c r="I549" i="1"/>
  <c r="H550" i="1"/>
  <c r="I550" i="1" s="1"/>
  <c r="I585" i="1"/>
  <c r="H586" i="1"/>
  <c r="I586" i="1" s="1"/>
  <c r="I904" i="1"/>
  <c r="H905" i="1"/>
  <c r="I573" i="1"/>
  <c r="H574" i="1"/>
  <c r="I574" i="1" s="1"/>
  <c r="I430" i="1"/>
  <c r="H431" i="1"/>
  <c r="I431" i="1" s="1"/>
  <c r="I363" i="1"/>
  <c r="H364" i="1"/>
  <c r="I364" i="1" s="1"/>
  <c r="I183" i="1"/>
  <c r="H184" i="1"/>
  <c r="I184" i="1" s="1"/>
  <c r="I119" i="1"/>
  <c r="H120" i="1"/>
  <c r="I120" i="1" s="1"/>
  <c r="I466" i="1"/>
  <c r="H467" i="1"/>
  <c r="I467" i="1" s="1"/>
  <c r="I399" i="1"/>
  <c r="H400" i="1"/>
  <c r="I400" i="1" s="1"/>
  <c r="I335" i="1"/>
  <c r="H336" i="1"/>
  <c r="I336" i="1" s="1"/>
  <c r="I203" i="1"/>
  <c r="H204" i="1"/>
  <c r="I204" i="1" s="1"/>
  <c r="I139" i="1"/>
  <c r="H140" i="1"/>
  <c r="I140" i="1" s="1"/>
  <c r="I76" i="1"/>
  <c r="H77" i="1"/>
  <c r="I77" i="1" s="1"/>
  <c r="I191" i="1"/>
  <c r="H192" i="1"/>
  <c r="I192" i="1" s="1"/>
  <c r="I127" i="1"/>
  <c r="H128" i="1"/>
  <c r="I128" i="1" s="1"/>
  <c r="I64" i="1"/>
  <c r="H65" i="1"/>
  <c r="I65" i="1" s="1"/>
  <c r="I905" i="1" l="1"/>
  <c r="H906" i="1"/>
  <c r="I1505" i="1"/>
  <c r="H1506" i="1"/>
  <c r="I1865" i="1"/>
  <c r="H1866" i="1"/>
  <c r="I725" i="1"/>
  <c r="H726" i="1"/>
  <c r="I969" i="1"/>
  <c r="H970" i="1"/>
  <c r="I1445" i="1"/>
  <c r="H1446" i="1"/>
  <c r="I1266" i="1"/>
  <c r="H1267" i="1"/>
  <c r="I1745" i="1"/>
  <c r="H1746" i="1"/>
  <c r="H1399" i="1"/>
  <c r="I1398" i="1"/>
  <c r="H1568" i="1"/>
  <c r="I1567" i="1"/>
  <c r="I612" i="1"/>
  <c r="H613" i="1"/>
  <c r="I1985" i="1"/>
  <c r="H1986" i="1"/>
  <c r="I1806" i="1"/>
  <c r="H1807" i="1"/>
  <c r="I1027" i="1"/>
  <c r="H1028" i="1"/>
  <c r="I845" i="1"/>
  <c r="H846" i="1"/>
  <c r="I1326" i="1"/>
  <c r="H1327" i="1"/>
  <c r="I1088" i="1"/>
  <c r="H1089" i="1"/>
  <c r="I1925" i="1"/>
  <c r="H1926" i="1"/>
  <c r="H1207" i="1"/>
  <c r="I1206" i="1"/>
  <c r="H1700" i="1"/>
  <c r="I1699" i="1"/>
  <c r="I1327" i="1" l="1"/>
  <c r="H1328" i="1"/>
  <c r="I1028" i="1"/>
  <c r="H1029" i="1"/>
  <c r="I1746" i="1"/>
  <c r="H1747" i="1"/>
  <c r="I1446" i="1"/>
  <c r="H1447" i="1"/>
  <c r="I726" i="1"/>
  <c r="H727" i="1"/>
  <c r="I1506" i="1"/>
  <c r="H1507" i="1"/>
  <c r="I1926" i="1"/>
  <c r="H1927" i="1"/>
  <c r="I1986" i="1"/>
  <c r="H1987" i="1"/>
  <c r="H1701" i="1"/>
  <c r="I1700" i="1"/>
  <c r="H1569" i="1"/>
  <c r="I1568" i="1"/>
  <c r="I1089" i="1"/>
  <c r="H1090" i="1"/>
  <c r="I846" i="1"/>
  <c r="H847" i="1"/>
  <c r="I1807" i="1"/>
  <c r="H1808" i="1"/>
  <c r="I613" i="1"/>
  <c r="H614" i="1"/>
  <c r="I1267" i="1"/>
  <c r="H1268" i="1"/>
  <c r="I970" i="1"/>
  <c r="H971" i="1"/>
  <c r="I1866" i="1"/>
  <c r="H1867" i="1"/>
  <c r="I906" i="1"/>
  <c r="H907" i="1"/>
  <c r="H1208" i="1"/>
  <c r="I1207" i="1"/>
  <c r="H1400" i="1"/>
  <c r="I1399" i="1"/>
  <c r="I847" i="1" l="1"/>
  <c r="H848" i="1"/>
  <c r="I1987" i="1"/>
  <c r="H1988" i="1"/>
  <c r="I1507" i="1"/>
  <c r="H1508" i="1"/>
  <c r="I1447" i="1"/>
  <c r="H1448" i="1"/>
  <c r="I1029" i="1"/>
  <c r="H1030" i="1"/>
  <c r="I971" i="1"/>
  <c r="H972" i="1"/>
  <c r="I907" i="1"/>
  <c r="H908" i="1"/>
  <c r="I614" i="1"/>
  <c r="H615" i="1"/>
  <c r="H1401" i="1"/>
  <c r="I1400" i="1"/>
  <c r="H1570" i="1"/>
  <c r="I1569" i="1"/>
  <c r="I1867" i="1"/>
  <c r="H1868" i="1"/>
  <c r="I1268" i="1"/>
  <c r="H1269" i="1"/>
  <c r="I1808" i="1"/>
  <c r="H1809" i="1"/>
  <c r="I1090" i="1"/>
  <c r="H1091" i="1"/>
  <c r="I1927" i="1"/>
  <c r="H1928" i="1"/>
  <c r="I727" i="1"/>
  <c r="H728" i="1"/>
  <c r="I1747" i="1"/>
  <c r="H1748" i="1"/>
  <c r="I1328" i="1"/>
  <c r="H1329" i="1"/>
  <c r="H1209" i="1"/>
  <c r="I1208" i="1"/>
  <c r="H1702" i="1"/>
  <c r="I1701" i="1"/>
  <c r="I1748" i="1" l="1"/>
  <c r="H1749" i="1"/>
  <c r="I1329" i="1"/>
  <c r="H1330" i="1"/>
  <c r="I728" i="1"/>
  <c r="H729" i="1"/>
  <c r="I1091" i="1"/>
  <c r="H1092" i="1"/>
  <c r="I1269" i="1"/>
  <c r="H1270" i="1"/>
  <c r="I615" i="1"/>
  <c r="H616" i="1"/>
  <c r="I972" i="1"/>
  <c r="H973" i="1"/>
  <c r="I1448" i="1"/>
  <c r="H1449" i="1"/>
  <c r="I1988" i="1"/>
  <c r="H1989" i="1"/>
  <c r="H1703" i="1"/>
  <c r="I1702" i="1"/>
  <c r="H1571" i="1"/>
  <c r="I1570" i="1"/>
  <c r="I1809" i="1"/>
  <c r="H1810" i="1"/>
  <c r="I1030" i="1"/>
  <c r="H1031" i="1"/>
  <c r="I1508" i="1"/>
  <c r="H1509" i="1"/>
  <c r="I1928" i="1"/>
  <c r="H1929" i="1"/>
  <c r="I1868" i="1"/>
  <c r="H1869" i="1"/>
  <c r="I908" i="1"/>
  <c r="H909" i="1"/>
  <c r="I848" i="1"/>
  <c r="H849" i="1"/>
  <c r="H1210" i="1"/>
  <c r="I1209" i="1"/>
  <c r="H1402" i="1"/>
  <c r="I1401" i="1"/>
  <c r="I909" i="1" l="1"/>
  <c r="H910" i="1"/>
  <c r="I849" i="1"/>
  <c r="H850" i="1"/>
  <c r="I1869" i="1"/>
  <c r="H1870" i="1"/>
  <c r="I1509" i="1"/>
  <c r="H1510" i="1"/>
  <c r="I1810" i="1"/>
  <c r="H1811" i="1"/>
  <c r="I1449" i="1"/>
  <c r="H1450" i="1"/>
  <c r="I616" i="1"/>
  <c r="H617" i="1"/>
  <c r="I1092" i="1"/>
  <c r="H1093" i="1"/>
  <c r="I1330" i="1"/>
  <c r="H1331" i="1"/>
  <c r="H1403" i="1"/>
  <c r="I1402" i="1"/>
  <c r="H1704" i="1"/>
  <c r="I1703" i="1"/>
  <c r="I1031" i="1"/>
  <c r="H1032" i="1"/>
  <c r="I973" i="1"/>
  <c r="H974" i="1"/>
  <c r="I1929" i="1"/>
  <c r="H1930" i="1"/>
  <c r="I1989" i="1"/>
  <c r="H1990" i="1"/>
  <c r="I1270" i="1"/>
  <c r="H1271" i="1"/>
  <c r="I729" i="1"/>
  <c r="H730" i="1"/>
  <c r="I1749" i="1"/>
  <c r="H1750" i="1"/>
  <c r="H1211" i="1"/>
  <c r="I1210" i="1"/>
  <c r="H1572" i="1"/>
  <c r="I1571" i="1"/>
  <c r="I974" i="1" l="1"/>
  <c r="H975" i="1"/>
  <c r="I1750" i="1"/>
  <c r="H1751" i="1"/>
  <c r="I1271" i="1"/>
  <c r="H1272" i="1"/>
  <c r="I1930" i="1"/>
  <c r="H1931" i="1"/>
  <c r="I1032" i="1"/>
  <c r="H1033" i="1"/>
  <c r="I1093" i="1"/>
  <c r="H1094" i="1"/>
  <c r="I1450" i="1"/>
  <c r="H1451" i="1"/>
  <c r="I1510" i="1"/>
  <c r="H1511" i="1"/>
  <c r="I850" i="1"/>
  <c r="H851" i="1"/>
  <c r="H1573" i="1"/>
  <c r="I1572" i="1"/>
  <c r="H1404" i="1"/>
  <c r="I1403" i="1"/>
  <c r="I1990" i="1"/>
  <c r="H1991" i="1"/>
  <c r="I617" i="1"/>
  <c r="H618" i="1"/>
  <c r="I1811" i="1"/>
  <c r="H1812" i="1"/>
  <c r="I910" i="1"/>
  <c r="H911" i="1"/>
  <c r="I730" i="1"/>
  <c r="H731" i="1"/>
  <c r="I1331" i="1"/>
  <c r="H1332" i="1"/>
  <c r="I1870" i="1"/>
  <c r="H1871" i="1"/>
  <c r="H1212" i="1"/>
  <c r="I1211" i="1"/>
  <c r="H1705" i="1"/>
  <c r="I1704" i="1"/>
  <c r="I1871" i="1" l="1"/>
  <c r="H1872" i="1"/>
  <c r="I731" i="1"/>
  <c r="H732" i="1"/>
  <c r="I1812" i="1"/>
  <c r="H1813" i="1"/>
  <c r="I1991" i="1"/>
  <c r="H1992" i="1"/>
  <c r="I1511" i="1"/>
  <c r="H1512" i="1"/>
  <c r="I1094" i="1"/>
  <c r="H1095" i="1"/>
  <c r="I1931" i="1"/>
  <c r="H1932" i="1"/>
  <c r="I1751" i="1"/>
  <c r="H1752" i="1"/>
  <c r="H1706" i="1"/>
  <c r="I1705" i="1"/>
  <c r="H1574" i="1"/>
  <c r="I1573" i="1"/>
  <c r="I1332" i="1"/>
  <c r="H1333" i="1"/>
  <c r="I911" i="1"/>
  <c r="H912" i="1"/>
  <c r="I618" i="1"/>
  <c r="H619" i="1"/>
  <c r="I851" i="1"/>
  <c r="H852" i="1"/>
  <c r="I1451" i="1"/>
  <c r="H1452" i="1"/>
  <c r="I1033" i="1"/>
  <c r="H1034" i="1"/>
  <c r="I1272" i="1"/>
  <c r="H1273" i="1"/>
  <c r="I975" i="1"/>
  <c r="H976" i="1"/>
  <c r="H1213" i="1"/>
  <c r="I1212" i="1"/>
  <c r="H1405" i="1"/>
  <c r="I1404" i="1"/>
  <c r="I1273" i="1" l="1"/>
  <c r="H1274" i="1"/>
  <c r="I976" i="1"/>
  <c r="H977" i="1"/>
  <c r="I1034" i="1"/>
  <c r="H1035" i="1"/>
  <c r="I852" i="1"/>
  <c r="H853" i="1"/>
  <c r="I912" i="1"/>
  <c r="H913" i="1"/>
  <c r="I1752" i="1"/>
  <c r="H1753" i="1"/>
  <c r="I1095" i="1"/>
  <c r="H1096" i="1"/>
  <c r="I1992" i="1"/>
  <c r="H1993" i="1"/>
  <c r="I732" i="1"/>
  <c r="H733" i="1"/>
  <c r="H1406" i="1"/>
  <c r="I1405" i="1"/>
  <c r="H1575" i="1"/>
  <c r="I1574" i="1"/>
  <c r="I619" i="1"/>
  <c r="H620" i="1"/>
  <c r="I1932" i="1"/>
  <c r="H1933" i="1"/>
  <c r="I1452" i="1"/>
  <c r="H1453" i="1"/>
  <c r="I1333" i="1"/>
  <c r="H1334" i="1"/>
  <c r="I1512" i="1"/>
  <c r="H1513" i="1"/>
  <c r="I1813" i="1"/>
  <c r="H1814" i="1"/>
  <c r="I1872" i="1"/>
  <c r="H1873" i="1"/>
  <c r="H1214" i="1"/>
  <c r="I1213" i="1"/>
  <c r="H1707" i="1"/>
  <c r="I1706" i="1"/>
  <c r="I1933" i="1" l="1"/>
  <c r="H1934" i="1"/>
  <c r="I1873" i="1"/>
  <c r="H1874" i="1"/>
  <c r="I1513" i="1"/>
  <c r="H1514" i="1"/>
  <c r="I1453" i="1"/>
  <c r="H1454" i="1"/>
  <c r="I620" i="1"/>
  <c r="H621" i="1"/>
  <c r="I1993" i="1"/>
  <c r="H1994" i="1"/>
  <c r="I1753" i="1"/>
  <c r="H1754" i="1"/>
  <c r="I853" i="1"/>
  <c r="H854" i="1"/>
  <c r="I977" i="1"/>
  <c r="H978" i="1"/>
  <c r="H1708" i="1"/>
  <c r="I1707" i="1"/>
  <c r="H1407" i="1"/>
  <c r="I1406" i="1"/>
  <c r="I1334" i="1"/>
  <c r="H1335" i="1"/>
  <c r="I733" i="1"/>
  <c r="H734" i="1"/>
  <c r="I913" i="1"/>
  <c r="H914" i="1"/>
  <c r="I1035" i="1"/>
  <c r="H1036" i="1"/>
  <c r="I1814" i="1"/>
  <c r="H1815" i="1"/>
  <c r="I1096" i="1"/>
  <c r="H1097" i="1"/>
  <c r="I1274" i="1"/>
  <c r="H1275" i="1"/>
  <c r="H1215" i="1"/>
  <c r="I1214" i="1"/>
  <c r="H1576" i="1"/>
  <c r="I1575" i="1"/>
  <c r="I1815" i="1" l="1"/>
  <c r="H1816" i="1"/>
  <c r="I914" i="1"/>
  <c r="H915" i="1"/>
  <c r="I1335" i="1"/>
  <c r="H1336" i="1"/>
  <c r="I854" i="1"/>
  <c r="H855" i="1"/>
  <c r="I1994" i="1"/>
  <c r="H1995" i="1"/>
  <c r="I1454" i="1"/>
  <c r="H1455" i="1"/>
  <c r="I1874" i="1"/>
  <c r="H1875" i="1"/>
  <c r="H1577" i="1"/>
  <c r="I1576" i="1"/>
  <c r="H1709" i="1"/>
  <c r="I1708" i="1"/>
  <c r="I1275" i="1"/>
  <c r="H1276" i="1"/>
  <c r="I1097" i="1"/>
  <c r="H1098" i="1"/>
  <c r="I1036" i="1"/>
  <c r="H1037" i="1"/>
  <c r="I734" i="1"/>
  <c r="H735" i="1"/>
  <c r="I978" i="1"/>
  <c r="H979" i="1"/>
  <c r="I1754" i="1"/>
  <c r="H1755" i="1"/>
  <c r="I621" i="1"/>
  <c r="H622" i="1"/>
  <c r="I1514" i="1"/>
  <c r="H1515" i="1"/>
  <c r="I1934" i="1"/>
  <c r="H1935" i="1"/>
  <c r="H1216" i="1"/>
  <c r="I1215" i="1"/>
  <c r="H1408" i="1"/>
  <c r="I1407" i="1"/>
  <c r="I1935" i="1" l="1"/>
  <c r="H1936" i="1"/>
  <c r="I979" i="1"/>
  <c r="H980" i="1"/>
  <c r="I1037" i="1"/>
  <c r="H1038" i="1"/>
  <c r="I1276" i="1"/>
  <c r="H1277" i="1"/>
  <c r="I1455" i="1"/>
  <c r="H1456" i="1"/>
  <c r="I855" i="1"/>
  <c r="H856" i="1"/>
  <c r="I915" i="1"/>
  <c r="H916" i="1"/>
  <c r="I622" i="1"/>
  <c r="H623" i="1"/>
  <c r="H1409" i="1"/>
  <c r="I1408" i="1"/>
  <c r="H1578" i="1"/>
  <c r="I1577" i="1"/>
  <c r="I1755" i="1"/>
  <c r="H1756" i="1"/>
  <c r="I1098" i="1"/>
  <c r="H1099" i="1"/>
  <c r="I1875" i="1"/>
  <c r="H1876" i="1"/>
  <c r="I1995" i="1"/>
  <c r="H1996" i="1"/>
  <c r="I1336" i="1"/>
  <c r="H1337" i="1"/>
  <c r="I1816" i="1"/>
  <c r="H1817" i="1"/>
  <c r="I1515" i="1"/>
  <c r="H1516" i="1"/>
  <c r="I735" i="1"/>
  <c r="H736" i="1"/>
  <c r="H1217" i="1"/>
  <c r="I1216" i="1"/>
  <c r="H1710" i="1"/>
  <c r="I1709" i="1"/>
  <c r="I1817" i="1" l="1"/>
  <c r="H1818" i="1"/>
  <c r="I1996" i="1"/>
  <c r="H1997" i="1"/>
  <c r="I1099" i="1"/>
  <c r="H1100" i="1"/>
  <c r="I623" i="1"/>
  <c r="H624" i="1"/>
  <c r="I856" i="1"/>
  <c r="H857" i="1"/>
  <c r="I1277" i="1"/>
  <c r="H1278" i="1"/>
  <c r="I980" i="1"/>
  <c r="H981" i="1"/>
  <c r="H1579" i="1"/>
  <c r="I1578" i="1"/>
  <c r="I736" i="1"/>
  <c r="H737" i="1"/>
  <c r="I1876" i="1"/>
  <c r="H1877" i="1"/>
  <c r="H1711" i="1"/>
  <c r="I1710" i="1"/>
  <c r="I1516" i="1"/>
  <c r="H1517" i="1"/>
  <c r="I1337" i="1"/>
  <c r="H1338" i="1"/>
  <c r="I1756" i="1"/>
  <c r="H1757" i="1"/>
  <c r="I916" i="1"/>
  <c r="H917" i="1"/>
  <c r="I1456" i="1"/>
  <c r="H1457" i="1"/>
  <c r="I1038" i="1"/>
  <c r="H1039" i="1"/>
  <c r="I1936" i="1"/>
  <c r="H1937" i="1"/>
  <c r="H1218" i="1"/>
  <c r="I1217" i="1"/>
  <c r="H1410" i="1"/>
  <c r="I1409" i="1"/>
  <c r="I1937" i="1" l="1"/>
  <c r="H1938" i="1"/>
  <c r="I1457" i="1"/>
  <c r="H1458" i="1"/>
  <c r="I1757" i="1"/>
  <c r="H1758" i="1"/>
  <c r="I1517" i="1"/>
  <c r="H1518" i="1"/>
  <c r="I1877" i="1"/>
  <c r="H1878" i="1"/>
  <c r="I1278" i="1"/>
  <c r="H1279" i="1"/>
  <c r="I624" i="1"/>
  <c r="H625" i="1"/>
  <c r="I1997" i="1"/>
  <c r="H1998" i="1"/>
  <c r="H1411" i="1"/>
  <c r="I1410" i="1"/>
  <c r="H1580" i="1"/>
  <c r="I1579" i="1"/>
  <c r="I1039" i="1"/>
  <c r="H1040" i="1"/>
  <c r="I1338" i="1"/>
  <c r="H1339" i="1"/>
  <c r="I737" i="1"/>
  <c r="H738" i="1"/>
  <c r="I981" i="1"/>
  <c r="H982" i="1"/>
  <c r="I857" i="1"/>
  <c r="H858" i="1"/>
  <c r="I1100" i="1"/>
  <c r="H1101" i="1"/>
  <c r="I1818" i="1"/>
  <c r="H1819" i="1"/>
  <c r="I917" i="1"/>
  <c r="H918" i="1"/>
  <c r="H1219" i="1"/>
  <c r="I1218" i="1"/>
  <c r="H1712" i="1"/>
  <c r="I1711" i="1"/>
  <c r="I982" i="1" l="1"/>
  <c r="H983" i="1"/>
  <c r="I1339" i="1"/>
  <c r="H1340" i="1"/>
  <c r="I1998" i="1"/>
  <c r="H1999" i="1"/>
  <c r="I1279" i="1"/>
  <c r="H1280" i="1"/>
  <c r="I1518" i="1"/>
  <c r="H1519" i="1"/>
  <c r="I1458" i="1"/>
  <c r="H1459" i="1"/>
  <c r="I1101" i="1"/>
  <c r="H1102" i="1"/>
  <c r="H1581" i="1"/>
  <c r="I1580" i="1"/>
  <c r="I918" i="1"/>
  <c r="H919" i="1"/>
  <c r="I738" i="1"/>
  <c r="H739" i="1"/>
  <c r="I1758" i="1"/>
  <c r="H1759" i="1"/>
  <c r="H1713" i="1"/>
  <c r="I1712" i="1"/>
  <c r="I1819" i="1"/>
  <c r="H1820" i="1"/>
  <c r="I858" i="1"/>
  <c r="H859" i="1"/>
  <c r="I1040" i="1"/>
  <c r="H1041" i="1"/>
  <c r="I625" i="1"/>
  <c r="H626" i="1"/>
  <c r="I1878" i="1"/>
  <c r="H1879" i="1"/>
  <c r="I1938" i="1"/>
  <c r="H1939" i="1"/>
  <c r="H1220" i="1"/>
  <c r="I1219" i="1"/>
  <c r="H1412" i="1"/>
  <c r="I1411" i="1"/>
  <c r="I1939" i="1" l="1"/>
  <c r="H1940" i="1"/>
  <c r="I626" i="1"/>
  <c r="H627" i="1"/>
  <c r="I859" i="1"/>
  <c r="H860" i="1"/>
  <c r="I739" i="1"/>
  <c r="H740" i="1"/>
  <c r="I1459" i="1"/>
  <c r="H1460" i="1"/>
  <c r="I1280" i="1"/>
  <c r="H1281" i="1"/>
  <c r="I1340" i="1"/>
  <c r="H1341" i="1"/>
  <c r="H1413" i="1"/>
  <c r="I1412" i="1"/>
  <c r="H1714" i="1"/>
  <c r="I1713" i="1"/>
  <c r="H1582" i="1"/>
  <c r="I1581" i="1"/>
  <c r="I1759" i="1"/>
  <c r="H1760" i="1"/>
  <c r="I1879" i="1"/>
  <c r="H1880" i="1"/>
  <c r="I1041" i="1"/>
  <c r="H1042" i="1"/>
  <c r="I1820" i="1"/>
  <c r="H1821" i="1"/>
  <c r="I919" i="1"/>
  <c r="H920" i="1"/>
  <c r="I1102" i="1"/>
  <c r="H1103" i="1"/>
  <c r="I1519" i="1"/>
  <c r="H1520" i="1"/>
  <c r="I1999" i="1"/>
  <c r="H2000" i="1"/>
  <c r="I983" i="1"/>
  <c r="H984" i="1"/>
  <c r="H1221" i="1"/>
  <c r="I1220" i="1"/>
  <c r="I2000" i="1" l="1"/>
  <c r="H2001" i="1"/>
  <c r="I1821" i="1"/>
  <c r="H1822" i="1"/>
  <c r="I1880" i="1"/>
  <c r="H1881" i="1"/>
  <c r="I1281" i="1"/>
  <c r="H1282" i="1"/>
  <c r="I740" i="1"/>
  <c r="H741" i="1"/>
  <c r="I627" i="1"/>
  <c r="H628" i="1"/>
  <c r="H1583" i="1"/>
  <c r="I1582" i="1"/>
  <c r="H1414" i="1"/>
  <c r="I1413" i="1"/>
  <c r="I1103" i="1"/>
  <c r="H1104" i="1"/>
  <c r="H1222" i="1"/>
  <c r="I1221" i="1"/>
  <c r="I984" i="1"/>
  <c r="H985" i="1"/>
  <c r="I1520" i="1"/>
  <c r="H1521" i="1"/>
  <c r="I920" i="1"/>
  <c r="H921" i="1"/>
  <c r="I1042" i="1"/>
  <c r="H1043" i="1"/>
  <c r="I1760" i="1"/>
  <c r="H1761" i="1"/>
  <c r="I1341" i="1"/>
  <c r="H1342" i="1"/>
  <c r="I1460" i="1"/>
  <c r="H1461" i="1"/>
  <c r="I860" i="1"/>
  <c r="H861" i="1"/>
  <c r="I1940" i="1"/>
  <c r="H1941" i="1"/>
  <c r="H1715" i="1"/>
  <c r="I1714" i="1"/>
  <c r="I1941" i="1" l="1"/>
  <c r="H1942" i="1"/>
  <c r="I985" i="1"/>
  <c r="H986" i="1"/>
  <c r="I861" i="1"/>
  <c r="H862" i="1"/>
  <c r="I1342" i="1"/>
  <c r="H1343" i="1"/>
  <c r="I1043" i="1"/>
  <c r="H1044" i="1"/>
  <c r="I1521" i="1"/>
  <c r="H1522" i="1"/>
  <c r="I628" i="1"/>
  <c r="H629" i="1"/>
  <c r="I1282" i="1"/>
  <c r="H1283" i="1"/>
  <c r="I1822" i="1"/>
  <c r="H1823" i="1"/>
  <c r="I921" i="1"/>
  <c r="H922" i="1"/>
  <c r="H1716" i="1"/>
  <c r="I1715" i="1"/>
  <c r="H1223" i="1"/>
  <c r="I1222" i="1"/>
  <c r="H1415" i="1"/>
  <c r="I1414" i="1"/>
  <c r="I1461" i="1"/>
  <c r="H1462" i="1"/>
  <c r="I1104" i="1"/>
  <c r="H1105" i="1"/>
  <c r="I741" i="1"/>
  <c r="H742" i="1"/>
  <c r="I1881" i="1"/>
  <c r="H1882" i="1"/>
  <c r="I2001" i="1"/>
  <c r="H2002" i="1"/>
  <c r="I1761" i="1"/>
  <c r="H1762" i="1"/>
  <c r="H1584" i="1"/>
  <c r="I1583" i="1"/>
  <c r="I1762" i="1" l="1"/>
  <c r="H1763" i="1"/>
  <c r="I2002" i="1"/>
  <c r="H2003" i="1"/>
  <c r="I742" i="1"/>
  <c r="H743" i="1"/>
  <c r="I1462" i="1"/>
  <c r="H1463" i="1"/>
  <c r="I922" i="1"/>
  <c r="H923" i="1"/>
  <c r="I1283" i="1"/>
  <c r="H1284" i="1"/>
  <c r="I1522" i="1"/>
  <c r="H1523" i="1"/>
  <c r="I1343" i="1"/>
  <c r="H1344" i="1"/>
  <c r="I986" i="1"/>
  <c r="H987" i="1"/>
  <c r="H1585" i="1"/>
  <c r="I1584" i="1"/>
  <c r="H1224" i="1"/>
  <c r="I1223" i="1"/>
  <c r="I1882" i="1"/>
  <c r="H1883" i="1"/>
  <c r="I1105" i="1"/>
  <c r="H1106" i="1"/>
  <c r="I1823" i="1"/>
  <c r="H1824" i="1"/>
  <c r="I629" i="1"/>
  <c r="H630" i="1"/>
  <c r="I1044" i="1"/>
  <c r="H1045" i="1"/>
  <c r="I862" i="1"/>
  <c r="H863" i="1"/>
  <c r="I1942" i="1"/>
  <c r="H1943" i="1"/>
  <c r="H1416" i="1"/>
  <c r="I1415" i="1"/>
  <c r="H1717" i="1"/>
  <c r="I1716" i="1"/>
  <c r="I863" i="1" l="1"/>
  <c r="H864" i="1"/>
  <c r="I987" i="1"/>
  <c r="H988" i="1"/>
  <c r="I1943" i="1"/>
  <c r="H1944" i="1"/>
  <c r="I1045" i="1"/>
  <c r="H1046" i="1"/>
  <c r="I1824" i="1"/>
  <c r="H1825" i="1"/>
  <c r="I1883" i="1"/>
  <c r="H1884" i="1"/>
  <c r="I1344" i="1"/>
  <c r="H1345" i="1"/>
  <c r="I1284" i="1"/>
  <c r="H1285" i="1"/>
  <c r="I1463" i="1"/>
  <c r="H1464" i="1"/>
  <c r="I2003" i="1"/>
  <c r="H2004" i="1"/>
  <c r="I630" i="1"/>
  <c r="H631" i="1"/>
  <c r="I923" i="1"/>
  <c r="H924" i="1"/>
  <c r="H1718" i="1"/>
  <c r="I1717" i="1"/>
  <c r="H1586" i="1"/>
  <c r="I1585" i="1"/>
  <c r="I1106" i="1"/>
  <c r="H1107" i="1"/>
  <c r="I1523" i="1"/>
  <c r="H1524" i="1"/>
  <c r="I743" i="1"/>
  <c r="H744" i="1"/>
  <c r="I1763" i="1"/>
  <c r="H1764" i="1"/>
  <c r="H1417" i="1"/>
  <c r="I1416" i="1"/>
  <c r="H1225" i="1"/>
  <c r="I1224" i="1"/>
  <c r="I1107" i="1" l="1"/>
  <c r="H1108" i="1"/>
  <c r="I1764" i="1"/>
  <c r="H1765" i="1"/>
  <c r="I1524" i="1"/>
  <c r="H1525" i="1"/>
  <c r="I924" i="1"/>
  <c r="H925" i="1"/>
  <c r="I2004" i="1"/>
  <c r="H2005" i="1"/>
  <c r="I1285" i="1"/>
  <c r="H1286" i="1"/>
  <c r="I1884" i="1"/>
  <c r="H1885" i="1"/>
  <c r="I1046" i="1"/>
  <c r="H1047" i="1"/>
  <c r="I988" i="1"/>
  <c r="H989" i="1"/>
  <c r="I744" i="1"/>
  <c r="H745" i="1"/>
  <c r="H1226" i="1"/>
  <c r="I1225" i="1"/>
  <c r="H1587" i="1"/>
  <c r="I1586" i="1"/>
  <c r="I1464" i="1"/>
  <c r="H1465" i="1"/>
  <c r="I1944" i="1"/>
  <c r="H1945" i="1"/>
  <c r="I631" i="1"/>
  <c r="H632" i="1"/>
  <c r="I1345" i="1"/>
  <c r="H1346" i="1"/>
  <c r="I1825" i="1"/>
  <c r="H1826" i="1"/>
  <c r="I864" i="1"/>
  <c r="H865" i="1"/>
  <c r="H1418" i="1"/>
  <c r="I1417" i="1"/>
  <c r="H1719" i="1"/>
  <c r="I1718" i="1"/>
  <c r="I865" i="1" l="1"/>
  <c r="H866" i="1"/>
  <c r="I1346" i="1"/>
  <c r="H1347" i="1"/>
  <c r="I1945" i="1"/>
  <c r="H1946" i="1"/>
  <c r="I745" i="1"/>
  <c r="H746" i="1"/>
  <c r="I1047" i="1"/>
  <c r="H1048" i="1"/>
  <c r="I1286" i="1"/>
  <c r="H1287" i="1"/>
  <c r="I925" i="1"/>
  <c r="H926" i="1"/>
  <c r="I1765" i="1"/>
  <c r="H1766" i="1"/>
  <c r="I1826" i="1"/>
  <c r="H1827" i="1"/>
  <c r="H1720" i="1"/>
  <c r="I1719" i="1"/>
  <c r="H1588" i="1"/>
  <c r="I1587" i="1"/>
  <c r="I1465" i="1"/>
  <c r="H1466" i="1"/>
  <c r="I1885" i="1"/>
  <c r="H1886" i="1"/>
  <c r="I632" i="1"/>
  <c r="H633" i="1"/>
  <c r="I989" i="1"/>
  <c r="H990" i="1"/>
  <c r="I2005" i="1"/>
  <c r="H2006" i="1"/>
  <c r="I1525" i="1"/>
  <c r="H1526" i="1"/>
  <c r="I1108" i="1"/>
  <c r="H1109" i="1"/>
  <c r="H1419" i="1"/>
  <c r="I1418" i="1"/>
  <c r="H1227" i="1"/>
  <c r="I1226" i="1"/>
  <c r="I1109" i="1" l="1"/>
  <c r="H1110" i="1"/>
  <c r="I2006" i="1"/>
  <c r="H2007" i="1"/>
  <c r="I633" i="1"/>
  <c r="H634" i="1"/>
  <c r="I1466" i="1"/>
  <c r="H1467" i="1"/>
  <c r="I1766" i="1"/>
  <c r="H1767" i="1"/>
  <c r="I1287" i="1"/>
  <c r="H1288" i="1"/>
  <c r="I746" i="1"/>
  <c r="H747" i="1"/>
  <c r="I1347" i="1"/>
  <c r="H1348" i="1"/>
  <c r="H1228" i="1"/>
  <c r="I1227" i="1"/>
  <c r="H1721" i="1"/>
  <c r="I1720" i="1"/>
  <c r="I1526" i="1"/>
  <c r="H1527" i="1"/>
  <c r="I990" i="1"/>
  <c r="H991" i="1"/>
  <c r="I1886" i="1"/>
  <c r="H1887" i="1"/>
  <c r="I1827" i="1"/>
  <c r="H1828" i="1"/>
  <c r="I926" i="1"/>
  <c r="H927" i="1"/>
  <c r="I1048" i="1"/>
  <c r="H1049" i="1"/>
  <c r="I1946" i="1"/>
  <c r="H1947" i="1"/>
  <c r="I866" i="1"/>
  <c r="H867" i="1"/>
  <c r="H1420" i="1"/>
  <c r="I1419" i="1"/>
  <c r="H1589" i="1"/>
  <c r="I1588" i="1"/>
  <c r="I1527" i="1" l="1"/>
  <c r="H1528" i="1"/>
  <c r="I867" i="1"/>
  <c r="H868" i="1"/>
  <c r="I1049" i="1"/>
  <c r="H1050" i="1"/>
  <c r="I1828" i="1"/>
  <c r="H1829" i="1"/>
  <c r="I991" i="1"/>
  <c r="H992" i="1"/>
  <c r="I1348" i="1"/>
  <c r="H1349" i="1"/>
  <c r="I1288" i="1"/>
  <c r="H1289" i="1"/>
  <c r="I1467" i="1"/>
  <c r="H1468" i="1"/>
  <c r="I2007" i="1"/>
  <c r="H2008" i="1"/>
  <c r="I1947" i="1"/>
  <c r="H1948" i="1"/>
  <c r="I1887" i="1"/>
  <c r="H1888" i="1"/>
  <c r="H1421" i="1"/>
  <c r="I1420" i="1"/>
  <c r="H1590" i="1"/>
  <c r="I1589" i="1"/>
  <c r="H1722" i="1"/>
  <c r="I1721" i="1"/>
  <c r="I927" i="1"/>
  <c r="H928" i="1"/>
  <c r="I747" i="1"/>
  <c r="H748" i="1"/>
  <c r="I1767" i="1"/>
  <c r="H1768" i="1"/>
  <c r="I634" i="1"/>
  <c r="H635" i="1"/>
  <c r="I1110" i="1"/>
  <c r="H1111" i="1"/>
  <c r="H1229" i="1"/>
  <c r="I1228" i="1"/>
  <c r="I1111" i="1" l="1"/>
  <c r="H1112" i="1"/>
  <c r="I635" i="1"/>
  <c r="H636" i="1"/>
  <c r="I748" i="1"/>
  <c r="H749" i="1"/>
  <c r="I1948" i="1"/>
  <c r="H1949" i="1"/>
  <c r="I1468" i="1"/>
  <c r="H1469" i="1"/>
  <c r="I1349" i="1"/>
  <c r="H1350" i="1"/>
  <c r="I1829" i="1"/>
  <c r="H1830" i="1"/>
  <c r="I868" i="1"/>
  <c r="H869" i="1"/>
  <c r="I928" i="1"/>
  <c r="H929" i="1"/>
  <c r="H1230" i="1"/>
  <c r="I1229" i="1"/>
  <c r="H1723" i="1"/>
  <c r="I1722" i="1"/>
  <c r="H1422" i="1"/>
  <c r="I1421" i="1"/>
  <c r="I1888" i="1"/>
  <c r="H1889" i="1"/>
  <c r="I1289" i="1"/>
  <c r="H1290" i="1"/>
  <c r="I1050" i="1"/>
  <c r="H1051" i="1"/>
  <c r="I1768" i="1"/>
  <c r="H1769" i="1"/>
  <c r="I2008" i="1"/>
  <c r="H2009" i="1"/>
  <c r="I992" i="1"/>
  <c r="H993" i="1"/>
  <c r="I1528" i="1"/>
  <c r="H1529" i="1"/>
  <c r="H1591" i="1"/>
  <c r="I1590" i="1"/>
  <c r="I1051" i="1" l="1"/>
  <c r="H1052" i="1"/>
  <c r="I1769" i="1"/>
  <c r="H1770" i="1"/>
  <c r="I869" i="1"/>
  <c r="H870" i="1"/>
  <c r="I1949" i="1"/>
  <c r="H1950" i="1"/>
  <c r="I636" i="1"/>
  <c r="H637" i="1"/>
  <c r="I2009" i="1"/>
  <c r="H2010" i="1"/>
  <c r="I993" i="1"/>
  <c r="H994" i="1"/>
  <c r="I1290" i="1"/>
  <c r="H1291" i="1"/>
  <c r="I1350" i="1"/>
  <c r="H1351" i="1"/>
  <c r="H1592" i="1"/>
  <c r="I1591" i="1"/>
  <c r="H1423" i="1"/>
  <c r="I1422" i="1"/>
  <c r="H1231" i="1"/>
  <c r="I1230" i="1"/>
  <c r="I1529" i="1"/>
  <c r="H1530" i="1"/>
  <c r="I1889" i="1"/>
  <c r="H1890" i="1"/>
  <c r="I929" i="1"/>
  <c r="H930" i="1"/>
  <c r="I1830" i="1"/>
  <c r="H1831" i="1"/>
  <c r="I1469" i="1"/>
  <c r="H1470" i="1"/>
  <c r="I749" i="1"/>
  <c r="H750" i="1"/>
  <c r="I1112" i="1"/>
  <c r="H1113" i="1"/>
  <c r="H1724" i="1"/>
  <c r="I1723" i="1"/>
  <c r="I1890" i="1" l="1"/>
  <c r="H1891" i="1"/>
  <c r="I1291" i="1"/>
  <c r="H1292" i="1"/>
  <c r="I2010" i="1"/>
  <c r="H2011" i="1"/>
  <c r="I1950" i="1"/>
  <c r="H1951" i="1"/>
  <c r="H1771" i="1"/>
  <c r="I1770" i="1"/>
  <c r="H1725" i="1"/>
  <c r="I1724" i="1"/>
  <c r="H1232" i="1"/>
  <c r="I1231" i="1"/>
  <c r="H1593" i="1"/>
  <c r="I1592" i="1"/>
  <c r="I1831" i="1"/>
  <c r="H1832" i="1"/>
  <c r="I1470" i="1"/>
  <c r="H1471" i="1"/>
  <c r="I1530" i="1"/>
  <c r="H1531" i="1"/>
  <c r="I1351" i="1"/>
  <c r="H1352" i="1"/>
  <c r="I994" i="1"/>
  <c r="H995" i="1"/>
  <c r="I637" i="1"/>
  <c r="H638" i="1"/>
  <c r="I870" i="1"/>
  <c r="H871" i="1"/>
  <c r="I1052" i="1"/>
  <c r="H1053" i="1"/>
  <c r="I750" i="1"/>
  <c r="H751" i="1"/>
  <c r="I1113" i="1"/>
  <c r="H1114" i="1"/>
  <c r="I930" i="1"/>
  <c r="H931" i="1"/>
  <c r="H1424" i="1"/>
  <c r="I1423" i="1"/>
  <c r="I1114" i="1" l="1"/>
  <c r="H1115" i="1"/>
  <c r="I638" i="1"/>
  <c r="H639" i="1"/>
  <c r="I1471" i="1"/>
  <c r="H1472" i="1"/>
  <c r="I1951" i="1"/>
  <c r="H1952" i="1"/>
  <c r="I1292" i="1"/>
  <c r="H1293" i="1"/>
  <c r="H1425" i="1"/>
  <c r="I1424" i="1"/>
  <c r="H1594" i="1"/>
  <c r="I1593" i="1"/>
  <c r="H1726" i="1"/>
  <c r="I1725" i="1"/>
  <c r="I871" i="1"/>
  <c r="H872" i="1"/>
  <c r="I2011" i="1"/>
  <c r="H2012" i="1"/>
  <c r="I1891" i="1"/>
  <c r="H1892" i="1"/>
  <c r="I1053" i="1"/>
  <c r="H1054" i="1"/>
  <c r="I1352" i="1"/>
  <c r="H1353" i="1"/>
  <c r="I931" i="1"/>
  <c r="H932" i="1"/>
  <c r="I751" i="1"/>
  <c r="H752" i="1"/>
  <c r="I995" i="1"/>
  <c r="H996" i="1"/>
  <c r="I1531" i="1"/>
  <c r="H1532" i="1"/>
  <c r="I1832" i="1"/>
  <c r="H1833" i="1"/>
  <c r="H1233" i="1"/>
  <c r="I1232" i="1"/>
  <c r="H1772" i="1"/>
  <c r="I1771" i="1"/>
  <c r="I1833" i="1" l="1"/>
  <c r="H1834" i="1"/>
  <c r="I932" i="1"/>
  <c r="H933" i="1"/>
  <c r="I1054" i="1"/>
  <c r="H1055" i="1"/>
  <c r="I1952" i="1"/>
  <c r="H1953" i="1"/>
  <c r="I639" i="1"/>
  <c r="H640" i="1"/>
  <c r="H1773" i="1"/>
  <c r="I1772" i="1"/>
  <c r="H1727" i="1"/>
  <c r="I1726" i="1"/>
  <c r="H1426" i="1"/>
  <c r="I1425" i="1"/>
  <c r="I1892" i="1"/>
  <c r="H1893" i="1"/>
  <c r="I996" i="1"/>
  <c r="H997" i="1"/>
  <c r="I2012" i="1"/>
  <c r="H2013" i="1"/>
  <c r="I1532" i="1"/>
  <c r="H1533" i="1"/>
  <c r="I752" i="1"/>
  <c r="H753" i="1"/>
  <c r="I1353" i="1"/>
  <c r="H1354" i="1"/>
  <c r="I872" i="1"/>
  <c r="H873" i="1"/>
  <c r="I1293" i="1"/>
  <c r="H1294" i="1"/>
  <c r="I1472" i="1"/>
  <c r="H1473" i="1"/>
  <c r="I1115" i="1"/>
  <c r="H1116" i="1"/>
  <c r="H1234" i="1"/>
  <c r="I1233" i="1"/>
  <c r="H1595" i="1"/>
  <c r="I1594" i="1"/>
  <c r="I1533" i="1" l="1"/>
  <c r="H1534" i="1"/>
  <c r="I997" i="1"/>
  <c r="H998" i="1"/>
  <c r="I1953" i="1"/>
  <c r="H1954" i="1"/>
  <c r="I933" i="1"/>
  <c r="H934" i="1"/>
  <c r="I1294" i="1"/>
  <c r="H1295" i="1"/>
  <c r="H1427" i="1"/>
  <c r="I1426" i="1"/>
  <c r="H1596" i="1"/>
  <c r="I1595" i="1"/>
  <c r="I1116" i="1"/>
  <c r="H1117" i="1"/>
  <c r="I1354" i="1"/>
  <c r="H1355" i="1"/>
  <c r="H1774" i="1"/>
  <c r="I1773" i="1"/>
  <c r="I1473" i="1"/>
  <c r="H1474" i="1"/>
  <c r="I873" i="1"/>
  <c r="H874" i="1"/>
  <c r="I753" i="1"/>
  <c r="H754" i="1"/>
  <c r="I2013" i="1"/>
  <c r="H2014" i="1"/>
  <c r="I1893" i="1"/>
  <c r="H1894" i="1"/>
  <c r="I640" i="1"/>
  <c r="H641" i="1"/>
  <c r="I1055" i="1"/>
  <c r="H1056" i="1"/>
  <c r="I1834" i="1"/>
  <c r="H1835" i="1"/>
  <c r="H1235" i="1"/>
  <c r="I1234" i="1"/>
  <c r="H1728" i="1"/>
  <c r="I1727" i="1"/>
  <c r="I1835" i="1" l="1"/>
  <c r="H1836" i="1"/>
  <c r="I641" i="1"/>
  <c r="H642" i="1"/>
  <c r="I2014" i="1"/>
  <c r="H2015" i="1"/>
  <c r="I874" i="1"/>
  <c r="H875" i="1"/>
  <c r="I1117" i="1"/>
  <c r="H1118" i="1"/>
  <c r="I934" i="1"/>
  <c r="H935" i="1"/>
  <c r="I998" i="1"/>
  <c r="H999" i="1"/>
  <c r="H1775" i="1"/>
  <c r="I1774" i="1"/>
  <c r="H1428" i="1"/>
  <c r="I1427" i="1"/>
  <c r="I754" i="1"/>
  <c r="H755" i="1"/>
  <c r="H1729" i="1"/>
  <c r="I1728" i="1"/>
  <c r="I1056" i="1"/>
  <c r="H1057" i="1"/>
  <c r="I1894" i="1"/>
  <c r="H1895" i="1"/>
  <c r="I1474" i="1"/>
  <c r="H1475" i="1"/>
  <c r="I1355" i="1"/>
  <c r="H1356" i="1"/>
  <c r="I1295" i="1"/>
  <c r="H1296" i="1"/>
  <c r="I1954" i="1"/>
  <c r="H1955" i="1"/>
  <c r="I1534" i="1"/>
  <c r="H1535" i="1"/>
  <c r="H1236" i="1"/>
  <c r="I1235" i="1"/>
  <c r="H1597" i="1"/>
  <c r="I1596" i="1"/>
  <c r="I1895" i="1" l="1"/>
  <c r="H1896" i="1"/>
  <c r="I1535" i="1"/>
  <c r="H1536" i="1"/>
  <c r="I1296" i="1"/>
  <c r="H1297" i="1"/>
  <c r="I1475" i="1"/>
  <c r="H1476" i="1"/>
  <c r="I1057" i="1"/>
  <c r="H1058" i="1"/>
  <c r="I755" i="1"/>
  <c r="H756" i="1"/>
  <c r="I935" i="1"/>
  <c r="H936" i="1"/>
  <c r="I875" i="1"/>
  <c r="H876" i="1"/>
  <c r="I642" i="1"/>
  <c r="H643" i="1"/>
  <c r="H1598" i="1"/>
  <c r="I1597" i="1"/>
  <c r="H1776" i="1"/>
  <c r="I1775" i="1"/>
  <c r="I1356" i="1"/>
  <c r="H1357" i="1"/>
  <c r="I999" i="1"/>
  <c r="H1000" i="1"/>
  <c r="I1118" i="1"/>
  <c r="H1119" i="1"/>
  <c r="H1837" i="1"/>
  <c r="I1836" i="1"/>
  <c r="I1955" i="1"/>
  <c r="H1956" i="1"/>
  <c r="I2015" i="1"/>
  <c r="H2016" i="1"/>
  <c r="H1237" i="1"/>
  <c r="I1236" i="1"/>
  <c r="H1730" i="1"/>
  <c r="I1729" i="1"/>
  <c r="H1429" i="1"/>
  <c r="I1428" i="1"/>
  <c r="H1731" i="1" l="1"/>
  <c r="I1730" i="1"/>
  <c r="I1357" i="1"/>
  <c r="H1358" i="1"/>
  <c r="I876" i="1"/>
  <c r="H877" i="1"/>
  <c r="I756" i="1"/>
  <c r="H757" i="1"/>
  <c r="I1476" i="1"/>
  <c r="H1477" i="1"/>
  <c r="I1536" i="1"/>
  <c r="H1537" i="1"/>
  <c r="I1000" i="1"/>
  <c r="H1001" i="1"/>
  <c r="I936" i="1"/>
  <c r="H937" i="1"/>
  <c r="H1838" i="1"/>
  <c r="I1837" i="1"/>
  <c r="H1777" i="1"/>
  <c r="I1776" i="1"/>
  <c r="I1956" i="1"/>
  <c r="H1957" i="1"/>
  <c r="I1119" i="1"/>
  <c r="H1120" i="1"/>
  <c r="H1430" i="1"/>
  <c r="I1429" i="1"/>
  <c r="H1238" i="1"/>
  <c r="I1237" i="1"/>
  <c r="H1599" i="1"/>
  <c r="I1598" i="1"/>
  <c r="I2016" i="1"/>
  <c r="H2017" i="1"/>
  <c r="I643" i="1"/>
  <c r="H644" i="1"/>
  <c r="I1058" i="1"/>
  <c r="H1059" i="1"/>
  <c r="I1297" i="1"/>
  <c r="H1298" i="1"/>
  <c r="I1896" i="1"/>
  <c r="H1897" i="1"/>
  <c r="I2017" i="1" l="1"/>
  <c r="H2018" i="1"/>
  <c r="I937" i="1"/>
  <c r="H938" i="1"/>
  <c r="I1358" i="1"/>
  <c r="H1359" i="1"/>
  <c r="H1239" i="1"/>
  <c r="I1238" i="1"/>
  <c r="I1897" i="1"/>
  <c r="H1898" i="1"/>
  <c r="I1537" i="1"/>
  <c r="H1538" i="1"/>
  <c r="H1778" i="1"/>
  <c r="I1777" i="1"/>
  <c r="I1298" i="1"/>
  <c r="H1299" i="1"/>
  <c r="I644" i="1"/>
  <c r="H645" i="1"/>
  <c r="I1957" i="1"/>
  <c r="H1958" i="1"/>
  <c r="I1001" i="1"/>
  <c r="H1002" i="1"/>
  <c r="I1477" i="1"/>
  <c r="H1478" i="1"/>
  <c r="I877" i="1"/>
  <c r="H878" i="1"/>
  <c r="I1059" i="1"/>
  <c r="H1060" i="1"/>
  <c r="I1120" i="1"/>
  <c r="H1121" i="1"/>
  <c r="I757" i="1"/>
  <c r="H758" i="1"/>
  <c r="H1600" i="1"/>
  <c r="I1599" i="1"/>
  <c r="H1431" i="1"/>
  <c r="I1430" i="1"/>
  <c r="H1839" i="1"/>
  <c r="I1838" i="1"/>
  <c r="H1732" i="1"/>
  <c r="I1731" i="1"/>
  <c r="I758" i="1" l="1"/>
  <c r="H759" i="1"/>
  <c r="I1299" i="1"/>
  <c r="H1300" i="1"/>
  <c r="I1538" i="1"/>
  <c r="H1539" i="1"/>
  <c r="I938" i="1"/>
  <c r="H939" i="1"/>
  <c r="H1733" i="1"/>
  <c r="I1732" i="1"/>
  <c r="H1432" i="1"/>
  <c r="I1431" i="1"/>
  <c r="H1240" i="1"/>
  <c r="I1239" i="1"/>
  <c r="I1478" i="1"/>
  <c r="H1479" i="1"/>
  <c r="I1121" i="1"/>
  <c r="H1122" i="1"/>
  <c r="H1003" i="1"/>
  <c r="I1002" i="1"/>
  <c r="I1359" i="1"/>
  <c r="H1360" i="1"/>
  <c r="I1060" i="1"/>
  <c r="H1061" i="1"/>
  <c r="I1958" i="1"/>
  <c r="H1959" i="1"/>
  <c r="I878" i="1"/>
  <c r="H879" i="1"/>
  <c r="I645" i="1"/>
  <c r="H646" i="1"/>
  <c r="I1898" i="1"/>
  <c r="H1899" i="1"/>
  <c r="I2018" i="1"/>
  <c r="H2019" i="1"/>
  <c r="H1840" i="1"/>
  <c r="I1839" i="1"/>
  <c r="H1601" i="1"/>
  <c r="I1600" i="1"/>
  <c r="H1779" i="1"/>
  <c r="I1778" i="1"/>
  <c r="I1899" i="1" l="1"/>
  <c r="H1900" i="1"/>
  <c r="I1479" i="1"/>
  <c r="H1480" i="1"/>
  <c r="I939" i="1"/>
  <c r="H940" i="1"/>
  <c r="I1300" i="1"/>
  <c r="H1301" i="1"/>
  <c r="H1780" i="1"/>
  <c r="I1779" i="1"/>
  <c r="H1841" i="1"/>
  <c r="I1840" i="1"/>
  <c r="H1004" i="1"/>
  <c r="I1003" i="1"/>
  <c r="H1433" i="1"/>
  <c r="I1432" i="1"/>
  <c r="I879" i="1"/>
  <c r="H880" i="1"/>
  <c r="I1959" i="1"/>
  <c r="H1960" i="1"/>
  <c r="I1061" i="1"/>
  <c r="H1062" i="1"/>
  <c r="I2019" i="1"/>
  <c r="H2020" i="1"/>
  <c r="I646" i="1"/>
  <c r="H647" i="1"/>
  <c r="I1360" i="1"/>
  <c r="H1361" i="1"/>
  <c r="I1122" i="1"/>
  <c r="H1123" i="1"/>
  <c r="I1539" i="1"/>
  <c r="H1540" i="1"/>
  <c r="I759" i="1"/>
  <c r="H760" i="1"/>
  <c r="H1602" i="1"/>
  <c r="I1601" i="1"/>
  <c r="H1241" i="1"/>
  <c r="I1240" i="1"/>
  <c r="H1734" i="1"/>
  <c r="I1733" i="1"/>
  <c r="I1361" i="1" l="1"/>
  <c r="H1362" i="1"/>
  <c r="I1960" i="1"/>
  <c r="H1961" i="1"/>
  <c r="I1301" i="1"/>
  <c r="H1302" i="1"/>
  <c r="I1480" i="1"/>
  <c r="H1481" i="1"/>
  <c r="H1735" i="1"/>
  <c r="I1734" i="1"/>
  <c r="H1603" i="1"/>
  <c r="I1602" i="1"/>
  <c r="H1434" i="1"/>
  <c r="I1433" i="1"/>
  <c r="H1842" i="1"/>
  <c r="I1841" i="1"/>
  <c r="I1540" i="1"/>
  <c r="H1541" i="1"/>
  <c r="I1123" i="1"/>
  <c r="H1124" i="1"/>
  <c r="I1062" i="1"/>
  <c r="H1063" i="1"/>
  <c r="I940" i="1"/>
  <c r="H941" i="1"/>
  <c r="I1900" i="1"/>
  <c r="H1901" i="1"/>
  <c r="I2020" i="1"/>
  <c r="H2021" i="1"/>
  <c r="I760" i="1"/>
  <c r="H761" i="1"/>
  <c r="I647" i="1"/>
  <c r="H648" i="1"/>
  <c r="I880" i="1"/>
  <c r="H881" i="1"/>
  <c r="H1242" i="1"/>
  <c r="I1241" i="1"/>
  <c r="H1005" i="1"/>
  <c r="I1004" i="1"/>
  <c r="H1781" i="1"/>
  <c r="I1780" i="1"/>
  <c r="I648" i="1" l="1"/>
  <c r="H649" i="1"/>
  <c r="I1961" i="1"/>
  <c r="H1962" i="1"/>
  <c r="H1782" i="1"/>
  <c r="I1781" i="1"/>
  <c r="H1243" i="1"/>
  <c r="I1242" i="1"/>
  <c r="H1843" i="1"/>
  <c r="I1842" i="1"/>
  <c r="H1604" i="1"/>
  <c r="I1603" i="1"/>
  <c r="I941" i="1"/>
  <c r="H942" i="1"/>
  <c r="I1063" i="1"/>
  <c r="H1064" i="1"/>
  <c r="I2021" i="1"/>
  <c r="H2022" i="1"/>
  <c r="I1124" i="1"/>
  <c r="H1125" i="1"/>
  <c r="I1481" i="1"/>
  <c r="H1482" i="1"/>
  <c r="I881" i="1"/>
  <c r="H882" i="1"/>
  <c r="I761" i="1"/>
  <c r="H762" i="1"/>
  <c r="I1901" i="1"/>
  <c r="H1902" i="1"/>
  <c r="I1541" i="1"/>
  <c r="H1542" i="1"/>
  <c r="I1302" i="1"/>
  <c r="H1303" i="1"/>
  <c r="I1362" i="1"/>
  <c r="H1363" i="1"/>
  <c r="H1006" i="1"/>
  <c r="I1005" i="1"/>
  <c r="H1435" i="1"/>
  <c r="I1434" i="1"/>
  <c r="H1736" i="1"/>
  <c r="I1735" i="1"/>
  <c r="I1902" i="1" l="1"/>
  <c r="H1903" i="1"/>
  <c r="I882" i="1"/>
  <c r="H883" i="1"/>
  <c r="I1125" i="1"/>
  <c r="H1126" i="1"/>
  <c r="I1064" i="1"/>
  <c r="H1065" i="1"/>
  <c r="I1962" i="1"/>
  <c r="H1963" i="1"/>
  <c r="H1737" i="1"/>
  <c r="I1736" i="1"/>
  <c r="H1007" i="1"/>
  <c r="I1006" i="1"/>
  <c r="H1605" i="1"/>
  <c r="I1604" i="1"/>
  <c r="H1244" i="1"/>
  <c r="I1243" i="1"/>
  <c r="I1303" i="1"/>
  <c r="H1304" i="1"/>
  <c r="I762" i="1"/>
  <c r="H763" i="1"/>
  <c r="I942" i="1"/>
  <c r="H943" i="1"/>
  <c r="I649" i="1"/>
  <c r="H650" i="1"/>
  <c r="I1363" i="1"/>
  <c r="H1364" i="1"/>
  <c r="I1542" i="1"/>
  <c r="H1543" i="1"/>
  <c r="I1482" i="1"/>
  <c r="H1483" i="1"/>
  <c r="I2022" i="1"/>
  <c r="H2023" i="1"/>
  <c r="H1436" i="1"/>
  <c r="I1435" i="1"/>
  <c r="H1844" i="1"/>
  <c r="I1843" i="1"/>
  <c r="H1783" i="1"/>
  <c r="I1782" i="1"/>
  <c r="I1304" i="1" l="1"/>
  <c r="H1305" i="1"/>
  <c r="I1065" i="1"/>
  <c r="H1066" i="1"/>
  <c r="I883" i="1"/>
  <c r="H884" i="1"/>
  <c r="H1784" i="1"/>
  <c r="I1783" i="1"/>
  <c r="H1437" i="1"/>
  <c r="I1436" i="1"/>
  <c r="H1606" i="1"/>
  <c r="I1605" i="1"/>
  <c r="H1738" i="1"/>
  <c r="I1737" i="1"/>
  <c r="I1483" i="1"/>
  <c r="H1484" i="1"/>
  <c r="I1364" i="1"/>
  <c r="H1365" i="1"/>
  <c r="I2023" i="1"/>
  <c r="H2024" i="1"/>
  <c r="I650" i="1"/>
  <c r="H651" i="1"/>
  <c r="I943" i="1"/>
  <c r="H944" i="1"/>
  <c r="I1543" i="1"/>
  <c r="H1544" i="1"/>
  <c r="I763" i="1"/>
  <c r="H764" i="1"/>
  <c r="I1963" i="1"/>
  <c r="H1964" i="1"/>
  <c r="I1126" i="1"/>
  <c r="H1127" i="1"/>
  <c r="I1903" i="1"/>
  <c r="H1904" i="1"/>
  <c r="H1845" i="1"/>
  <c r="I1844" i="1"/>
  <c r="H1245" i="1"/>
  <c r="I1244" i="1"/>
  <c r="H1008" i="1"/>
  <c r="I1007" i="1"/>
  <c r="I1127" i="1" l="1"/>
  <c r="H1128" i="1"/>
  <c r="I2024" i="1"/>
  <c r="H2025" i="1"/>
  <c r="I1484" i="1"/>
  <c r="H1485" i="1"/>
  <c r="I1066" i="1"/>
  <c r="H1067" i="1"/>
  <c r="H1009" i="1"/>
  <c r="I1008" i="1"/>
  <c r="H1846" i="1"/>
  <c r="I1845" i="1"/>
  <c r="H1607" i="1"/>
  <c r="I1606" i="1"/>
  <c r="H1785" i="1"/>
  <c r="I1784" i="1"/>
  <c r="I764" i="1"/>
  <c r="H765" i="1"/>
  <c r="I1904" i="1"/>
  <c r="H1905" i="1"/>
  <c r="I1544" i="1"/>
  <c r="H1545" i="1"/>
  <c r="I884" i="1"/>
  <c r="H885" i="1"/>
  <c r="I944" i="1"/>
  <c r="H945" i="1"/>
  <c r="I1964" i="1"/>
  <c r="H1965" i="1"/>
  <c r="I651" i="1"/>
  <c r="H652" i="1"/>
  <c r="I1365" i="1"/>
  <c r="H1366" i="1"/>
  <c r="I1305" i="1"/>
  <c r="H1306" i="1"/>
  <c r="H1246" i="1"/>
  <c r="I1245" i="1"/>
  <c r="H1739" i="1"/>
  <c r="I1738" i="1"/>
  <c r="H1438" i="1"/>
  <c r="I1437" i="1"/>
  <c r="I1965" i="1" l="1"/>
  <c r="H1966" i="1"/>
  <c r="I885" i="1"/>
  <c r="H886" i="1"/>
  <c r="I1905" i="1"/>
  <c r="H1906" i="1"/>
  <c r="I1067" i="1"/>
  <c r="H1068" i="1"/>
  <c r="I2025" i="1"/>
  <c r="H2026" i="1"/>
  <c r="H1439" i="1"/>
  <c r="I1438" i="1"/>
  <c r="H1247" i="1"/>
  <c r="I1246" i="1"/>
  <c r="H1786" i="1"/>
  <c r="I1785" i="1"/>
  <c r="H1847" i="1"/>
  <c r="I1846" i="1"/>
  <c r="I652" i="1"/>
  <c r="H653" i="1"/>
  <c r="I1545" i="1"/>
  <c r="H1546" i="1"/>
  <c r="I1485" i="1"/>
  <c r="H1486" i="1"/>
  <c r="I1128" i="1"/>
  <c r="H1129" i="1"/>
  <c r="I1366" i="1"/>
  <c r="H1367" i="1"/>
  <c r="I1306" i="1"/>
  <c r="H1307" i="1"/>
  <c r="I945" i="1"/>
  <c r="H946" i="1"/>
  <c r="I765" i="1"/>
  <c r="H766" i="1"/>
  <c r="H1740" i="1"/>
  <c r="I1739" i="1"/>
  <c r="H1608" i="1"/>
  <c r="I1607" i="1"/>
  <c r="H1010" i="1"/>
  <c r="I1009" i="1"/>
  <c r="I1486" i="1" l="1"/>
  <c r="H1487" i="1"/>
  <c r="I1068" i="1"/>
  <c r="H1069" i="1"/>
  <c r="I886" i="1"/>
  <c r="H887" i="1"/>
  <c r="H1011" i="1"/>
  <c r="I1010" i="1"/>
  <c r="H1741" i="1"/>
  <c r="I1741" i="1" s="1"/>
  <c r="I1740" i="1"/>
  <c r="H1787" i="1"/>
  <c r="I1786" i="1"/>
  <c r="H1440" i="1"/>
  <c r="I1439" i="1"/>
  <c r="I946" i="1"/>
  <c r="H947" i="1"/>
  <c r="I653" i="1"/>
  <c r="H654" i="1"/>
  <c r="I766" i="1"/>
  <c r="H767" i="1"/>
  <c r="I1129" i="1"/>
  <c r="H1130" i="1"/>
  <c r="I2026" i="1"/>
  <c r="H2027" i="1"/>
  <c r="I1367" i="1"/>
  <c r="H1368" i="1"/>
  <c r="I1307" i="1"/>
  <c r="H1308" i="1"/>
  <c r="I1546" i="1"/>
  <c r="H1547" i="1"/>
  <c r="I1906" i="1"/>
  <c r="H1907" i="1"/>
  <c r="I1966" i="1"/>
  <c r="H1967" i="1"/>
  <c r="H1609" i="1"/>
  <c r="I1608" i="1"/>
  <c r="H1848" i="1"/>
  <c r="I1847" i="1"/>
  <c r="H1248" i="1"/>
  <c r="I1247" i="1"/>
  <c r="I1907" i="1" l="1"/>
  <c r="H1908" i="1"/>
  <c r="I947" i="1"/>
  <c r="H948" i="1"/>
  <c r="I1069" i="1"/>
  <c r="H1070" i="1"/>
  <c r="H1249" i="1"/>
  <c r="I1248" i="1"/>
  <c r="H1610" i="1"/>
  <c r="I1609" i="1"/>
  <c r="H1788" i="1"/>
  <c r="I1787" i="1"/>
  <c r="H1012" i="1"/>
  <c r="I1011" i="1"/>
  <c r="I1308" i="1"/>
  <c r="H1309" i="1"/>
  <c r="I767" i="1"/>
  <c r="H768" i="1"/>
  <c r="I1967" i="1"/>
  <c r="H1968" i="1"/>
  <c r="I1130" i="1"/>
  <c r="H1131" i="1"/>
  <c r="I2027" i="1"/>
  <c r="H2028" i="1"/>
  <c r="I1547" i="1"/>
  <c r="H1548" i="1"/>
  <c r="I1368" i="1"/>
  <c r="H1369" i="1"/>
  <c r="I654" i="1"/>
  <c r="H655" i="1"/>
  <c r="I887" i="1"/>
  <c r="H888" i="1"/>
  <c r="I1487" i="1"/>
  <c r="H1488" i="1"/>
  <c r="H1849" i="1"/>
  <c r="I1848" i="1"/>
  <c r="H1441" i="1"/>
  <c r="I1441" i="1" s="1"/>
  <c r="I1440" i="1"/>
  <c r="I888" i="1" l="1"/>
  <c r="H889" i="1"/>
  <c r="I1968" i="1"/>
  <c r="H1969" i="1"/>
  <c r="I1309" i="1"/>
  <c r="H1310" i="1"/>
  <c r="I948" i="1"/>
  <c r="H949" i="1"/>
  <c r="H1850" i="1"/>
  <c r="I1849" i="1"/>
  <c r="H1789" i="1"/>
  <c r="I1788" i="1"/>
  <c r="H1250" i="1"/>
  <c r="I1249" i="1"/>
  <c r="I1369" i="1"/>
  <c r="H1370" i="1"/>
  <c r="I1488" i="1"/>
  <c r="H1489" i="1"/>
  <c r="I768" i="1"/>
  <c r="H769" i="1"/>
  <c r="I2028" i="1"/>
  <c r="H2029" i="1"/>
  <c r="I655" i="1"/>
  <c r="H656" i="1"/>
  <c r="I1548" i="1"/>
  <c r="H1549" i="1"/>
  <c r="I1131" i="1"/>
  <c r="H1132" i="1"/>
  <c r="I1070" i="1"/>
  <c r="H1071" i="1"/>
  <c r="I1908" i="1"/>
  <c r="H1909" i="1"/>
  <c r="H1013" i="1"/>
  <c r="I1012" i="1"/>
  <c r="H1611" i="1"/>
  <c r="I1610" i="1"/>
  <c r="I1909" i="1" l="1"/>
  <c r="H1910" i="1"/>
  <c r="I1132" i="1"/>
  <c r="H1133" i="1"/>
  <c r="I656" i="1"/>
  <c r="H657" i="1"/>
  <c r="I769" i="1"/>
  <c r="H770" i="1"/>
  <c r="I1370" i="1"/>
  <c r="H1371" i="1"/>
  <c r="I949" i="1"/>
  <c r="H950" i="1"/>
  <c r="I1969" i="1"/>
  <c r="H1970" i="1"/>
  <c r="H1612" i="1"/>
  <c r="I1611" i="1"/>
  <c r="H1790" i="1"/>
  <c r="I1789" i="1"/>
  <c r="I1071" i="1"/>
  <c r="H1072" i="1"/>
  <c r="I1489" i="1"/>
  <c r="H1490" i="1"/>
  <c r="I889" i="1"/>
  <c r="H890" i="1"/>
  <c r="I1549" i="1"/>
  <c r="H1550" i="1"/>
  <c r="I2029" i="1"/>
  <c r="H2030" i="1"/>
  <c r="I1310" i="1"/>
  <c r="H1311" i="1"/>
  <c r="H1014" i="1"/>
  <c r="I1013" i="1"/>
  <c r="H1251" i="1"/>
  <c r="I1250" i="1"/>
  <c r="H1851" i="1"/>
  <c r="I1850" i="1"/>
  <c r="I1072" i="1" l="1"/>
  <c r="H1073" i="1"/>
  <c r="I950" i="1"/>
  <c r="H951" i="1"/>
  <c r="I1133" i="1"/>
  <c r="H1134" i="1"/>
  <c r="H1852" i="1"/>
  <c r="I1851" i="1"/>
  <c r="H1015" i="1"/>
  <c r="I1014" i="1"/>
  <c r="H1613" i="1"/>
  <c r="I1612" i="1"/>
  <c r="I890" i="1"/>
  <c r="H891" i="1"/>
  <c r="I1490" i="1"/>
  <c r="H1491" i="1"/>
  <c r="I2030" i="1"/>
  <c r="H2031" i="1"/>
  <c r="I770" i="1"/>
  <c r="H771" i="1"/>
  <c r="I1311" i="1"/>
  <c r="H1312" i="1"/>
  <c r="I1550" i="1"/>
  <c r="H1551" i="1"/>
  <c r="I1970" i="1"/>
  <c r="H1971" i="1"/>
  <c r="I1371" i="1"/>
  <c r="H1372" i="1"/>
  <c r="I657" i="1"/>
  <c r="H658" i="1"/>
  <c r="I1910" i="1"/>
  <c r="H1911" i="1"/>
  <c r="H1252" i="1"/>
  <c r="I1251" i="1"/>
  <c r="H1791" i="1"/>
  <c r="I1790" i="1"/>
  <c r="I1911" i="1" l="1"/>
  <c r="H1912" i="1"/>
  <c r="I1372" i="1"/>
  <c r="H1373" i="1"/>
  <c r="I1551" i="1"/>
  <c r="H1552" i="1"/>
  <c r="I771" i="1"/>
  <c r="H772" i="1"/>
  <c r="I1491" i="1"/>
  <c r="H1492" i="1"/>
  <c r="I951" i="1"/>
  <c r="H952" i="1"/>
  <c r="H1792" i="1"/>
  <c r="I1791" i="1"/>
  <c r="H1614" i="1"/>
  <c r="I1613" i="1"/>
  <c r="H1853" i="1"/>
  <c r="I1852" i="1"/>
  <c r="I1971" i="1"/>
  <c r="H1972" i="1"/>
  <c r="I2031" i="1"/>
  <c r="H2032" i="1"/>
  <c r="I1134" i="1"/>
  <c r="H1135" i="1"/>
  <c r="I658" i="1"/>
  <c r="H659" i="1"/>
  <c r="I1312" i="1"/>
  <c r="H1313" i="1"/>
  <c r="I891" i="1"/>
  <c r="H892" i="1"/>
  <c r="I1073" i="1"/>
  <c r="H1074" i="1"/>
  <c r="H1253" i="1"/>
  <c r="I1252" i="1"/>
  <c r="H1016" i="1"/>
  <c r="I1015" i="1"/>
  <c r="I1972" i="1" l="1"/>
  <c r="H1973" i="1"/>
  <c r="I952" i="1"/>
  <c r="H953" i="1"/>
  <c r="I772" i="1"/>
  <c r="H773" i="1"/>
  <c r="I1373" i="1"/>
  <c r="H1374" i="1"/>
  <c r="H1017" i="1"/>
  <c r="I1016" i="1"/>
  <c r="H1615" i="1"/>
  <c r="I1614" i="1"/>
  <c r="I1313" i="1"/>
  <c r="H1314" i="1"/>
  <c r="I659" i="1"/>
  <c r="H660" i="1"/>
  <c r="I1492" i="1"/>
  <c r="H1493" i="1"/>
  <c r="I1074" i="1"/>
  <c r="H1075" i="1"/>
  <c r="I1135" i="1"/>
  <c r="H1136" i="1"/>
  <c r="I892" i="1"/>
  <c r="H893" i="1"/>
  <c r="I2032" i="1"/>
  <c r="H2033" i="1"/>
  <c r="I1552" i="1"/>
  <c r="H1553" i="1"/>
  <c r="I1912" i="1"/>
  <c r="H1913" i="1"/>
  <c r="H1254" i="1"/>
  <c r="I1253" i="1"/>
  <c r="H1854" i="1"/>
  <c r="I1853" i="1"/>
  <c r="H1793" i="1"/>
  <c r="I1792" i="1"/>
  <c r="I893" i="1" l="1"/>
  <c r="H894" i="1"/>
  <c r="I1075" i="1"/>
  <c r="H1076" i="1"/>
  <c r="I660" i="1"/>
  <c r="H661" i="1"/>
  <c r="I1374" i="1"/>
  <c r="H1375" i="1"/>
  <c r="I953" i="1"/>
  <c r="H954" i="1"/>
  <c r="H1794" i="1"/>
  <c r="I1793" i="1"/>
  <c r="H1255" i="1"/>
  <c r="I1254" i="1"/>
  <c r="H1616" i="1"/>
  <c r="I1615" i="1"/>
  <c r="I1553" i="1"/>
  <c r="H1554" i="1"/>
  <c r="I2033" i="1"/>
  <c r="H2034" i="1"/>
  <c r="I1314" i="1"/>
  <c r="H1315" i="1"/>
  <c r="I1913" i="1"/>
  <c r="H1914" i="1"/>
  <c r="I1136" i="1"/>
  <c r="H1137" i="1"/>
  <c r="I1493" i="1"/>
  <c r="H1494" i="1"/>
  <c r="I773" i="1"/>
  <c r="H774" i="1"/>
  <c r="I1973" i="1"/>
  <c r="H1974" i="1"/>
  <c r="H1855" i="1"/>
  <c r="I1854" i="1"/>
  <c r="H1018" i="1"/>
  <c r="I1017" i="1"/>
  <c r="I774" i="1" l="1"/>
  <c r="H775" i="1"/>
  <c r="I1974" i="1"/>
  <c r="H1975" i="1"/>
  <c r="I1494" i="1"/>
  <c r="H1495" i="1"/>
  <c r="I1914" i="1"/>
  <c r="H1915" i="1"/>
  <c r="I2034" i="1"/>
  <c r="H2035" i="1"/>
  <c r="I1375" i="1"/>
  <c r="H1376" i="1"/>
  <c r="I1076" i="1"/>
  <c r="H1077" i="1"/>
  <c r="H1019" i="1"/>
  <c r="I1018" i="1"/>
  <c r="H1617" i="1"/>
  <c r="I1616" i="1"/>
  <c r="H1795" i="1"/>
  <c r="I1794" i="1"/>
  <c r="I1137" i="1"/>
  <c r="H1138" i="1"/>
  <c r="I1315" i="1"/>
  <c r="H1316" i="1"/>
  <c r="I1554" i="1"/>
  <c r="H1555" i="1"/>
  <c r="I954" i="1"/>
  <c r="H955" i="1"/>
  <c r="I661" i="1"/>
  <c r="H662" i="1"/>
  <c r="I894" i="1"/>
  <c r="H895" i="1"/>
  <c r="H1856" i="1"/>
  <c r="I1855" i="1"/>
  <c r="H1256" i="1"/>
  <c r="I1255" i="1"/>
  <c r="I895" i="1" l="1"/>
  <c r="H896" i="1"/>
  <c r="I955" i="1"/>
  <c r="H956" i="1"/>
  <c r="I1316" i="1"/>
  <c r="H1317" i="1"/>
  <c r="I1376" i="1"/>
  <c r="H1377" i="1"/>
  <c r="I1915" i="1"/>
  <c r="H1916" i="1"/>
  <c r="I1975" i="1"/>
  <c r="H1976" i="1"/>
  <c r="H1257" i="1"/>
  <c r="I1256" i="1"/>
  <c r="H1796" i="1"/>
  <c r="I1795" i="1"/>
  <c r="H1020" i="1"/>
  <c r="I1019" i="1"/>
  <c r="I662" i="1"/>
  <c r="H663" i="1"/>
  <c r="I1555" i="1"/>
  <c r="H1556" i="1"/>
  <c r="I1138" i="1"/>
  <c r="H1139" i="1"/>
  <c r="I1077" i="1"/>
  <c r="H1078" i="1"/>
  <c r="I2035" i="1"/>
  <c r="H2036" i="1"/>
  <c r="I1495" i="1"/>
  <c r="H1496" i="1"/>
  <c r="I775" i="1"/>
  <c r="H776" i="1"/>
  <c r="H1857" i="1"/>
  <c r="I1856" i="1"/>
  <c r="H1618" i="1"/>
  <c r="I1617" i="1"/>
  <c r="I1496" i="1" l="1"/>
  <c r="H1497" i="1"/>
  <c r="I776" i="1"/>
  <c r="H777" i="1"/>
  <c r="I2036" i="1"/>
  <c r="H2037" i="1"/>
  <c r="I1139" i="1"/>
  <c r="H1140" i="1"/>
  <c r="I663" i="1"/>
  <c r="H664" i="1"/>
  <c r="I1976" i="1"/>
  <c r="H1977" i="1"/>
  <c r="I1377" i="1"/>
  <c r="H1378" i="1"/>
  <c r="I956" i="1"/>
  <c r="H957" i="1"/>
  <c r="H1619" i="1"/>
  <c r="I1618" i="1"/>
  <c r="H1797" i="1"/>
  <c r="I1796" i="1"/>
  <c r="I1078" i="1"/>
  <c r="H1079" i="1"/>
  <c r="I1556" i="1"/>
  <c r="H1557" i="1"/>
  <c r="I1916" i="1"/>
  <c r="H1917" i="1"/>
  <c r="I1317" i="1"/>
  <c r="H1318" i="1"/>
  <c r="I896" i="1"/>
  <c r="H897" i="1"/>
  <c r="H1858" i="1"/>
  <c r="I1857" i="1"/>
  <c r="H1021" i="1"/>
  <c r="I1021" i="1" s="1"/>
  <c r="I1020" i="1"/>
  <c r="H1258" i="1"/>
  <c r="I1257" i="1"/>
  <c r="I1318" i="1" l="1"/>
  <c r="H1319" i="1"/>
  <c r="I1557" i="1"/>
  <c r="H1558" i="1"/>
  <c r="I957" i="1"/>
  <c r="H958" i="1"/>
  <c r="I1977" i="1"/>
  <c r="H1978" i="1"/>
  <c r="I1140" i="1"/>
  <c r="H1141" i="1"/>
  <c r="I777" i="1"/>
  <c r="H778" i="1"/>
  <c r="H1259" i="1"/>
  <c r="I1258" i="1"/>
  <c r="H1859" i="1"/>
  <c r="I1858" i="1"/>
  <c r="H1798" i="1"/>
  <c r="I1797" i="1"/>
  <c r="I1917" i="1"/>
  <c r="H1918" i="1"/>
  <c r="I664" i="1"/>
  <c r="H665" i="1"/>
  <c r="I1497" i="1"/>
  <c r="H1498" i="1"/>
  <c r="I897" i="1"/>
  <c r="H898" i="1"/>
  <c r="I1079" i="1"/>
  <c r="H1080" i="1"/>
  <c r="I1378" i="1"/>
  <c r="H1379" i="1"/>
  <c r="I2037" i="1"/>
  <c r="H2038" i="1"/>
  <c r="I1619" i="1"/>
  <c r="H1620" i="1"/>
  <c r="I1498" i="1" l="1"/>
  <c r="H1499" i="1"/>
  <c r="I778" i="1"/>
  <c r="H779" i="1"/>
  <c r="I1978" i="1"/>
  <c r="H1979" i="1"/>
  <c r="I1558" i="1"/>
  <c r="H1559" i="1"/>
  <c r="H1860" i="1"/>
  <c r="I1859" i="1"/>
  <c r="I2038" i="1"/>
  <c r="H2039" i="1"/>
  <c r="I1918" i="1"/>
  <c r="H1919" i="1"/>
  <c r="I898" i="1"/>
  <c r="H899" i="1"/>
  <c r="I1080" i="1"/>
  <c r="H1081" i="1"/>
  <c r="I1081" i="1" s="1"/>
  <c r="I1620" i="1"/>
  <c r="H1621" i="1"/>
  <c r="I1621" i="1" s="1"/>
  <c r="I1379" i="1"/>
  <c r="H1380" i="1"/>
  <c r="I665" i="1"/>
  <c r="H666" i="1"/>
  <c r="I1141" i="1"/>
  <c r="H1142" i="1"/>
  <c r="I1142" i="1" s="1"/>
  <c r="I958" i="1"/>
  <c r="H959" i="1"/>
  <c r="I1319" i="1"/>
  <c r="H1320" i="1"/>
  <c r="H1799" i="1"/>
  <c r="I1798" i="1"/>
  <c r="H1260" i="1"/>
  <c r="I1259" i="1"/>
  <c r="I959" i="1" l="1"/>
  <c r="H960" i="1"/>
  <c r="I666" i="1"/>
  <c r="H667" i="1"/>
  <c r="I899" i="1"/>
  <c r="H900" i="1"/>
  <c r="I2039" i="1"/>
  <c r="H2040" i="1"/>
  <c r="I1559" i="1"/>
  <c r="H1560" i="1"/>
  <c r="I779" i="1"/>
  <c r="H780" i="1"/>
  <c r="H1800" i="1"/>
  <c r="I1799" i="1"/>
  <c r="I1320" i="1"/>
  <c r="H1321" i="1"/>
  <c r="I1321" i="1" s="1"/>
  <c r="I1979" i="1"/>
  <c r="H1980" i="1"/>
  <c r="I1380" i="1"/>
  <c r="H1381" i="1"/>
  <c r="I1381" i="1" s="1"/>
  <c r="I1919" i="1"/>
  <c r="H1920" i="1"/>
  <c r="I1499" i="1"/>
  <c r="H1500" i="1"/>
  <c r="H1261" i="1"/>
  <c r="I1261" i="1" s="1"/>
  <c r="I1260" i="1"/>
  <c r="H1861" i="1"/>
  <c r="I1861" i="1" s="1"/>
  <c r="I1860" i="1"/>
  <c r="I1500" i="1" l="1"/>
  <c r="H1501" i="1"/>
  <c r="I1501" i="1" s="1"/>
  <c r="I780" i="1"/>
  <c r="H781" i="1"/>
  <c r="I781" i="1" s="1"/>
  <c r="I667" i="1"/>
  <c r="H668" i="1"/>
  <c r="I2040" i="1"/>
  <c r="H2041" i="1"/>
  <c r="I2041" i="1" s="1"/>
  <c r="I1920" i="1"/>
  <c r="H1921" i="1"/>
  <c r="I1921" i="1" s="1"/>
  <c r="I1980" i="1"/>
  <c r="H1981" i="1"/>
  <c r="I1981" i="1" s="1"/>
  <c r="I1560" i="1"/>
  <c r="H1561" i="1"/>
  <c r="I1561" i="1" s="1"/>
  <c r="I900" i="1"/>
  <c r="H901" i="1"/>
  <c r="I901" i="1" s="1"/>
  <c r="I960" i="1"/>
  <c r="H961" i="1"/>
  <c r="I961" i="1" s="1"/>
  <c r="H1801" i="1"/>
  <c r="I1801" i="1" s="1"/>
  <c r="I1800" i="1"/>
  <c r="I668" i="1" l="1"/>
  <c r="H669" i="1"/>
  <c r="I669" i="1" l="1"/>
  <c r="H670" i="1"/>
  <c r="I670" i="1" l="1"/>
  <c r="H671" i="1"/>
  <c r="I671" i="1" l="1"/>
  <c r="H672" i="1"/>
  <c r="I672" i="1" l="1"/>
  <c r="H673" i="1"/>
  <c r="I673" i="1" l="1"/>
  <c r="H674" i="1"/>
  <c r="I674" i="1" l="1"/>
  <c r="H675" i="1"/>
  <c r="I675" i="1" l="1"/>
  <c r="H676" i="1"/>
  <c r="I676" i="1" l="1"/>
  <c r="H677" i="1"/>
  <c r="I677" i="1" l="1"/>
  <c r="H678" i="1"/>
  <c r="I678" i="1" l="1"/>
  <c r="H679" i="1"/>
  <c r="I679" i="1" l="1"/>
  <c r="H680" i="1"/>
  <c r="I680" i="1" l="1"/>
  <c r="H681" i="1"/>
  <c r="I681" i="1" l="1"/>
  <c r="H682" i="1"/>
  <c r="I682" i="1" l="1"/>
  <c r="H683" i="1"/>
  <c r="I683" i="1" l="1"/>
  <c r="H684" i="1"/>
  <c r="I684" i="1" l="1"/>
  <c r="H685" i="1"/>
  <c r="I685" i="1" l="1"/>
  <c r="H686" i="1"/>
  <c r="I686" i="1" l="1"/>
  <c r="H687" i="1"/>
  <c r="I687" i="1" l="1"/>
  <c r="H688" i="1"/>
  <c r="I688" i="1" l="1"/>
  <c r="H689" i="1"/>
  <c r="I689" i="1" l="1"/>
  <c r="H690" i="1"/>
  <c r="I690" i="1" l="1"/>
  <c r="H691" i="1"/>
  <c r="I691" i="1" l="1"/>
  <c r="H692" i="1"/>
  <c r="I692" i="1" l="1"/>
  <c r="H693" i="1"/>
  <c r="I693" i="1" l="1"/>
  <c r="H694" i="1"/>
  <c r="I694" i="1" l="1"/>
  <c r="H695" i="1"/>
  <c r="I695" i="1" l="1"/>
  <c r="H696" i="1"/>
  <c r="I696" i="1" l="1"/>
  <c r="H697" i="1"/>
  <c r="I697" i="1" l="1"/>
  <c r="H698" i="1"/>
  <c r="I698" i="1" l="1"/>
  <c r="H699" i="1"/>
  <c r="I699" i="1" l="1"/>
  <c r="H700" i="1"/>
  <c r="I700" i="1" l="1"/>
  <c r="H701" i="1"/>
  <c r="I701" i="1" l="1"/>
  <c r="H702" i="1"/>
  <c r="I702" i="1" l="1"/>
  <c r="H703" i="1"/>
  <c r="I703" i="1" l="1"/>
  <c r="H704" i="1"/>
  <c r="I704" i="1" l="1"/>
  <c r="H705" i="1"/>
  <c r="I705" i="1" l="1"/>
  <c r="H706" i="1"/>
  <c r="I706" i="1" l="1"/>
  <c r="H707" i="1"/>
  <c r="I707" i="1" l="1"/>
  <c r="H708" i="1"/>
  <c r="I708" i="1" l="1"/>
  <c r="H709" i="1"/>
  <c r="I709" i="1" l="1"/>
  <c r="H710" i="1"/>
  <c r="I710" i="1" l="1"/>
  <c r="H711" i="1"/>
  <c r="I711" i="1" l="1"/>
  <c r="H712" i="1"/>
  <c r="I712" i="1" l="1"/>
  <c r="H713" i="1"/>
  <c r="I713" i="1" l="1"/>
  <c r="H714" i="1"/>
  <c r="I714" i="1" l="1"/>
  <c r="H715" i="1"/>
  <c r="I715" i="1" l="1"/>
  <c r="H716" i="1"/>
  <c r="I716" i="1" l="1"/>
  <c r="H717" i="1"/>
  <c r="I717" i="1" l="1"/>
  <c r="H718" i="1"/>
  <c r="I718" i="1" l="1"/>
  <c r="H719" i="1"/>
  <c r="I719" i="1" l="1"/>
  <c r="H720" i="1"/>
  <c r="I720" i="1" l="1"/>
  <c r="H721" i="1"/>
  <c r="I721" i="1" s="1"/>
  <c r="B10" i="10"/>
</calcChain>
</file>

<file path=xl/sharedStrings.xml><?xml version="1.0" encoding="utf-8"?>
<sst xmlns="http://schemas.openxmlformats.org/spreadsheetml/2006/main" count="8693" uniqueCount="74">
  <si>
    <t>Home Country</t>
  </si>
  <si>
    <t>Partner Country</t>
  </si>
  <si>
    <t>Sum of REM</t>
  </si>
  <si>
    <t>Sum of CuMig</t>
  </si>
  <si>
    <t>Afghanistan</t>
  </si>
  <si>
    <t>Pakistan</t>
  </si>
  <si>
    <t>Bangladesh</t>
  </si>
  <si>
    <t>Bahrain</t>
  </si>
  <si>
    <t>Italy</t>
  </si>
  <si>
    <t>Japan</t>
  </si>
  <si>
    <t>Kuwait</t>
  </si>
  <si>
    <t>Libya</t>
  </si>
  <si>
    <t>Malaysia</t>
  </si>
  <si>
    <t>Oman</t>
  </si>
  <si>
    <t>Qatar</t>
  </si>
  <si>
    <t>Saudi Arabia</t>
  </si>
  <si>
    <t>Singapore</t>
  </si>
  <si>
    <t>UAE</t>
  </si>
  <si>
    <t>UK</t>
  </si>
  <si>
    <t>Bhutan</t>
  </si>
  <si>
    <t>India</t>
  </si>
  <si>
    <t>Australia</t>
  </si>
  <si>
    <t>Hong Kong</t>
  </si>
  <si>
    <t>USA</t>
  </si>
  <si>
    <t>Maldives</t>
  </si>
  <si>
    <t>Nepal</t>
  </si>
  <si>
    <t>US</t>
  </si>
  <si>
    <t>Sri Lanka</t>
  </si>
  <si>
    <t>Grand Total</t>
  </si>
  <si>
    <t>Date</t>
  </si>
  <si>
    <t>C_ID</t>
  </si>
  <si>
    <t>REM</t>
  </si>
  <si>
    <t>LN REM</t>
  </si>
  <si>
    <t>MIGS</t>
  </si>
  <si>
    <t>CuMig</t>
  </si>
  <si>
    <t>LN_MIG_S</t>
  </si>
  <si>
    <t>INCENTIVE</t>
  </si>
  <si>
    <t>GDPD</t>
  </si>
  <si>
    <t>LN_GDP_D</t>
  </si>
  <si>
    <t>GDPP</t>
  </si>
  <si>
    <t>LN_GDP_P</t>
  </si>
  <si>
    <t>COL</t>
  </si>
  <si>
    <t>CONT</t>
  </si>
  <si>
    <t>COMNLANG</t>
  </si>
  <si>
    <t>LANDLOCK_D</t>
  </si>
  <si>
    <t>LANDLOCK_P</t>
  </si>
  <si>
    <t>DIST</t>
  </si>
  <si>
    <t>LN_DIST</t>
  </si>
  <si>
    <t>ISLAND_D</t>
  </si>
  <si>
    <t>ISLAND_P</t>
  </si>
  <si>
    <t>BER</t>
  </si>
  <si>
    <t>BERI</t>
  </si>
  <si>
    <t>COVCASES_D</t>
  </si>
  <si>
    <t>COVCASES_P</t>
  </si>
  <si>
    <t>COVMORT_D</t>
  </si>
  <si>
    <t>COVMORT_P</t>
  </si>
  <si>
    <t>COVVACC_D</t>
  </si>
  <si>
    <t>COVVACC_P</t>
  </si>
  <si>
    <t>COVD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</si>
  <si>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</si>
  <si>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</si>
  <si>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</si>
  <si>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</si>
  <si>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</si>
  <si>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</si>
  <si>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</si>
  <si>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</si>
  <si>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</si>
  <si>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</si>
  <si>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</si>
  <si>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</si>
  <si>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Country</t>
  </si>
  <si>
    <t>Remittance</t>
  </si>
  <si>
    <t>Migration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</si>
</sst>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yyyy"/>
    <numFmt numFmtId="165" formatCode="mmmm\ yyyy"/>
  </numFmts>
  <fonts count="5">
    <font>
      <sz val="10"/>
      <color rgb="FF000000"/>
      <name val="Arial"/>
      <charset val="134"/>
      <scheme val="minor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0" fillId="0" borderId="0" xfId="0" applyNumberFormat="1" applyFont="1" applyAlignment="1"/>
    <xf numFmtId="0" fontId="1" fillId="0" borderId="1" xfId="0" applyFont="1" applyBorder="1" applyAlignment="1"/>
    <xf numFmtId="0" fontId="1" fillId="2" borderId="1" xfId="0" applyFont="1" applyFill="1" applyBorder="1" applyAlignment="1"/>
    <xf numFmtId="164" fontId="1" fillId="0" borderId="1" xfId="0" applyNumberFormat="1" applyFont="1" applyBorder="1" applyAlignment="1">
      <alignment horizontal="right"/>
    </xf>
    <xf numFmtId="0" fontId="2" fillId="0" borderId="1" xfId="0" applyFont="1" applyBorder="1" applyAlignment="1"/>
    <xf numFmtId="0" fontId="2" fillId="0" borderId="1" xfId="0" applyFont="1" applyBorder="1"/>
    <xf numFmtId="1" fontId="2" fillId="2" borderId="1" xfId="0" applyNumberFormat="1" applyFont="1" applyFill="1" applyBorder="1"/>
    <xf numFmtId="1" fontId="2" fillId="0" borderId="1" xfId="0" applyNumberFormat="1" applyFont="1" applyBorder="1"/>
    <xf numFmtId="165" fontId="1" fillId="0" borderId="1" xfId="0" applyNumberFormat="1" applyFont="1" applyBorder="1" applyAlignment="1">
      <alignment horizontal="right"/>
    </xf>
    <xf numFmtId="0" fontId="2" fillId="2" borderId="1" xfId="0" applyFont="1" applyFill="1" applyBorder="1" applyAlignment="1"/>
    <xf numFmtId="0" fontId="3" fillId="2" borderId="1" xfId="0" applyFont="1" applyFill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2" fillId="2" borderId="1" xfId="0" applyFont="1" applyFill="1" applyBorder="1"/>
    <xf numFmtId="0" fontId="0" fillId="0" borderId="1" xfId="0" applyFont="1" applyBorder="1" applyAlignment="1"/>
    <xf numFmtId="0" fontId="1" fillId="0" borderId="0" xfId="0" applyFont="1" applyAlignment="1"/>
    <xf numFmtId="3" fontId="3" fillId="2" borderId="1" xfId="0" applyNumberFormat="1" applyFont="1" applyFill="1" applyBorder="1" applyAlignment="1">
      <alignment horizontal="right"/>
    </xf>
    <xf numFmtId="3" fontId="3" fillId="2" borderId="1" xfId="0" applyNumberFormat="1" applyFont="1" applyFill="1" applyBorder="1" applyAlignment="1">
      <alignment horizontal="right" vertical="top"/>
    </xf>
    <xf numFmtId="0" fontId="3" fillId="2" borderId="1" xfId="0" applyFont="1" applyFill="1" applyBorder="1" applyAlignment="1"/>
    <xf numFmtId="0" fontId="1" fillId="0" borderId="1" xfId="0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right"/>
    </xf>
    <xf numFmtId="3" fontId="2" fillId="2" borderId="1" xfId="0" applyNumberFormat="1" applyFont="1" applyFill="1" applyBorder="1" applyAlignment="1"/>
    <xf numFmtId="1" fontId="2" fillId="2" borderId="1" xfId="0" applyNumberFormat="1" applyFont="1" applyFill="1" applyBorder="1" applyAlignment="1"/>
    <xf numFmtId="0" fontId="3" fillId="2" borderId="0" xfId="0" applyFont="1" applyFill="1" applyAlignment="1">
      <alignment horizontal="right"/>
    </xf>
    <xf numFmtId="0" fontId="4" fillId="0" borderId="1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165" fontId="2" fillId="0" borderId="1" xfId="0" applyNumberFormat="1" applyFont="1" applyBorder="1" applyAlignment="1"/>
    <xf numFmtId="165" fontId="2" fillId="0" borderId="1" xfId="0" applyNumberFormat="1" applyFont="1" applyBorder="1"/>
    <xf numFmtId="3" fontId="1" fillId="0" borderId="1" xfId="0" applyNumberFormat="1" applyFont="1" applyBorder="1" applyAlignment="1">
      <alignment horizontal="right"/>
    </xf>
    <xf numFmtId="2" fontId="2" fillId="0" borderId="1" xfId="0" applyNumberFormat="1" applyFont="1" applyBorder="1"/>
    <xf numFmtId="3" fontId="2" fillId="0" borderId="1" xfId="0" applyNumberFormat="1" applyFont="1" applyBorder="1" applyAlignment="1"/>
    <xf numFmtId="1" fontId="2" fillId="0" borderId="1" xfId="0" applyNumberFormat="1" applyFont="1" applyBorder="1" applyAlignment="1"/>
    <xf numFmtId="0" fontId="0" fillId="0" borderId="1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South Asian Remittance Inflow (Jan 2018-Dec 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Parcent!$A$14:$A$21</c:f>
              <c:strCache>
                <c:ptCount val="8"/>
                <c:pt idx="0">
                  <c:v>Afghanistan</c:v>
                </c:pt>
                <c:pt idx="1">
                  <c:v>Bangladesh</c:v>
                </c:pt>
                <c:pt idx="2">
                  <c:v>Bhutan</c:v>
                </c:pt>
                <c:pt idx="3">
                  <c:v>India</c:v>
                </c:pt>
                <c:pt idx="4">
                  <c:v>Maldives</c:v>
                </c:pt>
                <c:pt idx="5">
                  <c:v>Nepal</c:v>
                </c:pt>
                <c:pt idx="6">
                  <c:v>Pakistan</c:v>
                </c:pt>
                <c:pt idx="7">
                  <c:v>Sri Lanka</c:v>
                </c:pt>
              </c:strCache>
            </c:strRef>
          </c:cat>
          <c:val>
            <c:numRef>
              <c:f>Parcent!$B$14:$B$21</c:f>
              <c:numCache>
                <c:formatCode>General</c:formatCode>
                <c:ptCount val="8"/>
                <c:pt idx="0">
                  <c:v>5137.6450000000004</c:v>
                </c:pt>
                <c:pt idx="1">
                  <c:v>72091409.430000007</c:v>
                </c:pt>
                <c:pt idx="2">
                  <c:v>40620.75576</c:v>
                </c:pt>
                <c:pt idx="3">
                  <c:v>87734379305.238693</c:v>
                </c:pt>
                <c:pt idx="4">
                  <c:v>1623.9072000000001</c:v>
                </c:pt>
                <c:pt idx="5">
                  <c:v>185.8475</c:v>
                </c:pt>
                <c:pt idx="6">
                  <c:v>65494574218.594101</c:v>
                </c:pt>
                <c:pt idx="7">
                  <c:v>5164.6450666999999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2-42A6-A0D8-9606FE6A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7458842"/>
        <c:axId val="770336746"/>
      </c:barChart>
      <c:catAx>
        <c:axId val="61745884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Country</a:t>
                </a:r>
              </a:p>
            </c:rich>
          </c:tx>
          <c:layout>
            <c:manualLayout>
              <c:xMode val="edge"/>
              <c:yMode val="edge"/>
              <c:x val="0.48153026905829599"/>
              <c:y val="0.90018484288354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336746"/>
        <c:crosses val="autoZero"/>
        <c:auto val="1"/>
        <c:lblAlgn val="ctr"/>
        <c:lblOffset val="100"/>
        <c:noMultiLvlLbl val="0"/>
      </c:catAx>
      <c:valAx>
        <c:axId val="7703367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Remittance (Million USD)</a:t>
                </a:r>
              </a:p>
            </c:rich>
          </c:tx>
          <c:layout>
            <c:manualLayout>
              <c:xMode val="edge"/>
              <c:yMode val="edge"/>
              <c:x val="1.83109118086697E-2"/>
              <c:y val="0.267597042513863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588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Total Remittance (Million USD) and Migration of Bangladesh from Jan’18-Dec’22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Sheet2!$I$4</c:f>
              <c:strCache>
                <c:ptCount val="1"/>
                <c:pt idx="0">
                  <c:v>Remittance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Sheet2!$H$5:$H$16</c:f>
              <c:strCache>
                <c:ptCount val="12"/>
                <c:pt idx="0">
                  <c:v>Bahrain</c:v>
                </c:pt>
                <c:pt idx="1">
                  <c:v>Italy</c:v>
                </c:pt>
                <c:pt idx="2">
                  <c:v>Japan</c:v>
                </c:pt>
                <c:pt idx="3">
                  <c:v>Kuwait</c:v>
                </c:pt>
                <c:pt idx="4">
                  <c:v>Libya</c:v>
                </c:pt>
                <c:pt idx="5">
                  <c:v>Malaysia</c:v>
                </c:pt>
                <c:pt idx="6">
                  <c:v>Oman</c:v>
                </c:pt>
                <c:pt idx="7">
                  <c:v>Qatar</c:v>
                </c:pt>
                <c:pt idx="8">
                  <c:v>Saudi Arabia</c:v>
                </c:pt>
                <c:pt idx="9">
                  <c:v>Singapore</c:v>
                </c:pt>
                <c:pt idx="10">
                  <c:v>UAE</c:v>
                </c:pt>
                <c:pt idx="11">
                  <c:v>UK</c:v>
                </c:pt>
              </c:strCache>
            </c:strRef>
          </c:cat>
          <c:val>
            <c:numRef>
              <c:f>Sheet2!$I$5:$I$16</c:f>
              <c:numCache>
                <c:formatCode>General</c:formatCode>
                <c:ptCount val="12"/>
                <c:pt idx="0">
                  <c:v>22445.200000000001</c:v>
                </c:pt>
                <c:pt idx="1">
                  <c:v>37422.79</c:v>
                </c:pt>
                <c:pt idx="2">
                  <c:v>2876.02</c:v>
                </c:pt>
                <c:pt idx="3">
                  <c:v>69972.960000000006</c:v>
                </c:pt>
                <c:pt idx="4">
                  <c:v>229.56</c:v>
                </c:pt>
                <c:pt idx="5">
                  <c:v>58842.18</c:v>
                </c:pt>
                <c:pt idx="6">
                  <c:v>48037.54</c:v>
                </c:pt>
                <c:pt idx="7">
                  <c:v>54413.9</c:v>
                </c:pt>
                <c:pt idx="8">
                  <c:v>183078.21</c:v>
                </c:pt>
                <c:pt idx="9">
                  <c:v>19285.169999999998</c:v>
                </c:pt>
                <c:pt idx="10">
                  <c:v>104202</c:v>
                </c:pt>
                <c:pt idx="11">
                  <c:v>72945.960000000006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3-4014-97D0-187CF6664A0C}"/>
            </c:ext>
          </c:extLst>
        </c:ser>
        <c:ser>
          <c:idx val="1"/>
          <c:order val="1"/>
          <c:tx>
            <c:strRef>
              <c:f>Sheet2!$J$4</c:f>
              <c:strCache>
                <c:ptCount val="1"/>
                <c:pt idx="0">
                  <c:v>Migration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Sheet2!$H$5:$H$16</c:f>
              <c:strCache>
                <c:ptCount val="12"/>
                <c:pt idx="0">
                  <c:v>Bahrain</c:v>
                </c:pt>
                <c:pt idx="1">
                  <c:v>Italy</c:v>
                </c:pt>
                <c:pt idx="2">
                  <c:v>Japan</c:v>
                </c:pt>
                <c:pt idx="3">
                  <c:v>Kuwait</c:v>
                </c:pt>
                <c:pt idx="4">
                  <c:v>Libya</c:v>
                </c:pt>
                <c:pt idx="5">
                  <c:v>Malaysia</c:v>
                </c:pt>
                <c:pt idx="6">
                  <c:v>Oman</c:v>
                </c:pt>
                <c:pt idx="7">
                  <c:v>Qatar</c:v>
                </c:pt>
                <c:pt idx="8">
                  <c:v>Saudi Arabia</c:v>
                </c:pt>
                <c:pt idx="9">
                  <c:v>Singapore</c:v>
                </c:pt>
                <c:pt idx="10">
                  <c:v>UAE</c:v>
                </c:pt>
                <c:pt idx="11">
                  <c:v>UK</c:v>
                </c:pt>
              </c:strCache>
            </c:strRef>
          </c:cat>
          <c:val>
            <c:numRef>
              <c:f>Sheet2!$J$5:$J$16</c:f>
              <c:numCache>
                <c:formatCode>General</c:formatCode>
                <c:ptCount val="12"/>
                <c:pt idx="0">
                  <c:v>2345509</c:v>
                </c:pt>
                <c:pt idx="1">
                  <c:v>8434946</c:v>
                </c:pt>
                <c:pt idx="2">
                  <c:v>2335861</c:v>
                </c:pt>
                <c:pt idx="3">
                  <c:v>2427431</c:v>
                </c:pt>
                <c:pt idx="4">
                  <c:v>2339717</c:v>
                </c:pt>
                <c:pt idx="5">
                  <c:v>5158826</c:v>
                </c:pt>
                <c:pt idx="6">
                  <c:v>2915672</c:v>
                </c:pt>
                <c:pt idx="7">
                  <c:v>2574421</c:v>
                </c:pt>
                <c:pt idx="8">
                  <c:v>5253094</c:v>
                </c:pt>
                <c:pt idx="9">
                  <c:v>2605019</c:v>
                </c:pt>
                <c:pt idx="10">
                  <c:v>2519343</c:v>
                </c:pt>
                <c:pt idx="11">
                  <c:v>2335338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3-4014-97D0-187CF6664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0489101"/>
        <c:axId val="618339408"/>
      </c:barChart>
      <c:catAx>
        <c:axId val="3504891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39408"/>
        <c:crosses val="autoZero"/>
        <c:auto val="1"/>
        <c:lblAlgn val="ctr"/>
        <c:lblOffset val="100"/>
        <c:noMultiLvlLbl val="0"/>
      </c:catAx>
      <c:valAx>
        <c:axId val="6183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89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Remittance (Million USD) and Migration of </a:t>
            </a:r>
          </a:p>
          <a:p>
            <a:pPr defTabSz="914400">
              <a:defRPr/>
            </a:pPr>
            <a:r>
              <a:rPr lang="en-US" b="1"/>
              <a:t>India from Jan’18-Dec’22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Sheet2!$I$19</c:f>
              <c:strCache>
                <c:ptCount val="1"/>
                <c:pt idx="0">
                  <c:v>Remittance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Sheet2!$H$20:$H$29</c:f>
              <c:strCache>
                <c:ptCount val="10"/>
                <c:pt idx="0">
                  <c:v>Australia</c:v>
                </c:pt>
                <c:pt idx="1">
                  <c:v>Hong Kong</c:v>
                </c:pt>
                <c:pt idx="2">
                  <c:v>Kuwait</c:v>
                </c:pt>
                <c:pt idx="3">
                  <c:v>Oman</c:v>
                </c:pt>
                <c:pt idx="4">
                  <c:v>Qatar</c:v>
                </c:pt>
                <c:pt idx="5">
                  <c:v>Saudi Arabia</c:v>
                </c:pt>
                <c:pt idx="6">
                  <c:v>Singapore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Sheet2!$I$20:$I$29</c:f>
              <c:numCache>
                <c:formatCode>General</c:formatCode>
                <c:ptCount val="10"/>
                <c:pt idx="0">
                  <c:v>17828662.739999998</c:v>
                </c:pt>
                <c:pt idx="1">
                  <c:v>398416.03470000002</c:v>
                </c:pt>
                <c:pt idx="2">
                  <c:v>489459.01679999998</c:v>
                </c:pt>
                <c:pt idx="3">
                  <c:v>5517789.1929000001</c:v>
                </c:pt>
                <c:pt idx="4">
                  <c:v>4548128.25</c:v>
                </c:pt>
                <c:pt idx="5">
                  <c:v>70586950.439999998</c:v>
                </c:pt>
                <c:pt idx="6">
                  <c:v>365063.09419999999</c:v>
                </c:pt>
                <c:pt idx="7">
                  <c:v>110187796.95</c:v>
                </c:pt>
                <c:pt idx="8">
                  <c:v>31048555.52</c:v>
                </c:pt>
                <c:pt idx="9">
                  <c:v>87493408484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5-4D6B-8C58-489488D4F29E}"/>
            </c:ext>
          </c:extLst>
        </c:ser>
        <c:ser>
          <c:idx val="1"/>
          <c:order val="1"/>
          <c:tx>
            <c:strRef>
              <c:f>Sheet2!$J$19</c:f>
              <c:strCache>
                <c:ptCount val="1"/>
                <c:pt idx="0">
                  <c:v>Migration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Sheet2!$H$20:$H$29</c:f>
              <c:strCache>
                <c:ptCount val="10"/>
                <c:pt idx="0">
                  <c:v>Australia</c:v>
                </c:pt>
                <c:pt idx="1">
                  <c:v>Hong Kong</c:v>
                </c:pt>
                <c:pt idx="2">
                  <c:v>Kuwait</c:v>
                </c:pt>
                <c:pt idx="3">
                  <c:v>Oman</c:v>
                </c:pt>
                <c:pt idx="4">
                  <c:v>Qatar</c:v>
                </c:pt>
                <c:pt idx="5">
                  <c:v>Saudi Arabia</c:v>
                </c:pt>
                <c:pt idx="6">
                  <c:v>Singapore</c:v>
                </c:pt>
                <c:pt idx="7">
                  <c:v>UAE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Sheet2!$J$20:$J$29</c:f>
              <c:numCache>
                <c:formatCode>General</c:formatCode>
                <c:ptCount val="10"/>
                <c:pt idx="0">
                  <c:v>775690015.32000005</c:v>
                </c:pt>
                <c:pt idx="1">
                  <c:v>20211724.5792</c:v>
                </c:pt>
                <c:pt idx="2">
                  <c:v>1239205517.9737501</c:v>
                </c:pt>
                <c:pt idx="3">
                  <c:v>1479912844.1928</c:v>
                </c:pt>
                <c:pt idx="4">
                  <c:v>901466715.53840005</c:v>
                </c:pt>
                <c:pt idx="5">
                  <c:v>2346477499.2728</c:v>
                </c:pt>
                <c:pt idx="6">
                  <c:v>664890408</c:v>
                </c:pt>
                <c:pt idx="7">
                  <c:v>870248136</c:v>
                </c:pt>
                <c:pt idx="8">
                  <c:v>11827990.528000001</c:v>
                </c:pt>
                <c:pt idx="9">
                  <c:v>394838152.60000002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05-4D6B-8C58-489488D4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6289599"/>
        <c:axId val="500850173"/>
      </c:barChart>
      <c:catAx>
        <c:axId val="8762895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50173"/>
        <c:crosses val="autoZero"/>
        <c:auto val="1"/>
        <c:lblAlgn val="ctr"/>
        <c:lblOffset val="100"/>
        <c:noMultiLvlLbl val="0"/>
      </c:catAx>
      <c:valAx>
        <c:axId val="5008501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28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Remittance (Million USD) and Migration of Pakistan from Jan’18-Dec’22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Sheet2!$I$48</c:f>
              <c:strCache>
                <c:ptCount val="1"/>
                <c:pt idx="0">
                  <c:v>Remittance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Sheet2!$H$49:$H$55</c:f>
              <c:strCache>
                <c:ptCount val="7"/>
                <c:pt idx="0">
                  <c:v>Australia</c:v>
                </c:pt>
                <c:pt idx="1">
                  <c:v>Kuwait</c:v>
                </c:pt>
                <c:pt idx="2">
                  <c:v>Oman</c:v>
                </c:pt>
                <c:pt idx="3">
                  <c:v>Saudi Arabia</c:v>
                </c:pt>
                <c:pt idx="4">
                  <c:v>UAE</c:v>
                </c:pt>
                <c:pt idx="5">
                  <c:v>UK</c:v>
                </c:pt>
                <c:pt idx="6">
                  <c:v>US</c:v>
                </c:pt>
              </c:strCache>
            </c:strRef>
          </c:cat>
          <c:val>
            <c:numRef>
              <c:f>Sheet2!$I$49:$I$55</c:f>
              <c:numCache>
                <c:formatCode>General</c:formatCode>
                <c:ptCount val="7"/>
                <c:pt idx="0">
                  <c:v>13421888.0964</c:v>
                </c:pt>
                <c:pt idx="1">
                  <c:v>368873.65924800001</c:v>
                </c:pt>
                <c:pt idx="2">
                  <c:v>4153937.4077940001</c:v>
                </c:pt>
                <c:pt idx="3">
                  <c:v>53139720.218400002</c:v>
                </c:pt>
                <c:pt idx="4">
                  <c:v>83355014.457000002</c:v>
                </c:pt>
                <c:pt idx="5">
                  <c:v>23374172.4672</c:v>
                </c:pt>
                <c:pt idx="6">
                  <c:v>65316760612.288002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8-4596-899F-020934087143}"/>
            </c:ext>
          </c:extLst>
        </c:ser>
        <c:ser>
          <c:idx val="1"/>
          <c:order val="1"/>
          <c:tx>
            <c:strRef>
              <c:f>Sheet2!$J$48</c:f>
              <c:strCache>
                <c:ptCount val="1"/>
                <c:pt idx="0">
                  <c:v>Migration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Sheet2!$H$49:$H$55</c:f>
              <c:strCache>
                <c:ptCount val="7"/>
                <c:pt idx="0">
                  <c:v>Australia</c:v>
                </c:pt>
                <c:pt idx="1">
                  <c:v>Kuwait</c:v>
                </c:pt>
                <c:pt idx="2">
                  <c:v>Oman</c:v>
                </c:pt>
                <c:pt idx="3">
                  <c:v>Saudi Arabia</c:v>
                </c:pt>
                <c:pt idx="4">
                  <c:v>UAE</c:v>
                </c:pt>
                <c:pt idx="5">
                  <c:v>UK</c:v>
                </c:pt>
                <c:pt idx="6">
                  <c:v>US</c:v>
                </c:pt>
              </c:strCache>
            </c:strRef>
          </c:cat>
          <c:val>
            <c:numRef>
              <c:f>Sheet2!$J$49:$J$55</c:f>
              <c:numCache>
                <c:formatCode>General</c:formatCode>
                <c:ptCount val="7"/>
                <c:pt idx="0">
                  <c:v>28909339.199999999</c:v>
                </c:pt>
                <c:pt idx="1">
                  <c:v>100814852.88</c:v>
                </c:pt>
                <c:pt idx="2">
                  <c:v>74367357.120000005</c:v>
                </c:pt>
                <c:pt idx="3">
                  <c:v>441204034.31999999</c:v>
                </c:pt>
                <c:pt idx="4">
                  <c:v>296256199.68000001</c:v>
                </c:pt>
                <c:pt idx="5">
                  <c:v>159696295.91999999</c:v>
                </c:pt>
                <c:pt idx="6">
                  <c:v>121445392.31999999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8-4596-899F-020934087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039436"/>
        <c:axId val="877400537"/>
      </c:barChart>
      <c:catAx>
        <c:axId val="9040394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400537"/>
        <c:crosses val="autoZero"/>
        <c:auto val="1"/>
        <c:lblAlgn val="ctr"/>
        <c:lblOffset val="100"/>
        <c:noMultiLvlLbl val="0"/>
      </c:catAx>
      <c:valAx>
        <c:axId val="87740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394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8</xdr:row>
      <xdr:rowOff>63500</xdr:rowOff>
    </xdr:from>
    <xdr:to>
      <xdr:col>15</xdr:col>
      <xdr:colOff>345440</xdr:colOff>
      <xdr:row>29</xdr:row>
      <xdr:rowOff>153670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579120</xdr:colOff>
      <xdr:row>0</xdr:row>
      <xdr:rowOff>635</xdr:rowOff>
    </xdr:from>
    <xdr:to>
      <xdr:col>20</xdr:col>
      <xdr:colOff>563880</xdr:colOff>
      <xdr:row>21</xdr:row>
      <xdr:rowOff>61595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594360</xdr:colOff>
      <xdr:row>22</xdr:row>
      <xdr:rowOff>60960</xdr:rowOff>
    </xdr:from>
    <xdr:to>
      <xdr:col>20</xdr:col>
      <xdr:colOff>601980</xdr:colOff>
      <xdr:row>42</xdr:row>
      <xdr:rowOff>52705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596900</xdr:colOff>
      <xdr:row>43</xdr:row>
      <xdr:rowOff>147320</xdr:rowOff>
    </xdr:from>
    <xdr:to>
      <xdr:col>20</xdr:col>
      <xdr:colOff>596900</xdr:colOff>
      <xdr:row>65</xdr:row>
      <xdr:rowOff>1270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V13267"/>
  <sheetViews>
    <sheetView tabSelected="1" workbookViewId="0">
      <pane xSplit="4" ySplit="1" topLeftCell="E2" activePane="bottomRight" state="frozen"/>
      <selection pane="topRight"/>
      <selection pane="bottomLeft"/>
      <selection pane="bottomRight" activeCell="C12" sqref="C12"/>
    </sheetView>
  </sheetViews>
  <sheetFormatPr defaultColWidth="12.5703125" defaultRowHeight="15.75" customHeight="1"/>
  <cols>
    <col min="1" max="5" width="12.5703125" style="14"/>
    <col min="6" max="6" width="12.85546875" style="14"/>
    <col min="7" max="8" width="12.5703125" style="14"/>
    <col min="9" max="9" width="12.85546875" style="14"/>
    <col min="10" max="52" width="12.5703125" style="14"/>
  </cols>
  <sheetData>
    <row r="1" spans="1:74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34</v>
      </c>
      <c r="I1" s="3" t="s">
        <v>35</v>
      </c>
      <c r="J1" s="3" t="s">
        <v>36</v>
      </c>
      <c r="K1" s="3" t="s">
        <v>37</v>
      </c>
      <c r="L1" s="2" t="s">
        <v>38</v>
      </c>
      <c r="M1" s="3" t="s">
        <v>39</v>
      </c>
      <c r="N1" s="3" t="s">
        <v>40</v>
      </c>
      <c r="O1" s="2" t="s">
        <v>41</v>
      </c>
      <c r="P1" s="2" t="s">
        <v>42</v>
      </c>
      <c r="Q1" s="2" t="s">
        <v>43</v>
      </c>
      <c r="R1" s="2" t="s">
        <v>44</v>
      </c>
      <c r="S1" s="2" t="s">
        <v>45</v>
      </c>
      <c r="T1" s="2" t="s">
        <v>46</v>
      </c>
      <c r="U1" s="2" t="s">
        <v>47</v>
      </c>
      <c r="V1" s="2" t="s">
        <v>48</v>
      </c>
      <c r="W1" s="2" t="s">
        <v>49</v>
      </c>
      <c r="X1" s="2" t="s">
        <v>50</v>
      </c>
      <c r="Y1" s="2" t="s">
        <v>51</v>
      </c>
      <c r="Z1" s="2" t="s">
        <v>52</v>
      </c>
      <c r="AA1" s="2" t="s">
        <v>53</v>
      </c>
      <c r="AB1" s="2" t="s">
        <v>54</v>
      </c>
      <c r="AC1" s="2" t="s">
        <v>55</v>
      </c>
      <c r="AD1" s="2" t="s">
        <v>56</v>
      </c>
      <c r="AE1" s="2" t="s">
        <v>57</v>
      </c>
      <c r="AF1" s="2" t="s">
        <v>58</v>
      </c>
      <c r="AG1" s="2" t="s">
        <v>59</v>
      </c>
      <c r="AH1" s="2" t="s">
        <v>60</v>
      </c>
      <c r="AI1" s="2" t="s">
        <v>61</v>
      </c>
      <c r="AJ1" s="2" t="s">
        <v>62</v>
      </c>
      <c r="AK1" s="2" t="s">
        <v>63</v>
      </c>
      <c r="AL1" s="2" t="s">
        <v>64</v>
      </c>
      <c r="AM1" s="2" t="s">
        <v>65</v>
      </c>
      <c r="AN1" s="2" t="s">
        <v>66</v>
      </c>
      <c r="AO1" s="2" t="s">
        <v>67</v>
      </c>
      <c r="AP1" s="2" t="s">
        <v>68</v>
      </c>
      <c r="AQ1" s="2" t="s">
        <v>69</v>
      </c>
      <c r="AR1" s="2" t="s">
        <v>70</v>
      </c>
      <c r="AS1" s="2" t="s">
        <v>6</v>
      </c>
      <c r="AT1" s="2" t="s">
        <v>20</v>
      </c>
      <c r="AU1" s="2" t="s">
        <v>5</v>
      </c>
      <c r="AV1" s="2" t="s">
        <v>4</v>
      </c>
      <c r="AW1" s="2" t="s">
        <v>24</v>
      </c>
      <c r="AX1" s="2" t="s">
        <v>25</v>
      </c>
      <c r="AY1" s="2" t="s">
        <v>27</v>
      </c>
      <c r="AZ1" s="2" t="s">
        <v>19</v>
      </c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</row>
    <row r="2" spans="1:74" ht="18.95" customHeight="1">
      <c r="A2" s="4">
        <v>43101</v>
      </c>
      <c r="B2" s="2" t="s">
        <v>6</v>
      </c>
      <c r="C2" s="19">
        <v>1</v>
      </c>
      <c r="D2" s="5" t="s">
        <v>15</v>
      </c>
      <c r="E2" s="5">
        <v>1843.54</v>
      </c>
      <c r="F2" s="6">
        <f t="shared" ref="F2:F2041" si="0">LN(E2)</f>
        <v>7.5194429152961408</v>
      </c>
      <c r="G2" s="21">
        <v>38892</v>
      </c>
      <c r="H2" s="21">
        <v>38892</v>
      </c>
      <c r="I2" s="10">
        <f>LN(H2)</f>
        <v>10.568543852929547</v>
      </c>
      <c r="J2" s="10">
        <v>0</v>
      </c>
      <c r="K2" s="10">
        <v>362.83</v>
      </c>
      <c r="L2" s="6">
        <f t="shared" ref="L2:L1080" si="1">LN(K2)</f>
        <v>5.8939344050097677</v>
      </c>
      <c r="M2" s="19">
        <v>131.6</v>
      </c>
      <c r="N2" s="11">
        <f t="shared" ref="N2:N1080" si="2">LN(M2+1)</f>
        <v>4.887337077751762</v>
      </c>
      <c r="O2" s="5">
        <v>0</v>
      </c>
      <c r="P2" s="5">
        <v>1</v>
      </c>
      <c r="Q2" s="5">
        <v>0</v>
      </c>
      <c r="R2" s="5">
        <v>0</v>
      </c>
      <c r="S2" s="5">
        <f t="shared" ref="S2:S735" si="3">0+0</f>
        <v>0</v>
      </c>
      <c r="T2" s="5">
        <v>4740.8399490000002</v>
      </c>
      <c r="U2" s="5">
        <f t="shared" ref="U2:U2041" si="4">LN(T2)</f>
        <v>8.4639696034206509</v>
      </c>
      <c r="V2" s="2">
        <v>0</v>
      </c>
      <c r="W2" s="2">
        <v>0</v>
      </c>
      <c r="X2" s="5">
        <v>22.11</v>
      </c>
      <c r="Y2" s="5">
        <v>100.05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1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1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</row>
    <row r="3" spans="1:74" ht="15.75" customHeight="1">
      <c r="A3" s="4">
        <v>43132</v>
      </c>
      <c r="B3" s="2" t="s">
        <v>6</v>
      </c>
      <c r="C3" s="19">
        <v>1</v>
      </c>
      <c r="D3" s="5" t="s">
        <v>15</v>
      </c>
      <c r="E3" s="5">
        <v>1616.6</v>
      </c>
      <c r="F3" s="6">
        <f t="shared" si="0"/>
        <v>7.3880804572997443</v>
      </c>
      <c r="G3" s="21">
        <v>27676</v>
      </c>
      <c r="H3" s="30">
        <f>G3+H2</f>
        <v>66568</v>
      </c>
      <c r="I3" s="10">
        <f t="shared" ref="I3:I66" si="5">LN(H3)</f>
        <v>11.105979260580266</v>
      </c>
      <c r="J3" s="10">
        <v>0</v>
      </c>
      <c r="K3" s="10">
        <v>344.64</v>
      </c>
      <c r="L3" s="6">
        <f t="shared" si="1"/>
        <v>5.8425003939680238</v>
      </c>
      <c r="M3" s="19">
        <v>132</v>
      </c>
      <c r="N3" s="11">
        <f t="shared" si="2"/>
        <v>4.8903491282217537</v>
      </c>
      <c r="O3" s="5">
        <v>0</v>
      </c>
      <c r="P3" s="5">
        <v>1</v>
      </c>
      <c r="Q3" s="5">
        <v>0</v>
      </c>
      <c r="R3" s="5">
        <v>0</v>
      </c>
      <c r="S3" s="5">
        <f t="shared" si="3"/>
        <v>0</v>
      </c>
      <c r="T3" s="5">
        <v>4740.8399490000002</v>
      </c>
      <c r="U3" s="5">
        <f t="shared" si="4"/>
        <v>8.4639696034206509</v>
      </c>
      <c r="V3" s="2">
        <v>0</v>
      </c>
      <c r="W3" s="2">
        <v>0</v>
      </c>
      <c r="X3" s="5">
        <v>22.12</v>
      </c>
      <c r="Y3" s="5">
        <v>100.09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1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1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</row>
    <row r="4" spans="1:74" ht="15.75" customHeight="1">
      <c r="A4" s="4">
        <v>43160</v>
      </c>
      <c r="B4" s="2" t="s">
        <v>6</v>
      </c>
      <c r="C4" s="19">
        <v>1</v>
      </c>
      <c r="D4" s="5" t="s">
        <v>15</v>
      </c>
      <c r="E4" s="5">
        <v>1956.2</v>
      </c>
      <c r="F4" s="6">
        <f t="shared" si="0"/>
        <v>7.5787590948563928</v>
      </c>
      <c r="G4" s="21">
        <v>18449</v>
      </c>
      <c r="H4" s="30">
        <f>G4+H3</f>
        <v>85017</v>
      </c>
      <c r="I4" s="10">
        <f t="shared" si="5"/>
        <v>11.350606515475119</v>
      </c>
      <c r="J4" s="10">
        <v>0</v>
      </c>
      <c r="K4" s="10">
        <v>350.62</v>
      </c>
      <c r="L4" s="6">
        <f t="shared" si="1"/>
        <v>5.859703015925728</v>
      </c>
      <c r="M4" s="19">
        <v>133.5</v>
      </c>
      <c r="N4" s="11">
        <f t="shared" si="2"/>
        <v>4.9015641990418937</v>
      </c>
      <c r="O4" s="5">
        <v>0</v>
      </c>
      <c r="P4" s="5">
        <v>1</v>
      </c>
      <c r="Q4" s="5">
        <v>0</v>
      </c>
      <c r="R4" s="5">
        <v>0</v>
      </c>
      <c r="S4" s="5">
        <f t="shared" si="3"/>
        <v>0</v>
      </c>
      <c r="T4" s="5">
        <v>4740.8399490000002</v>
      </c>
      <c r="U4" s="5">
        <f t="shared" si="4"/>
        <v>8.4639696034206509</v>
      </c>
      <c r="V4" s="2">
        <v>0</v>
      </c>
      <c r="W4" s="2">
        <v>0</v>
      </c>
      <c r="X4" s="5">
        <v>22.12</v>
      </c>
      <c r="Y4" s="5">
        <v>100.09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6">
        <v>1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1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</row>
    <row r="5" spans="1:74" ht="15.75" customHeight="1">
      <c r="A5" s="4">
        <v>43191</v>
      </c>
      <c r="B5" s="2" t="s">
        <v>6</v>
      </c>
      <c r="C5" s="19">
        <v>1</v>
      </c>
      <c r="D5" s="5" t="s">
        <v>15</v>
      </c>
      <c r="E5" s="5">
        <v>1974.8</v>
      </c>
      <c r="F5" s="6">
        <f t="shared" si="0"/>
        <v>7.5882224063847081</v>
      </c>
      <c r="G5" s="21">
        <v>22764</v>
      </c>
      <c r="H5" s="30">
        <f>G5+H4</f>
        <v>107781</v>
      </c>
      <c r="I5" s="10">
        <f t="shared" si="5"/>
        <v>11.587856669603658</v>
      </c>
      <c r="J5" s="10">
        <v>0</v>
      </c>
      <c r="K5" s="10">
        <v>351.08</v>
      </c>
      <c r="L5" s="6">
        <f t="shared" si="1"/>
        <v>5.8610141177239168</v>
      </c>
      <c r="M5" s="19">
        <v>134.9</v>
      </c>
      <c r="N5" s="11">
        <f t="shared" si="2"/>
        <v>4.9119193211570984</v>
      </c>
      <c r="O5" s="5">
        <v>0</v>
      </c>
      <c r="P5" s="5">
        <v>1</v>
      </c>
      <c r="Q5" s="5">
        <v>0</v>
      </c>
      <c r="R5" s="5">
        <v>0</v>
      </c>
      <c r="S5" s="5">
        <f t="shared" si="3"/>
        <v>0</v>
      </c>
      <c r="T5" s="5">
        <v>4740.8399490000002</v>
      </c>
      <c r="U5" s="5">
        <f t="shared" si="4"/>
        <v>8.4639696034206509</v>
      </c>
      <c r="V5" s="2">
        <v>0</v>
      </c>
      <c r="W5" s="2">
        <v>0</v>
      </c>
      <c r="X5" s="5">
        <v>22.13</v>
      </c>
      <c r="Y5" s="5">
        <v>100.14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6">
        <v>0</v>
      </c>
      <c r="AJ5" s="6">
        <v>1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1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</row>
    <row r="6" spans="1:74" ht="15.75" customHeight="1">
      <c r="A6" s="9">
        <v>43221</v>
      </c>
      <c r="B6" s="2" t="s">
        <v>6</v>
      </c>
      <c r="C6" s="19">
        <v>1</v>
      </c>
      <c r="D6" s="5" t="s">
        <v>15</v>
      </c>
      <c r="E6" s="5">
        <v>2244.21</v>
      </c>
      <c r="F6" s="6">
        <f t="shared" si="0"/>
        <v>7.7161088451516822</v>
      </c>
      <c r="G6" s="21">
        <v>22940</v>
      </c>
      <c r="H6" s="21">
        <v>38893</v>
      </c>
      <c r="I6" s="10">
        <f t="shared" si="5"/>
        <v>10.56856956482773</v>
      </c>
      <c r="J6" s="10">
        <v>0</v>
      </c>
      <c r="K6" s="10">
        <v>373.8</v>
      </c>
      <c r="L6" s="6">
        <f t="shared" si="1"/>
        <v>5.9237208950214626</v>
      </c>
      <c r="M6" s="19">
        <v>137.5</v>
      </c>
      <c r="N6" s="11">
        <f t="shared" si="2"/>
        <v>4.9308703256273931</v>
      </c>
      <c r="O6" s="5">
        <v>0</v>
      </c>
      <c r="P6" s="5">
        <v>1</v>
      </c>
      <c r="Q6" s="5">
        <v>0</v>
      </c>
      <c r="R6" s="5">
        <v>0</v>
      </c>
      <c r="S6" s="5">
        <f t="shared" si="3"/>
        <v>0</v>
      </c>
      <c r="T6" s="5">
        <v>4740.8399490000002</v>
      </c>
      <c r="U6" s="5">
        <f t="shared" si="4"/>
        <v>8.4639696034206509</v>
      </c>
      <c r="V6" s="2">
        <v>0</v>
      </c>
      <c r="W6" s="2">
        <v>0</v>
      </c>
      <c r="X6" s="5">
        <v>22.32</v>
      </c>
      <c r="Y6" s="5">
        <v>101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6">
        <v>0</v>
      </c>
      <c r="AJ6" s="6">
        <v>0</v>
      </c>
      <c r="AK6" s="6">
        <v>1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1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</row>
    <row r="7" spans="1:74" ht="15.75" customHeight="1">
      <c r="A7" s="4">
        <v>43252</v>
      </c>
      <c r="B7" s="2" t="s">
        <v>6</v>
      </c>
      <c r="C7" s="19">
        <v>1</v>
      </c>
      <c r="D7" s="5" t="s">
        <v>15</v>
      </c>
      <c r="E7" s="5">
        <v>1922.28</v>
      </c>
      <c r="F7" s="6">
        <f t="shared" si="0"/>
        <v>7.561267260501392</v>
      </c>
      <c r="G7" s="21">
        <v>13664</v>
      </c>
      <c r="H7" s="30">
        <f>G7+H6</f>
        <v>52557</v>
      </c>
      <c r="I7" s="10">
        <f t="shared" si="5"/>
        <v>10.869653573903932</v>
      </c>
      <c r="J7" s="10">
        <v>0</v>
      </c>
      <c r="K7" s="10">
        <v>340.32</v>
      </c>
      <c r="L7" s="6">
        <f t="shared" si="1"/>
        <v>5.8298863514519272</v>
      </c>
      <c r="M7" s="19">
        <v>141.1</v>
      </c>
      <c r="N7" s="11">
        <f t="shared" si="2"/>
        <v>4.9565310351030547</v>
      </c>
      <c r="O7" s="5">
        <v>0</v>
      </c>
      <c r="P7" s="5">
        <v>1</v>
      </c>
      <c r="Q7" s="5">
        <v>0</v>
      </c>
      <c r="R7" s="5">
        <v>0</v>
      </c>
      <c r="S7" s="5">
        <f t="shared" si="3"/>
        <v>0</v>
      </c>
      <c r="T7" s="5">
        <v>4740.8399490000002</v>
      </c>
      <c r="U7" s="5">
        <f t="shared" si="4"/>
        <v>8.4639696034206509</v>
      </c>
      <c r="V7" s="2">
        <v>0</v>
      </c>
      <c r="W7" s="2">
        <v>0</v>
      </c>
      <c r="X7" s="5">
        <v>22.32</v>
      </c>
      <c r="Y7" s="5">
        <v>101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6">
        <v>0</v>
      </c>
      <c r="AJ7" s="6">
        <v>0</v>
      </c>
      <c r="AK7" s="6">
        <v>0</v>
      </c>
      <c r="AL7" s="6">
        <v>1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1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</row>
    <row r="8" spans="1:74" ht="15.75" customHeight="1">
      <c r="A8" s="4">
        <v>43282</v>
      </c>
      <c r="B8" s="2" t="s">
        <v>6</v>
      </c>
      <c r="C8" s="19">
        <v>1</v>
      </c>
      <c r="D8" s="5" t="s">
        <v>15</v>
      </c>
      <c r="E8" s="5">
        <v>2033.63</v>
      </c>
      <c r="F8" s="6">
        <f t="shared" si="0"/>
        <v>7.6175776524900281</v>
      </c>
      <c r="G8" s="21">
        <v>14997</v>
      </c>
      <c r="H8" s="30">
        <f>G8+H7</f>
        <v>67554</v>
      </c>
      <c r="I8" s="10">
        <f t="shared" si="5"/>
        <v>11.120682557031186</v>
      </c>
      <c r="J8" s="10">
        <v>0</v>
      </c>
      <c r="K8" s="10">
        <v>401.95</v>
      </c>
      <c r="L8" s="6">
        <f t="shared" si="1"/>
        <v>5.9963277027739696</v>
      </c>
      <c r="M8" s="19">
        <v>137.9</v>
      </c>
      <c r="N8" s="11">
        <f t="shared" si="2"/>
        <v>4.9337542497602982</v>
      </c>
      <c r="O8" s="5">
        <v>0</v>
      </c>
      <c r="P8" s="5">
        <v>1</v>
      </c>
      <c r="Q8" s="5">
        <v>0</v>
      </c>
      <c r="R8" s="5">
        <v>0</v>
      </c>
      <c r="S8" s="5">
        <f t="shared" si="3"/>
        <v>0</v>
      </c>
      <c r="T8" s="5">
        <v>4740.8399490000002</v>
      </c>
      <c r="U8" s="5">
        <f t="shared" si="4"/>
        <v>8.4639696034206509</v>
      </c>
      <c r="V8" s="2">
        <v>0</v>
      </c>
      <c r="W8" s="2">
        <v>0</v>
      </c>
      <c r="X8" s="5">
        <v>22.33</v>
      </c>
      <c r="Y8" s="5">
        <v>101.04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6">
        <v>0</v>
      </c>
      <c r="AJ8" s="6">
        <v>0</v>
      </c>
      <c r="AK8" s="6">
        <v>0</v>
      </c>
      <c r="AL8" s="6">
        <v>0</v>
      </c>
      <c r="AM8" s="6">
        <v>1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1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</row>
    <row r="9" spans="1:74" ht="15.75" customHeight="1">
      <c r="A9" s="4">
        <v>43313</v>
      </c>
      <c r="B9" s="2" t="s">
        <v>6</v>
      </c>
      <c r="C9" s="19">
        <v>1</v>
      </c>
      <c r="D9" s="5" t="s">
        <v>15</v>
      </c>
      <c r="E9" s="5">
        <v>2250.4499999999998</v>
      </c>
      <c r="F9" s="6">
        <f t="shared" si="0"/>
        <v>7.718885475201132</v>
      </c>
      <c r="G9" s="21">
        <v>12686</v>
      </c>
      <c r="H9" s="30">
        <f>G9+H8</f>
        <v>80240</v>
      </c>
      <c r="I9" s="10">
        <f t="shared" si="5"/>
        <v>11.292777422635817</v>
      </c>
      <c r="J9" s="10">
        <v>0</v>
      </c>
      <c r="K9" s="10">
        <v>390.44</v>
      </c>
      <c r="L9" s="6">
        <f t="shared" si="1"/>
        <v>5.9672743083067648</v>
      </c>
      <c r="M9" s="19">
        <v>137.30000000000001</v>
      </c>
      <c r="N9" s="11">
        <f t="shared" si="2"/>
        <v>4.9294252386707127</v>
      </c>
      <c r="O9" s="5">
        <v>0</v>
      </c>
      <c r="P9" s="5">
        <v>1</v>
      </c>
      <c r="Q9" s="5">
        <v>0</v>
      </c>
      <c r="R9" s="5">
        <v>0</v>
      </c>
      <c r="S9" s="5">
        <f t="shared" si="3"/>
        <v>0</v>
      </c>
      <c r="T9" s="5">
        <v>4740.8399490000002</v>
      </c>
      <c r="U9" s="5">
        <f t="shared" si="4"/>
        <v>8.4639696034206509</v>
      </c>
      <c r="V9" s="2">
        <v>0</v>
      </c>
      <c r="W9" s="2">
        <v>0</v>
      </c>
      <c r="X9" s="5">
        <v>22.33</v>
      </c>
      <c r="Y9" s="5">
        <v>101.04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1</v>
      </c>
      <c r="AO9" s="5">
        <v>0</v>
      </c>
      <c r="AP9" s="5">
        <v>0</v>
      </c>
      <c r="AQ9" s="5">
        <v>0</v>
      </c>
      <c r="AR9" s="5">
        <v>0</v>
      </c>
      <c r="AS9" s="5">
        <v>1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</row>
    <row r="10" spans="1:74" ht="15.75" customHeight="1">
      <c r="A10" s="4">
        <v>43344</v>
      </c>
      <c r="B10" s="2" t="s">
        <v>6</v>
      </c>
      <c r="C10" s="19">
        <v>1</v>
      </c>
      <c r="D10" s="5" t="s">
        <v>15</v>
      </c>
      <c r="E10" s="5">
        <v>1802.97</v>
      </c>
      <c r="F10" s="6">
        <f t="shared" si="0"/>
        <v>7.4971905841297808</v>
      </c>
      <c r="G10" s="21">
        <v>14843</v>
      </c>
      <c r="H10" s="21">
        <v>38894</v>
      </c>
      <c r="I10" s="10">
        <f t="shared" si="5"/>
        <v>10.568595276064828</v>
      </c>
      <c r="J10" s="10">
        <v>0</v>
      </c>
      <c r="K10" s="10">
        <v>346.35</v>
      </c>
      <c r="L10" s="6">
        <f t="shared" si="1"/>
        <v>5.8474498244686144</v>
      </c>
      <c r="M10" s="19">
        <v>137</v>
      </c>
      <c r="N10" s="11">
        <f t="shared" si="2"/>
        <v>4.9272536851572051</v>
      </c>
      <c r="O10" s="5">
        <v>0</v>
      </c>
      <c r="P10" s="5">
        <v>1</v>
      </c>
      <c r="Q10" s="5">
        <v>0</v>
      </c>
      <c r="R10" s="5">
        <v>0</v>
      </c>
      <c r="S10" s="5">
        <f t="shared" si="3"/>
        <v>0</v>
      </c>
      <c r="T10" s="5">
        <v>4740.8399490000002</v>
      </c>
      <c r="U10" s="5">
        <f t="shared" si="4"/>
        <v>8.4639696034206509</v>
      </c>
      <c r="V10" s="2">
        <v>0</v>
      </c>
      <c r="W10" s="2">
        <v>0</v>
      </c>
      <c r="X10" s="5">
        <v>22.33</v>
      </c>
      <c r="Y10" s="5">
        <v>101.04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1</v>
      </c>
      <c r="AP10" s="5">
        <v>0</v>
      </c>
      <c r="AQ10" s="5">
        <v>0</v>
      </c>
      <c r="AR10" s="5">
        <v>0</v>
      </c>
      <c r="AS10" s="5">
        <v>1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</row>
    <row r="11" spans="1:74" ht="15.75" customHeight="1">
      <c r="A11" s="4">
        <v>43374</v>
      </c>
      <c r="B11" s="2" t="s">
        <v>6</v>
      </c>
      <c r="C11" s="19">
        <v>1</v>
      </c>
      <c r="D11" s="5" t="s">
        <v>15</v>
      </c>
      <c r="E11" s="5">
        <v>2046.89</v>
      </c>
      <c r="F11" s="6">
        <f t="shared" si="0"/>
        <v>7.6240768470410405</v>
      </c>
      <c r="G11" s="21">
        <v>19552</v>
      </c>
      <c r="H11" s="30">
        <f>G11+H10</f>
        <v>58446</v>
      </c>
      <c r="I11" s="10">
        <f t="shared" si="5"/>
        <v>10.975858529999011</v>
      </c>
      <c r="J11" s="10">
        <v>0</v>
      </c>
      <c r="K11" s="10">
        <v>383.7</v>
      </c>
      <c r="L11" s="6">
        <f t="shared" si="1"/>
        <v>5.9498609972529071</v>
      </c>
      <c r="M11" s="19">
        <v>134</v>
      </c>
      <c r="N11" s="11">
        <f t="shared" si="2"/>
        <v>4.9052747784384296</v>
      </c>
      <c r="O11" s="5">
        <v>0</v>
      </c>
      <c r="P11" s="5">
        <v>1</v>
      </c>
      <c r="Q11" s="5">
        <v>0</v>
      </c>
      <c r="R11" s="5">
        <v>0</v>
      </c>
      <c r="S11" s="5">
        <f t="shared" si="3"/>
        <v>0</v>
      </c>
      <c r="T11" s="5">
        <v>4740.8399490000002</v>
      </c>
      <c r="U11" s="5">
        <f t="shared" si="4"/>
        <v>8.4639696034206509</v>
      </c>
      <c r="V11" s="2">
        <v>0</v>
      </c>
      <c r="W11" s="2">
        <v>0</v>
      </c>
      <c r="X11" s="5">
        <v>22.35</v>
      </c>
      <c r="Y11" s="5">
        <v>101.13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1</v>
      </c>
      <c r="AQ11" s="5">
        <v>0</v>
      </c>
      <c r="AR11" s="5">
        <v>0</v>
      </c>
      <c r="AS11" s="5">
        <v>1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</row>
    <row r="12" spans="1:74" ht="15.75" customHeight="1">
      <c r="A12" s="4">
        <v>43405</v>
      </c>
      <c r="B12" s="2" t="s">
        <v>6</v>
      </c>
      <c r="C12" s="19">
        <v>1</v>
      </c>
      <c r="D12" s="5" t="s">
        <v>15</v>
      </c>
      <c r="E12" s="5">
        <v>1852.51</v>
      </c>
      <c r="F12" s="6">
        <f t="shared" si="0"/>
        <v>7.5242967552663336</v>
      </c>
      <c r="G12" s="21">
        <v>25850</v>
      </c>
      <c r="H12" s="30">
        <f>G12+H11</f>
        <v>84296</v>
      </c>
      <c r="I12" s="10">
        <f t="shared" si="5"/>
        <v>11.342089693279364</v>
      </c>
      <c r="J12" s="10">
        <v>0</v>
      </c>
      <c r="K12" s="10">
        <v>402.49</v>
      </c>
      <c r="L12" s="6">
        <f t="shared" si="1"/>
        <v>5.9976702518294864</v>
      </c>
      <c r="M12" s="19">
        <v>136.1</v>
      </c>
      <c r="N12" s="11">
        <f t="shared" si="2"/>
        <v>4.9207105865682683</v>
      </c>
      <c r="O12" s="5">
        <v>0</v>
      </c>
      <c r="P12" s="5">
        <v>1</v>
      </c>
      <c r="Q12" s="5">
        <v>0</v>
      </c>
      <c r="R12" s="5">
        <v>0</v>
      </c>
      <c r="S12" s="5">
        <f t="shared" si="3"/>
        <v>0</v>
      </c>
      <c r="T12" s="5">
        <v>4740.8399490000002</v>
      </c>
      <c r="U12" s="5">
        <f t="shared" si="4"/>
        <v>8.4639696034206509</v>
      </c>
      <c r="V12" s="2">
        <v>0</v>
      </c>
      <c r="W12" s="2">
        <v>0</v>
      </c>
      <c r="X12" s="5">
        <v>22.36</v>
      </c>
      <c r="Y12" s="5">
        <v>101.18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1</v>
      </c>
      <c r="AR12" s="5">
        <v>0</v>
      </c>
      <c r="AS12" s="5">
        <v>1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</row>
    <row r="13" spans="1:74" ht="15.75" customHeight="1">
      <c r="A13" s="4">
        <v>43435</v>
      </c>
      <c r="B13" s="2" t="s">
        <v>6</v>
      </c>
      <c r="C13" s="19">
        <v>1</v>
      </c>
      <c r="D13" s="5" t="s">
        <v>15</v>
      </c>
      <c r="E13" s="5">
        <v>1932.8</v>
      </c>
      <c r="F13" s="6">
        <f t="shared" si="0"/>
        <v>7.5667250077404962</v>
      </c>
      <c r="G13" s="21">
        <v>24695</v>
      </c>
      <c r="H13" s="30">
        <f>G13+H12</f>
        <v>108991</v>
      </c>
      <c r="I13" s="10">
        <f t="shared" si="5"/>
        <v>11.59902058899495</v>
      </c>
      <c r="J13" s="10">
        <v>0</v>
      </c>
      <c r="K13" s="10">
        <v>390.49</v>
      </c>
      <c r="L13" s="6">
        <f t="shared" si="1"/>
        <v>5.9674023607572231</v>
      </c>
      <c r="M13" s="19">
        <v>130.1</v>
      </c>
      <c r="N13" s="11">
        <f t="shared" si="2"/>
        <v>4.875960390769654</v>
      </c>
      <c r="O13" s="5">
        <v>0</v>
      </c>
      <c r="P13" s="5">
        <v>1</v>
      </c>
      <c r="Q13" s="5">
        <v>0</v>
      </c>
      <c r="R13" s="5">
        <v>0</v>
      </c>
      <c r="S13" s="5">
        <f t="shared" si="3"/>
        <v>0</v>
      </c>
      <c r="T13" s="5">
        <v>4740.8399490000002</v>
      </c>
      <c r="U13" s="5">
        <f t="shared" si="4"/>
        <v>8.4639696034206509</v>
      </c>
      <c r="V13" s="2">
        <v>0</v>
      </c>
      <c r="W13" s="2">
        <v>0</v>
      </c>
      <c r="X13" s="5">
        <v>22.36</v>
      </c>
      <c r="Y13" s="5">
        <v>101.18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1</v>
      </c>
      <c r="AS13" s="5">
        <v>1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</row>
    <row r="14" spans="1:74" ht="15.75" customHeight="1">
      <c r="A14" s="4">
        <v>43466</v>
      </c>
      <c r="B14" s="2" t="s">
        <v>6</v>
      </c>
      <c r="C14" s="19">
        <v>1</v>
      </c>
      <c r="D14" s="5" t="s">
        <v>15</v>
      </c>
      <c r="E14" s="5">
        <v>2479.7199999999998</v>
      </c>
      <c r="F14" s="6">
        <f t="shared" si="0"/>
        <v>7.8159009295591719</v>
      </c>
      <c r="G14" s="21">
        <v>30143</v>
      </c>
      <c r="H14" s="21">
        <v>38895</v>
      </c>
      <c r="I14" s="10">
        <f t="shared" si="5"/>
        <v>10.568620986640875</v>
      </c>
      <c r="J14" s="10">
        <v>0</v>
      </c>
      <c r="K14" s="10">
        <v>401.35</v>
      </c>
      <c r="L14" s="6">
        <f t="shared" si="1"/>
        <v>5.9948338645775863</v>
      </c>
      <c r="M14" s="19">
        <v>130.4</v>
      </c>
      <c r="N14" s="11">
        <f t="shared" si="2"/>
        <v>4.8782461060505105</v>
      </c>
      <c r="O14" s="5">
        <v>0</v>
      </c>
      <c r="P14" s="5">
        <v>1</v>
      </c>
      <c r="Q14" s="5">
        <v>0</v>
      </c>
      <c r="R14" s="5">
        <v>0</v>
      </c>
      <c r="S14" s="5">
        <f t="shared" si="3"/>
        <v>0</v>
      </c>
      <c r="T14" s="5">
        <v>4740.8399490000002</v>
      </c>
      <c r="U14" s="5">
        <f t="shared" si="4"/>
        <v>8.4639696034206509</v>
      </c>
      <c r="V14" s="2">
        <v>0</v>
      </c>
      <c r="W14" s="2">
        <v>0</v>
      </c>
      <c r="X14" s="5">
        <v>22.38</v>
      </c>
      <c r="Y14" s="5">
        <v>101.27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</v>
      </c>
      <c r="AH14" s="5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5">
        <v>1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</row>
    <row r="15" spans="1:74" ht="15.75" customHeight="1">
      <c r="A15" s="4">
        <v>43497</v>
      </c>
      <c r="B15" s="2" t="s">
        <v>6</v>
      </c>
      <c r="C15" s="19">
        <v>1</v>
      </c>
      <c r="D15" s="5" t="s">
        <v>15</v>
      </c>
      <c r="E15" s="5">
        <v>2005.23</v>
      </c>
      <c r="F15" s="6">
        <f t="shared" si="0"/>
        <v>7.6035140463785691</v>
      </c>
      <c r="G15" s="21">
        <v>24651</v>
      </c>
      <c r="H15" s="30">
        <f>G15+H14</f>
        <v>63546</v>
      </c>
      <c r="I15" s="10">
        <f t="shared" si="5"/>
        <v>11.059519332071725</v>
      </c>
      <c r="J15" s="10">
        <v>0</v>
      </c>
      <c r="K15" s="10">
        <v>389.37</v>
      </c>
      <c r="L15" s="6">
        <f t="shared" si="1"/>
        <v>5.9645300483677772</v>
      </c>
      <c r="M15" s="19">
        <v>129.30000000000001</v>
      </c>
      <c r="N15" s="11">
        <f t="shared" si="2"/>
        <v>4.8698394841307993</v>
      </c>
      <c r="O15" s="5">
        <v>0</v>
      </c>
      <c r="P15" s="5">
        <v>1</v>
      </c>
      <c r="Q15" s="5">
        <v>0</v>
      </c>
      <c r="R15" s="5">
        <v>0</v>
      </c>
      <c r="S15" s="5">
        <f t="shared" si="3"/>
        <v>0</v>
      </c>
      <c r="T15" s="5">
        <v>4740.8399490000002</v>
      </c>
      <c r="U15" s="5">
        <f t="shared" si="4"/>
        <v>8.4639696034206509</v>
      </c>
      <c r="V15" s="2">
        <v>0</v>
      </c>
      <c r="W15" s="2">
        <v>0</v>
      </c>
      <c r="X15" s="5">
        <v>22.44</v>
      </c>
      <c r="Y15" s="5">
        <v>101.54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1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5">
        <v>1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</row>
    <row r="16" spans="1:74" ht="15.75" customHeight="1">
      <c r="A16" s="4">
        <v>43525</v>
      </c>
      <c r="B16" s="2" t="s">
        <v>6</v>
      </c>
      <c r="C16" s="19">
        <v>1</v>
      </c>
      <c r="D16" s="5" t="s">
        <v>15</v>
      </c>
      <c r="E16" s="5">
        <v>2389.4</v>
      </c>
      <c r="F16" s="6">
        <f t="shared" si="0"/>
        <v>7.7787975673831236</v>
      </c>
      <c r="G16" s="21">
        <v>31391</v>
      </c>
      <c r="H16" s="30">
        <f>G16+H15</f>
        <v>94937</v>
      </c>
      <c r="I16" s="10">
        <f t="shared" si="5"/>
        <v>11.460968792701482</v>
      </c>
      <c r="J16" s="10">
        <v>0</v>
      </c>
      <c r="K16" s="10">
        <v>384.07</v>
      </c>
      <c r="L16" s="6">
        <f t="shared" si="1"/>
        <v>5.950824827641287</v>
      </c>
      <c r="M16" s="19">
        <v>125.6</v>
      </c>
      <c r="N16" s="11">
        <f t="shared" si="2"/>
        <v>4.8410325097100761</v>
      </c>
      <c r="O16" s="5">
        <v>0</v>
      </c>
      <c r="P16" s="5">
        <v>1</v>
      </c>
      <c r="Q16" s="5">
        <v>0</v>
      </c>
      <c r="R16" s="5">
        <v>0</v>
      </c>
      <c r="S16" s="5">
        <f t="shared" si="3"/>
        <v>0</v>
      </c>
      <c r="T16" s="5">
        <v>4740.8399490000002</v>
      </c>
      <c r="U16" s="5">
        <f t="shared" si="4"/>
        <v>8.4639696034206509</v>
      </c>
      <c r="V16" s="2">
        <v>0</v>
      </c>
      <c r="W16" s="2">
        <v>0</v>
      </c>
      <c r="X16" s="5">
        <v>22.46</v>
      </c>
      <c r="Y16" s="5">
        <v>101.63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6">
        <v>1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5">
        <v>1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</row>
    <row r="17" spans="1:52" ht="15.75" customHeight="1">
      <c r="A17" s="4">
        <v>43556</v>
      </c>
      <c r="B17" s="2" t="s">
        <v>6</v>
      </c>
      <c r="C17" s="19">
        <v>1</v>
      </c>
      <c r="D17" s="5" t="s">
        <v>15</v>
      </c>
      <c r="E17" s="5">
        <v>2278.0300000000002</v>
      </c>
      <c r="F17" s="6">
        <f t="shared" si="0"/>
        <v>7.7310663133672941</v>
      </c>
      <c r="G17" s="21">
        <v>37247</v>
      </c>
      <c r="H17" s="30">
        <f>G17+H16</f>
        <v>132184</v>
      </c>
      <c r="I17" s="10">
        <f t="shared" si="5"/>
        <v>11.791950170330827</v>
      </c>
      <c r="J17" s="10">
        <v>0</v>
      </c>
      <c r="K17" s="10">
        <v>374.23</v>
      </c>
      <c r="L17" s="6">
        <f t="shared" si="1"/>
        <v>5.9248705816579976</v>
      </c>
      <c r="M17" s="19">
        <v>126.3</v>
      </c>
      <c r="N17" s="11">
        <f t="shared" si="2"/>
        <v>4.846546505563361</v>
      </c>
      <c r="O17" s="5">
        <v>0</v>
      </c>
      <c r="P17" s="5">
        <v>1</v>
      </c>
      <c r="Q17" s="5">
        <v>0</v>
      </c>
      <c r="R17" s="5">
        <v>0</v>
      </c>
      <c r="S17" s="5">
        <f t="shared" si="3"/>
        <v>0</v>
      </c>
      <c r="T17" s="5">
        <v>4740.8399490000002</v>
      </c>
      <c r="U17" s="5">
        <f t="shared" si="4"/>
        <v>8.4639696034206509</v>
      </c>
      <c r="V17" s="2">
        <v>0</v>
      </c>
      <c r="W17" s="2">
        <v>0</v>
      </c>
      <c r="X17" s="5">
        <v>22.52</v>
      </c>
      <c r="Y17" s="5">
        <v>101.9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6">
        <v>0</v>
      </c>
      <c r="AJ17" s="6">
        <v>1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5">
        <v>1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</row>
    <row r="18" spans="1:52" ht="15.75" customHeight="1">
      <c r="A18" s="9">
        <v>43586</v>
      </c>
      <c r="B18" s="2" t="s">
        <v>6</v>
      </c>
      <c r="C18" s="19">
        <v>1</v>
      </c>
      <c r="D18" s="5" t="s">
        <v>15</v>
      </c>
      <c r="E18" s="5">
        <v>2854.32</v>
      </c>
      <c r="F18" s="6">
        <f t="shared" si="0"/>
        <v>7.9565889150870994</v>
      </c>
      <c r="G18" s="21">
        <v>37887</v>
      </c>
      <c r="H18" s="21">
        <v>38896</v>
      </c>
      <c r="I18" s="10">
        <f t="shared" si="5"/>
        <v>10.568646696555904</v>
      </c>
      <c r="J18" s="10">
        <v>0</v>
      </c>
      <c r="K18" s="10">
        <v>425.1</v>
      </c>
      <c r="L18" s="6">
        <f t="shared" si="1"/>
        <v>6.0523244353647447</v>
      </c>
      <c r="M18" s="19">
        <v>125.2</v>
      </c>
      <c r="N18" s="11">
        <f t="shared" si="2"/>
        <v>4.8378679501071131</v>
      </c>
      <c r="O18" s="5">
        <v>0</v>
      </c>
      <c r="P18" s="5">
        <v>1</v>
      </c>
      <c r="Q18" s="5">
        <v>0</v>
      </c>
      <c r="R18" s="5">
        <v>0</v>
      </c>
      <c r="S18" s="5">
        <f t="shared" si="3"/>
        <v>0</v>
      </c>
      <c r="T18" s="5">
        <v>4740.8399490000002</v>
      </c>
      <c r="U18" s="5">
        <f t="shared" si="4"/>
        <v>8.4639696034206509</v>
      </c>
      <c r="V18" s="2">
        <v>0</v>
      </c>
      <c r="W18" s="2">
        <v>0</v>
      </c>
      <c r="X18" s="5">
        <v>22.53</v>
      </c>
      <c r="Y18" s="5">
        <v>101.95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6">
        <v>0</v>
      </c>
      <c r="AJ18" s="6">
        <v>0</v>
      </c>
      <c r="AK18" s="6">
        <v>1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5">
        <v>1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</row>
    <row r="19" spans="1:52" ht="15.75" customHeight="1">
      <c r="A19" s="4">
        <v>43617</v>
      </c>
      <c r="B19" s="2" t="s">
        <v>6</v>
      </c>
      <c r="C19" s="19">
        <v>1</v>
      </c>
      <c r="D19" s="5" t="s">
        <v>15</v>
      </c>
      <c r="E19" s="5">
        <v>2209.7600000000002</v>
      </c>
      <c r="F19" s="6">
        <f t="shared" si="0"/>
        <v>7.7006391913296186</v>
      </c>
      <c r="G19" s="21">
        <v>27383</v>
      </c>
      <c r="H19" s="30">
        <f>G19+H18</f>
        <v>66279</v>
      </c>
      <c r="I19" s="10">
        <f t="shared" si="5"/>
        <v>11.101628383919138</v>
      </c>
      <c r="J19" s="10">
        <v>0</v>
      </c>
      <c r="K19" s="10">
        <v>374.76</v>
      </c>
      <c r="L19" s="6">
        <f t="shared" si="1"/>
        <v>5.9262858210829874</v>
      </c>
      <c r="M19" s="19">
        <v>126.6</v>
      </c>
      <c r="N19" s="11">
        <f t="shared" si="2"/>
        <v>4.8489003709106893</v>
      </c>
      <c r="O19" s="5">
        <v>0</v>
      </c>
      <c r="P19" s="5">
        <v>1</v>
      </c>
      <c r="Q19" s="5">
        <v>0</v>
      </c>
      <c r="R19" s="5">
        <v>0</v>
      </c>
      <c r="S19" s="5">
        <f t="shared" si="3"/>
        <v>0</v>
      </c>
      <c r="T19" s="5">
        <v>4740.8399490000002</v>
      </c>
      <c r="U19" s="5">
        <f t="shared" si="4"/>
        <v>8.4639696034206509</v>
      </c>
      <c r="V19" s="2">
        <v>0</v>
      </c>
      <c r="W19" s="2">
        <v>0</v>
      </c>
      <c r="X19" s="5">
        <v>22.53</v>
      </c>
      <c r="Y19" s="5">
        <v>101.95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6">
        <v>0</v>
      </c>
      <c r="AJ19" s="6">
        <v>0</v>
      </c>
      <c r="AK19" s="6">
        <v>0</v>
      </c>
      <c r="AL19" s="6">
        <v>1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5">
        <v>1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</row>
    <row r="20" spans="1:52" ht="15.75" customHeight="1">
      <c r="A20" s="4">
        <v>43647</v>
      </c>
      <c r="B20" s="2" t="s">
        <v>6</v>
      </c>
      <c r="C20" s="19">
        <v>1</v>
      </c>
      <c r="D20" s="5" t="s">
        <v>15</v>
      </c>
      <c r="E20" s="5">
        <v>2799.05</v>
      </c>
      <c r="F20" s="6">
        <f t="shared" si="0"/>
        <v>7.9370353528785893</v>
      </c>
      <c r="G20" s="21">
        <v>28681</v>
      </c>
      <c r="H20" s="30">
        <f>G20+H19</f>
        <v>94960</v>
      </c>
      <c r="I20" s="10">
        <f t="shared" si="5"/>
        <v>11.46121102928355</v>
      </c>
      <c r="J20" s="10">
        <v>2</v>
      </c>
      <c r="K20" s="10">
        <v>428.56</v>
      </c>
      <c r="L20" s="6">
        <f t="shared" si="1"/>
        <v>6.0604307515727047</v>
      </c>
      <c r="M20" s="19">
        <v>125.3</v>
      </c>
      <c r="N20" s="11">
        <f t="shared" si="2"/>
        <v>4.8386600293564452</v>
      </c>
      <c r="O20" s="5">
        <v>0</v>
      </c>
      <c r="P20" s="5">
        <v>1</v>
      </c>
      <c r="Q20" s="5">
        <v>0</v>
      </c>
      <c r="R20" s="5">
        <v>0</v>
      </c>
      <c r="S20" s="5">
        <f t="shared" si="3"/>
        <v>0</v>
      </c>
      <c r="T20" s="5">
        <v>4740.8399490000002</v>
      </c>
      <c r="U20" s="5">
        <f t="shared" si="4"/>
        <v>8.4639696034206509</v>
      </c>
      <c r="V20" s="2">
        <v>0</v>
      </c>
      <c r="W20" s="2">
        <v>0</v>
      </c>
      <c r="X20" s="5">
        <v>22.53</v>
      </c>
      <c r="Y20" s="5">
        <v>101.95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6">
        <v>0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5">
        <v>1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</row>
    <row r="21" spans="1:52" ht="15.75" customHeight="1">
      <c r="A21" s="4">
        <v>43678</v>
      </c>
      <c r="B21" s="2" t="s">
        <v>6</v>
      </c>
      <c r="C21" s="19">
        <v>1</v>
      </c>
      <c r="D21" s="5" t="s">
        <v>15</v>
      </c>
      <c r="E21" s="5">
        <v>2574.63</v>
      </c>
      <c r="F21" s="6">
        <f t="shared" si="0"/>
        <v>7.8534611134531485</v>
      </c>
      <c r="G21" s="21">
        <v>16657</v>
      </c>
      <c r="H21" s="30">
        <f>G21+H20</f>
        <v>111617</v>
      </c>
      <c r="I21" s="10">
        <f t="shared" si="5"/>
        <v>11.622828647077453</v>
      </c>
      <c r="J21" s="10">
        <v>2</v>
      </c>
      <c r="K21" s="10">
        <v>388</v>
      </c>
      <c r="L21" s="6">
        <f t="shared" si="1"/>
        <v>5.9610053396232736</v>
      </c>
      <c r="M21" s="28">
        <v>127.3</v>
      </c>
      <c r="N21" s="11">
        <f t="shared" si="2"/>
        <v>4.8543712716215905</v>
      </c>
      <c r="O21" s="5">
        <v>0</v>
      </c>
      <c r="P21" s="5">
        <v>1</v>
      </c>
      <c r="Q21" s="5">
        <v>0</v>
      </c>
      <c r="R21" s="5">
        <v>0</v>
      </c>
      <c r="S21" s="5">
        <f t="shared" si="3"/>
        <v>0</v>
      </c>
      <c r="T21" s="5">
        <v>4740.8399490000002</v>
      </c>
      <c r="U21" s="5">
        <f t="shared" si="4"/>
        <v>8.4639696034206509</v>
      </c>
      <c r="V21" s="2">
        <v>0</v>
      </c>
      <c r="W21" s="2">
        <v>0</v>
      </c>
      <c r="X21" s="5">
        <v>22.53</v>
      </c>
      <c r="Y21" s="5">
        <v>101.95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1</v>
      </c>
      <c r="AO21" s="6">
        <v>0</v>
      </c>
      <c r="AP21" s="6">
        <v>0</v>
      </c>
      <c r="AQ21" s="6">
        <v>0</v>
      </c>
      <c r="AR21" s="6">
        <v>0</v>
      </c>
      <c r="AS21" s="5">
        <v>1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</row>
    <row r="22" spans="1:52" ht="15.75" customHeight="1">
      <c r="A22" s="4">
        <v>43709</v>
      </c>
      <c r="B22" s="2" t="s">
        <v>6</v>
      </c>
      <c r="C22" s="19">
        <v>1</v>
      </c>
      <c r="D22" s="5" t="s">
        <v>15</v>
      </c>
      <c r="E22" s="5">
        <v>2630.82</v>
      </c>
      <c r="F22" s="6">
        <f t="shared" si="0"/>
        <v>7.875050863648565</v>
      </c>
      <c r="G22" s="21">
        <v>34040</v>
      </c>
      <c r="H22" s="21">
        <v>38897</v>
      </c>
      <c r="I22" s="10">
        <f t="shared" si="5"/>
        <v>10.568672405809952</v>
      </c>
      <c r="J22" s="10">
        <v>2</v>
      </c>
      <c r="K22" s="10">
        <v>390.59</v>
      </c>
      <c r="L22" s="6">
        <f t="shared" si="1"/>
        <v>5.967658416476346</v>
      </c>
      <c r="M22" s="19">
        <v>121.6</v>
      </c>
      <c r="N22" s="11">
        <f t="shared" si="2"/>
        <v>4.8089270235021111</v>
      </c>
      <c r="O22" s="5">
        <v>0</v>
      </c>
      <c r="P22" s="5">
        <v>1</v>
      </c>
      <c r="Q22" s="5">
        <v>0</v>
      </c>
      <c r="R22" s="5">
        <v>0</v>
      </c>
      <c r="S22" s="5">
        <f t="shared" si="3"/>
        <v>0</v>
      </c>
      <c r="T22" s="5">
        <v>4740.8399490000002</v>
      </c>
      <c r="U22" s="5">
        <f t="shared" si="4"/>
        <v>8.4639696034206509</v>
      </c>
      <c r="V22" s="2">
        <v>0</v>
      </c>
      <c r="W22" s="2">
        <v>0</v>
      </c>
      <c r="X22" s="5">
        <v>22.53</v>
      </c>
      <c r="Y22" s="5">
        <v>101.95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1</v>
      </c>
      <c r="AP22" s="6">
        <v>0</v>
      </c>
      <c r="AQ22" s="6">
        <v>0</v>
      </c>
      <c r="AR22" s="6">
        <v>0</v>
      </c>
      <c r="AS22" s="5">
        <v>1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</row>
    <row r="23" spans="1:52" ht="15.75" customHeight="1">
      <c r="A23" s="4">
        <v>43739</v>
      </c>
      <c r="B23" s="2" t="s">
        <v>6</v>
      </c>
      <c r="C23" s="19">
        <v>1</v>
      </c>
      <c r="D23" s="5" t="s">
        <v>15</v>
      </c>
      <c r="E23" s="5">
        <v>2898.35</v>
      </c>
      <c r="F23" s="6">
        <f t="shared" si="0"/>
        <v>7.9718968885350225</v>
      </c>
      <c r="G23" s="21">
        <v>51251</v>
      </c>
      <c r="H23" s="30">
        <f>G23+H22</f>
        <v>90148</v>
      </c>
      <c r="I23" s="10">
        <f t="shared" si="5"/>
        <v>11.409208043138555</v>
      </c>
      <c r="J23" s="10">
        <v>2</v>
      </c>
      <c r="K23" s="10">
        <v>405.46</v>
      </c>
      <c r="L23" s="6">
        <f t="shared" si="1"/>
        <v>6.0050222250400473</v>
      </c>
      <c r="M23" s="19">
        <v>130.69999999999999</v>
      </c>
      <c r="N23" s="11">
        <f t="shared" si="2"/>
        <v>4.8805266087492356</v>
      </c>
      <c r="O23" s="5">
        <v>0</v>
      </c>
      <c r="P23" s="5">
        <v>1</v>
      </c>
      <c r="Q23" s="5">
        <v>0</v>
      </c>
      <c r="R23" s="5">
        <v>0</v>
      </c>
      <c r="S23" s="5">
        <f t="shared" si="3"/>
        <v>0</v>
      </c>
      <c r="T23" s="5">
        <v>4740.8399490000002</v>
      </c>
      <c r="U23" s="5">
        <f t="shared" si="4"/>
        <v>8.4639696034206509</v>
      </c>
      <c r="V23" s="2">
        <v>0</v>
      </c>
      <c r="W23" s="2">
        <v>0</v>
      </c>
      <c r="X23" s="5">
        <v>22.6</v>
      </c>
      <c r="Y23" s="5">
        <v>102.26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1</v>
      </c>
      <c r="AQ23" s="6">
        <v>0</v>
      </c>
      <c r="AR23" s="6">
        <v>0</v>
      </c>
      <c r="AS23" s="5">
        <v>1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</row>
    <row r="24" spans="1:52" ht="15.75" customHeight="1">
      <c r="A24" s="4">
        <v>43770</v>
      </c>
      <c r="B24" s="2" t="s">
        <v>6</v>
      </c>
      <c r="C24" s="19">
        <v>1</v>
      </c>
      <c r="D24" s="5" t="s">
        <v>15</v>
      </c>
      <c r="E24" s="5">
        <v>2790.57</v>
      </c>
      <c r="F24" s="6">
        <f t="shared" si="0"/>
        <v>7.9340011550240579</v>
      </c>
      <c r="G24" s="21">
        <v>40660</v>
      </c>
      <c r="H24" s="30">
        <f>G24+H23</f>
        <v>130808</v>
      </c>
      <c r="I24" s="10">
        <f t="shared" si="5"/>
        <v>11.781485878214422</v>
      </c>
      <c r="J24" s="10">
        <v>2</v>
      </c>
      <c r="K24" s="10">
        <v>410.6</v>
      </c>
      <c r="L24" s="6">
        <f t="shared" si="1"/>
        <v>6.0176195045848333</v>
      </c>
      <c r="M24" s="19">
        <v>125.1</v>
      </c>
      <c r="N24" s="11">
        <f t="shared" si="2"/>
        <v>4.8370752429708741</v>
      </c>
      <c r="O24" s="5">
        <v>0</v>
      </c>
      <c r="P24" s="5">
        <v>1</v>
      </c>
      <c r="Q24" s="5">
        <v>0</v>
      </c>
      <c r="R24" s="5">
        <v>0</v>
      </c>
      <c r="S24" s="5">
        <f t="shared" si="3"/>
        <v>0</v>
      </c>
      <c r="T24" s="5">
        <v>4740.8399490000002</v>
      </c>
      <c r="U24" s="5">
        <f t="shared" si="4"/>
        <v>8.4639696034206509</v>
      </c>
      <c r="V24" s="2">
        <v>0</v>
      </c>
      <c r="W24" s="2">
        <v>0</v>
      </c>
      <c r="X24" s="5">
        <v>22.64</v>
      </c>
      <c r="Y24" s="5">
        <v>102.44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1</v>
      </c>
      <c r="AR24" s="6">
        <v>0</v>
      </c>
      <c r="AS24" s="5">
        <v>1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</row>
    <row r="25" spans="1:52" ht="15.75" customHeight="1">
      <c r="A25" s="4">
        <v>43800</v>
      </c>
      <c r="B25" s="2" t="s">
        <v>6</v>
      </c>
      <c r="C25" s="19">
        <v>1</v>
      </c>
      <c r="D25" s="5" t="s">
        <v>15</v>
      </c>
      <c r="E25" s="5">
        <v>2848</v>
      </c>
      <c r="F25" s="6">
        <f t="shared" si="0"/>
        <v>7.9543722725318666</v>
      </c>
      <c r="G25" s="21">
        <v>38974</v>
      </c>
      <c r="H25" s="30">
        <f>G25+H24</f>
        <v>169782</v>
      </c>
      <c r="I25" s="10">
        <f t="shared" si="5"/>
        <v>12.042270540173099</v>
      </c>
      <c r="J25" s="10">
        <v>2</v>
      </c>
      <c r="K25" s="10">
        <v>446.14</v>
      </c>
      <c r="L25" s="6">
        <f t="shared" si="1"/>
        <v>6.1006328041086357</v>
      </c>
      <c r="M25" s="19">
        <v>121.9</v>
      </c>
      <c r="N25" s="11">
        <f t="shared" si="2"/>
        <v>4.8113710165719894</v>
      </c>
      <c r="O25" s="5">
        <v>0</v>
      </c>
      <c r="P25" s="5">
        <v>1</v>
      </c>
      <c r="Q25" s="5">
        <v>0</v>
      </c>
      <c r="R25" s="5">
        <v>0</v>
      </c>
      <c r="S25" s="5">
        <f t="shared" si="3"/>
        <v>0</v>
      </c>
      <c r="T25" s="5">
        <v>4740.8399490000002</v>
      </c>
      <c r="U25" s="5">
        <f t="shared" si="4"/>
        <v>8.4639696034206509</v>
      </c>
      <c r="V25" s="2">
        <v>0</v>
      </c>
      <c r="W25" s="2">
        <v>0</v>
      </c>
      <c r="X25" s="5">
        <v>22.63</v>
      </c>
      <c r="Y25" s="5">
        <v>102.4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1</v>
      </c>
      <c r="AS25" s="5">
        <v>1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</row>
    <row r="26" spans="1:52" ht="15.75" customHeight="1">
      <c r="A26" s="4">
        <v>43831</v>
      </c>
      <c r="B26" s="2" t="s">
        <v>6</v>
      </c>
      <c r="C26" s="19">
        <v>1</v>
      </c>
      <c r="D26" s="5" t="s">
        <v>15</v>
      </c>
      <c r="E26" s="5">
        <v>3935.45</v>
      </c>
      <c r="F26" s="6">
        <f t="shared" si="0"/>
        <v>8.2777805126358341</v>
      </c>
      <c r="G26" s="21">
        <v>51784</v>
      </c>
      <c r="H26" s="21">
        <v>38898</v>
      </c>
      <c r="I26" s="10">
        <f t="shared" si="5"/>
        <v>10.56869811440305</v>
      </c>
      <c r="J26" s="10">
        <v>2</v>
      </c>
      <c r="K26" s="10">
        <v>445.58</v>
      </c>
      <c r="L26" s="6">
        <f t="shared" si="1"/>
        <v>6.0993768043023771</v>
      </c>
      <c r="M26" s="19">
        <v>121.7</v>
      </c>
      <c r="N26" s="11">
        <f t="shared" si="2"/>
        <v>4.8097423517168654</v>
      </c>
      <c r="O26" s="5">
        <v>0</v>
      </c>
      <c r="P26" s="5">
        <v>1</v>
      </c>
      <c r="Q26" s="5">
        <v>0</v>
      </c>
      <c r="R26" s="5">
        <v>0</v>
      </c>
      <c r="S26" s="5">
        <f t="shared" si="3"/>
        <v>0</v>
      </c>
      <c r="T26" s="5">
        <v>4740.8399490000002</v>
      </c>
      <c r="U26" s="5">
        <f t="shared" si="4"/>
        <v>8.4639696034206509</v>
      </c>
      <c r="V26" s="2">
        <v>0</v>
      </c>
      <c r="W26" s="2">
        <v>0</v>
      </c>
      <c r="X26" s="5">
        <v>22.63</v>
      </c>
      <c r="Y26" s="5">
        <v>102.4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5">
        <v>1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</row>
    <row r="27" spans="1:52" ht="15.75" customHeight="1">
      <c r="A27" s="4">
        <v>43862</v>
      </c>
      <c r="B27" s="2" t="s">
        <v>6</v>
      </c>
      <c r="C27" s="19">
        <v>1</v>
      </c>
      <c r="D27" s="5" t="s">
        <v>15</v>
      </c>
      <c r="E27" s="5">
        <v>3390.16</v>
      </c>
      <c r="F27" s="6">
        <f t="shared" si="0"/>
        <v>8.1286323969008407</v>
      </c>
      <c r="G27" s="21">
        <v>43592</v>
      </c>
      <c r="H27" s="30">
        <f>G27+H26</f>
        <v>82490</v>
      </c>
      <c r="I27" s="10">
        <f t="shared" si="5"/>
        <v>11.320432352854777</v>
      </c>
      <c r="J27" s="10">
        <v>2</v>
      </c>
      <c r="K27" s="10">
        <v>422.61</v>
      </c>
      <c r="L27" s="6">
        <f t="shared" si="1"/>
        <v>6.0464497679403255</v>
      </c>
      <c r="M27" s="19">
        <v>121.9</v>
      </c>
      <c r="N27" s="11">
        <f t="shared" si="2"/>
        <v>4.8113710165719894</v>
      </c>
      <c r="O27" s="5">
        <v>0</v>
      </c>
      <c r="P27" s="5">
        <v>1</v>
      </c>
      <c r="Q27" s="5">
        <v>0</v>
      </c>
      <c r="R27" s="5">
        <v>0</v>
      </c>
      <c r="S27" s="5">
        <f t="shared" si="3"/>
        <v>0</v>
      </c>
      <c r="T27" s="5">
        <v>4740.8399490000002</v>
      </c>
      <c r="U27" s="5">
        <f t="shared" si="4"/>
        <v>8.4639696034206509</v>
      </c>
      <c r="V27" s="2">
        <v>0</v>
      </c>
      <c r="W27" s="2">
        <v>0</v>
      </c>
      <c r="X27" s="5">
        <v>22.63</v>
      </c>
      <c r="Y27" s="5">
        <v>102.4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1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5">
        <v>1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</row>
    <row r="28" spans="1:52" ht="15.75" customHeight="1">
      <c r="A28" s="4">
        <v>43891</v>
      </c>
      <c r="B28" s="2" t="s">
        <v>6</v>
      </c>
      <c r="C28" s="19">
        <v>1</v>
      </c>
      <c r="D28" s="5" t="s">
        <v>15</v>
      </c>
      <c r="E28" s="5">
        <v>3614.04</v>
      </c>
      <c r="F28" s="6">
        <f t="shared" si="0"/>
        <v>8.192581539159546</v>
      </c>
      <c r="G28" s="21">
        <v>38587</v>
      </c>
      <c r="H28" s="30">
        <f>G28+H27</f>
        <v>121077</v>
      </c>
      <c r="I28" s="10">
        <f t="shared" si="5"/>
        <v>11.704181985821762</v>
      </c>
      <c r="J28" s="10">
        <v>2</v>
      </c>
      <c r="K28" s="10">
        <v>396.85</v>
      </c>
      <c r="L28" s="6">
        <f t="shared" si="1"/>
        <v>5.9835583755368846</v>
      </c>
      <c r="M28" s="19">
        <v>121.5</v>
      </c>
      <c r="N28" s="11">
        <f t="shared" si="2"/>
        <v>4.808111029984782</v>
      </c>
      <c r="O28" s="5">
        <v>0</v>
      </c>
      <c r="P28" s="5">
        <v>1</v>
      </c>
      <c r="Q28" s="5">
        <v>0</v>
      </c>
      <c r="R28" s="5">
        <v>0</v>
      </c>
      <c r="S28" s="5">
        <f t="shared" si="3"/>
        <v>0</v>
      </c>
      <c r="T28" s="5">
        <v>4740.8399490000002</v>
      </c>
      <c r="U28" s="5">
        <f t="shared" si="4"/>
        <v>8.4639696034206509</v>
      </c>
      <c r="V28" s="2">
        <v>0</v>
      </c>
      <c r="W28" s="2">
        <v>0</v>
      </c>
      <c r="X28" s="5">
        <v>22.61</v>
      </c>
      <c r="Y28" s="5">
        <v>102.31</v>
      </c>
      <c r="Z28" s="5">
        <v>51</v>
      </c>
      <c r="AA28" s="5">
        <v>1563</v>
      </c>
      <c r="AB28" s="5">
        <v>5</v>
      </c>
      <c r="AC28" s="5">
        <v>10</v>
      </c>
      <c r="AD28" s="5">
        <v>0</v>
      </c>
      <c r="AE28" s="5">
        <v>0</v>
      </c>
      <c r="AF28" s="5">
        <v>1</v>
      </c>
      <c r="AG28" s="5">
        <v>0</v>
      </c>
      <c r="AH28" s="5">
        <v>0</v>
      </c>
      <c r="AI28" s="6">
        <v>1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5">
        <v>1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</row>
    <row r="29" spans="1:52" ht="15.75" customHeight="1">
      <c r="A29" s="4">
        <v>43922</v>
      </c>
      <c r="B29" s="2" t="s">
        <v>6</v>
      </c>
      <c r="C29" s="19">
        <v>1</v>
      </c>
      <c r="D29" s="5" t="s">
        <v>15</v>
      </c>
      <c r="E29" s="5">
        <v>3714.71</v>
      </c>
      <c r="F29" s="6">
        <f t="shared" si="0"/>
        <v>8.2200558921936988</v>
      </c>
      <c r="G29" s="10">
        <v>0</v>
      </c>
      <c r="H29" s="30">
        <f>G29+H28</f>
        <v>121077</v>
      </c>
      <c r="I29" s="10">
        <f t="shared" si="5"/>
        <v>11.704181985821762</v>
      </c>
      <c r="J29" s="10">
        <v>2</v>
      </c>
      <c r="K29" s="10">
        <v>282.60000000000002</v>
      </c>
      <c r="L29" s="6">
        <f t="shared" si="1"/>
        <v>5.6440324702504272</v>
      </c>
      <c r="M29" s="19">
        <v>135.19999999999999</v>
      </c>
      <c r="N29" s="11">
        <f t="shared" si="2"/>
        <v>4.9141243937154115</v>
      </c>
      <c r="O29" s="5">
        <v>0</v>
      </c>
      <c r="P29" s="5">
        <v>1</v>
      </c>
      <c r="Q29" s="5">
        <v>0</v>
      </c>
      <c r="R29" s="5">
        <v>0</v>
      </c>
      <c r="S29" s="5">
        <f t="shared" si="3"/>
        <v>0</v>
      </c>
      <c r="T29" s="5">
        <v>4740.8399490000002</v>
      </c>
      <c r="U29" s="5">
        <f t="shared" si="4"/>
        <v>8.4639696034206509</v>
      </c>
      <c r="V29" s="2">
        <v>0</v>
      </c>
      <c r="W29" s="2">
        <v>0</v>
      </c>
      <c r="X29" s="5">
        <v>22.62</v>
      </c>
      <c r="Y29" s="5">
        <v>102.35</v>
      </c>
      <c r="Z29" s="5">
        <v>7616</v>
      </c>
      <c r="AA29" s="5">
        <v>21190</v>
      </c>
      <c r="AB29" s="5">
        <v>163</v>
      </c>
      <c r="AC29" s="5">
        <v>152</v>
      </c>
      <c r="AD29" s="5">
        <v>0</v>
      </c>
      <c r="AE29" s="5">
        <v>0</v>
      </c>
      <c r="AF29" s="5">
        <v>1</v>
      </c>
      <c r="AG29" s="5">
        <v>0</v>
      </c>
      <c r="AH29" s="5">
        <v>0</v>
      </c>
      <c r="AI29" s="6">
        <v>0</v>
      </c>
      <c r="AJ29" s="6">
        <v>1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5">
        <v>1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</row>
    <row r="30" spans="1:52" ht="15.75" customHeight="1">
      <c r="A30" s="9">
        <v>43952</v>
      </c>
      <c r="B30" s="2" t="s">
        <v>6</v>
      </c>
      <c r="C30" s="19">
        <v>1</v>
      </c>
      <c r="D30" s="5" t="s">
        <v>15</v>
      </c>
      <c r="E30" s="5">
        <v>4037.43</v>
      </c>
      <c r="F30" s="6">
        <f t="shared" si="0"/>
        <v>8.3033636299193159</v>
      </c>
      <c r="G30" s="10">
        <v>0</v>
      </c>
      <c r="H30" s="21">
        <v>38899</v>
      </c>
      <c r="I30" s="10">
        <f t="shared" si="5"/>
        <v>10.568723822335235</v>
      </c>
      <c r="J30" s="10">
        <v>2</v>
      </c>
      <c r="K30" s="10">
        <v>315.67</v>
      </c>
      <c r="L30" s="6">
        <f t="shared" si="1"/>
        <v>5.7546973641243069</v>
      </c>
      <c r="M30" s="19">
        <v>105.7</v>
      </c>
      <c r="N30" s="11">
        <f t="shared" si="2"/>
        <v>4.6700211583077076</v>
      </c>
      <c r="O30" s="5">
        <v>0</v>
      </c>
      <c r="P30" s="5">
        <v>1</v>
      </c>
      <c r="Q30" s="5">
        <v>0</v>
      </c>
      <c r="R30" s="5">
        <v>0</v>
      </c>
      <c r="S30" s="5">
        <f t="shared" si="3"/>
        <v>0</v>
      </c>
      <c r="T30" s="5">
        <v>4740.8399490000002</v>
      </c>
      <c r="U30" s="5">
        <f t="shared" si="4"/>
        <v>8.4639696034206509</v>
      </c>
      <c r="V30" s="2">
        <v>0</v>
      </c>
      <c r="W30" s="2">
        <v>0</v>
      </c>
      <c r="X30" s="5">
        <v>22.61</v>
      </c>
      <c r="Y30" s="5">
        <v>102.31</v>
      </c>
      <c r="Z30" s="5">
        <v>39486</v>
      </c>
      <c r="AA30" s="5">
        <v>62508</v>
      </c>
      <c r="AB30" s="5">
        <v>482</v>
      </c>
      <c r="AC30" s="5">
        <v>341</v>
      </c>
      <c r="AD30" s="5">
        <v>0</v>
      </c>
      <c r="AE30" s="5">
        <v>0</v>
      </c>
      <c r="AF30" s="5">
        <v>1</v>
      </c>
      <c r="AG30" s="5">
        <v>0</v>
      </c>
      <c r="AH30" s="5">
        <v>0</v>
      </c>
      <c r="AI30" s="6">
        <v>0</v>
      </c>
      <c r="AJ30" s="6">
        <v>0</v>
      </c>
      <c r="AK30" s="6">
        <v>1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5">
        <v>1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</row>
    <row r="31" spans="1:52" ht="15.75" customHeight="1">
      <c r="A31" s="4">
        <v>43983</v>
      </c>
      <c r="B31" s="2" t="s">
        <v>6</v>
      </c>
      <c r="C31" s="19">
        <v>1</v>
      </c>
      <c r="D31" s="5" t="s">
        <v>15</v>
      </c>
      <c r="E31" s="5">
        <v>4128.9799999999996</v>
      </c>
      <c r="F31" s="6">
        <f t="shared" si="0"/>
        <v>8.3257856820865168</v>
      </c>
      <c r="G31" s="10">
        <v>0</v>
      </c>
      <c r="H31" s="30">
        <f>G31+H30</f>
        <v>38899</v>
      </c>
      <c r="I31" s="10">
        <f t="shared" si="5"/>
        <v>10.568723822335235</v>
      </c>
      <c r="J31" s="10">
        <v>2</v>
      </c>
      <c r="K31" s="10">
        <v>402.45</v>
      </c>
      <c r="L31" s="6">
        <f t="shared" si="1"/>
        <v>5.9975708655397426</v>
      </c>
      <c r="M31" s="19">
        <v>98.5</v>
      </c>
      <c r="N31" s="11">
        <f t="shared" si="2"/>
        <v>4.6001576441645469</v>
      </c>
      <c r="O31" s="5">
        <v>0</v>
      </c>
      <c r="P31" s="5">
        <v>1</v>
      </c>
      <c r="Q31" s="5">
        <v>0</v>
      </c>
      <c r="R31" s="5">
        <v>0</v>
      </c>
      <c r="S31" s="5">
        <f t="shared" si="3"/>
        <v>0</v>
      </c>
      <c r="T31" s="5">
        <v>4740.8399490000002</v>
      </c>
      <c r="U31" s="5">
        <f t="shared" si="4"/>
        <v>8.4639696034206509</v>
      </c>
      <c r="V31" s="2">
        <v>0</v>
      </c>
      <c r="W31" s="2">
        <v>0</v>
      </c>
      <c r="X31" s="5">
        <v>22.63</v>
      </c>
      <c r="Y31" s="5">
        <v>102.4</v>
      </c>
      <c r="Z31" s="5">
        <v>98330</v>
      </c>
      <c r="AA31" s="5">
        <v>105562</v>
      </c>
      <c r="AB31" s="5">
        <v>1197</v>
      </c>
      <c r="AC31" s="5">
        <v>1146</v>
      </c>
      <c r="AD31" s="5">
        <v>0</v>
      </c>
      <c r="AE31" s="5">
        <v>0</v>
      </c>
      <c r="AF31" s="5">
        <v>1</v>
      </c>
      <c r="AG31" s="5">
        <v>0</v>
      </c>
      <c r="AH31" s="5">
        <v>0</v>
      </c>
      <c r="AI31" s="6">
        <v>0</v>
      </c>
      <c r="AJ31" s="6">
        <v>0</v>
      </c>
      <c r="AK31" s="6">
        <v>0</v>
      </c>
      <c r="AL31" s="6">
        <v>1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5">
        <v>1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</row>
    <row r="32" spans="1:52" ht="15.75" customHeight="1">
      <c r="A32" s="4">
        <v>44013</v>
      </c>
      <c r="B32" s="2" t="s">
        <v>6</v>
      </c>
      <c r="C32" s="19">
        <v>1</v>
      </c>
      <c r="D32" s="5" t="s">
        <v>15</v>
      </c>
      <c r="E32" s="5">
        <v>5365.21</v>
      </c>
      <c r="F32" s="6">
        <f t="shared" si="0"/>
        <v>8.5876907968896141</v>
      </c>
      <c r="G32" s="10">
        <v>0</v>
      </c>
      <c r="H32" s="30">
        <f>G32+H31</f>
        <v>38899</v>
      </c>
      <c r="I32" s="10">
        <f t="shared" si="5"/>
        <v>10.568723822335235</v>
      </c>
      <c r="J32" s="10">
        <v>2</v>
      </c>
      <c r="K32" s="10">
        <v>470.58</v>
      </c>
      <c r="L32" s="6">
        <f t="shared" si="1"/>
        <v>6.1539659764526302</v>
      </c>
      <c r="M32" s="19">
        <v>108.5</v>
      </c>
      <c r="N32" s="11">
        <f t="shared" si="2"/>
        <v>4.6959245492565556</v>
      </c>
      <c r="O32" s="5">
        <v>0</v>
      </c>
      <c r="P32" s="5">
        <v>1</v>
      </c>
      <c r="Q32" s="5">
        <v>0</v>
      </c>
      <c r="R32" s="5">
        <v>0</v>
      </c>
      <c r="S32" s="5">
        <f t="shared" si="3"/>
        <v>0</v>
      </c>
      <c r="T32" s="5">
        <v>4740.8399490000002</v>
      </c>
      <c r="U32" s="5">
        <f t="shared" si="4"/>
        <v>8.4639696034206509</v>
      </c>
      <c r="V32" s="2">
        <v>0</v>
      </c>
      <c r="W32" s="2">
        <v>0</v>
      </c>
      <c r="X32" s="5">
        <v>22.61</v>
      </c>
      <c r="Y32" s="5">
        <v>102.31</v>
      </c>
      <c r="Z32" s="5">
        <v>92178</v>
      </c>
      <c r="AA32" s="5">
        <v>85082</v>
      </c>
      <c r="AB32" s="5">
        <v>1264</v>
      </c>
      <c r="AC32" s="5">
        <v>1217</v>
      </c>
      <c r="AD32" s="5">
        <v>0</v>
      </c>
      <c r="AE32" s="5">
        <v>0</v>
      </c>
      <c r="AF32" s="5">
        <v>1</v>
      </c>
      <c r="AG32" s="5">
        <v>0</v>
      </c>
      <c r="AH32" s="5">
        <v>0</v>
      </c>
      <c r="AI32" s="6">
        <v>0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5">
        <v>1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</row>
    <row r="33" spans="1:52" ht="15.75" customHeight="1">
      <c r="A33" s="4">
        <v>44044</v>
      </c>
      <c r="B33" s="2" t="s">
        <v>6</v>
      </c>
      <c r="C33" s="19">
        <v>1</v>
      </c>
      <c r="D33" s="5" t="s">
        <v>15</v>
      </c>
      <c r="E33" s="5">
        <v>3822.68</v>
      </c>
      <c r="F33" s="6">
        <f t="shared" si="0"/>
        <v>8.2487070262955839</v>
      </c>
      <c r="G33" s="10">
        <v>0</v>
      </c>
      <c r="H33" s="30">
        <f>G33+H32</f>
        <v>38899</v>
      </c>
      <c r="I33" s="10">
        <f t="shared" si="5"/>
        <v>10.568723822335235</v>
      </c>
      <c r="J33" s="10">
        <v>2</v>
      </c>
      <c r="K33" s="10">
        <v>409.83</v>
      </c>
      <c r="L33" s="6">
        <f t="shared" si="1"/>
        <v>6.0157424395675054</v>
      </c>
      <c r="M33" s="19">
        <v>112.6</v>
      </c>
      <c r="N33" s="11">
        <f t="shared" si="2"/>
        <v>4.7326835062870511</v>
      </c>
      <c r="O33" s="5">
        <v>0</v>
      </c>
      <c r="P33" s="5">
        <v>1</v>
      </c>
      <c r="Q33" s="5">
        <v>0</v>
      </c>
      <c r="R33" s="5">
        <v>0</v>
      </c>
      <c r="S33" s="5">
        <f t="shared" si="3"/>
        <v>0</v>
      </c>
      <c r="T33" s="5">
        <v>4740.8399490000002</v>
      </c>
      <c r="U33" s="5">
        <f t="shared" si="4"/>
        <v>8.4639696034206509</v>
      </c>
      <c r="V33" s="2">
        <v>0</v>
      </c>
      <c r="W33" s="2">
        <v>0</v>
      </c>
      <c r="X33" s="5">
        <v>22.62</v>
      </c>
      <c r="Y33" s="5">
        <v>102.35</v>
      </c>
      <c r="Z33" s="5">
        <v>75335</v>
      </c>
      <c r="AA33" s="5">
        <v>39867</v>
      </c>
      <c r="AB33" s="5">
        <v>1170</v>
      </c>
      <c r="AC33" s="5">
        <v>1031</v>
      </c>
      <c r="AD33" s="5">
        <v>0</v>
      </c>
      <c r="AE33" s="5">
        <v>0</v>
      </c>
      <c r="AF33" s="5">
        <v>1</v>
      </c>
      <c r="AG33" s="5">
        <v>0</v>
      </c>
      <c r="AH33" s="5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1</v>
      </c>
      <c r="AO33" s="6">
        <v>0</v>
      </c>
      <c r="AP33" s="6">
        <v>0</v>
      </c>
      <c r="AQ33" s="6">
        <v>0</v>
      </c>
      <c r="AR33" s="6">
        <v>0</v>
      </c>
      <c r="AS33" s="5">
        <v>1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</row>
    <row r="34" spans="1:52" ht="15.75" customHeight="1">
      <c r="A34" s="4">
        <v>44075</v>
      </c>
      <c r="B34" s="2" t="s">
        <v>6</v>
      </c>
      <c r="C34" s="19">
        <v>1</v>
      </c>
      <c r="D34" s="5" t="s">
        <v>15</v>
      </c>
      <c r="E34" s="5">
        <v>4502.42</v>
      </c>
      <c r="F34" s="6">
        <f t="shared" si="0"/>
        <v>8.4123703089855422</v>
      </c>
      <c r="G34" s="10">
        <v>1</v>
      </c>
      <c r="H34" s="21">
        <v>38900</v>
      </c>
      <c r="I34" s="10">
        <f t="shared" si="5"/>
        <v>10.568749529606537</v>
      </c>
      <c r="J34" s="10">
        <v>2</v>
      </c>
      <c r="K34" s="10">
        <v>427.32</v>
      </c>
      <c r="L34" s="6">
        <f t="shared" si="1"/>
        <v>6.0575331470776863</v>
      </c>
      <c r="M34" s="19">
        <v>112.4</v>
      </c>
      <c r="N34" s="11">
        <f t="shared" si="2"/>
        <v>4.7309213912936521</v>
      </c>
      <c r="O34" s="5">
        <v>0</v>
      </c>
      <c r="P34" s="5">
        <v>1</v>
      </c>
      <c r="Q34" s="5">
        <v>0</v>
      </c>
      <c r="R34" s="5">
        <v>0</v>
      </c>
      <c r="S34" s="5">
        <f t="shared" si="3"/>
        <v>0</v>
      </c>
      <c r="T34" s="5">
        <v>4740.8399490000002</v>
      </c>
      <c r="U34" s="5">
        <f t="shared" si="4"/>
        <v>8.4639696034206509</v>
      </c>
      <c r="V34" s="2">
        <v>0</v>
      </c>
      <c r="W34" s="2">
        <v>0</v>
      </c>
      <c r="X34" s="5">
        <v>22.62</v>
      </c>
      <c r="Y34" s="5">
        <v>102.35</v>
      </c>
      <c r="Z34" s="5">
        <v>50483</v>
      </c>
      <c r="AA34" s="5">
        <v>18833</v>
      </c>
      <c r="AB34" s="5">
        <v>970</v>
      </c>
      <c r="AC34" s="5">
        <v>871</v>
      </c>
      <c r="AD34" s="5">
        <v>0</v>
      </c>
      <c r="AE34" s="5">
        <v>0</v>
      </c>
      <c r="AF34" s="5">
        <v>1</v>
      </c>
      <c r="AG34" s="5">
        <v>0</v>
      </c>
      <c r="AH34" s="5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1</v>
      </c>
      <c r="AP34" s="6">
        <v>0</v>
      </c>
      <c r="AQ34" s="6">
        <v>0</v>
      </c>
      <c r="AR34" s="6">
        <v>0</v>
      </c>
      <c r="AS34" s="5">
        <v>1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</row>
    <row r="35" spans="1:52" ht="15.75" customHeight="1">
      <c r="A35" s="4">
        <v>44105</v>
      </c>
      <c r="B35" s="2" t="s">
        <v>6</v>
      </c>
      <c r="C35" s="19">
        <v>1</v>
      </c>
      <c r="D35" s="5" t="s">
        <v>15</v>
      </c>
      <c r="E35" s="5">
        <v>4237.66</v>
      </c>
      <c r="F35" s="6">
        <f t="shared" si="0"/>
        <v>8.3517665090879802</v>
      </c>
      <c r="G35" s="10">
        <v>6</v>
      </c>
      <c r="H35" s="30">
        <f>G35+H34</f>
        <v>38906</v>
      </c>
      <c r="I35" s="10">
        <f t="shared" si="5"/>
        <v>10.568903759357763</v>
      </c>
      <c r="J35" s="10">
        <v>2</v>
      </c>
      <c r="K35" s="10">
        <v>429.25</v>
      </c>
      <c r="L35" s="6">
        <f t="shared" si="1"/>
        <v>6.062039499777585</v>
      </c>
      <c r="M35" s="19">
        <v>113.1</v>
      </c>
      <c r="N35" s="11">
        <f t="shared" si="2"/>
        <v>4.7370752568680299</v>
      </c>
      <c r="O35" s="5">
        <v>0</v>
      </c>
      <c r="P35" s="5">
        <v>1</v>
      </c>
      <c r="Q35" s="5">
        <v>0</v>
      </c>
      <c r="R35" s="5">
        <v>0</v>
      </c>
      <c r="S35" s="5">
        <f t="shared" si="3"/>
        <v>0</v>
      </c>
      <c r="T35" s="5">
        <v>4740.8399490000002</v>
      </c>
      <c r="U35" s="5">
        <f t="shared" si="4"/>
        <v>8.4639696034206509</v>
      </c>
      <c r="V35" s="2">
        <v>0</v>
      </c>
      <c r="W35" s="2">
        <v>0</v>
      </c>
      <c r="X35" s="5">
        <v>22.61</v>
      </c>
      <c r="Y35" s="5">
        <v>102.31</v>
      </c>
      <c r="Z35" s="5">
        <v>44205</v>
      </c>
      <c r="AA35" s="5">
        <v>12677</v>
      </c>
      <c r="AB35" s="5">
        <v>672</v>
      </c>
      <c r="AC35" s="5">
        <v>634</v>
      </c>
      <c r="AD35" s="5">
        <v>0</v>
      </c>
      <c r="AE35" s="5">
        <v>0</v>
      </c>
      <c r="AF35" s="5">
        <v>1</v>
      </c>
      <c r="AG35" s="5">
        <v>0</v>
      </c>
      <c r="AH35" s="5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1</v>
      </c>
      <c r="AQ35" s="6">
        <v>0</v>
      </c>
      <c r="AR35" s="6">
        <v>0</v>
      </c>
      <c r="AS35" s="5">
        <v>1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</row>
    <row r="36" spans="1:52" ht="15.75" customHeight="1">
      <c r="A36" s="4">
        <v>44136</v>
      </c>
      <c r="B36" s="2" t="s">
        <v>6</v>
      </c>
      <c r="C36" s="19">
        <v>1</v>
      </c>
      <c r="D36" s="5" t="s">
        <v>15</v>
      </c>
      <c r="E36" s="5">
        <v>3994.02</v>
      </c>
      <c r="F36" s="6">
        <f t="shared" si="0"/>
        <v>8.2925535214744901</v>
      </c>
      <c r="G36" s="21">
        <v>4360</v>
      </c>
      <c r="H36" s="30">
        <f>G36+H35</f>
        <v>43266</v>
      </c>
      <c r="I36" s="10">
        <f t="shared" si="5"/>
        <v>10.675122386144814</v>
      </c>
      <c r="J36" s="10">
        <v>2</v>
      </c>
      <c r="K36" s="10">
        <v>449.7</v>
      </c>
      <c r="L36" s="6">
        <f t="shared" si="1"/>
        <v>6.1085806937766618</v>
      </c>
      <c r="M36" s="19">
        <v>112.6</v>
      </c>
      <c r="N36" s="11">
        <f t="shared" si="2"/>
        <v>4.7326835062870511</v>
      </c>
      <c r="O36" s="5">
        <v>0</v>
      </c>
      <c r="P36" s="5">
        <v>1</v>
      </c>
      <c r="Q36" s="5">
        <v>0</v>
      </c>
      <c r="R36" s="5">
        <v>0</v>
      </c>
      <c r="S36" s="5">
        <f t="shared" si="3"/>
        <v>0</v>
      </c>
      <c r="T36" s="5">
        <v>4740.8399490000002</v>
      </c>
      <c r="U36" s="5">
        <f t="shared" si="4"/>
        <v>8.4639696034206509</v>
      </c>
      <c r="V36" s="2">
        <v>0</v>
      </c>
      <c r="W36" s="2">
        <v>0</v>
      </c>
      <c r="X36" s="5">
        <v>22.61</v>
      </c>
      <c r="Y36" s="5">
        <v>102.31</v>
      </c>
      <c r="Z36" s="5">
        <v>57248</v>
      </c>
      <c r="AA36" s="5">
        <v>10078</v>
      </c>
      <c r="AB36" s="5">
        <v>721</v>
      </c>
      <c r="AC36" s="5">
        <v>494</v>
      </c>
      <c r="AD36" s="5">
        <v>0</v>
      </c>
      <c r="AE36" s="5">
        <v>0</v>
      </c>
      <c r="AF36" s="5">
        <v>1</v>
      </c>
      <c r="AG36" s="5">
        <v>0</v>
      </c>
      <c r="AH36" s="5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1</v>
      </c>
      <c r="AR36" s="6">
        <v>0</v>
      </c>
      <c r="AS36" s="5">
        <v>1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</row>
    <row r="37" spans="1:52" ht="15.75" customHeight="1">
      <c r="A37" s="4">
        <v>44166</v>
      </c>
      <c r="B37" s="2" t="s">
        <v>6</v>
      </c>
      <c r="C37" s="19">
        <v>1</v>
      </c>
      <c r="D37" s="5" t="s">
        <v>15</v>
      </c>
      <c r="E37" s="5">
        <v>4091.11</v>
      </c>
      <c r="F37" s="6">
        <f t="shared" si="0"/>
        <v>8.316571605859286</v>
      </c>
      <c r="G37" s="21">
        <v>23361</v>
      </c>
      <c r="H37" s="30">
        <f>G37+H36</f>
        <v>66627</v>
      </c>
      <c r="I37" s="10">
        <f t="shared" si="5"/>
        <v>11.106865179779318</v>
      </c>
      <c r="J37" s="10">
        <v>2</v>
      </c>
      <c r="K37" s="10">
        <v>471.52</v>
      </c>
      <c r="L37" s="6">
        <f t="shared" si="1"/>
        <v>6.1559615189893844</v>
      </c>
      <c r="M37" s="19">
        <v>112.6</v>
      </c>
      <c r="N37" s="11">
        <f t="shared" si="2"/>
        <v>4.7326835062870511</v>
      </c>
      <c r="O37" s="5">
        <v>0</v>
      </c>
      <c r="P37" s="5">
        <v>1</v>
      </c>
      <c r="Q37" s="5">
        <v>0</v>
      </c>
      <c r="R37" s="5">
        <v>0</v>
      </c>
      <c r="S37" s="5">
        <f t="shared" si="3"/>
        <v>0</v>
      </c>
      <c r="T37" s="5">
        <v>4740.8399490000002</v>
      </c>
      <c r="U37" s="5">
        <f t="shared" si="4"/>
        <v>8.4639696034206509</v>
      </c>
      <c r="V37" s="2">
        <v>0</v>
      </c>
      <c r="W37" s="2">
        <v>0</v>
      </c>
      <c r="X37" s="5">
        <v>22.6</v>
      </c>
      <c r="Y37" s="5">
        <v>102.26</v>
      </c>
      <c r="Z37" s="5">
        <v>48578</v>
      </c>
      <c r="AA37" s="5">
        <v>5381</v>
      </c>
      <c r="AB37" s="5">
        <v>915</v>
      </c>
      <c r="AC37" s="5">
        <v>327</v>
      </c>
      <c r="AD37" s="5">
        <v>0</v>
      </c>
      <c r="AE37" s="5">
        <v>0</v>
      </c>
      <c r="AF37" s="5">
        <v>1</v>
      </c>
      <c r="AG37" s="5">
        <v>0</v>
      </c>
      <c r="AH37" s="5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1</v>
      </c>
      <c r="AS37" s="5">
        <v>1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</row>
    <row r="38" spans="1:52" ht="15.75" customHeight="1">
      <c r="A38" s="4">
        <v>44197</v>
      </c>
      <c r="B38" s="2" t="s">
        <v>6</v>
      </c>
      <c r="C38" s="19">
        <v>1</v>
      </c>
      <c r="D38" s="5" t="s">
        <v>15</v>
      </c>
      <c r="E38" s="5">
        <v>3935.45</v>
      </c>
      <c r="F38" s="6">
        <f t="shared" si="0"/>
        <v>8.2777805126358341</v>
      </c>
      <c r="G38" s="10">
        <v>26650</v>
      </c>
      <c r="H38" s="21">
        <v>38901</v>
      </c>
      <c r="I38" s="10">
        <f t="shared" si="5"/>
        <v>10.568775236216993</v>
      </c>
      <c r="J38" s="10">
        <v>2</v>
      </c>
      <c r="K38" s="10">
        <v>484.63</v>
      </c>
      <c r="L38" s="6">
        <f t="shared" si="1"/>
        <v>6.1833857131934806</v>
      </c>
      <c r="M38" s="19">
        <v>113.3</v>
      </c>
      <c r="N38" s="11">
        <f t="shared" si="2"/>
        <v>4.7388265708007653</v>
      </c>
      <c r="O38" s="5">
        <v>0</v>
      </c>
      <c r="P38" s="5">
        <v>1</v>
      </c>
      <c r="Q38" s="5">
        <v>0</v>
      </c>
      <c r="R38" s="5">
        <v>0</v>
      </c>
      <c r="S38" s="5">
        <f t="shared" si="3"/>
        <v>0</v>
      </c>
      <c r="T38" s="5">
        <v>4740.8399490000002</v>
      </c>
      <c r="U38" s="5">
        <f t="shared" si="4"/>
        <v>8.4639696034206509</v>
      </c>
      <c r="V38" s="2">
        <v>0</v>
      </c>
      <c r="W38" s="2">
        <v>0</v>
      </c>
      <c r="X38" s="5">
        <v>22.61</v>
      </c>
      <c r="Y38" s="5">
        <v>102.31</v>
      </c>
      <c r="Z38" s="5">
        <v>21629</v>
      </c>
      <c r="AA38" s="5">
        <v>5333</v>
      </c>
      <c r="AB38" s="5">
        <v>568</v>
      </c>
      <c r="AC38" s="5">
        <v>152</v>
      </c>
      <c r="AD38" s="5">
        <v>567</v>
      </c>
      <c r="AE38" s="5">
        <v>0</v>
      </c>
      <c r="AF38" s="5">
        <v>1</v>
      </c>
      <c r="AG38" s="5">
        <v>1</v>
      </c>
      <c r="AH38" s="5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5">
        <v>1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</row>
    <row r="39" spans="1:52" ht="15.75" customHeight="1">
      <c r="A39" s="4">
        <v>44228</v>
      </c>
      <c r="B39" s="2" t="s">
        <v>6</v>
      </c>
      <c r="C39" s="19">
        <v>1</v>
      </c>
      <c r="D39" s="5" t="s">
        <v>15</v>
      </c>
      <c r="E39" s="5">
        <v>3390.16</v>
      </c>
      <c r="F39" s="6">
        <f t="shared" si="0"/>
        <v>8.1286323969008407</v>
      </c>
      <c r="G39" s="10">
        <v>38398</v>
      </c>
      <c r="H39" s="30">
        <f>G39+H38</f>
        <v>77299</v>
      </c>
      <c r="I39" s="10">
        <f t="shared" si="5"/>
        <v>11.255436297881227</v>
      </c>
      <c r="J39" s="10">
        <v>2</v>
      </c>
      <c r="K39" s="10">
        <v>483.78</v>
      </c>
      <c r="L39" s="6">
        <f t="shared" si="1"/>
        <v>6.1816302579249855</v>
      </c>
      <c r="M39" s="19">
        <v>103.9</v>
      </c>
      <c r="N39" s="11">
        <f t="shared" si="2"/>
        <v>4.6530075154022512</v>
      </c>
      <c r="O39" s="5">
        <v>0</v>
      </c>
      <c r="P39" s="5">
        <v>1</v>
      </c>
      <c r="Q39" s="5">
        <v>0</v>
      </c>
      <c r="R39" s="5">
        <v>0</v>
      </c>
      <c r="S39" s="5">
        <f t="shared" si="3"/>
        <v>0</v>
      </c>
      <c r="T39" s="5">
        <v>4740.8399490000002</v>
      </c>
      <c r="U39" s="5">
        <f t="shared" si="4"/>
        <v>8.4639696034206509</v>
      </c>
      <c r="V39" s="2">
        <v>0</v>
      </c>
      <c r="W39" s="2">
        <v>0</v>
      </c>
      <c r="X39" s="5">
        <v>22.61</v>
      </c>
      <c r="Y39" s="5">
        <v>102.31</v>
      </c>
      <c r="Z39" s="5">
        <v>11077</v>
      </c>
      <c r="AA39" s="5">
        <v>9309</v>
      </c>
      <c r="AB39" s="5">
        <v>281</v>
      </c>
      <c r="AC39" s="5">
        <v>119</v>
      </c>
      <c r="AD39" s="5">
        <v>1938619</v>
      </c>
      <c r="AE39" s="5">
        <v>0</v>
      </c>
      <c r="AF39" s="5">
        <v>1</v>
      </c>
      <c r="AG39" s="5">
        <v>0</v>
      </c>
      <c r="AH39" s="5">
        <v>1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5">
        <v>1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</row>
    <row r="40" spans="1:52" ht="15.75" customHeight="1">
      <c r="A40" s="4">
        <v>44256</v>
      </c>
      <c r="B40" s="2" t="s">
        <v>6</v>
      </c>
      <c r="C40" s="19">
        <v>1</v>
      </c>
      <c r="D40" s="5" t="s">
        <v>15</v>
      </c>
      <c r="E40" s="5">
        <v>3614.04</v>
      </c>
      <c r="F40" s="6">
        <f t="shared" si="0"/>
        <v>8.192581539159546</v>
      </c>
      <c r="G40" s="10">
        <v>44957</v>
      </c>
      <c r="H40" s="30">
        <f>G40+H39</f>
        <v>122256</v>
      </c>
      <c r="I40" s="10">
        <f t="shared" si="5"/>
        <v>11.713872485887348</v>
      </c>
      <c r="J40" s="10">
        <v>2</v>
      </c>
      <c r="K40" s="10">
        <v>496.73</v>
      </c>
      <c r="L40" s="6">
        <f t="shared" si="1"/>
        <v>6.2080466189203456</v>
      </c>
      <c r="M40" s="19">
        <v>103.8</v>
      </c>
      <c r="N40" s="11">
        <f t="shared" si="2"/>
        <v>4.6520537718869415</v>
      </c>
      <c r="O40" s="5">
        <v>0</v>
      </c>
      <c r="P40" s="5">
        <v>1</v>
      </c>
      <c r="Q40" s="5">
        <v>0</v>
      </c>
      <c r="R40" s="5">
        <v>0</v>
      </c>
      <c r="S40" s="5">
        <f t="shared" si="3"/>
        <v>0</v>
      </c>
      <c r="T40" s="5">
        <v>4740.8399490000002</v>
      </c>
      <c r="U40" s="5">
        <f t="shared" si="4"/>
        <v>8.4639696034206509</v>
      </c>
      <c r="V40" s="2">
        <v>0</v>
      </c>
      <c r="W40" s="2">
        <v>0</v>
      </c>
      <c r="X40" s="5">
        <v>22.61</v>
      </c>
      <c r="Y40" s="5">
        <v>102.31</v>
      </c>
      <c r="Z40" s="5">
        <v>65079</v>
      </c>
      <c r="AA40" s="5">
        <v>12624</v>
      </c>
      <c r="AB40" s="5">
        <v>638</v>
      </c>
      <c r="AC40" s="5">
        <v>175</v>
      </c>
      <c r="AD40" s="5">
        <v>70407</v>
      </c>
      <c r="AE40" s="5">
        <v>3299643</v>
      </c>
      <c r="AF40" s="5">
        <v>1</v>
      </c>
      <c r="AG40" s="5">
        <v>0</v>
      </c>
      <c r="AH40" s="5">
        <v>0</v>
      </c>
      <c r="AI40" s="6">
        <v>1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5">
        <v>1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</row>
    <row r="41" spans="1:52" ht="15.75" customHeight="1">
      <c r="A41" s="4">
        <v>44287</v>
      </c>
      <c r="B41" s="2" t="s">
        <v>6</v>
      </c>
      <c r="C41" s="19">
        <v>1</v>
      </c>
      <c r="D41" s="5" t="s">
        <v>15</v>
      </c>
      <c r="E41" s="5">
        <v>3714.71</v>
      </c>
      <c r="F41" s="6">
        <f t="shared" si="0"/>
        <v>8.2200558921936988</v>
      </c>
      <c r="G41" s="10">
        <v>23879</v>
      </c>
      <c r="H41" s="30">
        <f>G41+H40</f>
        <v>146135</v>
      </c>
      <c r="I41" s="10">
        <f t="shared" si="5"/>
        <v>11.892286130992284</v>
      </c>
      <c r="J41" s="10">
        <v>2</v>
      </c>
      <c r="K41" s="10">
        <v>504.07</v>
      </c>
      <c r="L41" s="6">
        <f t="shared" si="1"/>
        <v>6.2227151473160891</v>
      </c>
      <c r="M41" s="19">
        <v>102.7</v>
      </c>
      <c r="N41" s="11">
        <f t="shared" si="2"/>
        <v>4.6415021152354816</v>
      </c>
      <c r="O41" s="5">
        <v>0</v>
      </c>
      <c r="P41" s="5">
        <v>1</v>
      </c>
      <c r="Q41" s="5">
        <v>0</v>
      </c>
      <c r="R41" s="5">
        <v>0</v>
      </c>
      <c r="S41" s="5">
        <f t="shared" si="3"/>
        <v>0</v>
      </c>
      <c r="T41" s="5">
        <v>4740.8399490000002</v>
      </c>
      <c r="U41" s="5">
        <f t="shared" si="4"/>
        <v>8.4639696034206509</v>
      </c>
      <c r="V41" s="2">
        <v>0</v>
      </c>
      <c r="W41" s="2">
        <v>0</v>
      </c>
      <c r="X41" s="5">
        <v>22.61</v>
      </c>
      <c r="Y41" s="5">
        <v>102.31</v>
      </c>
      <c r="Z41" s="5">
        <v>147837</v>
      </c>
      <c r="AA41" s="5">
        <v>27356</v>
      </c>
      <c r="AB41" s="5">
        <v>2404</v>
      </c>
      <c r="AC41" s="5">
        <v>288</v>
      </c>
      <c r="AD41" s="5">
        <v>1247104</v>
      </c>
      <c r="AE41" s="5">
        <v>4911419</v>
      </c>
      <c r="AF41" s="5">
        <v>1</v>
      </c>
      <c r="AG41" s="5">
        <v>0</v>
      </c>
      <c r="AH41" s="5">
        <v>0</v>
      </c>
      <c r="AI41" s="6">
        <v>0</v>
      </c>
      <c r="AJ41" s="6">
        <v>1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5">
        <v>1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</row>
    <row r="42" spans="1:52" ht="15.75" customHeight="1">
      <c r="A42" s="9">
        <v>44317</v>
      </c>
      <c r="B42" s="2" t="s">
        <v>6</v>
      </c>
      <c r="C42" s="19">
        <v>1</v>
      </c>
      <c r="D42" s="5" t="s">
        <v>15</v>
      </c>
      <c r="E42" s="5">
        <v>4037.34</v>
      </c>
      <c r="F42" s="6">
        <f t="shared" si="0"/>
        <v>8.3033413382627099</v>
      </c>
      <c r="G42" s="10">
        <v>10512</v>
      </c>
      <c r="H42" s="21">
        <v>38902</v>
      </c>
      <c r="I42" s="10">
        <f t="shared" si="5"/>
        <v>10.568800942166638</v>
      </c>
      <c r="J42" s="10">
        <v>2</v>
      </c>
      <c r="K42" s="10">
        <v>477.97</v>
      </c>
      <c r="L42" s="6">
        <f t="shared" si="1"/>
        <v>6.1695479690155945</v>
      </c>
      <c r="M42" s="19">
        <v>106.3</v>
      </c>
      <c r="N42" s="11">
        <f t="shared" si="2"/>
        <v>4.6756286496366526</v>
      </c>
      <c r="O42" s="5">
        <v>0</v>
      </c>
      <c r="P42" s="5">
        <v>1</v>
      </c>
      <c r="Q42" s="5">
        <v>0</v>
      </c>
      <c r="R42" s="5">
        <v>0</v>
      </c>
      <c r="S42" s="5">
        <f t="shared" si="3"/>
        <v>0</v>
      </c>
      <c r="T42" s="5">
        <v>4740.8399490000002</v>
      </c>
      <c r="U42" s="5">
        <f t="shared" si="4"/>
        <v>8.4639696034206509</v>
      </c>
      <c r="V42" s="2">
        <v>0</v>
      </c>
      <c r="W42" s="2">
        <v>0</v>
      </c>
      <c r="X42" s="5">
        <v>22.61</v>
      </c>
      <c r="Y42" s="5">
        <v>102.31</v>
      </c>
      <c r="Z42" s="5">
        <v>41408</v>
      </c>
      <c r="AA42" s="5">
        <v>33073</v>
      </c>
      <c r="AB42" s="5">
        <v>1169</v>
      </c>
      <c r="AC42" s="5">
        <v>405</v>
      </c>
      <c r="AD42" s="5">
        <v>823451</v>
      </c>
      <c r="AE42" s="5">
        <v>4864301</v>
      </c>
      <c r="AF42" s="5">
        <v>1</v>
      </c>
      <c r="AG42" s="5">
        <v>0</v>
      </c>
      <c r="AH42" s="5">
        <v>0</v>
      </c>
      <c r="AI42" s="6">
        <v>0</v>
      </c>
      <c r="AJ42" s="6">
        <v>0</v>
      </c>
      <c r="AK42" s="6">
        <v>1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5">
        <v>1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</row>
    <row r="43" spans="1:52" ht="15.75" customHeight="1">
      <c r="A43" s="4">
        <v>44348</v>
      </c>
      <c r="B43" s="2" t="s">
        <v>6</v>
      </c>
      <c r="C43" s="19">
        <v>1</v>
      </c>
      <c r="D43" s="5" t="s">
        <v>15</v>
      </c>
      <c r="E43" s="5">
        <v>3816.41</v>
      </c>
      <c r="F43" s="6">
        <f t="shared" si="0"/>
        <v>8.247065469144669</v>
      </c>
      <c r="G43" s="10">
        <v>44985</v>
      </c>
      <c r="H43" s="30">
        <f>G43+H42</f>
        <v>83887</v>
      </c>
      <c r="I43" s="10">
        <f t="shared" si="5"/>
        <v>11.337225934085149</v>
      </c>
      <c r="J43" s="10">
        <v>2</v>
      </c>
      <c r="K43" s="10">
        <v>508.07</v>
      </c>
      <c r="L43" s="6">
        <f t="shared" si="1"/>
        <v>6.2306192333611756</v>
      </c>
      <c r="M43" s="19">
        <v>110.2</v>
      </c>
      <c r="N43" s="11">
        <f t="shared" si="2"/>
        <v>4.7113303818164818</v>
      </c>
      <c r="O43" s="5">
        <v>0</v>
      </c>
      <c r="P43" s="5">
        <v>1</v>
      </c>
      <c r="Q43" s="5">
        <v>0</v>
      </c>
      <c r="R43" s="5">
        <v>0</v>
      </c>
      <c r="S43" s="5">
        <f t="shared" si="3"/>
        <v>0</v>
      </c>
      <c r="T43" s="5">
        <v>4740.8399490000002</v>
      </c>
      <c r="U43" s="5">
        <f t="shared" si="4"/>
        <v>8.4639696034206509</v>
      </c>
      <c r="V43" s="2">
        <v>0</v>
      </c>
      <c r="W43" s="2">
        <v>0</v>
      </c>
      <c r="X43" s="5">
        <v>22.61</v>
      </c>
      <c r="Y43" s="5">
        <v>102.31</v>
      </c>
      <c r="Z43" s="5">
        <v>112718</v>
      </c>
      <c r="AA43" s="5">
        <v>37156</v>
      </c>
      <c r="AB43" s="5">
        <v>1884</v>
      </c>
      <c r="AC43" s="5">
        <v>457</v>
      </c>
      <c r="AD43" s="5">
        <v>42601</v>
      </c>
      <c r="AE43" s="5">
        <v>3672578</v>
      </c>
      <c r="AF43" s="5">
        <v>1</v>
      </c>
      <c r="AG43" s="5">
        <v>0</v>
      </c>
      <c r="AH43" s="5">
        <v>0</v>
      </c>
      <c r="AI43" s="6">
        <v>0</v>
      </c>
      <c r="AJ43" s="6">
        <v>0</v>
      </c>
      <c r="AK43" s="6">
        <v>0</v>
      </c>
      <c r="AL43" s="6">
        <v>1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5">
        <v>1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</row>
    <row r="44" spans="1:52" ht="15.75" customHeight="1">
      <c r="A44" s="4">
        <v>44378</v>
      </c>
      <c r="B44" s="2" t="s">
        <v>6</v>
      </c>
      <c r="C44" s="19">
        <v>1</v>
      </c>
      <c r="D44" s="5" t="s">
        <v>15</v>
      </c>
      <c r="E44" s="5">
        <v>3921.15</v>
      </c>
      <c r="F44" s="6">
        <f t="shared" si="0"/>
        <v>8.2741402571076605</v>
      </c>
      <c r="G44" s="10">
        <v>11282</v>
      </c>
      <c r="H44" s="30">
        <f>G44+H43</f>
        <v>95169</v>
      </c>
      <c r="I44" s="10">
        <f t="shared" si="5"/>
        <v>11.463409537498313</v>
      </c>
      <c r="J44" s="10">
        <v>2</v>
      </c>
      <c r="K44" s="10">
        <v>471.44</v>
      </c>
      <c r="L44" s="6">
        <f t="shared" si="1"/>
        <v>6.1557918405296581</v>
      </c>
      <c r="M44" s="19">
        <v>114.9</v>
      </c>
      <c r="N44" s="11">
        <f t="shared" si="2"/>
        <v>4.7527277503457057</v>
      </c>
      <c r="O44" s="5">
        <v>0</v>
      </c>
      <c r="P44" s="5">
        <v>1</v>
      </c>
      <c r="Q44" s="5">
        <v>0</v>
      </c>
      <c r="R44" s="5">
        <v>0</v>
      </c>
      <c r="S44" s="5">
        <f t="shared" si="3"/>
        <v>0</v>
      </c>
      <c r="T44" s="5">
        <v>4740.8399490000002</v>
      </c>
      <c r="U44" s="5">
        <f t="shared" si="4"/>
        <v>8.4639696034206509</v>
      </c>
      <c r="V44" s="2">
        <v>0</v>
      </c>
      <c r="W44" s="2">
        <v>0</v>
      </c>
      <c r="X44" s="5">
        <v>22.61</v>
      </c>
      <c r="Y44" s="5">
        <v>102.31</v>
      </c>
      <c r="Z44" s="5">
        <v>336226</v>
      </c>
      <c r="AA44" s="5">
        <v>38138</v>
      </c>
      <c r="AB44" s="5">
        <v>6182</v>
      </c>
      <c r="AC44" s="5">
        <v>418</v>
      </c>
      <c r="AD44" s="5">
        <v>2734283</v>
      </c>
      <c r="AE44" s="5">
        <v>8986886</v>
      </c>
      <c r="AF44" s="5">
        <v>1</v>
      </c>
      <c r="AG44" s="5">
        <v>0</v>
      </c>
      <c r="AH44" s="5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5">
        <v>1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</row>
    <row r="45" spans="1:52" ht="15.75" customHeight="1">
      <c r="A45" s="4">
        <v>44409</v>
      </c>
      <c r="B45" s="2" t="s">
        <v>6</v>
      </c>
      <c r="C45" s="19">
        <v>1</v>
      </c>
      <c r="D45" s="5" t="s">
        <v>15</v>
      </c>
      <c r="E45" s="5">
        <v>3672.32</v>
      </c>
      <c r="F45" s="6">
        <f t="shared" si="0"/>
        <v>8.2085788939128914</v>
      </c>
      <c r="G45" s="10">
        <v>14919</v>
      </c>
      <c r="H45" s="30">
        <f>G45+H44</f>
        <v>110088</v>
      </c>
      <c r="I45" s="10">
        <f t="shared" si="5"/>
        <v>11.609035324945118</v>
      </c>
      <c r="J45" s="10">
        <v>2</v>
      </c>
      <c r="K45" s="10">
        <v>508.07</v>
      </c>
      <c r="L45" s="6">
        <f t="shared" si="1"/>
        <v>6.2306192333611756</v>
      </c>
      <c r="M45" s="19">
        <v>119</v>
      </c>
      <c r="N45" s="11">
        <f t="shared" si="2"/>
        <v>4.7874917427820458</v>
      </c>
      <c r="O45" s="5">
        <v>0</v>
      </c>
      <c r="P45" s="5">
        <v>1</v>
      </c>
      <c r="Q45" s="5">
        <v>0</v>
      </c>
      <c r="R45" s="5">
        <v>0</v>
      </c>
      <c r="S45" s="5">
        <f t="shared" si="3"/>
        <v>0</v>
      </c>
      <c r="T45" s="5">
        <v>4740.8399490000002</v>
      </c>
      <c r="U45" s="5">
        <f t="shared" si="4"/>
        <v>8.4639696034206509</v>
      </c>
      <c r="V45" s="2">
        <v>0</v>
      </c>
      <c r="W45" s="2">
        <v>0</v>
      </c>
      <c r="X45" s="5">
        <v>22.72</v>
      </c>
      <c r="Y45" s="5">
        <v>102.81</v>
      </c>
      <c r="Z45" s="5">
        <v>251134</v>
      </c>
      <c r="AA45" s="5">
        <v>17588</v>
      </c>
      <c r="AB45" s="5">
        <v>5510</v>
      </c>
      <c r="AC45" s="5">
        <v>275</v>
      </c>
      <c r="AD45" s="5">
        <v>11087192</v>
      </c>
      <c r="AE45" s="5">
        <v>10265432</v>
      </c>
      <c r="AF45" s="5">
        <v>1</v>
      </c>
      <c r="AG45" s="5">
        <v>0</v>
      </c>
      <c r="AH45" s="5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1</v>
      </c>
      <c r="AO45" s="6">
        <v>0</v>
      </c>
      <c r="AP45" s="6">
        <v>0</v>
      </c>
      <c r="AQ45" s="6">
        <v>0</v>
      </c>
      <c r="AR45" s="6">
        <v>0</v>
      </c>
      <c r="AS45" s="5">
        <v>1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</row>
    <row r="46" spans="1:52" ht="15.75" customHeight="1">
      <c r="A46" s="4">
        <v>44440</v>
      </c>
      <c r="B46" s="2" t="s">
        <v>6</v>
      </c>
      <c r="C46" s="19">
        <v>1</v>
      </c>
      <c r="D46" s="5" t="s">
        <v>15</v>
      </c>
      <c r="E46" s="5">
        <v>3491.09</v>
      </c>
      <c r="F46" s="6">
        <f t="shared" si="0"/>
        <v>8.157969287351353</v>
      </c>
      <c r="G46" s="10">
        <v>31238</v>
      </c>
      <c r="H46" s="21">
        <v>38903</v>
      </c>
      <c r="I46" s="10">
        <f t="shared" si="5"/>
        <v>10.568826647455502</v>
      </c>
      <c r="J46" s="10">
        <v>2</v>
      </c>
      <c r="K46" s="10">
        <v>471.44</v>
      </c>
      <c r="L46" s="6">
        <f t="shared" si="1"/>
        <v>6.1557918405296581</v>
      </c>
      <c r="M46" s="19">
        <v>119.8</v>
      </c>
      <c r="N46" s="11">
        <f t="shared" si="2"/>
        <v>4.7941362855007146</v>
      </c>
      <c r="O46" s="5">
        <v>0</v>
      </c>
      <c r="P46" s="5">
        <v>1</v>
      </c>
      <c r="Q46" s="5">
        <v>0</v>
      </c>
      <c r="R46" s="5">
        <v>0</v>
      </c>
      <c r="S46" s="5">
        <f t="shared" si="3"/>
        <v>0</v>
      </c>
      <c r="T46" s="5">
        <v>4740.8399490000002</v>
      </c>
      <c r="U46" s="5">
        <f t="shared" si="4"/>
        <v>8.4639696034206509</v>
      </c>
      <c r="V46" s="2">
        <v>0</v>
      </c>
      <c r="W46" s="2">
        <v>0</v>
      </c>
      <c r="X46" s="5">
        <v>22.79</v>
      </c>
      <c r="Y46" s="5">
        <v>103.12</v>
      </c>
      <c r="Z46" s="5">
        <v>55293</v>
      </c>
      <c r="AA46" s="5">
        <v>3816</v>
      </c>
      <c r="AB46" s="5">
        <v>1315</v>
      </c>
      <c r="AC46" s="5">
        <v>204</v>
      </c>
      <c r="AD46" s="5">
        <v>18962130</v>
      </c>
      <c r="AE46" s="5">
        <v>4976527</v>
      </c>
      <c r="AF46" s="5">
        <v>1</v>
      </c>
      <c r="AG46" s="5">
        <v>0</v>
      </c>
      <c r="AH46" s="5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1</v>
      </c>
      <c r="AP46" s="6">
        <v>0</v>
      </c>
      <c r="AQ46" s="6">
        <v>0</v>
      </c>
      <c r="AR46" s="6">
        <v>0</v>
      </c>
      <c r="AS46" s="5">
        <v>1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</row>
    <row r="47" spans="1:52" ht="15.75" customHeight="1">
      <c r="A47" s="4">
        <v>44470</v>
      </c>
      <c r="B47" s="2" t="s">
        <v>6</v>
      </c>
      <c r="C47" s="19">
        <v>1</v>
      </c>
      <c r="D47" s="5" t="s">
        <v>15</v>
      </c>
      <c r="E47" s="5">
        <v>3387.5</v>
      </c>
      <c r="F47" s="6">
        <f t="shared" si="0"/>
        <v>8.1278474651879566</v>
      </c>
      <c r="G47" s="10">
        <v>51472</v>
      </c>
      <c r="H47" s="30">
        <f>G47+H46</f>
        <v>90375</v>
      </c>
      <c r="I47" s="10">
        <f t="shared" si="5"/>
        <v>11.411722959461066</v>
      </c>
      <c r="J47" s="10">
        <v>2</v>
      </c>
      <c r="K47" s="10">
        <v>461.8</v>
      </c>
      <c r="L47" s="6">
        <f t="shared" si="1"/>
        <v>6.1351318969203952</v>
      </c>
      <c r="M47" s="28">
        <v>121.8</v>
      </c>
      <c r="N47" s="11">
        <f t="shared" si="2"/>
        <v>4.8105570157130417</v>
      </c>
      <c r="O47" s="5">
        <v>0</v>
      </c>
      <c r="P47" s="5">
        <v>1</v>
      </c>
      <c r="Q47" s="5">
        <v>0</v>
      </c>
      <c r="R47" s="5">
        <v>0</v>
      </c>
      <c r="S47" s="5">
        <f t="shared" si="3"/>
        <v>0</v>
      </c>
      <c r="T47" s="5">
        <v>4740.8399490000002</v>
      </c>
      <c r="U47" s="5">
        <f t="shared" si="4"/>
        <v>8.4639696034206509</v>
      </c>
      <c r="V47" s="2">
        <v>0</v>
      </c>
      <c r="W47" s="2">
        <v>0</v>
      </c>
      <c r="X47" s="5">
        <v>22.84</v>
      </c>
      <c r="Y47" s="5">
        <v>103.35</v>
      </c>
      <c r="Z47" s="5">
        <v>13628</v>
      </c>
      <c r="AA47" s="5">
        <v>1483</v>
      </c>
      <c r="AB47" s="5">
        <v>358</v>
      </c>
      <c r="AC47" s="5">
        <v>78</v>
      </c>
      <c r="AD47" s="5">
        <v>6884827</v>
      </c>
      <c r="AE47" s="5">
        <v>3611147</v>
      </c>
      <c r="AF47" s="5">
        <v>1</v>
      </c>
      <c r="AG47" s="5">
        <v>0</v>
      </c>
      <c r="AH47" s="5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1</v>
      </c>
      <c r="AQ47" s="6">
        <v>0</v>
      </c>
      <c r="AR47" s="6">
        <v>0</v>
      </c>
      <c r="AS47" s="5">
        <v>1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</row>
    <row r="48" spans="1:52" ht="15.75" customHeight="1">
      <c r="A48" s="4">
        <v>44501</v>
      </c>
      <c r="B48" s="2" t="s">
        <v>6</v>
      </c>
      <c r="C48" s="19">
        <v>1</v>
      </c>
      <c r="D48" s="5" t="s">
        <v>15</v>
      </c>
      <c r="E48" s="5">
        <v>3132.76</v>
      </c>
      <c r="F48" s="6">
        <f t="shared" si="0"/>
        <v>8.0496696841239324</v>
      </c>
      <c r="G48" s="10">
        <v>71725</v>
      </c>
      <c r="H48" s="30">
        <f>G48+H47</f>
        <v>162100</v>
      </c>
      <c r="I48" s="10">
        <f t="shared" si="5"/>
        <v>11.995968707723767</v>
      </c>
      <c r="J48" s="10">
        <v>2</v>
      </c>
      <c r="K48" s="10">
        <v>516.14</v>
      </c>
      <c r="L48" s="6">
        <f t="shared" si="1"/>
        <v>6.2463780465109942</v>
      </c>
      <c r="M48" s="19">
        <v>124.2</v>
      </c>
      <c r="N48" s="11">
        <f t="shared" si="2"/>
        <v>4.8299124586659978</v>
      </c>
      <c r="O48" s="5">
        <v>0</v>
      </c>
      <c r="P48" s="5">
        <v>1</v>
      </c>
      <c r="Q48" s="5">
        <v>0</v>
      </c>
      <c r="R48" s="5">
        <v>0</v>
      </c>
      <c r="S48" s="5">
        <f t="shared" si="3"/>
        <v>0</v>
      </c>
      <c r="T48" s="5">
        <v>4740.8399490000002</v>
      </c>
      <c r="U48" s="5">
        <f t="shared" si="4"/>
        <v>8.4639696034206509</v>
      </c>
      <c r="V48" s="2">
        <v>0</v>
      </c>
      <c r="W48" s="2">
        <v>0</v>
      </c>
      <c r="X48" s="5">
        <v>22.87</v>
      </c>
      <c r="Y48" s="5">
        <v>103.48</v>
      </c>
      <c r="Z48" s="5">
        <v>6745</v>
      </c>
      <c r="AA48" s="5">
        <v>1135</v>
      </c>
      <c r="AB48" s="5">
        <v>113</v>
      </c>
      <c r="AC48" s="5">
        <v>42</v>
      </c>
      <c r="AD48" s="5">
        <v>16980584</v>
      </c>
      <c r="AE48" s="5">
        <v>1523695</v>
      </c>
      <c r="AF48" s="5">
        <v>1</v>
      </c>
      <c r="AG48" s="5">
        <v>0</v>
      </c>
      <c r="AH48" s="5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1</v>
      </c>
      <c r="AR48" s="6">
        <v>0</v>
      </c>
      <c r="AS48" s="5">
        <v>1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</row>
    <row r="49" spans="1:52" ht="15.75" customHeight="1">
      <c r="A49" s="4">
        <v>44531</v>
      </c>
      <c r="B49" s="2" t="s">
        <v>6</v>
      </c>
      <c r="C49" s="19">
        <v>1</v>
      </c>
      <c r="D49" s="5" t="s">
        <v>15</v>
      </c>
      <c r="E49" s="5">
        <v>3161.22</v>
      </c>
      <c r="F49" s="6">
        <f t="shared" si="0"/>
        <v>8.0587133080221829</v>
      </c>
      <c r="G49" s="10">
        <v>87212</v>
      </c>
      <c r="H49" s="30">
        <f>G49+H48</f>
        <v>249312</v>
      </c>
      <c r="I49" s="10">
        <f t="shared" si="5"/>
        <v>12.426460403130585</v>
      </c>
      <c r="J49" s="10">
        <v>2</v>
      </c>
      <c r="K49" s="10">
        <v>518.45000000000005</v>
      </c>
      <c r="L49" s="6">
        <f t="shared" si="1"/>
        <v>6.250843591004287</v>
      </c>
      <c r="M49" s="19">
        <v>125.2</v>
      </c>
      <c r="N49" s="11">
        <f t="shared" si="2"/>
        <v>4.8378679501071131</v>
      </c>
      <c r="O49" s="5">
        <v>0</v>
      </c>
      <c r="P49" s="5">
        <v>1</v>
      </c>
      <c r="Q49" s="5">
        <v>0</v>
      </c>
      <c r="R49" s="5">
        <v>0</v>
      </c>
      <c r="S49" s="5">
        <f t="shared" si="3"/>
        <v>0</v>
      </c>
      <c r="T49" s="5">
        <v>4740.8399490000002</v>
      </c>
      <c r="U49" s="5">
        <f t="shared" si="4"/>
        <v>8.4639696034206509</v>
      </c>
      <c r="V49" s="2">
        <v>0</v>
      </c>
      <c r="W49" s="2">
        <v>0</v>
      </c>
      <c r="X49" s="5">
        <v>22.86</v>
      </c>
      <c r="Y49" s="5">
        <v>103.44</v>
      </c>
      <c r="Z49" s="5">
        <v>9255</v>
      </c>
      <c r="AA49" s="5">
        <v>6484</v>
      </c>
      <c r="AB49" s="5">
        <v>91</v>
      </c>
      <c r="AC49" s="5">
        <v>41</v>
      </c>
      <c r="AD49" s="5">
        <v>8813795</v>
      </c>
      <c r="AE49" s="5">
        <v>3362765</v>
      </c>
      <c r="AF49" s="5">
        <v>1</v>
      </c>
      <c r="AG49" s="5">
        <v>0</v>
      </c>
      <c r="AH49" s="5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1</v>
      </c>
      <c r="AS49" s="5">
        <v>1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</row>
    <row r="50" spans="1:52" ht="15.75" customHeight="1">
      <c r="A50" s="4">
        <v>44562</v>
      </c>
      <c r="B50" s="2" t="s">
        <v>6</v>
      </c>
      <c r="C50" s="19">
        <v>1</v>
      </c>
      <c r="D50" s="5" t="s">
        <v>15</v>
      </c>
      <c r="E50" s="5">
        <v>3078.44</v>
      </c>
      <c r="F50" s="6">
        <f t="shared" si="0"/>
        <v>8.0321782541499633</v>
      </c>
      <c r="G50" s="10">
        <v>71172</v>
      </c>
      <c r="H50" s="21">
        <v>38904</v>
      </c>
      <c r="I50" s="10">
        <f t="shared" si="5"/>
        <v>10.568852352083622</v>
      </c>
      <c r="J50" s="10">
        <v>2.5</v>
      </c>
      <c r="K50" s="10">
        <v>511.96</v>
      </c>
      <c r="L50" s="6">
        <f t="shared" si="1"/>
        <v>6.2382464969875908</v>
      </c>
      <c r="M50" s="19">
        <v>125.9</v>
      </c>
      <c r="N50" s="11">
        <f t="shared" si="2"/>
        <v>4.8433993747203417</v>
      </c>
      <c r="O50" s="5">
        <v>0</v>
      </c>
      <c r="P50" s="5">
        <v>1</v>
      </c>
      <c r="Q50" s="5">
        <v>0</v>
      </c>
      <c r="R50" s="5">
        <v>0</v>
      </c>
      <c r="S50" s="5">
        <f t="shared" si="3"/>
        <v>0</v>
      </c>
      <c r="T50" s="5">
        <v>4740.8399490000002</v>
      </c>
      <c r="U50" s="5">
        <f t="shared" si="4"/>
        <v>8.4639696034206509</v>
      </c>
      <c r="V50" s="2">
        <v>0</v>
      </c>
      <c r="W50" s="2">
        <v>0</v>
      </c>
      <c r="X50" s="5">
        <v>22.92</v>
      </c>
      <c r="Y50" s="5">
        <v>103.71</v>
      </c>
      <c r="Z50" s="5">
        <v>213294</v>
      </c>
      <c r="AA50" s="5">
        <v>131028</v>
      </c>
      <c r="AB50" s="5">
        <v>322</v>
      </c>
      <c r="AC50" s="5">
        <v>63</v>
      </c>
      <c r="AD50" s="5">
        <v>14576165</v>
      </c>
      <c r="AE50" s="5">
        <v>4960918</v>
      </c>
      <c r="AF50" s="5">
        <v>1</v>
      </c>
      <c r="AG50" s="5">
        <v>1</v>
      </c>
      <c r="AH50" s="5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5">
        <v>1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</row>
    <row r="51" spans="1:52" ht="15.75" customHeight="1">
      <c r="A51" s="4">
        <v>44593</v>
      </c>
      <c r="B51" s="2" t="s">
        <v>6</v>
      </c>
      <c r="C51" s="19">
        <v>1</v>
      </c>
      <c r="D51" s="5" t="s">
        <v>15</v>
      </c>
      <c r="E51" s="5">
        <v>2713.47</v>
      </c>
      <c r="F51" s="6">
        <f t="shared" si="0"/>
        <v>7.9059835376103917</v>
      </c>
      <c r="G51" s="10">
        <v>56015</v>
      </c>
      <c r="H51" s="30">
        <f>G51+H50</f>
        <v>94919</v>
      </c>
      <c r="I51" s="10">
        <f t="shared" si="5"/>
        <v>11.460779175306678</v>
      </c>
      <c r="J51" s="10">
        <v>2.5</v>
      </c>
      <c r="K51" s="10">
        <v>521.51</v>
      </c>
      <c r="L51" s="6">
        <f t="shared" si="1"/>
        <v>6.2567284497123978</v>
      </c>
      <c r="M51" s="19">
        <v>127</v>
      </c>
      <c r="N51" s="11">
        <f t="shared" si="2"/>
        <v>4.8520302639196169</v>
      </c>
      <c r="O51" s="5">
        <v>0</v>
      </c>
      <c r="P51" s="5">
        <v>1</v>
      </c>
      <c r="Q51" s="5">
        <v>0</v>
      </c>
      <c r="R51" s="5">
        <v>0</v>
      </c>
      <c r="S51" s="5">
        <f t="shared" si="3"/>
        <v>0</v>
      </c>
      <c r="T51" s="5">
        <v>4740.8399490000002</v>
      </c>
      <c r="U51" s="5">
        <f t="shared" si="4"/>
        <v>8.4639696034206509</v>
      </c>
      <c r="V51" s="2">
        <v>0</v>
      </c>
      <c r="W51" s="2">
        <v>0</v>
      </c>
      <c r="X51" s="5">
        <v>22.92</v>
      </c>
      <c r="Y51" s="5">
        <v>103.71</v>
      </c>
      <c r="Z51" s="5">
        <v>144744</v>
      </c>
      <c r="AA51" s="5">
        <v>57763</v>
      </c>
      <c r="AB51" s="5">
        <v>643</v>
      </c>
      <c r="AC51" s="5">
        <v>58</v>
      </c>
      <c r="AD51" s="5">
        <v>3913910</v>
      </c>
      <c r="AE51" s="5">
        <v>3625564</v>
      </c>
      <c r="AF51" s="5">
        <v>1</v>
      </c>
      <c r="AG51" s="5">
        <v>0</v>
      </c>
      <c r="AH51" s="5">
        <v>1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5">
        <v>1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</row>
    <row r="52" spans="1:52" ht="15.75" customHeight="1">
      <c r="A52" s="4">
        <v>44621</v>
      </c>
      <c r="B52" s="2" t="s">
        <v>6</v>
      </c>
      <c r="C52" s="19">
        <v>1</v>
      </c>
      <c r="D52" s="5" t="s">
        <v>15</v>
      </c>
      <c r="E52" s="5">
        <v>3248.91</v>
      </c>
      <c r="F52" s="6">
        <f t="shared" si="0"/>
        <v>8.0860748344544007</v>
      </c>
      <c r="G52" s="10">
        <v>78870</v>
      </c>
      <c r="H52" s="30">
        <f>G52+H51</f>
        <v>173789</v>
      </c>
      <c r="I52" s="10">
        <f t="shared" si="5"/>
        <v>12.06559719867122</v>
      </c>
      <c r="J52" s="10">
        <v>2.5</v>
      </c>
      <c r="K52" s="10">
        <v>520.9</v>
      </c>
      <c r="L52" s="6">
        <f t="shared" si="1"/>
        <v>6.2555580847511454</v>
      </c>
      <c r="M52" s="19">
        <v>129.5</v>
      </c>
      <c r="N52" s="11">
        <f t="shared" si="2"/>
        <v>4.8713732267627483</v>
      </c>
      <c r="O52" s="5">
        <v>0</v>
      </c>
      <c r="P52" s="5">
        <v>1</v>
      </c>
      <c r="Q52" s="5">
        <v>0</v>
      </c>
      <c r="R52" s="5">
        <v>0</v>
      </c>
      <c r="S52" s="5">
        <f t="shared" si="3"/>
        <v>0</v>
      </c>
      <c r="T52" s="5">
        <v>4740.8399490000002</v>
      </c>
      <c r="U52" s="5">
        <f t="shared" si="4"/>
        <v>8.4639696034206509</v>
      </c>
      <c r="V52" s="2">
        <v>0</v>
      </c>
      <c r="W52" s="2">
        <v>0</v>
      </c>
      <c r="X52" s="5">
        <v>22.98</v>
      </c>
      <c r="Y52" s="5">
        <v>103.98</v>
      </c>
      <c r="Z52" s="5">
        <v>8000</v>
      </c>
      <c r="AA52" s="5">
        <v>5787</v>
      </c>
      <c r="AB52" s="5">
        <v>85</v>
      </c>
      <c r="AC52" s="5">
        <v>47</v>
      </c>
      <c r="AD52" s="5">
        <v>30821308</v>
      </c>
      <c r="AE52" s="5">
        <v>0</v>
      </c>
      <c r="AF52" s="5">
        <v>1</v>
      </c>
      <c r="AG52" s="5">
        <v>0</v>
      </c>
      <c r="AH52" s="5">
        <v>0</v>
      </c>
      <c r="AI52" s="6">
        <v>1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5">
        <v>1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</row>
    <row r="53" spans="1:52" ht="15.75" customHeight="1">
      <c r="A53" s="4">
        <v>44652</v>
      </c>
      <c r="B53" s="2" t="s">
        <v>6</v>
      </c>
      <c r="C53" s="19">
        <v>1</v>
      </c>
      <c r="D53" s="5" t="s">
        <v>15</v>
      </c>
      <c r="E53" s="5">
        <v>3242.84</v>
      </c>
      <c r="F53" s="6">
        <f t="shared" si="0"/>
        <v>8.0842047680565958</v>
      </c>
      <c r="G53" s="10">
        <v>62527</v>
      </c>
      <c r="H53" s="30">
        <f>G53+H52</f>
        <v>236316</v>
      </c>
      <c r="I53" s="10">
        <f t="shared" si="5"/>
        <v>12.372925171420196</v>
      </c>
      <c r="J53" s="10">
        <v>2.5</v>
      </c>
      <c r="K53" s="10">
        <v>489.73</v>
      </c>
      <c r="L53" s="6">
        <f t="shared" si="1"/>
        <v>6.1938542188289736</v>
      </c>
      <c r="M53" s="19">
        <v>130.16999999999999</v>
      </c>
      <c r="N53" s="11">
        <f t="shared" si="2"/>
        <v>4.8764941918270539</v>
      </c>
      <c r="O53" s="5">
        <v>0</v>
      </c>
      <c r="P53" s="5">
        <v>1</v>
      </c>
      <c r="Q53" s="5">
        <v>0</v>
      </c>
      <c r="R53" s="5">
        <v>0</v>
      </c>
      <c r="S53" s="5">
        <f t="shared" si="3"/>
        <v>0</v>
      </c>
      <c r="T53" s="5">
        <v>4740.8399490000002</v>
      </c>
      <c r="U53" s="5">
        <f t="shared" si="4"/>
        <v>8.4639696034206509</v>
      </c>
      <c r="V53" s="2">
        <v>0</v>
      </c>
      <c r="W53" s="2">
        <v>0</v>
      </c>
      <c r="X53" s="5">
        <v>23.05</v>
      </c>
      <c r="Y53" s="5">
        <v>104.3</v>
      </c>
      <c r="Z53" s="5">
        <v>1114</v>
      </c>
      <c r="AA53" s="5">
        <v>3197</v>
      </c>
      <c r="AB53" s="5">
        <v>5</v>
      </c>
      <c r="AC53" s="5">
        <v>43</v>
      </c>
      <c r="AD53" s="5">
        <v>1534602</v>
      </c>
      <c r="AE53" s="5">
        <v>0</v>
      </c>
      <c r="AF53" s="5">
        <v>1</v>
      </c>
      <c r="AG53" s="5">
        <v>0</v>
      </c>
      <c r="AH53" s="5">
        <v>0</v>
      </c>
      <c r="AI53" s="6">
        <v>0</v>
      </c>
      <c r="AJ53" s="6">
        <v>1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5">
        <v>1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</row>
    <row r="54" spans="1:52" ht="15.75" customHeight="1">
      <c r="A54" s="9">
        <v>44682</v>
      </c>
      <c r="B54" s="2" t="s">
        <v>6</v>
      </c>
      <c r="C54" s="19">
        <v>1</v>
      </c>
      <c r="D54" s="5" t="s">
        <v>15</v>
      </c>
      <c r="E54" s="5">
        <v>2876.94</v>
      </c>
      <c r="F54" s="6">
        <f t="shared" si="0"/>
        <v>7.9644825082767268</v>
      </c>
      <c r="G54" s="10">
        <v>45091</v>
      </c>
      <c r="H54" s="21">
        <v>38905</v>
      </c>
      <c r="I54" s="10">
        <f t="shared" si="5"/>
        <v>10.56887805605103</v>
      </c>
      <c r="J54" s="10">
        <v>2.5</v>
      </c>
      <c r="K54" s="10">
        <v>459.57</v>
      </c>
      <c r="L54" s="6">
        <f t="shared" si="1"/>
        <v>6.1302912696927141</v>
      </c>
      <c r="M54" s="19">
        <v>131.80000000000001</v>
      </c>
      <c r="N54" s="11">
        <f t="shared" si="2"/>
        <v>4.888844237042334</v>
      </c>
      <c r="O54" s="5">
        <v>0</v>
      </c>
      <c r="P54" s="5">
        <v>1</v>
      </c>
      <c r="Q54" s="5">
        <v>0</v>
      </c>
      <c r="R54" s="5">
        <v>0</v>
      </c>
      <c r="S54" s="5">
        <f t="shared" si="3"/>
        <v>0</v>
      </c>
      <c r="T54" s="5">
        <v>4740.8399490000002</v>
      </c>
      <c r="U54" s="5">
        <f t="shared" si="4"/>
        <v>8.4639696034206509</v>
      </c>
      <c r="V54" s="2">
        <v>0</v>
      </c>
      <c r="W54" s="2">
        <v>0</v>
      </c>
      <c r="X54" s="5">
        <v>23.73</v>
      </c>
      <c r="Y54" s="5">
        <v>107.38</v>
      </c>
      <c r="Z54" s="5">
        <v>816</v>
      </c>
      <c r="AA54" s="5">
        <v>14068</v>
      </c>
      <c r="AB54" s="5">
        <v>4</v>
      </c>
      <c r="AC54" s="5">
        <v>60</v>
      </c>
      <c r="AD54" s="5">
        <v>540962</v>
      </c>
      <c r="AE54" s="5">
        <v>0</v>
      </c>
      <c r="AF54" s="5">
        <v>1</v>
      </c>
      <c r="AG54" s="5">
        <v>0</v>
      </c>
      <c r="AH54" s="5">
        <v>0</v>
      </c>
      <c r="AI54" s="6">
        <v>0</v>
      </c>
      <c r="AJ54" s="6">
        <v>0</v>
      </c>
      <c r="AK54" s="6">
        <v>1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5">
        <v>1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</row>
    <row r="55" spans="1:52" ht="15.75" customHeight="1">
      <c r="A55" s="4">
        <v>44713</v>
      </c>
      <c r="B55" s="2" t="s">
        <v>6</v>
      </c>
      <c r="C55" s="19">
        <v>1</v>
      </c>
      <c r="D55" s="5" t="s">
        <v>15</v>
      </c>
      <c r="E55" s="5">
        <v>3217.81</v>
      </c>
      <c r="F55" s="6">
        <f t="shared" si="0"/>
        <v>8.0764562829254505</v>
      </c>
      <c r="G55" s="10">
        <v>71920</v>
      </c>
      <c r="H55" s="30">
        <f>G55+H54</f>
        <v>110825</v>
      </c>
      <c r="I55" s="10">
        <f t="shared" si="5"/>
        <v>11.615707659613255</v>
      </c>
      <c r="J55" s="10">
        <v>2.5</v>
      </c>
      <c r="K55" s="10">
        <v>551.27</v>
      </c>
      <c r="L55" s="6">
        <f t="shared" si="1"/>
        <v>6.3122247072820477</v>
      </c>
      <c r="M55" s="19">
        <v>133.1</v>
      </c>
      <c r="N55" s="11">
        <f t="shared" si="2"/>
        <v>4.8985857902876324</v>
      </c>
      <c r="O55" s="5">
        <v>0</v>
      </c>
      <c r="P55" s="5">
        <v>1</v>
      </c>
      <c r="Q55" s="5">
        <v>0</v>
      </c>
      <c r="R55" s="5">
        <v>0</v>
      </c>
      <c r="S55" s="5">
        <f t="shared" si="3"/>
        <v>0</v>
      </c>
      <c r="T55" s="5">
        <v>4740.8399490000002</v>
      </c>
      <c r="U55" s="5">
        <f t="shared" si="4"/>
        <v>8.4639696034206509</v>
      </c>
      <c r="V55" s="2">
        <v>0</v>
      </c>
      <c r="W55" s="2">
        <v>0</v>
      </c>
      <c r="X55" s="5">
        <v>24.91</v>
      </c>
      <c r="Y55" s="5">
        <v>112.71</v>
      </c>
      <c r="Z55" s="5">
        <v>20282</v>
      </c>
      <c r="AA55" s="5">
        <v>27107</v>
      </c>
      <c r="AB55" s="5">
        <v>18</v>
      </c>
      <c r="AC55" s="5">
        <v>60</v>
      </c>
      <c r="AD55" s="5">
        <v>1159562</v>
      </c>
      <c r="AE55" s="5">
        <v>0</v>
      </c>
      <c r="AF55" s="5">
        <v>1</v>
      </c>
      <c r="AG55" s="5">
        <v>0</v>
      </c>
      <c r="AH55" s="5">
        <v>0</v>
      </c>
      <c r="AI55" s="6">
        <v>0</v>
      </c>
      <c r="AJ55" s="6">
        <v>0</v>
      </c>
      <c r="AK55" s="6">
        <v>0</v>
      </c>
      <c r="AL55" s="6">
        <v>1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5">
        <v>1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</row>
    <row r="56" spans="1:52" ht="15.75" customHeight="1">
      <c r="A56" s="4">
        <v>44743</v>
      </c>
      <c r="B56" s="2" t="s">
        <v>6</v>
      </c>
      <c r="C56" s="19">
        <v>1</v>
      </c>
      <c r="D56" s="5" t="s">
        <v>15</v>
      </c>
      <c r="E56" s="5">
        <v>3282.68</v>
      </c>
      <c r="F56" s="6">
        <f t="shared" si="0"/>
        <v>8.0964154409263553</v>
      </c>
      <c r="G56" s="10">
        <v>39968</v>
      </c>
      <c r="H56" s="30">
        <f>G56+H55</f>
        <v>150793</v>
      </c>
      <c r="I56" s="10">
        <f t="shared" si="5"/>
        <v>11.92366331438045</v>
      </c>
      <c r="J56" s="10">
        <v>2.5</v>
      </c>
      <c r="K56" s="10">
        <v>487.4</v>
      </c>
      <c r="L56" s="6">
        <f t="shared" si="1"/>
        <v>6.1890851411911054</v>
      </c>
      <c r="M56" s="19">
        <v>135.19999999999999</v>
      </c>
      <c r="N56" s="11">
        <f t="shared" si="2"/>
        <v>4.9141243937154115</v>
      </c>
      <c r="O56" s="5">
        <v>0</v>
      </c>
      <c r="P56" s="5">
        <v>1</v>
      </c>
      <c r="Q56" s="5">
        <v>0</v>
      </c>
      <c r="R56" s="5">
        <v>0</v>
      </c>
      <c r="S56" s="5">
        <f t="shared" si="3"/>
        <v>0</v>
      </c>
      <c r="T56" s="5">
        <v>4740.8399490000002</v>
      </c>
      <c r="U56" s="5">
        <f t="shared" si="4"/>
        <v>8.4639696034206509</v>
      </c>
      <c r="V56" s="2">
        <v>0</v>
      </c>
      <c r="W56" s="2">
        <v>0</v>
      </c>
      <c r="X56" s="5">
        <v>25.21</v>
      </c>
      <c r="Y56" s="5">
        <v>114.07</v>
      </c>
      <c r="Z56" s="5">
        <v>31468</v>
      </c>
      <c r="AA56" s="5">
        <v>14486</v>
      </c>
      <c r="AB56" s="5">
        <v>142</v>
      </c>
      <c r="AC56" s="5">
        <v>43</v>
      </c>
      <c r="AD56" s="5">
        <v>1012701</v>
      </c>
      <c r="AE56" s="5">
        <v>0</v>
      </c>
      <c r="AF56" s="5">
        <v>1</v>
      </c>
      <c r="AG56" s="5">
        <v>0</v>
      </c>
      <c r="AH56" s="5">
        <v>0</v>
      </c>
      <c r="AI56" s="6">
        <v>0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5">
        <v>1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</row>
    <row r="57" spans="1:52" ht="15.75" customHeight="1">
      <c r="A57" s="4">
        <v>44774</v>
      </c>
      <c r="B57" s="2" t="s">
        <v>6</v>
      </c>
      <c r="C57" s="19">
        <v>1</v>
      </c>
      <c r="D57" s="5" t="s">
        <v>15</v>
      </c>
      <c r="E57" s="5">
        <v>3241.41</v>
      </c>
      <c r="F57" s="6">
        <f t="shared" si="0"/>
        <v>8.0837636993059512</v>
      </c>
      <c r="G57" s="10">
        <v>47033</v>
      </c>
      <c r="H57" s="30">
        <f>G57+H56</f>
        <v>197826</v>
      </c>
      <c r="I57" s="10">
        <f t="shared" si="5"/>
        <v>12.195143135437448</v>
      </c>
      <c r="J57" s="10">
        <v>2.5</v>
      </c>
      <c r="K57" s="10">
        <v>517.33000000000004</v>
      </c>
      <c r="L57" s="6">
        <f t="shared" si="1"/>
        <v>6.2486809687553269</v>
      </c>
      <c r="M57" s="11">
        <v>139.1</v>
      </c>
      <c r="N57" s="11">
        <f t="shared" si="2"/>
        <v>4.9423564533429616</v>
      </c>
      <c r="O57" s="5">
        <v>0</v>
      </c>
      <c r="P57" s="5">
        <v>1</v>
      </c>
      <c r="Q57" s="5">
        <v>0</v>
      </c>
      <c r="R57" s="5">
        <v>0</v>
      </c>
      <c r="S57" s="5">
        <f t="shared" si="3"/>
        <v>0</v>
      </c>
      <c r="T57" s="5">
        <v>4740.8399490000002</v>
      </c>
      <c r="U57" s="5">
        <f t="shared" si="4"/>
        <v>8.4639696034206509</v>
      </c>
      <c r="V57" s="2">
        <v>0</v>
      </c>
      <c r="W57" s="2">
        <v>0</v>
      </c>
      <c r="X57" s="5">
        <v>25.29</v>
      </c>
      <c r="Y57" s="5">
        <v>114.43</v>
      </c>
      <c r="Z57" s="5">
        <v>6689</v>
      </c>
      <c r="AA57" s="5">
        <v>3789</v>
      </c>
      <c r="AB57" s="5">
        <v>32</v>
      </c>
      <c r="AC57" s="5">
        <v>44</v>
      </c>
      <c r="AE57" s="5">
        <v>0</v>
      </c>
      <c r="AF57" s="5">
        <v>1</v>
      </c>
      <c r="AG57" s="5">
        <v>0</v>
      </c>
      <c r="AH57" s="5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1</v>
      </c>
      <c r="AO57" s="6">
        <v>0</v>
      </c>
      <c r="AP57" s="6">
        <v>0</v>
      </c>
      <c r="AQ57" s="6">
        <v>0</v>
      </c>
      <c r="AR57" s="6">
        <v>0</v>
      </c>
      <c r="AS57" s="5">
        <v>1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</row>
    <row r="58" spans="1:52" ht="15.75" customHeight="1">
      <c r="A58" s="4">
        <v>44805</v>
      </c>
      <c r="B58" s="2" t="s">
        <v>6</v>
      </c>
      <c r="C58" s="19">
        <v>1</v>
      </c>
      <c r="D58" s="5" t="s">
        <v>15</v>
      </c>
      <c r="E58" s="5">
        <v>2941.7</v>
      </c>
      <c r="F58" s="6">
        <f t="shared" si="0"/>
        <v>7.9867429245139467</v>
      </c>
      <c r="G58" s="10">
        <v>41057</v>
      </c>
      <c r="H58" s="21">
        <v>38906</v>
      </c>
      <c r="I58" s="10">
        <f t="shared" si="5"/>
        <v>10.568903759357763</v>
      </c>
      <c r="J58" s="10">
        <v>2.5</v>
      </c>
      <c r="K58" s="10">
        <v>496.1</v>
      </c>
      <c r="L58" s="6">
        <f t="shared" si="1"/>
        <v>6.2067775193070034</v>
      </c>
      <c r="M58" s="11">
        <v>138.5</v>
      </c>
      <c r="N58" s="11">
        <f t="shared" si="2"/>
        <v>4.93806460126142</v>
      </c>
      <c r="O58" s="5">
        <v>0</v>
      </c>
      <c r="P58" s="5">
        <v>1</v>
      </c>
      <c r="Q58" s="5">
        <v>0</v>
      </c>
      <c r="R58" s="5">
        <v>0</v>
      </c>
      <c r="S58" s="5">
        <f t="shared" si="3"/>
        <v>0</v>
      </c>
      <c r="T58" s="5">
        <v>4740.8399490000002</v>
      </c>
      <c r="U58" s="5">
        <f t="shared" si="4"/>
        <v>8.4639696034206509</v>
      </c>
      <c r="V58" s="2">
        <v>0</v>
      </c>
      <c r="W58" s="2">
        <v>0</v>
      </c>
      <c r="X58" s="5">
        <v>25.49</v>
      </c>
      <c r="Y58" s="29">
        <f t="shared" ref="Y58:Y61" si="6">X58*100/22.11</f>
        <v>115.28720036182723</v>
      </c>
      <c r="Z58" s="5">
        <v>12543</v>
      </c>
      <c r="AA58" s="5">
        <v>2928</v>
      </c>
      <c r="AB58" s="5">
        <v>39</v>
      </c>
      <c r="AC58" s="5">
        <v>56</v>
      </c>
      <c r="AD58" s="5">
        <v>240397</v>
      </c>
      <c r="AE58" s="5">
        <v>0</v>
      </c>
      <c r="AF58" s="5">
        <v>1</v>
      </c>
      <c r="AG58" s="5">
        <v>0</v>
      </c>
      <c r="AH58" s="5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1</v>
      </c>
      <c r="AP58" s="6">
        <v>0</v>
      </c>
      <c r="AQ58" s="6">
        <v>0</v>
      </c>
      <c r="AR58" s="6">
        <v>0</v>
      </c>
      <c r="AS58" s="5">
        <v>1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</row>
    <row r="59" spans="1:52" ht="15.75" customHeight="1">
      <c r="A59" s="4">
        <v>44835</v>
      </c>
      <c r="B59" s="2" t="s">
        <v>6</v>
      </c>
      <c r="C59" s="19">
        <v>1</v>
      </c>
      <c r="D59" s="5" t="s">
        <v>15</v>
      </c>
      <c r="E59" s="5">
        <v>2980.59</v>
      </c>
      <c r="F59" s="6">
        <f t="shared" si="0"/>
        <v>7.999876546479876</v>
      </c>
      <c r="G59" s="10">
        <v>31929</v>
      </c>
      <c r="H59" s="30">
        <f>G59+H58</f>
        <v>70835</v>
      </c>
      <c r="I59" s="10">
        <f t="shared" si="5"/>
        <v>11.168108507813452</v>
      </c>
      <c r="J59" s="10">
        <v>2.5</v>
      </c>
      <c r="K59" s="10">
        <v>1</v>
      </c>
      <c r="L59" s="6">
        <f t="shared" si="1"/>
        <v>0</v>
      </c>
      <c r="M59" s="11">
        <v>139</v>
      </c>
      <c r="N59" s="11">
        <f t="shared" si="2"/>
        <v>4.9416424226093039</v>
      </c>
      <c r="O59" s="5">
        <v>0</v>
      </c>
      <c r="P59" s="5">
        <v>1</v>
      </c>
      <c r="Q59" s="5">
        <v>0</v>
      </c>
      <c r="R59" s="5">
        <v>0</v>
      </c>
      <c r="S59" s="5">
        <f t="shared" si="3"/>
        <v>0</v>
      </c>
      <c r="T59" s="5">
        <v>4740.8399490000002</v>
      </c>
      <c r="U59" s="5">
        <f t="shared" si="4"/>
        <v>8.4639696034206509</v>
      </c>
      <c r="V59" s="2">
        <v>0</v>
      </c>
      <c r="W59" s="2">
        <v>0</v>
      </c>
      <c r="X59" s="5">
        <v>25.81</v>
      </c>
      <c r="Y59" s="29">
        <f t="shared" si="6"/>
        <v>116.7345092718227</v>
      </c>
      <c r="AE59" s="5">
        <v>0</v>
      </c>
      <c r="AF59" s="5">
        <v>1</v>
      </c>
      <c r="AG59" s="5">
        <v>0</v>
      </c>
      <c r="AH59" s="5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1</v>
      </c>
      <c r="AQ59" s="6">
        <v>0</v>
      </c>
      <c r="AR59" s="6">
        <v>0</v>
      </c>
      <c r="AS59" s="5">
        <v>1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</row>
    <row r="60" spans="1:52" ht="15.75" customHeight="1">
      <c r="A60" s="4">
        <v>44866</v>
      </c>
      <c r="B60" s="2" t="s">
        <v>6</v>
      </c>
      <c r="C60" s="19">
        <v>1</v>
      </c>
      <c r="D60" s="5" t="s">
        <v>15</v>
      </c>
      <c r="E60" s="5">
        <v>2882.09</v>
      </c>
      <c r="F60" s="6">
        <f t="shared" si="0"/>
        <v>7.9662710043855451</v>
      </c>
      <c r="G60" s="10">
        <v>33328</v>
      </c>
      <c r="H60" s="30">
        <f>G60+H59</f>
        <v>104163</v>
      </c>
      <c r="I60" s="10">
        <f t="shared" si="5"/>
        <v>11.553712258870949</v>
      </c>
      <c r="J60" s="10">
        <v>2.5</v>
      </c>
      <c r="K60" s="10">
        <v>1</v>
      </c>
      <c r="L60" s="6">
        <f t="shared" si="1"/>
        <v>0</v>
      </c>
      <c r="M60" s="11">
        <v>134.833</v>
      </c>
      <c r="N60" s="11">
        <f t="shared" si="2"/>
        <v>4.911426190022067</v>
      </c>
      <c r="O60" s="5">
        <v>0</v>
      </c>
      <c r="P60" s="5">
        <v>1</v>
      </c>
      <c r="Q60" s="5">
        <v>0</v>
      </c>
      <c r="R60" s="5">
        <v>0</v>
      </c>
      <c r="S60" s="5">
        <f t="shared" si="3"/>
        <v>0</v>
      </c>
      <c r="T60" s="5">
        <v>4740.8399490000002</v>
      </c>
      <c r="U60" s="5">
        <f t="shared" si="4"/>
        <v>8.4639696034206509</v>
      </c>
      <c r="V60" s="2">
        <v>0</v>
      </c>
      <c r="W60" s="2">
        <v>0</v>
      </c>
      <c r="X60" s="5">
        <v>26.08</v>
      </c>
      <c r="Y60" s="29">
        <f t="shared" si="6"/>
        <v>117.95567616463138</v>
      </c>
      <c r="AE60" s="5">
        <v>0</v>
      </c>
      <c r="AF60" s="5">
        <v>1</v>
      </c>
      <c r="AG60" s="5">
        <v>0</v>
      </c>
      <c r="AH60" s="5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1</v>
      </c>
      <c r="AR60" s="6">
        <v>0</v>
      </c>
      <c r="AS60" s="5">
        <v>1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</row>
    <row r="61" spans="1:52" ht="15.75" customHeight="1">
      <c r="A61" s="4">
        <v>44896</v>
      </c>
      <c r="B61" s="2" t="s">
        <v>6</v>
      </c>
      <c r="C61" s="19">
        <v>1</v>
      </c>
      <c r="D61" s="5" t="s">
        <v>15</v>
      </c>
      <c r="E61" s="5">
        <v>3028.55</v>
      </c>
      <c r="F61" s="6">
        <f t="shared" si="0"/>
        <v>8.0158392361080608</v>
      </c>
      <c r="G61" s="10">
        <v>33508</v>
      </c>
      <c r="H61" s="30">
        <f>G61+H60</f>
        <v>137671</v>
      </c>
      <c r="I61" s="10">
        <f t="shared" si="5"/>
        <v>11.832622059777249</v>
      </c>
      <c r="J61" s="10">
        <v>2.5</v>
      </c>
      <c r="K61" s="10">
        <v>1</v>
      </c>
      <c r="L61" s="6">
        <f t="shared" si="1"/>
        <v>0</v>
      </c>
      <c r="M61" s="11">
        <v>134.36699999999999</v>
      </c>
      <c r="N61" s="11">
        <f t="shared" si="2"/>
        <v>4.9079896084687835</v>
      </c>
      <c r="O61" s="5">
        <v>0</v>
      </c>
      <c r="P61" s="5">
        <v>1</v>
      </c>
      <c r="Q61" s="5">
        <v>0</v>
      </c>
      <c r="R61" s="5">
        <v>0</v>
      </c>
      <c r="S61" s="5">
        <f t="shared" si="3"/>
        <v>0</v>
      </c>
      <c r="T61" s="5">
        <v>4740.8399490000002</v>
      </c>
      <c r="U61" s="5">
        <f t="shared" si="4"/>
        <v>8.4639696034206509</v>
      </c>
      <c r="V61" s="2">
        <v>0</v>
      </c>
      <c r="W61" s="2">
        <v>0</v>
      </c>
      <c r="X61" s="5">
        <v>26.33</v>
      </c>
      <c r="Y61" s="29">
        <f t="shared" si="6"/>
        <v>119.08638625056535</v>
      </c>
      <c r="AE61" s="5">
        <v>0</v>
      </c>
      <c r="AF61" s="5">
        <v>1</v>
      </c>
      <c r="AG61" s="5">
        <v>0</v>
      </c>
      <c r="AH61" s="5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1</v>
      </c>
      <c r="AS61" s="5">
        <v>1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</row>
    <row r="62" spans="1:52" ht="15.75" customHeight="1">
      <c r="A62" s="4">
        <v>43101</v>
      </c>
      <c r="B62" s="2" t="s">
        <v>6</v>
      </c>
      <c r="C62" s="19">
        <v>1</v>
      </c>
      <c r="D62" s="5" t="s">
        <v>17</v>
      </c>
      <c r="E62" s="5">
        <v>1650.83</v>
      </c>
      <c r="F62" s="6">
        <f t="shared" si="0"/>
        <v>7.4090334707203267</v>
      </c>
      <c r="G62" s="10">
        <v>271</v>
      </c>
      <c r="H62" s="21">
        <v>38907</v>
      </c>
      <c r="I62" s="10">
        <f t="shared" si="5"/>
        <v>10.568929462003851</v>
      </c>
      <c r="J62" s="10">
        <v>0</v>
      </c>
      <c r="K62" s="10">
        <v>362.83</v>
      </c>
      <c r="L62" s="6">
        <f t="shared" si="1"/>
        <v>5.8939344050097677</v>
      </c>
      <c r="M62" s="11">
        <v>122.1816792</v>
      </c>
      <c r="N62" s="11">
        <f t="shared" si="2"/>
        <v>4.8136603322491114</v>
      </c>
      <c r="O62" s="5">
        <v>0</v>
      </c>
      <c r="P62" s="5">
        <v>1</v>
      </c>
      <c r="Q62" s="5">
        <v>0</v>
      </c>
      <c r="R62" s="5">
        <v>0</v>
      </c>
      <c r="S62" s="5">
        <f t="shared" si="3"/>
        <v>0</v>
      </c>
      <c r="T62" s="5">
        <v>3571.871146</v>
      </c>
      <c r="U62" s="5">
        <f t="shared" si="4"/>
        <v>8.1808448679974664</v>
      </c>
      <c r="V62" s="2">
        <v>0</v>
      </c>
      <c r="W62" s="2">
        <v>0</v>
      </c>
      <c r="X62" s="5">
        <v>22.57</v>
      </c>
      <c r="Y62" s="6">
        <f t="shared" ref="Y62:Y121" si="7">X62*100/22.57</f>
        <v>100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1</v>
      </c>
      <c r="AH62" s="5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5">
        <v>1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</row>
    <row r="63" spans="1:52" ht="15.75" customHeight="1">
      <c r="A63" s="4">
        <v>43132</v>
      </c>
      <c r="B63" s="2" t="s">
        <v>6</v>
      </c>
      <c r="C63" s="19">
        <v>1</v>
      </c>
      <c r="D63" s="5" t="s">
        <v>17</v>
      </c>
      <c r="E63" s="5">
        <v>1431.61</v>
      </c>
      <c r="F63" s="6">
        <f t="shared" si="0"/>
        <v>7.2665549640588685</v>
      </c>
      <c r="G63" s="10">
        <v>174</v>
      </c>
      <c r="H63" s="30">
        <f>G63+H62</f>
        <v>39081</v>
      </c>
      <c r="I63" s="10">
        <f t="shared" si="5"/>
        <v>10.573391694365673</v>
      </c>
      <c r="J63" s="10">
        <v>0</v>
      </c>
      <c r="K63" s="10">
        <v>344.64</v>
      </c>
      <c r="L63" s="6">
        <f t="shared" si="1"/>
        <v>5.8425003939680238</v>
      </c>
      <c r="M63" s="11">
        <v>122.1816792</v>
      </c>
      <c r="N63" s="11">
        <f t="shared" si="2"/>
        <v>4.8136603322491114</v>
      </c>
      <c r="O63" s="5">
        <v>0</v>
      </c>
      <c r="P63" s="5">
        <v>1</v>
      </c>
      <c r="Q63" s="5">
        <v>0</v>
      </c>
      <c r="R63" s="5">
        <v>0</v>
      </c>
      <c r="S63" s="5">
        <f t="shared" si="3"/>
        <v>0</v>
      </c>
      <c r="T63" s="5">
        <v>3571.871146</v>
      </c>
      <c r="U63" s="5">
        <f t="shared" si="4"/>
        <v>8.1808448679974664</v>
      </c>
      <c r="V63" s="2">
        <v>0</v>
      </c>
      <c r="W63" s="2">
        <v>0</v>
      </c>
      <c r="X63" s="5">
        <v>22.59</v>
      </c>
      <c r="Y63" s="6">
        <f t="shared" si="7"/>
        <v>100.0886132033673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1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5">
        <v>1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</row>
    <row r="64" spans="1:52" ht="15.75" customHeight="1">
      <c r="A64" s="4">
        <v>43160</v>
      </c>
      <c r="B64" s="2" t="s">
        <v>6</v>
      </c>
      <c r="C64" s="19">
        <v>1</v>
      </c>
      <c r="D64" s="5" t="s">
        <v>17</v>
      </c>
      <c r="E64" s="5">
        <v>1649.91</v>
      </c>
      <c r="F64" s="6">
        <f t="shared" si="0"/>
        <v>7.4084760199524231</v>
      </c>
      <c r="G64" s="10">
        <v>160</v>
      </c>
      <c r="H64" s="30">
        <f>G64+H63</f>
        <v>39241</v>
      </c>
      <c r="I64" s="10">
        <f t="shared" si="5"/>
        <v>10.577477397554379</v>
      </c>
      <c r="J64" s="10">
        <v>0</v>
      </c>
      <c r="K64" s="10">
        <v>350.62</v>
      </c>
      <c r="L64" s="6">
        <f t="shared" si="1"/>
        <v>5.859703015925728</v>
      </c>
      <c r="M64" s="11">
        <v>122.1816792</v>
      </c>
      <c r="N64" s="11">
        <f t="shared" si="2"/>
        <v>4.8136603322491114</v>
      </c>
      <c r="O64" s="5">
        <v>0</v>
      </c>
      <c r="P64" s="5">
        <v>1</v>
      </c>
      <c r="Q64" s="5">
        <v>0</v>
      </c>
      <c r="R64" s="5">
        <v>0</v>
      </c>
      <c r="S64" s="5">
        <f t="shared" si="3"/>
        <v>0</v>
      </c>
      <c r="T64" s="5">
        <v>3571.871146</v>
      </c>
      <c r="U64" s="5">
        <f t="shared" si="4"/>
        <v>8.1808448679974664</v>
      </c>
      <c r="V64" s="2">
        <v>0</v>
      </c>
      <c r="W64" s="2">
        <v>0</v>
      </c>
      <c r="X64" s="5">
        <v>22.59</v>
      </c>
      <c r="Y64" s="6">
        <f t="shared" si="7"/>
        <v>100.0886132033673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6">
        <v>1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5">
        <v>1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</row>
    <row r="65" spans="1:52" ht="15.75" customHeight="1">
      <c r="A65" s="4">
        <v>43191</v>
      </c>
      <c r="B65" s="2" t="s">
        <v>6</v>
      </c>
      <c r="C65" s="19">
        <v>1</v>
      </c>
      <c r="D65" s="5" t="s">
        <v>17</v>
      </c>
      <c r="E65" s="5">
        <v>1760.47</v>
      </c>
      <c r="F65" s="6">
        <f t="shared" si="0"/>
        <v>7.4733360978364525</v>
      </c>
      <c r="G65" s="10">
        <v>276</v>
      </c>
      <c r="H65" s="30">
        <f>G65+H64</f>
        <v>39517</v>
      </c>
      <c r="I65" s="10">
        <f t="shared" si="5"/>
        <v>10.58448623804925</v>
      </c>
      <c r="J65" s="10">
        <v>0</v>
      </c>
      <c r="K65" s="10">
        <v>351.08</v>
      </c>
      <c r="L65" s="6">
        <f t="shared" si="1"/>
        <v>5.8610141177239168</v>
      </c>
      <c r="M65" s="11">
        <v>80.571635979999996</v>
      </c>
      <c r="N65" s="11">
        <f t="shared" si="2"/>
        <v>4.4014816032594606</v>
      </c>
      <c r="O65" s="5">
        <v>0</v>
      </c>
      <c r="P65" s="5">
        <v>1</v>
      </c>
      <c r="Q65" s="5">
        <v>0</v>
      </c>
      <c r="R65" s="5">
        <v>0</v>
      </c>
      <c r="S65" s="5">
        <f t="shared" si="3"/>
        <v>0</v>
      </c>
      <c r="T65" s="5">
        <v>3571.871146</v>
      </c>
      <c r="U65" s="5">
        <f t="shared" si="4"/>
        <v>8.1808448679974664</v>
      </c>
      <c r="V65" s="2">
        <v>0</v>
      </c>
      <c r="W65" s="2">
        <v>0</v>
      </c>
      <c r="X65" s="5">
        <v>22.59</v>
      </c>
      <c r="Y65" s="6">
        <f t="shared" si="7"/>
        <v>100.0886132033673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6">
        <v>0</v>
      </c>
      <c r="AJ65" s="6">
        <v>1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5">
        <v>1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</row>
    <row r="66" spans="1:52" ht="15.75" customHeight="1">
      <c r="A66" s="9">
        <v>43221</v>
      </c>
      <c r="B66" s="2" t="s">
        <v>6</v>
      </c>
      <c r="C66" s="19">
        <v>1</v>
      </c>
      <c r="D66" s="5" t="s">
        <v>17</v>
      </c>
      <c r="E66" s="5">
        <v>2172.59</v>
      </c>
      <c r="F66" s="6">
        <f t="shared" si="0"/>
        <v>7.683675283208979</v>
      </c>
      <c r="G66" s="10">
        <v>412</v>
      </c>
      <c r="H66" s="21">
        <v>38908</v>
      </c>
      <c r="I66" s="10">
        <f t="shared" si="5"/>
        <v>10.568955163989331</v>
      </c>
      <c r="J66" s="10">
        <v>0</v>
      </c>
      <c r="K66" s="10">
        <v>373.8</v>
      </c>
      <c r="L66" s="6">
        <f t="shared" si="1"/>
        <v>5.9237208950214626</v>
      </c>
      <c r="M66" s="11">
        <v>80.571635979999996</v>
      </c>
      <c r="N66" s="11">
        <f t="shared" si="2"/>
        <v>4.4014816032594606</v>
      </c>
      <c r="O66" s="5">
        <v>0</v>
      </c>
      <c r="P66" s="5">
        <v>1</v>
      </c>
      <c r="Q66" s="5">
        <v>0</v>
      </c>
      <c r="R66" s="5">
        <v>0</v>
      </c>
      <c r="S66" s="5">
        <f t="shared" si="3"/>
        <v>0</v>
      </c>
      <c r="T66" s="5">
        <v>3571.871146</v>
      </c>
      <c r="U66" s="5">
        <f t="shared" si="4"/>
        <v>8.1808448679974664</v>
      </c>
      <c r="V66" s="2">
        <v>0</v>
      </c>
      <c r="W66" s="2">
        <v>0</v>
      </c>
      <c r="X66" s="5">
        <v>22.79</v>
      </c>
      <c r="Y66" s="6">
        <f t="shared" si="7"/>
        <v>100.97474523704032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6">
        <v>0</v>
      </c>
      <c r="AJ66" s="6">
        <v>0</v>
      </c>
      <c r="AK66" s="6">
        <v>1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5">
        <v>1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</row>
    <row r="67" spans="1:52" ht="15.75" customHeight="1">
      <c r="A67" s="4">
        <v>43252</v>
      </c>
      <c r="B67" s="2" t="s">
        <v>6</v>
      </c>
      <c r="C67" s="19">
        <v>1</v>
      </c>
      <c r="D67" s="5" t="s">
        <v>17</v>
      </c>
      <c r="E67" s="5">
        <v>2061.4699999999998</v>
      </c>
      <c r="F67" s="6">
        <f t="shared" si="0"/>
        <v>7.6311745995307581</v>
      </c>
      <c r="G67" s="10">
        <v>229</v>
      </c>
      <c r="H67" s="30">
        <f>G67+H66</f>
        <v>39137</v>
      </c>
      <c r="I67" s="10">
        <f t="shared" ref="I67:I130" si="8">LN(H67)</f>
        <v>10.574823590081959</v>
      </c>
      <c r="J67" s="10">
        <v>0</v>
      </c>
      <c r="K67" s="10">
        <v>340.32</v>
      </c>
      <c r="L67" s="6">
        <f t="shared" si="1"/>
        <v>5.8298863514519272</v>
      </c>
      <c r="M67" s="11">
        <v>80.571635979999996</v>
      </c>
      <c r="N67" s="11">
        <f t="shared" si="2"/>
        <v>4.4014816032594606</v>
      </c>
      <c r="O67" s="5">
        <v>0</v>
      </c>
      <c r="P67" s="5">
        <v>1</v>
      </c>
      <c r="Q67" s="5">
        <v>0</v>
      </c>
      <c r="R67" s="5">
        <v>0</v>
      </c>
      <c r="S67" s="5">
        <f t="shared" si="3"/>
        <v>0</v>
      </c>
      <c r="T67" s="5">
        <v>3571.871146</v>
      </c>
      <c r="U67" s="5">
        <f t="shared" si="4"/>
        <v>8.1808448679974664</v>
      </c>
      <c r="V67" s="2">
        <v>0</v>
      </c>
      <c r="W67" s="2">
        <v>0</v>
      </c>
      <c r="X67" s="5">
        <v>22.79</v>
      </c>
      <c r="Y67" s="6">
        <f t="shared" si="7"/>
        <v>100.97474523704032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6">
        <v>0</v>
      </c>
      <c r="AJ67" s="6">
        <v>0</v>
      </c>
      <c r="AK67" s="6">
        <v>0</v>
      </c>
      <c r="AL67" s="6">
        <v>1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5">
        <v>1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</row>
    <row r="68" spans="1:52" ht="15.75" customHeight="1">
      <c r="A68" s="4">
        <v>43282</v>
      </c>
      <c r="B68" s="2" t="s">
        <v>6</v>
      </c>
      <c r="C68" s="19">
        <v>1</v>
      </c>
      <c r="D68" s="5" t="s">
        <v>17</v>
      </c>
      <c r="E68" s="5">
        <v>1940</v>
      </c>
      <c r="F68" s="6">
        <f t="shared" si="0"/>
        <v>7.5704432520573741</v>
      </c>
      <c r="G68" s="10">
        <v>264</v>
      </c>
      <c r="H68" s="30">
        <f>G68+H67</f>
        <v>39401</v>
      </c>
      <c r="I68" s="10">
        <f t="shared" si="8"/>
        <v>10.5815464756746</v>
      </c>
      <c r="J68" s="10">
        <v>0</v>
      </c>
      <c r="K68" s="10">
        <v>401.95</v>
      </c>
      <c r="L68" s="6">
        <f t="shared" si="1"/>
        <v>5.9963277027739696</v>
      </c>
      <c r="M68" s="11">
        <v>125.58990319999999</v>
      </c>
      <c r="N68" s="11">
        <f t="shared" si="2"/>
        <v>4.84095275297509</v>
      </c>
      <c r="O68" s="5">
        <v>0</v>
      </c>
      <c r="P68" s="5">
        <v>1</v>
      </c>
      <c r="Q68" s="5">
        <v>0</v>
      </c>
      <c r="R68" s="5">
        <v>0</v>
      </c>
      <c r="S68" s="5">
        <f t="shared" si="3"/>
        <v>0</v>
      </c>
      <c r="T68" s="5">
        <v>3571.871146</v>
      </c>
      <c r="U68" s="5">
        <f t="shared" si="4"/>
        <v>8.1808448679974664</v>
      </c>
      <c r="V68" s="2">
        <v>0</v>
      </c>
      <c r="W68" s="2">
        <v>0</v>
      </c>
      <c r="X68" s="5">
        <v>22.8</v>
      </c>
      <c r="Y68" s="6">
        <f t="shared" si="7"/>
        <v>101.01905183872397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6">
        <v>0</v>
      </c>
      <c r="AJ68" s="6">
        <v>0</v>
      </c>
      <c r="AK68" s="6">
        <v>0</v>
      </c>
      <c r="AL68" s="6">
        <v>0</v>
      </c>
      <c r="AM68" s="6">
        <v>1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5">
        <v>1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</row>
    <row r="69" spans="1:52" ht="15.75" customHeight="1">
      <c r="A69" s="4">
        <v>43313</v>
      </c>
      <c r="B69" s="2" t="s">
        <v>6</v>
      </c>
      <c r="C69" s="19">
        <v>1</v>
      </c>
      <c r="D69" s="5" t="s">
        <v>17</v>
      </c>
      <c r="E69" s="5">
        <v>1780.36</v>
      </c>
      <c r="F69" s="6">
        <f t="shared" si="0"/>
        <v>7.4845708700279356</v>
      </c>
      <c r="G69" s="10">
        <v>230</v>
      </c>
      <c r="H69" s="30">
        <f>G69+H68</f>
        <v>39631</v>
      </c>
      <c r="I69" s="10">
        <f t="shared" si="8"/>
        <v>10.587366919275157</v>
      </c>
      <c r="J69" s="10">
        <v>0</v>
      </c>
      <c r="K69" s="10">
        <v>390.44</v>
      </c>
      <c r="L69" s="6">
        <f t="shared" si="1"/>
        <v>5.9672743083067648</v>
      </c>
      <c r="M69" s="11">
        <v>125.58990319999999</v>
      </c>
      <c r="N69" s="11">
        <f t="shared" si="2"/>
        <v>4.84095275297509</v>
      </c>
      <c r="O69" s="5">
        <v>0</v>
      </c>
      <c r="P69" s="5">
        <v>1</v>
      </c>
      <c r="Q69" s="5">
        <v>0</v>
      </c>
      <c r="R69" s="5">
        <v>0</v>
      </c>
      <c r="S69" s="5">
        <f t="shared" si="3"/>
        <v>0</v>
      </c>
      <c r="T69" s="5">
        <v>3571.871146</v>
      </c>
      <c r="U69" s="5">
        <f t="shared" si="4"/>
        <v>8.1808448679974664</v>
      </c>
      <c r="V69" s="2">
        <v>0</v>
      </c>
      <c r="W69" s="2">
        <v>0</v>
      </c>
      <c r="X69" s="5">
        <v>22.8</v>
      </c>
      <c r="Y69" s="6">
        <f t="shared" si="7"/>
        <v>101.01905183872397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1</v>
      </c>
      <c r="AO69" s="6">
        <v>0</v>
      </c>
      <c r="AP69" s="6">
        <v>0</v>
      </c>
      <c r="AQ69" s="6">
        <v>0</v>
      </c>
      <c r="AR69" s="6">
        <v>0</v>
      </c>
      <c r="AS69" s="5">
        <v>1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</row>
    <row r="70" spans="1:52" ht="15.75" customHeight="1">
      <c r="A70" s="4">
        <v>43344</v>
      </c>
      <c r="B70" s="2" t="s">
        <v>6</v>
      </c>
      <c r="C70" s="19">
        <v>1</v>
      </c>
      <c r="D70" s="5" t="s">
        <v>17</v>
      </c>
      <c r="E70" s="5">
        <v>1362.53</v>
      </c>
      <c r="F70" s="6">
        <f t="shared" si="0"/>
        <v>7.2170985446436227</v>
      </c>
      <c r="G70" s="10">
        <v>269</v>
      </c>
      <c r="H70" s="21">
        <v>38909</v>
      </c>
      <c r="I70" s="10">
        <f t="shared" si="8"/>
        <v>10.568980865314236</v>
      </c>
      <c r="J70" s="10">
        <v>0</v>
      </c>
      <c r="K70" s="10">
        <v>346.35</v>
      </c>
      <c r="L70" s="6">
        <f t="shared" si="1"/>
        <v>5.8474498244686144</v>
      </c>
      <c r="M70" s="11">
        <v>125.58990319999999</v>
      </c>
      <c r="N70" s="11">
        <f t="shared" si="2"/>
        <v>4.84095275297509</v>
      </c>
      <c r="O70" s="5">
        <v>0</v>
      </c>
      <c r="P70" s="5">
        <v>1</v>
      </c>
      <c r="Q70" s="5">
        <v>0</v>
      </c>
      <c r="R70" s="5">
        <v>0</v>
      </c>
      <c r="S70" s="5">
        <f t="shared" si="3"/>
        <v>0</v>
      </c>
      <c r="T70" s="5">
        <v>3571.871146</v>
      </c>
      <c r="U70" s="5">
        <f t="shared" si="4"/>
        <v>8.1808448679974664</v>
      </c>
      <c r="V70" s="2">
        <v>0</v>
      </c>
      <c r="W70" s="2">
        <v>0</v>
      </c>
      <c r="X70" s="5">
        <v>22.8</v>
      </c>
      <c r="Y70" s="6">
        <f t="shared" si="7"/>
        <v>101.01905183872397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1</v>
      </c>
      <c r="AP70" s="6">
        <v>0</v>
      </c>
      <c r="AQ70" s="6">
        <v>0</v>
      </c>
      <c r="AR70" s="6">
        <v>0</v>
      </c>
      <c r="AS70" s="5">
        <v>1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</row>
    <row r="71" spans="1:52" ht="15.75" customHeight="1">
      <c r="A71" s="4">
        <v>43374</v>
      </c>
      <c r="B71" s="2" t="s">
        <v>6</v>
      </c>
      <c r="C71" s="19">
        <v>1</v>
      </c>
      <c r="D71" s="5" t="s">
        <v>17</v>
      </c>
      <c r="E71" s="5">
        <v>1622.1</v>
      </c>
      <c r="F71" s="6">
        <f t="shared" si="0"/>
        <v>7.3914768850560684</v>
      </c>
      <c r="G71" s="10">
        <v>315</v>
      </c>
      <c r="H71" s="30">
        <f>G71+H70</f>
        <v>39224</v>
      </c>
      <c r="I71" s="10">
        <f t="shared" si="8"/>
        <v>10.577044083331069</v>
      </c>
      <c r="J71" s="10">
        <v>0</v>
      </c>
      <c r="K71" s="10">
        <v>383.7</v>
      </c>
      <c r="L71" s="6">
        <f t="shared" si="1"/>
        <v>5.9498609972529071</v>
      </c>
      <c r="M71" s="11">
        <v>99.826084539999997</v>
      </c>
      <c r="N71" s="11">
        <f t="shared" si="2"/>
        <v>4.6133970973591545</v>
      </c>
      <c r="O71" s="5">
        <v>0</v>
      </c>
      <c r="P71" s="5">
        <v>1</v>
      </c>
      <c r="Q71" s="5">
        <v>0</v>
      </c>
      <c r="R71" s="5">
        <v>0</v>
      </c>
      <c r="S71" s="5">
        <f t="shared" si="3"/>
        <v>0</v>
      </c>
      <c r="T71" s="5">
        <v>3571.871146</v>
      </c>
      <c r="U71" s="5">
        <f t="shared" si="4"/>
        <v>8.1808448679974664</v>
      </c>
      <c r="V71" s="2">
        <v>0</v>
      </c>
      <c r="W71" s="2">
        <v>0</v>
      </c>
      <c r="X71" s="5">
        <v>22.83</v>
      </c>
      <c r="Y71" s="6">
        <f t="shared" si="7"/>
        <v>101.15197164377493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1</v>
      </c>
      <c r="AQ71" s="6">
        <v>0</v>
      </c>
      <c r="AR71" s="6">
        <v>0</v>
      </c>
      <c r="AS71" s="5">
        <v>1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</row>
    <row r="72" spans="1:52" ht="15.75" customHeight="1">
      <c r="A72" s="4">
        <v>43405</v>
      </c>
      <c r="B72" s="2" t="s">
        <v>6</v>
      </c>
      <c r="C72" s="19">
        <v>1</v>
      </c>
      <c r="D72" s="5" t="s">
        <v>17</v>
      </c>
      <c r="E72" s="5">
        <v>1540.09</v>
      </c>
      <c r="F72" s="6">
        <f t="shared" si="0"/>
        <v>7.3395961352584749</v>
      </c>
      <c r="G72" s="10">
        <v>322</v>
      </c>
      <c r="H72" s="30">
        <f>G72+H71</f>
        <v>39546</v>
      </c>
      <c r="I72" s="10">
        <f t="shared" si="8"/>
        <v>10.585219830280774</v>
      </c>
      <c r="J72" s="10">
        <v>0</v>
      </c>
      <c r="K72" s="10">
        <v>402.49</v>
      </c>
      <c r="L72" s="6">
        <f t="shared" si="1"/>
        <v>5.9976702518294864</v>
      </c>
      <c r="M72" s="11">
        <v>99.826084539999997</v>
      </c>
      <c r="N72" s="11">
        <f t="shared" si="2"/>
        <v>4.6133970973591545</v>
      </c>
      <c r="O72" s="5">
        <v>0</v>
      </c>
      <c r="P72" s="5">
        <v>1</v>
      </c>
      <c r="Q72" s="5">
        <v>0</v>
      </c>
      <c r="R72" s="5">
        <v>0</v>
      </c>
      <c r="S72" s="5">
        <f t="shared" si="3"/>
        <v>0</v>
      </c>
      <c r="T72" s="5">
        <v>3571.871146</v>
      </c>
      <c r="U72" s="5">
        <f t="shared" si="4"/>
        <v>8.1808448679974664</v>
      </c>
      <c r="V72" s="2">
        <v>0</v>
      </c>
      <c r="W72" s="2">
        <v>0</v>
      </c>
      <c r="X72" s="5">
        <v>22.84</v>
      </c>
      <c r="Y72" s="6">
        <f t="shared" si="7"/>
        <v>101.19627824545857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1</v>
      </c>
      <c r="AR72" s="6">
        <v>0</v>
      </c>
      <c r="AS72" s="5">
        <v>1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</row>
    <row r="73" spans="1:52" ht="15.75" customHeight="1">
      <c r="A73" s="4">
        <v>43435</v>
      </c>
      <c r="B73" s="2" t="s">
        <v>6</v>
      </c>
      <c r="C73" s="19">
        <v>1</v>
      </c>
      <c r="D73" s="5" t="s">
        <v>17</v>
      </c>
      <c r="E73" s="5">
        <v>1395.42</v>
      </c>
      <c r="F73" s="6">
        <f t="shared" si="0"/>
        <v>7.2409507242102196</v>
      </c>
      <c r="G73" s="10">
        <v>313</v>
      </c>
      <c r="H73" s="30">
        <f>G73+H72</f>
        <v>39859</v>
      </c>
      <c r="I73" s="10">
        <f t="shared" si="8"/>
        <v>10.593103505644756</v>
      </c>
      <c r="J73" s="10">
        <v>0</v>
      </c>
      <c r="K73" s="10">
        <v>390.49</v>
      </c>
      <c r="L73" s="6">
        <f t="shared" si="1"/>
        <v>5.9674023607572231</v>
      </c>
      <c r="M73" s="16">
        <v>99.826084539999997</v>
      </c>
      <c r="N73" s="11">
        <f t="shared" si="2"/>
        <v>4.6133970973591545</v>
      </c>
      <c r="O73" s="5">
        <v>0</v>
      </c>
      <c r="P73" s="5">
        <v>1</v>
      </c>
      <c r="Q73" s="5">
        <v>0</v>
      </c>
      <c r="R73" s="5">
        <v>0</v>
      </c>
      <c r="S73" s="5">
        <f t="shared" si="3"/>
        <v>0</v>
      </c>
      <c r="T73" s="5">
        <v>3571.871146</v>
      </c>
      <c r="U73" s="5">
        <f t="shared" si="4"/>
        <v>8.1808448679974664</v>
      </c>
      <c r="V73" s="2">
        <v>0</v>
      </c>
      <c r="W73" s="2">
        <v>0</v>
      </c>
      <c r="X73" s="5">
        <v>22.84</v>
      </c>
      <c r="Y73" s="6">
        <f t="shared" si="7"/>
        <v>101.19627824545857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1</v>
      </c>
      <c r="AS73" s="5">
        <v>1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</row>
    <row r="74" spans="1:52" ht="15.75" customHeight="1">
      <c r="A74" s="4">
        <v>43466</v>
      </c>
      <c r="B74" s="2" t="s">
        <v>6</v>
      </c>
      <c r="C74" s="19">
        <v>1</v>
      </c>
      <c r="D74" s="5" t="s">
        <v>17</v>
      </c>
      <c r="E74" s="5">
        <v>2130.44</v>
      </c>
      <c r="F74" s="6">
        <f t="shared" si="0"/>
        <v>7.6640838101402071</v>
      </c>
      <c r="G74" s="10">
        <v>363</v>
      </c>
      <c r="H74" s="21">
        <v>38910</v>
      </c>
      <c r="I74" s="10">
        <f t="shared" si="8"/>
        <v>10.569006565978599</v>
      </c>
      <c r="J74" s="10">
        <v>0</v>
      </c>
      <c r="K74" s="10">
        <v>401.35</v>
      </c>
      <c r="L74" s="6">
        <f t="shared" si="1"/>
        <v>5.9948338645775863</v>
      </c>
      <c r="M74" s="11">
        <v>142.5</v>
      </c>
      <c r="N74" s="11">
        <f t="shared" si="2"/>
        <v>4.966335035199676</v>
      </c>
      <c r="O74" s="5">
        <v>0</v>
      </c>
      <c r="P74" s="5">
        <v>1</v>
      </c>
      <c r="Q74" s="5">
        <v>0</v>
      </c>
      <c r="R74" s="5">
        <v>0</v>
      </c>
      <c r="S74" s="5">
        <f t="shared" si="3"/>
        <v>0</v>
      </c>
      <c r="T74" s="5">
        <v>3571.871146</v>
      </c>
      <c r="U74" s="5">
        <f t="shared" si="4"/>
        <v>8.1808448679974664</v>
      </c>
      <c r="V74" s="2">
        <v>0</v>
      </c>
      <c r="W74" s="2">
        <v>0</v>
      </c>
      <c r="X74" s="5">
        <v>83.95</v>
      </c>
      <c r="Y74" s="6">
        <f t="shared" si="7"/>
        <v>371.95392113424901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1</v>
      </c>
      <c r="AH74" s="5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5">
        <v>1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</row>
    <row r="75" spans="1:52" ht="15.75" customHeight="1">
      <c r="A75" s="4">
        <v>43497</v>
      </c>
      <c r="B75" s="2" t="s">
        <v>6</v>
      </c>
      <c r="C75" s="19">
        <v>1</v>
      </c>
      <c r="D75" s="5" t="s">
        <v>17</v>
      </c>
      <c r="E75" s="5">
        <v>1905.98</v>
      </c>
      <c r="F75" s="6">
        <f t="shared" si="0"/>
        <v>7.5527515909796605</v>
      </c>
      <c r="G75" s="10">
        <v>275</v>
      </c>
      <c r="H75" s="30">
        <f>G75+H74</f>
        <v>39185</v>
      </c>
      <c r="I75" s="10">
        <f t="shared" si="8"/>
        <v>10.576049299486964</v>
      </c>
      <c r="J75" s="10">
        <v>0</v>
      </c>
      <c r="K75" s="10">
        <v>389.37</v>
      </c>
      <c r="L75" s="6">
        <f t="shared" si="1"/>
        <v>5.9645300483677772</v>
      </c>
      <c r="M75" s="11">
        <v>142.5</v>
      </c>
      <c r="N75" s="11">
        <f t="shared" si="2"/>
        <v>4.966335035199676</v>
      </c>
      <c r="O75" s="5">
        <v>0</v>
      </c>
      <c r="P75" s="5">
        <v>1</v>
      </c>
      <c r="Q75" s="5">
        <v>0</v>
      </c>
      <c r="R75" s="5">
        <v>0</v>
      </c>
      <c r="S75" s="5">
        <f t="shared" si="3"/>
        <v>0</v>
      </c>
      <c r="T75" s="5">
        <v>3571.871146</v>
      </c>
      <c r="U75" s="5">
        <f t="shared" si="4"/>
        <v>8.1808448679974664</v>
      </c>
      <c r="V75" s="2">
        <v>0</v>
      </c>
      <c r="W75" s="2">
        <v>0</v>
      </c>
      <c r="X75" s="5">
        <v>84.15</v>
      </c>
      <c r="Y75" s="6">
        <f t="shared" si="7"/>
        <v>372.84005316792201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1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5">
        <v>1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</row>
    <row r="76" spans="1:52" ht="15.75" customHeight="1">
      <c r="A76" s="4">
        <v>43525</v>
      </c>
      <c r="B76" s="2" t="s">
        <v>6</v>
      </c>
      <c r="C76" s="19">
        <v>1</v>
      </c>
      <c r="D76" s="5" t="s">
        <v>17</v>
      </c>
      <c r="E76" s="5">
        <v>1969.04</v>
      </c>
      <c r="F76" s="6">
        <f t="shared" si="0"/>
        <v>7.585301393313431</v>
      </c>
      <c r="G76" s="10">
        <v>268</v>
      </c>
      <c r="H76" s="30">
        <f>G76+H75</f>
        <v>39453</v>
      </c>
      <c r="I76" s="10">
        <f t="shared" si="8"/>
        <v>10.582865369010074</v>
      </c>
      <c r="J76" s="10">
        <v>0</v>
      </c>
      <c r="K76" s="10">
        <v>384.07</v>
      </c>
      <c r="L76" s="6">
        <f t="shared" si="1"/>
        <v>5.950824827641287</v>
      </c>
      <c r="M76" s="11">
        <v>142.5</v>
      </c>
      <c r="N76" s="11">
        <f t="shared" si="2"/>
        <v>4.966335035199676</v>
      </c>
      <c r="O76" s="5">
        <v>0</v>
      </c>
      <c r="P76" s="5">
        <v>1</v>
      </c>
      <c r="Q76" s="5">
        <v>0</v>
      </c>
      <c r="R76" s="5">
        <v>0</v>
      </c>
      <c r="S76" s="5">
        <f t="shared" si="3"/>
        <v>0</v>
      </c>
      <c r="T76" s="5">
        <v>3571.871146</v>
      </c>
      <c r="U76" s="5">
        <f t="shared" si="4"/>
        <v>8.1808448679974664</v>
      </c>
      <c r="V76" s="2">
        <v>0</v>
      </c>
      <c r="W76" s="2">
        <v>0</v>
      </c>
      <c r="X76" s="5">
        <v>84.25</v>
      </c>
      <c r="Y76" s="6">
        <f t="shared" si="7"/>
        <v>373.2831191847585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6">
        <v>1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5">
        <v>1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</row>
    <row r="77" spans="1:52" ht="15.75" customHeight="1">
      <c r="A77" s="4">
        <v>43556</v>
      </c>
      <c r="B77" s="2" t="s">
        <v>6</v>
      </c>
      <c r="C77" s="19">
        <v>1</v>
      </c>
      <c r="D77" s="5" t="s">
        <v>17</v>
      </c>
      <c r="E77" s="5">
        <v>1709.14</v>
      </c>
      <c r="F77" s="6">
        <f t="shared" si="0"/>
        <v>7.4437455990114163</v>
      </c>
      <c r="G77" s="10">
        <v>365</v>
      </c>
      <c r="H77" s="30">
        <f>G77+H76</f>
        <v>39818</v>
      </c>
      <c r="I77" s="10">
        <f t="shared" si="8"/>
        <v>10.592074350339741</v>
      </c>
      <c r="J77" s="10">
        <v>0</v>
      </c>
      <c r="K77" s="10">
        <v>374.23</v>
      </c>
      <c r="L77" s="6">
        <f t="shared" si="1"/>
        <v>5.9248705816579976</v>
      </c>
      <c r="M77" s="11">
        <v>124.5865874</v>
      </c>
      <c r="N77" s="11">
        <f t="shared" si="2"/>
        <v>4.8329954601152698</v>
      </c>
      <c r="O77" s="5">
        <v>0</v>
      </c>
      <c r="P77" s="5">
        <v>1</v>
      </c>
      <c r="Q77" s="5">
        <v>0</v>
      </c>
      <c r="R77" s="5">
        <v>0</v>
      </c>
      <c r="S77" s="5">
        <f t="shared" si="3"/>
        <v>0</v>
      </c>
      <c r="T77" s="5">
        <v>3571.871146</v>
      </c>
      <c r="U77" s="5">
        <f t="shared" si="4"/>
        <v>8.1808448679974664</v>
      </c>
      <c r="V77" s="2">
        <v>0</v>
      </c>
      <c r="W77" s="2">
        <v>0</v>
      </c>
      <c r="X77" s="5">
        <v>84.45</v>
      </c>
      <c r="Y77" s="6">
        <f t="shared" si="7"/>
        <v>374.16925121843155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6">
        <v>0</v>
      </c>
      <c r="AJ77" s="6">
        <v>1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5">
        <v>1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</row>
    <row r="78" spans="1:52" ht="15.75" customHeight="1">
      <c r="A78" s="9">
        <v>43586</v>
      </c>
      <c r="B78" s="2" t="s">
        <v>6</v>
      </c>
      <c r="C78" s="19">
        <v>1</v>
      </c>
      <c r="D78" s="5" t="s">
        <v>17</v>
      </c>
      <c r="E78" s="5">
        <v>2195.5300000000002</v>
      </c>
      <c r="F78" s="6">
        <f t="shared" si="0"/>
        <v>7.6941787542217845</v>
      </c>
      <c r="G78" s="10">
        <v>267</v>
      </c>
      <c r="H78" s="21">
        <v>38911</v>
      </c>
      <c r="I78" s="10">
        <f t="shared" si="8"/>
        <v>10.569032265982456</v>
      </c>
      <c r="J78" s="10">
        <v>0</v>
      </c>
      <c r="K78" s="10">
        <v>425.1</v>
      </c>
      <c r="L78" s="6">
        <f t="shared" si="1"/>
        <v>6.0523244353647447</v>
      </c>
      <c r="M78" s="11">
        <v>124.5865874</v>
      </c>
      <c r="N78" s="11">
        <f t="shared" si="2"/>
        <v>4.8329954601152698</v>
      </c>
      <c r="O78" s="5">
        <v>0</v>
      </c>
      <c r="P78" s="5">
        <v>1</v>
      </c>
      <c r="Q78" s="5">
        <v>0</v>
      </c>
      <c r="R78" s="5">
        <v>0</v>
      </c>
      <c r="S78" s="5">
        <f t="shared" si="3"/>
        <v>0</v>
      </c>
      <c r="T78" s="5">
        <v>3571.871146</v>
      </c>
      <c r="U78" s="5">
        <f t="shared" si="4"/>
        <v>8.1808448679974664</v>
      </c>
      <c r="V78" s="2">
        <v>0</v>
      </c>
      <c r="W78" s="2">
        <v>0</v>
      </c>
      <c r="X78" s="5">
        <v>84.5</v>
      </c>
      <c r="Y78" s="6">
        <f t="shared" si="7"/>
        <v>374.3907842268498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6">
        <v>0</v>
      </c>
      <c r="AJ78" s="6">
        <v>0</v>
      </c>
      <c r="AK78" s="6">
        <v>1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5">
        <v>1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</row>
    <row r="79" spans="1:52" ht="15.75" customHeight="1">
      <c r="A79" s="4">
        <v>43617</v>
      </c>
      <c r="B79" s="2" t="s">
        <v>6</v>
      </c>
      <c r="C79" s="19">
        <v>1</v>
      </c>
      <c r="D79" s="5" t="s">
        <v>17</v>
      </c>
      <c r="E79" s="5">
        <v>1793.85</v>
      </c>
      <c r="F79" s="6">
        <f t="shared" si="0"/>
        <v>7.4921194270829261</v>
      </c>
      <c r="G79" s="10">
        <v>122</v>
      </c>
      <c r="H79" s="30">
        <f>G79+H78</f>
        <v>39033</v>
      </c>
      <c r="I79" s="10">
        <f t="shared" si="8"/>
        <v>10.572162721171585</v>
      </c>
      <c r="J79" s="10">
        <v>0</v>
      </c>
      <c r="K79" s="10">
        <v>374.76</v>
      </c>
      <c r="L79" s="6">
        <f t="shared" si="1"/>
        <v>5.9262858210829874</v>
      </c>
      <c r="M79" s="11">
        <v>124.5865874</v>
      </c>
      <c r="N79" s="11">
        <f t="shared" si="2"/>
        <v>4.8329954601152698</v>
      </c>
      <c r="O79" s="5">
        <v>0</v>
      </c>
      <c r="P79" s="5">
        <v>1</v>
      </c>
      <c r="Q79" s="5">
        <v>0</v>
      </c>
      <c r="R79" s="5">
        <v>0</v>
      </c>
      <c r="S79" s="5">
        <f t="shared" si="3"/>
        <v>0</v>
      </c>
      <c r="T79" s="5">
        <v>3571.871146</v>
      </c>
      <c r="U79" s="5">
        <f t="shared" si="4"/>
        <v>8.1808448679974664</v>
      </c>
      <c r="V79" s="2">
        <v>0</v>
      </c>
      <c r="W79" s="2">
        <v>0</v>
      </c>
      <c r="X79" s="5">
        <v>84.5</v>
      </c>
      <c r="Y79" s="6">
        <f t="shared" si="7"/>
        <v>374.3907842268498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6">
        <v>0</v>
      </c>
      <c r="AJ79" s="6">
        <v>0</v>
      </c>
      <c r="AK79" s="6">
        <v>0</v>
      </c>
      <c r="AL79" s="6">
        <v>1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5">
        <v>1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</row>
    <row r="80" spans="1:52" ht="15.75" customHeight="1">
      <c r="A80" s="4">
        <v>43647</v>
      </c>
      <c r="B80" s="2" t="s">
        <v>6</v>
      </c>
      <c r="C80" s="19">
        <v>1</v>
      </c>
      <c r="D80" s="5" t="s">
        <v>17</v>
      </c>
      <c r="E80" s="5">
        <v>2005.18</v>
      </c>
      <c r="F80" s="6">
        <f t="shared" si="0"/>
        <v>7.6034891112721823</v>
      </c>
      <c r="G80" s="10">
        <v>338</v>
      </c>
      <c r="H80" s="30">
        <f>G80+H79</f>
        <v>39371</v>
      </c>
      <c r="I80" s="10">
        <f t="shared" si="8"/>
        <v>10.580784783666008</v>
      </c>
      <c r="J80" s="10">
        <v>2</v>
      </c>
      <c r="K80" s="10">
        <v>428.56</v>
      </c>
      <c r="L80" s="6">
        <f t="shared" si="1"/>
        <v>6.0604307515727047</v>
      </c>
      <c r="M80" s="11">
        <v>152.85310079999999</v>
      </c>
      <c r="N80" s="11">
        <f t="shared" si="2"/>
        <v>5.0359982562610801</v>
      </c>
      <c r="O80" s="5">
        <v>0</v>
      </c>
      <c r="P80" s="5">
        <v>1</v>
      </c>
      <c r="Q80" s="5">
        <v>0</v>
      </c>
      <c r="R80" s="5">
        <v>0</v>
      </c>
      <c r="S80" s="5">
        <f t="shared" si="3"/>
        <v>0</v>
      </c>
      <c r="T80" s="5">
        <v>3571.871146</v>
      </c>
      <c r="U80" s="5">
        <f t="shared" si="4"/>
        <v>8.1808448679974664</v>
      </c>
      <c r="V80" s="2">
        <v>0</v>
      </c>
      <c r="W80" s="2">
        <v>0</v>
      </c>
      <c r="X80" s="5">
        <v>84.5</v>
      </c>
      <c r="Y80" s="6">
        <f t="shared" si="7"/>
        <v>374.3907842268498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6">
        <v>0</v>
      </c>
      <c r="AJ80" s="6">
        <v>0</v>
      </c>
      <c r="AK80" s="6">
        <v>0</v>
      </c>
      <c r="AL80" s="6">
        <v>0</v>
      </c>
      <c r="AM80" s="6">
        <v>1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5">
        <v>1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</row>
    <row r="81" spans="1:52" ht="15.75" customHeight="1">
      <c r="A81" s="4">
        <v>43678</v>
      </c>
      <c r="B81" s="2" t="s">
        <v>6</v>
      </c>
      <c r="C81" s="19">
        <v>1</v>
      </c>
      <c r="D81" s="5" t="s">
        <v>17</v>
      </c>
      <c r="E81" s="5">
        <v>1477.99</v>
      </c>
      <c r="F81" s="6">
        <f t="shared" si="0"/>
        <v>7.2984383355853932</v>
      </c>
      <c r="G81" s="10">
        <v>166</v>
      </c>
      <c r="H81" s="30">
        <f>G81+H80</f>
        <v>39537</v>
      </c>
      <c r="I81" s="10">
        <f t="shared" si="8"/>
        <v>10.584992221312</v>
      </c>
      <c r="J81" s="10">
        <v>2</v>
      </c>
      <c r="K81" s="10">
        <v>388</v>
      </c>
      <c r="L81" s="6">
        <f t="shared" si="1"/>
        <v>5.9610053396232736</v>
      </c>
      <c r="M81" s="11">
        <v>152.85310079999999</v>
      </c>
      <c r="N81" s="11">
        <f t="shared" si="2"/>
        <v>5.0359982562610801</v>
      </c>
      <c r="O81" s="5">
        <v>0</v>
      </c>
      <c r="P81" s="5">
        <v>1</v>
      </c>
      <c r="Q81" s="5">
        <v>0</v>
      </c>
      <c r="R81" s="5">
        <v>0</v>
      </c>
      <c r="S81" s="5">
        <f t="shared" si="3"/>
        <v>0</v>
      </c>
      <c r="T81" s="5">
        <v>3571.871146</v>
      </c>
      <c r="U81" s="5">
        <f t="shared" si="4"/>
        <v>8.1808448679974664</v>
      </c>
      <c r="V81" s="2">
        <v>0</v>
      </c>
      <c r="W81" s="2">
        <v>0</v>
      </c>
      <c r="X81" s="5">
        <v>84.5</v>
      </c>
      <c r="Y81" s="6">
        <f t="shared" si="7"/>
        <v>374.3907842268498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1</v>
      </c>
      <c r="AO81" s="6">
        <v>0</v>
      </c>
      <c r="AP81" s="6">
        <v>0</v>
      </c>
      <c r="AQ81" s="6">
        <v>0</v>
      </c>
      <c r="AR81" s="6">
        <v>0</v>
      </c>
      <c r="AS81" s="5">
        <v>1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</row>
    <row r="82" spans="1:52" ht="15.75" customHeight="1">
      <c r="A82" s="4">
        <v>43709</v>
      </c>
      <c r="B82" s="2" t="s">
        <v>6</v>
      </c>
      <c r="C82" s="19">
        <v>1</v>
      </c>
      <c r="D82" s="5" t="s">
        <v>17</v>
      </c>
      <c r="E82" s="5">
        <v>1795.54</v>
      </c>
      <c r="F82" s="6">
        <f t="shared" si="0"/>
        <v>7.4930610913350035</v>
      </c>
      <c r="G82" s="10">
        <v>242</v>
      </c>
      <c r="H82" s="21">
        <v>38912</v>
      </c>
      <c r="I82" s="10">
        <f t="shared" si="8"/>
        <v>10.56905796532584</v>
      </c>
      <c r="J82" s="10">
        <v>2</v>
      </c>
      <c r="K82" s="10">
        <v>390.59</v>
      </c>
      <c r="L82" s="6">
        <f t="shared" si="1"/>
        <v>5.967658416476346</v>
      </c>
      <c r="M82" s="11">
        <v>152.85310079999999</v>
      </c>
      <c r="N82" s="11">
        <f t="shared" si="2"/>
        <v>5.0359982562610801</v>
      </c>
      <c r="O82" s="5">
        <v>0</v>
      </c>
      <c r="P82" s="5">
        <v>1</v>
      </c>
      <c r="Q82" s="5">
        <v>0</v>
      </c>
      <c r="R82" s="5">
        <v>0</v>
      </c>
      <c r="S82" s="5">
        <f t="shared" si="3"/>
        <v>0</v>
      </c>
      <c r="T82" s="5">
        <v>3571.871146</v>
      </c>
      <c r="U82" s="5">
        <f t="shared" si="4"/>
        <v>8.1808448679974664</v>
      </c>
      <c r="V82" s="2">
        <v>0</v>
      </c>
      <c r="W82" s="2">
        <v>0</v>
      </c>
      <c r="X82" s="5">
        <v>84.5</v>
      </c>
      <c r="Y82" s="6">
        <f t="shared" si="7"/>
        <v>374.3907842268498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1</v>
      </c>
      <c r="AP82" s="6">
        <v>0</v>
      </c>
      <c r="AQ82" s="6">
        <v>0</v>
      </c>
      <c r="AR82" s="6">
        <v>0</v>
      </c>
      <c r="AS82" s="5">
        <v>1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</row>
    <row r="83" spans="1:52" ht="15.75" customHeight="1">
      <c r="A83" s="4">
        <v>43739</v>
      </c>
      <c r="B83" s="2" t="s">
        <v>6</v>
      </c>
      <c r="C83" s="19">
        <v>1</v>
      </c>
      <c r="D83" s="5" t="s">
        <v>17</v>
      </c>
      <c r="E83" s="5">
        <v>2037.59</v>
      </c>
      <c r="F83" s="6">
        <f t="shared" si="0"/>
        <v>7.6195230159186149</v>
      </c>
      <c r="G83" s="10">
        <v>327</v>
      </c>
      <c r="H83" s="30">
        <f>G83+H82</f>
        <v>39239</v>
      </c>
      <c r="I83" s="10">
        <f t="shared" si="8"/>
        <v>10.577426429154775</v>
      </c>
      <c r="J83" s="10">
        <v>2</v>
      </c>
      <c r="K83" s="10">
        <v>405.46</v>
      </c>
      <c r="L83" s="6">
        <f t="shared" si="1"/>
        <v>6.0050222250400473</v>
      </c>
      <c r="M83" s="11">
        <v>122.6820984</v>
      </c>
      <c r="N83" s="11">
        <f t="shared" si="2"/>
        <v>4.8177145510599972</v>
      </c>
      <c r="O83" s="5">
        <v>0</v>
      </c>
      <c r="P83" s="5">
        <v>1</v>
      </c>
      <c r="Q83" s="5">
        <v>0</v>
      </c>
      <c r="R83" s="5">
        <v>0</v>
      </c>
      <c r="S83" s="5">
        <f t="shared" si="3"/>
        <v>0</v>
      </c>
      <c r="T83" s="5">
        <v>3571.871146</v>
      </c>
      <c r="U83" s="5">
        <f t="shared" si="4"/>
        <v>8.1808448679974664</v>
      </c>
      <c r="V83" s="2">
        <v>0</v>
      </c>
      <c r="W83" s="2">
        <v>0</v>
      </c>
      <c r="X83" s="5">
        <v>84.75</v>
      </c>
      <c r="Y83" s="6">
        <f t="shared" si="7"/>
        <v>375.49844926894104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1</v>
      </c>
      <c r="AQ83" s="6">
        <v>0</v>
      </c>
      <c r="AR83" s="6">
        <v>0</v>
      </c>
      <c r="AS83" s="5">
        <v>1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</row>
    <row r="84" spans="1:52" ht="15.75" customHeight="1">
      <c r="A84" s="4">
        <v>43770</v>
      </c>
      <c r="B84" s="2" t="s">
        <v>6</v>
      </c>
      <c r="C84" s="19">
        <v>1</v>
      </c>
      <c r="D84" s="5" t="s">
        <v>17</v>
      </c>
      <c r="E84" s="5">
        <v>2029.23</v>
      </c>
      <c r="F84" s="6">
        <f t="shared" si="0"/>
        <v>7.61541168973464</v>
      </c>
      <c r="G84" s="10">
        <v>256</v>
      </c>
      <c r="H84" s="30">
        <f>G84+H83</f>
        <v>39495</v>
      </c>
      <c r="I84" s="10">
        <f t="shared" si="8"/>
        <v>10.583929360598519</v>
      </c>
      <c r="J84" s="10">
        <v>2</v>
      </c>
      <c r="K84" s="10">
        <v>410.6</v>
      </c>
      <c r="L84" s="6">
        <f t="shared" si="1"/>
        <v>6.0176195045848333</v>
      </c>
      <c r="M84" s="11">
        <v>122.6820984</v>
      </c>
      <c r="N84" s="11">
        <f t="shared" si="2"/>
        <v>4.8177145510599972</v>
      </c>
      <c r="O84" s="5">
        <v>0</v>
      </c>
      <c r="P84" s="5">
        <v>1</v>
      </c>
      <c r="Q84" s="5">
        <v>0</v>
      </c>
      <c r="R84" s="5">
        <v>0</v>
      </c>
      <c r="S84" s="5">
        <f t="shared" si="3"/>
        <v>0</v>
      </c>
      <c r="T84" s="5">
        <v>3571.871146</v>
      </c>
      <c r="U84" s="5">
        <f t="shared" si="4"/>
        <v>8.1808448679974664</v>
      </c>
      <c r="V84" s="2">
        <v>0</v>
      </c>
      <c r="W84" s="2">
        <v>0</v>
      </c>
      <c r="X84" s="5">
        <v>84.9</v>
      </c>
      <c r="Y84" s="6">
        <f t="shared" si="7"/>
        <v>376.16304829419585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1</v>
      </c>
      <c r="AR84" s="6">
        <v>0</v>
      </c>
      <c r="AS84" s="5">
        <v>1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</row>
    <row r="85" spans="1:52" ht="15.75" customHeight="1">
      <c r="A85" s="4">
        <v>43800</v>
      </c>
      <c r="B85" s="2" t="s">
        <v>6</v>
      </c>
      <c r="C85" s="19">
        <v>1</v>
      </c>
      <c r="D85" s="5" t="s">
        <v>17</v>
      </c>
      <c r="E85" s="5">
        <v>1986.45</v>
      </c>
      <c r="F85" s="6">
        <f t="shared" si="0"/>
        <v>7.5941044050410831</v>
      </c>
      <c r="G85" s="10">
        <v>332</v>
      </c>
      <c r="H85" s="30">
        <f>G85+H84</f>
        <v>39827</v>
      </c>
      <c r="I85" s="10">
        <f t="shared" si="8"/>
        <v>10.592300353228518</v>
      </c>
      <c r="J85" s="10">
        <v>2</v>
      </c>
      <c r="K85" s="10">
        <v>446.14</v>
      </c>
      <c r="L85" s="6">
        <f t="shared" si="1"/>
        <v>6.1006328041086357</v>
      </c>
      <c r="M85" s="11">
        <v>122.6820984</v>
      </c>
      <c r="N85" s="11">
        <f t="shared" si="2"/>
        <v>4.8177145510599972</v>
      </c>
      <c r="O85" s="5">
        <v>0</v>
      </c>
      <c r="P85" s="5">
        <v>1</v>
      </c>
      <c r="Q85" s="5">
        <v>0</v>
      </c>
      <c r="R85" s="5">
        <v>0</v>
      </c>
      <c r="S85" s="5">
        <f t="shared" si="3"/>
        <v>0</v>
      </c>
      <c r="T85" s="5">
        <v>3571.871146</v>
      </c>
      <c r="U85" s="5">
        <f t="shared" si="4"/>
        <v>8.1808448679974664</v>
      </c>
      <c r="V85" s="2">
        <v>0</v>
      </c>
      <c r="W85" s="2">
        <v>0</v>
      </c>
      <c r="X85" s="5">
        <v>84.9</v>
      </c>
      <c r="Y85" s="6">
        <f t="shared" si="7"/>
        <v>376.16304829419585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1</v>
      </c>
      <c r="AS85" s="5">
        <v>1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</row>
    <row r="86" spans="1:52" ht="15.75" customHeight="1">
      <c r="A86" s="4">
        <v>43831</v>
      </c>
      <c r="B86" s="2" t="s">
        <v>6</v>
      </c>
      <c r="C86" s="19">
        <v>1</v>
      </c>
      <c r="D86" s="5" t="s">
        <v>17</v>
      </c>
      <c r="E86" s="5">
        <v>1557.37</v>
      </c>
      <c r="F86" s="6">
        <f t="shared" si="0"/>
        <v>7.3507537800833331</v>
      </c>
      <c r="G86" s="10">
        <v>343</v>
      </c>
      <c r="H86" s="21">
        <v>38913</v>
      </c>
      <c r="I86" s="10">
        <f t="shared" si="8"/>
        <v>10.569083664008783</v>
      </c>
      <c r="J86" s="10">
        <v>2</v>
      </c>
      <c r="K86" s="10">
        <v>445.58</v>
      </c>
      <c r="L86" s="6">
        <f t="shared" si="1"/>
        <v>6.0993768043023771</v>
      </c>
      <c r="M86" s="11">
        <v>155.34465080000001</v>
      </c>
      <c r="N86" s="11">
        <f t="shared" si="2"/>
        <v>5.0520628703348827</v>
      </c>
      <c r="O86" s="5">
        <v>0</v>
      </c>
      <c r="P86" s="5">
        <v>1</v>
      </c>
      <c r="Q86" s="5">
        <v>0</v>
      </c>
      <c r="R86" s="5">
        <v>0</v>
      </c>
      <c r="S86" s="5">
        <f t="shared" si="3"/>
        <v>0</v>
      </c>
      <c r="T86" s="5">
        <v>3571.871146</v>
      </c>
      <c r="U86" s="5">
        <f t="shared" si="4"/>
        <v>8.1808448679974664</v>
      </c>
      <c r="V86" s="2">
        <v>0</v>
      </c>
      <c r="W86" s="2">
        <v>0</v>
      </c>
      <c r="X86" s="5">
        <v>84.9</v>
      </c>
      <c r="Y86" s="6">
        <f t="shared" si="7"/>
        <v>376.16304829419585</v>
      </c>
      <c r="Z86" s="5">
        <v>0</v>
      </c>
      <c r="AA86" s="5">
        <v>4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1</v>
      </c>
      <c r="AH86" s="5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5">
        <v>1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</row>
    <row r="87" spans="1:52" ht="15.75" customHeight="1">
      <c r="A87" s="4">
        <v>43862</v>
      </c>
      <c r="B87" s="2" t="s">
        <v>6</v>
      </c>
      <c r="C87" s="19">
        <v>1</v>
      </c>
      <c r="D87" s="5" t="s">
        <v>17</v>
      </c>
      <c r="E87" s="5">
        <v>1291.77</v>
      </c>
      <c r="F87" s="6">
        <f t="shared" si="0"/>
        <v>7.1637686499195086</v>
      </c>
      <c r="G87" s="10">
        <v>284</v>
      </c>
      <c r="H87" s="30">
        <f>G87+H86</f>
        <v>39197</v>
      </c>
      <c r="I87" s="10">
        <f t="shared" si="8"/>
        <v>10.576355492237692</v>
      </c>
      <c r="J87" s="10">
        <v>2</v>
      </c>
      <c r="K87" s="10">
        <v>422.61</v>
      </c>
      <c r="L87" s="6">
        <f t="shared" si="1"/>
        <v>6.0464497679403255</v>
      </c>
      <c r="M87" s="11">
        <v>155.34465080000001</v>
      </c>
      <c r="N87" s="11">
        <f t="shared" si="2"/>
        <v>5.0520628703348827</v>
      </c>
      <c r="O87" s="5">
        <v>0</v>
      </c>
      <c r="P87" s="5">
        <v>1</v>
      </c>
      <c r="Q87" s="5">
        <v>0</v>
      </c>
      <c r="R87" s="5">
        <v>0</v>
      </c>
      <c r="S87" s="5">
        <f t="shared" si="3"/>
        <v>0</v>
      </c>
      <c r="T87" s="5">
        <v>3571.871146</v>
      </c>
      <c r="U87" s="5">
        <f t="shared" si="4"/>
        <v>8.1808448679974664</v>
      </c>
      <c r="V87" s="2">
        <v>0</v>
      </c>
      <c r="W87" s="2">
        <v>0</v>
      </c>
      <c r="X87" s="5">
        <v>84.95</v>
      </c>
      <c r="Y87" s="6">
        <f t="shared" si="7"/>
        <v>376.38458130261409</v>
      </c>
      <c r="Z87" s="5">
        <v>0</v>
      </c>
      <c r="AA87" s="5">
        <v>17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1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5">
        <v>1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</row>
    <row r="88" spans="1:52" ht="15.75" customHeight="1">
      <c r="A88" s="4">
        <v>43891</v>
      </c>
      <c r="B88" s="2" t="s">
        <v>6</v>
      </c>
      <c r="C88" s="19">
        <v>1</v>
      </c>
      <c r="D88" s="5" t="s">
        <v>17</v>
      </c>
      <c r="E88" s="5">
        <v>1442.21</v>
      </c>
      <c r="F88" s="6">
        <f t="shared" si="0"/>
        <v>7.2739319383096808</v>
      </c>
      <c r="G88" s="10">
        <v>226</v>
      </c>
      <c r="H88" s="30">
        <f>G88+H87</f>
        <v>39423</v>
      </c>
      <c r="I88" s="10">
        <f t="shared" si="8"/>
        <v>10.582104681311748</v>
      </c>
      <c r="J88" s="10">
        <v>2</v>
      </c>
      <c r="K88" s="10">
        <v>396.85</v>
      </c>
      <c r="L88" s="6">
        <f t="shared" si="1"/>
        <v>5.9835583755368846</v>
      </c>
      <c r="M88" s="11">
        <v>155.34465080000001</v>
      </c>
      <c r="N88" s="11">
        <f t="shared" si="2"/>
        <v>5.0520628703348827</v>
      </c>
      <c r="O88" s="5">
        <v>0</v>
      </c>
      <c r="P88" s="5">
        <v>1</v>
      </c>
      <c r="Q88" s="5">
        <v>0</v>
      </c>
      <c r="R88" s="5">
        <v>0</v>
      </c>
      <c r="S88" s="5">
        <f t="shared" si="3"/>
        <v>0</v>
      </c>
      <c r="T88" s="5">
        <v>3571.871146</v>
      </c>
      <c r="U88" s="5">
        <f t="shared" si="4"/>
        <v>8.1808448679974664</v>
      </c>
      <c r="V88" s="2">
        <v>0</v>
      </c>
      <c r="W88" s="2">
        <v>0</v>
      </c>
      <c r="X88" s="5">
        <v>84.95</v>
      </c>
      <c r="Y88" s="6">
        <f t="shared" si="7"/>
        <v>376.38458130261409</v>
      </c>
      <c r="Z88" s="5">
        <v>51</v>
      </c>
      <c r="AA88" s="5">
        <v>643</v>
      </c>
      <c r="AB88" s="5">
        <v>5</v>
      </c>
      <c r="AC88" s="5">
        <v>6</v>
      </c>
      <c r="AD88" s="5">
        <v>0</v>
      </c>
      <c r="AE88" s="5">
        <v>0</v>
      </c>
      <c r="AF88" s="5">
        <v>1</v>
      </c>
      <c r="AG88" s="5">
        <v>0</v>
      </c>
      <c r="AH88" s="5">
        <v>0</v>
      </c>
      <c r="AI88" s="6">
        <v>1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5">
        <v>1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</row>
    <row r="89" spans="1:52" ht="15.75" customHeight="1">
      <c r="A89" s="4">
        <v>43922</v>
      </c>
      <c r="B89" s="2" t="s">
        <v>6</v>
      </c>
      <c r="C89" s="19">
        <v>1</v>
      </c>
      <c r="D89" s="5" t="s">
        <v>17</v>
      </c>
      <c r="E89" s="5">
        <v>1543.29</v>
      </c>
      <c r="F89" s="6">
        <f t="shared" si="0"/>
        <v>7.3416717802642024</v>
      </c>
      <c r="G89" s="10">
        <v>0</v>
      </c>
      <c r="H89" s="30">
        <f>G89+H88</f>
        <v>39423</v>
      </c>
      <c r="I89" s="10">
        <f t="shared" si="8"/>
        <v>10.582104681311748</v>
      </c>
      <c r="J89" s="10">
        <v>2</v>
      </c>
      <c r="K89" s="10">
        <v>282.60000000000002</v>
      </c>
      <c r="L89" s="6">
        <f t="shared" si="1"/>
        <v>5.6440324702504272</v>
      </c>
      <c r="M89" s="11">
        <v>138.77622070000001</v>
      </c>
      <c r="N89" s="11">
        <f t="shared" si="2"/>
        <v>4.9400427201959829</v>
      </c>
      <c r="O89" s="5">
        <v>0</v>
      </c>
      <c r="P89" s="5">
        <v>1</v>
      </c>
      <c r="Q89" s="5">
        <v>0</v>
      </c>
      <c r="R89" s="5">
        <v>0</v>
      </c>
      <c r="S89" s="5">
        <f t="shared" si="3"/>
        <v>0</v>
      </c>
      <c r="T89" s="5">
        <v>3571.871146</v>
      </c>
      <c r="U89" s="5">
        <f t="shared" si="4"/>
        <v>8.1808448679974664</v>
      </c>
      <c r="V89" s="2">
        <v>0</v>
      </c>
      <c r="W89" s="2">
        <v>0</v>
      </c>
      <c r="X89" s="5">
        <v>84.95</v>
      </c>
      <c r="Y89" s="6">
        <f t="shared" si="7"/>
        <v>376.38458130261409</v>
      </c>
      <c r="Z89" s="5">
        <v>7616</v>
      </c>
      <c r="AA89" s="5">
        <v>11817</v>
      </c>
      <c r="AB89" s="5">
        <v>163</v>
      </c>
      <c r="AC89" s="5">
        <v>99</v>
      </c>
      <c r="AD89" s="5">
        <v>0</v>
      </c>
      <c r="AE89" s="5">
        <v>0</v>
      </c>
      <c r="AF89" s="5">
        <v>1</v>
      </c>
      <c r="AG89" s="5">
        <v>0</v>
      </c>
      <c r="AH89" s="5">
        <v>0</v>
      </c>
      <c r="AI89" s="6">
        <v>0</v>
      </c>
      <c r="AJ89" s="6">
        <v>1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5">
        <v>1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</row>
    <row r="90" spans="1:52" ht="15.75" customHeight="1">
      <c r="A90" s="9">
        <v>43952</v>
      </c>
      <c r="B90" s="2" t="s">
        <v>6</v>
      </c>
      <c r="C90" s="19">
        <v>1</v>
      </c>
      <c r="D90" s="5" t="s">
        <v>17</v>
      </c>
      <c r="E90" s="5">
        <v>1685.91</v>
      </c>
      <c r="F90" s="6">
        <f t="shared" si="0"/>
        <v>7.4300607563540781</v>
      </c>
      <c r="G90" s="10">
        <v>0</v>
      </c>
      <c r="H90" s="21">
        <v>38914</v>
      </c>
      <c r="I90" s="10">
        <f t="shared" si="8"/>
        <v>10.569109362031321</v>
      </c>
      <c r="J90" s="10">
        <v>2</v>
      </c>
      <c r="K90" s="10">
        <v>315.67</v>
      </c>
      <c r="L90" s="6">
        <f t="shared" si="1"/>
        <v>5.7546973641243069</v>
      </c>
      <c r="M90" s="11">
        <v>138.77622070000001</v>
      </c>
      <c r="N90" s="11">
        <f t="shared" si="2"/>
        <v>4.9400427201959829</v>
      </c>
      <c r="O90" s="5">
        <v>0</v>
      </c>
      <c r="P90" s="5">
        <v>1</v>
      </c>
      <c r="Q90" s="5">
        <v>0</v>
      </c>
      <c r="R90" s="5">
        <v>0</v>
      </c>
      <c r="S90" s="5">
        <f t="shared" si="3"/>
        <v>0</v>
      </c>
      <c r="T90" s="5">
        <v>3571.871146</v>
      </c>
      <c r="U90" s="5">
        <f t="shared" si="4"/>
        <v>8.1808448679974664</v>
      </c>
      <c r="V90" s="2">
        <v>0</v>
      </c>
      <c r="W90" s="2">
        <v>0</v>
      </c>
      <c r="X90" s="5">
        <v>84.95</v>
      </c>
      <c r="Y90" s="6">
        <f t="shared" si="7"/>
        <v>376.38458130261409</v>
      </c>
      <c r="Z90" s="5">
        <v>39486</v>
      </c>
      <c r="AA90" s="5">
        <v>22076</v>
      </c>
      <c r="AB90" s="5">
        <v>482</v>
      </c>
      <c r="AC90" s="5">
        <v>159</v>
      </c>
      <c r="AD90" s="5">
        <v>0</v>
      </c>
      <c r="AE90" s="5">
        <v>0</v>
      </c>
      <c r="AF90" s="5">
        <v>1</v>
      </c>
      <c r="AG90" s="5">
        <v>0</v>
      </c>
      <c r="AH90" s="5">
        <v>0</v>
      </c>
      <c r="AI90" s="6">
        <v>0</v>
      </c>
      <c r="AJ90" s="6">
        <v>0</v>
      </c>
      <c r="AK90" s="6">
        <v>1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5">
        <v>1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</row>
    <row r="91" spans="1:52" ht="15.75" customHeight="1">
      <c r="A91" s="4">
        <v>43983</v>
      </c>
      <c r="B91" s="2" t="s">
        <v>6</v>
      </c>
      <c r="C91" s="19">
        <v>1</v>
      </c>
      <c r="D91" s="5" t="s">
        <v>17</v>
      </c>
      <c r="E91" s="5">
        <v>1810.97</v>
      </c>
      <c r="F91" s="6">
        <f t="shared" si="0"/>
        <v>7.5016178923127432</v>
      </c>
      <c r="G91" s="10">
        <v>0</v>
      </c>
      <c r="H91" s="30">
        <f>G91+H90</f>
        <v>38914</v>
      </c>
      <c r="I91" s="10">
        <f t="shared" si="8"/>
        <v>10.569109362031321</v>
      </c>
      <c r="J91" s="10">
        <v>2</v>
      </c>
      <c r="K91" s="10">
        <v>402.45</v>
      </c>
      <c r="L91" s="6">
        <f t="shared" si="1"/>
        <v>5.9975708655397426</v>
      </c>
      <c r="M91" s="11">
        <v>138.77622070000001</v>
      </c>
      <c r="N91" s="11">
        <f t="shared" si="2"/>
        <v>4.9400427201959829</v>
      </c>
      <c r="O91" s="5">
        <v>0</v>
      </c>
      <c r="P91" s="5">
        <v>1</v>
      </c>
      <c r="Q91" s="5">
        <v>0</v>
      </c>
      <c r="R91" s="5">
        <v>0</v>
      </c>
      <c r="S91" s="5">
        <f t="shared" si="3"/>
        <v>0</v>
      </c>
      <c r="T91" s="5">
        <v>3571.871146</v>
      </c>
      <c r="U91" s="5">
        <f t="shared" si="4"/>
        <v>8.1808448679974664</v>
      </c>
      <c r="V91" s="2">
        <v>0</v>
      </c>
      <c r="W91" s="2">
        <v>0</v>
      </c>
      <c r="X91" s="5">
        <v>84.9</v>
      </c>
      <c r="Y91" s="6">
        <f t="shared" si="7"/>
        <v>376.16304829419585</v>
      </c>
      <c r="Z91" s="5">
        <v>98330</v>
      </c>
      <c r="AA91" s="5">
        <v>14110</v>
      </c>
      <c r="AB91" s="5">
        <v>1197</v>
      </c>
      <c r="AC91" s="5">
        <v>51</v>
      </c>
      <c r="AD91" s="5">
        <v>0</v>
      </c>
      <c r="AE91" s="5">
        <v>0</v>
      </c>
      <c r="AF91" s="5">
        <v>1</v>
      </c>
      <c r="AG91" s="5">
        <v>0</v>
      </c>
      <c r="AH91" s="5">
        <v>0</v>
      </c>
      <c r="AI91" s="6">
        <v>0</v>
      </c>
      <c r="AJ91" s="6">
        <v>0</v>
      </c>
      <c r="AK91" s="6">
        <v>0</v>
      </c>
      <c r="AL91" s="6">
        <v>1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5">
        <v>1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</row>
    <row r="92" spans="1:52" ht="15.75" customHeight="1">
      <c r="A92" s="4">
        <v>44013</v>
      </c>
      <c r="B92" s="2" t="s">
        <v>6</v>
      </c>
      <c r="C92" s="19">
        <v>1</v>
      </c>
      <c r="D92" s="5" t="s">
        <v>17</v>
      </c>
      <c r="E92" s="5">
        <v>2411.04</v>
      </c>
      <c r="F92" s="6">
        <f t="shared" si="0"/>
        <v>7.7878134686698441</v>
      </c>
      <c r="G92" s="10">
        <v>0</v>
      </c>
      <c r="H92" s="30">
        <f>G92+H91</f>
        <v>38914</v>
      </c>
      <c r="I92" s="10">
        <f t="shared" si="8"/>
        <v>10.569109362031321</v>
      </c>
      <c r="J92" s="10">
        <v>2</v>
      </c>
      <c r="K92" s="10">
        <v>470.58</v>
      </c>
      <c r="L92" s="6">
        <f t="shared" si="1"/>
        <v>6.1539659764526302</v>
      </c>
      <c r="M92" s="11">
        <v>142.08835010000001</v>
      </c>
      <c r="N92" s="11">
        <f t="shared" si="2"/>
        <v>4.9634622723468906</v>
      </c>
      <c r="O92" s="5">
        <v>0</v>
      </c>
      <c r="P92" s="5">
        <v>1</v>
      </c>
      <c r="Q92" s="5">
        <v>0</v>
      </c>
      <c r="R92" s="5">
        <v>0</v>
      </c>
      <c r="S92" s="5">
        <f t="shared" si="3"/>
        <v>0</v>
      </c>
      <c r="T92" s="5">
        <v>3571.871146</v>
      </c>
      <c r="U92" s="5">
        <f t="shared" si="4"/>
        <v>8.1808448679974664</v>
      </c>
      <c r="V92" s="2">
        <v>0</v>
      </c>
      <c r="W92" s="2">
        <v>0</v>
      </c>
      <c r="X92" s="5">
        <v>84.8</v>
      </c>
      <c r="Y92" s="6">
        <f t="shared" si="7"/>
        <v>375.71998227735935</v>
      </c>
      <c r="Z92" s="5">
        <v>92178</v>
      </c>
      <c r="AA92" s="5">
        <v>11839</v>
      </c>
      <c r="AB92" s="5">
        <v>1264</v>
      </c>
      <c r="AC92" s="5">
        <v>36</v>
      </c>
      <c r="AD92" s="5">
        <v>0</v>
      </c>
      <c r="AE92" s="5">
        <v>0</v>
      </c>
      <c r="AF92" s="5">
        <v>1</v>
      </c>
      <c r="AG92" s="5">
        <v>0</v>
      </c>
      <c r="AH92" s="5">
        <v>0</v>
      </c>
      <c r="AI92" s="6">
        <v>0</v>
      </c>
      <c r="AJ92" s="6">
        <v>0</v>
      </c>
      <c r="AK92" s="6">
        <v>0</v>
      </c>
      <c r="AL92" s="6">
        <v>0</v>
      </c>
      <c r="AM92" s="6">
        <v>1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5">
        <v>1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</row>
    <row r="93" spans="1:52" ht="15.75" customHeight="1">
      <c r="A93" s="4">
        <v>44044</v>
      </c>
      <c r="B93" s="2" t="s">
        <v>6</v>
      </c>
      <c r="C93" s="19">
        <v>1</v>
      </c>
      <c r="D93" s="5" t="s">
        <v>17</v>
      </c>
      <c r="E93" s="5">
        <v>1999.06</v>
      </c>
      <c r="F93" s="6">
        <f t="shared" si="0"/>
        <v>7.6004323490574626</v>
      </c>
      <c r="G93" s="10">
        <v>0</v>
      </c>
      <c r="H93" s="30">
        <f>G93+H92</f>
        <v>38914</v>
      </c>
      <c r="I93" s="10">
        <f t="shared" si="8"/>
        <v>10.569109362031321</v>
      </c>
      <c r="J93" s="10">
        <v>2</v>
      </c>
      <c r="K93" s="10">
        <v>409.83</v>
      </c>
      <c r="L93" s="6">
        <f t="shared" si="1"/>
        <v>6.0157424395675054</v>
      </c>
      <c r="M93" s="11">
        <v>142.08835010000001</v>
      </c>
      <c r="N93" s="11">
        <f t="shared" si="2"/>
        <v>4.9634622723468906</v>
      </c>
      <c r="O93" s="5">
        <v>0</v>
      </c>
      <c r="P93" s="5">
        <v>1</v>
      </c>
      <c r="Q93" s="5">
        <v>0</v>
      </c>
      <c r="R93" s="5">
        <v>0</v>
      </c>
      <c r="S93" s="5">
        <f t="shared" si="3"/>
        <v>0</v>
      </c>
      <c r="T93" s="5">
        <v>3571.871146</v>
      </c>
      <c r="U93" s="5">
        <f t="shared" si="4"/>
        <v>8.1808448679974664</v>
      </c>
      <c r="V93" s="2">
        <v>0</v>
      </c>
      <c r="W93" s="2">
        <v>0</v>
      </c>
      <c r="X93" s="5">
        <v>84.83</v>
      </c>
      <c r="Y93" s="6">
        <f t="shared" si="7"/>
        <v>375.85290208241025</v>
      </c>
      <c r="Z93" s="5">
        <v>75335</v>
      </c>
      <c r="AA93" s="5">
        <v>9725</v>
      </c>
      <c r="AB93" s="5">
        <v>1170</v>
      </c>
      <c r="AC93" s="5">
        <v>33</v>
      </c>
      <c r="AD93" s="5">
        <v>0</v>
      </c>
      <c r="AE93" s="5">
        <v>0</v>
      </c>
      <c r="AF93" s="5">
        <v>1</v>
      </c>
      <c r="AG93" s="5">
        <v>0</v>
      </c>
      <c r="AH93" s="5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1</v>
      </c>
      <c r="AO93" s="6">
        <v>0</v>
      </c>
      <c r="AP93" s="6">
        <v>0</v>
      </c>
      <c r="AQ93" s="6">
        <v>0</v>
      </c>
      <c r="AR93" s="6">
        <v>0</v>
      </c>
      <c r="AS93" s="5">
        <v>1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</row>
    <row r="94" spans="1:52" ht="15.75" customHeight="1">
      <c r="A94" s="4">
        <v>44075</v>
      </c>
      <c r="B94" s="2" t="s">
        <v>6</v>
      </c>
      <c r="C94" s="19">
        <v>1</v>
      </c>
      <c r="D94" s="5" t="s">
        <v>17</v>
      </c>
      <c r="E94" s="5">
        <v>1963.52</v>
      </c>
      <c r="F94" s="6">
        <f t="shared" si="0"/>
        <v>7.5824940598587274</v>
      </c>
      <c r="G94" s="10">
        <v>8</v>
      </c>
      <c r="H94" s="21">
        <v>38915</v>
      </c>
      <c r="I94" s="10">
        <f t="shared" si="8"/>
        <v>10.569135059393489</v>
      </c>
      <c r="J94" s="10">
        <v>2</v>
      </c>
      <c r="K94" s="10">
        <v>427.32</v>
      </c>
      <c r="L94" s="6">
        <f t="shared" si="1"/>
        <v>6.0575331470776863</v>
      </c>
      <c r="M94" s="11">
        <v>142.08835010000001</v>
      </c>
      <c r="N94" s="11">
        <f t="shared" si="2"/>
        <v>4.9634622723468906</v>
      </c>
      <c r="O94" s="5">
        <v>0</v>
      </c>
      <c r="P94" s="5">
        <v>1</v>
      </c>
      <c r="Q94" s="5">
        <v>0</v>
      </c>
      <c r="R94" s="5">
        <v>0</v>
      </c>
      <c r="S94" s="5">
        <f t="shared" si="3"/>
        <v>0</v>
      </c>
      <c r="T94" s="5">
        <v>3571.871146</v>
      </c>
      <c r="U94" s="5">
        <f t="shared" si="4"/>
        <v>8.1808448679974664</v>
      </c>
      <c r="V94" s="2">
        <v>0</v>
      </c>
      <c r="W94" s="2">
        <v>0</v>
      </c>
      <c r="X94" s="5">
        <v>23.1</v>
      </c>
      <c r="Y94" s="6">
        <f t="shared" si="7"/>
        <v>102.3482498892335</v>
      </c>
      <c r="Z94" s="5">
        <v>50483</v>
      </c>
      <c r="AA94" s="5">
        <v>23959</v>
      </c>
      <c r="AB94" s="5">
        <v>970</v>
      </c>
      <c r="AC94" s="5">
        <v>35</v>
      </c>
      <c r="AD94" s="5">
        <v>0</v>
      </c>
      <c r="AE94" s="5">
        <v>0</v>
      </c>
      <c r="AF94" s="5">
        <v>1</v>
      </c>
      <c r="AG94" s="5">
        <v>0</v>
      </c>
      <c r="AH94" s="5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1</v>
      </c>
      <c r="AP94" s="6">
        <v>0</v>
      </c>
      <c r="AQ94" s="6">
        <v>0</v>
      </c>
      <c r="AR94" s="6">
        <v>0</v>
      </c>
      <c r="AS94" s="5">
        <v>1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</row>
    <row r="95" spans="1:52" ht="15.75" customHeight="1">
      <c r="A95" s="4">
        <v>44105</v>
      </c>
      <c r="B95" s="2" t="s">
        <v>6</v>
      </c>
      <c r="C95" s="19">
        <v>1</v>
      </c>
      <c r="D95" s="5" t="s">
        <v>17</v>
      </c>
      <c r="E95" s="5">
        <v>1826.56</v>
      </c>
      <c r="F95" s="6">
        <f t="shared" si="0"/>
        <v>7.5101896954083625</v>
      </c>
      <c r="G95" s="10">
        <v>20</v>
      </c>
      <c r="H95" s="30">
        <f>G95+H94</f>
        <v>38935</v>
      </c>
      <c r="I95" s="10">
        <f t="shared" si="8"/>
        <v>10.569648868011086</v>
      </c>
      <c r="J95" s="10">
        <v>2</v>
      </c>
      <c r="K95" s="10">
        <v>429.25</v>
      </c>
      <c r="L95" s="6">
        <f t="shared" si="1"/>
        <v>6.062039499777585</v>
      </c>
      <c r="M95" s="11">
        <v>135.14659599999999</v>
      </c>
      <c r="N95" s="11">
        <f t="shared" si="2"/>
        <v>4.9137322169710069</v>
      </c>
      <c r="O95" s="5">
        <v>0</v>
      </c>
      <c r="P95" s="5">
        <v>1</v>
      </c>
      <c r="Q95" s="5">
        <v>0</v>
      </c>
      <c r="R95" s="5">
        <v>0</v>
      </c>
      <c r="S95" s="5">
        <f t="shared" si="3"/>
        <v>0</v>
      </c>
      <c r="T95" s="5">
        <v>3571.871146</v>
      </c>
      <c r="U95" s="5">
        <f t="shared" si="4"/>
        <v>8.1808448679974664</v>
      </c>
      <c r="V95" s="2">
        <v>0</v>
      </c>
      <c r="W95" s="2">
        <v>0</v>
      </c>
      <c r="X95" s="5">
        <v>23.09</v>
      </c>
      <c r="Y95" s="6">
        <f t="shared" si="7"/>
        <v>102.30394328754984</v>
      </c>
      <c r="Z95" s="5">
        <v>44205</v>
      </c>
      <c r="AA95" s="5">
        <v>38439</v>
      </c>
      <c r="AB95" s="5">
        <v>672</v>
      </c>
      <c r="AC95" s="5">
        <v>76</v>
      </c>
      <c r="AD95" s="5">
        <v>0</v>
      </c>
      <c r="AE95" s="5">
        <v>0</v>
      </c>
      <c r="AF95" s="5">
        <v>1</v>
      </c>
      <c r="AG95" s="5">
        <v>0</v>
      </c>
      <c r="AH95" s="5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1</v>
      </c>
      <c r="AQ95" s="6">
        <v>0</v>
      </c>
      <c r="AR95" s="6">
        <v>0</v>
      </c>
      <c r="AS95" s="5">
        <v>1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</row>
    <row r="96" spans="1:52" ht="15.75" customHeight="1">
      <c r="A96" s="4">
        <v>44136</v>
      </c>
      <c r="B96" s="2" t="s">
        <v>6</v>
      </c>
      <c r="C96" s="19">
        <v>1</v>
      </c>
      <c r="D96" s="5" t="s">
        <v>17</v>
      </c>
      <c r="E96" s="5">
        <v>1790.65</v>
      </c>
      <c r="F96" s="6">
        <f t="shared" si="0"/>
        <v>7.4903339614112268</v>
      </c>
      <c r="G96" s="10">
        <v>55</v>
      </c>
      <c r="H96" s="30">
        <f>G96+H95</f>
        <v>38990</v>
      </c>
      <c r="I96" s="10">
        <f t="shared" si="8"/>
        <v>10.571060481976643</v>
      </c>
      <c r="J96" s="10">
        <v>2</v>
      </c>
      <c r="K96" s="10">
        <v>449.7</v>
      </c>
      <c r="L96" s="6">
        <f t="shared" si="1"/>
        <v>6.1085806937766618</v>
      </c>
      <c r="M96" s="11">
        <v>135.14659599999999</v>
      </c>
      <c r="N96" s="11">
        <f t="shared" si="2"/>
        <v>4.9137322169710069</v>
      </c>
      <c r="O96" s="5">
        <v>0</v>
      </c>
      <c r="P96" s="5">
        <v>1</v>
      </c>
      <c r="Q96" s="5">
        <v>0</v>
      </c>
      <c r="R96" s="5">
        <v>0</v>
      </c>
      <c r="S96" s="5">
        <f t="shared" si="3"/>
        <v>0</v>
      </c>
      <c r="T96" s="5">
        <v>3571.871146</v>
      </c>
      <c r="U96" s="5">
        <f t="shared" si="4"/>
        <v>8.1808448679974664</v>
      </c>
      <c r="V96" s="2">
        <v>0</v>
      </c>
      <c r="W96" s="2">
        <v>0</v>
      </c>
      <c r="X96" s="5">
        <v>23.09</v>
      </c>
      <c r="Y96" s="6">
        <f t="shared" si="7"/>
        <v>102.30394328754984</v>
      </c>
      <c r="Z96" s="5">
        <v>57248</v>
      </c>
      <c r="AA96" s="5">
        <v>36231</v>
      </c>
      <c r="AB96" s="5">
        <v>721</v>
      </c>
      <c r="AC96" s="5">
        <v>77</v>
      </c>
      <c r="AD96" s="5">
        <v>0</v>
      </c>
      <c r="AE96" s="5">
        <v>0</v>
      </c>
      <c r="AF96" s="5">
        <v>1</v>
      </c>
      <c r="AG96" s="5">
        <v>0</v>
      </c>
      <c r="AH96" s="5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1</v>
      </c>
      <c r="AR96" s="6">
        <v>0</v>
      </c>
      <c r="AS96" s="5">
        <v>1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</row>
    <row r="97" spans="1:52" ht="15.75" customHeight="1">
      <c r="A97" s="4">
        <v>44166</v>
      </c>
      <c r="B97" s="2" t="s">
        <v>6</v>
      </c>
      <c r="C97" s="19">
        <v>1</v>
      </c>
      <c r="D97" s="5" t="s">
        <v>17</v>
      </c>
      <c r="E97" s="5">
        <v>1654.54</v>
      </c>
      <c r="F97" s="6">
        <f t="shared" si="0"/>
        <v>7.4112783035577854</v>
      </c>
      <c r="G97" s="10">
        <v>147</v>
      </c>
      <c r="H97" s="30">
        <f>G97+H96</f>
        <v>39137</v>
      </c>
      <c r="I97" s="10">
        <f t="shared" si="8"/>
        <v>10.574823590081959</v>
      </c>
      <c r="J97" s="10">
        <v>2</v>
      </c>
      <c r="K97" s="10">
        <v>471.52</v>
      </c>
      <c r="L97" s="6">
        <f t="shared" si="1"/>
        <v>6.1559615189893844</v>
      </c>
      <c r="M97" s="11">
        <v>135.14659599999999</v>
      </c>
      <c r="N97" s="11">
        <f t="shared" si="2"/>
        <v>4.9137322169710069</v>
      </c>
      <c r="O97" s="5">
        <v>0</v>
      </c>
      <c r="P97" s="5">
        <v>1</v>
      </c>
      <c r="Q97" s="5">
        <v>0</v>
      </c>
      <c r="R97" s="5">
        <v>0</v>
      </c>
      <c r="S97" s="5">
        <f t="shared" si="3"/>
        <v>0</v>
      </c>
      <c r="T97" s="5">
        <v>3571.871146</v>
      </c>
      <c r="U97" s="5">
        <f t="shared" si="4"/>
        <v>8.1808448679974664</v>
      </c>
      <c r="V97" s="2">
        <v>0</v>
      </c>
      <c r="W97" s="2">
        <v>0</v>
      </c>
      <c r="X97" s="5">
        <v>23.09</v>
      </c>
      <c r="Y97" s="6">
        <f t="shared" si="7"/>
        <v>102.30394328754984</v>
      </c>
      <c r="Z97" s="5">
        <v>48578</v>
      </c>
      <c r="AA97" s="5">
        <v>38962</v>
      </c>
      <c r="AB97" s="5">
        <v>915</v>
      </c>
      <c r="AC97" s="5">
        <v>97</v>
      </c>
      <c r="AD97" s="5">
        <v>0</v>
      </c>
      <c r="AE97" s="5">
        <v>0</v>
      </c>
      <c r="AF97" s="5">
        <v>1</v>
      </c>
      <c r="AG97" s="5">
        <v>0</v>
      </c>
      <c r="AH97" s="5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1</v>
      </c>
      <c r="AS97" s="5">
        <v>1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</row>
    <row r="98" spans="1:52" ht="15.75" customHeight="1">
      <c r="A98" s="4">
        <v>44197</v>
      </c>
      <c r="B98" s="2" t="s">
        <v>6</v>
      </c>
      <c r="C98" s="19">
        <v>1</v>
      </c>
      <c r="D98" s="5" t="s">
        <v>17</v>
      </c>
      <c r="E98" s="5">
        <v>1557.37</v>
      </c>
      <c r="F98" s="6">
        <f t="shared" si="0"/>
        <v>7.3507537800833331</v>
      </c>
      <c r="G98" s="10">
        <v>176</v>
      </c>
      <c r="H98" s="21">
        <v>38916</v>
      </c>
      <c r="I98" s="10">
        <f t="shared" si="8"/>
        <v>10.569160756095318</v>
      </c>
      <c r="J98" s="10">
        <v>2</v>
      </c>
      <c r="K98" s="10">
        <v>484.63</v>
      </c>
      <c r="L98" s="6">
        <f t="shared" si="1"/>
        <v>6.1833857131934806</v>
      </c>
      <c r="M98" s="11">
        <v>159.19999999999999</v>
      </c>
      <c r="N98" s="11">
        <f t="shared" si="2"/>
        <v>5.0764230346342591</v>
      </c>
      <c r="O98" s="5">
        <v>0</v>
      </c>
      <c r="P98" s="5">
        <v>1</v>
      </c>
      <c r="Q98" s="5">
        <v>0</v>
      </c>
      <c r="R98" s="5">
        <v>0</v>
      </c>
      <c r="S98" s="5">
        <f t="shared" si="3"/>
        <v>0</v>
      </c>
      <c r="T98" s="5">
        <v>3571.871146</v>
      </c>
      <c r="U98" s="5">
        <f t="shared" si="4"/>
        <v>8.1808448679974664</v>
      </c>
      <c r="V98" s="2">
        <v>0</v>
      </c>
      <c r="W98" s="2">
        <v>0</v>
      </c>
      <c r="X98" s="5">
        <v>23.09</v>
      </c>
      <c r="Y98" s="6">
        <f t="shared" si="7"/>
        <v>102.30394328754984</v>
      </c>
      <c r="Z98" s="5">
        <v>21629</v>
      </c>
      <c r="AA98" s="5">
        <v>95787</v>
      </c>
      <c r="AB98" s="5">
        <v>568</v>
      </c>
      <c r="AC98" s="5">
        <v>181</v>
      </c>
      <c r="AD98" s="5">
        <v>567</v>
      </c>
      <c r="AE98" s="5">
        <v>2446465</v>
      </c>
      <c r="AF98" s="5">
        <v>1</v>
      </c>
      <c r="AG98" s="5">
        <v>1</v>
      </c>
      <c r="AH98" s="5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5">
        <v>1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</row>
    <row r="99" spans="1:52" ht="15.75" customHeight="1">
      <c r="A99" s="4">
        <v>44228</v>
      </c>
      <c r="B99" s="2" t="s">
        <v>6</v>
      </c>
      <c r="C99" s="19">
        <v>1</v>
      </c>
      <c r="D99" s="5" t="s">
        <v>17</v>
      </c>
      <c r="E99" s="5">
        <v>1291.77</v>
      </c>
      <c r="F99" s="6">
        <f t="shared" si="0"/>
        <v>7.1637686499195086</v>
      </c>
      <c r="G99" s="10">
        <v>335</v>
      </c>
      <c r="H99" s="30">
        <f>G99+H98</f>
        <v>39251</v>
      </c>
      <c r="I99" s="10">
        <f t="shared" si="8"/>
        <v>10.57773220059301</v>
      </c>
      <c r="J99" s="10">
        <v>2</v>
      </c>
      <c r="K99" s="10">
        <v>483.78</v>
      </c>
      <c r="L99" s="6">
        <f t="shared" si="1"/>
        <v>6.1816302579249855</v>
      </c>
      <c r="M99" s="17">
        <v>159.19999999999999</v>
      </c>
      <c r="N99" s="11">
        <f t="shared" si="2"/>
        <v>5.0764230346342591</v>
      </c>
      <c r="O99" s="5">
        <v>0</v>
      </c>
      <c r="P99" s="5">
        <v>1</v>
      </c>
      <c r="Q99" s="5">
        <v>0</v>
      </c>
      <c r="R99" s="5">
        <v>0</v>
      </c>
      <c r="S99" s="5">
        <f t="shared" si="3"/>
        <v>0</v>
      </c>
      <c r="T99" s="5">
        <v>3571.871146</v>
      </c>
      <c r="U99" s="5">
        <f t="shared" si="4"/>
        <v>8.1808448679974664</v>
      </c>
      <c r="V99" s="2">
        <v>0</v>
      </c>
      <c r="W99" s="2">
        <v>0</v>
      </c>
      <c r="X99" s="5">
        <v>23.09</v>
      </c>
      <c r="Y99" s="6">
        <f t="shared" si="7"/>
        <v>102.30394328754984</v>
      </c>
      <c r="Z99" s="5">
        <v>11077</v>
      </c>
      <c r="AA99" s="5">
        <v>87915</v>
      </c>
      <c r="AB99" s="5">
        <v>281</v>
      </c>
      <c r="AC99" s="5">
        <v>371</v>
      </c>
      <c r="AD99" s="5">
        <v>1938619</v>
      </c>
      <c r="AE99" s="5">
        <v>2686299</v>
      </c>
      <c r="AF99" s="5">
        <v>1</v>
      </c>
      <c r="AG99" s="5">
        <v>0</v>
      </c>
      <c r="AH99" s="5">
        <v>1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5">
        <v>1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</row>
    <row r="100" spans="1:52" ht="15.75" customHeight="1">
      <c r="A100" s="4">
        <v>44256</v>
      </c>
      <c r="B100" s="2" t="s">
        <v>6</v>
      </c>
      <c r="C100" s="19">
        <v>1</v>
      </c>
      <c r="D100" s="5" t="s">
        <v>17</v>
      </c>
      <c r="E100" s="5">
        <v>1442.21</v>
      </c>
      <c r="F100" s="6">
        <f t="shared" si="0"/>
        <v>7.2739319383096808</v>
      </c>
      <c r="G100" s="10">
        <v>1841</v>
      </c>
      <c r="H100" s="30">
        <f>G100+H99</f>
        <v>41092</v>
      </c>
      <c r="I100" s="10">
        <f t="shared" si="8"/>
        <v>10.623568734336155</v>
      </c>
      <c r="J100" s="10">
        <v>2</v>
      </c>
      <c r="K100" s="10">
        <v>496.73</v>
      </c>
      <c r="L100" s="6">
        <f t="shared" si="1"/>
        <v>6.2080466189203456</v>
      </c>
      <c r="M100" s="11">
        <v>159.19999999999999</v>
      </c>
      <c r="N100" s="11">
        <f t="shared" si="2"/>
        <v>5.0764230346342591</v>
      </c>
      <c r="O100" s="5">
        <v>0</v>
      </c>
      <c r="P100" s="5">
        <v>1</v>
      </c>
      <c r="Q100" s="5">
        <v>0</v>
      </c>
      <c r="R100" s="5">
        <v>0</v>
      </c>
      <c r="S100" s="5">
        <f t="shared" si="3"/>
        <v>0</v>
      </c>
      <c r="T100" s="5">
        <v>3571.871146</v>
      </c>
      <c r="U100" s="5">
        <f t="shared" si="4"/>
        <v>8.1808448679974664</v>
      </c>
      <c r="V100" s="2">
        <v>0</v>
      </c>
      <c r="W100" s="2">
        <v>0</v>
      </c>
      <c r="X100" s="5">
        <v>23.09</v>
      </c>
      <c r="Y100" s="6">
        <f t="shared" si="7"/>
        <v>102.30394328754984</v>
      </c>
      <c r="Z100" s="5">
        <v>65079</v>
      </c>
      <c r="AA100" s="5">
        <v>69920</v>
      </c>
      <c r="AB100" s="5">
        <v>638</v>
      </c>
      <c r="AC100" s="5">
        <v>276</v>
      </c>
      <c r="AD100" s="5">
        <v>70407</v>
      </c>
      <c r="AE100" s="5">
        <v>2288008</v>
      </c>
      <c r="AF100" s="5">
        <v>1</v>
      </c>
      <c r="AG100" s="5">
        <v>0</v>
      </c>
      <c r="AH100" s="5">
        <v>0</v>
      </c>
      <c r="AI100" s="6">
        <v>1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5">
        <v>1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</row>
    <row r="101" spans="1:52" ht="15.75" customHeight="1">
      <c r="A101" s="4">
        <v>44287</v>
      </c>
      <c r="B101" s="2" t="s">
        <v>6</v>
      </c>
      <c r="C101" s="19">
        <v>1</v>
      </c>
      <c r="D101" s="5" t="s">
        <v>17</v>
      </c>
      <c r="E101" s="5">
        <v>1543.29</v>
      </c>
      <c r="F101" s="6">
        <f t="shared" si="0"/>
        <v>7.3416717802642024</v>
      </c>
      <c r="G101" s="10">
        <v>1701</v>
      </c>
      <c r="H101" s="30">
        <f>G101+H100</f>
        <v>42793</v>
      </c>
      <c r="I101" s="10">
        <f t="shared" si="8"/>
        <v>10.66412981679203</v>
      </c>
      <c r="J101" s="10">
        <v>2</v>
      </c>
      <c r="K101" s="10">
        <v>504.07</v>
      </c>
      <c r="L101" s="6">
        <f t="shared" si="1"/>
        <v>6.2227151473160891</v>
      </c>
      <c r="M101" s="11">
        <v>130.69999999999999</v>
      </c>
      <c r="N101" s="11">
        <f t="shared" si="2"/>
        <v>4.8805266087492356</v>
      </c>
      <c r="O101" s="5">
        <v>0</v>
      </c>
      <c r="P101" s="5">
        <v>1</v>
      </c>
      <c r="Q101" s="5">
        <v>0</v>
      </c>
      <c r="R101" s="5">
        <v>0</v>
      </c>
      <c r="S101" s="5">
        <f t="shared" si="3"/>
        <v>0</v>
      </c>
      <c r="T101" s="5">
        <v>3571.871146</v>
      </c>
      <c r="U101" s="5">
        <f t="shared" si="4"/>
        <v>8.1808448679974664</v>
      </c>
      <c r="V101" s="2">
        <v>0</v>
      </c>
      <c r="W101" s="2">
        <v>0</v>
      </c>
      <c r="X101" s="5">
        <v>23.09</v>
      </c>
      <c r="Y101" s="6">
        <f t="shared" si="7"/>
        <v>102.30394328754984</v>
      </c>
      <c r="Z101" s="5">
        <v>147837</v>
      </c>
      <c r="AA101" s="5">
        <v>58792</v>
      </c>
      <c r="AB101" s="5">
        <v>2404</v>
      </c>
      <c r="AC101" s="5">
        <v>90</v>
      </c>
      <c r="AD101" s="5">
        <v>1247104</v>
      </c>
      <c r="AE101" s="5">
        <v>1992738</v>
      </c>
      <c r="AF101" s="5">
        <v>1</v>
      </c>
      <c r="AG101" s="5">
        <v>0</v>
      </c>
      <c r="AH101" s="5">
        <v>0</v>
      </c>
      <c r="AI101" s="6">
        <v>0</v>
      </c>
      <c r="AJ101" s="6">
        <v>1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5">
        <v>1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</row>
    <row r="102" spans="1:52" ht="15.75" customHeight="1">
      <c r="A102" s="9">
        <v>44317</v>
      </c>
      <c r="B102" s="2" t="s">
        <v>6</v>
      </c>
      <c r="C102" s="19">
        <v>1</v>
      </c>
      <c r="D102" s="5" t="s">
        <v>17</v>
      </c>
      <c r="E102" s="5">
        <v>1685.91</v>
      </c>
      <c r="F102" s="6">
        <f t="shared" si="0"/>
        <v>7.4300607563540781</v>
      </c>
      <c r="G102" s="10">
        <v>580</v>
      </c>
      <c r="H102" s="21">
        <v>38917</v>
      </c>
      <c r="I102" s="10">
        <f t="shared" si="8"/>
        <v>10.569186452136844</v>
      </c>
      <c r="J102" s="10">
        <v>2</v>
      </c>
      <c r="K102" s="10">
        <v>477.97</v>
      </c>
      <c r="L102" s="6">
        <f t="shared" si="1"/>
        <v>6.1695479690155945</v>
      </c>
      <c r="M102" s="11">
        <v>130.69999999999999</v>
      </c>
      <c r="N102" s="11">
        <f t="shared" si="2"/>
        <v>4.8805266087492356</v>
      </c>
      <c r="O102" s="5">
        <v>0</v>
      </c>
      <c r="P102" s="5">
        <v>1</v>
      </c>
      <c r="Q102" s="5">
        <v>0</v>
      </c>
      <c r="R102" s="5">
        <v>0</v>
      </c>
      <c r="S102" s="5">
        <f t="shared" si="3"/>
        <v>0</v>
      </c>
      <c r="T102" s="5">
        <v>3571.871146</v>
      </c>
      <c r="U102" s="5">
        <f t="shared" si="4"/>
        <v>8.1808448679974664</v>
      </c>
      <c r="V102" s="2">
        <v>0</v>
      </c>
      <c r="W102" s="2">
        <v>0</v>
      </c>
      <c r="X102" s="5">
        <v>23.09</v>
      </c>
      <c r="Y102" s="6">
        <f t="shared" si="7"/>
        <v>102.30394328754984</v>
      </c>
      <c r="Z102" s="5">
        <v>41408</v>
      </c>
      <c r="AA102" s="5">
        <v>50600</v>
      </c>
      <c r="AB102" s="5">
        <v>1169</v>
      </c>
      <c r="AC102" s="5">
        <v>93</v>
      </c>
      <c r="AD102" s="5">
        <v>823451</v>
      </c>
      <c r="AE102" s="5">
        <v>1765349</v>
      </c>
      <c r="AF102" s="5">
        <v>1</v>
      </c>
      <c r="AG102" s="5">
        <v>0</v>
      </c>
      <c r="AH102" s="5">
        <v>0</v>
      </c>
      <c r="AI102" s="6">
        <v>0</v>
      </c>
      <c r="AJ102" s="6">
        <v>0</v>
      </c>
      <c r="AK102" s="6">
        <v>1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5">
        <v>1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</row>
    <row r="103" spans="1:52" ht="15.75" customHeight="1">
      <c r="A103" s="4">
        <v>44348</v>
      </c>
      <c r="B103" s="2" t="s">
        <v>6</v>
      </c>
      <c r="C103" s="19">
        <v>1</v>
      </c>
      <c r="D103" s="5" t="s">
        <v>17</v>
      </c>
      <c r="E103" s="5">
        <v>1526.92</v>
      </c>
      <c r="F103" s="6">
        <f t="shared" si="0"/>
        <v>7.3310079135384196</v>
      </c>
      <c r="G103" s="10">
        <v>55</v>
      </c>
      <c r="H103" s="30">
        <f>G103+H102</f>
        <v>38972</v>
      </c>
      <c r="I103" s="10">
        <f t="shared" si="8"/>
        <v>10.570598718545233</v>
      </c>
      <c r="J103" s="10">
        <v>2</v>
      </c>
      <c r="K103" s="10">
        <v>508.07</v>
      </c>
      <c r="L103" s="6">
        <f t="shared" si="1"/>
        <v>6.2306192333611756</v>
      </c>
      <c r="M103" s="11">
        <v>130.69999999999999</v>
      </c>
      <c r="N103" s="11">
        <f t="shared" si="2"/>
        <v>4.8805266087492356</v>
      </c>
      <c r="O103" s="5">
        <v>0</v>
      </c>
      <c r="P103" s="5">
        <v>1</v>
      </c>
      <c r="Q103" s="5">
        <v>0</v>
      </c>
      <c r="R103" s="5">
        <v>0</v>
      </c>
      <c r="S103" s="5">
        <f t="shared" si="3"/>
        <v>0</v>
      </c>
      <c r="T103" s="5">
        <v>3571.871146</v>
      </c>
      <c r="U103" s="5">
        <f t="shared" si="4"/>
        <v>8.1808448679974664</v>
      </c>
      <c r="V103" s="2">
        <v>0</v>
      </c>
      <c r="W103" s="2">
        <v>0</v>
      </c>
      <c r="X103" s="5">
        <v>23.09</v>
      </c>
      <c r="Y103" s="6">
        <f t="shared" si="7"/>
        <v>102.30394328754984</v>
      </c>
      <c r="Z103" s="5">
        <v>112718</v>
      </c>
      <c r="AA103" s="5">
        <v>62071</v>
      </c>
      <c r="AB103" s="5">
        <v>1884</v>
      </c>
      <c r="AC103" s="5">
        <v>131</v>
      </c>
      <c r="AD103" s="5">
        <v>42601</v>
      </c>
      <c r="AE103" s="5">
        <v>2160296</v>
      </c>
      <c r="AF103" s="5">
        <v>1</v>
      </c>
      <c r="AG103" s="5">
        <v>0</v>
      </c>
      <c r="AH103" s="5">
        <v>0</v>
      </c>
      <c r="AI103" s="6">
        <v>0</v>
      </c>
      <c r="AJ103" s="6">
        <v>0</v>
      </c>
      <c r="AK103" s="6">
        <v>0</v>
      </c>
      <c r="AL103" s="6">
        <v>1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5">
        <v>1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</row>
    <row r="104" spans="1:52" ht="15.75" customHeight="1">
      <c r="A104" s="4">
        <v>44378</v>
      </c>
      <c r="B104" s="2" t="s">
        <v>6</v>
      </c>
      <c r="C104" s="19">
        <v>1</v>
      </c>
      <c r="D104" s="5" t="s">
        <v>17</v>
      </c>
      <c r="E104" s="5">
        <v>1349.91</v>
      </c>
      <c r="F104" s="6">
        <f t="shared" si="0"/>
        <v>7.2077932025434874</v>
      </c>
      <c r="G104" s="10">
        <v>1</v>
      </c>
      <c r="H104" s="30">
        <f>G104+H103</f>
        <v>38973</v>
      </c>
      <c r="I104" s="10">
        <f t="shared" si="8"/>
        <v>10.570624377663842</v>
      </c>
      <c r="J104" s="10">
        <v>2</v>
      </c>
      <c r="K104" s="10">
        <v>471.44</v>
      </c>
      <c r="L104" s="6">
        <f t="shared" si="1"/>
        <v>6.1557918405296581</v>
      </c>
      <c r="M104" s="11">
        <v>153.19999999999999</v>
      </c>
      <c r="N104" s="11">
        <f t="shared" si="2"/>
        <v>5.0382504611292287</v>
      </c>
      <c r="O104" s="5">
        <v>0</v>
      </c>
      <c r="P104" s="5">
        <v>1</v>
      </c>
      <c r="Q104" s="5">
        <v>0</v>
      </c>
      <c r="R104" s="5">
        <v>0</v>
      </c>
      <c r="S104" s="5">
        <f t="shared" si="3"/>
        <v>0</v>
      </c>
      <c r="T104" s="5">
        <v>3571.871146</v>
      </c>
      <c r="U104" s="5">
        <f t="shared" si="4"/>
        <v>8.1808448679974664</v>
      </c>
      <c r="V104" s="2">
        <v>0</v>
      </c>
      <c r="W104" s="2">
        <v>0</v>
      </c>
      <c r="X104" s="5">
        <v>23.09</v>
      </c>
      <c r="Y104" s="6">
        <f t="shared" si="7"/>
        <v>102.30394328754984</v>
      </c>
      <c r="Z104" s="5">
        <v>336226</v>
      </c>
      <c r="AA104" s="5">
        <v>47951</v>
      </c>
      <c r="AB104" s="5">
        <v>6182</v>
      </c>
      <c r="AC104" s="5">
        <v>138</v>
      </c>
      <c r="AD104" s="5">
        <v>2734283</v>
      </c>
      <c r="AE104" s="5">
        <v>1102753</v>
      </c>
      <c r="AF104" s="5">
        <v>1</v>
      </c>
      <c r="AG104" s="5">
        <v>0</v>
      </c>
      <c r="AH104" s="5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1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5">
        <v>1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</row>
    <row r="105" spans="1:52" ht="15.75" customHeight="1">
      <c r="A105" s="4">
        <v>44409</v>
      </c>
      <c r="B105" s="2" t="s">
        <v>6</v>
      </c>
      <c r="C105" s="19">
        <v>1</v>
      </c>
      <c r="D105" s="5" t="s">
        <v>17</v>
      </c>
      <c r="E105" s="5">
        <v>1319.82</v>
      </c>
      <c r="F105" s="6">
        <f t="shared" si="0"/>
        <v>7.1852506426456868</v>
      </c>
      <c r="G105" s="10">
        <v>1</v>
      </c>
      <c r="H105" s="30">
        <f>G105+H104</f>
        <v>38974</v>
      </c>
      <c r="I105" s="10">
        <f t="shared" si="8"/>
        <v>10.57065003612408</v>
      </c>
      <c r="J105" s="10">
        <v>2</v>
      </c>
      <c r="K105" s="10">
        <v>508.07</v>
      </c>
      <c r="L105" s="6">
        <f t="shared" si="1"/>
        <v>6.2306192333611756</v>
      </c>
      <c r="M105" s="11">
        <v>153.19999999999999</v>
      </c>
      <c r="N105" s="11">
        <f t="shared" si="2"/>
        <v>5.0382504611292287</v>
      </c>
      <c r="O105" s="5">
        <v>0</v>
      </c>
      <c r="P105" s="5">
        <v>1</v>
      </c>
      <c r="Q105" s="5">
        <v>0</v>
      </c>
      <c r="R105" s="5">
        <v>0</v>
      </c>
      <c r="S105" s="5">
        <f t="shared" si="3"/>
        <v>0</v>
      </c>
      <c r="T105" s="5">
        <v>3571.871146</v>
      </c>
      <c r="U105" s="5">
        <f t="shared" si="4"/>
        <v>8.1808448679974664</v>
      </c>
      <c r="V105" s="2">
        <v>0</v>
      </c>
      <c r="W105" s="2">
        <v>0</v>
      </c>
      <c r="X105" s="5">
        <v>23.2</v>
      </c>
      <c r="Y105" s="6">
        <f t="shared" si="7"/>
        <v>102.79131590607</v>
      </c>
      <c r="Z105" s="5">
        <v>251134</v>
      </c>
      <c r="AA105" s="5">
        <v>37512</v>
      </c>
      <c r="AB105" s="5">
        <v>5510</v>
      </c>
      <c r="AC105" s="5">
        <v>92</v>
      </c>
      <c r="AD105" s="5">
        <v>11087192</v>
      </c>
      <c r="AE105" s="5">
        <v>1141811</v>
      </c>
      <c r="AF105" s="5">
        <v>1</v>
      </c>
      <c r="AG105" s="5">
        <v>0</v>
      </c>
      <c r="AH105" s="5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1</v>
      </c>
      <c r="AO105" s="6">
        <v>0</v>
      </c>
      <c r="AP105" s="6">
        <v>0</v>
      </c>
      <c r="AQ105" s="6">
        <v>0</v>
      </c>
      <c r="AR105" s="6">
        <v>0</v>
      </c>
      <c r="AS105" s="5">
        <v>1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</row>
    <row r="106" spans="1:52" ht="15.75" customHeight="1">
      <c r="A106" s="4">
        <v>44440</v>
      </c>
      <c r="B106" s="2" t="s">
        <v>6</v>
      </c>
      <c r="C106" s="19">
        <v>1</v>
      </c>
      <c r="D106" s="5" t="s">
        <v>17</v>
      </c>
      <c r="E106" s="5">
        <v>1123.3699999999999</v>
      </c>
      <c r="F106" s="6">
        <f t="shared" si="0"/>
        <v>7.0240883750951486</v>
      </c>
      <c r="G106" s="10">
        <v>27</v>
      </c>
      <c r="H106" s="21">
        <v>38918</v>
      </c>
      <c r="I106" s="10">
        <f t="shared" si="8"/>
        <v>10.569212147518101</v>
      </c>
      <c r="J106" s="10">
        <v>2</v>
      </c>
      <c r="K106" s="10">
        <v>471.44</v>
      </c>
      <c r="L106" s="6">
        <f t="shared" si="1"/>
        <v>6.1557918405296581</v>
      </c>
      <c r="M106" s="11">
        <v>153.19999999999999</v>
      </c>
      <c r="N106" s="11">
        <f t="shared" si="2"/>
        <v>5.0382504611292287</v>
      </c>
      <c r="O106" s="5">
        <v>0</v>
      </c>
      <c r="P106" s="5">
        <v>1</v>
      </c>
      <c r="Q106" s="5">
        <v>0</v>
      </c>
      <c r="R106" s="5">
        <v>0</v>
      </c>
      <c r="S106" s="5">
        <f t="shared" si="3"/>
        <v>0</v>
      </c>
      <c r="T106" s="5">
        <v>3571.871146</v>
      </c>
      <c r="U106" s="5">
        <f t="shared" si="4"/>
        <v>8.1808448679974664</v>
      </c>
      <c r="V106" s="2">
        <v>0</v>
      </c>
      <c r="W106" s="2">
        <v>0</v>
      </c>
      <c r="X106" s="5">
        <v>23.28</v>
      </c>
      <c r="Y106" s="6">
        <f t="shared" si="7"/>
        <v>103.14576871953921</v>
      </c>
      <c r="Z106" s="5">
        <v>55293</v>
      </c>
      <c r="AA106" s="5">
        <v>17622</v>
      </c>
      <c r="AB106" s="5">
        <v>1315</v>
      </c>
      <c r="AC106" s="5">
        <v>56</v>
      </c>
      <c r="AD106" s="5">
        <v>18962130</v>
      </c>
      <c r="AE106" s="5">
        <v>1599258</v>
      </c>
      <c r="AF106" s="5">
        <v>1</v>
      </c>
      <c r="AG106" s="5">
        <v>0</v>
      </c>
      <c r="AH106" s="5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1</v>
      </c>
      <c r="AP106" s="6">
        <v>0</v>
      </c>
      <c r="AQ106" s="6">
        <v>0</v>
      </c>
      <c r="AR106" s="6">
        <v>0</v>
      </c>
      <c r="AS106" s="5">
        <v>1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</row>
    <row r="107" spans="1:52" ht="15.75" customHeight="1">
      <c r="A107" s="4">
        <v>44470</v>
      </c>
      <c r="B107" s="2" t="s">
        <v>6</v>
      </c>
      <c r="C107" s="19">
        <v>1</v>
      </c>
      <c r="D107" s="5" t="s">
        <v>17</v>
      </c>
      <c r="E107" s="5">
        <v>1049.0899999999999</v>
      </c>
      <c r="F107" s="6">
        <f t="shared" si="0"/>
        <v>6.9556784007122179</v>
      </c>
      <c r="G107" s="10">
        <v>1140</v>
      </c>
      <c r="H107" s="30">
        <f>G107+H106</f>
        <v>40058</v>
      </c>
      <c r="I107" s="10">
        <f t="shared" si="8"/>
        <v>10.598083682861178</v>
      </c>
      <c r="J107" s="10">
        <v>2</v>
      </c>
      <c r="K107" s="10">
        <v>461.8</v>
      </c>
      <c r="L107" s="6">
        <f t="shared" si="1"/>
        <v>6.1351318969203952</v>
      </c>
      <c r="M107" s="11">
        <v>152.1</v>
      </c>
      <c r="N107" s="11">
        <f t="shared" si="2"/>
        <v>5.0310913026636381</v>
      </c>
      <c r="O107" s="5">
        <v>0</v>
      </c>
      <c r="P107" s="5">
        <v>1</v>
      </c>
      <c r="Q107" s="5">
        <v>0</v>
      </c>
      <c r="R107" s="5">
        <v>0</v>
      </c>
      <c r="S107" s="5">
        <f t="shared" si="3"/>
        <v>0</v>
      </c>
      <c r="T107" s="5">
        <v>3571.871146</v>
      </c>
      <c r="U107" s="5">
        <f t="shared" si="4"/>
        <v>8.1808448679974664</v>
      </c>
      <c r="V107" s="2">
        <v>0</v>
      </c>
      <c r="W107" s="2">
        <v>0</v>
      </c>
      <c r="X107" s="5">
        <v>23.33</v>
      </c>
      <c r="Y107" s="6">
        <f t="shared" si="7"/>
        <v>103.36730172795747</v>
      </c>
      <c r="Z107" s="5">
        <v>13628</v>
      </c>
      <c r="AA107" s="5">
        <v>3913</v>
      </c>
      <c r="AB107" s="5">
        <v>358</v>
      </c>
      <c r="AC107" s="5">
        <v>39</v>
      </c>
      <c r="AD107" s="5">
        <v>6884827</v>
      </c>
      <c r="AE107" s="5">
        <v>860864</v>
      </c>
      <c r="AF107" s="5">
        <v>1</v>
      </c>
      <c r="AG107" s="5">
        <v>0</v>
      </c>
      <c r="AH107" s="5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1</v>
      </c>
      <c r="AQ107" s="6">
        <v>0</v>
      </c>
      <c r="AR107" s="6">
        <v>0</v>
      </c>
      <c r="AS107" s="5">
        <v>1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</row>
    <row r="108" spans="1:52" ht="15.75" customHeight="1">
      <c r="A108" s="4">
        <v>44501</v>
      </c>
      <c r="B108" s="2" t="s">
        <v>6</v>
      </c>
      <c r="C108" s="19">
        <v>1</v>
      </c>
      <c r="D108" s="5" t="s">
        <v>17</v>
      </c>
      <c r="E108" s="5">
        <v>1080.25</v>
      </c>
      <c r="F108" s="6">
        <f t="shared" si="0"/>
        <v>6.984947774812043</v>
      </c>
      <c r="G108" s="10">
        <v>8419</v>
      </c>
      <c r="H108" s="30">
        <f>G108+H107</f>
        <v>48477</v>
      </c>
      <c r="I108" s="10">
        <f t="shared" si="8"/>
        <v>10.788844737640357</v>
      </c>
      <c r="J108" s="10">
        <v>2</v>
      </c>
      <c r="K108" s="10">
        <v>516.14</v>
      </c>
      <c r="L108" s="6">
        <f t="shared" si="1"/>
        <v>6.2463780465109942</v>
      </c>
      <c r="M108" s="11">
        <v>152.1</v>
      </c>
      <c r="N108" s="11">
        <f t="shared" si="2"/>
        <v>5.0310913026636381</v>
      </c>
      <c r="O108" s="5">
        <v>0</v>
      </c>
      <c r="P108" s="5">
        <v>1</v>
      </c>
      <c r="Q108" s="5">
        <v>0</v>
      </c>
      <c r="R108" s="5">
        <v>0</v>
      </c>
      <c r="S108" s="5">
        <f t="shared" si="3"/>
        <v>0</v>
      </c>
      <c r="T108" s="5">
        <v>3571.871146</v>
      </c>
      <c r="U108" s="5">
        <f t="shared" si="4"/>
        <v>8.1808448679974664</v>
      </c>
      <c r="V108" s="2">
        <v>0</v>
      </c>
      <c r="W108" s="2">
        <v>0</v>
      </c>
      <c r="X108" s="5">
        <v>23.36</v>
      </c>
      <c r="Y108" s="6">
        <f t="shared" si="7"/>
        <v>103.50022153300841</v>
      </c>
      <c r="Z108" s="5">
        <v>6745</v>
      </c>
      <c r="AA108" s="5">
        <v>2136</v>
      </c>
      <c r="AB108" s="5">
        <v>113</v>
      </c>
      <c r="AC108" s="5">
        <v>11</v>
      </c>
      <c r="AD108" s="5">
        <v>16980584</v>
      </c>
      <c r="AE108" s="5">
        <v>649882</v>
      </c>
      <c r="AF108" s="5">
        <v>1</v>
      </c>
      <c r="AG108" s="5">
        <v>0</v>
      </c>
      <c r="AH108" s="5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1</v>
      </c>
      <c r="AR108" s="6">
        <v>0</v>
      </c>
      <c r="AS108" s="5">
        <v>1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</row>
    <row r="109" spans="1:52" ht="15.75" customHeight="1">
      <c r="A109" s="4">
        <v>44531</v>
      </c>
      <c r="B109" s="2" t="s">
        <v>6</v>
      </c>
      <c r="C109" s="19">
        <v>1</v>
      </c>
      <c r="D109" s="5" t="s">
        <v>17</v>
      </c>
      <c r="E109" s="5">
        <v>1033.8</v>
      </c>
      <c r="F109" s="6">
        <f t="shared" si="0"/>
        <v>6.9409966127619391</v>
      </c>
      <c r="G109" s="10">
        <v>14926</v>
      </c>
      <c r="H109" s="21">
        <v>38893</v>
      </c>
      <c r="I109" s="10">
        <f t="shared" si="8"/>
        <v>10.56856956482773</v>
      </c>
      <c r="J109" s="10">
        <v>2</v>
      </c>
      <c r="K109" s="10">
        <v>518.45000000000005</v>
      </c>
      <c r="L109" s="6">
        <f t="shared" si="1"/>
        <v>6.250843591004287</v>
      </c>
      <c r="M109" s="11">
        <v>152.1</v>
      </c>
      <c r="N109" s="11">
        <f t="shared" si="2"/>
        <v>5.0310913026636381</v>
      </c>
      <c r="O109" s="5">
        <v>0</v>
      </c>
      <c r="P109" s="5">
        <v>1</v>
      </c>
      <c r="Q109" s="5">
        <v>0</v>
      </c>
      <c r="R109" s="5">
        <v>0</v>
      </c>
      <c r="S109" s="5">
        <f t="shared" si="3"/>
        <v>0</v>
      </c>
      <c r="T109" s="5">
        <v>3571.871146</v>
      </c>
      <c r="U109" s="5">
        <f t="shared" si="4"/>
        <v>8.1808448679974664</v>
      </c>
      <c r="V109" s="2">
        <v>0</v>
      </c>
      <c r="W109" s="2">
        <v>0</v>
      </c>
      <c r="X109" s="5">
        <v>23.36</v>
      </c>
      <c r="Y109" s="6">
        <f t="shared" si="7"/>
        <v>103.50022153300841</v>
      </c>
      <c r="Z109" s="5">
        <v>9255</v>
      </c>
      <c r="AA109" s="5">
        <v>19896</v>
      </c>
      <c r="AB109" s="5">
        <v>91</v>
      </c>
      <c r="AC109" s="5">
        <v>17</v>
      </c>
      <c r="AD109" s="5">
        <v>8813795</v>
      </c>
      <c r="AE109" s="5">
        <v>287958</v>
      </c>
      <c r="AF109" s="5">
        <v>1</v>
      </c>
      <c r="AG109" s="5">
        <v>0</v>
      </c>
      <c r="AH109" s="5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1</v>
      </c>
      <c r="AS109" s="5">
        <v>1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</row>
    <row r="110" spans="1:52" ht="15.75" customHeight="1">
      <c r="A110" s="4">
        <v>44562</v>
      </c>
      <c r="B110" s="2" t="s">
        <v>6</v>
      </c>
      <c r="C110" s="19">
        <v>1</v>
      </c>
      <c r="D110" s="5" t="s">
        <v>17</v>
      </c>
      <c r="E110" s="5">
        <v>1193.9000000000001</v>
      </c>
      <c r="F110" s="6">
        <f t="shared" si="0"/>
        <v>7.0849805383513429</v>
      </c>
      <c r="G110" s="10">
        <v>12885</v>
      </c>
      <c r="H110" s="30">
        <f>G110+H109</f>
        <v>51778</v>
      </c>
      <c r="I110" s="10">
        <f t="shared" si="8"/>
        <v>10.854720627607847</v>
      </c>
      <c r="J110" s="10">
        <v>2.5</v>
      </c>
      <c r="K110" s="10">
        <v>511.96</v>
      </c>
      <c r="L110" s="6">
        <f t="shared" si="1"/>
        <v>6.2382464969875908</v>
      </c>
      <c r="M110" s="11"/>
      <c r="N110" s="11">
        <f t="shared" si="2"/>
        <v>0</v>
      </c>
      <c r="O110" s="5">
        <v>0</v>
      </c>
      <c r="P110" s="5">
        <v>1</v>
      </c>
      <c r="Q110" s="5">
        <v>0</v>
      </c>
      <c r="R110" s="5">
        <v>0</v>
      </c>
      <c r="S110" s="5">
        <f t="shared" si="3"/>
        <v>0</v>
      </c>
      <c r="T110" s="5">
        <v>3571.871146</v>
      </c>
      <c r="U110" s="5">
        <f t="shared" si="4"/>
        <v>8.1808448679974664</v>
      </c>
      <c r="V110" s="2">
        <v>0</v>
      </c>
      <c r="W110" s="2">
        <v>0</v>
      </c>
      <c r="X110" s="5">
        <v>23.41</v>
      </c>
      <c r="Y110" s="6">
        <f t="shared" si="7"/>
        <v>103.72175454142668</v>
      </c>
      <c r="Z110" s="5">
        <v>213294</v>
      </c>
      <c r="AA110" s="5">
        <v>83121</v>
      </c>
      <c r="AB110" s="5">
        <v>322</v>
      </c>
      <c r="AC110" s="5">
        <v>79</v>
      </c>
      <c r="AD110" s="5">
        <v>14576165</v>
      </c>
      <c r="AE110" s="5">
        <v>604828</v>
      </c>
      <c r="AF110" s="5">
        <v>1</v>
      </c>
      <c r="AG110" s="5">
        <v>1</v>
      </c>
      <c r="AH110" s="5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5">
        <v>1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</row>
    <row r="111" spans="1:52" ht="15.75" customHeight="1">
      <c r="A111" s="4">
        <v>44593</v>
      </c>
      <c r="B111" s="2" t="s">
        <v>6</v>
      </c>
      <c r="C111" s="19">
        <v>1</v>
      </c>
      <c r="D111" s="5" t="s">
        <v>17</v>
      </c>
      <c r="E111" s="5">
        <v>1102.18</v>
      </c>
      <c r="F111" s="6">
        <f t="shared" si="0"/>
        <v>7.0050453157573758</v>
      </c>
      <c r="G111" s="10">
        <v>14585</v>
      </c>
      <c r="H111" s="30">
        <f>G111+H110</f>
        <v>66363</v>
      </c>
      <c r="I111" s="10">
        <f t="shared" si="8"/>
        <v>11.102894951239133</v>
      </c>
      <c r="J111" s="10">
        <v>2.5</v>
      </c>
      <c r="K111" s="10">
        <v>521.51</v>
      </c>
      <c r="L111" s="6">
        <f t="shared" si="1"/>
        <v>6.2567284497123978</v>
      </c>
      <c r="M111" s="11"/>
      <c r="N111" s="11">
        <f t="shared" si="2"/>
        <v>0</v>
      </c>
      <c r="O111" s="5">
        <v>0</v>
      </c>
      <c r="P111" s="5">
        <v>1</v>
      </c>
      <c r="Q111" s="5">
        <v>0</v>
      </c>
      <c r="R111" s="5">
        <v>0</v>
      </c>
      <c r="S111" s="5">
        <f t="shared" si="3"/>
        <v>0</v>
      </c>
      <c r="T111" s="5">
        <v>3571.871146</v>
      </c>
      <c r="U111" s="5">
        <f t="shared" si="4"/>
        <v>8.1808448679974664</v>
      </c>
      <c r="V111" s="2">
        <v>0</v>
      </c>
      <c r="W111" s="2">
        <v>0</v>
      </c>
      <c r="X111" s="5">
        <v>23.41</v>
      </c>
      <c r="Y111" s="6">
        <f t="shared" si="7"/>
        <v>103.72175454142668</v>
      </c>
      <c r="Z111" s="5">
        <v>144744</v>
      </c>
      <c r="AA111" s="5">
        <v>34915</v>
      </c>
      <c r="AB111" s="5">
        <v>643</v>
      </c>
      <c r="AC111" s="5">
        <v>58</v>
      </c>
      <c r="AD111" s="5">
        <v>3913910</v>
      </c>
      <c r="AE111" s="5">
        <v>491876</v>
      </c>
      <c r="AF111" s="5">
        <v>1</v>
      </c>
      <c r="AG111" s="5">
        <v>0</v>
      </c>
      <c r="AH111" s="5">
        <v>1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5">
        <v>1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</row>
    <row r="112" spans="1:52" ht="15.75" customHeight="1">
      <c r="A112" s="4">
        <v>44621</v>
      </c>
      <c r="B112" s="2" t="s">
        <v>6</v>
      </c>
      <c r="C112" s="19">
        <v>1</v>
      </c>
      <c r="D112" s="5" t="s">
        <v>17</v>
      </c>
      <c r="E112" s="5">
        <v>1584.7</v>
      </c>
      <c r="F112" s="6">
        <f t="shared" si="0"/>
        <v>7.3681503939487625</v>
      </c>
      <c r="G112" s="10">
        <v>12357</v>
      </c>
      <c r="H112" s="30">
        <f>G112+H111</f>
        <v>78720</v>
      </c>
      <c r="I112" s="10">
        <f t="shared" si="8"/>
        <v>11.273652531726135</v>
      </c>
      <c r="J112" s="10">
        <v>2.5</v>
      </c>
      <c r="K112" s="10">
        <v>520.9</v>
      </c>
      <c r="L112" s="6">
        <f t="shared" si="1"/>
        <v>6.2555580847511454</v>
      </c>
      <c r="M112" s="11"/>
      <c r="N112" s="11">
        <f t="shared" si="2"/>
        <v>0</v>
      </c>
      <c r="O112" s="5">
        <v>0</v>
      </c>
      <c r="P112" s="5">
        <v>1</v>
      </c>
      <c r="Q112" s="5">
        <v>0</v>
      </c>
      <c r="R112" s="5">
        <v>0</v>
      </c>
      <c r="S112" s="5">
        <f t="shared" si="3"/>
        <v>0</v>
      </c>
      <c r="T112" s="5">
        <v>3571.871146</v>
      </c>
      <c r="U112" s="5">
        <f t="shared" si="4"/>
        <v>8.1808448679974664</v>
      </c>
      <c r="V112" s="2">
        <v>0</v>
      </c>
      <c r="W112" s="2">
        <v>0</v>
      </c>
      <c r="X112" s="5">
        <v>23.47</v>
      </c>
      <c r="Y112" s="6">
        <f t="shared" si="7"/>
        <v>103.98759415152858</v>
      </c>
      <c r="Z112" s="5">
        <v>8000</v>
      </c>
      <c r="AA112" s="5">
        <v>11327</v>
      </c>
      <c r="AB112" s="5">
        <v>85</v>
      </c>
      <c r="AC112" s="5">
        <v>1</v>
      </c>
      <c r="AD112" s="5">
        <v>30821308</v>
      </c>
      <c r="AE112" s="5">
        <v>44557</v>
      </c>
      <c r="AF112" s="5">
        <v>1</v>
      </c>
      <c r="AG112" s="5">
        <v>0</v>
      </c>
      <c r="AH112" s="5">
        <v>0</v>
      </c>
      <c r="AI112" s="6">
        <v>1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5">
        <v>1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</row>
    <row r="113" spans="1:52" ht="15.75" customHeight="1">
      <c r="A113" s="4">
        <v>44652</v>
      </c>
      <c r="B113" s="2" t="s">
        <v>6</v>
      </c>
      <c r="C113" s="19">
        <v>1</v>
      </c>
      <c r="D113" s="5" t="s">
        <v>17</v>
      </c>
      <c r="E113" s="5">
        <v>2037.09</v>
      </c>
      <c r="F113" s="6">
        <f t="shared" si="0"/>
        <v>7.6192775978722844</v>
      </c>
      <c r="G113" s="10">
        <v>11704</v>
      </c>
      <c r="H113" s="21">
        <v>38894</v>
      </c>
      <c r="I113" s="10">
        <f t="shared" si="8"/>
        <v>10.568595276064828</v>
      </c>
      <c r="J113" s="10">
        <v>2.5</v>
      </c>
      <c r="K113" s="10">
        <v>489.73</v>
      </c>
      <c r="L113" s="6">
        <f t="shared" si="1"/>
        <v>6.1938542188289736</v>
      </c>
      <c r="M113" s="11"/>
      <c r="N113" s="11">
        <f t="shared" si="2"/>
        <v>0</v>
      </c>
      <c r="O113" s="5">
        <v>0</v>
      </c>
      <c r="P113" s="5">
        <v>1</v>
      </c>
      <c r="Q113" s="5">
        <v>0</v>
      </c>
      <c r="R113" s="5">
        <v>0</v>
      </c>
      <c r="S113" s="5">
        <f t="shared" si="3"/>
        <v>0</v>
      </c>
      <c r="T113" s="5">
        <v>3571.871146</v>
      </c>
      <c r="U113" s="5">
        <f t="shared" si="4"/>
        <v>8.1808448679974664</v>
      </c>
      <c r="V113" s="2">
        <v>0</v>
      </c>
      <c r="W113" s="2">
        <v>0</v>
      </c>
      <c r="X113" s="5">
        <v>23.54</v>
      </c>
      <c r="Y113" s="6">
        <f t="shared" si="7"/>
        <v>104.29774036331413</v>
      </c>
      <c r="Z113" s="5">
        <v>1114</v>
      </c>
      <c r="AA113" s="5">
        <v>7271</v>
      </c>
      <c r="AB113" s="5">
        <v>5</v>
      </c>
      <c r="AC113" s="5">
        <v>0</v>
      </c>
      <c r="AD113" s="5">
        <v>1534602</v>
      </c>
      <c r="AE113" s="5">
        <v>0</v>
      </c>
      <c r="AF113" s="5">
        <v>1</v>
      </c>
      <c r="AG113" s="5">
        <v>0</v>
      </c>
      <c r="AH113" s="5">
        <v>0</v>
      </c>
      <c r="AI113" s="6">
        <v>0</v>
      </c>
      <c r="AJ113" s="6">
        <v>1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5">
        <v>1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</row>
    <row r="114" spans="1:52" ht="15.75" customHeight="1">
      <c r="A114" s="9">
        <v>44682</v>
      </c>
      <c r="B114" s="2" t="s">
        <v>6</v>
      </c>
      <c r="C114" s="19">
        <v>1</v>
      </c>
      <c r="D114" s="5" t="s">
        <v>17</v>
      </c>
      <c r="E114" s="5">
        <v>2952.01</v>
      </c>
      <c r="F114" s="6">
        <f t="shared" si="0"/>
        <v>7.9902415732485013</v>
      </c>
      <c r="G114" s="10">
        <v>6457</v>
      </c>
      <c r="H114" s="30">
        <f>G114+H113</f>
        <v>45351</v>
      </c>
      <c r="I114" s="10">
        <f t="shared" si="8"/>
        <v>10.722187506016818</v>
      </c>
      <c r="J114" s="10">
        <v>2.5</v>
      </c>
      <c r="K114" s="10">
        <v>459.57</v>
      </c>
      <c r="L114" s="6">
        <f t="shared" si="1"/>
        <v>6.1302912696927141</v>
      </c>
      <c r="M114" s="11"/>
      <c r="N114" s="11">
        <f t="shared" si="2"/>
        <v>0</v>
      </c>
      <c r="O114" s="5">
        <v>0</v>
      </c>
      <c r="P114" s="5">
        <v>1</v>
      </c>
      <c r="Q114" s="5">
        <v>0</v>
      </c>
      <c r="R114" s="5">
        <v>0</v>
      </c>
      <c r="S114" s="5">
        <f t="shared" si="3"/>
        <v>0</v>
      </c>
      <c r="T114" s="5">
        <v>3571.871146</v>
      </c>
      <c r="U114" s="5">
        <f t="shared" si="4"/>
        <v>8.1808448679974664</v>
      </c>
      <c r="V114" s="2">
        <v>0</v>
      </c>
      <c r="W114" s="2">
        <v>0</v>
      </c>
      <c r="X114" s="5">
        <v>24.23</v>
      </c>
      <c r="Y114" s="6">
        <f t="shared" si="7"/>
        <v>107.35489587948604</v>
      </c>
      <c r="Z114" s="5">
        <v>816</v>
      </c>
      <c r="AA114" s="5">
        <v>9634</v>
      </c>
      <c r="AB114" s="5">
        <v>4</v>
      </c>
      <c r="AC114" s="5">
        <v>3</v>
      </c>
      <c r="AD114" s="5">
        <v>540962</v>
      </c>
      <c r="AE114" s="5">
        <v>8968</v>
      </c>
      <c r="AF114" s="5">
        <v>1</v>
      </c>
      <c r="AG114" s="5">
        <v>0</v>
      </c>
      <c r="AH114" s="5">
        <v>0</v>
      </c>
      <c r="AI114" s="6">
        <v>0</v>
      </c>
      <c r="AJ114" s="6">
        <v>0</v>
      </c>
      <c r="AK114" s="6">
        <v>1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5">
        <v>1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</row>
    <row r="115" spans="1:52" ht="15.75" customHeight="1">
      <c r="A115" s="4">
        <v>44713</v>
      </c>
      <c r="B115" s="2" t="s">
        <v>6</v>
      </c>
      <c r="C115" s="19">
        <v>1</v>
      </c>
      <c r="D115" s="5" t="s">
        <v>17</v>
      </c>
      <c r="E115" s="5">
        <v>2121.77</v>
      </c>
      <c r="F115" s="6">
        <f t="shared" si="0"/>
        <v>7.6600059249865788</v>
      </c>
      <c r="G115" s="10">
        <v>7363</v>
      </c>
      <c r="H115" s="30">
        <f>G115+H114</f>
        <v>52714</v>
      </c>
      <c r="I115" s="10">
        <f t="shared" si="8"/>
        <v>10.872636353898463</v>
      </c>
      <c r="J115" s="10">
        <v>2.5</v>
      </c>
      <c r="K115" s="10">
        <v>551.27</v>
      </c>
      <c r="L115" s="6">
        <f t="shared" si="1"/>
        <v>6.3122247072820477</v>
      </c>
      <c r="M115" s="11"/>
      <c r="N115" s="11">
        <f t="shared" si="2"/>
        <v>0</v>
      </c>
      <c r="O115" s="5">
        <v>0</v>
      </c>
      <c r="P115" s="5">
        <v>1</v>
      </c>
      <c r="Q115" s="5">
        <v>0</v>
      </c>
      <c r="R115" s="5">
        <v>0</v>
      </c>
      <c r="S115" s="5">
        <f t="shared" si="3"/>
        <v>0</v>
      </c>
      <c r="T115" s="5">
        <v>3571.871146</v>
      </c>
      <c r="U115" s="5">
        <f t="shared" si="4"/>
        <v>8.1808448679974664</v>
      </c>
      <c r="V115" s="2">
        <v>0</v>
      </c>
      <c r="W115" s="2">
        <v>0</v>
      </c>
      <c r="X115" s="5">
        <v>25.44</v>
      </c>
      <c r="Y115" s="6">
        <f t="shared" si="7"/>
        <v>112.7159946832078</v>
      </c>
      <c r="Z115" s="5">
        <v>20282</v>
      </c>
      <c r="AA115" s="5">
        <v>37595</v>
      </c>
      <c r="AB115" s="5">
        <v>18</v>
      </c>
      <c r="AC115" s="5">
        <v>11</v>
      </c>
      <c r="AD115" s="5">
        <v>1159562</v>
      </c>
      <c r="AE115" s="5">
        <v>6152</v>
      </c>
      <c r="AF115" s="5">
        <v>1</v>
      </c>
      <c r="AG115" s="5">
        <v>0</v>
      </c>
      <c r="AH115" s="5">
        <v>0</v>
      </c>
      <c r="AI115" s="6">
        <v>0</v>
      </c>
      <c r="AJ115" s="6">
        <v>0</v>
      </c>
      <c r="AK115" s="6">
        <v>0</v>
      </c>
      <c r="AL115" s="6">
        <v>1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5">
        <v>1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</row>
    <row r="116" spans="1:52" ht="15.75" customHeight="1">
      <c r="A116" s="4">
        <v>44743</v>
      </c>
      <c r="B116" s="2" t="s">
        <v>6</v>
      </c>
      <c r="C116" s="19">
        <v>1</v>
      </c>
      <c r="D116" s="5" t="s">
        <v>17</v>
      </c>
      <c r="E116" s="5">
        <v>2862.25</v>
      </c>
      <c r="F116" s="6">
        <f t="shared" si="0"/>
        <v>7.9593633078039216</v>
      </c>
      <c r="G116" s="10">
        <v>4852</v>
      </c>
      <c r="H116" s="30">
        <f>G116+H115</f>
        <v>57566</v>
      </c>
      <c r="I116" s="10">
        <f t="shared" si="8"/>
        <v>10.96068739462369</v>
      </c>
      <c r="J116" s="10">
        <v>2.5</v>
      </c>
      <c r="K116" s="10">
        <v>487.4</v>
      </c>
      <c r="L116" s="6">
        <f t="shared" si="1"/>
        <v>6.1890851411911054</v>
      </c>
      <c r="M116" s="11"/>
      <c r="N116" s="11">
        <f t="shared" si="2"/>
        <v>0</v>
      </c>
      <c r="O116" s="5">
        <v>0</v>
      </c>
      <c r="P116" s="5">
        <v>1</v>
      </c>
      <c r="Q116" s="5">
        <v>0</v>
      </c>
      <c r="R116" s="5">
        <v>0</v>
      </c>
      <c r="S116" s="5">
        <f t="shared" si="3"/>
        <v>0</v>
      </c>
      <c r="T116" s="5">
        <v>3571.871146</v>
      </c>
      <c r="U116" s="5">
        <f t="shared" si="4"/>
        <v>8.1808448679974664</v>
      </c>
      <c r="V116" s="2">
        <v>0</v>
      </c>
      <c r="W116" s="2">
        <v>0</v>
      </c>
      <c r="X116" s="5">
        <v>25.78</v>
      </c>
      <c r="Y116" s="6">
        <f t="shared" si="7"/>
        <v>114.22241914045192</v>
      </c>
      <c r="Z116" s="5">
        <v>31468</v>
      </c>
      <c r="AA116" s="5">
        <v>45764</v>
      </c>
      <c r="AB116" s="5">
        <v>142</v>
      </c>
      <c r="AC116" s="5">
        <v>19</v>
      </c>
      <c r="AD116" s="5">
        <v>1012701</v>
      </c>
      <c r="AE116" s="5">
        <v>0</v>
      </c>
      <c r="AF116" s="5">
        <v>1</v>
      </c>
      <c r="AG116" s="5">
        <v>0</v>
      </c>
      <c r="AH116" s="5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1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5">
        <v>1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</row>
    <row r="117" spans="1:52" ht="15.75" customHeight="1">
      <c r="A117" s="4">
        <v>44774</v>
      </c>
      <c r="B117" s="2" t="s">
        <v>6</v>
      </c>
      <c r="C117" s="19">
        <v>1</v>
      </c>
      <c r="D117" s="5" t="s">
        <v>17</v>
      </c>
      <c r="E117" s="5">
        <v>2892.63</v>
      </c>
      <c r="F117" s="6">
        <f t="shared" si="0"/>
        <v>7.9699214018781133</v>
      </c>
      <c r="G117" s="10">
        <v>6700</v>
      </c>
      <c r="H117" s="21">
        <v>38895</v>
      </c>
      <c r="I117" s="10">
        <f t="shared" si="8"/>
        <v>10.568620986640875</v>
      </c>
      <c r="J117" s="10">
        <v>2.5</v>
      </c>
      <c r="K117" s="10">
        <v>517.33000000000004</v>
      </c>
      <c r="L117" s="6">
        <f t="shared" si="1"/>
        <v>6.2486809687553269</v>
      </c>
      <c r="M117" s="11"/>
      <c r="N117" s="11">
        <f t="shared" si="2"/>
        <v>0</v>
      </c>
      <c r="O117" s="5">
        <v>0</v>
      </c>
      <c r="P117" s="5">
        <v>1</v>
      </c>
      <c r="Q117" s="5">
        <v>0</v>
      </c>
      <c r="R117" s="5">
        <v>0</v>
      </c>
      <c r="S117" s="5">
        <f t="shared" si="3"/>
        <v>0</v>
      </c>
      <c r="T117" s="5">
        <v>3571.871146</v>
      </c>
      <c r="U117" s="5">
        <f t="shared" si="4"/>
        <v>8.1808448679974664</v>
      </c>
      <c r="V117" s="2">
        <v>0</v>
      </c>
      <c r="W117" s="2">
        <v>0</v>
      </c>
      <c r="X117" s="5">
        <v>25.86</v>
      </c>
      <c r="Y117" s="6">
        <f t="shared" si="7"/>
        <v>114.57687195392113</v>
      </c>
      <c r="Z117" s="5">
        <v>6689</v>
      </c>
      <c r="AA117" s="5">
        <v>23834</v>
      </c>
      <c r="AB117" s="5">
        <v>32</v>
      </c>
      <c r="AC117" s="5">
        <v>6</v>
      </c>
      <c r="AD117" s="5">
        <v>0</v>
      </c>
      <c r="AE117" s="5">
        <v>0</v>
      </c>
      <c r="AF117" s="5">
        <v>1</v>
      </c>
      <c r="AG117" s="5">
        <v>0</v>
      </c>
      <c r="AH117" s="5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1</v>
      </c>
      <c r="AO117" s="6">
        <v>0</v>
      </c>
      <c r="AP117" s="6">
        <v>0</v>
      </c>
      <c r="AQ117" s="6">
        <v>0</v>
      </c>
      <c r="AR117" s="6">
        <v>0</v>
      </c>
      <c r="AS117" s="5">
        <v>1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</row>
    <row r="118" spans="1:52" ht="15.75" customHeight="1">
      <c r="A118" s="4">
        <v>44805</v>
      </c>
      <c r="B118" s="2" t="s">
        <v>6</v>
      </c>
      <c r="C118" s="19">
        <v>1</v>
      </c>
      <c r="D118" s="5" t="s">
        <v>17</v>
      </c>
      <c r="E118" s="5">
        <v>1705.49</v>
      </c>
      <c r="F118" s="6">
        <f t="shared" si="0"/>
        <v>7.4416077384583383</v>
      </c>
      <c r="G118" s="10">
        <v>6771</v>
      </c>
      <c r="H118" s="30">
        <f>G118+H117</f>
        <v>45666</v>
      </c>
      <c r="I118" s="10">
        <f t="shared" si="8"/>
        <v>10.729109317495446</v>
      </c>
      <c r="J118" s="10">
        <v>2.5</v>
      </c>
      <c r="K118" s="10">
        <v>496.1</v>
      </c>
      <c r="L118" s="6">
        <f t="shared" si="1"/>
        <v>6.2067775193070034</v>
      </c>
      <c r="M118" s="11"/>
      <c r="N118" s="11">
        <f t="shared" si="2"/>
        <v>0</v>
      </c>
      <c r="O118" s="5">
        <v>0</v>
      </c>
      <c r="P118" s="5">
        <v>1</v>
      </c>
      <c r="Q118" s="5">
        <v>0</v>
      </c>
      <c r="R118" s="5">
        <v>0</v>
      </c>
      <c r="S118" s="5">
        <f t="shared" si="3"/>
        <v>0</v>
      </c>
      <c r="T118" s="5">
        <v>3571.871146</v>
      </c>
      <c r="U118" s="5">
        <f t="shared" si="4"/>
        <v>8.1808448679974664</v>
      </c>
      <c r="V118" s="2">
        <v>0</v>
      </c>
      <c r="W118" s="2">
        <v>0</v>
      </c>
      <c r="X118" s="5">
        <v>26.14</v>
      </c>
      <c r="Y118" s="6">
        <f t="shared" si="7"/>
        <v>115.81745680106336</v>
      </c>
      <c r="Z118" s="5">
        <v>12543</v>
      </c>
      <c r="AA118" s="5">
        <v>11633</v>
      </c>
      <c r="AB118" s="5">
        <v>39</v>
      </c>
      <c r="AC118" s="5">
        <v>4</v>
      </c>
      <c r="AD118" s="5">
        <v>240397</v>
      </c>
      <c r="AE118" s="5">
        <v>0</v>
      </c>
      <c r="AF118" s="5">
        <v>1</v>
      </c>
      <c r="AG118" s="5">
        <v>0</v>
      </c>
      <c r="AH118" s="5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1</v>
      </c>
      <c r="AP118" s="6">
        <v>0</v>
      </c>
      <c r="AQ118" s="6">
        <v>0</v>
      </c>
      <c r="AR118" s="6">
        <v>0</v>
      </c>
      <c r="AS118" s="5">
        <v>1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</row>
    <row r="119" spans="1:52" ht="15.75" customHeight="1">
      <c r="A119" s="4">
        <v>44835</v>
      </c>
      <c r="B119" s="2" t="s">
        <v>6</v>
      </c>
      <c r="C119" s="19">
        <v>1</v>
      </c>
      <c r="D119" s="5" t="s">
        <v>17</v>
      </c>
      <c r="E119" s="5">
        <v>1649.13</v>
      </c>
      <c r="F119" s="6">
        <f t="shared" si="0"/>
        <v>7.4080031551102064</v>
      </c>
      <c r="G119" s="10">
        <v>5772</v>
      </c>
      <c r="H119" s="30">
        <f>G119+H118</f>
        <v>51438</v>
      </c>
      <c r="I119" s="10">
        <f t="shared" si="8"/>
        <v>10.848132477906811</v>
      </c>
      <c r="J119" s="10">
        <v>2.5</v>
      </c>
      <c r="K119" s="10">
        <v>1</v>
      </c>
      <c r="L119" s="6">
        <f t="shared" si="1"/>
        <v>0</v>
      </c>
      <c r="M119" s="11"/>
      <c r="N119" s="11">
        <f t="shared" si="2"/>
        <v>0</v>
      </c>
      <c r="O119" s="5">
        <v>0</v>
      </c>
      <c r="P119" s="5">
        <v>1</v>
      </c>
      <c r="Q119" s="5">
        <v>0</v>
      </c>
      <c r="R119" s="5">
        <v>0</v>
      </c>
      <c r="S119" s="5">
        <f t="shared" si="3"/>
        <v>0</v>
      </c>
      <c r="T119" s="5">
        <v>3571.871146</v>
      </c>
      <c r="U119" s="5">
        <f t="shared" si="4"/>
        <v>8.1808448679974664</v>
      </c>
      <c r="V119" s="2">
        <v>0</v>
      </c>
      <c r="W119" s="2">
        <v>0</v>
      </c>
      <c r="X119" s="5">
        <v>26.41</v>
      </c>
      <c r="Y119" s="6">
        <f t="shared" si="7"/>
        <v>117.01373504652193</v>
      </c>
      <c r="AE119" s="5">
        <v>0</v>
      </c>
      <c r="AF119" s="5">
        <v>1</v>
      </c>
      <c r="AG119" s="5">
        <v>0</v>
      </c>
      <c r="AH119" s="5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0</v>
      </c>
      <c r="AR119" s="6">
        <v>0</v>
      </c>
      <c r="AS119" s="5">
        <v>1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</row>
    <row r="120" spans="1:52" ht="15.75" customHeight="1">
      <c r="A120" s="4">
        <v>44866</v>
      </c>
      <c r="B120" s="2" t="s">
        <v>6</v>
      </c>
      <c r="C120" s="19">
        <v>1</v>
      </c>
      <c r="D120" s="5" t="s">
        <v>17</v>
      </c>
      <c r="E120" s="5">
        <v>1803.54</v>
      </c>
      <c r="F120" s="6">
        <f t="shared" si="0"/>
        <v>7.4975066791938429</v>
      </c>
      <c r="G120" s="10">
        <v>5749</v>
      </c>
      <c r="H120" s="30">
        <f>G120+H119</f>
        <v>57187</v>
      </c>
      <c r="I120" s="10">
        <f t="shared" si="8"/>
        <v>10.954081878810257</v>
      </c>
      <c r="J120" s="10">
        <v>2.5</v>
      </c>
      <c r="K120" s="10">
        <v>1</v>
      </c>
      <c r="L120" s="6">
        <f t="shared" si="1"/>
        <v>0</v>
      </c>
      <c r="M120" s="11"/>
      <c r="N120" s="11">
        <f t="shared" si="2"/>
        <v>0</v>
      </c>
      <c r="O120" s="5">
        <v>0</v>
      </c>
      <c r="P120" s="5">
        <v>1</v>
      </c>
      <c r="Q120" s="5">
        <v>0</v>
      </c>
      <c r="R120" s="5">
        <v>0</v>
      </c>
      <c r="S120" s="5">
        <f t="shared" si="3"/>
        <v>0</v>
      </c>
      <c r="T120" s="5">
        <v>3571.871146</v>
      </c>
      <c r="U120" s="5">
        <f t="shared" si="4"/>
        <v>8.1808448679974664</v>
      </c>
      <c r="V120" s="2">
        <v>0</v>
      </c>
      <c r="W120" s="2">
        <v>0</v>
      </c>
      <c r="X120" s="5">
        <v>26.68</v>
      </c>
      <c r="Y120" s="6">
        <f t="shared" si="7"/>
        <v>118.2100132919805</v>
      </c>
      <c r="AE120" s="5">
        <v>0</v>
      </c>
      <c r="AF120" s="5">
        <v>1</v>
      </c>
      <c r="AG120" s="5">
        <v>0</v>
      </c>
      <c r="AH120" s="5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1</v>
      </c>
      <c r="AR120" s="6">
        <v>0</v>
      </c>
      <c r="AS120" s="5">
        <v>1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</row>
    <row r="121" spans="1:52" ht="15.75" customHeight="1">
      <c r="A121" s="4">
        <v>44896</v>
      </c>
      <c r="B121" s="2" t="s">
        <v>6</v>
      </c>
      <c r="C121" s="19">
        <v>1</v>
      </c>
      <c r="D121" s="5" t="s">
        <v>17</v>
      </c>
      <c r="E121" s="5">
        <v>1913.37</v>
      </c>
      <c r="F121" s="6">
        <f t="shared" si="0"/>
        <v>7.556621364224946</v>
      </c>
      <c r="G121" s="10">
        <v>6580</v>
      </c>
      <c r="H121" s="21">
        <v>38896</v>
      </c>
      <c r="I121" s="10">
        <f t="shared" si="8"/>
        <v>10.568646696555904</v>
      </c>
      <c r="J121" s="10">
        <v>2.5</v>
      </c>
      <c r="K121" s="10">
        <v>1</v>
      </c>
      <c r="L121" s="6">
        <f t="shared" si="1"/>
        <v>0</v>
      </c>
      <c r="M121" s="11"/>
      <c r="N121" s="11">
        <f t="shared" si="2"/>
        <v>0</v>
      </c>
      <c r="O121" s="5">
        <v>0</v>
      </c>
      <c r="P121" s="5">
        <v>1</v>
      </c>
      <c r="Q121" s="5">
        <v>0</v>
      </c>
      <c r="R121" s="5">
        <v>0</v>
      </c>
      <c r="S121" s="5">
        <f t="shared" si="3"/>
        <v>0</v>
      </c>
      <c r="T121" s="5">
        <v>3571.871146</v>
      </c>
      <c r="U121" s="5">
        <f t="shared" si="4"/>
        <v>8.1808448679974664</v>
      </c>
      <c r="V121" s="2">
        <v>0</v>
      </c>
      <c r="W121" s="2">
        <v>0</v>
      </c>
      <c r="X121" s="5">
        <v>26.96</v>
      </c>
      <c r="Y121" s="6">
        <f t="shared" si="7"/>
        <v>119.45059813912273</v>
      </c>
      <c r="AE121" s="5">
        <v>0</v>
      </c>
      <c r="AF121" s="5">
        <v>1</v>
      </c>
      <c r="AG121" s="5">
        <v>0</v>
      </c>
      <c r="AH121" s="5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1</v>
      </c>
      <c r="AS121" s="5">
        <v>1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</row>
    <row r="122" spans="1:52" ht="15.75" customHeight="1">
      <c r="A122" s="4">
        <v>43101</v>
      </c>
      <c r="B122" s="2" t="s">
        <v>6</v>
      </c>
      <c r="C122" s="19">
        <v>1</v>
      </c>
      <c r="D122" s="5" t="s">
        <v>18</v>
      </c>
      <c r="E122" s="5">
        <v>1106.08</v>
      </c>
      <c r="F122" s="6">
        <f t="shared" si="0"/>
        <v>7.0085775121969549</v>
      </c>
      <c r="G122" s="10">
        <v>2</v>
      </c>
      <c r="H122" s="30">
        <f>G122+H121</f>
        <v>38898</v>
      </c>
      <c r="I122" s="10">
        <f t="shared" si="8"/>
        <v>10.56869811440305</v>
      </c>
      <c r="J122" s="10">
        <v>0</v>
      </c>
      <c r="K122" s="10">
        <v>362.83</v>
      </c>
      <c r="L122" s="6">
        <f t="shared" si="1"/>
        <v>5.8939344050097677</v>
      </c>
      <c r="M122" s="11">
        <v>99.8</v>
      </c>
      <c r="N122" s="11">
        <f t="shared" si="2"/>
        <v>4.6131383556372683</v>
      </c>
      <c r="O122" s="5">
        <v>1</v>
      </c>
      <c r="P122" s="5">
        <v>1</v>
      </c>
      <c r="Q122" s="5">
        <v>0</v>
      </c>
      <c r="R122" s="5">
        <v>0</v>
      </c>
      <c r="S122" s="5">
        <f t="shared" si="3"/>
        <v>0</v>
      </c>
      <c r="T122" s="5">
        <v>8082.0745669999997</v>
      </c>
      <c r="U122" s="5">
        <f t="shared" si="4"/>
        <v>8.997403871901227</v>
      </c>
      <c r="V122" s="2">
        <v>0</v>
      </c>
      <c r="W122" s="12">
        <v>1</v>
      </c>
      <c r="X122" s="5">
        <v>117.27</v>
      </c>
      <c r="Y122" s="6">
        <f t="shared" ref="Y122:Y181" si="9">X122*100/117.27</f>
        <v>100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</v>
      </c>
      <c r="AH122" s="5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5">
        <v>1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</row>
    <row r="123" spans="1:52" ht="15.75" customHeight="1">
      <c r="A123" s="4">
        <v>43132</v>
      </c>
      <c r="B123" s="2" t="s">
        <v>6</v>
      </c>
      <c r="C123" s="19">
        <v>1</v>
      </c>
      <c r="D123" s="5" t="s">
        <v>18</v>
      </c>
      <c r="E123" s="5">
        <v>680.77</v>
      </c>
      <c r="F123" s="6">
        <f t="shared" si="0"/>
        <v>6.5232245104833027</v>
      </c>
      <c r="G123" s="10">
        <v>1</v>
      </c>
      <c r="H123" s="30">
        <f>G123+H122</f>
        <v>38899</v>
      </c>
      <c r="I123" s="10">
        <f t="shared" si="8"/>
        <v>10.568723822335235</v>
      </c>
      <c r="J123" s="10">
        <v>0</v>
      </c>
      <c r="K123" s="10">
        <v>344.64</v>
      </c>
      <c r="L123" s="6">
        <f t="shared" si="1"/>
        <v>5.8425003939680238</v>
      </c>
      <c r="M123" s="11">
        <v>99.4</v>
      </c>
      <c r="N123" s="11">
        <f t="shared" si="2"/>
        <v>4.6091622072576293</v>
      </c>
      <c r="O123" s="5">
        <v>1</v>
      </c>
      <c r="P123" s="5">
        <v>1</v>
      </c>
      <c r="Q123" s="5">
        <v>0</v>
      </c>
      <c r="R123" s="5">
        <v>0</v>
      </c>
      <c r="S123" s="5">
        <f t="shared" si="3"/>
        <v>0</v>
      </c>
      <c r="T123" s="5">
        <v>8082.0745669999997</v>
      </c>
      <c r="U123" s="5">
        <f t="shared" si="4"/>
        <v>8.997403871901227</v>
      </c>
      <c r="V123" s="2">
        <v>0</v>
      </c>
      <c r="W123" s="12">
        <v>1</v>
      </c>
      <c r="X123" s="5">
        <v>115.39</v>
      </c>
      <c r="Y123" s="6">
        <f t="shared" si="9"/>
        <v>98.396861942525803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1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5">
        <v>1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</row>
    <row r="124" spans="1:52" ht="15.75" customHeight="1">
      <c r="A124" s="4">
        <v>43160</v>
      </c>
      <c r="B124" s="2" t="s">
        <v>6</v>
      </c>
      <c r="C124" s="19">
        <v>1</v>
      </c>
      <c r="D124" s="5" t="s">
        <v>18</v>
      </c>
      <c r="E124" s="5">
        <v>834.08</v>
      </c>
      <c r="F124" s="6">
        <f t="shared" si="0"/>
        <v>6.7263293210197954</v>
      </c>
      <c r="G124" s="10">
        <v>1</v>
      </c>
      <c r="H124" s="30">
        <f>G124+H123</f>
        <v>38900</v>
      </c>
      <c r="I124" s="10">
        <f t="shared" si="8"/>
        <v>10.568749529606537</v>
      </c>
      <c r="J124" s="10">
        <v>0</v>
      </c>
      <c r="K124" s="10">
        <v>350.62</v>
      </c>
      <c r="L124" s="6">
        <f t="shared" si="1"/>
        <v>5.859703015925728</v>
      </c>
      <c r="M124" s="11">
        <v>99.8</v>
      </c>
      <c r="N124" s="11">
        <f t="shared" si="2"/>
        <v>4.6131383556372683</v>
      </c>
      <c r="O124" s="5">
        <v>1</v>
      </c>
      <c r="P124" s="5">
        <v>1</v>
      </c>
      <c r="Q124" s="5">
        <v>0</v>
      </c>
      <c r="R124" s="5">
        <v>0</v>
      </c>
      <c r="S124" s="5">
        <f t="shared" si="3"/>
        <v>0</v>
      </c>
      <c r="T124" s="5">
        <v>8082.0745669999997</v>
      </c>
      <c r="U124" s="5">
        <f t="shared" si="4"/>
        <v>8.997403871901227</v>
      </c>
      <c r="V124" s="2">
        <v>0</v>
      </c>
      <c r="W124" s="12">
        <v>1</v>
      </c>
      <c r="X124" s="5">
        <v>116.79</v>
      </c>
      <c r="Y124" s="6">
        <f t="shared" si="9"/>
        <v>99.590688155538501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6">
        <v>1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5">
        <v>1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</row>
    <row r="125" spans="1:52" ht="15.75" customHeight="1">
      <c r="A125" s="4">
        <v>43191</v>
      </c>
      <c r="B125" s="2" t="s">
        <v>6</v>
      </c>
      <c r="C125" s="19">
        <v>1</v>
      </c>
      <c r="D125" s="5" t="s">
        <v>18</v>
      </c>
      <c r="E125" s="5">
        <v>894.88</v>
      </c>
      <c r="F125" s="6">
        <f t="shared" si="0"/>
        <v>6.7966896310732778</v>
      </c>
      <c r="G125" s="10">
        <v>0</v>
      </c>
      <c r="H125" s="21">
        <v>38897</v>
      </c>
      <c r="I125" s="10">
        <f t="shared" si="8"/>
        <v>10.568672405809952</v>
      </c>
      <c r="J125" s="10">
        <v>0</v>
      </c>
      <c r="K125" s="10">
        <v>351.08</v>
      </c>
      <c r="L125" s="6">
        <f t="shared" si="1"/>
        <v>5.8610141177239168</v>
      </c>
      <c r="M125" s="11">
        <v>101</v>
      </c>
      <c r="N125" s="11">
        <f t="shared" si="2"/>
        <v>4.6249728132842707</v>
      </c>
      <c r="O125" s="5">
        <v>1</v>
      </c>
      <c r="P125" s="5">
        <v>1</v>
      </c>
      <c r="Q125" s="5">
        <v>0</v>
      </c>
      <c r="R125" s="5">
        <v>0</v>
      </c>
      <c r="S125" s="5">
        <f t="shared" si="3"/>
        <v>0</v>
      </c>
      <c r="T125" s="5">
        <v>8082.0745669999997</v>
      </c>
      <c r="U125" s="5">
        <f t="shared" si="4"/>
        <v>8.997403871901227</v>
      </c>
      <c r="V125" s="2">
        <v>0</v>
      </c>
      <c r="W125" s="12">
        <v>1</v>
      </c>
      <c r="X125" s="5">
        <v>114.35</v>
      </c>
      <c r="Y125" s="6">
        <f t="shared" si="9"/>
        <v>97.51001961285921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6">
        <v>0</v>
      </c>
      <c r="AJ125" s="6">
        <v>1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5">
        <v>1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</row>
    <row r="126" spans="1:52" ht="15.75" customHeight="1">
      <c r="A126" s="9">
        <v>43221</v>
      </c>
      <c r="B126" s="2" t="s">
        <v>6</v>
      </c>
      <c r="C126" s="19">
        <v>1</v>
      </c>
      <c r="D126" s="5" t="s">
        <v>18</v>
      </c>
      <c r="E126" s="5">
        <v>883.88</v>
      </c>
      <c r="F126" s="6">
        <f t="shared" si="0"/>
        <v>6.7843213068169037</v>
      </c>
      <c r="G126" s="10">
        <v>0</v>
      </c>
      <c r="H126" s="30">
        <f>G126+H125</f>
        <v>38897</v>
      </c>
      <c r="I126" s="10">
        <f t="shared" si="8"/>
        <v>10.568672405809952</v>
      </c>
      <c r="J126" s="10">
        <v>0</v>
      </c>
      <c r="K126" s="10">
        <v>373.8</v>
      </c>
      <c r="L126" s="6">
        <f t="shared" si="1"/>
        <v>5.9237208950214626</v>
      </c>
      <c r="M126" s="11">
        <v>102</v>
      </c>
      <c r="N126" s="11">
        <f t="shared" si="2"/>
        <v>4.6347289882296359</v>
      </c>
      <c r="O126" s="5">
        <v>1</v>
      </c>
      <c r="P126" s="5">
        <v>1</v>
      </c>
      <c r="Q126" s="5">
        <v>0</v>
      </c>
      <c r="R126" s="5">
        <v>0</v>
      </c>
      <c r="S126" s="5">
        <f t="shared" si="3"/>
        <v>0</v>
      </c>
      <c r="T126" s="5">
        <v>8082.0745669999997</v>
      </c>
      <c r="U126" s="5">
        <f t="shared" si="4"/>
        <v>8.997403871901227</v>
      </c>
      <c r="V126" s="2">
        <v>0</v>
      </c>
      <c r="W126" s="12">
        <v>1</v>
      </c>
      <c r="X126" s="5">
        <v>111.25</v>
      </c>
      <c r="Y126" s="6">
        <f t="shared" si="9"/>
        <v>94.866547284045367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5">
        <v>1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</row>
    <row r="127" spans="1:52" ht="15.75" customHeight="1">
      <c r="A127" s="4">
        <v>43252</v>
      </c>
      <c r="B127" s="2" t="s">
        <v>6</v>
      </c>
      <c r="C127" s="19">
        <v>1</v>
      </c>
      <c r="D127" s="5" t="s">
        <v>18</v>
      </c>
      <c r="E127" s="5">
        <v>642.99</v>
      </c>
      <c r="F127" s="6">
        <f t="shared" si="0"/>
        <v>6.4661291720171512</v>
      </c>
      <c r="G127" s="10">
        <v>0</v>
      </c>
      <c r="H127" s="30">
        <f>G127+H126</f>
        <v>38897</v>
      </c>
      <c r="I127" s="10">
        <f t="shared" si="8"/>
        <v>10.568672405809952</v>
      </c>
      <c r="J127" s="10">
        <v>0</v>
      </c>
      <c r="K127" s="10">
        <v>340.32</v>
      </c>
      <c r="L127" s="6">
        <f t="shared" si="1"/>
        <v>5.8298863514519272</v>
      </c>
      <c r="M127" s="11">
        <v>104.6</v>
      </c>
      <c r="N127" s="11">
        <f t="shared" si="2"/>
        <v>4.6596583712721609</v>
      </c>
      <c r="O127" s="5">
        <v>1</v>
      </c>
      <c r="P127" s="5">
        <v>1</v>
      </c>
      <c r="Q127" s="5">
        <v>0</v>
      </c>
      <c r="R127" s="5">
        <v>0</v>
      </c>
      <c r="S127" s="5">
        <f t="shared" si="3"/>
        <v>0</v>
      </c>
      <c r="T127" s="5">
        <v>8082.0745669999997</v>
      </c>
      <c r="U127" s="5">
        <f t="shared" si="4"/>
        <v>8.997403871901227</v>
      </c>
      <c r="V127" s="2">
        <v>0</v>
      </c>
      <c r="W127" s="12">
        <v>1</v>
      </c>
      <c r="X127" s="5">
        <v>109.5</v>
      </c>
      <c r="Y127" s="6">
        <f t="shared" si="9"/>
        <v>93.37426451777948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6">
        <v>0</v>
      </c>
      <c r="AJ127" s="6">
        <v>0</v>
      </c>
      <c r="AK127" s="6">
        <v>0</v>
      </c>
      <c r="AL127" s="6">
        <v>1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5">
        <v>1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</row>
    <row r="128" spans="1:52" ht="15.75" customHeight="1">
      <c r="A128" s="4">
        <v>43282</v>
      </c>
      <c r="B128" s="2" t="s">
        <v>6</v>
      </c>
      <c r="C128" s="19">
        <v>1</v>
      </c>
      <c r="D128" s="5" t="s">
        <v>18</v>
      </c>
      <c r="E128" s="5">
        <v>651.79999999999995</v>
      </c>
      <c r="F128" s="6">
        <f t="shared" si="0"/>
        <v>6.4797377664034608</v>
      </c>
      <c r="G128" s="10">
        <v>0</v>
      </c>
      <c r="H128" s="30">
        <f>G128+H127</f>
        <v>38897</v>
      </c>
      <c r="I128" s="10">
        <f t="shared" si="8"/>
        <v>10.568672405809952</v>
      </c>
      <c r="J128" s="10">
        <v>0</v>
      </c>
      <c r="K128" s="10">
        <v>401.95</v>
      </c>
      <c r="L128" s="6">
        <f t="shared" si="1"/>
        <v>5.9963277027739696</v>
      </c>
      <c r="M128" s="11">
        <v>104.6</v>
      </c>
      <c r="N128" s="11">
        <f t="shared" si="2"/>
        <v>4.6596583712721609</v>
      </c>
      <c r="O128" s="5">
        <v>1</v>
      </c>
      <c r="P128" s="5">
        <v>1</v>
      </c>
      <c r="Q128" s="5">
        <v>0</v>
      </c>
      <c r="R128" s="5">
        <v>0</v>
      </c>
      <c r="S128" s="5">
        <f t="shared" si="3"/>
        <v>0</v>
      </c>
      <c r="T128" s="5">
        <v>8082.0745669999997</v>
      </c>
      <c r="U128" s="5">
        <f t="shared" si="4"/>
        <v>8.997403871901227</v>
      </c>
      <c r="V128" s="2">
        <v>0</v>
      </c>
      <c r="W128" s="12">
        <v>1</v>
      </c>
      <c r="X128" s="5">
        <v>109.99</v>
      </c>
      <c r="Y128" s="6">
        <f t="shared" si="9"/>
        <v>93.792103692333939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1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5">
        <v>1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</row>
    <row r="129" spans="1:52" ht="15.75" customHeight="1">
      <c r="A129" s="4">
        <v>43313</v>
      </c>
      <c r="B129" s="2" t="s">
        <v>6</v>
      </c>
      <c r="C129" s="19">
        <v>1</v>
      </c>
      <c r="D129" s="5" t="s">
        <v>18</v>
      </c>
      <c r="E129" s="5">
        <v>814.55</v>
      </c>
      <c r="F129" s="6">
        <f t="shared" si="0"/>
        <v>6.7026358135121784</v>
      </c>
      <c r="G129" s="10">
        <v>2</v>
      </c>
      <c r="H129" s="21">
        <v>38898</v>
      </c>
      <c r="I129" s="10">
        <f t="shared" si="8"/>
        <v>10.56869811440305</v>
      </c>
      <c r="J129" s="10">
        <v>0</v>
      </c>
      <c r="K129" s="10">
        <v>390.44</v>
      </c>
      <c r="L129" s="6">
        <f t="shared" si="1"/>
        <v>5.9672743083067648</v>
      </c>
      <c r="M129" s="11">
        <v>105.9</v>
      </c>
      <c r="N129" s="11">
        <f t="shared" si="2"/>
        <v>4.6718938180309992</v>
      </c>
      <c r="O129" s="5">
        <v>1</v>
      </c>
      <c r="P129" s="5">
        <v>1</v>
      </c>
      <c r="Q129" s="5">
        <v>0</v>
      </c>
      <c r="R129" s="5">
        <v>0</v>
      </c>
      <c r="S129" s="5">
        <f t="shared" si="3"/>
        <v>0</v>
      </c>
      <c r="T129" s="5">
        <v>8082.0745669999997</v>
      </c>
      <c r="U129" s="5">
        <f t="shared" si="4"/>
        <v>8.997403871901227</v>
      </c>
      <c r="V129" s="2">
        <v>0</v>
      </c>
      <c r="W129" s="12">
        <v>1</v>
      </c>
      <c r="X129" s="5">
        <v>109.1</v>
      </c>
      <c r="Y129" s="6">
        <f t="shared" si="9"/>
        <v>93.033171314061576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1</v>
      </c>
      <c r="AO129" s="6">
        <v>0</v>
      </c>
      <c r="AP129" s="6">
        <v>0</v>
      </c>
      <c r="AQ129" s="6">
        <v>0</v>
      </c>
      <c r="AR129" s="6">
        <v>0</v>
      </c>
      <c r="AS129" s="5">
        <v>1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</row>
    <row r="130" spans="1:52" ht="15.75" customHeight="1">
      <c r="A130" s="4">
        <v>43344</v>
      </c>
      <c r="B130" s="2" t="s">
        <v>6</v>
      </c>
      <c r="C130" s="19">
        <v>1</v>
      </c>
      <c r="D130" s="5" t="s">
        <v>18</v>
      </c>
      <c r="E130" s="5">
        <v>668.58</v>
      </c>
      <c r="F130" s="6">
        <f t="shared" si="0"/>
        <v>6.5051560602870175</v>
      </c>
      <c r="G130" s="10">
        <v>0</v>
      </c>
      <c r="H130" s="30">
        <f>G130+H129</f>
        <v>38898</v>
      </c>
      <c r="I130" s="10">
        <f t="shared" si="8"/>
        <v>10.56869811440305</v>
      </c>
      <c r="J130" s="10">
        <v>0</v>
      </c>
      <c r="K130" s="10">
        <v>346.35</v>
      </c>
      <c r="L130" s="6">
        <f t="shared" si="1"/>
        <v>5.8474498244686144</v>
      </c>
      <c r="M130" s="11">
        <v>106.4</v>
      </c>
      <c r="N130" s="11">
        <f t="shared" si="2"/>
        <v>4.6765601820747644</v>
      </c>
      <c r="O130" s="5">
        <v>1</v>
      </c>
      <c r="P130" s="5">
        <v>1</v>
      </c>
      <c r="Q130" s="5">
        <v>0</v>
      </c>
      <c r="R130" s="5">
        <v>0</v>
      </c>
      <c r="S130" s="5">
        <f t="shared" si="3"/>
        <v>0</v>
      </c>
      <c r="T130" s="5">
        <v>8082.0745669999997</v>
      </c>
      <c r="U130" s="5">
        <f t="shared" si="4"/>
        <v>8.997403871901227</v>
      </c>
      <c r="V130" s="2">
        <v>0</v>
      </c>
      <c r="W130" s="12">
        <v>1</v>
      </c>
      <c r="X130" s="5">
        <v>109.13</v>
      </c>
      <c r="Y130" s="6">
        <f t="shared" si="9"/>
        <v>93.058753304340414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0</v>
      </c>
      <c r="AR130" s="6">
        <v>0</v>
      </c>
      <c r="AS130" s="5">
        <v>1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</row>
    <row r="131" spans="1:52" ht="15.75" customHeight="1">
      <c r="A131" s="4">
        <v>43374</v>
      </c>
      <c r="B131" s="2" t="s">
        <v>6</v>
      </c>
      <c r="C131" s="19">
        <v>1</v>
      </c>
      <c r="D131" s="5" t="s">
        <v>18</v>
      </c>
      <c r="E131" s="5">
        <v>692.33</v>
      </c>
      <c r="F131" s="6">
        <f t="shared" si="0"/>
        <v>6.5400627205599173</v>
      </c>
      <c r="G131" s="10">
        <v>2</v>
      </c>
      <c r="H131" s="30">
        <f>G131+H130</f>
        <v>38900</v>
      </c>
      <c r="I131" s="10">
        <f t="shared" ref="I131:I194" si="10">LN(H131)</f>
        <v>10.568749529606537</v>
      </c>
      <c r="J131" s="10">
        <v>0</v>
      </c>
      <c r="K131" s="10">
        <v>383.7</v>
      </c>
      <c r="L131" s="6">
        <f t="shared" si="1"/>
        <v>5.9498609972529071</v>
      </c>
      <c r="M131" s="11">
        <v>107.1</v>
      </c>
      <c r="N131" s="11">
        <f t="shared" si="2"/>
        <v>4.6830567246451622</v>
      </c>
      <c r="O131" s="5">
        <v>1</v>
      </c>
      <c r="P131" s="5">
        <v>1</v>
      </c>
      <c r="Q131" s="5">
        <v>0</v>
      </c>
      <c r="R131" s="5">
        <v>0</v>
      </c>
      <c r="S131" s="5">
        <f t="shared" si="3"/>
        <v>0</v>
      </c>
      <c r="T131" s="5">
        <v>8082.0745669999997</v>
      </c>
      <c r="U131" s="5">
        <f t="shared" si="4"/>
        <v>8.997403871901227</v>
      </c>
      <c r="V131" s="2">
        <v>0</v>
      </c>
      <c r="W131" s="12">
        <v>1</v>
      </c>
      <c r="X131" s="5">
        <v>106.54</v>
      </c>
      <c r="Y131" s="6">
        <f t="shared" si="9"/>
        <v>90.850174810266907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1</v>
      </c>
      <c r="AQ131" s="6">
        <v>0</v>
      </c>
      <c r="AR131" s="6">
        <v>0</v>
      </c>
      <c r="AS131" s="5">
        <v>1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</row>
    <row r="132" spans="1:52" ht="15.75" customHeight="1">
      <c r="A132" s="4">
        <v>43405</v>
      </c>
      <c r="B132" s="2" t="s">
        <v>6</v>
      </c>
      <c r="C132" s="19">
        <v>1</v>
      </c>
      <c r="D132" s="5" t="s">
        <v>18</v>
      </c>
      <c r="E132" s="5">
        <v>687.01</v>
      </c>
      <c r="F132" s="6">
        <f t="shared" si="0"/>
        <v>6.5323488481571683</v>
      </c>
      <c r="G132" s="10">
        <v>1</v>
      </c>
      <c r="H132" s="30">
        <f>G132+H131</f>
        <v>38901</v>
      </c>
      <c r="I132" s="10">
        <f t="shared" si="10"/>
        <v>10.568775236216993</v>
      </c>
      <c r="J132" s="10">
        <v>0</v>
      </c>
      <c r="K132" s="10">
        <v>402.49</v>
      </c>
      <c r="L132" s="6">
        <f t="shared" si="1"/>
        <v>5.9976702518294864</v>
      </c>
      <c r="M132" s="11">
        <v>107.7</v>
      </c>
      <c r="N132" s="11">
        <f t="shared" si="2"/>
        <v>4.6885917941271638</v>
      </c>
      <c r="O132" s="5">
        <v>1</v>
      </c>
      <c r="P132" s="5">
        <v>1</v>
      </c>
      <c r="Q132" s="5">
        <v>0</v>
      </c>
      <c r="R132" s="5">
        <v>0</v>
      </c>
      <c r="S132" s="5">
        <f t="shared" si="3"/>
        <v>0</v>
      </c>
      <c r="T132" s="5">
        <v>8082.0745669999997</v>
      </c>
      <c r="U132" s="5">
        <f t="shared" si="4"/>
        <v>8.997403871901227</v>
      </c>
      <c r="V132" s="2">
        <v>0</v>
      </c>
      <c r="W132" s="12">
        <v>1</v>
      </c>
      <c r="X132" s="5">
        <v>107.35</v>
      </c>
      <c r="Y132" s="6">
        <f t="shared" si="9"/>
        <v>91.540888547795689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1</v>
      </c>
      <c r="AR132" s="6">
        <v>0</v>
      </c>
      <c r="AS132" s="5">
        <v>1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</row>
    <row r="133" spans="1:52" ht="15.75" customHeight="1">
      <c r="A133" s="4">
        <v>43435</v>
      </c>
      <c r="B133" s="2" t="s">
        <v>6</v>
      </c>
      <c r="C133" s="19">
        <v>1</v>
      </c>
      <c r="D133" s="5" t="s">
        <v>18</v>
      </c>
      <c r="E133" s="5">
        <v>704.34</v>
      </c>
      <c r="F133" s="6">
        <f t="shared" si="0"/>
        <v>6.5572611941184862</v>
      </c>
      <c r="G133" s="10">
        <v>0</v>
      </c>
      <c r="H133" s="21">
        <v>38899</v>
      </c>
      <c r="I133" s="10">
        <f t="shared" si="10"/>
        <v>10.568723822335235</v>
      </c>
      <c r="J133" s="10">
        <v>0</v>
      </c>
      <c r="K133" s="10">
        <v>390.49</v>
      </c>
      <c r="L133" s="6">
        <f t="shared" si="1"/>
        <v>5.9674023607572231</v>
      </c>
      <c r="M133" s="11">
        <v>107.8</v>
      </c>
      <c r="N133" s="11">
        <f t="shared" si="2"/>
        <v>4.6895113344218426</v>
      </c>
      <c r="O133" s="5">
        <v>1</v>
      </c>
      <c r="P133" s="5">
        <v>1</v>
      </c>
      <c r="Q133" s="5">
        <v>0</v>
      </c>
      <c r="R133" s="5">
        <v>0</v>
      </c>
      <c r="S133" s="5">
        <f t="shared" si="3"/>
        <v>0</v>
      </c>
      <c r="T133" s="5">
        <v>8082.0745669999997</v>
      </c>
      <c r="U133" s="5">
        <f t="shared" si="4"/>
        <v>8.997403871901227</v>
      </c>
      <c r="V133" s="2">
        <v>0</v>
      </c>
      <c r="W133" s="12">
        <v>1</v>
      </c>
      <c r="X133" s="5">
        <v>106.61</v>
      </c>
      <c r="Y133" s="6">
        <f t="shared" si="9"/>
        <v>90.909866120917542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1</v>
      </c>
      <c r="AS133" s="5">
        <v>1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</row>
    <row r="134" spans="1:52" ht="15.75" customHeight="1">
      <c r="A134" s="4">
        <v>43466</v>
      </c>
      <c r="B134" s="2" t="s">
        <v>6</v>
      </c>
      <c r="C134" s="19">
        <v>1</v>
      </c>
      <c r="D134" s="5" t="s">
        <v>18</v>
      </c>
      <c r="E134" s="5">
        <v>1030.97</v>
      </c>
      <c r="F134" s="6">
        <f t="shared" si="0"/>
        <v>6.9382553856304634</v>
      </c>
      <c r="G134" s="10">
        <v>0</v>
      </c>
      <c r="H134" s="30">
        <f>G134+H133</f>
        <v>38899</v>
      </c>
      <c r="I134" s="10">
        <f t="shared" si="10"/>
        <v>10.568723822335235</v>
      </c>
      <c r="J134" s="10">
        <v>0</v>
      </c>
      <c r="K134" s="10">
        <v>401.35</v>
      </c>
      <c r="L134" s="6">
        <f t="shared" si="1"/>
        <v>5.9948338645775863</v>
      </c>
      <c r="M134" s="11">
        <v>108.5</v>
      </c>
      <c r="N134" s="11">
        <f t="shared" si="2"/>
        <v>4.6959245492565556</v>
      </c>
      <c r="O134" s="5">
        <v>1</v>
      </c>
      <c r="P134" s="5">
        <v>1</v>
      </c>
      <c r="Q134" s="5">
        <v>0</v>
      </c>
      <c r="R134" s="5">
        <v>0</v>
      </c>
      <c r="S134" s="5">
        <f t="shared" si="3"/>
        <v>0</v>
      </c>
      <c r="T134" s="5">
        <v>8082.0745669999997</v>
      </c>
      <c r="U134" s="5">
        <f t="shared" si="4"/>
        <v>8.997403871901227</v>
      </c>
      <c r="V134" s="2">
        <v>0</v>
      </c>
      <c r="W134" s="12">
        <v>1</v>
      </c>
      <c r="X134" s="5">
        <v>110.11</v>
      </c>
      <c r="Y134" s="6">
        <f t="shared" si="9"/>
        <v>93.894431653449303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1</v>
      </c>
      <c r="AH134" s="5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5">
        <v>1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</row>
    <row r="135" spans="1:52" ht="15.75" customHeight="1">
      <c r="A135" s="4">
        <v>43497</v>
      </c>
      <c r="B135" s="2" t="s">
        <v>6</v>
      </c>
      <c r="C135" s="19">
        <v>1</v>
      </c>
      <c r="D135" s="5" t="s">
        <v>18</v>
      </c>
      <c r="E135" s="5">
        <v>965.47</v>
      </c>
      <c r="F135" s="6">
        <f t="shared" si="0"/>
        <v>6.8726150294023967</v>
      </c>
      <c r="G135" s="10">
        <v>0</v>
      </c>
      <c r="H135" s="30">
        <f>G135+H134</f>
        <v>38899</v>
      </c>
      <c r="I135" s="10">
        <f t="shared" si="10"/>
        <v>10.568723822335235</v>
      </c>
      <c r="J135" s="10">
        <v>0</v>
      </c>
      <c r="K135" s="10">
        <v>389.37</v>
      </c>
      <c r="L135" s="6">
        <f t="shared" si="1"/>
        <v>5.9645300483677772</v>
      </c>
      <c r="M135" s="11">
        <v>108.7</v>
      </c>
      <c r="N135" s="11">
        <f t="shared" si="2"/>
        <v>4.697749367281185</v>
      </c>
      <c r="O135" s="5">
        <v>1</v>
      </c>
      <c r="P135" s="5">
        <v>1</v>
      </c>
      <c r="Q135" s="5">
        <v>0</v>
      </c>
      <c r="R135" s="5">
        <v>0</v>
      </c>
      <c r="S135" s="5">
        <f t="shared" si="3"/>
        <v>0</v>
      </c>
      <c r="T135" s="5">
        <v>8082.0745669999997</v>
      </c>
      <c r="U135" s="5">
        <f t="shared" si="4"/>
        <v>8.997403871901227</v>
      </c>
      <c r="V135" s="2">
        <v>0</v>
      </c>
      <c r="W135" s="12">
        <v>1</v>
      </c>
      <c r="X135" s="5">
        <v>111.51</v>
      </c>
      <c r="Y135" s="6">
        <f t="shared" si="9"/>
        <v>95.088257866462015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1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5">
        <v>1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</row>
    <row r="136" spans="1:52" ht="15.75" customHeight="1">
      <c r="A136" s="4">
        <v>43525</v>
      </c>
      <c r="B136" s="2" t="s">
        <v>6</v>
      </c>
      <c r="C136" s="19">
        <v>1</v>
      </c>
      <c r="D136" s="5" t="s">
        <v>18</v>
      </c>
      <c r="E136" s="5">
        <v>905.74</v>
      </c>
      <c r="F136" s="6">
        <f t="shared" si="0"/>
        <v>6.8087522891401289</v>
      </c>
      <c r="G136" s="10">
        <v>2</v>
      </c>
      <c r="H136" s="30">
        <f>G136+H135</f>
        <v>38901</v>
      </c>
      <c r="I136" s="10">
        <f t="shared" si="10"/>
        <v>10.568775236216993</v>
      </c>
      <c r="J136" s="10">
        <v>0</v>
      </c>
      <c r="K136" s="10">
        <v>384.07</v>
      </c>
      <c r="L136" s="6">
        <f t="shared" si="1"/>
        <v>5.950824827641287</v>
      </c>
      <c r="M136" s="11">
        <v>110</v>
      </c>
      <c r="N136" s="11">
        <f t="shared" si="2"/>
        <v>4.7095302013123339</v>
      </c>
      <c r="O136" s="5">
        <v>1</v>
      </c>
      <c r="P136" s="5">
        <v>1</v>
      </c>
      <c r="Q136" s="5">
        <v>0</v>
      </c>
      <c r="R136" s="5">
        <v>0</v>
      </c>
      <c r="S136" s="5">
        <f t="shared" si="3"/>
        <v>0</v>
      </c>
      <c r="T136" s="5">
        <v>8082.0745669999997</v>
      </c>
      <c r="U136" s="5">
        <f t="shared" si="4"/>
        <v>8.997403871901227</v>
      </c>
      <c r="V136" s="2">
        <v>0</v>
      </c>
      <c r="W136" s="12">
        <v>1</v>
      </c>
      <c r="X136" s="5">
        <v>109.8</v>
      </c>
      <c r="Y136" s="6">
        <f t="shared" si="9"/>
        <v>93.630084420567925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6">
        <v>1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5">
        <v>1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</row>
    <row r="137" spans="1:52" ht="15.75" customHeight="1">
      <c r="A137" s="4">
        <v>43556</v>
      </c>
      <c r="B137" s="2" t="s">
        <v>6</v>
      </c>
      <c r="C137" s="19">
        <v>1</v>
      </c>
      <c r="D137" s="5" t="s">
        <v>18</v>
      </c>
      <c r="E137" s="5">
        <v>810.67</v>
      </c>
      <c r="F137" s="6">
        <f t="shared" si="0"/>
        <v>6.6978610662515994</v>
      </c>
      <c r="G137" s="10">
        <v>0</v>
      </c>
      <c r="H137" s="21">
        <v>38900</v>
      </c>
      <c r="I137" s="10">
        <f t="shared" si="10"/>
        <v>10.568749529606537</v>
      </c>
      <c r="J137" s="10">
        <v>0</v>
      </c>
      <c r="K137" s="10">
        <v>374.23</v>
      </c>
      <c r="L137" s="6">
        <f t="shared" si="1"/>
        <v>5.9248705816579976</v>
      </c>
      <c r="M137" s="11">
        <v>106.7</v>
      </c>
      <c r="N137" s="11">
        <f t="shared" si="2"/>
        <v>4.6793495841623427</v>
      </c>
      <c r="O137" s="5">
        <v>1</v>
      </c>
      <c r="P137" s="5">
        <v>1</v>
      </c>
      <c r="Q137" s="5">
        <v>0</v>
      </c>
      <c r="R137" s="5">
        <v>0</v>
      </c>
      <c r="S137" s="5">
        <f t="shared" si="3"/>
        <v>0</v>
      </c>
      <c r="T137" s="5">
        <v>8082.0745669999997</v>
      </c>
      <c r="U137" s="5">
        <f t="shared" si="4"/>
        <v>8.997403871901227</v>
      </c>
      <c r="V137" s="2">
        <v>0</v>
      </c>
      <c r="W137" s="12">
        <v>1</v>
      </c>
      <c r="X137" s="5">
        <v>109.26</v>
      </c>
      <c r="Y137" s="6">
        <f t="shared" si="9"/>
        <v>93.169608595548738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6">
        <v>0</v>
      </c>
      <c r="AJ137" s="6">
        <v>1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5">
        <v>1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</row>
    <row r="138" spans="1:52" ht="15.75" customHeight="1">
      <c r="A138" s="9">
        <v>43586</v>
      </c>
      <c r="B138" s="2" t="s">
        <v>6</v>
      </c>
      <c r="C138" s="19">
        <v>1</v>
      </c>
      <c r="D138" s="5" t="s">
        <v>18</v>
      </c>
      <c r="E138" s="5">
        <v>1261.3900000000001</v>
      </c>
      <c r="F138" s="6">
        <f t="shared" si="0"/>
        <v>7.1399695664987446</v>
      </c>
      <c r="G138" s="10">
        <v>0</v>
      </c>
      <c r="H138" s="30">
        <f>G138+H137</f>
        <v>38900</v>
      </c>
      <c r="I138" s="10">
        <f t="shared" si="10"/>
        <v>10.568749529606537</v>
      </c>
      <c r="J138" s="10">
        <v>0</v>
      </c>
      <c r="K138" s="10">
        <v>425.1</v>
      </c>
      <c r="L138" s="6">
        <f t="shared" si="1"/>
        <v>6.0523244353647447</v>
      </c>
      <c r="M138" s="11">
        <v>107.8</v>
      </c>
      <c r="N138" s="11">
        <f t="shared" si="2"/>
        <v>4.6895113344218426</v>
      </c>
      <c r="O138" s="5">
        <v>1</v>
      </c>
      <c r="P138" s="5">
        <v>1</v>
      </c>
      <c r="Q138" s="5">
        <v>0</v>
      </c>
      <c r="R138" s="5">
        <v>0</v>
      </c>
      <c r="S138" s="5">
        <f t="shared" si="3"/>
        <v>0</v>
      </c>
      <c r="T138" s="5">
        <v>8082.0745669999997</v>
      </c>
      <c r="U138" s="5">
        <f t="shared" si="4"/>
        <v>8.997403871901227</v>
      </c>
      <c r="V138" s="2">
        <v>0</v>
      </c>
      <c r="W138" s="12">
        <v>1</v>
      </c>
      <c r="X138" s="5">
        <v>106.7</v>
      </c>
      <c r="Y138" s="6">
        <f t="shared" si="9"/>
        <v>90.986612091754068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6">
        <v>0</v>
      </c>
      <c r="AJ138" s="6">
        <v>0</v>
      </c>
      <c r="AK138" s="6">
        <v>1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5">
        <v>1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</row>
    <row r="139" spans="1:52" ht="15.75" customHeight="1">
      <c r="A139" s="4">
        <v>43617</v>
      </c>
      <c r="B139" s="2" t="s">
        <v>6</v>
      </c>
      <c r="C139" s="19">
        <v>1</v>
      </c>
      <c r="D139" s="5" t="s">
        <v>18</v>
      </c>
      <c r="E139" s="5">
        <v>689.27</v>
      </c>
      <c r="F139" s="6">
        <f t="shared" si="0"/>
        <v>6.5356330665304352</v>
      </c>
      <c r="G139" s="10">
        <v>1</v>
      </c>
      <c r="H139" s="30">
        <f>G139+H138</f>
        <v>38901</v>
      </c>
      <c r="I139" s="10">
        <f t="shared" si="10"/>
        <v>10.568775236216993</v>
      </c>
      <c r="J139" s="10">
        <v>0</v>
      </c>
      <c r="K139" s="10">
        <v>374.76</v>
      </c>
      <c r="L139" s="6">
        <f t="shared" si="1"/>
        <v>5.9262858210829874</v>
      </c>
      <c r="M139" s="11">
        <v>107</v>
      </c>
      <c r="N139" s="11">
        <f t="shared" si="2"/>
        <v>4.6821312271242199</v>
      </c>
      <c r="O139" s="5">
        <v>1</v>
      </c>
      <c r="P139" s="5">
        <v>1</v>
      </c>
      <c r="Q139" s="5">
        <v>0</v>
      </c>
      <c r="R139" s="5">
        <v>0</v>
      </c>
      <c r="S139" s="5">
        <f t="shared" si="3"/>
        <v>0</v>
      </c>
      <c r="T139" s="5">
        <v>8082.0745669999997</v>
      </c>
      <c r="U139" s="5">
        <f t="shared" si="4"/>
        <v>8.997403871901227</v>
      </c>
      <c r="V139" s="2">
        <v>0</v>
      </c>
      <c r="W139" s="12">
        <v>1</v>
      </c>
      <c r="X139" s="5">
        <v>107.27</v>
      </c>
      <c r="Y139" s="6">
        <f t="shared" si="9"/>
        <v>91.472669907052108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6">
        <v>0</v>
      </c>
      <c r="AJ139" s="6">
        <v>0</v>
      </c>
      <c r="AK139" s="6">
        <v>0</v>
      </c>
      <c r="AL139" s="6">
        <v>1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5">
        <v>1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</row>
    <row r="140" spans="1:52" ht="15.75" customHeight="1">
      <c r="A140" s="4">
        <v>43647</v>
      </c>
      <c r="B140" s="2" t="s">
        <v>6</v>
      </c>
      <c r="C140" s="19">
        <v>1</v>
      </c>
      <c r="D140" s="5" t="s">
        <v>18</v>
      </c>
      <c r="E140" s="5">
        <v>1026.08</v>
      </c>
      <c r="F140" s="6">
        <f t="shared" si="0"/>
        <v>6.9335009954005526</v>
      </c>
      <c r="G140" s="10">
        <v>0</v>
      </c>
      <c r="H140" s="30">
        <f>G140+H139</f>
        <v>38901</v>
      </c>
      <c r="I140" s="10">
        <f t="shared" si="10"/>
        <v>10.568775236216993</v>
      </c>
      <c r="J140" s="10">
        <v>2</v>
      </c>
      <c r="K140" s="10">
        <v>428.56</v>
      </c>
      <c r="L140" s="6">
        <f t="shared" si="1"/>
        <v>6.0604307515727047</v>
      </c>
      <c r="M140" s="11">
        <v>107.4</v>
      </c>
      <c r="N140" s="11">
        <f t="shared" si="2"/>
        <v>4.6858280890055459</v>
      </c>
      <c r="O140" s="5">
        <v>1</v>
      </c>
      <c r="P140" s="5">
        <v>1</v>
      </c>
      <c r="Q140" s="5">
        <v>0</v>
      </c>
      <c r="R140" s="5">
        <v>0</v>
      </c>
      <c r="S140" s="5">
        <f t="shared" si="3"/>
        <v>0</v>
      </c>
      <c r="T140" s="5">
        <v>8082.0745669999997</v>
      </c>
      <c r="U140" s="5">
        <f t="shared" si="4"/>
        <v>8.997403871901227</v>
      </c>
      <c r="V140" s="2">
        <v>0</v>
      </c>
      <c r="W140" s="12">
        <v>1</v>
      </c>
      <c r="X140" s="5">
        <v>102.68</v>
      </c>
      <c r="Y140" s="6">
        <f t="shared" si="9"/>
        <v>87.558625394389026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1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5">
        <v>1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</row>
    <row r="141" spans="1:52" ht="15.75" customHeight="1">
      <c r="A141" s="4">
        <v>43678</v>
      </c>
      <c r="B141" s="2" t="s">
        <v>6</v>
      </c>
      <c r="C141" s="19">
        <v>1</v>
      </c>
      <c r="D141" s="5" t="s">
        <v>18</v>
      </c>
      <c r="E141" s="5">
        <v>931.7</v>
      </c>
      <c r="F141" s="6">
        <f t="shared" si="0"/>
        <v>6.8370108744563796</v>
      </c>
      <c r="G141" s="10">
        <v>3</v>
      </c>
      <c r="H141" s="21">
        <v>38901</v>
      </c>
      <c r="I141" s="10">
        <f t="shared" si="10"/>
        <v>10.568775236216993</v>
      </c>
      <c r="J141" s="10">
        <v>2</v>
      </c>
      <c r="K141" s="10">
        <v>388</v>
      </c>
      <c r="L141" s="6">
        <f t="shared" si="1"/>
        <v>5.9610053396232736</v>
      </c>
      <c r="M141" s="11">
        <v>106.5</v>
      </c>
      <c r="N141" s="11">
        <f t="shared" si="2"/>
        <v>4.677490847567717</v>
      </c>
      <c r="O141" s="5">
        <v>1</v>
      </c>
      <c r="P141" s="5">
        <v>1</v>
      </c>
      <c r="Q141" s="5">
        <v>0</v>
      </c>
      <c r="R141" s="5">
        <v>0</v>
      </c>
      <c r="S141" s="5">
        <f t="shared" si="3"/>
        <v>0</v>
      </c>
      <c r="T141" s="5">
        <v>8082.0745669999997</v>
      </c>
      <c r="U141" s="5">
        <f t="shared" si="4"/>
        <v>8.997403871901227</v>
      </c>
      <c r="V141" s="2">
        <v>0</v>
      </c>
      <c r="W141" s="12">
        <v>1</v>
      </c>
      <c r="X141" s="5">
        <v>103.18</v>
      </c>
      <c r="Y141" s="6">
        <f t="shared" si="9"/>
        <v>87.984991899036416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1</v>
      </c>
      <c r="AO141" s="6">
        <v>0</v>
      </c>
      <c r="AP141" s="6">
        <v>0</v>
      </c>
      <c r="AQ141" s="6">
        <v>0</v>
      </c>
      <c r="AR141" s="6">
        <v>0</v>
      </c>
      <c r="AS141" s="5">
        <v>1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</row>
    <row r="142" spans="1:52" ht="15.75" customHeight="1">
      <c r="A142" s="4">
        <v>43709</v>
      </c>
      <c r="B142" s="2" t="s">
        <v>6</v>
      </c>
      <c r="C142" s="19">
        <v>1</v>
      </c>
      <c r="D142" s="5" t="s">
        <v>18</v>
      </c>
      <c r="E142" s="5">
        <v>901.19</v>
      </c>
      <c r="F142" s="6">
        <f t="shared" si="0"/>
        <v>6.8037161121805019</v>
      </c>
      <c r="G142" s="10">
        <v>1</v>
      </c>
      <c r="H142" s="30">
        <f>G142+H141</f>
        <v>38902</v>
      </c>
      <c r="I142" s="10">
        <f t="shared" si="10"/>
        <v>10.568800942166638</v>
      </c>
      <c r="J142" s="10">
        <v>2</v>
      </c>
      <c r="K142" s="10">
        <v>390.59</v>
      </c>
      <c r="L142" s="6">
        <f t="shared" si="1"/>
        <v>5.967658416476346</v>
      </c>
      <c r="M142" s="11">
        <v>107.1</v>
      </c>
      <c r="N142" s="11">
        <f t="shared" si="2"/>
        <v>4.6830567246451622</v>
      </c>
      <c r="O142" s="5">
        <v>1</v>
      </c>
      <c r="P142" s="5">
        <v>1</v>
      </c>
      <c r="Q142" s="5">
        <v>0</v>
      </c>
      <c r="R142" s="5">
        <v>0</v>
      </c>
      <c r="S142" s="5">
        <f t="shared" si="3"/>
        <v>0</v>
      </c>
      <c r="T142" s="5">
        <v>8082.0745669999997</v>
      </c>
      <c r="U142" s="5">
        <f t="shared" si="4"/>
        <v>8.997403871901227</v>
      </c>
      <c r="V142" s="2">
        <v>0</v>
      </c>
      <c r="W142" s="12">
        <v>1</v>
      </c>
      <c r="X142" s="5">
        <v>103.84</v>
      </c>
      <c r="Y142" s="6">
        <f t="shared" si="9"/>
        <v>88.547795685170982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1</v>
      </c>
      <c r="AP142" s="6">
        <v>0</v>
      </c>
      <c r="AQ142" s="6">
        <v>0</v>
      </c>
      <c r="AR142" s="6">
        <v>0</v>
      </c>
      <c r="AS142" s="5">
        <v>1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</row>
    <row r="143" spans="1:52" ht="15.75" customHeight="1">
      <c r="A143" s="4">
        <v>43739</v>
      </c>
      <c r="B143" s="2" t="s">
        <v>6</v>
      </c>
      <c r="C143" s="19">
        <v>1</v>
      </c>
      <c r="D143" s="5" t="s">
        <v>18</v>
      </c>
      <c r="E143" s="5">
        <v>1195.54</v>
      </c>
      <c r="F143" s="6">
        <f t="shared" si="0"/>
        <v>7.0863532451424938</v>
      </c>
      <c r="G143" s="10">
        <v>2</v>
      </c>
      <c r="H143" s="30">
        <f>G143+H142</f>
        <v>38904</v>
      </c>
      <c r="I143" s="10">
        <f t="shared" si="10"/>
        <v>10.568852352083622</v>
      </c>
      <c r="J143" s="10">
        <v>2</v>
      </c>
      <c r="K143" s="10">
        <v>405.46</v>
      </c>
      <c r="L143" s="6">
        <f t="shared" si="1"/>
        <v>6.0050222250400473</v>
      </c>
      <c r="M143" s="11">
        <v>107.7</v>
      </c>
      <c r="N143" s="11">
        <f t="shared" si="2"/>
        <v>4.6885917941271638</v>
      </c>
      <c r="O143" s="5">
        <v>1</v>
      </c>
      <c r="P143" s="5">
        <v>1</v>
      </c>
      <c r="Q143" s="5">
        <v>0</v>
      </c>
      <c r="R143" s="5">
        <v>0</v>
      </c>
      <c r="S143" s="5">
        <f t="shared" si="3"/>
        <v>0</v>
      </c>
      <c r="T143" s="5">
        <v>8082.0745669999997</v>
      </c>
      <c r="U143" s="5">
        <f t="shared" si="4"/>
        <v>8.997403871901227</v>
      </c>
      <c r="V143" s="2">
        <v>0</v>
      </c>
      <c r="W143" s="12">
        <v>1</v>
      </c>
      <c r="X143" s="5">
        <v>109.35</v>
      </c>
      <c r="Y143" s="6">
        <f t="shared" si="9"/>
        <v>93.246354566385264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1</v>
      </c>
      <c r="AQ143" s="6">
        <v>0</v>
      </c>
      <c r="AR143" s="6">
        <v>0</v>
      </c>
      <c r="AS143" s="5">
        <v>1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</row>
    <row r="144" spans="1:52" ht="15.75" customHeight="1">
      <c r="A144" s="4">
        <v>43770</v>
      </c>
      <c r="B144" s="2" t="s">
        <v>6</v>
      </c>
      <c r="C144" s="19">
        <v>1</v>
      </c>
      <c r="D144" s="5" t="s">
        <v>18</v>
      </c>
      <c r="E144" s="5">
        <v>1043.74</v>
      </c>
      <c r="F144" s="6">
        <f t="shared" si="0"/>
        <v>6.9505656952808454</v>
      </c>
      <c r="G144" s="10">
        <v>1</v>
      </c>
      <c r="H144" s="30">
        <f>G144+H143</f>
        <v>38905</v>
      </c>
      <c r="I144" s="10">
        <f t="shared" si="10"/>
        <v>10.56887805605103</v>
      </c>
      <c r="J144" s="10">
        <v>2</v>
      </c>
      <c r="K144" s="10">
        <v>410.6</v>
      </c>
      <c r="L144" s="6">
        <f t="shared" si="1"/>
        <v>6.0176195045848333</v>
      </c>
      <c r="M144" s="11">
        <v>106.8</v>
      </c>
      <c r="N144" s="11">
        <f t="shared" si="2"/>
        <v>4.6802776584748971</v>
      </c>
      <c r="O144" s="5">
        <v>1</v>
      </c>
      <c r="P144" s="5">
        <v>1</v>
      </c>
      <c r="Q144" s="5">
        <v>0</v>
      </c>
      <c r="R144" s="5">
        <v>0</v>
      </c>
      <c r="S144" s="5">
        <f t="shared" si="3"/>
        <v>0</v>
      </c>
      <c r="T144" s="5">
        <v>8082.0745669999997</v>
      </c>
      <c r="U144" s="5">
        <f t="shared" si="4"/>
        <v>8.997403871901227</v>
      </c>
      <c r="V144" s="2">
        <v>0</v>
      </c>
      <c r="W144" s="12">
        <v>1</v>
      </c>
      <c r="X144" s="5">
        <v>109.63</v>
      </c>
      <c r="Y144" s="6">
        <f t="shared" si="9"/>
        <v>93.485119808987804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1</v>
      </c>
      <c r="AR144" s="6">
        <v>0</v>
      </c>
      <c r="AS144" s="5">
        <v>1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</row>
    <row r="145" spans="1:52" ht="15.75" customHeight="1">
      <c r="A145" s="4">
        <v>43800</v>
      </c>
      <c r="B145" s="2" t="s">
        <v>6</v>
      </c>
      <c r="C145" s="19">
        <v>1</v>
      </c>
      <c r="D145" s="5" t="s">
        <v>18</v>
      </c>
      <c r="E145" s="5">
        <v>1130.08</v>
      </c>
      <c r="F145" s="6">
        <f t="shared" si="0"/>
        <v>7.0300437056606118</v>
      </c>
      <c r="G145" s="10">
        <v>2</v>
      </c>
      <c r="H145" s="21">
        <v>38902</v>
      </c>
      <c r="I145" s="10">
        <f t="shared" si="10"/>
        <v>10.568800942166638</v>
      </c>
      <c r="J145" s="10">
        <v>2</v>
      </c>
      <c r="K145" s="10">
        <v>446.14</v>
      </c>
      <c r="L145" s="6">
        <f t="shared" si="1"/>
        <v>6.1006328041086357</v>
      </c>
      <c r="M145" s="11">
        <v>106.4</v>
      </c>
      <c r="N145" s="11">
        <f t="shared" si="2"/>
        <v>4.6765601820747644</v>
      </c>
      <c r="O145" s="5">
        <v>1</v>
      </c>
      <c r="P145" s="5">
        <v>1</v>
      </c>
      <c r="Q145" s="5">
        <v>0</v>
      </c>
      <c r="R145" s="5">
        <v>0</v>
      </c>
      <c r="S145" s="5">
        <f t="shared" si="3"/>
        <v>0</v>
      </c>
      <c r="T145" s="5">
        <v>8082.0745669999997</v>
      </c>
      <c r="U145" s="5">
        <f t="shared" si="4"/>
        <v>8.997403871901227</v>
      </c>
      <c r="V145" s="2">
        <v>0</v>
      </c>
      <c r="W145" s="12">
        <v>1</v>
      </c>
      <c r="X145" s="5">
        <v>111.34</v>
      </c>
      <c r="Y145" s="6">
        <f t="shared" si="9"/>
        <v>94.943293254881894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1</v>
      </c>
      <c r="AS145" s="5">
        <v>1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</row>
    <row r="146" spans="1:52" ht="15.75" customHeight="1">
      <c r="A146" s="4">
        <v>43831</v>
      </c>
      <c r="B146" s="2" t="s">
        <v>6</v>
      </c>
      <c r="C146" s="19">
        <v>1</v>
      </c>
      <c r="D146" s="5" t="s">
        <v>18</v>
      </c>
      <c r="E146" s="5">
        <v>1303.3900000000001</v>
      </c>
      <c r="F146" s="6">
        <f t="shared" si="0"/>
        <v>7.1727238416270191</v>
      </c>
      <c r="G146" s="10">
        <v>1</v>
      </c>
      <c r="H146" s="30">
        <f>G146+H145</f>
        <v>38903</v>
      </c>
      <c r="I146" s="10">
        <f t="shared" si="10"/>
        <v>10.568826647455502</v>
      </c>
      <c r="J146" s="10">
        <v>2</v>
      </c>
      <c r="K146" s="10">
        <v>445.58</v>
      </c>
      <c r="L146" s="6">
        <f t="shared" si="1"/>
        <v>6.0993768043023771</v>
      </c>
      <c r="M146" s="11">
        <v>106.1</v>
      </c>
      <c r="N146" s="11">
        <f t="shared" si="2"/>
        <v>4.6737629774537028</v>
      </c>
      <c r="O146" s="5">
        <v>1</v>
      </c>
      <c r="P146" s="5">
        <v>1</v>
      </c>
      <c r="Q146" s="5">
        <v>0</v>
      </c>
      <c r="R146" s="5">
        <v>0</v>
      </c>
      <c r="S146" s="5">
        <f t="shared" si="3"/>
        <v>0</v>
      </c>
      <c r="T146" s="5">
        <v>8082.0745669999997</v>
      </c>
      <c r="U146" s="5">
        <f t="shared" si="4"/>
        <v>8.997403871901227</v>
      </c>
      <c r="V146" s="2">
        <v>0</v>
      </c>
      <c r="W146" s="12">
        <v>1</v>
      </c>
      <c r="X146" s="5">
        <v>111.18</v>
      </c>
      <c r="Y146" s="6">
        <f t="shared" si="9"/>
        <v>94.806855973394732</v>
      </c>
      <c r="Z146" s="5">
        <v>0</v>
      </c>
      <c r="AA146" s="5">
        <v>2</v>
      </c>
      <c r="AB146" s="5">
        <v>0</v>
      </c>
      <c r="AC146" s="5">
        <v>1</v>
      </c>
      <c r="AD146" s="5">
        <v>0</v>
      </c>
      <c r="AE146" s="5">
        <v>0</v>
      </c>
      <c r="AF146" s="5">
        <v>0</v>
      </c>
      <c r="AG146" s="5">
        <v>1</v>
      </c>
      <c r="AH146" s="5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5">
        <v>1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</row>
    <row r="147" spans="1:52" ht="15.75" customHeight="1">
      <c r="A147" s="4">
        <v>43862</v>
      </c>
      <c r="B147" s="2" t="s">
        <v>6</v>
      </c>
      <c r="C147" s="19">
        <v>1</v>
      </c>
      <c r="D147" s="5" t="s">
        <v>18</v>
      </c>
      <c r="E147" s="5">
        <v>1366.9</v>
      </c>
      <c r="F147" s="6">
        <f t="shared" si="0"/>
        <v>7.2203006811586077</v>
      </c>
      <c r="G147" s="10">
        <v>9</v>
      </c>
      <c r="H147" s="30">
        <f>G147+H146</f>
        <v>38912</v>
      </c>
      <c r="I147" s="10">
        <f t="shared" si="10"/>
        <v>10.56905796532584</v>
      </c>
      <c r="J147" s="10">
        <v>2</v>
      </c>
      <c r="K147" s="10">
        <v>422.61</v>
      </c>
      <c r="L147" s="6">
        <f t="shared" si="1"/>
        <v>6.0464497679403255</v>
      </c>
      <c r="M147" s="11">
        <v>106.5</v>
      </c>
      <c r="N147" s="11">
        <f t="shared" si="2"/>
        <v>4.677490847567717</v>
      </c>
      <c r="O147" s="5">
        <v>1</v>
      </c>
      <c r="P147" s="5">
        <v>1</v>
      </c>
      <c r="Q147" s="5">
        <v>0</v>
      </c>
      <c r="R147" s="5">
        <v>0</v>
      </c>
      <c r="S147" s="5">
        <f t="shared" si="3"/>
        <v>0</v>
      </c>
      <c r="T147" s="5">
        <v>8082.0745669999997</v>
      </c>
      <c r="U147" s="5">
        <f t="shared" si="4"/>
        <v>8.997403871901227</v>
      </c>
      <c r="V147" s="2">
        <v>0</v>
      </c>
      <c r="W147" s="12">
        <v>1</v>
      </c>
      <c r="X147" s="5">
        <v>109.46</v>
      </c>
      <c r="Y147" s="6">
        <f t="shared" si="9"/>
        <v>93.340155197407697</v>
      </c>
      <c r="Z147" s="5">
        <v>0</v>
      </c>
      <c r="AA147" s="5">
        <v>59</v>
      </c>
      <c r="AB147" s="5">
        <v>0</v>
      </c>
      <c r="AC147" s="5">
        <v>2</v>
      </c>
      <c r="AD147" s="5">
        <v>0</v>
      </c>
      <c r="AE147" s="5">
        <v>0</v>
      </c>
      <c r="AF147" s="5">
        <v>0</v>
      </c>
      <c r="AG147" s="5">
        <v>0</v>
      </c>
      <c r="AH147" s="5">
        <v>1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5">
        <v>1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</row>
    <row r="148" spans="1:52" ht="15.75" customHeight="1">
      <c r="A148" s="4">
        <v>43891</v>
      </c>
      <c r="B148" s="2" t="s">
        <v>6</v>
      </c>
      <c r="C148" s="19">
        <v>1</v>
      </c>
      <c r="D148" s="5" t="s">
        <v>18</v>
      </c>
      <c r="E148" s="5">
        <v>1537.61</v>
      </c>
      <c r="F148" s="6">
        <f t="shared" si="0"/>
        <v>7.337984541836919</v>
      </c>
      <c r="G148" s="10">
        <v>1</v>
      </c>
      <c r="H148" s="30">
        <f>G148+H147</f>
        <v>38913</v>
      </c>
      <c r="I148" s="10">
        <f t="shared" si="10"/>
        <v>10.569083664008783</v>
      </c>
      <c r="J148" s="10">
        <v>2</v>
      </c>
      <c r="K148" s="10">
        <v>396.85</v>
      </c>
      <c r="L148" s="6">
        <f t="shared" si="1"/>
        <v>5.9835583755368846</v>
      </c>
      <c r="M148" s="11">
        <v>100.2</v>
      </c>
      <c r="N148" s="11">
        <f t="shared" si="2"/>
        <v>4.6170987568533652</v>
      </c>
      <c r="O148" s="5">
        <v>1</v>
      </c>
      <c r="P148" s="5">
        <v>1</v>
      </c>
      <c r="Q148" s="5">
        <v>0</v>
      </c>
      <c r="R148" s="5">
        <v>0</v>
      </c>
      <c r="S148" s="5">
        <f t="shared" si="3"/>
        <v>0</v>
      </c>
      <c r="T148" s="5">
        <v>8082.0745669999997</v>
      </c>
      <c r="U148" s="5">
        <f t="shared" si="4"/>
        <v>8.997403871901227</v>
      </c>
      <c r="V148" s="2">
        <v>0</v>
      </c>
      <c r="W148" s="12">
        <v>1</v>
      </c>
      <c r="X148" s="5">
        <v>99.89</v>
      </c>
      <c r="Y148" s="6">
        <f t="shared" si="9"/>
        <v>85.17950029845656</v>
      </c>
      <c r="Z148" s="5">
        <v>51</v>
      </c>
      <c r="AA148" s="5">
        <v>38423</v>
      </c>
      <c r="AB148" s="5">
        <v>5</v>
      </c>
      <c r="AC148" s="5">
        <v>5138</v>
      </c>
      <c r="AD148" s="5">
        <v>0</v>
      </c>
      <c r="AE148" s="5">
        <v>0</v>
      </c>
      <c r="AF148" s="5">
        <v>1</v>
      </c>
      <c r="AG148" s="5">
        <v>0</v>
      </c>
      <c r="AH148" s="5">
        <v>0</v>
      </c>
      <c r="AI148" s="6">
        <v>1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5">
        <v>1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</row>
    <row r="149" spans="1:52" ht="15.75" customHeight="1">
      <c r="A149" s="4">
        <v>43922</v>
      </c>
      <c r="B149" s="2" t="s">
        <v>6</v>
      </c>
      <c r="C149" s="19">
        <v>1</v>
      </c>
      <c r="D149" s="5" t="s">
        <v>18</v>
      </c>
      <c r="E149" s="5">
        <v>1556.78</v>
      </c>
      <c r="F149" s="6">
        <f t="shared" si="0"/>
        <v>7.3503748644838538</v>
      </c>
      <c r="G149" s="10">
        <v>0</v>
      </c>
      <c r="H149" s="21">
        <v>38903</v>
      </c>
      <c r="I149" s="10">
        <f t="shared" si="10"/>
        <v>10.568826647455502</v>
      </c>
      <c r="J149" s="10">
        <v>2</v>
      </c>
      <c r="K149" s="10">
        <v>282.60000000000002</v>
      </c>
      <c r="L149" s="6">
        <f t="shared" si="1"/>
        <v>5.6440324702504272</v>
      </c>
      <c r="M149" s="11">
        <v>79.5</v>
      </c>
      <c r="N149" s="11">
        <f t="shared" si="2"/>
        <v>4.3882571844245177</v>
      </c>
      <c r="O149" s="5">
        <v>1</v>
      </c>
      <c r="P149" s="5">
        <v>1</v>
      </c>
      <c r="Q149" s="5">
        <v>0</v>
      </c>
      <c r="R149" s="5">
        <v>0</v>
      </c>
      <c r="S149" s="5">
        <f t="shared" si="3"/>
        <v>0</v>
      </c>
      <c r="T149" s="5">
        <v>8082.0745669999997</v>
      </c>
      <c r="U149" s="5">
        <f t="shared" si="4"/>
        <v>8.997403871901227</v>
      </c>
      <c r="V149" s="2">
        <v>0</v>
      </c>
      <c r="W149" s="12">
        <v>1</v>
      </c>
      <c r="X149" s="5">
        <v>103.9</v>
      </c>
      <c r="Y149" s="6">
        <f t="shared" si="9"/>
        <v>88.598959665728657</v>
      </c>
      <c r="Z149" s="5">
        <v>7616</v>
      </c>
      <c r="AA149" s="5">
        <v>139059</v>
      </c>
      <c r="AB149" s="5">
        <v>163</v>
      </c>
      <c r="AC149" s="5">
        <v>33854</v>
      </c>
      <c r="AD149" s="5">
        <v>0</v>
      </c>
      <c r="AE149" s="5">
        <v>0</v>
      </c>
      <c r="AF149" s="5">
        <v>1</v>
      </c>
      <c r="AG149" s="5">
        <v>0</v>
      </c>
      <c r="AH149" s="5">
        <v>0</v>
      </c>
      <c r="AI149" s="6">
        <v>0</v>
      </c>
      <c r="AJ149" s="6">
        <v>1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5">
        <v>1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</row>
    <row r="150" spans="1:52" ht="15.75" customHeight="1">
      <c r="A150" s="9">
        <v>43952</v>
      </c>
      <c r="B150" s="2" t="s">
        <v>6</v>
      </c>
      <c r="C150" s="19">
        <v>1</v>
      </c>
      <c r="D150" s="5" t="s">
        <v>18</v>
      </c>
      <c r="E150" s="5">
        <v>1526.83</v>
      </c>
      <c r="F150" s="6">
        <f t="shared" si="0"/>
        <v>7.330948969616994</v>
      </c>
      <c r="G150" s="10">
        <v>0</v>
      </c>
      <c r="H150" s="30">
        <f>G150+H149</f>
        <v>38903</v>
      </c>
      <c r="I150" s="10">
        <f t="shared" si="10"/>
        <v>10.568826647455502</v>
      </c>
      <c r="J150" s="10">
        <v>2</v>
      </c>
      <c r="K150" s="10">
        <v>315.67</v>
      </c>
      <c r="L150" s="6">
        <f t="shared" si="1"/>
        <v>5.7546973641243069</v>
      </c>
      <c r="M150" s="11">
        <v>84.4</v>
      </c>
      <c r="N150" s="11">
        <f t="shared" si="2"/>
        <v>4.4473461007945243</v>
      </c>
      <c r="O150" s="5">
        <v>1</v>
      </c>
      <c r="P150" s="5">
        <v>1</v>
      </c>
      <c r="Q150" s="5">
        <v>0</v>
      </c>
      <c r="R150" s="5">
        <v>0</v>
      </c>
      <c r="S150" s="5">
        <f t="shared" si="3"/>
        <v>0</v>
      </c>
      <c r="T150" s="5">
        <v>8082.0745669999997</v>
      </c>
      <c r="U150" s="5">
        <f t="shared" si="4"/>
        <v>8.997403871901227</v>
      </c>
      <c r="V150" s="2">
        <v>0</v>
      </c>
      <c r="W150" s="12">
        <v>1</v>
      </c>
      <c r="X150" s="5">
        <v>104.88</v>
      </c>
      <c r="Y150" s="6">
        <f t="shared" si="9"/>
        <v>89.43463801483756</v>
      </c>
      <c r="Z150" s="5">
        <v>39486</v>
      </c>
      <c r="AA150" s="5">
        <v>78602</v>
      </c>
      <c r="AB150" s="5">
        <v>482</v>
      </c>
      <c r="AC150" s="5">
        <v>13492</v>
      </c>
      <c r="AD150" s="5">
        <v>0</v>
      </c>
      <c r="AE150" s="5">
        <v>0</v>
      </c>
      <c r="AF150" s="5">
        <v>1</v>
      </c>
      <c r="AG150" s="5">
        <v>0</v>
      </c>
      <c r="AH150" s="5">
        <v>0</v>
      </c>
      <c r="AI150" s="6">
        <v>0</v>
      </c>
      <c r="AJ150" s="6">
        <v>0</v>
      </c>
      <c r="AK150" s="6">
        <v>1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5">
        <v>1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</row>
    <row r="151" spans="1:52" ht="15.75" customHeight="1">
      <c r="A151" s="4">
        <v>43983</v>
      </c>
      <c r="B151" s="2" t="s">
        <v>6</v>
      </c>
      <c r="C151" s="19">
        <v>1</v>
      </c>
      <c r="D151" s="5" t="s">
        <v>18</v>
      </c>
      <c r="E151" s="5">
        <v>969.94</v>
      </c>
      <c r="F151" s="6">
        <f t="shared" si="0"/>
        <v>6.8772342139141847</v>
      </c>
      <c r="G151" s="10">
        <v>0</v>
      </c>
      <c r="H151" s="30">
        <f>G151+H150</f>
        <v>38903</v>
      </c>
      <c r="I151" s="10">
        <f t="shared" si="10"/>
        <v>10.568826647455502</v>
      </c>
      <c r="J151" s="10">
        <v>2</v>
      </c>
      <c r="K151" s="10">
        <v>402.45</v>
      </c>
      <c r="L151" s="6">
        <f t="shared" si="1"/>
        <v>5.9975708655397426</v>
      </c>
      <c r="M151" s="11">
        <v>93.8</v>
      </c>
      <c r="N151" s="11">
        <f t="shared" si="2"/>
        <v>4.5517694092609764</v>
      </c>
      <c r="O151" s="5">
        <v>1</v>
      </c>
      <c r="P151" s="5">
        <v>1</v>
      </c>
      <c r="Q151" s="5">
        <v>0</v>
      </c>
      <c r="R151" s="5">
        <v>0</v>
      </c>
      <c r="S151" s="5">
        <f t="shared" si="3"/>
        <v>0</v>
      </c>
      <c r="T151" s="5">
        <v>8082.0745669999997</v>
      </c>
      <c r="U151" s="5">
        <f t="shared" si="4"/>
        <v>8.997403871901227</v>
      </c>
      <c r="V151" s="2">
        <v>0</v>
      </c>
      <c r="W151" s="12">
        <v>1</v>
      </c>
      <c r="X151" s="5">
        <v>104.41</v>
      </c>
      <c r="Y151" s="6">
        <f t="shared" si="9"/>
        <v>89.033853500469007</v>
      </c>
      <c r="Z151" s="5">
        <v>98330</v>
      </c>
      <c r="AA151" s="5">
        <v>27565</v>
      </c>
      <c r="AB151" s="5">
        <v>1197</v>
      </c>
      <c r="AC151" s="5">
        <v>3712</v>
      </c>
      <c r="AD151" s="5">
        <v>0</v>
      </c>
      <c r="AE151" s="5">
        <v>0</v>
      </c>
      <c r="AF151" s="5">
        <v>1</v>
      </c>
      <c r="AG151" s="5">
        <v>0</v>
      </c>
      <c r="AH151" s="5">
        <v>0</v>
      </c>
      <c r="AI151" s="6">
        <v>0</v>
      </c>
      <c r="AJ151" s="6">
        <v>0</v>
      </c>
      <c r="AK151" s="6">
        <v>0</v>
      </c>
      <c r="AL151" s="6">
        <v>1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5">
        <v>1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</row>
    <row r="152" spans="1:52" ht="15.75" customHeight="1">
      <c r="A152" s="4">
        <v>44013</v>
      </c>
      <c r="B152" s="2" t="s">
        <v>6</v>
      </c>
      <c r="C152" s="19">
        <v>1</v>
      </c>
      <c r="D152" s="5" t="s">
        <v>18</v>
      </c>
      <c r="E152" s="5">
        <v>1560.63</v>
      </c>
      <c r="F152" s="6">
        <f t="shared" si="0"/>
        <v>7.3528448648735187</v>
      </c>
      <c r="G152" s="10">
        <v>0</v>
      </c>
      <c r="H152" s="30">
        <f>G152+H151</f>
        <v>38903</v>
      </c>
      <c r="I152" s="10">
        <f t="shared" si="10"/>
        <v>10.568826647455502</v>
      </c>
      <c r="J152" s="10">
        <v>2</v>
      </c>
      <c r="K152" s="10">
        <v>470.58</v>
      </c>
      <c r="L152" s="6">
        <f t="shared" si="1"/>
        <v>6.1539659764526302</v>
      </c>
      <c r="M152" s="11">
        <v>99.2</v>
      </c>
      <c r="N152" s="11">
        <f t="shared" si="2"/>
        <v>4.6071681886507641</v>
      </c>
      <c r="O152" s="5">
        <v>1</v>
      </c>
      <c r="P152" s="5">
        <v>1</v>
      </c>
      <c r="Q152" s="5">
        <v>0</v>
      </c>
      <c r="R152" s="5">
        <v>0</v>
      </c>
      <c r="S152" s="5">
        <f t="shared" si="3"/>
        <v>0</v>
      </c>
      <c r="T152" s="5">
        <v>8082.0745669999997</v>
      </c>
      <c r="U152" s="5">
        <f t="shared" si="4"/>
        <v>8.997403871901227</v>
      </c>
      <c r="V152" s="2">
        <v>0</v>
      </c>
      <c r="W152" s="12">
        <v>1</v>
      </c>
      <c r="X152" s="5">
        <v>110.21</v>
      </c>
      <c r="Y152" s="6">
        <f t="shared" si="9"/>
        <v>93.979704954378789</v>
      </c>
      <c r="Z152" s="5">
        <v>92178</v>
      </c>
      <c r="AA152" s="5">
        <v>19471</v>
      </c>
      <c r="AB152" s="5">
        <v>1264</v>
      </c>
      <c r="AC152" s="5">
        <v>1150</v>
      </c>
      <c r="AD152" s="5">
        <v>0</v>
      </c>
      <c r="AE152" s="5">
        <v>0</v>
      </c>
      <c r="AF152" s="5">
        <v>1</v>
      </c>
      <c r="AG152" s="5">
        <v>0</v>
      </c>
      <c r="AH152" s="5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1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5">
        <v>1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</row>
    <row r="153" spans="1:52" ht="15.75" customHeight="1">
      <c r="A153" s="4">
        <v>44044</v>
      </c>
      <c r="B153" s="2" t="s">
        <v>6</v>
      </c>
      <c r="C153" s="19">
        <v>1</v>
      </c>
      <c r="D153" s="5" t="s">
        <v>18</v>
      </c>
      <c r="E153" s="5">
        <v>1247.6400000000001</v>
      </c>
      <c r="F153" s="6">
        <f t="shared" si="0"/>
        <v>7.1290090457778792</v>
      </c>
      <c r="G153" s="10">
        <v>0</v>
      </c>
      <c r="H153" s="21">
        <v>38904</v>
      </c>
      <c r="I153" s="10">
        <f t="shared" si="10"/>
        <v>10.568852352083622</v>
      </c>
      <c r="J153" s="10">
        <v>2</v>
      </c>
      <c r="K153" s="10">
        <v>409.83</v>
      </c>
      <c r="L153" s="6">
        <f t="shared" si="1"/>
        <v>6.0157424395675054</v>
      </c>
      <c r="M153" s="11">
        <v>100.9</v>
      </c>
      <c r="N153" s="11">
        <f t="shared" si="2"/>
        <v>4.6239919402286791</v>
      </c>
      <c r="O153" s="5">
        <v>1</v>
      </c>
      <c r="P153" s="5">
        <v>1</v>
      </c>
      <c r="Q153" s="5">
        <v>0</v>
      </c>
      <c r="R153" s="5">
        <v>0</v>
      </c>
      <c r="S153" s="5">
        <f t="shared" si="3"/>
        <v>0</v>
      </c>
      <c r="T153" s="5">
        <v>8082.0745669999997</v>
      </c>
      <c r="U153" s="5">
        <f t="shared" si="4"/>
        <v>8.997403871901227</v>
      </c>
      <c r="V153" s="2">
        <v>0</v>
      </c>
      <c r="W153" s="12">
        <v>1</v>
      </c>
      <c r="X153" s="5">
        <v>113.26</v>
      </c>
      <c r="Y153" s="6">
        <f t="shared" si="9"/>
        <v>96.580540632727903</v>
      </c>
      <c r="Z153" s="5">
        <v>75335</v>
      </c>
      <c r="AA153" s="5">
        <v>32692</v>
      </c>
      <c r="AB153" s="5">
        <v>1170</v>
      </c>
      <c r="AC153" s="5">
        <v>547</v>
      </c>
      <c r="AD153" s="5">
        <v>0</v>
      </c>
      <c r="AE153" s="5">
        <v>0</v>
      </c>
      <c r="AF153" s="5">
        <v>1</v>
      </c>
      <c r="AG153" s="5">
        <v>0</v>
      </c>
      <c r="AH153" s="5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1</v>
      </c>
      <c r="AO153" s="6">
        <v>0</v>
      </c>
      <c r="AP153" s="6">
        <v>0</v>
      </c>
      <c r="AQ153" s="6">
        <v>0</v>
      </c>
      <c r="AR153" s="6">
        <v>0</v>
      </c>
      <c r="AS153" s="5">
        <v>1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</row>
    <row r="154" spans="1:52" ht="15.75" customHeight="1">
      <c r="A154" s="4">
        <v>44075</v>
      </c>
      <c r="B154" s="2" t="s">
        <v>6</v>
      </c>
      <c r="C154" s="19">
        <v>1</v>
      </c>
      <c r="D154" s="5" t="s">
        <v>18</v>
      </c>
      <c r="E154" s="5">
        <v>1569.44</v>
      </c>
      <c r="F154" s="6">
        <f t="shared" si="0"/>
        <v>7.3584741468160058</v>
      </c>
      <c r="G154" s="10">
        <v>6</v>
      </c>
      <c r="H154" s="30">
        <f>G154+H153</f>
        <v>38910</v>
      </c>
      <c r="I154" s="10">
        <f t="shared" si="10"/>
        <v>10.569006565978599</v>
      </c>
      <c r="J154" s="10">
        <v>2</v>
      </c>
      <c r="K154" s="10">
        <v>427.32</v>
      </c>
      <c r="L154" s="6">
        <f t="shared" si="1"/>
        <v>6.0575331470776863</v>
      </c>
      <c r="M154" s="11">
        <v>101.7</v>
      </c>
      <c r="N154" s="11">
        <f t="shared" si="2"/>
        <v>4.6318121169345128</v>
      </c>
      <c r="O154" s="5">
        <v>1</v>
      </c>
      <c r="P154" s="5">
        <v>1</v>
      </c>
      <c r="Q154" s="5">
        <v>0</v>
      </c>
      <c r="R154" s="5">
        <v>0</v>
      </c>
      <c r="S154" s="5">
        <f t="shared" si="3"/>
        <v>0</v>
      </c>
      <c r="T154" s="5">
        <v>8082.0745669999997</v>
      </c>
      <c r="U154" s="5">
        <f t="shared" si="4"/>
        <v>8.997403871901227</v>
      </c>
      <c r="V154" s="2">
        <v>0</v>
      </c>
      <c r="W154" s="12">
        <v>1</v>
      </c>
      <c r="X154" s="5">
        <v>109.13</v>
      </c>
      <c r="Y154" s="6">
        <f t="shared" si="9"/>
        <v>93.058753304340414</v>
      </c>
      <c r="Z154" s="5">
        <v>50483</v>
      </c>
      <c r="AA154" s="5">
        <v>117391</v>
      </c>
      <c r="AB154" s="5">
        <v>970</v>
      </c>
      <c r="AC154" s="5">
        <v>889</v>
      </c>
      <c r="AD154" s="5">
        <v>0</v>
      </c>
      <c r="AE154" s="5">
        <v>0</v>
      </c>
      <c r="AF154" s="5">
        <v>1</v>
      </c>
      <c r="AG154" s="5">
        <v>0</v>
      </c>
      <c r="AH154" s="5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1</v>
      </c>
      <c r="AP154" s="6">
        <v>0</v>
      </c>
      <c r="AQ154" s="6">
        <v>0</v>
      </c>
      <c r="AR154" s="6">
        <v>0</v>
      </c>
      <c r="AS154" s="5">
        <v>1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</row>
    <row r="155" spans="1:52" ht="15.75" customHeight="1">
      <c r="A155" s="4">
        <v>44105</v>
      </c>
      <c r="B155" s="2" t="s">
        <v>6</v>
      </c>
      <c r="C155" s="19">
        <v>1</v>
      </c>
      <c r="D155" s="5" t="s">
        <v>18</v>
      </c>
      <c r="E155" s="5">
        <v>1457.75</v>
      </c>
      <c r="F155" s="6">
        <f t="shared" si="0"/>
        <v>7.2846494301022657</v>
      </c>
      <c r="G155" s="10">
        <v>1</v>
      </c>
      <c r="H155" s="30">
        <f>G155+H154</f>
        <v>38911</v>
      </c>
      <c r="I155" s="10">
        <f t="shared" si="10"/>
        <v>10.569032265982456</v>
      </c>
      <c r="J155" s="10">
        <v>2</v>
      </c>
      <c r="K155" s="10">
        <v>429.25</v>
      </c>
      <c r="L155" s="6">
        <f t="shared" si="1"/>
        <v>6.062039499777585</v>
      </c>
      <c r="M155" s="11">
        <v>102.7</v>
      </c>
      <c r="N155" s="11">
        <f t="shared" si="2"/>
        <v>4.6415021152354816</v>
      </c>
      <c r="O155" s="5">
        <v>1</v>
      </c>
      <c r="P155" s="5">
        <v>1</v>
      </c>
      <c r="Q155" s="5">
        <v>0</v>
      </c>
      <c r="R155" s="5">
        <v>0</v>
      </c>
      <c r="S155" s="5">
        <f t="shared" si="3"/>
        <v>0</v>
      </c>
      <c r="T155" s="5">
        <v>8082.0745669999997</v>
      </c>
      <c r="U155" s="5">
        <f t="shared" si="4"/>
        <v>8.997403871901227</v>
      </c>
      <c r="V155" s="2">
        <v>0</v>
      </c>
      <c r="W155" s="12">
        <v>1</v>
      </c>
      <c r="X155" s="5">
        <v>110.09</v>
      </c>
      <c r="Y155" s="6">
        <f t="shared" si="9"/>
        <v>93.877376993263411</v>
      </c>
      <c r="Z155" s="5">
        <v>44205</v>
      </c>
      <c r="AA155" s="5">
        <v>558396</v>
      </c>
      <c r="AB155" s="5">
        <v>672</v>
      </c>
      <c r="AC155" s="5">
        <v>5433</v>
      </c>
      <c r="AD155" s="5">
        <v>0</v>
      </c>
      <c r="AE155" s="5">
        <v>0</v>
      </c>
      <c r="AF155" s="5">
        <v>1</v>
      </c>
      <c r="AG155" s="5">
        <v>0</v>
      </c>
      <c r="AH155" s="5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1</v>
      </c>
      <c r="AQ155" s="6">
        <v>0</v>
      </c>
      <c r="AR155" s="6">
        <v>0</v>
      </c>
      <c r="AS155" s="5">
        <v>1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</row>
    <row r="156" spans="1:52" ht="15.75" customHeight="1">
      <c r="A156" s="4">
        <v>44136</v>
      </c>
      <c r="B156" s="2" t="s">
        <v>6</v>
      </c>
      <c r="C156" s="19">
        <v>1</v>
      </c>
      <c r="D156" s="5" t="s">
        <v>18</v>
      </c>
      <c r="E156" s="5">
        <v>1516.23</v>
      </c>
      <c r="F156" s="6">
        <f t="shared" si="0"/>
        <v>7.3239822697343318</v>
      </c>
      <c r="G156" s="10">
        <v>0</v>
      </c>
      <c r="H156" s="30">
        <f>G156+H155</f>
        <v>38911</v>
      </c>
      <c r="I156" s="10">
        <f t="shared" si="10"/>
        <v>10.569032265982456</v>
      </c>
      <c r="J156" s="10">
        <v>2</v>
      </c>
      <c r="K156" s="10">
        <v>449.7</v>
      </c>
      <c r="L156" s="6">
        <f t="shared" si="1"/>
        <v>6.1085806937766618</v>
      </c>
      <c r="M156" s="11">
        <v>103.8</v>
      </c>
      <c r="N156" s="11">
        <f t="shared" si="2"/>
        <v>4.6520537718869415</v>
      </c>
      <c r="O156" s="5">
        <v>1</v>
      </c>
      <c r="P156" s="5">
        <v>1</v>
      </c>
      <c r="Q156" s="5">
        <v>0</v>
      </c>
      <c r="R156" s="5">
        <v>0</v>
      </c>
      <c r="S156" s="5">
        <f t="shared" si="3"/>
        <v>0</v>
      </c>
      <c r="T156" s="5">
        <v>8082.0745669999997</v>
      </c>
      <c r="U156" s="5">
        <f t="shared" si="4"/>
        <v>8.997403871901227</v>
      </c>
      <c r="V156" s="2">
        <v>0</v>
      </c>
      <c r="W156" s="12">
        <v>1</v>
      </c>
      <c r="X156" s="5">
        <v>112.92</v>
      </c>
      <c r="Y156" s="6">
        <f t="shared" si="9"/>
        <v>96.290611409567674</v>
      </c>
      <c r="Z156" s="5">
        <v>57248</v>
      </c>
      <c r="AA156" s="5">
        <v>617997</v>
      </c>
      <c r="AB156" s="5">
        <v>721</v>
      </c>
      <c r="AC156" s="5">
        <v>13444</v>
      </c>
      <c r="AD156" s="5">
        <v>0</v>
      </c>
      <c r="AE156" s="5">
        <v>0</v>
      </c>
      <c r="AF156" s="5">
        <v>1</v>
      </c>
      <c r="AG156" s="5">
        <v>0</v>
      </c>
      <c r="AH156" s="5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1</v>
      </c>
      <c r="AR156" s="6">
        <v>0</v>
      </c>
      <c r="AS156" s="5">
        <v>1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</row>
    <row r="157" spans="1:52" ht="15.75" customHeight="1">
      <c r="A157" s="4">
        <v>44166</v>
      </c>
      <c r="B157" s="2" t="s">
        <v>6</v>
      </c>
      <c r="C157" s="19">
        <v>1</v>
      </c>
      <c r="D157" s="5" t="s">
        <v>18</v>
      </c>
      <c r="E157" s="5">
        <v>1298.55</v>
      </c>
      <c r="F157" s="6">
        <f t="shared" si="0"/>
        <v>7.1690035363298925</v>
      </c>
      <c r="G157" s="10">
        <v>3</v>
      </c>
      <c r="H157" s="21">
        <v>38905</v>
      </c>
      <c r="I157" s="10">
        <f t="shared" si="10"/>
        <v>10.56887805605103</v>
      </c>
      <c r="J157" s="10">
        <v>2</v>
      </c>
      <c r="K157" s="10">
        <v>471.52</v>
      </c>
      <c r="L157" s="6">
        <f t="shared" si="1"/>
        <v>6.1559615189893844</v>
      </c>
      <c r="M157" s="11">
        <v>103.4</v>
      </c>
      <c r="N157" s="11">
        <f t="shared" si="2"/>
        <v>4.6482296754485386</v>
      </c>
      <c r="O157" s="5">
        <v>1</v>
      </c>
      <c r="P157" s="5">
        <v>1</v>
      </c>
      <c r="Q157" s="5">
        <v>0</v>
      </c>
      <c r="R157" s="5">
        <v>0</v>
      </c>
      <c r="S157" s="5">
        <f t="shared" si="3"/>
        <v>0</v>
      </c>
      <c r="T157" s="5">
        <v>8082.0745669999997</v>
      </c>
      <c r="U157" s="5">
        <f t="shared" si="4"/>
        <v>8.997403871901227</v>
      </c>
      <c r="V157" s="2">
        <v>0</v>
      </c>
      <c r="W157" s="12">
        <v>1</v>
      </c>
      <c r="X157" s="5">
        <v>115.54</v>
      </c>
      <c r="Y157" s="6">
        <f t="shared" si="9"/>
        <v>98.524771893920018</v>
      </c>
      <c r="Z157" s="5">
        <v>48578</v>
      </c>
      <c r="AA157" s="5">
        <v>859123</v>
      </c>
      <c r="AB157" s="5">
        <v>915</v>
      </c>
      <c r="AC157" s="5">
        <v>17336</v>
      </c>
      <c r="AD157" s="5">
        <v>0</v>
      </c>
      <c r="AE157" s="5">
        <v>0</v>
      </c>
      <c r="AF157" s="5">
        <v>1</v>
      </c>
      <c r="AG157" s="5">
        <v>0</v>
      </c>
      <c r="AH157" s="5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1</v>
      </c>
      <c r="AS157" s="5">
        <v>1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</row>
    <row r="158" spans="1:52" ht="15.75" customHeight="1">
      <c r="A158" s="4">
        <v>44197</v>
      </c>
      <c r="B158" s="2" t="s">
        <v>6</v>
      </c>
      <c r="C158" s="19">
        <v>1</v>
      </c>
      <c r="D158" s="5" t="s">
        <v>18</v>
      </c>
      <c r="E158" s="5">
        <v>1303.3900000000001</v>
      </c>
      <c r="F158" s="6">
        <f t="shared" si="0"/>
        <v>7.1727238416270191</v>
      </c>
      <c r="G158" s="10">
        <v>2</v>
      </c>
      <c r="H158" s="30">
        <f>G158+H157</f>
        <v>38907</v>
      </c>
      <c r="I158" s="10">
        <f t="shared" si="10"/>
        <v>10.568929462003851</v>
      </c>
      <c r="J158" s="10">
        <v>2</v>
      </c>
      <c r="K158" s="10">
        <v>484.63</v>
      </c>
      <c r="L158" s="6">
        <f t="shared" si="1"/>
        <v>6.1833857131934806</v>
      </c>
      <c r="M158" s="11">
        <v>102</v>
      </c>
      <c r="N158" s="11">
        <f t="shared" si="2"/>
        <v>4.6347289882296359</v>
      </c>
      <c r="O158" s="5">
        <v>1</v>
      </c>
      <c r="P158" s="5">
        <v>1</v>
      </c>
      <c r="Q158" s="5">
        <v>0</v>
      </c>
      <c r="R158" s="5">
        <v>0</v>
      </c>
      <c r="S158" s="5">
        <f t="shared" si="3"/>
        <v>0</v>
      </c>
      <c r="T158" s="5">
        <v>8082.0745669999997</v>
      </c>
      <c r="U158" s="5">
        <f t="shared" si="4"/>
        <v>8.997403871901227</v>
      </c>
      <c r="V158" s="2">
        <v>0</v>
      </c>
      <c r="W158" s="12">
        <v>1</v>
      </c>
      <c r="X158" s="5">
        <v>116.21</v>
      </c>
      <c r="Y158" s="6">
        <f t="shared" si="9"/>
        <v>99.09610301014753</v>
      </c>
      <c r="Z158" s="5">
        <v>21629</v>
      </c>
      <c r="AA158" s="5">
        <v>1328396</v>
      </c>
      <c r="AB158" s="5">
        <v>568</v>
      </c>
      <c r="AC158" s="5">
        <v>36570</v>
      </c>
      <c r="AD158" s="5">
        <v>567</v>
      </c>
      <c r="AE158" s="5">
        <v>7112605</v>
      </c>
      <c r="AF158" s="5">
        <v>1</v>
      </c>
      <c r="AG158" s="5">
        <v>1</v>
      </c>
      <c r="AH158" s="5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5">
        <v>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</row>
    <row r="159" spans="1:52" ht="15.75" customHeight="1">
      <c r="A159" s="4">
        <v>44228</v>
      </c>
      <c r="B159" s="2" t="s">
        <v>6</v>
      </c>
      <c r="C159" s="19">
        <v>1</v>
      </c>
      <c r="D159" s="5" t="s">
        <v>18</v>
      </c>
      <c r="E159" s="5">
        <v>1366.9</v>
      </c>
      <c r="F159" s="6">
        <f t="shared" si="0"/>
        <v>7.2203006811586077</v>
      </c>
      <c r="G159" s="10">
        <v>4</v>
      </c>
      <c r="H159" s="30">
        <f>G159+H158</f>
        <v>38911</v>
      </c>
      <c r="I159" s="10">
        <f t="shared" si="10"/>
        <v>10.569032265982456</v>
      </c>
      <c r="J159" s="10">
        <v>2</v>
      </c>
      <c r="K159" s="10">
        <v>483.78</v>
      </c>
      <c r="L159" s="6">
        <f t="shared" si="1"/>
        <v>6.1816302579249855</v>
      </c>
      <c r="M159" s="11">
        <v>102.8</v>
      </c>
      <c r="N159" s="11">
        <f t="shared" si="2"/>
        <v>4.6424659707317879</v>
      </c>
      <c r="O159" s="5">
        <v>1</v>
      </c>
      <c r="P159" s="5">
        <v>1</v>
      </c>
      <c r="Q159" s="5">
        <v>0</v>
      </c>
      <c r="R159" s="5">
        <v>0</v>
      </c>
      <c r="S159" s="5">
        <f t="shared" si="3"/>
        <v>0</v>
      </c>
      <c r="T159" s="5">
        <v>8082.0745669999997</v>
      </c>
      <c r="U159" s="5">
        <f t="shared" si="4"/>
        <v>8.997403871901227</v>
      </c>
      <c r="V159" s="2">
        <v>0</v>
      </c>
      <c r="W159" s="12">
        <v>1</v>
      </c>
      <c r="X159" s="5">
        <v>118.16</v>
      </c>
      <c r="Y159" s="6">
        <f t="shared" si="9"/>
        <v>100.75893237827236</v>
      </c>
      <c r="Z159" s="5">
        <v>11077</v>
      </c>
      <c r="AA159" s="5">
        <v>359378</v>
      </c>
      <c r="AB159" s="5">
        <v>281</v>
      </c>
      <c r="AC159" s="5">
        <v>16814</v>
      </c>
      <c r="AD159" s="5">
        <v>1938619</v>
      </c>
      <c r="AE159" s="5">
        <v>11300691</v>
      </c>
      <c r="AF159" s="5">
        <v>1</v>
      </c>
      <c r="AG159" s="5">
        <v>0</v>
      </c>
      <c r="AH159" s="5">
        <v>1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5">
        <v>1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</row>
    <row r="160" spans="1:52" ht="15.75" customHeight="1">
      <c r="A160" s="4">
        <v>44256</v>
      </c>
      <c r="B160" s="2" t="s">
        <v>6</v>
      </c>
      <c r="C160" s="19">
        <v>1</v>
      </c>
      <c r="D160" s="5" t="s">
        <v>18</v>
      </c>
      <c r="E160" s="5">
        <v>1537.61</v>
      </c>
      <c r="F160" s="6">
        <f t="shared" si="0"/>
        <v>7.337984541836919</v>
      </c>
      <c r="G160" s="10">
        <v>7</v>
      </c>
      <c r="H160" s="30">
        <f>G160+H159</f>
        <v>38918</v>
      </c>
      <c r="I160" s="10">
        <f t="shared" si="10"/>
        <v>10.569212147518101</v>
      </c>
      <c r="J160" s="10">
        <v>2</v>
      </c>
      <c r="K160" s="10">
        <v>496.73</v>
      </c>
      <c r="L160" s="6">
        <f t="shared" si="1"/>
        <v>6.2080466189203456</v>
      </c>
      <c r="M160" s="11">
        <v>104</v>
      </c>
      <c r="N160" s="11">
        <f t="shared" si="2"/>
        <v>4.6539603501575231</v>
      </c>
      <c r="O160" s="5">
        <v>1</v>
      </c>
      <c r="P160" s="5">
        <v>1</v>
      </c>
      <c r="Q160" s="5">
        <v>0</v>
      </c>
      <c r="R160" s="5">
        <v>0</v>
      </c>
      <c r="S160" s="5">
        <f t="shared" si="3"/>
        <v>0</v>
      </c>
      <c r="T160" s="5">
        <v>8082.0745669999997</v>
      </c>
      <c r="U160" s="5">
        <f t="shared" si="4"/>
        <v>8.997403871901227</v>
      </c>
      <c r="V160" s="2">
        <v>0</v>
      </c>
      <c r="W160" s="12">
        <v>1</v>
      </c>
      <c r="X160" s="5">
        <v>116.53</v>
      </c>
      <c r="Y160" s="6">
        <f t="shared" si="9"/>
        <v>99.368977573121853</v>
      </c>
      <c r="Z160" s="5">
        <v>65079</v>
      </c>
      <c r="AA160" s="5">
        <v>169234</v>
      </c>
      <c r="AB160" s="5">
        <v>638</v>
      </c>
      <c r="AC160" s="5">
        <v>4295</v>
      </c>
      <c r="AD160" s="5">
        <v>70407</v>
      </c>
      <c r="AE160" s="5">
        <v>14569635</v>
      </c>
      <c r="AF160" s="5">
        <v>1</v>
      </c>
      <c r="AG160" s="5">
        <v>0</v>
      </c>
      <c r="AH160" s="5">
        <v>0</v>
      </c>
      <c r="AI160" s="6">
        <v>1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5">
        <v>1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</row>
    <row r="161" spans="1:52" ht="15.75" customHeight="1">
      <c r="A161" s="4">
        <v>44287</v>
      </c>
      <c r="B161" s="2" t="s">
        <v>6</v>
      </c>
      <c r="C161" s="19">
        <v>1</v>
      </c>
      <c r="D161" s="5" t="s">
        <v>18</v>
      </c>
      <c r="E161" s="5">
        <v>1556.78</v>
      </c>
      <c r="F161" s="6">
        <f t="shared" si="0"/>
        <v>7.3503748644838538</v>
      </c>
      <c r="G161" s="10">
        <v>2</v>
      </c>
      <c r="H161" s="21">
        <v>38906</v>
      </c>
      <c r="I161" s="10">
        <f t="shared" si="10"/>
        <v>10.568903759357763</v>
      </c>
      <c r="J161" s="10">
        <v>2</v>
      </c>
      <c r="K161" s="10">
        <v>504.07</v>
      </c>
      <c r="L161" s="6">
        <f t="shared" si="1"/>
        <v>6.2227151473160891</v>
      </c>
      <c r="M161" s="11">
        <v>103.4</v>
      </c>
      <c r="N161" s="11">
        <f t="shared" si="2"/>
        <v>4.6482296754485386</v>
      </c>
      <c r="O161" s="5">
        <v>1</v>
      </c>
      <c r="P161" s="5">
        <v>1</v>
      </c>
      <c r="Q161" s="5">
        <v>0</v>
      </c>
      <c r="R161" s="5">
        <v>0</v>
      </c>
      <c r="S161" s="5">
        <f t="shared" si="3"/>
        <v>0</v>
      </c>
      <c r="T161" s="5">
        <v>8082.0745669999997</v>
      </c>
      <c r="U161" s="5">
        <f t="shared" si="4"/>
        <v>8.997403871901227</v>
      </c>
      <c r="V161" s="2">
        <v>0</v>
      </c>
      <c r="W161" s="12">
        <v>1</v>
      </c>
      <c r="X161" s="5">
        <v>118.16</v>
      </c>
      <c r="Y161" s="6">
        <f t="shared" si="9"/>
        <v>100.75893237827236</v>
      </c>
      <c r="Z161" s="5">
        <v>147837</v>
      </c>
      <c r="AA161" s="5">
        <v>75695</v>
      </c>
      <c r="AB161" s="5">
        <v>2404</v>
      </c>
      <c r="AC161" s="5">
        <v>1102</v>
      </c>
      <c r="AD161" s="5">
        <v>1247104</v>
      </c>
      <c r="AE161" s="5">
        <v>13658616</v>
      </c>
      <c r="AF161" s="5">
        <v>1</v>
      </c>
      <c r="AG161" s="5">
        <v>0</v>
      </c>
      <c r="AH161" s="5">
        <v>0</v>
      </c>
      <c r="AI161" s="6">
        <v>0</v>
      </c>
      <c r="AJ161" s="6">
        <v>1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5">
        <v>1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</row>
    <row r="162" spans="1:52" ht="15.75" customHeight="1">
      <c r="A162" s="9">
        <v>44317</v>
      </c>
      <c r="B162" s="2" t="s">
        <v>6</v>
      </c>
      <c r="C162" s="19">
        <v>1</v>
      </c>
      <c r="D162" s="5" t="s">
        <v>18</v>
      </c>
      <c r="E162" s="5">
        <v>1524.45</v>
      </c>
      <c r="F162" s="6">
        <f t="shared" si="0"/>
        <v>7.3293889682518856</v>
      </c>
      <c r="G162" s="10">
        <v>4</v>
      </c>
      <c r="H162" s="30">
        <f>G162+H161</f>
        <v>38910</v>
      </c>
      <c r="I162" s="10">
        <f t="shared" si="10"/>
        <v>10.569006565978599</v>
      </c>
      <c r="J162" s="10">
        <v>2</v>
      </c>
      <c r="K162" s="10">
        <v>477.97</v>
      </c>
      <c r="L162" s="6">
        <f t="shared" si="1"/>
        <v>6.1695479690155945</v>
      </c>
      <c r="M162" s="11">
        <v>104.4</v>
      </c>
      <c r="N162" s="11">
        <f t="shared" si="2"/>
        <v>4.6577626361072619</v>
      </c>
      <c r="O162" s="5">
        <v>1</v>
      </c>
      <c r="P162" s="5">
        <v>1</v>
      </c>
      <c r="Q162" s="5">
        <v>0</v>
      </c>
      <c r="R162" s="5">
        <v>0</v>
      </c>
      <c r="S162" s="5">
        <f t="shared" si="3"/>
        <v>0</v>
      </c>
      <c r="T162" s="5">
        <v>8082.0745669999997</v>
      </c>
      <c r="U162" s="5">
        <f t="shared" si="4"/>
        <v>8.997403871901227</v>
      </c>
      <c r="V162" s="2">
        <v>0</v>
      </c>
      <c r="W162" s="12">
        <v>1</v>
      </c>
      <c r="X162" s="5">
        <v>120.32</v>
      </c>
      <c r="Y162" s="6">
        <f t="shared" si="9"/>
        <v>102.60083567834911</v>
      </c>
      <c r="Z162" s="5">
        <v>41408</v>
      </c>
      <c r="AA162" s="5">
        <v>73080</v>
      </c>
      <c r="AB162" s="5">
        <v>1169</v>
      </c>
      <c r="AC162" s="5">
        <v>424</v>
      </c>
      <c r="AD162" s="5">
        <v>823451</v>
      </c>
      <c r="AE162" s="5">
        <v>15892359</v>
      </c>
      <c r="AF162" s="5">
        <v>1</v>
      </c>
      <c r="AG162" s="5">
        <v>0</v>
      </c>
      <c r="AH162" s="5">
        <v>0</v>
      </c>
      <c r="AI162" s="6">
        <v>0</v>
      </c>
      <c r="AJ162" s="6">
        <v>0</v>
      </c>
      <c r="AK162" s="6">
        <v>1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5">
        <v>1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</row>
    <row r="163" spans="1:52" ht="15.75" customHeight="1">
      <c r="A163" s="4">
        <v>44348</v>
      </c>
      <c r="B163" s="2" t="s">
        <v>6</v>
      </c>
      <c r="C163" s="19">
        <v>1</v>
      </c>
      <c r="D163" s="5" t="s">
        <v>18</v>
      </c>
      <c r="E163" s="5">
        <v>1222.0999999999999</v>
      </c>
      <c r="F163" s="6">
        <f t="shared" si="0"/>
        <v>7.1083259694439551</v>
      </c>
      <c r="G163" s="10">
        <v>9</v>
      </c>
      <c r="H163" s="30">
        <f>G163+H162</f>
        <v>38919</v>
      </c>
      <c r="I163" s="10">
        <f t="shared" si="10"/>
        <v>10.569237842239122</v>
      </c>
      <c r="J163" s="10">
        <v>2</v>
      </c>
      <c r="K163" s="10">
        <v>508.07</v>
      </c>
      <c r="L163" s="6">
        <f t="shared" si="1"/>
        <v>6.2306192333611756</v>
      </c>
      <c r="M163" s="11">
        <v>103</v>
      </c>
      <c r="N163" s="11">
        <f t="shared" si="2"/>
        <v>4.6443908991413725</v>
      </c>
      <c r="O163" s="5">
        <v>1</v>
      </c>
      <c r="P163" s="5">
        <v>1</v>
      </c>
      <c r="Q163" s="5">
        <v>0</v>
      </c>
      <c r="R163" s="5">
        <v>0</v>
      </c>
      <c r="S163" s="5">
        <f t="shared" si="3"/>
        <v>0</v>
      </c>
      <c r="T163" s="5">
        <v>8082.0745669999997</v>
      </c>
      <c r="U163" s="5">
        <f t="shared" si="4"/>
        <v>8.997403871901227</v>
      </c>
      <c r="V163" s="2">
        <v>0</v>
      </c>
      <c r="W163" s="12">
        <v>1</v>
      </c>
      <c r="X163" s="5">
        <v>117.36</v>
      </c>
      <c r="Y163" s="6">
        <f t="shared" si="9"/>
        <v>100.07674597083654</v>
      </c>
      <c r="Z163" s="5">
        <v>112718</v>
      </c>
      <c r="AA163" s="5">
        <v>313568</v>
      </c>
      <c r="AB163" s="5">
        <v>1884</v>
      </c>
      <c r="AC163" s="5">
        <v>482</v>
      </c>
      <c r="AD163" s="5">
        <v>42601</v>
      </c>
      <c r="AE163" s="5">
        <v>12697300</v>
      </c>
      <c r="AF163" s="5">
        <v>1</v>
      </c>
      <c r="AG163" s="5">
        <v>0</v>
      </c>
      <c r="AH163" s="5">
        <v>0</v>
      </c>
      <c r="AI163" s="6">
        <v>0</v>
      </c>
      <c r="AJ163" s="6">
        <v>0</v>
      </c>
      <c r="AK163" s="6">
        <v>0</v>
      </c>
      <c r="AL163" s="6">
        <v>1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5">
        <v>1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</row>
    <row r="164" spans="1:52" ht="15.75" customHeight="1">
      <c r="A164" s="4">
        <v>44378</v>
      </c>
      <c r="B164" s="2" t="s">
        <v>6</v>
      </c>
      <c r="C164" s="19">
        <v>1</v>
      </c>
      <c r="D164" s="5" t="s">
        <v>18</v>
      </c>
      <c r="E164" s="5">
        <v>1351.6</v>
      </c>
      <c r="F164" s="6">
        <f t="shared" si="0"/>
        <v>7.2090443548401346</v>
      </c>
      <c r="G164" s="10">
        <v>2</v>
      </c>
      <c r="H164" s="30">
        <f>G164+H163</f>
        <v>38921</v>
      </c>
      <c r="I164" s="10">
        <f t="shared" si="10"/>
        <v>10.569289229700592</v>
      </c>
      <c r="J164" s="10">
        <v>2</v>
      </c>
      <c r="K164" s="10">
        <v>471.44</v>
      </c>
      <c r="L164" s="6">
        <f t="shared" si="1"/>
        <v>6.1557918405296581</v>
      </c>
      <c r="M164" s="11">
        <v>103.9</v>
      </c>
      <c r="N164" s="11">
        <f t="shared" si="2"/>
        <v>4.6530075154022512</v>
      </c>
      <c r="O164" s="5">
        <v>1</v>
      </c>
      <c r="P164" s="5">
        <v>1</v>
      </c>
      <c r="Q164" s="5">
        <v>0</v>
      </c>
      <c r="R164" s="5">
        <v>0</v>
      </c>
      <c r="S164" s="5">
        <f t="shared" si="3"/>
        <v>0</v>
      </c>
      <c r="T164" s="5">
        <v>8082.0745669999997</v>
      </c>
      <c r="U164" s="5">
        <f t="shared" si="4"/>
        <v>8.997403871901227</v>
      </c>
      <c r="V164" s="2">
        <v>0</v>
      </c>
      <c r="W164" s="12">
        <v>1</v>
      </c>
      <c r="X164" s="5">
        <v>117.88</v>
      </c>
      <c r="Y164" s="6">
        <f t="shared" si="9"/>
        <v>100.52016713566982</v>
      </c>
      <c r="Z164" s="5">
        <v>336226</v>
      </c>
      <c r="AA164" s="5">
        <v>1055621</v>
      </c>
      <c r="AB164" s="5">
        <v>6182</v>
      </c>
      <c r="AC164" s="5">
        <v>1827</v>
      </c>
      <c r="AD164" s="5">
        <v>2734283</v>
      </c>
      <c r="AE164" s="5">
        <v>7229376</v>
      </c>
      <c r="AF164" s="5">
        <v>1</v>
      </c>
      <c r="AG164" s="5">
        <v>0</v>
      </c>
      <c r="AH164" s="5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5">
        <v>1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</row>
    <row r="165" spans="1:52" ht="15.75" customHeight="1">
      <c r="A165" s="4">
        <v>44409</v>
      </c>
      <c r="B165" s="2" t="s">
        <v>6</v>
      </c>
      <c r="C165" s="19">
        <v>1</v>
      </c>
      <c r="D165" s="5" t="s">
        <v>18</v>
      </c>
      <c r="E165" s="5">
        <v>1239.03</v>
      </c>
      <c r="F165" s="6">
        <f t="shared" si="0"/>
        <v>7.122084094411071</v>
      </c>
      <c r="G165" s="10">
        <v>9</v>
      </c>
      <c r="H165" s="21">
        <v>38907</v>
      </c>
      <c r="I165" s="10">
        <f t="shared" si="10"/>
        <v>10.568929462003851</v>
      </c>
      <c r="J165" s="10">
        <v>2</v>
      </c>
      <c r="K165" s="10">
        <v>508.07</v>
      </c>
      <c r="L165" s="6">
        <f t="shared" si="1"/>
        <v>6.2306192333611756</v>
      </c>
      <c r="M165" s="11">
        <v>104.2</v>
      </c>
      <c r="N165" s="11">
        <f t="shared" si="2"/>
        <v>4.6558633003036096</v>
      </c>
      <c r="O165" s="5">
        <v>1</v>
      </c>
      <c r="P165" s="5">
        <v>1</v>
      </c>
      <c r="Q165" s="5">
        <v>0</v>
      </c>
      <c r="R165" s="5">
        <v>0</v>
      </c>
      <c r="S165" s="5">
        <f t="shared" si="3"/>
        <v>0</v>
      </c>
      <c r="T165" s="5">
        <v>8082.0745669999997</v>
      </c>
      <c r="U165" s="5">
        <f t="shared" si="4"/>
        <v>8.997403871901227</v>
      </c>
      <c r="V165" s="2">
        <v>0</v>
      </c>
      <c r="W165" s="12">
        <v>1</v>
      </c>
      <c r="X165" s="5">
        <v>117.24</v>
      </c>
      <c r="Y165" s="6">
        <f t="shared" si="9"/>
        <v>99.974418009721163</v>
      </c>
      <c r="Z165" s="5">
        <v>251134</v>
      </c>
      <c r="AA165" s="5">
        <v>933053</v>
      </c>
      <c r="AB165" s="5">
        <v>5510</v>
      </c>
      <c r="AC165" s="5">
        <v>3317</v>
      </c>
      <c r="AD165" s="5">
        <v>11087192</v>
      </c>
      <c r="AE165" s="5">
        <v>5859342</v>
      </c>
      <c r="AF165" s="5">
        <v>1</v>
      </c>
      <c r="AG165" s="5">
        <v>0</v>
      </c>
      <c r="AH165" s="5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1</v>
      </c>
      <c r="AO165" s="6">
        <v>0</v>
      </c>
      <c r="AP165" s="6">
        <v>0</v>
      </c>
      <c r="AQ165" s="6">
        <v>0</v>
      </c>
      <c r="AR165" s="6">
        <v>0</v>
      </c>
      <c r="AS165" s="5">
        <v>1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</row>
    <row r="166" spans="1:52" ht="15.75" customHeight="1">
      <c r="A166" s="4">
        <v>44440</v>
      </c>
      <c r="B166" s="2" t="s">
        <v>6</v>
      </c>
      <c r="C166" s="19">
        <v>1</v>
      </c>
      <c r="D166" s="5" t="s">
        <v>18</v>
      </c>
      <c r="E166" s="5">
        <v>1251.43</v>
      </c>
      <c r="F166" s="6">
        <f t="shared" si="0"/>
        <v>7.1320421764269835</v>
      </c>
      <c r="G166" s="10">
        <v>14</v>
      </c>
      <c r="H166" s="30">
        <f>G166+H165</f>
        <v>38921</v>
      </c>
      <c r="I166" s="10">
        <f t="shared" si="10"/>
        <v>10.569289229700592</v>
      </c>
      <c r="J166" s="10">
        <v>2</v>
      </c>
      <c r="K166" s="10">
        <v>471.44</v>
      </c>
      <c r="L166" s="6">
        <f t="shared" si="1"/>
        <v>6.1557918405296581</v>
      </c>
      <c r="M166" s="11">
        <v>103.7</v>
      </c>
      <c r="N166" s="11">
        <f t="shared" si="2"/>
        <v>4.6510991178764911</v>
      </c>
      <c r="O166" s="5">
        <v>1</v>
      </c>
      <c r="P166" s="5">
        <v>1</v>
      </c>
      <c r="Q166" s="5">
        <v>0</v>
      </c>
      <c r="R166" s="5">
        <v>0</v>
      </c>
      <c r="S166" s="5">
        <f t="shared" si="3"/>
        <v>0</v>
      </c>
      <c r="T166" s="5">
        <v>8082.0745669999997</v>
      </c>
      <c r="U166" s="5">
        <f t="shared" si="4"/>
        <v>8.997403871901227</v>
      </c>
      <c r="V166" s="2">
        <v>0</v>
      </c>
      <c r="W166" s="12">
        <v>1</v>
      </c>
      <c r="X166" s="5">
        <v>114.8</v>
      </c>
      <c r="Y166" s="6">
        <f t="shared" si="9"/>
        <v>97.893749467041872</v>
      </c>
      <c r="Z166" s="5">
        <v>55293</v>
      </c>
      <c r="AA166" s="5">
        <v>1017455</v>
      </c>
      <c r="AB166" s="5">
        <v>1315</v>
      </c>
      <c r="AC166" s="5">
        <v>4378</v>
      </c>
      <c r="AD166" s="5">
        <v>18962130</v>
      </c>
      <c r="AE166" s="5">
        <v>3635629</v>
      </c>
      <c r="AF166" s="5">
        <v>1</v>
      </c>
      <c r="AG166" s="5">
        <v>0</v>
      </c>
      <c r="AH166" s="5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1</v>
      </c>
      <c r="AP166" s="6">
        <v>0</v>
      </c>
      <c r="AQ166" s="6">
        <v>0</v>
      </c>
      <c r="AR166" s="6">
        <v>0</v>
      </c>
      <c r="AS166" s="5">
        <v>1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</row>
    <row r="167" spans="1:52" ht="15.75" customHeight="1">
      <c r="A167" s="4">
        <v>44470</v>
      </c>
      <c r="B167" s="2" t="s">
        <v>6</v>
      </c>
      <c r="C167" s="19">
        <v>1</v>
      </c>
      <c r="D167" s="5" t="s">
        <v>18</v>
      </c>
      <c r="E167" s="5">
        <v>1227.1600000000001</v>
      </c>
      <c r="F167" s="6">
        <f t="shared" si="0"/>
        <v>7.1124578355576586</v>
      </c>
      <c r="G167" s="10">
        <v>13</v>
      </c>
      <c r="H167" s="30">
        <f>G167+H166</f>
        <v>38934</v>
      </c>
      <c r="I167" s="10">
        <f t="shared" si="10"/>
        <v>10.569623183849224</v>
      </c>
      <c r="J167" s="10">
        <v>2</v>
      </c>
      <c r="K167" s="10">
        <v>461.8</v>
      </c>
      <c r="L167" s="6">
        <f t="shared" si="1"/>
        <v>6.1351318969203952</v>
      </c>
      <c r="M167" s="11">
        <v>102.9</v>
      </c>
      <c r="N167" s="11">
        <f t="shared" si="2"/>
        <v>4.6434288981051814</v>
      </c>
      <c r="O167" s="5">
        <v>1</v>
      </c>
      <c r="P167" s="5">
        <v>1</v>
      </c>
      <c r="Q167" s="5">
        <v>0</v>
      </c>
      <c r="R167" s="5">
        <v>0</v>
      </c>
      <c r="S167" s="5">
        <f t="shared" si="3"/>
        <v>0</v>
      </c>
      <c r="T167" s="5">
        <v>8082.0745669999997</v>
      </c>
      <c r="U167" s="5">
        <f t="shared" si="4"/>
        <v>8.997403871901227</v>
      </c>
      <c r="V167" s="2">
        <v>0</v>
      </c>
      <c r="W167" s="12">
        <v>1</v>
      </c>
      <c r="X167" s="5">
        <v>117.31</v>
      </c>
      <c r="Y167" s="6">
        <f t="shared" si="9"/>
        <v>100.0341093203718</v>
      </c>
      <c r="Z167" s="5">
        <v>13628</v>
      </c>
      <c r="AA167" s="5">
        <v>1250593</v>
      </c>
      <c r="AB167" s="5">
        <v>358</v>
      </c>
      <c r="AC167" s="5">
        <v>4555</v>
      </c>
      <c r="AD167" s="5">
        <v>6884827</v>
      </c>
      <c r="AE167" s="5">
        <v>9181381</v>
      </c>
      <c r="AF167" s="5">
        <v>1</v>
      </c>
      <c r="AG167" s="5">
        <v>0</v>
      </c>
      <c r="AH167" s="5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1</v>
      </c>
      <c r="AQ167" s="6">
        <v>0</v>
      </c>
      <c r="AR167" s="6">
        <v>0</v>
      </c>
      <c r="AS167" s="5">
        <v>1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</row>
    <row r="168" spans="1:52" ht="15.75" customHeight="1">
      <c r="A168" s="4">
        <v>44501</v>
      </c>
      <c r="B168" s="2" t="s">
        <v>6</v>
      </c>
      <c r="C168" s="19">
        <v>1</v>
      </c>
      <c r="D168" s="5" t="s">
        <v>18</v>
      </c>
      <c r="E168" s="5">
        <v>1189.18</v>
      </c>
      <c r="F168" s="6">
        <f t="shared" si="0"/>
        <v>7.0810192729535908</v>
      </c>
      <c r="G168" s="10">
        <v>28</v>
      </c>
      <c r="H168" s="30">
        <f>G168+H167</f>
        <v>38962</v>
      </c>
      <c r="I168" s="10">
        <f t="shared" si="10"/>
        <v>10.57034209114115</v>
      </c>
      <c r="J168" s="10">
        <v>2</v>
      </c>
      <c r="K168" s="10">
        <v>516.14</v>
      </c>
      <c r="L168" s="6">
        <f t="shared" si="1"/>
        <v>6.2463780465109942</v>
      </c>
      <c r="M168" s="11">
        <v>104</v>
      </c>
      <c r="N168" s="11">
        <f t="shared" si="2"/>
        <v>4.6539603501575231</v>
      </c>
      <c r="O168" s="5">
        <v>1</v>
      </c>
      <c r="P168" s="5">
        <v>1</v>
      </c>
      <c r="Q168" s="5">
        <v>0</v>
      </c>
      <c r="R168" s="5">
        <v>0</v>
      </c>
      <c r="S168" s="5">
        <f t="shared" si="3"/>
        <v>0</v>
      </c>
      <c r="T168" s="5">
        <v>8082.0745669999997</v>
      </c>
      <c r="U168" s="5">
        <f t="shared" si="4"/>
        <v>8.997403871901227</v>
      </c>
      <c r="V168" s="2">
        <v>0</v>
      </c>
      <c r="W168" s="12">
        <v>1</v>
      </c>
      <c r="X168" s="5">
        <v>114.24</v>
      </c>
      <c r="Y168" s="6">
        <f t="shared" si="9"/>
        <v>97.416218981836792</v>
      </c>
      <c r="Z168" s="5">
        <v>6745</v>
      </c>
      <c r="AA168" s="5">
        <v>1171143</v>
      </c>
      <c r="AB168" s="5">
        <v>113</v>
      </c>
      <c r="AC168" s="5">
        <v>4486</v>
      </c>
      <c r="AD168" s="5">
        <v>16980584</v>
      </c>
      <c r="AE168" s="5">
        <v>12186782</v>
      </c>
      <c r="AF168" s="5">
        <v>1</v>
      </c>
      <c r="AG168" s="5">
        <v>0</v>
      </c>
      <c r="AH168" s="5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1</v>
      </c>
      <c r="AR168" s="6">
        <v>0</v>
      </c>
      <c r="AS168" s="5">
        <v>1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</row>
    <row r="169" spans="1:52" ht="15.75" customHeight="1">
      <c r="A169" s="4">
        <v>44531</v>
      </c>
      <c r="B169" s="2" t="s">
        <v>6</v>
      </c>
      <c r="C169" s="19">
        <v>1</v>
      </c>
      <c r="D169" s="5" t="s">
        <v>18</v>
      </c>
      <c r="E169" s="5">
        <v>1256.46</v>
      </c>
      <c r="F169" s="6">
        <f t="shared" si="0"/>
        <v>7.1360535220161161</v>
      </c>
      <c r="G169" s="10">
        <v>29</v>
      </c>
      <c r="H169" s="21">
        <v>38908</v>
      </c>
      <c r="I169" s="10">
        <f t="shared" si="10"/>
        <v>10.568955163989331</v>
      </c>
      <c r="J169" s="10">
        <v>2</v>
      </c>
      <c r="K169" s="10">
        <v>518.45000000000005</v>
      </c>
      <c r="L169" s="6">
        <f t="shared" si="1"/>
        <v>6.250843591004287</v>
      </c>
      <c r="M169" s="11">
        <v>104.3</v>
      </c>
      <c r="N169" s="11">
        <f t="shared" si="2"/>
        <v>4.6568134191399295</v>
      </c>
      <c r="O169" s="5">
        <v>1</v>
      </c>
      <c r="P169" s="5">
        <v>1</v>
      </c>
      <c r="Q169" s="5">
        <v>0</v>
      </c>
      <c r="R169" s="5">
        <v>0</v>
      </c>
      <c r="S169" s="5">
        <f t="shared" si="3"/>
        <v>0</v>
      </c>
      <c r="T169" s="5">
        <v>8082.0745669999997</v>
      </c>
      <c r="U169" s="5">
        <f t="shared" si="4"/>
        <v>8.997403871901227</v>
      </c>
      <c r="V169" s="2">
        <v>0</v>
      </c>
      <c r="W169" s="12">
        <v>1</v>
      </c>
      <c r="X169" s="5">
        <v>115.73</v>
      </c>
      <c r="Y169" s="6">
        <f t="shared" si="9"/>
        <v>98.686791165686031</v>
      </c>
      <c r="Z169" s="5">
        <v>9255</v>
      </c>
      <c r="AA169" s="5">
        <v>2709114</v>
      </c>
      <c r="AB169" s="5">
        <v>91</v>
      </c>
      <c r="AC169" s="5">
        <v>4065</v>
      </c>
      <c r="AD169" s="5">
        <v>8813795</v>
      </c>
      <c r="AE169" s="5">
        <v>17311130</v>
      </c>
      <c r="AF169" s="5">
        <v>1</v>
      </c>
      <c r="AG169" s="5">
        <v>0</v>
      </c>
      <c r="AH169" s="5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1</v>
      </c>
      <c r="AS169" s="5">
        <v>1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</row>
    <row r="170" spans="1:52" ht="15.75" customHeight="1">
      <c r="A170" s="4">
        <v>44562</v>
      </c>
      <c r="B170" s="2" t="s">
        <v>6</v>
      </c>
      <c r="C170" s="19">
        <v>1</v>
      </c>
      <c r="D170" s="5" t="s">
        <v>18</v>
      </c>
      <c r="E170" s="5">
        <v>1665.1</v>
      </c>
      <c r="F170" s="6">
        <f t="shared" si="0"/>
        <v>7.4176404606710706</v>
      </c>
      <c r="G170" s="10">
        <v>14</v>
      </c>
      <c r="H170" s="30">
        <f>G170+H169</f>
        <v>38922</v>
      </c>
      <c r="I170" s="10">
        <f t="shared" si="10"/>
        <v>10.56931492244111</v>
      </c>
      <c r="J170" s="10">
        <v>2.5</v>
      </c>
      <c r="K170" s="10">
        <v>511.96</v>
      </c>
      <c r="L170" s="6">
        <f t="shared" si="1"/>
        <v>6.2382464969875908</v>
      </c>
      <c r="M170" s="11">
        <v>105.3</v>
      </c>
      <c r="N170" s="11">
        <f t="shared" si="2"/>
        <v>4.6662652853479019</v>
      </c>
      <c r="O170" s="5">
        <v>1</v>
      </c>
      <c r="P170" s="5">
        <v>1</v>
      </c>
      <c r="Q170" s="5">
        <v>0</v>
      </c>
      <c r="R170" s="5">
        <v>0</v>
      </c>
      <c r="S170" s="5">
        <f t="shared" si="3"/>
        <v>0</v>
      </c>
      <c r="T170" s="5">
        <v>8082.0745669999997</v>
      </c>
      <c r="U170" s="5">
        <f t="shared" si="4"/>
        <v>8.997403871901227</v>
      </c>
      <c r="V170" s="2">
        <v>0</v>
      </c>
      <c r="W170" s="12">
        <v>1</v>
      </c>
      <c r="X170" s="5">
        <v>115.29</v>
      </c>
      <c r="Y170" s="6">
        <f t="shared" si="9"/>
        <v>98.311588641596316</v>
      </c>
      <c r="Z170" s="5">
        <v>213294</v>
      </c>
      <c r="AA170" s="5">
        <v>3530636</v>
      </c>
      <c r="AB170" s="5">
        <v>322</v>
      </c>
      <c r="AC170" s="5">
        <v>6671</v>
      </c>
      <c r="AD170" s="5">
        <v>14576165</v>
      </c>
      <c r="AE170" s="5">
        <v>4830526</v>
      </c>
      <c r="AF170" s="5">
        <v>1</v>
      </c>
      <c r="AG170" s="5">
        <v>1</v>
      </c>
      <c r="AH170" s="5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5">
        <v>1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</row>
    <row r="171" spans="1:52" ht="15.75" customHeight="1">
      <c r="A171" s="4">
        <v>44593</v>
      </c>
      <c r="B171" s="2" t="s">
        <v>6</v>
      </c>
      <c r="C171" s="19">
        <v>1</v>
      </c>
      <c r="D171" s="5" t="s">
        <v>18</v>
      </c>
      <c r="E171" s="5">
        <v>1419.43</v>
      </c>
      <c r="F171" s="6">
        <f t="shared" si="0"/>
        <v>7.2580106615586644</v>
      </c>
      <c r="G171" s="10">
        <v>26</v>
      </c>
      <c r="H171" s="30">
        <f>G171+H170</f>
        <v>38948</v>
      </c>
      <c r="I171" s="10">
        <f t="shared" si="10"/>
        <v>10.569982702098647</v>
      </c>
      <c r="J171" s="10">
        <v>2.5</v>
      </c>
      <c r="K171" s="10">
        <v>521.51</v>
      </c>
      <c r="L171" s="6">
        <f t="shared" si="1"/>
        <v>6.2567284497123978</v>
      </c>
      <c r="M171" s="11">
        <v>104.8</v>
      </c>
      <c r="N171" s="11">
        <f t="shared" si="2"/>
        <v>4.6615505194241988</v>
      </c>
      <c r="O171" s="5">
        <v>1</v>
      </c>
      <c r="P171" s="5">
        <v>1</v>
      </c>
      <c r="Q171" s="5">
        <v>0</v>
      </c>
      <c r="R171" s="5">
        <v>0</v>
      </c>
      <c r="S171" s="5">
        <f t="shared" si="3"/>
        <v>0</v>
      </c>
      <c r="T171" s="5">
        <v>8082.0745669999997</v>
      </c>
      <c r="U171" s="5">
        <f t="shared" si="4"/>
        <v>8.997403871901227</v>
      </c>
      <c r="V171" s="2">
        <v>0</v>
      </c>
      <c r="W171" s="12">
        <v>1</v>
      </c>
      <c r="X171" s="5">
        <v>115.3</v>
      </c>
      <c r="Y171" s="6">
        <f t="shared" si="9"/>
        <v>98.320115971689262</v>
      </c>
      <c r="Z171" s="5">
        <v>144744</v>
      </c>
      <c r="AA171" s="5">
        <v>1570808</v>
      </c>
      <c r="AB171" s="5">
        <v>643</v>
      </c>
      <c r="AC171" s="5">
        <v>3657</v>
      </c>
      <c r="AD171" s="5">
        <v>3913910</v>
      </c>
      <c r="AE171" s="5">
        <v>1740968</v>
      </c>
      <c r="AF171" s="5">
        <v>1</v>
      </c>
      <c r="AG171" s="5">
        <v>0</v>
      </c>
      <c r="AH171" s="5">
        <v>1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5">
        <v>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</row>
    <row r="172" spans="1:52" ht="15.75" customHeight="1">
      <c r="A172" s="4">
        <v>44621</v>
      </c>
      <c r="B172" s="2" t="s">
        <v>6</v>
      </c>
      <c r="C172" s="19">
        <v>1</v>
      </c>
      <c r="D172" s="5" t="s">
        <v>18</v>
      </c>
      <c r="E172" s="5">
        <v>1843.99</v>
      </c>
      <c r="F172" s="6">
        <f t="shared" si="0"/>
        <v>7.5196869811083422</v>
      </c>
      <c r="G172" s="10">
        <v>26</v>
      </c>
      <c r="H172" s="30">
        <f>G172+H171</f>
        <v>38974</v>
      </c>
      <c r="I172" s="10">
        <f t="shared" si="10"/>
        <v>10.57065003612408</v>
      </c>
      <c r="J172" s="10">
        <v>2.5</v>
      </c>
      <c r="K172" s="10">
        <v>520.9</v>
      </c>
      <c r="L172" s="6">
        <f t="shared" si="1"/>
        <v>6.2555580847511454</v>
      </c>
      <c r="M172" s="11">
        <v>105.1</v>
      </c>
      <c r="N172" s="11">
        <f t="shared" si="2"/>
        <v>4.664382045619937</v>
      </c>
      <c r="O172" s="5">
        <v>1</v>
      </c>
      <c r="P172" s="5">
        <v>1</v>
      </c>
      <c r="Q172" s="5">
        <v>0</v>
      </c>
      <c r="R172" s="5">
        <v>0</v>
      </c>
      <c r="S172" s="5">
        <f t="shared" si="3"/>
        <v>0</v>
      </c>
      <c r="T172" s="5">
        <v>8082.0745669999997</v>
      </c>
      <c r="U172" s="5">
        <f t="shared" si="4"/>
        <v>8.997403871901227</v>
      </c>
      <c r="V172" s="2">
        <v>0</v>
      </c>
      <c r="W172" s="12">
        <v>1</v>
      </c>
      <c r="X172" s="5">
        <v>113.2</v>
      </c>
      <c r="Y172" s="6">
        <f t="shared" si="9"/>
        <v>96.529376652170214</v>
      </c>
      <c r="Z172" s="5">
        <v>8000</v>
      </c>
      <c r="AA172" s="5">
        <v>2260724</v>
      </c>
      <c r="AB172" s="5">
        <v>85</v>
      </c>
      <c r="AC172" s="5">
        <v>4379</v>
      </c>
      <c r="AD172" s="5">
        <v>30821308</v>
      </c>
      <c r="AE172" s="5">
        <v>2342354</v>
      </c>
      <c r="AF172" s="5">
        <v>1</v>
      </c>
      <c r="AG172" s="5">
        <v>0</v>
      </c>
      <c r="AH172" s="5">
        <v>0</v>
      </c>
      <c r="AI172" s="6">
        <v>1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5">
        <v>1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</row>
    <row r="173" spans="1:52" ht="15.75" customHeight="1">
      <c r="A173" s="4">
        <v>44652</v>
      </c>
      <c r="B173" s="2" t="s">
        <v>6</v>
      </c>
      <c r="C173" s="19">
        <v>1</v>
      </c>
      <c r="D173" s="5" t="s">
        <v>18</v>
      </c>
      <c r="E173" s="5">
        <v>2060.63</v>
      </c>
      <c r="F173" s="6">
        <f t="shared" si="0"/>
        <v>7.6307670402713379</v>
      </c>
      <c r="G173" s="10">
        <v>35</v>
      </c>
      <c r="H173" s="21">
        <v>38909</v>
      </c>
      <c r="I173" s="10">
        <f t="shared" si="10"/>
        <v>10.568980865314236</v>
      </c>
      <c r="J173" s="10">
        <v>2.5</v>
      </c>
      <c r="K173" s="10">
        <v>489.73</v>
      </c>
      <c r="L173" s="6">
        <f t="shared" si="1"/>
        <v>6.1938542188289736</v>
      </c>
      <c r="M173" s="11">
        <v>105</v>
      </c>
      <c r="N173" s="11">
        <f t="shared" si="2"/>
        <v>4.6634390941120669</v>
      </c>
      <c r="O173" s="5">
        <v>1</v>
      </c>
      <c r="P173" s="5">
        <v>1</v>
      </c>
      <c r="Q173" s="5">
        <v>0</v>
      </c>
      <c r="R173" s="5">
        <v>0</v>
      </c>
      <c r="S173" s="5">
        <f t="shared" si="3"/>
        <v>0</v>
      </c>
      <c r="T173" s="5">
        <v>8082.0745669999997</v>
      </c>
      <c r="U173" s="5">
        <f t="shared" si="4"/>
        <v>8.997403871901227</v>
      </c>
      <c r="V173" s="2">
        <v>0</v>
      </c>
      <c r="W173" s="12">
        <v>1</v>
      </c>
      <c r="X173" s="5">
        <v>108.49</v>
      </c>
      <c r="Y173" s="6">
        <f t="shared" si="9"/>
        <v>92.513004178391753</v>
      </c>
      <c r="Z173" s="5">
        <v>1114</v>
      </c>
      <c r="AA173" s="5">
        <v>890915</v>
      </c>
      <c r="AB173" s="5">
        <v>5</v>
      </c>
      <c r="AC173" s="5">
        <v>4841</v>
      </c>
      <c r="AD173" s="5">
        <v>1534602</v>
      </c>
      <c r="AE173" s="5">
        <v>3951244</v>
      </c>
      <c r="AF173" s="5">
        <v>1</v>
      </c>
      <c r="AG173" s="5">
        <v>0</v>
      </c>
      <c r="AH173" s="5">
        <v>0</v>
      </c>
      <c r="AI173" s="6">
        <v>0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5">
        <v>1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</row>
    <row r="174" spans="1:52" ht="15.75" customHeight="1">
      <c r="A174" s="9">
        <v>44682</v>
      </c>
      <c r="B174" s="2" t="s">
        <v>6</v>
      </c>
      <c r="C174" s="19">
        <v>1</v>
      </c>
      <c r="D174" s="5" t="s">
        <v>18</v>
      </c>
      <c r="E174" s="5">
        <v>1451.24</v>
      </c>
      <c r="F174" s="6">
        <f t="shared" si="0"/>
        <v>7.2801736423768189</v>
      </c>
      <c r="G174" s="10">
        <v>26</v>
      </c>
      <c r="H174" s="30">
        <f>G174+H173</f>
        <v>38935</v>
      </c>
      <c r="I174" s="10">
        <f t="shared" si="10"/>
        <v>10.569648868011086</v>
      </c>
      <c r="J174" s="10">
        <v>2.5</v>
      </c>
      <c r="K174" s="10">
        <v>459.57</v>
      </c>
      <c r="L174" s="6">
        <f t="shared" si="1"/>
        <v>6.1302912696927141</v>
      </c>
      <c r="M174" s="11">
        <v>106.4</v>
      </c>
      <c r="N174" s="11">
        <f t="shared" si="2"/>
        <v>4.6765601820747644</v>
      </c>
      <c r="O174" s="5">
        <v>1</v>
      </c>
      <c r="P174" s="5">
        <v>1</v>
      </c>
      <c r="Q174" s="5">
        <v>0</v>
      </c>
      <c r="R174" s="5">
        <v>0</v>
      </c>
      <c r="S174" s="5">
        <f t="shared" si="3"/>
        <v>0</v>
      </c>
      <c r="T174" s="5">
        <v>8082.0745669999997</v>
      </c>
      <c r="U174" s="5">
        <f t="shared" si="4"/>
        <v>8.997403871901227</v>
      </c>
      <c r="V174" s="2">
        <v>0</v>
      </c>
      <c r="W174" s="12">
        <v>1</v>
      </c>
      <c r="X174" s="5">
        <v>112.6</v>
      </c>
      <c r="Y174" s="6">
        <f t="shared" si="9"/>
        <v>96.017736846593337</v>
      </c>
      <c r="Z174" s="5">
        <v>816</v>
      </c>
      <c r="AA174" s="5">
        <v>266182</v>
      </c>
      <c r="AB174" s="5">
        <v>4</v>
      </c>
      <c r="AC174" s="5">
        <v>2091</v>
      </c>
      <c r="AD174" s="5">
        <v>540962</v>
      </c>
      <c r="AE174" s="5">
        <v>2371840</v>
      </c>
      <c r="AF174" s="5">
        <v>1</v>
      </c>
      <c r="AG174" s="5">
        <v>0</v>
      </c>
      <c r="AH174" s="5">
        <v>0</v>
      </c>
      <c r="AI174" s="6">
        <v>0</v>
      </c>
      <c r="AJ174" s="6">
        <v>0</v>
      </c>
      <c r="AK174" s="6">
        <v>1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5">
        <v>1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</row>
    <row r="175" spans="1:52" ht="15.75" customHeight="1">
      <c r="A175" s="4">
        <v>44713</v>
      </c>
      <c r="B175" s="2" t="s">
        <v>6</v>
      </c>
      <c r="C175" s="19">
        <v>1</v>
      </c>
      <c r="D175" s="5" t="s">
        <v>18</v>
      </c>
      <c r="E175" s="5">
        <v>1659.66</v>
      </c>
      <c r="F175" s="6">
        <f t="shared" si="0"/>
        <v>7.4143680410951482</v>
      </c>
      <c r="G175" s="10">
        <v>17</v>
      </c>
      <c r="H175" s="30">
        <f>G175+H174</f>
        <v>38952</v>
      </c>
      <c r="I175" s="10">
        <f t="shared" si="10"/>
        <v>10.570085397862536</v>
      </c>
      <c r="J175" s="10">
        <v>2.5</v>
      </c>
      <c r="K175" s="10">
        <v>551.27</v>
      </c>
      <c r="L175" s="6">
        <f t="shared" si="1"/>
        <v>6.3122247072820477</v>
      </c>
      <c r="M175" s="11">
        <v>105.4</v>
      </c>
      <c r="N175" s="11">
        <f t="shared" si="2"/>
        <v>4.667205576907544</v>
      </c>
      <c r="O175" s="5">
        <v>1</v>
      </c>
      <c r="P175" s="5">
        <v>1</v>
      </c>
      <c r="Q175" s="5">
        <v>0</v>
      </c>
      <c r="R175" s="5">
        <v>0</v>
      </c>
      <c r="S175" s="5">
        <f t="shared" si="3"/>
        <v>0</v>
      </c>
      <c r="T175" s="5">
        <v>8082.0745669999997</v>
      </c>
      <c r="U175" s="5">
        <f t="shared" si="4"/>
        <v>8.997403871901227</v>
      </c>
      <c r="V175" s="2">
        <v>0</v>
      </c>
      <c r="W175" s="12">
        <v>1</v>
      </c>
      <c r="X175" s="5">
        <v>113.33</v>
      </c>
      <c r="Y175" s="6">
        <f t="shared" si="9"/>
        <v>96.640231943378538</v>
      </c>
      <c r="Z175" s="5">
        <v>20282</v>
      </c>
      <c r="AA175" s="5">
        <v>419758</v>
      </c>
      <c r="AB175" s="5">
        <v>18</v>
      </c>
      <c r="AC175" s="5">
        <v>1432</v>
      </c>
      <c r="AD175" s="5">
        <v>1159562</v>
      </c>
      <c r="AE175" s="5">
        <v>1210539</v>
      </c>
      <c r="AF175" s="5">
        <v>1</v>
      </c>
      <c r="AG175" s="5">
        <v>0</v>
      </c>
      <c r="AH175" s="5">
        <v>0</v>
      </c>
      <c r="AI175" s="6">
        <v>0</v>
      </c>
      <c r="AJ175" s="6">
        <v>0</v>
      </c>
      <c r="AK175" s="6">
        <v>0</v>
      </c>
      <c r="AL175" s="6">
        <v>1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5">
        <v>1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</row>
    <row r="176" spans="1:52" ht="15.75" customHeight="1">
      <c r="A176" s="4">
        <v>44743</v>
      </c>
      <c r="B176" s="2" t="s">
        <v>6</v>
      </c>
      <c r="C176" s="19">
        <v>1</v>
      </c>
      <c r="D176" s="5" t="s">
        <v>18</v>
      </c>
      <c r="E176" s="5">
        <v>1856.9</v>
      </c>
      <c r="F176" s="6">
        <f t="shared" si="0"/>
        <v>7.5266637096065496</v>
      </c>
      <c r="G176" s="10">
        <v>70</v>
      </c>
      <c r="H176" s="30">
        <f>G176+H175</f>
        <v>39022</v>
      </c>
      <c r="I176" s="10">
        <f t="shared" si="10"/>
        <v>10.571880868629844</v>
      </c>
      <c r="J176" s="10">
        <v>2.5</v>
      </c>
      <c r="K176" s="10">
        <v>487.4</v>
      </c>
      <c r="L176" s="6">
        <f t="shared" si="1"/>
        <v>6.1890851411911054</v>
      </c>
      <c r="M176" s="11">
        <v>107.72</v>
      </c>
      <c r="N176" s="11">
        <f t="shared" si="2"/>
        <v>4.6887757698428887</v>
      </c>
      <c r="O176" s="5">
        <v>1</v>
      </c>
      <c r="P176" s="5">
        <v>1</v>
      </c>
      <c r="Q176" s="5">
        <v>0</v>
      </c>
      <c r="R176" s="5">
        <v>0</v>
      </c>
      <c r="S176" s="5">
        <f t="shared" si="3"/>
        <v>0</v>
      </c>
      <c r="T176" s="5">
        <v>8082.0745669999997</v>
      </c>
      <c r="U176" s="5">
        <f t="shared" si="4"/>
        <v>8.997403871901227</v>
      </c>
      <c r="V176" s="2">
        <v>0</v>
      </c>
      <c r="W176" s="12">
        <v>1</v>
      </c>
      <c r="X176" s="5">
        <v>115.23</v>
      </c>
      <c r="Y176" s="6">
        <f t="shared" si="9"/>
        <v>98.260424661038627</v>
      </c>
      <c r="Z176" s="5">
        <v>31468</v>
      </c>
      <c r="AA176" s="5">
        <v>584138</v>
      </c>
      <c r="AB176" s="5">
        <v>142</v>
      </c>
      <c r="AC176" s="5">
        <v>3580</v>
      </c>
      <c r="AD176" s="5">
        <v>1012701</v>
      </c>
      <c r="AE176" s="5">
        <v>933527</v>
      </c>
      <c r="AF176" s="5">
        <v>1</v>
      </c>
      <c r="AG176" s="5">
        <v>0</v>
      </c>
      <c r="AH176" s="5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1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5">
        <v>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</row>
    <row r="177" spans="1:52" ht="15.75" customHeight="1">
      <c r="A177" s="4">
        <v>44774</v>
      </c>
      <c r="B177" s="2" t="s">
        <v>6</v>
      </c>
      <c r="C177" s="19">
        <v>1</v>
      </c>
      <c r="D177" s="5" t="s">
        <v>18</v>
      </c>
      <c r="E177" s="5">
        <v>1729.94</v>
      </c>
      <c r="F177" s="6">
        <f t="shared" si="0"/>
        <v>7.4558420048094627</v>
      </c>
      <c r="G177" s="10">
        <v>95</v>
      </c>
      <c r="H177" s="21">
        <v>38910</v>
      </c>
      <c r="I177" s="10">
        <f t="shared" si="10"/>
        <v>10.569006565978599</v>
      </c>
      <c r="J177" s="10">
        <v>2.5</v>
      </c>
      <c r="K177" s="10">
        <v>517.33000000000004</v>
      </c>
      <c r="L177" s="6">
        <f t="shared" si="1"/>
        <v>6.2486809687553269</v>
      </c>
      <c r="M177" s="12">
        <v>109.01</v>
      </c>
      <c r="N177" s="11">
        <f t="shared" si="2"/>
        <v>4.7005712707513441</v>
      </c>
      <c r="O177" s="5">
        <v>1</v>
      </c>
      <c r="P177" s="5">
        <v>1</v>
      </c>
      <c r="Q177" s="5">
        <v>0</v>
      </c>
      <c r="R177" s="5">
        <v>0</v>
      </c>
      <c r="S177" s="5">
        <f t="shared" si="3"/>
        <v>0</v>
      </c>
      <c r="T177" s="5">
        <v>8082.0745669999997</v>
      </c>
      <c r="U177" s="5">
        <f t="shared" si="4"/>
        <v>8.997403871901227</v>
      </c>
      <c r="V177" s="2">
        <v>0</v>
      </c>
      <c r="W177" s="12">
        <v>1</v>
      </c>
      <c r="X177" s="5">
        <v>110.73</v>
      </c>
      <c r="Y177" s="6">
        <f t="shared" si="9"/>
        <v>94.423126119212071</v>
      </c>
      <c r="Z177" s="5">
        <v>6689</v>
      </c>
      <c r="AA177" s="5">
        <v>217313</v>
      </c>
      <c r="AB177" s="5">
        <v>32</v>
      </c>
      <c r="AC177" s="5">
        <v>2158</v>
      </c>
      <c r="AE177" s="5">
        <v>512543</v>
      </c>
      <c r="AF177" s="5">
        <v>1</v>
      </c>
      <c r="AG177" s="5">
        <v>0</v>
      </c>
      <c r="AH177" s="5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1</v>
      </c>
      <c r="AO177" s="6">
        <v>0</v>
      </c>
      <c r="AP177" s="6">
        <v>0</v>
      </c>
      <c r="AQ177" s="6">
        <v>0</v>
      </c>
      <c r="AR177" s="6">
        <v>0</v>
      </c>
      <c r="AS177" s="5">
        <v>1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</row>
    <row r="178" spans="1:52" ht="15.75" customHeight="1">
      <c r="A178" s="4">
        <v>44805</v>
      </c>
      <c r="B178" s="2" t="s">
        <v>6</v>
      </c>
      <c r="C178" s="19">
        <v>1</v>
      </c>
      <c r="D178" s="5" t="s">
        <v>18</v>
      </c>
      <c r="E178" s="5">
        <v>1231.72</v>
      </c>
      <c r="F178" s="6">
        <f t="shared" si="0"/>
        <v>7.1161668455358322</v>
      </c>
      <c r="G178" s="10">
        <v>70</v>
      </c>
      <c r="H178" s="30">
        <f>G178+H177</f>
        <v>38980</v>
      </c>
      <c r="I178" s="10">
        <f t="shared" si="10"/>
        <v>10.570803973061551</v>
      </c>
      <c r="J178" s="10">
        <v>2.5</v>
      </c>
      <c r="K178" s="10">
        <v>496.1</v>
      </c>
      <c r="L178" s="6">
        <f t="shared" si="1"/>
        <v>6.2067775193070034</v>
      </c>
      <c r="M178" s="12">
        <v>116.81</v>
      </c>
      <c r="N178" s="11">
        <f t="shared" si="2"/>
        <v>4.7690731572580276</v>
      </c>
      <c r="O178" s="5">
        <v>1</v>
      </c>
      <c r="P178" s="5">
        <v>1</v>
      </c>
      <c r="Q178" s="5">
        <v>0</v>
      </c>
      <c r="R178" s="5">
        <v>0</v>
      </c>
      <c r="S178" s="5">
        <f t="shared" si="3"/>
        <v>0</v>
      </c>
      <c r="T178" s="5">
        <v>8082.0745669999997</v>
      </c>
      <c r="U178" s="5">
        <f t="shared" si="4"/>
        <v>8.997403871901227</v>
      </c>
      <c r="V178" s="2">
        <v>0</v>
      </c>
      <c r="W178" s="12">
        <v>1</v>
      </c>
      <c r="X178" s="5">
        <v>104.54</v>
      </c>
      <c r="Y178" s="6">
        <f t="shared" si="9"/>
        <v>89.144708791677331</v>
      </c>
      <c r="Z178" s="5">
        <v>12543</v>
      </c>
      <c r="AA178" s="5">
        <v>151060</v>
      </c>
      <c r="AB178" s="5">
        <v>39</v>
      </c>
      <c r="AC178" s="5">
        <v>406</v>
      </c>
      <c r="AD178" s="5">
        <v>240397</v>
      </c>
      <c r="AE178" s="5">
        <v>42462</v>
      </c>
      <c r="AF178" s="5">
        <v>1</v>
      </c>
      <c r="AG178" s="5">
        <v>0</v>
      </c>
      <c r="AH178" s="5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1</v>
      </c>
      <c r="AP178" s="6">
        <v>0</v>
      </c>
      <c r="AQ178" s="6">
        <v>0</v>
      </c>
      <c r="AR178" s="6">
        <v>0</v>
      </c>
      <c r="AS178" s="5">
        <v>1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</row>
    <row r="179" spans="1:52" ht="15.75" customHeight="1">
      <c r="A179" s="4">
        <v>44835</v>
      </c>
      <c r="B179" s="2" t="s">
        <v>6</v>
      </c>
      <c r="C179" s="19">
        <v>1</v>
      </c>
      <c r="D179" s="5" t="s">
        <v>18</v>
      </c>
      <c r="E179" s="5">
        <v>1067.4100000000001</v>
      </c>
      <c r="F179" s="6">
        <f t="shared" si="0"/>
        <v>6.9729904324150755</v>
      </c>
      <c r="G179" s="10">
        <v>115</v>
      </c>
      <c r="H179" s="30">
        <f>G179+H178</f>
        <v>39095</v>
      </c>
      <c r="I179" s="10">
        <f t="shared" si="10"/>
        <v>10.573749860558614</v>
      </c>
      <c r="J179" s="10">
        <v>2.5</v>
      </c>
      <c r="K179" s="10">
        <v>1</v>
      </c>
      <c r="L179" s="6">
        <f t="shared" si="1"/>
        <v>0</v>
      </c>
      <c r="M179" s="12">
        <v>109.67</v>
      </c>
      <c r="N179" s="11">
        <f t="shared" si="2"/>
        <v>4.7065528002766941</v>
      </c>
      <c r="O179" s="5">
        <v>1</v>
      </c>
      <c r="P179" s="5">
        <v>1</v>
      </c>
      <c r="Q179" s="5">
        <v>0</v>
      </c>
      <c r="R179" s="5">
        <v>0</v>
      </c>
      <c r="S179" s="5">
        <f t="shared" si="3"/>
        <v>0</v>
      </c>
      <c r="T179" s="5">
        <v>8082.0745669999997</v>
      </c>
      <c r="U179" s="5">
        <f t="shared" si="4"/>
        <v>8.997403871901227</v>
      </c>
      <c r="V179" s="2">
        <v>0</v>
      </c>
      <c r="W179" s="12">
        <v>1</v>
      </c>
      <c r="X179" s="5">
        <v>112.65</v>
      </c>
      <c r="Y179" s="6">
        <f t="shared" si="9"/>
        <v>96.06037349705808</v>
      </c>
      <c r="AE179" s="5">
        <v>0</v>
      </c>
      <c r="AF179" s="5">
        <v>1</v>
      </c>
      <c r="AG179" s="5">
        <v>0</v>
      </c>
      <c r="AH179" s="5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1</v>
      </c>
      <c r="AQ179" s="6">
        <v>0</v>
      </c>
      <c r="AR179" s="6">
        <v>0</v>
      </c>
      <c r="AS179" s="5">
        <v>1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</row>
    <row r="180" spans="1:52" ht="15.75" customHeight="1">
      <c r="A180" s="4">
        <v>44866</v>
      </c>
      <c r="B180" s="2" t="s">
        <v>6</v>
      </c>
      <c r="C180" s="19">
        <v>1</v>
      </c>
      <c r="D180" s="5" t="s">
        <v>18</v>
      </c>
      <c r="E180" s="5">
        <v>1377.84</v>
      </c>
      <c r="F180" s="6">
        <f t="shared" si="0"/>
        <v>7.2282723345274906</v>
      </c>
      <c r="G180" s="10">
        <v>184</v>
      </c>
      <c r="H180" s="30">
        <f>G180+H179</f>
        <v>39279</v>
      </c>
      <c r="I180" s="10">
        <f t="shared" si="10"/>
        <v>10.578445303895863</v>
      </c>
      <c r="J180" s="10">
        <v>2.5</v>
      </c>
      <c r="K180" s="10">
        <v>1</v>
      </c>
      <c r="L180" s="6">
        <f t="shared" si="1"/>
        <v>0</v>
      </c>
      <c r="M180" s="11"/>
      <c r="N180" s="11">
        <f t="shared" si="2"/>
        <v>0</v>
      </c>
      <c r="O180" s="5">
        <v>1</v>
      </c>
      <c r="P180" s="5">
        <v>1</v>
      </c>
      <c r="Q180" s="5">
        <v>0</v>
      </c>
      <c r="R180" s="5">
        <v>0</v>
      </c>
      <c r="S180" s="5">
        <f t="shared" si="3"/>
        <v>0</v>
      </c>
      <c r="T180" s="5">
        <v>8082.0745669999997</v>
      </c>
      <c r="U180" s="5">
        <f t="shared" si="4"/>
        <v>8.997403871901227</v>
      </c>
      <c r="V180" s="2">
        <v>0</v>
      </c>
      <c r="W180" s="12">
        <v>1</v>
      </c>
      <c r="X180" s="5">
        <v>117.16</v>
      </c>
      <c r="Y180" s="6">
        <f t="shared" si="9"/>
        <v>99.906199368977582</v>
      </c>
      <c r="AE180" s="5">
        <v>0</v>
      </c>
      <c r="AF180" s="5">
        <v>1</v>
      </c>
      <c r="AG180" s="5">
        <v>0</v>
      </c>
      <c r="AH180" s="5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1</v>
      </c>
      <c r="AR180" s="6">
        <v>0</v>
      </c>
      <c r="AS180" s="5">
        <v>1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</row>
    <row r="181" spans="1:52" ht="15.75" customHeight="1">
      <c r="A181" s="4">
        <v>44896</v>
      </c>
      <c r="B181" s="2" t="s">
        <v>6</v>
      </c>
      <c r="C181" s="19">
        <v>1</v>
      </c>
      <c r="D181" s="5" t="s">
        <v>18</v>
      </c>
      <c r="E181" s="5">
        <v>1491.19</v>
      </c>
      <c r="F181" s="6">
        <f t="shared" si="0"/>
        <v>7.3073297379002575</v>
      </c>
      <c r="G181" s="10">
        <v>264</v>
      </c>
      <c r="H181" s="21">
        <v>38911</v>
      </c>
      <c r="I181" s="10">
        <f t="shared" si="10"/>
        <v>10.569032265982456</v>
      </c>
      <c r="J181" s="10">
        <v>2.5</v>
      </c>
      <c r="K181" s="10">
        <v>1</v>
      </c>
      <c r="L181" s="6">
        <f t="shared" si="1"/>
        <v>0</v>
      </c>
      <c r="M181" s="11"/>
      <c r="N181" s="11">
        <f t="shared" si="2"/>
        <v>0</v>
      </c>
      <c r="O181" s="5">
        <v>1</v>
      </c>
      <c r="P181" s="5">
        <v>1</v>
      </c>
      <c r="Q181" s="5">
        <v>0</v>
      </c>
      <c r="R181" s="5">
        <v>0</v>
      </c>
      <c r="S181" s="5">
        <f t="shared" si="3"/>
        <v>0</v>
      </c>
      <c r="T181" s="5">
        <v>8082.0745669999997</v>
      </c>
      <c r="U181" s="5">
        <f t="shared" si="4"/>
        <v>8.997403871901227</v>
      </c>
      <c r="V181" s="2">
        <v>0</v>
      </c>
      <c r="W181" s="12">
        <v>1</v>
      </c>
      <c r="X181" s="5">
        <v>119.34</v>
      </c>
      <c r="Y181" s="6">
        <f t="shared" si="9"/>
        <v>101.76515732924022</v>
      </c>
      <c r="AE181" s="5">
        <v>0</v>
      </c>
      <c r="AF181" s="5">
        <v>1</v>
      </c>
      <c r="AG181" s="5">
        <v>0</v>
      </c>
      <c r="AH181" s="5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1</v>
      </c>
      <c r="AS181" s="5">
        <v>1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</row>
    <row r="182" spans="1:52" ht="15.75" customHeight="1">
      <c r="A182" s="4">
        <v>43101</v>
      </c>
      <c r="B182" s="2" t="s">
        <v>6</v>
      </c>
      <c r="C182" s="19">
        <v>1</v>
      </c>
      <c r="D182" s="5" t="s">
        <v>10</v>
      </c>
      <c r="E182" s="5">
        <v>934.9</v>
      </c>
      <c r="F182" s="6">
        <f t="shared" si="0"/>
        <v>6.8404395716972699</v>
      </c>
      <c r="G182" s="21">
        <v>4274</v>
      </c>
      <c r="H182" s="30">
        <f>G182+H181</f>
        <v>43185</v>
      </c>
      <c r="I182" s="10">
        <f t="shared" si="10"/>
        <v>10.673248491714386</v>
      </c>
      <c r="J182" s="10">
        <v>0</v>
      </c>
      <c r="K182" s="10">
        <v>362.83</v>
      </c>
      <c r="L182" s="6">
        <f t="shared" si="1"/>
        <v>5.8939344050097677</v>
      </c>
      <c r="M182" s="11">
        <v>105.66</v>
      </c>
      <c r="N182" s="11">
        <f t="shared" si="2"/>
        <v>4.6696462051724561</v>
      </c>
      <c r="O182" s="5">
        <v>0</v>
      </c>
      <c r="P182" s="5">
        <v>1</v>
      </c>
      <c r="Q182" s="5">
        <v>0</v>
      </c>
      <c r="R182" s="5">
        <v>0</v>
      </c>
      <c r="S182" s="5">
        <f t="shared" si="3"/>
        <v>0</v>
      </c>
      <c r="T182" s="5">
        <v>4269.3788199999999</v>
      </c>
      <c r="U182" s="5">
        <f t="shared" si="4"/>
        <v>8.3592236202302601</v>
      </c>
      <c r="V182" s="2">
        <v>0</v>
      </c>
      <c r="W182" s="12">
        <v>0</v>
      </c>
      <c r="X182" s="5">
        <v>276.66000000000003</v>
      </c>
      <c r="Y182" s="6">
        <f t="shared" ref="Y182:Y241" si="11">X182*100/276.66</f>
        <v>100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1</v>
      </c>
      <c r="AH182" s="5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5">
        <v>1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</row>
    <row r="183" spans="1:52" ht="15.75" customHeight="1">
      <c r="A183" s="4">
        <v>43132</v>
      </c>
      <c r="B183" s="2" t="s">
        <v>6</v>
      </c>
      <c r="C183" s="19">
        <v>1</v>
      </c>
      <c r="D183" s="5" t="s">
        <v>10</v>
      </c>
      <c r="E183" s="5">
        <v>816.68</v>
      </c>
      <c r="F183" s="6">
        <f t="shared" si="0"/>
        <v>6.7052473412679987</v>
      </c>
      <c r="G183" s="21">
        <v>2081</v>
      </c>
      <c r="H183" s="30">
        <f>G183+H182</f>
        <v>45266</v>
      </c>
      <c r="I183" s="10">
        <f t="shared" si="10"/>
        <v>10.720311477789672</v>
      </c>
      <c r="J183" s="10">
        <v>0</v>
      </c>
      <c r="K183" s="10">
        <v>344.64</v>
      </c>
      <c r="L183" s="6">
        <f t="shared" si="1"/>
        <v>5.8425003939680238</v>
      </c>
      <c r="M183" s="11">
        <v>105.66</v>
      </c>
      <c r="N183" s="11">
        <f t="shared" si="2"/>
        <v>4.6696462051724561</v>
      </c>
      <c r="O183" s="5">
        <v>0</v>
      </c>
      <c r="P183" s="5">
        <v>1</v>
      </c>
      <c r="Q183" s="5">
        <v>0</v>
      </c>
      <c r="R183" s="5">
        <v>0</v>
      </c>
      <c r="S183" s="5">
        <f t="shared" si="3"/>
        <v>0</v>
      </c>
      <c r="T183" s="5">
        <v>4269.3788199999999</v>
      </c>
      <c r="U183" s="5">
        <f t="shared" si="4"/>
        <v>8.3592236202302601</v>
      </c>
      <c r="V183" s="2">
        <v>0</v>
      </c>
      <c r="W183" s="12">
        <v>0</v>
      </c>
      <c r="X183" s="5">
        <v>276.86</v>
      </c>
      <c r="Y183" s="6">
        <f t="shared" si="11"/>
        <v>100.07229089857586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1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5">
        <v>1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</row>
    <row r="184" spans="1:52" ht="15.75" customHeight="1">
      <c r="A184" s="4">
        <v>43160</v>
      </c>
      <c r="B184" s="2" t="s">
        <v>6</v>
      </c>
      <c r="C184" s="19">
        <v>1</v>
      </c>
      <c r="D184" s="5" t="s">
        <v>10</v>
      </c>
      <c r="E184" s="5">
        <v>925.25</v>
      </c>
      <c r="F184" s="6">
        <f t="shared" si="0"/>
        <v>6.8300639712662656</v>
      </c>
      <c r="G184" s="21">
        <v>4370</v>
      </c>
      <c r="H184" s="30">
        <f>G184+H183</f>
        <v>49636</v>
      </c>
      <c r="I184" s="10">
        <f t="shared" si="10"/>
        <v>10.812471655894511</v>
      </c>
      <c r="J184" s="10">
        <v>0</v>
      </c>
      <c r="K184" s="10">
        <v>350.62</v>
      </c>
      <c r="L184" s="6">
        <f t="shared" si="1"/>
        <v>5.859703015925728</v>
      </c>
      <c r="M184" s="11">
        <v>105.66</v>
      </c>
      <c r="N184" s="11">
        <f t="shared" si="2"/>
        <v>4.6696462051724561</v>
      </c>
      <c r="O184" s="5">
        <v>0</v>
      </c>
      <c r="P184" s="5">
        <v>1</v>
      </c>
      <c r="Q184" s="5">
        <v>0</v>
      </c>
      <c r="R184" s="5">
        <v>0</v>
      </c>
      <c r="S184" s="5">
        <f t="shared" si="3"/>
        <v>0</v>
      </c>
      <c r="T184" s="5">
        <v>4269.3788199999999</v>
      </c>
      <c r="U184" s="5">
        <f t="shared" si="4"/>
        <v>8.3592236202302601</v>
      </c>
      <c r="V184" s="2">
        <v>0</v>
      </c>
      <c r="W184" s="12">
        <v>0</v>
      </c>
      <c r="X184" s="5">
        <v>277.13</v>
      </c>
      <c r="Y184" s="6">
        <f t="shared" si="11"/>
        <v>100.16988361165329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6">
        <v>1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5">
        <v>1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</row>
    <row r="185" spans="1:52" ht="15.75" customHeight="1">
      <c r="A185" s="4">
        <v>43191</v>
      </c>
      <c r="B185" s="2" t="s">
        <v>6</v>
      </c>
      <c r="C185" s="19">
        <v>1</v>
      </c>
      <c r="D185" s="5" t="s">
        <v>10</v>
      </c>
      <c r="E185" s="5">
        <v>944.91</v>
      </c>
      <c r="F185" s="6">
        <f t="shared" si="0"/>
        <v>6.8510896848630694</v>
      </c>
      <c r="G185" s="10">
        <v>4731</v>
      </c>
      <c r="H185" s="21">
        <v>38912</v>
      </c>
      <c r="I185" s="10">
        <f t="shared" si="10"/>
        <v>10.56905796532584</v>
      </c>
      <c r="J185" s="10">
        <v>0</v>
      </c>
      <c r="K185" s="10">
        <v>351.08</v>
      </c>
      <c r="L185" s="6">
        <f t="shared" si="1"/>
        <v>5.8610141177239168</v>
      </c>
      <c r="M185" s="11">
        <v>105.66</v>
      </c>
      <c r="N185" s="11">
        <f t="shared" si="2"/>
        <v>4.6696462051724561</v>
      </c>
      <c r="O185" s="5">
        <v>0</v>
      </c>
      <c r="P185" s="5">
        <v>1</v>
      </c>
      <c r="Q185" s="5">
        <v>0</v>
      </c>
      <c r="R185" s="5">
        <v>0</v>
      </c>
      <c r="S185" s="5">
        <f t="shared" si="3"/>
        <v>0</v>
      </c>
      <c r="T185" s="5">
        <v>4269.3788199999999</v>
      </c>
      <c r="U185" s="5">
        <f t="shared" si="4"/>
        <v>8.3592236202302601</v>
      </c>
      <c r="V185" s="2">
        <v>0</v>
      </c>
      <c r="W185" s="12">
        <v>0</v>
      </c>
      <c r="X185" s="5">
        <v>275.68</v>
      </c>
      <c r="Y185" s="6">
        <f t="shared" si="11"/>
        <v>99.645774596978228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6">
        <v>0</v>
      </c>
      <c r="AJ185" s="6">
        <v>1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5">
        <v>1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</row>
    <row r="186" spans="1:52" ht="15.75" customHeight="1">
      <c r="A186" s="9">
        <v>43221</v>
      </c>
      <c r="B186" s="2" t="s">
        <v>6</v>
      </c>
      <c r="C186" s="19">
        <v>1</v>
      </c>
      <c r="D186" s="5" t="s">
        <v>10</v>
      </c>
      <c r="E186" s="5">
        <v>1050.98</v>
      </c>
      <c r="F186" s="6">
        <f t="shared" si="0"/>
        <v>6.9574783412001695</v>
      </c>
      <c r="G186" s="21">
        <v>2299</v>
      </c>
      <c r="H186" s="30">
        <f>G186+H185</f>
        <v>41211</v>
      </c>
      <c r="I186" s="10">
        <f t="shared" si="10"/>
        <v>10.626460489993315</v>
      </c>
      <c r="J186" s="10">
        <v>0</v>
      </c>
      <c r="K186" s="10">
        <v>373.8</v>
      </c>
      <c r="L186" s="6">
        <f t="shared" si="1"/>
        <v>5.9237208950214626</v>
      </c>
      <c r="M186" s="11">
        <v>105.66</v>
      </c>
      <c r="N186" s="11">
        <f t="shared" si="2"/>
        <v>4.6696462051724561</v>
      </c>
      <c r="O186" s="5">
        <v>0</v>
      </c>
      <c r="P186" s="5">
        <v>1</v>
      </c>
      <c r="Q186" s="5">
        <v>0</v>
      </c>
      <c r="R186" s="5">
        <v>0</v>
      </c>
      <c r="S186" s="5">
        <f t="shared" si="3"/>
        <v>0</v>
      </c>
      <c r="T186" s="5">
        <v>4269.3788199999999</v>
      </c>
      <c r="U186" s="5">
        <f t="shared" si="4"/>
        <v>8.3592236202302601</v>
      </c>
      <c r="V186" s="2">
        <v>0</v>
      </c>
      <c r="W186" s="12">
        <v>0</v>
      </c>
      <c r="X186" s="5">
        <v>276.74</v>
      </c>
      <c r="Y186" s="6">
        <f t="shared" si="11"/>
        <v>100.02891635943034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6">
        <v>0</v>
      </c>
      <c r="AJ186" s="6">
        <v>0</v>
      </c>
      <c r="AK186" s="6">
        <v>1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5">
        <v>1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</row>
    <row r="187" spans="1:52" ht="15.75" customHeight="1">
      <c r="A187" s="4">
        <v>43252</v>
      </c>
      <c r="B187" s="2" t="s">
        <v>6</v>
      </c>
      <c r="C187" s="19">
        <v>1</v>
      </c>
      <c r="D187" s="5" t="s">
        <v>10</v>
      </c>
      <c r="E187" s="5">
        <v>920.21</v>
      </c>
      <c r="F187" s="6">
        <f t="shared" si="0"/>
        <v>6.8246019048651023</v>
      </c>
      <c r="G187" s="21">
        <v>1661</v>
      </c>
      <c r="H187" s="30">
        <f>G187+H186</f>
        <v>42872</v>
      </c>
      <c r="I187" s="10">
        <f t="shared" si="10"/>
        <v>10.665974211174687</v>
      </c>
      <c r="J187" s="10">
        <v>0</v>
      </c>
      <c r="K187" s="10">
        <v>340.32</v>
      </c>
      <c r="L187" s="6">
        <f t="shared" si="1"/>
        <v>5.8298863514519272</v>
      </c>
      <c r="M187" s="11">
        <v>105.66</v>
      </c>
      <c r="N187" s="11">
        <f t="shared" si="2"/>
        <v>4.6696462051724561</v>
      </c>
      <c r="O187" s="5">
        <v>0</v>
      </c>
      <c r="P187" s="5">
        <v>1</v>
      </c>
      <c r="Q187" s="5">
        <v>0</v>
      </c>
      <c r="R187" s="5">
        <v>0</v>
      </c>
      <c r="S187" s="5">
        <f t="shared" si="3"/>
        <v>0</v>
      </c>
      <c r="T187" s="5">
        <v>4269.3788199999999</v>
      </c>
      <c r="U187" s="5">
        <f t="shared" si="4"/>
        <v>8.3592236202302601</v>
      </c>
      <c r="V187" s="2">
        <v>0</v>
      </c>
      <c r="W187" s="12">
        <v>0</v>
      </c>
      <c r="X187" s="5">
        <v>276.82</v>
      </c>
      <c r="Y187" s="6">
        <f t="shared" si="11"/>
        <v>100.05783271886068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6">
        <v>0</v>
      </c>
      <c r="AJ187" s="6">
        <v>0</v>
      </c>
      <c r="AK187" s="6">
        <v>0</v>
      </c>
      <c r="AL187" s="6">
        <v>1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5">
        <v>1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</row>
    <row r="188" spans="1:52" ht="15.75" customHeight="1">
      <c r="A188" s="4">
        <v>43282</v>
      </c>
      <c r="B188" s="2" t="s">
        <v>6</v>
      </c>
      <c r="C188" s="19">
        <v>1</v>
      </c>
      <c r="D188" s="5" t="s">
        <v>10</v>
      </c>
      <c r="E188" s="5">
        <v>898.27</v>
      </c>
      <c r="F188" s="6">
        <f t="shared" si="0"/>
        <v>6.8004706912620367</v>
      </c>
      <c r="G188" s="21">
        <v>2823</v>
      </c>
      <c r="H188" s="30">
        <f>G188+H187</f>
        <v>45695</v>
      </c>
      <c r="I188" s="10">
        <f t="shared" si="10"/>
        <v>10.729744161706302</v>
      </c>
      <c r="J188" s="10">
        <v>0</v>
      </c>
      <c r="K188" s="10">
        <v>401.95</v>
      </c>
      <c r="L188" s="6">
        <f t="shared" si="1"/>
        <v>5.9963277027739696</v>
      </c>
      <c r="M188" s="11">
        <v>105.66</v>
      </c>
      <c r="N188" s="11">
        <f t="shared" si="2"/>
        <v>4.6696462051724561</v>
      </c>
      <c r="O188" s="5">
        <v>0</v>
      </c>
      <c r="P188" s="5">
        <v>1</v>
      </c>
      <c r="Q188" s="5">
        <v>0</v>
      </c>
      <c r="R188" s="5">
        <v>0</v>
      </c>
      <c r="S188" s="5">
        <f t="shared" si="3"/>
        <v>0</v>
      </c>
      <c r="T188" s="5">
        <v>4269.3788199999999</v>
      </c>
      <c r="U188" s="5">
        <f t="shared" si="4"/>
        <v>8.3592236202302601</v>
      </c>
      <c r="V188" s="2">
        <v>0</v>
      </c>
      <c r="W188" s="12">
        <v>0</v>
      </c>
      <c r="X188" s="5">
        <v>276.68</v>
      </c>
      <c r="Y188" s="6">
        <f t="shared" si="11"/>
        <v>100.00722908985757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1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5">
        <v>1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</row>
    <row r="189" spans="1:52" ht="15.75" customHeight="1">
      <c r="A189" s="4">
        <v>43313</v>
      </c>
      <c r="B189" s="2" t="s">
        <v>6</v>
      </c>
      <c r="C189" s="19">
        <v>1</v>
      </c>
      <c r="D189" s="5" t="s">
        <v>10</v>
      </c>
      <c r="E189" s="5">
        <v>950.73</v>
      </c>
      <c r="F189" s="6">
        <f t="shared" si="0"/>
        <v>6.8572301105629174</v>
      </c>
      <c r="G189" s="21">
        <v>2275</v>
      </c>
      <c r="H189" s="21">
        <v>38913</v>
      </c>
      <c r="I189" s="10">
        <f t="shared" si="10"/>
        <v>10.569083664008783</v>
      </c>
      <c r="J189" s="10">
        <v>0</v>
      </c>
      <c r="K189" s="10">
        <v>390.44</v>
      </c>
      <c r="L189" s="6">
        <f t="shared" si="1"/>
        <v>5.9672743083067648</v>
      </c>
      <c r="M189" s="11">
        <v>105.66</v>
      </c>
      <c r="N189" s="11">
        <f t="shared" si="2"/>
        <v>4.6696462051724561</v>
      </c>
      <c r="O189" s="5">
        <v>0</v>
      </c>
      <c r="P189" s="5">
        <v>1</v>
      </c>
      <c r="Q189" s="5">
        <v>0</v>
      </c>
      <c r="R189" s="5">
        <v>0</v>
      </c>
      <c r="S189" s="5">
        <f t="shared" si="3"/>
        <v>0</v>
      </c>
      <c r="T189" s="5">
        <v>4269.3788199999999</v>
      </c>
      <c r="U189" s="5">
        <f t="shared" si="4"/>
        <v>8.3592236202302601</v>
      </c>
      <c r="V189" s="2">
        <v>0</v>
      </c>
      <c r="W189" s="12">
        <v>0</v>
      </c>
      <c r="X189" s="5">
        <v>276.72000000000003</v>
      </c>
      <c r="Y189" s="6">
        <f t="shared" si="11"/>
        <v>100.02168726957277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1</v>
      </c>
      <c r="AO189" s="6">
        <v>0</v>
      </c>
      <c r="AP189" s="6">
        <v>0</v>
      </c>
      <c r="AQ189" s="6">
        <v>0</v>
      </c>
      <c r="AR189" s="6">
        <v>0</v>
      </c>
      <c r="AS189" s="5">
        <v>1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</row>
    <row r="190" spans="1:52" ht="15.75" customHeight="1">
      <c r="A190" s="4">
        <v>43344</v>
      </c>
      <c r="B190" s="2" t="s">
        <v>6</v>
      </c>
      <c r="C190" s="19">
        <v>1</v>
      </c>
      <c r="D190" s="5" t="s">
        <v>10</v>
      </c>
      <c r="E190" s="5">
        <v>806.93</v>
      </c>
      <c r="F190" s="6">
        <f t="shared" si="0"/>
        <v>6.6932369234916198</v>
      </c>
      <c r="G190" s="21">
        <v>1136</v>
      </c>
      <c r="H190" s="30">
        <f>G190+H189</f>
        <v>40049</v>
      </c>
      <c r="I190" s="10">
        <f t="shared" si="10"/>
        <v>10.597858983395765</v>
      </c>
      <c r="J190" s="10">
        <v>0</v>
      </c>
      <c r="K190" s="10">
        <v>346.35</v>
      </c>
      <c r="L190" s="6">
        <f t="shared" si="1"/>
        <v>5.8474498244686144</v>
      </c>
      <c r="M190" s="11">
        <v>105.66</v>
      </c>
      <c r="N190" s="11">
        <f t="shared" si="2"/>
        <v>4.6696462051724561</v>
      </c>
      <c r="O190" s="5">
        <v>0</v>
      </c>
      <c r="P190" s="5">
        <v>1</v>
      </c>
      <c r="Q190" s="5">
        <v>0</v>
      </c>
      <c r="R190" s="5">
        <v>0</v>
      </c>
      <c r="S190" s="5">
        <f t="shared" si="3"/>
        <v>0</v>
      </c>
      <c r="T190" s="5">
        <v>4269.3788199999999</v>
      </c>
      <c r="U190" s="5">
        <f t="shared" si="4"/>
        <v>8.3592236202302601</v>
      </c>
      <c r="V190" s="2">
        <v>0</v>
      </c>
      <c r="W190" s="12">
        <v>0</v>
      </c>
      <c r="X190" s="5">
        <v>276.17</v>
      </c>
      <c r="Y190" s="6">
        <f t="shared" si="11"/>
        <v>99.822887298489107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1</v>
      </c>
      <c r="AP190" s="6">
        <v>0</v>
      </c>
      <c r="AQ190" s="6">
        <v>0</v>
      </c>
      <c r="AR190" s="6">
        <v>0</v>
      </c>
      <c r="AS190" s="5">
        <v>1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</row>
    <row r="191" spans="1:52" ht="15.75" customHeight="1">
      <c r="A191" s="4">
        <v>43374</v>
      </c>
      <c r="B191" s="2" t="s">
        <v>6</v>
      </c>
      <c r="C191" s="19">
        <v>1</v>
      </c>
      <c r="D191" s="5" t="s">
        <v>10</v>
      </c>
      <c r="E191" s="5">
        <v>869.18</v>
      </c>
      <c r="F191" s="6">
        <f t="shared" si="0"/>
        <v>6.7675502384534889</v>
      </c>
      <c r="G191" s="10">
        <v>721</v>
      </c>
      <c r="H191" s="30">
        <f>G191+H190</f>
        <v>40770</v>
      </c>
      <c r="I191" s="10">
        <f t="shared" si="10"/>
        <v>10.615701795813299</v>
      </c>
      <c r="J191" s="10">
        <v>0</v>
      </c>
      <c r="K191" s="10">
        <v>383.7</v>
      </c>
      <c r="L191" s="6">
        <f t="shared" si="1"/>
        <v>5.9498609972529071</v>
      </c>
      <c r="M191" s="11">
        <v>105.66</v>
      </c>
      <c r="N191" s="11">
        <f t="shared" si="2"/>
        <v>4.6696462051724561</v>
      </c>
      <c r="O191" s="5">
        <v>0</v>
      </c>
      <c r="P191" s="5">
        <v>1</v>
      </c>
      <c r="Q191" s="5">
        <v>0</v>
      </c>
      <c r="R191" s="5">
        <v>0</v>
      </c>
      <c r="S191" s="5">
        <f t="shared" si="3"/>
        <v>0</v>
      </c>
      <c r="T191" s="5">
        <v>4269.3788199999999</v>
      </c>
      <c r="U191" s="5">
        <f t="shared" si="4"/>
        <v>8.3592236202302601</v>
      </c>
      <c r="V191" s="2">
        <v>0</v>
      </c>
      <c r="W191" s="12">
        <v>0</v>
      </c>
      <c r="X191" s="5">
        <v>275.95999999999998</v>
      </c>
      <c r="Y191" s="6">
        <f t="shared" si="11"/>
        <v>99.74698185498444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1</v>
      </c>
      <c r="AQ191" s="6">
        <v>0</v>
      </c>
      <c r="AR191" s="6">
        <v>0</v>
      </c>
      <c r="AS191" s="5">
        <v>1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</row>
    <row r="192" spans="1:52" ht="15.75" customHeight="1">
      <c r="A192" s="4">
        <v>43405</v>
      </c>
      <c r="B192" s="2" t="s">
        <v>6</v>
      </c>
      <c r="C192" s="19">
        <v>1</v>
      </c>
      <c r="D192" s="5" t="s">
        <v>10</v>
      </c>
      <c r="E192" s="5">
        <v>909.52</v>
      </c>
      <c r="F192" s="6">
        <f t="shared" si="0"/>
        <v>6.8129169878208513</v>
      </c>
      <c r="G192" s="10">
        <v>624</v>
      </c>
      <c r="H192" s="30">
        <f>G192+H191</f>
        <v>41394</v>
      </c>
      <c r="I192" s="10">
        <f t="shared" si="10"/>
        <v>10.630891221774164</v>
      </c>
      <c r="J192" s="10">
        <v>0</v>
      </c>
      <c r="K192" s="10">
        <v>402.49</v>
      </c>
      <c r="L192" s="6">
        <f t="shared" si="1"/>
        <v>5.9976702518294864</v>
      </c>
      <c r="M192" s="11">
        <v>105.66</v>
      </c>
      <c r="N192" s="11">
        <f t="shared" si="2"/>
        <v>4.6696462051724561</v>
      </c>
      <c r="O192" s="5">
        <v>0</v>
      </c>
      <c r="P192" s="5">
        <v>1</v>
      </c>
      <c r="Q192" s="5">
        <v>0</v>
      </c>
      <c r="R192" s="5">
        <v>0</v>
      </c>
      <c r="S192" s="5">
        <f t="shared" si="3"/>
        <v>0</v>
      </c>
      <c r="T192" s="5">
        <v>4269.3788199999999</v>
      </c>
      <c r="U192" s="5">
        <f t="shared" si="4"/>
        <v>8.3592236202302601</v>
      </c>
      <c r="V192" s="2">
        <v>0</v>
      </c>
      <c r="W192" s="12">
        <v>0</v>
      </c>
      <c r="X192" s="5">
        <v>275.67</v>
      </c>
      <c r="Y192" s="6">
        <f t="shared" si="11"/>
        <v>99.642160052049434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5">
        <v>1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</row>
    <row r="193" spans="1:52" ht="15.75" customHeight="1">
      <c r="A193" s="4">
        <v>43435</v>
      </c>
      <c r="B193" s="2" t="s">
        <v>6</v>
      </c>
      <c r="C193" s="19">
        <v>1</v>
      </c>
      <c r="D193" s="5" t="s">
        <v>10</v>
      </c>
      <c r="E193" s="5">
        <v>879.19</v>
      </c>
      <c r="F193" s="6">
        <f t="shared" si="0"/>
        <v>6.7790010290483851</v>
      </c>
      <c r="G193" s="10">
        <v>549</v>
      </c>
      <c r="H193" s="21">
        <v>38914</v>
      </c>
      <c r="I193" s="10">
        <f t="shared" si="10"/>
        <v>10.569109362031321</v>
      </c>
      <c r="J193" s="10">
        <v>0</v>
      </c>
      <c r="K193" s="10">
        <v>390.49</v>
      </c>
      <c r="L193" s="6">
        <f t="shared" si="1"/>
        <v>5.9674023607572231</v>
      </c>
      <c r="M193" s="11">
        <v>105.66</v>
      </c>
      <c r="N193" s="11">
        <f t="shared" si="2"/>
        <v>4.6696462051724561</v>
      </c>
      <c r="O193" s="5">
        <v>0</v>
      </c>
      <c r="P193" s="5">
        <v>1</v>
      </c>
      <c r="Q193" s="5">
        <v>0</v>
      </c>
      <c r="R193" s="5">
        <v>0</v>
      </c>
      <c r="S193" s="5">
        <f t="shared" si="3"/>
        <v>0</v>
      </c>
      <c r="T193" s="5">
        <v>4269.3788199999999</v>
      </c>
      <c r="U193" s="5">
        <f t="shared" si="4"/>
        <v>8.3592236202302601</v>
      </c>
      <c r="V193" s="2">
        <v>0</v>
      </c>
      <c r="W193" s="12">
        <v>0</v>
      </c>
      <c r="X193" s="5">
        <v>276.08</v>
      </c>
      <c r="Y193" s="6">
        <f t="shared" si="11"/>
        <v>99.790356394129972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1</v>
      </c>
      <c r="AS193" s="5">
        <v>1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</row>
    <row r="194" spans="1:52" ht="15.75" customHeight="1">
      <c r="A194" s="4">
        <v>43466</v>
      </c>
      <c r="B194" s="2" t="s">
        <v>6</v>
      </c>
      <c r="C194" s="19">
        <v>1</v>
      </c>
      <c r="D194" s="5" t="s">
        <v>10</v>
      </c>
      <c r="E194" s="5">
        <v>1249.6400000000001</v>
      </c>
      <c r="F194" s="6">
        <f t="shared" si="0"/>
        <v>7.1306107888163828</v>
      </c>
      <c r="G194" s="10">
        <v>626</v>
      </c>
      <c r="H194" s="30">
        <f>G194+H193</f>
        <v>39540</v>
      </c>
      <c r="I194" s="10">
        <f t="shared" si="10"/>
        <v>10.585068096724608</v>
      </c>
      <c r="J194" s="10">
        <v>0</v>
      </c>
      <c r="K194" s="10">
        <v>401.35</v>
      </c>
      <c r="L194" s="6">
        <f t="shared" si="1"/>
        <v>5.9948338645775863</v>
      </c>
      <c r="M194" s="11">
        <v>118.21</v>
      </c>
      <c r="N194" s="11">
        <f t="shared" si="2"/>
        <v>4.78088664372991</v>
      </c>
      <c r="O194" s="5">
        <v>0</v>
      </c>
      <c r="P194" s="5">
        <v>1</v>
      </c>
      <c r="Q194" s="5">
        <v>0</v>
      </c>
      <c r="R194" s="5">
        <v>0</v>
      </c>
      <c r="S194" s="5">
        <f t="shared" si="3"/>
        <v>0</v>
      </c>
      <c r="T194" s="5">
        <v>4269.3788199999999</v>
      </c>
      <c r="U194" s="5">
        <f t="shared" si="4"/>
        <v>8.3592236202302601</v>
      </c>
      <c r="V194" s="2">
        <v>0</v>
      </c>
      <c r="W194" s="12">
        <v>0</v>
      </c>
      <c r="X194" s="5">
        <v>276.97000000000003</v>
      </c>
      <c r="Y194" s="6">
        <f t="shared" si="11"/>
        <v>100.1120508927926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1</v>
      </c>
      <c r="AH194" s="5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5">
        <v>1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</row>
    <row r="195" spans="1:52" ht="15.75" customHeight="1">
      <c r="A195" s="4">
        <v>43497</v>
      </c>
      <c r="B195" s="2" t="s">
        <v>6</v>
      </c>
      <c r="C195" s="19">
        <v>1</v>
      </c>
      <c r="D195" s="5" t="s">
        <v>10</v>
      </c>
      <c r="E195" s="5">
        <v>1005.98</v>
      </c>
      <c r="F195" s="6">
        <f t="shared" si="0"/>
        <v>6.9137174697463548</v>
      </c>
      <c r="G195" s="21">
        <v>1145</v>
      </c>
      <c r="H195" s="30">
        <f>G195+H194</f>
        <v>40685</v>
      </c>
      <c r="I195" s="10">
        <f t="shared" ref="I195:I258" si="12">LN(H195)</f>
        <v>10.613614753130758</v>
      </c>
      <c r="J195" s="10">
        <v>0</v>
      </c>
      <c r="K195" s="10">
        <v>389.37</v>
      </c>
      <c r="L195" s="6">
        <f t="shared" si="1"/>
        <v>5.9645300483677772</v>
      </c>
      <c r="M195" s="11">
        <v>118.21</v>
      </c>
      <c r="N195" s="11">
        <f t="shared" si="2"/>
        <v>4.78088664372991</v>
      </c>
      <c r="O195" s="5">
        <v>0</v>
      </c>
      <c r="P195" s="5">
        <v>1</v>
      </c>
      <c r="Q195" s="5">
        <v>0</v>
      </c>
      <c r="R195" s="5">
        <v>0</v>
      </c>
      <c r="S195" s="5">
        <f t="shared" si="3"/>
        <v>0</v>
      </c>
      <c r="T195" s="5">
        <v>4269.3788199999999</v>
      </c>
      <c r="U195" s="5">
        <f t="shared" si="4"/>
        <v>8.3592236202302601</v>
      </c>
      <c r="V195" s="2">
        <v>0</v>
      </c>
      <c r="W195" s="12">
        <v>0</v>
      </c>
      <c r="X195" s="5">
        <v>277.45</v>
      </c>
      <c r="Y195" s="6">
        <f t="shared" si="11"/>
        <v>100.28554904937468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1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5">
        <v>1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</row>
    <row r="196" spans="1:52" ht="15.75" customHeight="1">
      <c r="A196" s="4">
        <v>43525</v>
      </c>
      <c r="B196" s="2" t="s">
        <v>6</v>
      </c>
      <c r="C196" s="19">
        <v>1</v>
      </c>
      <c r="D196" s="5" t="s">
        <v>10</v>
      </c>
      <c r="E196" s="5">
        <v>1127.3800000000001</v>
      </c>
      <c r="F196" s="6">
        <f t="shared" si="0"/>
        <v>7.0276516355575316</v>
      </c>
      <c r="G196" s="21">
        <v>1139</v>
      </c>
      <c r="H196" s="30">
        <f>G196+H195</f>
        <v>41824</v>
      </c>
      <c r="I196" s="10">
        <f t="shared" si="12"/>
        <v>10.641225616423949</v>
      </c>
      <c r="J196" s="10">
        <v>0</v>
      </c>
      <c r="K196" s="10">
        <v>384.07</v>
      </c>
      <c r="L196" s="6">
        <f t="shared" si="1"/>
        <v>5.950824827641287</v>
      </c>
      <c r="M196" s="11">
        <v>118.21</v>
      </c>
      <c r="N196" s="11">
        <f t="shared" si="2"/>
        <v>4.78088664372991</v>
      </c>
      <c r="O196" s="5">
        <v>0</v>
      </c>
      <c r="P196" s="5">
        <v>1</v>
      </c>
      <c r="Q196" s="5">
        <v>0</v>
      </c>
      <c r="R196" s="5">
        <v>0</v>
      </c>
      <c r="S196" s="5">
        <f t="shared" si="3"/>
        <v>0</v>
      </c>
      <c r="T196" s="5">
        <v>4269.3788199999999</v>
      </c>
      <c r="U196" s="5">
        <f t="shared" si="4"/>
        <v>8.3592236202302601</v>
      </c>
      <c r="V196" s="2">
        <v>0</v>
      </c>
      <c r="W196" s="12">
        <v>0</v>
      </c>
      <c r="X196" s="5">
        <v>276.91000000000003</v>
      </c>
      <c r="Y196" s="6">
        <f t="shared" si="11"/>
        <v>100.09036362321984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6">
        <v>1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5">
        <v>1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</row>
    <row r="197" spans="1:52" ht="15.75" customHeight="1">
      <c r="A197" s="4">
        <v>43556</v>
      </c>
      <c r="B197" s="2" t="s">
        <v>6</v>
      </c>
      <c r="C197" s="19">
        <v>1</v>
      </c>
      <c r="D197" s="5" t="s">
        <v>10</v>
      </c>
      <c r="E197" s="5">
        <v>1226.76</v>
      </c>
      <c r="F197" s="6">
        <f t="shared" si="0"/>
        <v>7.1121318265569231</v>
      </c>
      <c r="G197" s="10">
        <v>567</v>
      </c>
      <c r="H197" s="21">
        <v>38915</v>
      </c>
      <c r="I197" s="10">
        <f t="shared" si="12"/>
        <v>10.569135059393489</v>
      </c>
      <c r="J197" s="10">
        <v>0</v>
      </c>
      <c r="K197" s="10">
        <v>374.23</v>
      </c>
      <c r="L197" s="6">
        <f t="shared" si="1"/>
        <v>5.9248705816579976</v>
      </c>
      <c r="M197" s="11">
        <v>118.21</v>
      </c>
      <c r="N197" s="11">
        <f t="shared" si="2"/>
        <v>4.78088664372991</v>
      </c>
      <c r="O197" s="5">
        <v>0</v>
      </c>
      <c r="P197" s="5">
        <v>1</v>
      </c>
      <c r="Q197" s="5">
        <v>0</v>
      </c>
      <c r="R197" s="5">
        <v>0</v>
      </c>
      <c r="S197" s="5">
        <f t="shared" si="3"/>
        <v>0</v>
      </c>
      <c r="T197" s="5">
        <v>4269.3788199999999</v>
      </c>
      <c r="U197" s="5">
        <f t="shared" si="4"/>
        <v>8.3592236202302601</v>
      </c>
      <c r="V197" s="2">
        <v>0</v>
      </c>
      <c r="W197" s="12">
        <v>0</v>
      </c>
      <c r="X197" s="5">
        <v>277.39</v>
      </c>
      <c r="Y197" s="6">
        <f t="shared" si="11"/>
        <v>100.26386177980191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5">
        <v>1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</row>
    <row r="198" spans="1:52" ht="15.75" customHeight="1">
      <c r="A198" s="9">
        <v>43586</v>
      </c>
      <c r="B198" s="2" t="s">
        <v>6</v>
      </c>
      <c r="C198" s="19">
        <v>1</v>
      </c>
      <c r="D198" s="5" t="s">
        <v>10</v>
      </c>
      <c r="E198" s="5">
        <v>1388.21</v>
      </c>
      <c r="F198" s="6">
        <f t="shared" si="0"/>
        <v>7.2357704264525102</v>
      </c>
      <c r="G198" s="10">
        <v>829</v>
      </c>
      <c r="H198" s="30">
        <f>G198+H197</f>
        <v>39744</v>
      </c>
      <c r="I198" s="10">
        <f t="shared" si="12"/>
        <v>10.590214165293151</v>
      </c>
      <c r="J198" s="10">
        <v>0</v>
      </c>
      <c r="K198" s="10">
        <v>425.1</v>
      </c>
      <c r="L198" s="6">
        <f t="shared" si="1"/>
        <v>6.0523244353647447</v>
      </c>
      <c r="M198" s="11">
        <v>118.21</v>
      </c>
      <c r="N198" s="11">
        <f t="shared" si="2"/>
        <v>4.78088664372991</v>
      </c>
      <c r="O198" s="5">
        <v>0</v>
      </c>
      <c r="P198" s="5">
        <v>1</v>
      </c>
      <c r="Q198" s="5">
        <v>0</v>
      </c>
      <c r="R198" s="5">
        <v>0</v>
      </c>
      <c r="S198" s="5">
        <f t="shared" si="3"/>
        <v>0</v>
      </c>
      <c r="T198" s="5">
        <v>4269.3788199999999</v>
      </c>
      <c r="U198" s="5">
        <f t="shared" si="4"/>
        <v>8.3592236202302601</v>
      </c>
      <c r="V198" s="2">
        <v>0</v>
      </c>
      <c r="W198" s="12">
        <v>0</v>
      </c>
      <c r="X198" s="5">
        <v>277.64</v>
      </c>
      <c r="Y198" s="6">
        <f t="shared" si="11"/>
        <v>100.35422540302174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6">
        <v>0</v>
      </c>
      <c r="AJ198" s="6">
        <v>0</v>
      </c>
      <c r="AK198" s="6">
        <v>1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5">
        <v>1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</row>
    <row r="199" spans="1:52" ht="15.75" customHeight="1">
      <c r="A199" s="4">
        <v>43617</v>
      </c>
      <c r="B199" s="2" t="s">
        <v>6</v>
      </c>
      <c r="C199" s="19">
        <v>1</v>
      </c>
      <c r="D199" s="5" t="s">
        <v>10</v>
      </c>
      <c r="E199" s="5">
        <v>986.71</v>
      </c>
      <c r="F199" s="6">
        <f t="shared" si="0"/>
        <v>6.8943761766045082</v>
      </c>
      <c r="G199" s="10">
        <v>837</v>
      </c>
      <c r="H199" s="30">
        <f>G199+H198</f>
        <v>40581</v>
      </c>
      <c r="I199" s="10">
        <f t="shared" si="12"/>
        <v>10.611055255757304</v>
      </c>
      <c r="J199" s="10">
        <v>0</v>
      </c>
      <c r="K199" s="10">
        <v>374.76</v>
      </c>
      <c r="L199" s="6">
        <f t="shared" si="1"/>
        <v>5.9262858210829874</v>
      </c>
      <c r="M199" s="11">
        <v>118.21</v>
      </c>
      <c r="N199" s="11">
        <f t="shared" si="2"/>
        <v>4.78088664372991</v>
      </c>
      <c r="O199" s="5">
        <v>0</v>
      </c>
      <c r="P199" s="5">
        <v>1</v>
      </c>
      <c r="Q199" s="5">
        <v>0</v>
      </c>
      <c r="R199" s="5">
        <v>0</v>
      </c>
      <c r="S199" s="5">
        <f t="shared" si="3"/>
        <v>0</v>
      </c>
      <c r="T199" s="5">
        <v>4269.3788199999999</v>
      </c>
      <c r="U199" s="5">
        <f t="shared" si="4"/>
        <v>8.3592236202302601</v>
      </c>
      <c r="V199" s="2">
        <v>0</v>
      </c>
      <c r="W199" s="12">
        <v>0</v>
      </c>
      <c r="X199" s="5">
        <v>278.45999999999998</v>
      </c>
      <c r="Y199" s="6">
        <f t="shared" si="11"/>
        <v>100.65061808718281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6">
        <v>0</v>
      </c>
      <c r="AJ199" s="6">
        <v>0</v>
      </c>
      <c r="AK199" s="6">
        <v>0</v>
      </c>
      <c r="AL199" s="6">
        <v>1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5">
        <v>1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</row>
    <row r="200" spans="1:52" ht="15.75" customHeight="1">
      <c r="A200" s="4">
        <v>43647</v>
      </c>
      <c r="B200" s="2" t="s">
        <v>6</v>
      </c>
      <c r="C200" s="19">
        <v>1</v>
      </c>
      <c r="D200" s="5" t="s">
        <v>10</v>
      </c>
      <c r="E200" s="5">
        <v>1222.03</v>
      </c>
      <c r="F200" s="6">
        <f t="shared" si="0"/>
        <v>7.1082686893483631</v>
      </c>
      <c r="G200" s="21">
        <v>1706</v>
      </c>
      <c r="H200" s="30">
        <f>G200+H199</f>
        <v>42287</v>
      </c>
      <c r="I200" s="10">
        <f t="shared" si="12"/>
        <v>10.652234989194055</v>
      </c>
      <c r="J200" s="10">
        <v>2</v>
      </c>
      <c r="K200" s="10">
        <v>428.56</v>
      </c>
      <c r="L200" s="6">
        <f t="shared" si="1"/>
        <v>6.0604307515727047</v>
      </c>
      <c r="M200" s="11">
        <v>118.21</v>
      </c>
      <c r="N200" s="11">
        <f t="shared" si="2"/>
        <v>4.78088664372991</v>
      </c>
      <c r="O200" s="5">
        <v>0</v>
      </c>
      <c r="P200" s="5">
        <v>1</v>
      </c>
      <c r="Q200" s="5">
        <v>0</v>
      </c>
      <c r="R200" s="5">
        <v>0</v>
      </c>
      <c r="S200" s="5">
        <f t="shared" si="3"/>
        <v>0</v>
      </c>
      <c r="T200" s="5">
        <v>4269.3788199999999</v>
      </c>
      <c r="U200" s="5">
        <f t="shared" si="4"/>
        <v>8.3592236202302601</v>
      </c>
      <c r="V200" s="2">
        <v>0</v>
      </c>
      <c r="W200" s="12">
        <v>0</v>
      </c>
      <c r="X200" s="5">
        <v>277.45999999999998</v>
      </c>
      <c r="Y200" s="6">
        <f t="shared" si="11"/>
        <v>100.28916359430346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1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5">
        <v>1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</row>
    <row r="201" spans="1:52" ht="15.75" customHeight="1">
      <c r="A201" s="4">
        <v>43678</v>
      </c>
      <c r="B201" s="2" t="s">
        <v>6</v>
      </c>
      <c r="C201" s="19">
        <v>1</v>
      </c>
      <c r="D201" s="5" t="s">
        <v>10</v>
      </c>
      <c r="E201" s="5">
        <v>981.38</v>
      </c>
      <c r="F201" s="6">
        <f t="shared" si="0"/>
        <v>6.8889597443978108</v>
      </c>
      <c r="G201" s="10">
        <v>712</v>
      </c>
      <c r="H201" s="21">
        <v>38916</v>
      </c>
      <c r="I201" s="10">
        <f t="shared" si="12"/>
        <v>10.569160756095318</v>
      </c>
      <c r="J201" s="10">
        <v>2</v>
      </c>
      <c r="K201" s="10">
        <v>388</v>
      </c>
      <c r="L201" s="6">
        <f t="shared" si="1"/>
        <v>5.9610053396232736</v>
      </c>
      <c r="M201" s="11">
        <v>118.21</v>
      </c>
      <c r="N201" s="11">
        <f t="shared" si="2"/>
        <v>4.78088664372991</v>
      </c>
      <c r="O201" s="5">
        <v>0</v>
      </c>
      <c r="P201" s="5">
        <v>1</v>
      </c>
      <c r="Q201" s="5">
        <v>0</v>
      </c>
      <c r="R201" s="5">
        <v>0</v>
      </c>
      <c r="S201" s="5">
        <f t="shared" si="3"/>
        <v>0</v>
      </c>
      <c r="T201" s="5">
        <v>4269.3788199999999</v>
      </c>
      <c r="U201" s="5">
        <f t="shared" si="4"/>
        <v>8.3592236202302601</v>
      </c>
      <c r="V201" s="2">
        <v>0</v>
      </c>
      <c r="W201" s="12">
        <v>0</v>
      </c>
      <c r="X201" s="5">
        <v>278.10000000000002</v>
      </c>
      <c r="Y201" s="6">
        <f t="shared" si="11"/>
        <v>100.52049446974627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1</v>
      </c>
      <c r="AO201" s="6">
        <v>0</v>
      </c>
      <c r="AP201" s="6">
        <v>0</v>
      </c>
      <c r="AQ201" s="6">
        <v>0</v>
      </c>
      <c r="AR201" s="6">
        <v>0</v>
      </c>
      <c r="AS201" s="5">
        <v>1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</row>
    <row r="202" spans="1:52" ht="15.75" customHeight="1">
      <c r="A202" s="4">
        <v>43709</v>
      </c>
      <c r="B202" s="2" t="s">
        <v>6</v>
      </c>
      <c r="C202" s="19">
        <v>1</v>
      </c>
      <c r="D202" s="5" t="s">
        <v>10</v>
      </c>
      <c r="E202" s="5">
        <v>988.65</v>
      </c>
      <c r="F202" s="6">
        <f t="shared" si="0"/>
        <v>6.8963403761668385</v>
      </c>
      <c r="G202" s="21">
        <v>1070</v>
      </c>
      <c r="H202" s="30">
        <f>G202+H201</f>
        <v>39986</v>
      </c>
      <c r="I202" s="10">
        <f t="shared" si="12"/>
        <v>10.596284671831778</v>
      </c>
      <c r="J202" s="10">
        <v>2</v>
      </c>
      <c r="K202" s="10">
        <v>390.59</v>
      </c>
      <c r="L202" s="6">
        <f t="shared" si="1"/>
        <v>5.967658416476346</v>
      </c>
      <c r="M202" s="11">
        <v>118.21</v>
      </c>
      <c r="N202" s="11">
        <f t="shared" si="2"/>
        <v>4.78088664372991</v>
      </c>
      <c r="O202" s="5">
        <v>0</v>
      </c>
      <c r="P202" s="5">
        <v>1</v>
      </c>
      <c r="Q202" s="5">
        <v>0</v>
      </c>
      <c r="R202" s="5">
        <v>0</v>
      </c>
      <c r="S202" s="5">
        <f t="shared" si="3"/>
        <v>0</v>
      </c>
      <c r="T202" s="5">
        <v>4269.3788199999999</v>
      </c>
      <c r="U202" s="5">
        <f t="shared" si="4"/>
        <v>8.3592236202302601</v>
      </c>
      <c r="V202" s="2">
        <v>0</v>
      </c>
      <c r="W202" s="12">
        <v>0</v>
      </c>
      <c r="X202" s="5">
        <v>277.69</v>
      </c>
      <c r="Y202" s="6">
        <f t="shared" si="11"/>
        <v>100.37229812766572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1</v>
      </c>
      <c r="AP202" s="6">
        <v>0</v>
      </c>
      <c r="AQ202" s="6">
        <v>0</v>
      </c>
      <c r="AR202" s="6">
        <v>0</v>
      </c>
      <c r="AS202" s="5">
        <v>1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</row>
    <row r="203" spans="1:52" ht="15.75" customHeight="1">
      <c r="A203" s="4">
        <v>43739</v>
      </c>
      <c r="B203" s="2" t="s">
        <v>6</v>
      </c>
      <c r="C203" s="19">
        <v>1</v>
      </c>
      <c r="D203" s="5" t="s">
        <v>10</v>
      </c>
      <c r="E203" s="5">
        <v>1028.23</v>
      </c>
      <c r="F203" s="6">
        <f t="shared" si="0"/>
        <v>6.9355941563986372</v>
      </c>
      <c r="G203" s="21">
        <v>1523</v>
      </c>
      <c r="H203" s="30">
        <f>G203+H202</f>
        <v>41509</v>
      </c>
      <c r="I203" s="10">
        <f t="shared" si="12"/>
        <v>10.633665550176319</v>
      </c>
      <c r="J203" s="10">
        <v>2</v>
      </c>
      <c r="K203" s="10">
        <v>405.46</v>
      </c>
      <c r="L203" s="6">
        <f t="shared" si="1"/>
        <v>6.0050222250400473</v>
      </c>
      <c r="M203" s="17">
        <v>118.21</v>
      </c>
      <c r="N203" s="11">
        <f t="shared" si="2"/>
        <v>4.78088664372991</v>
      </c>
      <c r="O203" s="5">
        <v>0</v>
      </c>
      <c r="P203" s="5">
        <v>1</v>
      </c>
      <c r="Q203" s="5">
        <v>0</v>
      </c>
      <c r="R203" s="5">
        <v>0</v>
      </c>
      <c r="S203" s="5">
        <f t="shared" si="3"/>
        <v>0</v>
      </c>
      <c r="T203" s="5">
        <v>4269.3788199999999</v>
      </c>
      <c r="U203" s="5">
        <f t="shared" si="4"/>
        <v>8.3592236202302601</v>
      </c>
      <c r="V203" s="2">
        <v>0</v>
      </c>
      <c r="W203" s="12">
        <v>0</v>
      </c>
      <c r="X203" s="5">
        <v>278.92</v>
      </c>
      <c r="Y203" s="6">
        <f t="shared" si="11"/>
        <v>100.81688715390732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1</v>
      </c>
      <c r="AQ203" s="6">
        <v>0</v>
      </c>
      <c r="AR203" s="6">
        <v>0</v>
      </c>
      <c r="AS203" s="5">
        <v>1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</row>
    <row r="204" spans="1:52" ht="15.75" customHeight="1">
      <c r="A204" s="4">
        <v>43770</v>
      </c>
      <c r="B204" s="2" t="s">
        <v>6</v>
      </c>
      <c r="C204" s="19">
        <v>1</v>
      </c>
      <c r="D204" s="5" t="s">
        <v>10</v>
      </c>
      <c r="E204" s="5">
        <v>939.71</v>
      </c>
      <c r="F204" s="6">
        <f t="shared" si="0"/>
        <v>6.8455713170265549</v>
      </c>
      <c r="G204" s="21">
        <v>1124</v>
      </c>
      <c r="H204" s="30">
        <f>G204+H203</f>
        <v>42633</v>
      </c>
      <c r="I204" s="10">
        <f t="shared" si="12"/>
        <v>10.660383880259971</v>
      </c>
      <c r="J204" s="10">
        <v>2</v>
      </c>
      <c r="K204" s="10">
        <v>410.6</v>
      </c>
      <c r="L204" s="6">
        <f t="shared" si="1"/>
        <v>6.0176195045848333</v>
      </c>
      <c r="M204" s="11">
        <v>118.21</v>
      </c>
      <c r="N204" s="11">
        <f t="shared" si="2"/>
        <v>4.78088664372991</v>
      </c>
      <c r="O204" s="5">
        <v>0</v>
      </c>
      <c r="P204" s="5">
        <v>1</v>
      </c>
      <c r="Q204" s="5">
        <v>0</v>
      </c>
      <c r="R204" s="5">
        <v>0</v>
      </c>
      <c r="S204" s="5">
        <f t="shared" si="3"/>
        <v>0</v>
      </c>
      <c r="T204" s="5">
        <v>4269.3788199999999</v>
      </c>
      <c r="U204" s="5">
        <f t="shared" si="4"/>
        <v>8.3592236202302601</v>
      </c>
      <c r="V204" s="2">
        <v>0</v>
      </c>
      <c r="W204" s="12">
        <v>0</v>
      </c>
      <c r="X204" s="5">
        <v>279.18</v>
      </c>
      <c r="Y204" s="6">
        <f t="shared" si="11"/>
        <v>100.91086532205594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1</v>
      </c>
      <c r="AR204" s="6">
        <v>0</v>
      </c>
      <c r="AS204" s="5">
        <v>1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</row>
    <row r="205" spans="1:52" ht="15.75" customHeight="1">
      <c r="A205" s="4">
        <v>43800</v>
      </c>
      <c r="B205" s="2" t="s">
        <v>6</v>
      </c>
      <c r="C205" s="19">
        <v>1</v>
      </c>
      <c r="D205" s="5" t="s">
        <v>10</v>
      </c>
      <c r="E205" s="5">
        <v>1142.48</v>
      </c>
      <c r="F205" s="6">
        <f t="shared" si="0"/>
        <v>7.040956617144678</v>
      </c>
      <c r="G205" s="21">
        <v>1049</v>
      </c>
      <c r="H205" s="21">
        <v>38917</v>
      </c>
      <c r="I205" s="10">
        <f t="shared" si="12"/>
        <v>10.569186452136844</v>
      </c>
      <c r="J205" s="10">
        <v>2</v>
      </c>
      <c r="K205" s="10">
        <v>446.14</v>
      </c>
      <c r="L205" s="6">
        <f t="shared" si="1"/>
        <v>6.1006328041086357</v>
      </c>
      <c r="M205" s="11">
        <v>118.21</v>
      </c>
      <c r="N205" s="11">
        <f t="shared" si="2"/>
        <v>4.78088664372991</v>
      </c>
      <c r="O205" s="5">
        <v>0</v>
      </c>
      <c r="P205" s="5">
        <v>1</v>
      </c>
      <c r="Q205" s="5">
        <v>0</v>
      </c>
      <c r="R205" s="5">
        <v>0</v>
      </c>
      <c r="S205" s="5">
        <f t="shared" si="3"/>
        <v>0</v>
      </c>
      <c r="T205" s="5">
        <v>4269.3788199999999</v>
      </c>
      <c r="U205" s="5">
        <f t="shared" si="4"/>
        <v>8.3592236202302601</v>
      </c>
      <c r="V205" s="2">
        <v>0</v>
      </c>
      <c r="W205" s="12">
        <v>0</v>
      </c>
      <c r="X205" s="5">
        <v>280.01</v>
      </c>
      <c r="Y205" s="6">
        <f t="shared" si="11"/>
        <v>101.2108725511458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1</v>
      </c>
      <c r="AS205" s="5">
        <v>1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</row>
    <row r="206" spans="1:52" ht="15.75" customHeight="1">
      <c r="A206" s="4">
        <v>43831</v>
      </c>
      <c r="B206" s="2" t="s">
        <v>6</v>
      </c>
      <c r="C206" s="19">
        <v>1</v>
      </c>
      <c r="D206" s="5" t="s">
        <v>10</v>
      </c>
      <c r="E206" s="5">
        <v>1392.09</v>
      </c>
      <c r="F206" s="6">
        <f t="shared" si="0"/>
        <v>7.2385614939767233</v>
      </c>
      <c r="G206" s="10">
        <v>938</v>
      </c>
      <c r="H206" s="30">
        <f>G206+H205</f>
        <v>39855</v>
      </c>
      <c r="I206" s="10">
        <f t="shared" si="12"/>
        <v>10.593003146862024</v>
      </c>
      <c r="J206" s="10">
        <v>2</v>
      </c>
      <c r="K206" s="10">
        <v>445.58</v>
      </c>
      <c r="L206" s="6">
        <f t="shared" si="1"/>
        <v>6.0993768043023771</v>
      </c>
      <c r="M206" s="11">
        <v>106.15</v>
      </c>
      <c r="N206" s="11">
        <f t="shared" si="2"/>
        <v>4.6742297219195859</v>
      </c>
      <c r="O206" s="5">
        <v>0</v>
      </c>
      <c r="P206" s="5">
        <v>1</v>
      </c>
      <c r="Q206" s="5">
        <v>0</v>
      </c>
      <c r="R206" s="5">
        <v>0</v>
      </c>
      <c r="S206" s="5">
        <f t="shared" si="3"/>
        <v>0</v>
      </c>
      <c r="T206" s="5">
        <v>4269.3788199999999</v>
      </c>
      <c r="U206" s="5">
        <f t="shared" si="4"/>
        <v>8.3592236202302601</v>
      </c>
      <c r="V206" s="2">
        <v>0</v>
      </c>
      <c r="W206" s="12">
        <v>0</v>
      </c>
      <c r="X206" s="5">
        <v>279.23</v>
      </c>
      <c r="Y206" s="6">
        <f t="shared" si="11"/>
        <v>100.92893804669991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1</v>
      </c>
      <c r="AH206" s="5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5">
        <v>1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</row>
    <row r="207" spans="1:52" ht="15.75" customHeight="1">
      <c r="A207" s="4">
        <v>43862</v>
      </c>
      <c r="B207" s="2" t="s">
        <v>6</v>
      </c>
      <c r="C207" s="19">
        <v>1</v>
      </c>
      <c r="D207" s="5" t="s">
        <v>10</v>
      </c>
      <c r="E207" s="5">
        <v>1257</v>
      </c>
      <c r="F207" s="6">
        <f t="shared" si="0"/>
        <v>7.1364832085902474</v>
      </c>
      <c r="G207" s="10">
        <v>585</v>
      </c>
      <c r="H207" s="30">
        <f>G207+H206</f>
        <v>40440</v>
      </c>
      <c r="I207" s="10">
        <f t="shared" si="12"/>
        <v>10.607574673134408</v>
      </c>
      <c r="J207" s="10">
        <v>2</v>
      </c>
      <c r="K207" s="10">
        <v>422.61</v>
      </c>
      <c r="L207" s="6">
        <f t="shared" si="1"/>
        <v>6.0464497679403255</v>
      </c>
      <c r="M207" s="11">
        <v>106.15</v>
      </c>
      <c r="N207" s="11">
        <f t="shared" si="2"/>
        <v>4.6742297219195859</v>
      </c>
      <c r="O207" s="5">
        <v>0</v>
      </c>
      <c r="P207" s="5">
        <v>1</v>
      </c>
      <c r="Q207" s="5">
        <v>0</v>
      </c>
      <c r="R207" s="5">
        <v>0</v>
      </c>
      <c r="S207" s="5">
        <f t="shared" si="3"/>
        <v>0</v>
      </c>
      <c r="T207" s="5">
        <v>4269.3788199999999</v>
      </c>
      <c r="U207" s="5">
        <f t="shared" si="4"/>
        <v>8.3592236202302601</v>
      </c>
      <c r="V207" s="2">
        <v>0</v>
      </c>
      <c r="W207" s="12">
        <v>0</v>
      </c>
      <c r="X207" s="5">
        <v>277.66000000000003</v>
      </c>
      <c r="Y207" s="6">
        <f t="shared" si="11"/>
        <v>100.36145449287935</v>
      </c>
      <c r="Z207" s="5">
        <v>0</v>
      </c>
      <c r="AA207" s="5">
        <v>45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1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5">
        <v>1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</row>
    <row r="208" spans="1:52" ht="15.75" customHeight="1">
      <c r="A208" s="4">
        <v>43891</v>
      </c>
      <c r="B208" s="2" t="s">
        <v>6</v>
      </c>
      <c r="C208" s="19">
        <v>1</v>
      </c>
      <c r="D208" s="5" t="s">
        <v>10</v>
      </c>
      <c r="E208" s="5">
        <v>1352.15</v>
      </c>
      <c r="F208" s="6">
        <f t="shared" si="0"/>
        <v>7.2094511971943369</v>
      </c>
      <c r="G208" s="10">
        <v>220</v>
      </c>
      <c r="H208" s="30">
        <f>G208+H207</f>
        <v>40660</v>
      </c>
      <c r="I208" s="10">
        <f t="shared" si="12"/>
        <v>10.613000087182337</v>
      </c>
      <c r="J208" s="10">
        <v>2</v>
      </c>
      <c r="K208" s="10">
        <v>396.85</v>
      </c>
      <c r="L208" s="6">
        <f t="shared" si="1"/>
        <v>5.9835583755368846</v>
      </c>
      <c r="M208" s="11">
        <v>106.15</v>
      </c>
      <c r="N208" s="11">
        <f t="shared" si="2"/>
        <v>4.6742297219195859</v>
      </c>
      <c r="O208" s="5">
        <v>0</v>
      </c>
      <c r="P208" s="5">
        <v>1</v>
      </c>
      <c r="Q208" s="5">
        <v>0</v>
      </c>
      <c r="R208" s="5">
        <v>0</v>
      </c>
      <c r="S208" s="5">
        <f t="shared" si="3"/>
        <v>0</v>
      </c>
      <c r="T208" s="5">
        <v>4269.3788199999999</v>
      </c>
      <c r="U208" s="5">
        <f t="shared" si="4"/>
        <v>8.3592236202302601</v>
      </c>
      <c r="V208" s="2">
        <v>0</v>
      </c>
      <c r="W208" s="12">
        <v>0</v>
      </c>
      <c r="X208" s="5">
        <v>271.67</v>
      </c>
      <c r="Y208" s="6">
        <f t="shared" si="11"/>
        <v>98.196342080532048</v>
      </c>
      <c r="Z208" s="5">
        <v>51</v>
      </c>
      <c r="AA208" s="5">
        <v>244</v>
      </c>
      <c r="AB208" s="5">
        <v>5</v>
      </c>
      <c r="AC208" s="5">
        <v>0</v>
      </c>
      <c r="AD208" s="5">
        <v>0</v>
      </c>
      <c r="AE208" s="5">
        <v>0</v>
      </c>
      <c r="AF208" s="5">
        <v>1</v>
      </c>
      <c r="AG208" s="5">
        <v>0</v>
      </c>
      <c r="AH208" s="5">
        <v>0</v>
      </c>
      <c r="AI208" s="6">
        <v>1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5">
        <v>1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</row>
    <row r="209" spans="1:52" ht="15.75" customHeight="1">
      <c r="A209" s="4">
        <v>43922</v>
      </c>
      <c r="B209" s="2" t="s">
        <v>6</v>
      </c>
      <c r="C209" s="19">
        <v>1</v>
      </c>
      <c r="D209" s="5" t="s">
        <v>10</v>
      </c>
      <c r="E209" s="5">
        <v>1376.57</v>
      </c>
      <c r="F209" s="6">
        <f t="shared" si="0"/>
        <v>7.2273501769038999</v>
      </c>
      <c r="G209" s="10">
        <v>0</v>
      </c>
      <c r="H209" s="21">
        <v>38918</v>
      </c>
      <c r="I209" s="10">
        <f t="shared" si="12"/>
        <v>10.569212147518101</v>
      </c>
      <c r="J209" s="10">
        <v>2</v>
      </c>
      <c r="K209" s="10">
        <v>282.60000000000002</v>
      </c>
      <c r="L209" s="6">
        <f t="shared" si="1"/>
        <v>5.6440324702504272</v>
      </c>
      <c r="M209" s="11">
        <v>106.15</v>
      </c>
      <c r="N209" s="11">
        <f t="shared" si="2"/>
        <v>4.6742297219195859</v>
      </c>
      <c r="O209" s="5">
        <v>0</v>
      </c>
      <c r="P209" s="5">
        <v>1</v>
      </c>
      <c r="Q209" s="5">
        <v>0</v>
      </c>
      <c r="R209" s="5">
        <v>0</v>
      </c>
      <c r="S209" s="5">
        <f t="shared" si="3"/>
        <v>0</v>
      </c>
      <c r="T209" s="5">
        <v>4269.3788199999999</v>
      </c>
      <c r="U209" s="5">
        <f t="shared" si="4"/>
        <v>8.3592236202302601</v>
      </c>
      <c r="V209" s="2">
        <v>0</v>
      </c>
      <c r="W209" s="12">
        <v>0</v>
      </c>
      <c r="X209" s="5">
        <v>274.64999999999998</v>
      </c>
      <c r="Y209" s="6">
        <f t="shared" si="11"/>
        <v>99.273476469312484</v>
      </c>
      <c r="Z209" s="5">
        <v>7616</v>
      </c>
      <c r="AA209" s="5">
        <v>3735</v>
      </c>
      <c r="AB209" s="5">
        <v>163</v>
      </c>
      <c r="AC209" s="5">
        <v>26</v>
      </c>
      <c r="AD209" s="5">
        <v>0</v>
      </c>
      <c r="AE209" s="5">
        <v>0</v>
      </c>
      <c r="AF209" s="5">
        <v>1</v>
      </c>
      <c r="AG209" s="5">
        <v>0</v>
      </c>
      <c r="AH209" s="5">
        <v>0</v>
      </c>
      <c r="AI209" s="6">
        <v>0</v>
      </c>
      <c r="AJ209" s="6">
        <v>1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5">
        <v>1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</row>
    <row r="210" spans="1:52" ht="15.75" customHeight="1">
      <c r="A210" s="9">
        <v>43952</v>
      </c>
      <c r="B210" s="2" t="s">
        <v>6</v>
      </c>
      <c r="C210" s="19">
        <v>1</v>
      </c>
      <c r="D210" s="5" t="s">
        <v>10</v>
      </c>
      <c r="E210" s="5">
        <v>1346.12</v>
      </c>
      <c r="F210" s="6">
        <f t="shared" si="0"/>
        <v>7.2049816592768385</v>
      </c>
      <c r="G210" s="10">
        <v>0</v>
      </c>
      <c r="H210" s="30">
        <f>G210+H209</f>
        <v>38918</v>
      </c>
      <c r="I210" s="10">
        <f t="shared" si="12"/>
        <v>10.569212147518101</v>
      </c>
      <c r="J210" s="10">
        <v>2</v>
      </c>
      <c r="K210" s="10">
        <v>315.67</v>
      </c>
      <c r="L210" s="6">
        <f t="shared" si="1"/>
        <v>5.7546973641243069</v>
      </c>
      <c r="M210" s="11">
        <v>106.15</v>
      </c>
      <c r="N210" s="11">
        <f t="shared" si="2"/>
        <v>4.6742297219195859</v>
      </c>
      <c r="O210" s="5">
        <v>0</v>
      </c>
      <c r="P210" s="5">
        <v>1</v>
      </c>
      <c r="Q210" s="5">
        <v>0</v>
      </c>
      <c r="R210" s="5">
        <v>0</v>
      </c>
      <c r="S210" s="5">
        <f t="shared" si="3"/>
        <v>0</v>
      </c>
      <c r="T210" s="5">
        <v>4269.3788199999999</v>
      </c>
      <c r="U210" s="5">
        <f t="shared" si="4"/>
        <v>8.3592236202302601</v>
      </c>
      <c r="V210" s="2">
        <v>0</v>
      </c>
      <c r="W210" s="12">
        <v>0</v>
      </c>
      <c r="X210" s="5">
        <v>275.5</v>
      </c>
      <c r="Y210" s="6">
        <f t="shared" si="11"/>
        <v>99.580712788259945</v>
      </c>
      <c r="Z210" s="5">
        <v>39486</v>
      </c>
      <c r="AA210" s="5">
        <v>23019</v>
      </c>
      <c r="AB210" s="5">
        <v>482</v>
      </c>
      <c r="AC210" s="5">
        <v>186</v>
      </c>
      <c r="AD210" s="5">
        <v>0</v>
      </c>
      <c r="AE210" s="5">
        <v>0</v>
      </c>
      <c r="AF210" s="5">
        <v>1</v>
      </c>
      <c r="AG210" s="5">
        <v>0</v>
      </c>
      <c r="AH210" s="5">
        <v>0</v>
      </c>
      <c r="AI210" s="6">
        <v>0</v>
      </c>
      <c r="AJ210" s="6">
        <v>0</v>
      </c>
      <c r="AK210" s="6">
        <v>1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5">
        <v>1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</row>
    <row r="211" spans="1:52" ht="15.75" customHeight="1">
      <c r="A211" s="4">
        <v>43983</v>
      </c>
      <c r="B211" s="2" t="s">
        <v>6</v>
      </c>
      <c r="C211" s="19">
        <v>1</v>
      </c>
      <c r="D211" s="5" t="s">
        <v>10</v>
      </c>
      <c r="E211" s="5">
        <v>1134.93</v>
      </c>
      <c r="F211" s="6">
        <f t="shared" si="0"/>
        <v>7.0343262540047728</v>
      </c>
      <c r="G211" s="10">
        <v>0</v>
      </c>
      <c r="H211" s="30">
        <f>G211+H210</f>
        <v>38918</v>
      </c>
      <c r="I211" s="10">
        <f t="shared" si="12"/>
        <v>10.569212147518101</v>
      </c>
      <c r="J211" s="10">
        <v>2</v>
      </c>
      <c r="K211" s="10">
        <v>402.45</v>
      </c>
      <c r="L211" s="6">
        <f t="shared" si="1"/>
        <v>5.9975708655397426</v>
      </c>
      <c r="M211" s="11">
        <v>106.15</v>
      </c>
      <c r="N211" s="11">
        <f t="shared" si="2"/>
        <v>4.6742297219195859</v>
      </c>
      <c r="O211" s="5">
        <v>0</v>
      </c>
      <c r="P211" s="5">
        <v>1</v>
      </c>
      <c r="Q211" s="5">
        <v>0</v>
      </c>
      <c r="R211" s="5">
        <v>0</v>
      </c>
      <c r="S211" s="5">
        <f t="shared" si="3"/>
        <v>0</v>
      </c>
      <c r="T211" s="5">
        <v>4269.3788199999999</v>
      </c>
      <c r="U211" s="5">
        <f t="shared" si="4"/>
        <v>8.3592236202302601</v>
      </c>
      <c r="V211" s="2">
        <v>0</v>
      </c>
      <c r="W211" s="12">
        <v>0</v>
      </c>
      <c r="X211" s="5">
        <v>275.87</v>
      </c>
      <c r="Y211" s="6">
        <f t="shared" si="11"/>
        <v>99.714450950625306</v>
      </c>
      <c r="Z211" s="5">
        <v>98330</v>
      </c>
      <c r="AA211" s="5">
        <v>19152</v>
      </c>
      <c r="AB211" s="5">
        <v>1197</v>
      </c>
      <c r="AC211" s="5">
        <v>142</v>
      </c>
      <c r="AD211" s="5">
        <v>0</v>
      </c>
      <c r="AE211" s="5">
        <v>0</v>
      </c>
      <c r="AF211" s="5">
        <v>1</v>
      </c>
      <c r="AG211" s="5">
        <v>0</v>
      </c>
      <c r="AH211" s="5">
        <v>0</v>
      </c>
      <c r="AI211" s="6">
        <v>0</v>
      </c>
      <c r="AJ211" s="6">
        <v>0</v>
      </c>
      <c r="AK211" s="6">
        <v>0</v>
      </c>
      <c r="AL211" s="6">
        <v>1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5">
        <v>1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</row>
    <row r="212" spans="1:52" ht="15.75" customHeight="1">
      <c r="A212" s="4">
        <v>44013</v>
      </c>
      <c r="B212" s="2" t="s">
        <v>6</v>
      </c>
      <c r="C212" s="19">
        <v>1</v>
      </c>
      <c r="D212" s="5" t="s">
        <v>10</v>
      </c>
      <c r="E212" s="5">
        <v>1467.84</v>
      </c>
      <c r="F212" s="6">
        <f t="shared" si="0"/>
        <v>7.2915472114088073</v>
      </c>
      <c r="G212" s="10">
        <v>0</v>
      </c>
      <c r="H212" s="30">
        <f>G212+H211</f>
        <v>38918</v>
      </c>
      <c r="I212" s="10">
        <f t="shared" si="12"/>
        <v>10.569212147518101</v>
      </c>
      <c r="J212" s="10">
        <v>2</v>
      </c>
      <c r="K212" s="10">
        <v>470.58</v>
      </c>
      <c r="L212" s="6">
        <f t="shared" si="1"/>
        <v>6.1539659764526302</v>
      </c>
      <c r="M212" s="11">
        <v>106.15</v>
      </c>
      <c r="N212" s="11">
        <f t="shared" si="2"/>
        <v>4.6742297219195859</v>
      </c>
      <c r="O212" s="5">
        <v>0</v>
      </c>
      <c r="P212" s="5">
        <v>1</v>
      </c>
      <c r="Q212" s="5">
        <v>0</v>
      </c>
      <c r="R212" s="5">
        <v>0</v>
      </c>
      <c r="S212" s="5">
        <f t="shared" si="3"/>
        <v>0</v>
      </c>
      <c r="T212" s="5">
        <v>4269.3788199999999</v>
      </c>
      <c r="U212" s="5">
        <f t="shared" si="4"/>
        <v>8.3592236202302601</v>
      </c>
      <c r="V212" s="2">
        <v>0</v>
      </c>
      <c r="W212" s="12">
        <v>0</v>
      </c>
      <c r="X212" s="5">
        <v>277.31</v>
      </c>
      <c r="Y212" s="6">
        <f t="shared" si="11"/>
        <v>100.23494542037156</v>
      </c>
      <c r="Z212" s="5">
        <v>92178</v>
      </c>
      <c r="AA212" s="5">
        <v>20762</v>
      </c>
      <c r="AB212" s="5">
        <v>1264</v>
      </c>
      <c r="AC212" s="5">
        <v>93</v>
      </c>
      <c r="AD212" s="5">
        <v>0</v>
      </c>
      <c r="AE212" s="5">
        <v>0</v>
      </c>
      <c r="AF212" s="5">
        <v>1</v>
      </c>
      <c r="AG212" s="5">
        <v>0</v>
      </c>
      <c r="AH212" s="5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1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5">
        <v>1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</row>
    <row r="213" spans="1:52" ht="15.75" customHeight="1">
      <c r="A213" s="4">
        <v>44044</v>
      </c>
      <c r="B213" s="2" t="s">
        <v>6</v>
      </c>
      <c r="C213" s="19">
        <v>1</v>
      </c>
      <c r="D213" s="5" t="s">
        <v>10</v>
      </c>
      <c r="E213" s="5">
        <v>1160.17</v>
      </c>
      <c r="F213" s="6">
        <f t="shared" si="0"/>
        <v>7.0563218250868935</v>
      </c>
      <c r="G213" s="10">
        <v>0</v>
      </c>
      <c r="H213" s="21">
        <v>38919</v>
      </c>
      <c r="I213" s="10">
        <f t="shared" si="12"/>
        <v>10.569237842239122</v>
      </c>
      <c r="J213" s="10">
        <v>2</v>
      </c>
      <c r="K213" s="10">
        <v>409.83</v>
      </c>
      <c r="L213" s="6">
        <f t="shared" si="1"/>
        <v>6.0157424395675054</v>
      </c>
      <c r="M213" s="11">
        <v>106.15</v>
      </c>
      <c r="N213" s="11">
        <f t="shared" si="2"/>
        <v>4.6742297219195859</v>
      </c>
      <c r="O213" s="5">
        <v>0</v>
      </c>
      <c r="P213" s="5">
        <v>1</v>
      </c>
      <c r="Q213" s="5">
        <v>0</v>
      </c>
      <c r="R213" s="5">
        <v>0</v>
      </c>
      <c r="S213" s="5">
        <f t="shared" si="3"/>
        <v>0</v>
      </c>
      <c r="T213" s="5">
        <v>4269.3788199999999</v>
      </c>
      <c r="U213" s="5">
        <f t="shared" si="4"/>
        <v>8.3592236202302601</v>
      </c>
      <c r="V213" s="2">
        <v>0</v>
      </c>
      <c r="W213" s="12">
        <v>0</v>
      </c>
      <c r="X213" s="5">
        <v>277.66000000000003</v>
      </c>
      <c r="Y213" s="6">
        <f t="shared" si="11"/>
        <v>100.36145449287935</v>
      </c>
      <c r="Z213" s="5">
        <v>75335</v>
      </c>
      <c r="AA213" s="5">
        <v>18152</v>
      </c>
      <c r="AB213" s="5">
        <v>1170</v>
      </c>
      <c r="AC213" s="5">
        <v>84</v>
      </c>
      <c r="AD213" s="5">
        <v>0</v>
      </c>
      <c r="AE213" s="5">
        <v>0</v>
      </c>
      <c r="AF213" s="5">
        <v>1</v>
      </c>
      <c r="AG213" s="5">
        <v>0</v>
      </c>
      <c r="AH213" s="5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1</v>
      </c>
      <c r="AO213" s="6">
        <v>0</v>
      </c>
      <c r="AP213" s="6">
        <v>0</v>
      </c>
      <c r="AQ213" s="6">
        <v>0</v>
      </c>
      <c r="AR213" s="6">
        <v>0</v>
      </c>
      <c r="AS213" s="5">
        <v>1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</row>
    <row r="214" spans="1:52" ht="15.75" customHeight="1">
      <c r="A214" s="4">
        <v>44075</v>
      </c>
      <c r="B214" s="2" t="s">
        <v>6</v>
      </c>
      <c r="C214" s="19">
        <v>1</v>
      </c>
      <c r="D214" s="5" t="s">
        <v>10</v>
      </c>
      <c r="E214" s="5">
        <v>1327.5</v>
      </c>
      <c r="F214" s="6">
        <f t="shared" si="0"/>
        <v>7.1910527531160939</v>
      </c>
      <c r="G214" s="10">
        <v>0</v>
      </c>
      <c r="H214" s="30">
        <f>G214+H213</f>
        <v>38919</v>
      </c>
      <c r="I214" s="10">
        <f t="shared" si="12"/>
        <v>10.569237842239122</v>
      </c>
      <c r="J214" s="10">
        <v>2</v>
      </c>
      <c r="K214" s="10">
        <v>427.32</v>
      </c>
      <c r="L214" s="6">
        <f t="shared" si="1"/>
        <v>6.0575331470776863</v>
      </c>
      <c r="M214" s="11">
        <v>106.15</v>
      </c>
      <c r="N214" s="11">
        <f t="shared" si="2"/>
        <v>4.6742297219195859</v>
      </c>
      <c r="O214" s="5">
        <v>0</v>
      </c>
      <c r="P214" s="5">
        <v>1</v>
      </c>
      <c r="Q214" s="5">
        <v>0</v>
      </c>
      <c r="R214" s="5">
        <v>0</v>
      </c>
      <c r="S214" s="5">
        <f t="shared" si="3"/>
        <v>0</v>
      </c>
      <c r="T214" s="5">
        <v>4269.3788199999999</v>
      </c>
      <c r="U214" s="5">
        <f t="shared" si="4"/>
        <v>8.3592236202302601</v>
      </c>
      <c r="V214" s="2">
        <v>0</v>
      </c>
      <c r="W214" s="12">
        <v>0</v>
      </c>
      <c r="X214" s="5">
        <v>276.94</v>
      </c>
      <c r="Y214" s="6">
        <f t="shared" si="11"/>
        <v>100.10120725800621</v>
      </c>
      <c r="Z214" s="5">
        <v>50483</v>
      </c>
      <c r="AA214" s="5">
        <v>20073</v>
      </c>
      <c r="AB214" s="5">
        <v>970</v>
      </c>
      <c r="AC214" s="5">
        <v>79</v>
      </c>
      <c r="AD214" s="5">
        <v>0</v>
      </c>
      <c r="AE214" s="5">
        <v>0</v>
      </c>
      <c r="AF214" s="5">
        <v>1</v>
      </c>
      <c r="AG214" s="5">
        <v>0</v>
      </c>
      <c r="AH214" s="5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1</v>
      </c>
      <c r="AP214" s="6">
        <v>0</v>
      </c>
      <c r="AQ214" s="6">
        <v>0</v>
      </c>
      <c r="AR214" s="6">
        <v>0</v>
      </c>
      <c r="AS214" s="5">
        <v>1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</row>
    <row r="215" spans="1:52" ht="15.75" customHeight="1">
      <c r="A215" s="4">
        <v>44105</v>
      </c>
      <c r="B215" s="2" t="s">
        <v>6</v>
      </c>
      <c r="C215" s="19">
        <v>1</v>
      </c>
      <c r="D215" s="5" t="s">
        <v>10</v>
      </c>
      <c r="E215" s="5">
        <v>1315.96</v>
      </c>
      <c r="F215" s="6">
        <f t="shared" si="0"/>
        <v>7.1823217162865429</v>
      </c>
      <c r="G215" s="10">
        <v>0</v>
      </c>
      <c r="H215" s="30">
        <f>G215+H214</f>
        <v>38919</v>
      </c>
      <c r="I215" s="10">
        <f t="shared" si="12"/>
        <v>10.569237842239122</v>
      </c>
      <c r="J215" s="10">
        <v>2</v>
      </c>
      <c r="K215" s="10">
        <v>429.25</v>
      </c>
      <c r="L215" s="6">
        <f t="shared" si="1"/>
        <v>6.062039499777585</v>
      </c>
      <c r="M215" s="11">
        <v>106.15</v>
      </c>
      <c r="N215" s="11">
        <f t="shared" si="2"/>
        <v>4.6742297219195859</v>
      </c>
      <c r="O215" s="5">
        <v>0</v>
      </c>
      <c r="P215" s="5">
        <v>1</v>
      </c>
      <c r="Q215" s="5">
        <v>0</v>
      </c>
      <c r="R215" s="5">
        <v>0</v>
      </c>
      <c r="S215" s="5">
        <f t="shared" si="3"/>
        <v>0</v>
      </c>
      <c r="T215" s="5">
        <v>4269.3788199999999</v>
      </c>
      <c r="U215" s="5">
        <f t="shared" si="4"/>
        <v>8.3592236202302601</v>
      </c>
      <c r="V215" s="2">
        <v>0</v>
      </c>
      <c r="W215" s="12">
        <v>0</v>
      </c>
      <c r="X215" s="5">
        <v>277.35000000000002</v>
      </c>
      <c r="Y215" s="6">
        <f t="shared" si="11"/>
        <v>100.24940360008675</v>
      </c>
      <c r="Z215" s="5">
        <v>44205</v>
      </c>
      <c r="AA215" s="5">
        <v>20744</v>
      </c>
      <c r="AB215" s="5">
        <v>672</v>
      </c>
      <c r="AC215" s="5">
        <v>169</v>
      </c>
      <c r="AD215" s="5">
        <v>0</v>
      </c>
      <c r="AE215" s="5">
        <v>0</v>
      </c>
      <c r="AF215" s="5">
        <v>1</v>
      </c>
      <c r="AG215" s="5">
        <v>0</v>
      </c>
      <c r="AH215" s="5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1</v>
      </c>
      <c r="AQ215" s="6">
        <v>0</v>
      </c>
      <c r="AR215" s="6">
        <v>0</v>
      </c>
      <c r="AS215" s="5">
        <v>1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</row>
    <row r="216" spans="1:52" ht="15.75" customHeight="1">
      <c r="A216" s="4">
        <v>44136</v>
      </c>
      <c r="B216" s="2" t="s">
        <v>6</v>
      </c>
      <c r="C216" s="19">
        <v>1</v>
      </c>
      <c r="D216" s="5" t="s">
        <v>10</v>
      </c>
      <c r="E216" s="5">
        <v>1310.25</v>
      </c>
      <c r="F216" s="6">
        <f t="shared" si="0"/>
        <v>7.1779732376822754</v>
      </c>
      <c r="G216" s="10">
        <v>0</v>
      </c>
      <c r="H216" s="21">
        <v>38894</v>
      </c>
      <c r="I216" s="10">
        <f t="shared" si="12"/>
        <v>10.568595276064828</v>
      </c>
      <c r="J216" s="10">
        <v>2</v>
      </c>
      <c r="K216" s="10">
        <v>449.7</v>
      </c>
      <c r="L216" s="6">
        <f t="shared" si="1"/>
        <v>6.1085806937766618</v>
      </c>
      <c r="M216" s="11">
        <v>106.15</v>
      </c>
      <c r="N216" s="11">
        <f t="shared" si="2"/>
        <v>4.6742297219195859</v>
      </c>
      <c r="O216" s="5">
        <v>0</v>
      </c>
      <c r="P216" s="5">
        <v>1</v>
      </c>
      <c r="Q216" s="5">
        <v>0</v>
      </c>
      <c r="R216" s="5">
        <v>0</v>
      </c>
      <c r="S216" s="5">
        <f t="shared" si="3"/>
        <v>0</v>
      </c>
      <c r="T216" s="5">
        <v>4269.3788199999999</v>
      </c>
      <c r="U216" s="5">
        <f t="shared" si="4"/>
        <v>8.3592236202302601</v>
      </c>
      <c r="V216" s="2">
        <v>0</v>
      </c>
      <c r="W216" s="12">
        <v>0</v>
      </c>
      <c r="X216" s="5">
        <v>277.58</v>
      </c>
      <c r="Y216" s="6">
        <f t="shared" si="11"/>
        <v>100.33253813344899</v>
      </c>
      <c r="Z216" s="5">
        <v>57248</v>
      </c>
      <c r="AA216" s="5">
        <v>16709</v>
      </c>
      <c r="AB216" s="5">
        <v>721</v>
      </c>
      <c r="AC216" s="5">
        <v>101</v>
      </c>
      <c r="AD216" s="5">
        <v>0</v>
      </c>
      <c r="AE216" s="5">
        <v>0</v>
      </c>
      <c r="AF216" s="5">
        <v>1</v>
      </c>
      <c r="AG216" s="5">
        <v>0</v>
      </c>
      <c r="AH216" s="5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1</v>
      </c>
      <c r="AR216" s="6">
        <v>0</v>
      </c>
      <c r="AS216" s="5">
        <v>1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</row>
    <row r="217" spans="1:52" ht="15.75" customHeight="1">
      <c r="A217" s="4">
        <v>44166</v>
      </c>
      <c r="B217" s="2" t="s">
        <v>6</v>
      </c>
      <c r="C217" s="19">
        <v>1</v>
      </c>
      <c r="D217" s="5" t="s">
        <v>10</v>
      </c>
      <c r="E217" s="5">
        <v>1384.45</v>
      </c>
      <c r="F217" s="6">
        <f t="shared" si="0"/>
        <v>7.2330582278382645</v>
      </c>
      <c r="G217" s="10">
        <v>0</v>
      </c>
      <c r="H217" s="30">
        <f>G217+H216</f>
        <v>38894</v>
      </c>
      <c r="I217" s="10">
        <f t="shared" si="12"/>
        <v>10.568595276064828</v>
      </c>
      <c r="J217" s="10">
        <v>2</v>
      </c>
      <c r="K217" s="10">
        <v>471.52</v>
      </c>
      <c r="L217" s="6">
        <f t="shared" si="1"/>
        <v>6.1559615189893844</v>
      </c>
      <c r="M217" s="11">
        <v>106.15</v>
      </c>
      <c r="N217" s="11">
        <f t="shared" si="2"/>
        <v>4.6742297219195859</v>
      </c>
      <c r="O217" s="5">
        <v>0</v>
      </c>
      <c r="P217" s="5">
        <v>1</v>
      </c>
      <c r="Q217" s="5">
        <v>0</v>
      </c>
      <c r="R217" s="5">
        <v>0</v>
      </c>
      <c r="S217" s="5">
        <f t="shared" si="3"/>
        <v>0</v>
      </c>
      <c r="T217" s="5">
        <v>4269.3788199999999</v>
      </c>
      <c r="U217" s="5">
        <f t="shared" si="4"/>
        <v>8.3592236202302601</v>
      </c>
      <c r="V217" s="2">
        <v>0</v>
      </c>
      <c r="W217" s="12">
        <v>0</v>
      </c>
      <c r="X217" s="5">
        <v>278.58999999999997</v>
      </c>
      <c r="Y217" s="6">
        <f t="shared" si="11"/>
        <v>100.69760717125712</v>
      </c>
      <c r="Z217" s="5">
        <v>48578</v>
      </c>
      <c r="AA217" s="5">
        <v>7949</v>
      </c>
      <c r="AB217" s="5">
        <v>915</v>
      </c>
      <c r="AC217" s="5">
        <v>54</v>
      </c>
      <c r="AD217" s="5">
        <v>0</v>
      </c>
      <c r="AE217" s="5">
        <v>0</v>
      </c>
      <c r="AF217" s="5">
        <v>1</v>
      </c>
      <c r="AG217" s="5">
        <v>0</v>
      </c>
      <c r="AH217" s="5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1</v>
      </c>
      <c r="AS217" s="5">
        <v>1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</row>
    <row r="218" spans="1:52" ht="15.75" customHeight="1">
      <c r="A218" s="4">
        <v>44197</v>
      </c>
      <c r="B218" s="2" t="s">
        <v>6</v>
      </c>
      <c r="C218" s="19">
        <v>1</v>
      </c>
      <c r="D218" s="5" t="s">
        <v>10</v>
      </c>
      <c r="E218" s="5">
        <v>1392.09</v>
      </c>
      <c r="F218" s="6">
        <f t="shared" si="0"/>
        <v>7.2385614939767233</v>
      </c>
      <c r="G218" s="10">
        <v>0</v>
      </c>
      <c r="H218" s="30">
        <f>G218+H217</f>
        <v>38894</v>
      </c>
      <c r="I218" s="10">
        <f t="shared" si="12"/>
        <v>10.568595276064828</v>
      </c>
      <c r="J218" s="10">
        <v>2</v>
      </c>
      <c r="K218" s="10">
        <v>484.63</v>
      </c>
      <c r="L218" s="6">
        <f t="shared" si="1"/>
        <v>6.1833857131934806</v>
      </c>
      <c r="M218" s="11"/>
      <c r="N218" s="11">
        <f t="shared" si="2"/>
        <v>0</v>
      </c>
      <c r="O218" s="5">
        <v>0</v>
      </c>
      <c r="P218" s="5">
        <v>1</v>
      </c>
      <c r="Q218" s="5">
        <v>0</v>
      </c>
      <c r="R218" s="5">
        <v>0</v>
      </c>
      <c r="S218" s="5">
        <f t="shared" si="3"/>
        <v>0</v>
      </c>
      <c r="T218" s="5">
        <v>4269.3788199999999</v>
      </c>
      <c r="U218" s="5">
        <f t="shared" si="4"/>
        <v>8.3592236202302601</v>
      </c>
      <c r="V218" s="2">
        <v>0</v>
      </c>
      <c r="W218" s="12">
        <v>0</v>
      </c>
      <c r="X218" s="5">
        <v>280.01</v>
      </c>
      <c r="Y218" s="6">
        <f t="shared" si="11"/>
        <v>101.2108725511458</v>
      </c>
      <c r="Z218" s="5">
        <v>21629</v>
      </c>
      <c r="AA218" s="5">
        <v>14673</v>
      </c>
      <c r="AB218" s="5">
        <v>568</v>
      </c>
      <c r="AC218" s="5">
        <v>25</v>
      </c>
      <c r="AD218" s="5">
        <v>567</v>
      </c>
      <c r="AE218" s="5">
        <v>0</v>
      </c>
      <c r="AF218" s="5">
        <v>1</v>
      </c>
      <c r="AG218" s="5">
        <v>1</v>
      </c>
      <c r="AH218" s="5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5">
        <v>1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</row>
    <row r="219" spans="1:52" ht="15.75" customHeight="1">
      <c r="A219" s="4">
        <v>44228</v>
      </c>
      <c r="B219" s="2" t="s">
        <v>6</v>
      </c>
      <c r="C219" s="19">
        <v>1</v>
      </c>
      <c r="D219" s="5" t="s">
        <v>10</v>
      </c>
      <c r="E219" s="5">
        <v>1257</v>
      </c>
      <c r="F219" s="6">
        <f t="shared" si="0"/>
        <v>7.1364832085902474</v>
      </c>
      <c r="G219" s="10">
        <v>1</v>
      </c>
      <c r="H219" s="30">
        <f>G219+H218</f>
        <v>38895</v>
      </c>
      <c r="I219" s="10">
        <f t="shared" si="12"/>
        <v>10.568620986640875</v>
      </c>
      <c r="J219" s="10">
        <v>2</v>
      </c>
      <c r="K219" s="10">
        <v>483.78</v>
      </c>
      <c r="L219" s="6">
        <f t="shared" si="1"/>
        <v>6.1816302579249855</v>
      </c>
      <c r="M219" s="11"/>
      <c r="N219" s="11">
        <f t="shared" si="2"/>
        <v>0</v>
      </c>
      <c r="O219" s="5">
        <v>0</v>
      </c>
      <c r="P219" s="5">
        <v>1</v>
      </c>
      <c r="Q219" s="5">
        <v>0</v>
      </c>
      <c r="R219" s="5">
        <v>0</v>
      </c>
      <c r="S219" s="5">
        <f t="shared" si="3"/>
        <v>0</v>
      </c>
      <c r="T219" s="5">
        <v>4269.3788199999999</v>
      </c>
      <c r="U219" s="5">
        <f t="shared" si="4"/>
        <v>8.3592236202302601</v>
      </c>
      <c r="V219" s="2">
        <v>0</v>
      </c>
      <c r="W219" s="12">
        <v>0</v>
      </c>
      <c r="X219" s="5">
        <v>280.14999999999998</v>
      </c>
      <c r="Y219" s="6">
        <f t="shared" si="11"/>
        <v>101.2614761801489</v>
      </c>
      <c r="Z219" s="5">
        <v>11077</v>
      </c>
      <c r="AA219" s="5">
        <v>25595</v>
      </c>
      <c r="AB219" s="5">
        <v>281</v>
      </c>
      <c r="AC219" s="5">
        <v>124</v>
      </c>
      <c r="AD219" s="5">
        <v>1938619</v>
      </c>
      <c r="AE219" s="5">
        <v>0</v>
      </c>
      <c r="AF219" s="5">
        <v>1</v>
      </c>
      <c r="AG219" s="5">
        <v>0</v>
      </c>
      <c r="AH219" s="5">
        <v>1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5">
        <v>1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</row>
    <row r="220" spans="1:52" ht="15.75" customHeight="1">
      <c r="A220" s="4">
        <v>44256</v>
      </c>
      <c r="B220" s="2" t="s">
        <v>6</v>
      </c>
      <c r="C220" s="19">
        <v>1</v>
      </c>
      <c r="D220" s="5" t="s">
        <v>10</v>
      </c>
      <c r="E220" s="5">
        <v>1352.15</v>
      </c>
      <c r="F220" s="6">
        <f t="shared" si="0"/>
        <v>7.2094511971943369</v>
      </c>
      <c r="G220" s="10">
        <v>7</v>
      </c>
      <c r="H220" s="21">
        <v>38895</v>
      </c>
      <c r="I220" s="10">
        <f t="shared" si="12"/>
        <v>10.568620986640875</v>
      </c>
      <c r="J220" s="10">
        <v>2</v>
      </c>
      <c r="K220" s="10">
        <v>496.73</v>
      </c>
      <c r="L220" s="6">
        <f t="shared" si="1"/>
        <v>6.2080466189203456</v>
      </c>
      <c r="M220" s="11"/>
      <c r="N220" s="11">
        <f t="shared" si="2"/>
        <v>0</v>
      </c>
      <c r="O220" s="5">
        <v>0</v>
      </c>
      <c r="P220" s="5">
        <v>1</v>
      </c>
      <c r="Q220" s="5">
        <v>0</v>
      </c>
      <c r="R220" s="5">
        <v>0</v>
      </c>
      <c r="S220" s="5">
        <f t="shared" si="3"/>
        <v>0</v>
      </c>
      <c r="T220" s="5">
        <v>4269.3788199999999</v>
      </c>
      <c r="U220" s="5">
        <f t="shared" si="4"/>
        <v>8.3592236202302601</v>
      </c>
      <c r="V220" s="2">
        <v>0</v>
      </c>
      <c r="W220" s="12">
        <v>0</v>
      </c>
      <c r="X220" s="5">
        <v>280.62</v>
      </c>
      <c r="Y220" s="6">
        <f t="shared" si="11"/>
        <v>101.43135979180221</v>
      </c>
      <c r="Z220" s="5">
        <v>65079</v>
      </c>
      <c r="AA220" s="5">
        <v>41251</v>
      </c>
      <c r="AB220" s="5">
        <v>638</v>
      </c>
      <c r="AC220" s="5">
        <v>230</v>
      </c>
      <c r="AD220" s="5">
        <v>70407</v>
      </c>
      <c r="AE220" s="5">
        <v>0</v>
      </c>
      <c r="AF220" s="5">
        <v>1</v>
      </c>
      <c r="AG220" s="5">
        <v>0</v>
      </c>
      <c r="AH220" s="5">
        <v>0</v>
      </c>
      <c r="AI220" s="6">
        <v>1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5">
        <v>1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</row>
    <row r="221" spans="1:52" ht="15.75" customHeight="1">
      <c r="A221" s="4">
        <v>44287</v>
      </c>
      <c r="B221" s="2" t="s">
        <v>6</v>
      </c>
      <c r="C221" s="19">
        <v>1</v>
      </c>
      <c r="D221" s="5" t="s">
        <v>10</v>
      </c>
      <c r="E221" s="5">
        <v>1376.57</v>
      </c>
      <c r="F221" s="6">
        <f t="shared" si="0"/>
        <v>7.2273501769038999</v>
      </c>
      <c r="G221" s="10">
        <v>10</v>
      </c>
      <c r="H221" s="30">
        <f>G221+H220</f>
        <v>38905</v>
      </c>
      <c r="I221" s="10">
        <f t="shared" si="12"/>
        <v>10.56887805605103</v>
      </c>
      <c r="J221" s="10">
        <v>2</v>
      </c>
      <c r="K221" s="10">
        <v>504.07</v>
      </c>
      <c r="L221" s="6">
        <f t="shared" si="1"/>
        <v>6.2227151473160891</v>
      </c>
      <c r="M221" s="11"/>
      <c r="N221" s="11">
        <f t="shared" si="2"/>
        <v>0</v>
      </c>
      <c r="O221" s="5">
        <v>0</v>
      </c>
      <c r="P221" s="5">
        <v>1</v>
      </c>
      <c r="Q221" s="5">
        <v>0</v>
      </c>
      <c r="R221" s="5">
        <v>0</v>
      </c>
      <c r="S221" s="5">
        <f t="shared" si="3"/>
        <v>0</v>
      </c>
      <c r="T221" s="5">
        <v>4269.3788199999999</v>
      </c>
      <c r="U221" s="5">
        <f t="shared" si="4"/>
        <v>8.3592236202302601</v>
      </c>
      <c r="V221" s="2">
        <v>0</v>
      </c>
      <c r="W221" s="12">
        <v>0</v>
      </c>
      <c r="X221" s="5">
        <v>281.73</v>
      </c>
      <c r="Y221" s="6">
        <f t="shared" si="11"/>
        <v>101.83257427889828</v>
      </c>
      <c r="Z221" s="5">
        <v>147837</v>
      </c>
      <c r="AA221" s="5">
        <v>41888</v>
      </c>
      <c r="AB221" s="5">
        <v>2404</v>
      </c>
      <c r="AC221" s="5">
        <v>250</v>
      </c>
      <c r="AD221" s="5">
        <v>1247104</v>
      </c>
      <c r="AE221" s="5">
        <v>0</v>
      </c>
      <c r="AF221" s="5">
        <v>1</v>
      </c>
      <c r="AG221" s="5">
        <v>0</v>
      </c>
      <c r="AH221" s="5">
        <v>0</v>
      </c>
      <c r="AI221" s="6">
        <v>0</v>
      </c>
      <c r="AJ221" s="6">
        <v>1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5">
        <v>1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</row>
    <row r="222" spans="1:52" ht="15.75" customHeight="1">
      <c r="A222" s="9">
        <v>44317</v>
      </c>
      <c r="B222" s="2" t="s">
        <v>6</v>
      </c>
      <c r="C222" s="19">
        <v>1</v>
      </c>
      <c r="D222" s="5" t="s">
        <v>10</v>
      </c>
      <c r="E222" s="5">
        <v>1346.12</v>
      </c>
      <c r="F222" s="6">
        <f t="shared" si="0"/>
        <v>7.2049816592768385</v>
      </c>
      <c r="G222" s="10">
        <v>12</v>
      </c>
      <c r="H222" s="30">
        <f>G222+H221</f>
        <v>38917</v>
      </c>
      <c r="I222" s="10">
        <f t="shared" si="12"/>
        <v>10.569186452136844</v>
      </c>
      <c r="J222" s="10">
        <v>2</v>
      </c>
      <c r="K222" s="10">
        <v>477.97</v>
      </c>
      <c r="L222" s="6">
        <f t="shared" si="1"/>
        <v>6.1695479690155945</v>
      </c>
      <c r="M222" s="11"/>
      <c r="N222" s="11">
        <f t="shared" si="2"/>
        <v>0</v>
      </c>
      <c r="O222" s="5">
        <v>0</v>
      </c>
      <c r="P222" s="5">
        <v>1</v>
      </c>
      <c r="Q222" s="5">
        <v>0</v>
      </c>
      <c r="R222" s="5">
        <v>0</v>
      </c>
      <c r="S222" s="5">
        <f t="shared" si="3"/>
        <v>0</v>
      </c>
      <c r="T222" s="5">
        <v>4269.3788199999999</v>
      </c>
      <c r="U222" s="5">
        <f t="shared" si="4"/>
        <v>8.3592236202302601</v>
      </c>
      <c r="V222" s="2">
        <v>0</v>
      </c>
      <c r="W222" s="12">
        <v>0</v>
      </c>
      <c r="X222" s="5">
        <v>281.91000000000003</v>
      </c>
      <c r="Y222" s="6">
        <f t="shared" si="11"/>
        <v>101.89763608761658</v>
      </c>
      <c r="Z222" s="5">
        <v>41408</v>
      </c>
      <c r="AA222" s="5">
        <v>35231</v>
      </c>
      <c r="AB222" s="5">
        <v>1169</v>
      </c>
      <c r="AC222" s="5">
        <v>209</v>
      </c>
      <c r="AD222" s="5">
        <v>823451</v>
      </c>
      <c r="AE222" s="5">
        <v>0</v>
      </c>
      <c r="AF222" s="5">
        <v>1</v>
      </c>
      <c r="AG222" s="5">
        <v>0</v>
      </c>
      <c r="AH222" s="5">
        <v>0</v>
      </c>
      <c r="AI222" s="6">
        <v>0</v>
      </c>
      <c r="AJ222" s="6">
        <v>0</v>
      </c>
      <c r="AK222" s="6">
        <v>1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5">
        <v>1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</row>
    <row r="223" spans="1:52" ht="15.75" customHeight="1">
      <c r="A223" s="4">
        <v>44348</v>
      </c>
      <c r="B223" s="2" t="s">
        <v>6</v>
      </c>
      <c r="C223" s="19">
        <v>1</v>
      </c>
      <c r="D223" s="5" t="s">
        <v>10</v>
      </c>
      <c r="E223" s="5">
        <v>1308.52</v>
      </c>
      <c r="F223" s="6">
        <f t="shared" si="0"/>
        <v>7.1766520065305022</v>
      </c>
      <c r="G223" s="10">
        <v>42</v>
      </c>
      <c r="H223" s="30">
        <f>G223+H222</f>
        <v>38959</v>
      </c>
      <c r="I223" s="10">
        <f t="shared" si="12"/>
        <v>10.57026509007593</v>
      </c>
      <c r="J223" s="10">
        <v>2</v>
      </c>
      <c r="K223" s="10">
        <v>508.07</v>
      </c>
      <c r="L223" s="6">
        <f t="shared" si="1"/>
        <v>6.2306192333611756</v>
      </c>
      <c r="M223" s="11"/>
      <c r="N223" s="11">
        <f t="shared" si="2"/>
        <v>0</v>
      </c>
      <c r="O223" s="5">
        <v>0</v>
      </c>
      <c r="P223" s="5">
        <v>1</v>
      </c>
      <c r="Q223" s="5">
        <v>0</v>
      </c>
      <c r="R223" s="5">
        <v>0</v>
      </c>
      <c r="S223" s="5">
        <f t="shared" si="3"/>
        <v>0</v>
      </c>
      <c r="T223" s="5">
        <v>4269.3788199999999</v>
      </c>
      <c r="U223" s="5">
        <f t="shared" si="4"/>
        <v>8.3592236202302601</v>
      </c>
      <c r="V223" s="2">
        <v>0</v>
      </c>
      <c r="W223" s="12">
        <v>0</v>
      </c>
      <c r="X223" s="5">
        <v>281.68</v>
      </c>
      <c r="Y223" s="6">
        <f t="shared" si="11"/>
        <v>101.81450155425431</v>
      </c>
      <c r="Z223" s="5">
        <v>112718</v>
      </c>
      <c r="AA223" s="5">
        <v>47465</v>
      </c>
      <c r="AB223" s="5">
        <v>1884</v>
      </c>
      <c r="AC223" s="5">
        <v>197</v>
      </c>
      <c r="AD223" s="5">
        <v>42601</v>
      </c>
      <c r="AE223" s="5">
        <v>0</v>
      </c>
      <c r="AF223" s="5">
        <v>1</v>
      </c>
      <c r="AG223" s="5">
        <v>0</v>
      </c>
      <c r="AH223" s="5">
        <v>0</v>
      </c>
      <c r="AI223" s="6">
        <v>0</v>
      </c>
      <c r="AJ223" s="6">
        <v>0</v>
      </c>
      <c r="AK223" s="6">
        <v>0</v>
      </c>
      <c r="AL223" s="6">
        <v>1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5">
        <v>1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</row>
    <row r="224" spans="1:52" ht="15.75" customHeight="1">
      <c r="A224" s="4">
        <v>44378</v>
      </c>
      <c r="B224" s="2" t="s">
        <v>6</v>
      </c>
      <c r="C224" s="19">
        <v>1</v>
      </c>
      <c r="D224" s="5" t="s">
        <v>10</v>
      </c>
      <c r="E224" s="5">
        <v>1262.22</v>
      </c>
      <c r="F224" s="6">
        <f t="shared" si="0"/>
        <v>7.1406273543739927</v>
      </c>
      <c r="G224" s="10">
        <v>7</v>
      </c>
      <c r="H224" s="21">
        <v>38896</v>
      </c>
      <c r="I224" s="10">
        <f t="shared" si="12"/>
        <v>10.568646696555904</v>
      </c>
      <c r="J224" s="10">
        <v>2</v>
      </c>
      <c r="K224" s="10">
        <v>471.44</v>
      </c>
      <c r="L224" s="6">
        <f t="shared" si="1"/>
        <v>6.1557918405296581</v>
      </c>
      <c r="M224" s="11"/>
      <c r="N224" s="11">
        <f t="shared" si="2"/>
        <v>0</v>
      </c>
      <c r="O224" s="5">
        <v>0</v>
      </c>
      <c r="P224" s="5">
        <v>1</v>
      </c>
      <c r="Q224" s="5">
        <v>0</v>
      </c>
      <c r="R224" s="5">
        <v>0</v>
      </c>
      <c r="S224" s="5">
        <f t="shared" si="3"/>
        <v>0</v>
      </c>
      <c r="T224" s="5">
        <v>4269.3788199999999</v>
      </c>
      <c r="U224" s="5">
        <f t="shared" si="4"/>
        <v>8.3592236202302601</v>
      </c>
      <c r="V224" s="2">
        <v>0</v>
      </c>
      <c r="W224" s="12">
        <v>0</v>
      </c>
      <c r="X224" s="5">
        <v>282.02999999999997</v>
      </c>
      <c r="Y224" s="6">
        <f t="shared" si="11"/>
        <v>101.94101062676206</v>
      </c>
      <c r="Z224" s="5">
        <v>336226</v>
      </c>
      <c r="AA224" s="5">
        <v>41144</v>
      </c>
      <c r="AB224" s="5">
        <v>6182</v>
      </c>
      <c r="AC224" s="5">
        <v>351</v>
      </c>
      <c r="AD224" s="5">
        <v>2734283</v>
      </c>
      <c r="AE224" s="5">
        <v>0</v>
      </c>
      <c r="AF224" s="5">
        <v>1</v>
      </c>
      <c r="AG224" s="5">
        <v>0</v>
      </c>
      <c r="AH224" s="5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1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5">
        <v>1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</row>
    <row r="225" spans="1:52" ht="15.75" customHeight="1">
      <c r="A225" s="4">
        <v>44409</v>
      </c>
      <c r="B225" s="2" t="s">
        <v>6</v>
      </c>
      <c r="C225" s="19">
        <v>1</v>
      </c>
      <c r="D225" s="5" t="s">
        <v>10</v>
      </c>
      <c r="E225" s="5">
        <v>1296.6300000000001</v>
      </c>
      <c r="F225" s="6">
        <f t="shared" si="0"/>
        <v>7.1675238699096013</v>
      </c>
      <c r="G225" s="10">
        <v>14</v>
      </c>
      <c r="H225" s="30">
        <f>G225+H224</f>
        <v>38910</v>
      </c>
      <c r="I225" s="10">
        <f t="shared" si="12"/>
        <v>10.569006565978599</v>
      </c>
      <c r="J225" s="10">
        <v>2</v>
      </c>
      <c r="K225" s="10">
        <v>508.07</v>
      </c>
      <c r="L225" s="6">
        <f t="shared" si="1"/>
        <v>6.2306192333611756</v>
      </c>
      <c r="M225" s="11"/>
      <c r="N225" s="11">
        <f t="shared" si="2"/>
        <v>0</v>
      </c>
      <c r="O225" s="5">
        <v>0</v>
      </c>
      <c r="P225" s="5">
        <v>1</v>
      </c>
      <c r="Q225" s="5">
        <v>0</v>
      </c>
      <c r="R225" s="5">
        <v>0</v>
      </c>
      <c r="S225" s="5">
        <f t="shared" si="3"/>
        <v>0</v>
      </c>
      <c r="T225" s="5">
        <v>4269.3788199999999</v>
      </c>
      <c r="U225" s="5">
        <f t="shared" si="4"/>
        <v>8.3592236202302601</v>
      </c>
      <c r="V225" s="2">
        <v>0</v>
      </c>
      <c r="W225" s="12">
        <v>0</v>
      </c>
      <c r="X225" s="5">
        <v>283.24</v>
      </c>
      <c r="Y225" s="6">
        <f t="shared" si="11"/>
        <v>102.37837056314609</v>
      </c>
      <c r="Z225" s="5">
        <v>251134</v>
      </c>
      <c r="AA225" s="5">
        <v>12029</v>
      </c>
      <c r="AB225" s="5">
        <v>5510</v>
      </c>
      <c r="AC225" s="5">
        <v>99</v>
      </c>
      <c r="AD225" s="5">
        <v>11087192</v>
      </c>
      <c r="AE225" s="5">
        <v>0</v>
      </c>
      <c r="AF225" s="5">
        <v>1</v>
      </c>
      <c r="AG225" s="5">
        <v>0</v>
      </c>
      <c r="AH225" s="5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1</v>
      </c>
      <c r="AO225" s="6">
        <v>0</v>
      </c>
      <c r="AP225" s="6">
        <v>0</v>
      </c>
      <c r="AQ225" s="6">
        <v>0</v>
      </c>
      <c r="AR225" s="6">
        <v>0</v>
      </c>
      <c r="AS225" s="5">
        <v>1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</row>
    <row r="226" spans="1:52" ht="15.75" customHeight="1">
      <c r="A226" s="4">
        <v>44440</v>
      </c>
      <c r="B226" s="2" t="s">
        <v>6</v>
      </c>
      <c r="C226" s="19">
        <v>1</v>
      </c>
      <c r="D226" s="5" t="s">
        <v>10</v>
      </c>
      <c r="E226" s="5">
        <v>1198.57</v>
      </c>
      <c r="F226" s="6">
        <f t="shared" si="0"/>
        <v>7.0888844585101154</v>
      </c>
      <c r="G226" s="10">
        <v>138</v>
      </c>
      <c r="H226" s="30">
        <f>G226+H225</f>
        <v>39048</v>
      </c>
      <c r="I226" s="10">
        <f t="shared" si="12"/>
        <v>10.572546937566983</v>
      </c>
      <c r="J226" s="10">
        <v>2</v>
      </c>
      <c r="K226" s="10">
        <v>471.44</v>
      </c>
      <c r="L226" s="6">
        <f t="shared" si="1"/>
        <v>6.1557918405296581</v>
      </c>
      <c r="M226" s="11"/>
      <c r="N226" s="11">
        <f t="shared" si="2"/>
        <v>0</v>
      </c>
      <c r="O226" s="5">
        <v>0</v>
      </c>
      <c r="P226" s="5">
        <v>1</v>
      </c>
      <c r="Q226" s="5">
        <v>0</v>
      </c>
      <c r="R226" s="5">
        <v>0</v>
      </c>
      <c r="S226" s="5">
        <f t="shared" si="3"/>
        <v>0</v>
      </c>
      <c r="T226" s="5">
        <v>4269.3788199999999</v>
      </c>
      <c r="U226" s="5">
        <f t="shared" si="4"/>
        <v>8.3592236202302601</v>
      </c>
      <c r="V226" s="2">
        <v>0</v>
      </c>
      <c r="W226" s="12">
        <v>0</v>
      </c>
      <c r="X226" s="5">
        <v>283.44</v>
      </c>
      <c r="Y226" s="6">
        <f t="shared" si="11"/>
        <v>102.45066146172196</v>
      </c>
      <c r="Z226" s="5">
        <v>55293</v>
      </c>
      <c r="AA226" s="5">
        <v>1795</v>
      </c>
      <c r="AB226" s="5">
        <v>1315</v>
      </c>
      <c r="AC226" s="5">
        <v>30</v>
      </c>
      <c r="AD226" s="5">
        <v>18962130</v>
      </c>
      <c r="AE226" s="5">
        <v>0</v>
      </c>
      <c r="AF226" s="5">
        <v>1</v>
      </c>
      <c r="AG226" s="5">
        <v>0</v>
      </c>
      <c r="AH226" s="5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1</v>
      </c>
      <c r="AP226" s="6">
        <v>0</v>
      </c>
      <c r="AQ226" s="6">
        <v>0</v>
      </c>
      <c r="AR226" s="6">
        <v>0</v>
      </c>
      <c r="AS226" s="5">
        <v>1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</row>
    <row r="227" spans="1:52" ht="15.75" customHeight="1">
      <c r="A227" s="4">
        <v>44470</v>
      </c>
      <c r="B227" s="2" t="s">
        <v>6</v>
      </c>
      <c r="C227" s="19">
        <v>1</v>
      </c>
      <c r="D227" s="5" t="s">
        <v>10</v>
      </c>
      <c r="E227" s="5">
        <v>1122.8</v>
      </c>
      <c r="F227" s="6">
        <f t="shared" si="0"/>
        <v>7.0235808444877277</v>
      </c>
      <c r="G227" s="10">
        <v>245</v>
      </c>
      <c r="H227" s="30">
        <f>G227+H226</f>
        <v>39293</v>
      </c>
      <c r="I227" s="10">
        <f t="shared" si="12"/>
        <v>10.578801664944281</v>
      </c>
      <c r="J227" s="10">
        <v>2</v>
      </c>
      <c r="K227" s="10">
        <v>461.8</v>
      </c>
      <c r="L227" s="6">
        <f t="shared" si="1"/>
        <v>6.1351318969203952</v>
      </c>
      <c r="M227" s="11"/>
      <c r="N227" s="11">
        <f t="shared" si="2"/>
        <v>0</v>
      </c>
      <c r="O227" s="5">
        <v>0</v>
      </c>
      <c r="P227" s="5">
        <v>1</v>
      </c>
      <c r="Q227" s="5">
        <v>0</v>
      </c>
      <c r="R227" s="5">
        <v>0</v>
      </c>
      <c r="S227" s="5">
        <f t="shared" si="3"/>
        <v>0</v>
      </c>
      <c r="T227" s="5">
        <v>4269.3788199999999</v>
      </c>
      <c r="U227" s="5">
        <f t="shared" si="4"/>
        <v>8.3592236202302601</v>
      </c>
      <c r="V227" s="2">
        <v>0</v>
      </c>
      <c r="W227" s="12">
        <v>0</v>
      </c>
      <c r="X227" s="5">
        <v>283.97000000000003</v>
      </c>
      <c r="Y227" s="6">
        <f t="shared" si="11"/>
        <v>102.64223234294802</v>
      </c>
      <c r="Z227" s="5">
        <v>13628</v>
      </c>
      <c r="AA227" s="5">
        <v>1023</v>
      </c>
      <c r="AB227" s="5">
        <v>358</v>
      </c>
      <c r="AC227" s="5">
        <v>12</v>
      </c>
      <c r="AD227" s="5">
        <v>6884827</v>
      </c>
      <c r="AE227" s="5">
        <v>0</v>
      </c>
      <c r="AF227" s="5">
        <v>1</v>
      </c>
      <c r="AG227" s="5">
        <v>0</v>
      </c>
      <c r="AH227" s="5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1</v>
      </c>
      <c r="AQ227" s="6">
        <v>0</v>
      </c>
      <c r="AR227" s="6">
        <v>0</v>
      </c>
      <c r="AS227" s="5">
        <v>1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</row>
    <row r="228" spans="1:52" ht="15.75" customHeight="1">
      <c r="A228" s="4">
        <v>44501</v>
      </c>
      <c r="B228" s="2" t="s">
        <v>6</v>
      </c>
      <c r="C228" s="19">
        <v>1</v>
      </c>
      <c r="D228" s="5" t="s">
        <v>10</v>
      </c>
      <c r="E228" s="5">
        <v>1088.83</v>
      </c>
      <c r="F228" s="6">
        <f t="shared" si="0"/>
        <v>6.9928590042273262</v>
      </c>
      <c r="G228" s="10">
        <v>459</v>
      </c>
      <c r="H228" s="21">
        <v>38897</v>
      </c>
      <c r="I228" s="10">
        <f t="shared" si="12"/>
        <v>10.568672405809952</v>
      </c>
      <c r="J228" s="10">
        <v>2</v>
      </c>
      <c r="K228" s="10">
        <v>516.14</v>
      </c>
      <c r="L228" s="6">
        <f t="shared" si="1"/>
        <v>6.2463780465109942</v>
      </c>
      <c r="M228" s="11"/>
      <c r="N228" s="11">
        <f t="shared" si="2"/>
        <v>0</v>
      </c>
      <c r="O228" s="5">
        <v>0</v>
      </c>
      <c r="P228" s="5">
        <v>1</v>
      </c>
      <c r="Q228" s="5">
        <v>0</v>
      </c>
      <c r="R228" s="5">
        <v>0</v>
      </c>
      <c r="S228" s="5">
        <f t="shared" si="3"/>
        <v>0</v>
      </c>
      <c r="T228" s="5">
        <v>4269.3788199999999</v>
      </c>
      <c r="U228" s="5">
        <f t="shared" si="4"/>
        <v>8.3592236202302601</v>
      </c>
      <c r="V228" s="2">
        <v>0</v>
      </c>
      <c r="W228" s="12">
        <v>0</v>
      </c>
      <c r="X228" s="5">
        <v>283.45</v>
      </c>
      <c r="Y228" s="6">
        <f t="shared" si="11"/>
        <v>102.45427600665076</v>
      </c>
      <c r="Z228" s="5">
        <v>6745</v>
      </c>
      <c r="AA228" s="5">
        <v>684</v>
      </c>
      <c r="AB228" s="5">
        <v>113</v>
      </c>
      <c r="AC228" s="5">
        <v>4</v>
      </c>
      <c r="AD228" s="5">
        <v>16980584</v>
      </c>
      <c r="AE228" s="5">
        <v>0</v>
      </c>
      <c r="AF228" s="5">
        <v>1</v>
      </c>
      <c r="AG228" s="5">
        <v>0</v>
      </c>
      <c r="AH228" s="5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1</v>
      </c>
      <c r="AR228" s="6">
        <v>0</v>
      </c>
      <c r="AS228" s="5">
        <v>1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</row>
    <row r="229" spans="1:52" ht="15.75" customHeight="1">
      <c r="A229" s="4">
        <v>44531</v>
      </c>
      <c r="B229" s="2" t="s">
        <v>6</v>
      </c>
      <c r="C229" s="19">
        <v>1</v>
      </c>
      <c r="D229" s="5" t="s">
        <v>10</v>
      </c>
      <c r="E229" s="5">
        <v>1201.3699999999999</v>
      </c>
      <c r="F229" s="6">
        <f t="shared" si="0"/>
        <v>7.0912178512369621</v>
      </c>
      <c r="G229" s="10">
        <v>913</v>
      </c>
      <c r="H229" s="30">
        <f>G229+H228</f>
        <v>39810</v>
      </c>
      <c r="I229" s="10">
        <f t="shared" si="12"/>
        <v>10.591873415994362</v>
      </c>
      <c r="J229" s="10">
        <v>2</v>
      </c>
      <c r="K229" s="10">
        <v>518.45000000000005</v>
      </c>
      <c r="L229" s="6">
        <f t="shared" si="1"/>
        <v>6.250843591004287</v>
      </c>
      <c r="M229" s="11"/>
      <c r="N229" s="11">
        <f t="shared" si="2"/>
        <v>0</v>
      </c>
      <c r="O229" s="5">
        <v>0</v>
      </c>
      <c r="P229" s="5">
        <v>1</v>
      </c>
      <c r="Q229" s="5">
        <v>0</v>
      </c>
      <c r="R229" s="5">
        <v>0</v>
      </c>
      <c r="S229" s="5">
        <f t="shared" si="3"/>
        <v>0</v>
      </c>
      <c r="T229" s="5">
        <v>4269.3788199999999</v>
      </c>
      <c r="U229" s="5">
        <f t="shared" si="4"/>
        <v>8.3592236202302601</v>
      </c>
      <c r="V229" s="2">
        <v>0</v>
      </c>
      <c r="W229" s="12">
        <v>0</v>
      </c>
      <c r="X229" s="5">
        <v>283.54000000000002</v>
      </c>
      <c r="Y229" s="6">
        <f t="shared" si="11"/>
        <v>102.48680691100991</v>
      </c>
      <c r="Z229" s="5">
        <v>9255</v>
      </c>
      <c r="AA229" s="5">
        <v>3773</v>
      </c>
      <c r="AB229" s="5">
        <v>91</v>
      </c>
      <c r="AC229" s="5">
        <v>3</v>
      </c>
      <c r="AD229" s="5">
        <v>8813795</v>
      </c>
      <c r="AE229" s="5">
        <v>11920</v>
      </c>
      <c r="AF229" s="5">
        <v>1</v>
      </c>
      <c r="AG229" s="5">
        <v>0</v>
      </c>
      <c r="AH229" s="5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1</v>
      </c>
      <c r="AS229" s="5">
        <v>1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</row>
    <row r="230" spans="1:52" ht="15.75" customHeight="1">
      <c r="A230" s="4">
        <v>44562</v>
      </c>
      <c r="B230" s="2" t="s">
        <v>6</v>
      </c>
      <c r="C230" s="19">
        <v>1</v>
      </c>
      <c r="D230" s="5" t="s">
        <v>10</v>
      </c>
      <c r="E230" s="5">
        <v>1128.4000000000001</v>
      </c>
      <c r="F230" s="6">
        <f t="shared" si="0"/>
        <v>7.0285559791278409</v>
      </c>
      <c r="G230" s="10">
        <v>721</v>
      </c>
      <c r="H230" s="30">
        <f>G230+H229</f>
        <v>40531</v>
      </c>
      <c r="I230" s="10">
        <f t="shared" si="12"/>
        <v>10.609822392399646</v>
      </c>
      <c r="J230" s="10">
        <v>2.5</v>
      </c>
      <c r="K230" s="10">
        <v>511.96</v>
      </c>
      <c r="L230" s="6">
        <f t="shared" si="1"/>
        <v>6.2382464969875908</v>
      </c>
      <c r="M230" s="11"/>
      <c r="N230" s="11">
        <f t="shared" si="2"/>
        <v>0</v>
      </c>
      <c r="O230" s="5">
        <v>0</v>
      </c>
      <c r="P230" s="5">
        <v>1</v>
      </c>
      <c r="Q230" s="5">
        <v>0</v>
      </c>
      <c r="R230" s="5">
        <v>0</v>
      </c>
      <c r="S230" s="5">
        <f t="shared" si="3"/>
        <v>0</v>
      </c>
      <c r="T230" s="5">
        <v>4269.3788199999999</v>
      </c>
      <c r="U230" s="5">
        <f t="shared" si="4"/>
        <v>8.3592236202302601</v>
      </c>
      <c r="V230" s="2">
        <v>0</v>
      </c>
      <c r="W230" s="12">
        <v>0</v>
      </c>
      <c r="X230" s="5">
        <v>283.92</v>
      </c>
      <c r="Y230" s="6">
        <f t="shared" si="11"/>
        <v>102.62415961830405</v>
      </c>
      <c r="Z230" s="5">
        <v>213294</v>
      </c>
      <c r="AA230" s="5">
        <v>128582</v>
      </c>
      <c r="AB230" s="5">
        <v>322</v>
      </c>
      <c r="AC230" s="5">
        <v>29</v>
      </c>
      <c r="AD230" s="5">
        <v>14576165</v>
      </c>
      <c r="AE230" s="5">
        <v>19007</v>
      </c>
      <c r="AF230" s="5">
        <v>1</v>
      </c>
      <c r="AG230" s="5">
        <v>1</v>
      </c>
      <c r="AH230" s="5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5">
        <v>1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</row>
    <row r="231" spans="1:52" ht="15.75" customHeight="1">
      <c r="A231" s="4">
        <v>44593</v>
      </c>
      <c r="B231" s="2" t="s">
        <v>6</v>
      </c>
      <c r="C231" s="19">
        <v>1</v>
      </c>
      <c r="D231" s="5" t="s">
        <v>10</v>
      </c>
      <c r="E231" s="5">
        <v>1036.9000000000001</v>
      </c>
      <c r="F231" s="6">
        <f t="shared" si="0"/>
        <v>6.9439907715642324</v>
      </c>
      <c r="G231" s="10">
        <v>518</v>
      </c>
      <c r="H231" s="30">
        <f>G231+H230</f>
        <v>41049</v>
      </c>
      <c r="I231" s="10">
        <f t="shared" si="12"/>
        <v>10.62252175404792</v>
      </c>
      <c r="J231" s="10">
        <v>2.5</v>
      </c>
      <c r="K231" s="10">
        <v>521.51</v>
      </c>
      <c r="L231" s="6">
        <f t="shared" si="1"/>
        <v>6.2567284497123978</v>
      </c>
      <c r="M231" s="11"/>
      <c r="N231" s="11">
        <f t="shared" si="2"/>
        <v>0</v>
      </c>
      <c r="O231" s="5">
        <v>0</v>
      </c>
      <c r="P231" s="5">
        <v>1</v>
      </c>
      <c r="Q231" s="5">
        <v>0</v>
      </c>
      <c r="R231" s="5">
        <v>0</v>
      </c>
      <c r="S231" s="5">
        <f t="shared" si="3"/>
        <v>0</v>
      </c>
      <c r="T231" s="5">
        <v>4269.3788199999999</v>
      </c>
      <c r="U231" s="5">
        <f t="shared" si="4"/>
        <v>8.3592236202302601</v>
      </c>
      <c r="V231" s="2">
        <v>0</v>
      </c>
      <c r="W231" s="12">
        <v>0</v>
      </c>
      <c r="X231" s="5">
        <v>283.64</v>
      </c>
      <c r="Y231" s="6">
        <f t="shared" si="11"/>
        <v>102.52295236029784</v>
      </c>
      <c r="Z231" s="5">
        <v>144744</v>
      </c>
      <c r="AA231" s="5">
        <v>74177</v>
      </c>
      <c r="AB231" s="5">
        <v>643</v>
      </c>
      <c r="AC231" s="5">
        <v>41</v>
      </c>
      <c r="AD231" s="5">
        <v>3913910</v>
      </c>
      <c r="AE231" s="5">
        <v>0</v>
      </c>
      <c r="AF231" s="5">
        <v>1</v>
      </c>
      <c r="AG231" s="5">
        <v>0</v>
      </c>
      <c r="AH231" s="5">
        <v>1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5">
        <v>1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</row>
    <row r="232" spans="1:52" ht="15.75" customHeight="1">
      <c r="A232" s="4">
        <v>44621</v>
      </c>
      <c r="B232" s="2" t="s">
        <v>6</v>
      </c>
      <c r="C232" s="19">
        <v>1</v>
      </c>
      <c r="D232" s="5" t="s">
        <v>10</v>
      </c>
      <c r="E232" s="5">
        <v>1243.3800000000001</v>
      </c>
      <c r="F232" s="6">
        <f t="shared" si="0"/>
        <v>7.125588756777451</v>
      </c>
      <c r="G232" s="10">
        <v>727</v>
      </c>
      <c r="H232" s="21">
        <v>38898</v>
      </c>
      <c r="I232" s="10">
        <f t="shared" si="12"/>
        <v>10.56869811440305</v>
      </c>
      <c r="J232" s="10">
        <v>2.5</v>
      </c>
      <c r="K232" s="10">
        <v>520.9</v>
      </c>
      <c r="L232" s="6">
        <f t="shared" si="1"/>
        <v>6.2555580847511454</v>
      </c>
      <c r="M232" s="11"/>
      <c r="N232" s="11">
        <f t="shared" si="2"/>
        <v>0</v>
      </c>
      <c r="O232" s="5">
        <v>0</v>
      </c>
      <c r="P232" s="5">
        <v>1</v>
      </c>
      <c r="Q232" s="5">
        <v>0</v>
      </c>
      <c r="R232" s="5">
        <v>0</v>
      </c>
      <c r="S232" s="5">
        <f t="shared" si="3"/>
        <v>0</v>
      </c>
      <c r="T232" s="5">
        <v>4269.3788199999999</v>
      </c>
      <c r="U232" s="5">
        <f t="shared" si="4"/>
        <v>8.3592236202302601</v>
      </c>
      <c r="V232" s="2">
        <v>0</v>
      </c>
      <c r="W232" s="12">
        <v>0</v>
      </c>
      <c r="X232" s="5">
        <v>283.60000000000002</v>
      </c>
      <c r="Y232" s="6">
        <f t="shared" si="11"/>
        <v>102.50849418058267</v>
      </c>
      <c r="Z232" s="5">
        <v>8000</v>
      </c>
      <c r="AA232" s="5">
        <v>9084</v>
      </c>
      <c r="AB232" s="5">
        <v>85</v>
      </c>
      <c r="AC232" s="5">
        <v>16</v>
      </c>
      <c r="AD232" s="5">
        <v>30821308</v>
      </c>
      <c r="AE232" s="5">
        <v>0</v>
      </c>
      <c r="AF232" s="5">
        <v>1</v>
      </c>
      <c r="AG232" s="5">
        <v>0</v>
      </c>
      <c r="AH232" s="5">
        <v>0</v>
      </c>
      <c r="AI232" s="6">
        <v>1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5">
        <v>1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</row>
    <row r="233" spans="1:52" ht="15.75" customHeight="1">
      <c r="A233" s="4">
        <v>44652</v>
      </c>
      <c r="B233" s="2" t="s">
        <v>6</v>
      </c>
      <c r="C233" s="19">
        <v>1</v>
      </c>
      <c r="D233" s="5" t="s">
        <v>10</v>
      </c>
      <c r="E233" s="5">
        <v>1278.8699999999999</v>
      </c>
      <c r="F233" s="6">
        <f t="shared" si="0"/>
        <v>7.1537321545052137</v>
      </c>
      <c r="G233" s="10">
        <v>1201</v>
      </c>
      <c r="H233" s="30">
        <f>G233+H232</f>
        <v>40099</v>
      </c>
      <c r="I233" s="10">
        <f t="shared" si="12"/>
        <v>10.599106675327851</v>
      </c>
      <c r="J233" s="10">
        <v>2.5</v>
      </c>
      <c r="K233" s="10">
        <v>489.73</v>
      </c>
      <c r="L233" s="6">
        <f t="shared" si="1"/>
        <v>6.1938542188289736</v>
      </c>
      <c r="M233" s="11"/>
      <c r="N233" s="11">
        <f t="shared" si="2"/>
        <v>0</v>
      </c>
      <c r="O233" s="5">
        <v>0</v>
      </c>
      <c r="P233" s="5">
        <v>1</v>
      </c>
      <c r="Q233" s="5">
        <v>0</v>
      </c>
      <c r="R233" s="5">
        <v>0</v>
      </c>
      <c r="S233" s="5">
        <f t="shared" si="3"/>
        <v>0</v>
      </c>
      <c r="T233" s="5">
        <v>4269.3788199999999</v>
      </c>
      <c r="U233" s="5">
        <f t="shared" si="4"/>
        <v>8.3592236202302601</v>
      </c>
      <c r="V233" s="2">
        <v>0</v>
      </c>
      <c r="W233" s="12">
        <v>0</v>
      </c>
      <c r="X233" s="5">
        <v>282.24</v>
      </c>
      <c r="Y233" s="6">
        <f t="shared" si="11"/>
        <v>102.01691607026675</v>
      </c>
      <c r="Z233" s="5">
        <v>1114</v>
      </c>
      <c r="AA233" s="5">
        <v>2431</v>
      </c>
      <c r="AB233" s="5">
        <v>5</v>
      </c>
      <c r="AC233" s="5">
        <v>1</v>
      </c>
      <c r="AD233" s="5">
        <v>1534602</v>
      </c>
      <c r="AE233" s="5">
        <v>4709</v>
      </c>
      <c r="AF233" s="5">
        <v>1</v>
      </c>
      <c r="AG233" s="5">
        <v>0</v>
      </c>
      <c r="AH233" s="5">
        <v>0</v>
      </c>
      <c r="AI233" s="6">
        <v>0</v>
      </c>
      <c r="AJ233" s="6">
        <v>1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5">
        <v>1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</row>
    <row r="234" spans="1:52" ht="15.75" customHeight="1">
      <c r="A234" s="9">
        <v>44682</v>
      </c>
      <c r="B234" s="2" t="s">
        <v>6</v>
      </c>
      <c r="C234" s="19">
        <v>1</v>
      </c>
      <c r="D234" s="5" t="s">
        <v>10</v>
      </c>
      <c r="E234" s="5">
        <v>1281.76</v>
      </c>
      <c r="F234" s="6">
        <f t="shared" si="0"/>
        <v>7.1559894124668064</v>
      </c>
      <c r="G234" s="10">
        <v>945</v>
      </c>
      <c r="H234" s="30">
        <f>G234+H233</f>
        <v>41044</v>
      </c>
      <c r="I234" s="10">
        <f t="shared" si="12"/>
        <v>10.622399940982099</v>
      </c>
      <c r="J234" s="10">
        <v>2.5</v>
      </c>
      <c r="K234" s="10">
        <v>459.57</v>
      </c>
      <c r="L234" s="6">
        <f t="shared" si="1"/>
        <v>6.1302912696927141</v>
      </c>
      <c r="M234" s="11"/>
      <c r="N234" s="11">
        <f t="shared" si="2"/>
        <v>0</v>
      </c>
      <c r="O234" s="5">
        <v>0</v>
      </c>
      <c r="P234" s="5">
        <v>1</v>
      </c>
      <c r="Q234" s="5">
        <v>0</v>
      </c>
      <c r="R234" s="5">
        <v>0</v>
      </c>
      <c r="S234" s="5">
        <f t="shared" si="3"/>
        <v>0</v>
      </c>
      <c r="T234" s="5">
        <v>4269.3788199999999</v>
      </c>
      <c r="U234" s="5">
        <f t="shared" si="4"/>
        <v>8.3592236202302601</v>
      </c>
      <c r="V234" s="2">
        <v>0</v>
      </c>
      <c r="W234" s="12">
        <v>0</v>
      </c>
      <c r="X234" s="5">
        <v>290.8</v>
      </c>
      <c r="Y234" s="6">
        <f t="shared" si="11"/>
        <v>105.11096652931396</v>
      </c>
      <c r="Z234" s="5">
        <v>816</v>
      </c>
      <c r="AA234" s="5">
        <v>1816</v>
      </c>
      <c r="AB234" s="5">
        <v>4</v>
      </c>
      <c r="AC234" s="5">
        <v>0</v>
      </c>
      <c r="AD234" s="5">
        <v>540962</v>
      </c>
      <c r="AE234" s="5">
        <v>0</v>
      </c>
      <c r="AF234" s="5">
        <v>1</v>
      </c>
      <c r="AG234" s="5">
        <v>0</v>
      </c>
      <c r="AH234" s="5">
        <v>0</v>
      </c>
      <c r="AI234" s="6">
        <v>0</v>
      </c>
      <c r="AJ234" s="6">
        <v>0</v>
      </c>
      <c r="AK234" s="6">
        <v>1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5">
        <v>1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</row>
    <row r="235" spans="1:52" ht="15.75" customHeight="1">
      <c r="A235" s="4">
        <v>44713</v>
      </c>
      <c r="B235" s="2" t="s">
        <v>6</v>
      </c>
      <c r="C235" s="19">
        <v>1</v>
      </c>
      <c r="D235" s="5" t="s">
        <v>10</v>
      </c>
      <c r="E235" s="5">
        <v>1452.03</v>
      </c>
      <c r="F235" s="6">
        <f t="shared" si="0"/>
        <v>7.2807178563283275</v>
      </c>
      <c r="G235" s="10">
        <v>2198</v>
      </c>
      <c r="H235" s="30">
        <f>G235+H234</f>
        <v>43242</v>
      </c>
      <c r="I235" s="10">
        <f t="shared" si="12"/>
        <v>10.674567524152495</v>
      </c>
      <c r="J235" s="10">
        <v>2.5</v>
      </c>
      <c r="K235" s="10">
        <v>551.27</v>
      </c>
      <c r="L235" s="6">
        <f t="shared" si="1"/>
        <v>6.3122247072820477</v>
      </c>
      <c r="M235" s="11"/>
      <c r="N235" s="11">
        <f t="shared" si="2"/>
        <v>0</v>
      </c>
      <c r="O235" s="5">
        <v>0</v>
      </c>
      <c r="P235" s="5">
        <v>1</v>
      </c>
      <c r="Q235" s="5">
        <v>0</v>
      </c>
      <c r="R235" s="5">
        <v>0</v>
      </c>
      <c r="S235" s="5">
        <f t="shared" si="3"/>
        <v>0</v>
      </c>
      <c r="T235" s="5">
        <v>4269.3788199999999</v>
      </c>
      <c r="U235" s="5">
        <f t="shared" si="4"/>
        <v>8.3592236202302601</v>
      </c>
      <c r="V235" s="2">
        <v>0</v>
      </c>
      <c r="W235" s="12">
        <v>0</v>
      </c>
      <c r="X235" s="5">
        <v>304.60000000000002</v>
      </c>
      <c r="Y235" s="6">
        <f t="shared" si="11"/>
        <v>110.09903853104895</v>
      </c>
      <c r="Z235" s="5">
        <v>20282</v>
      </c>
      <c r="AA235" s="5">
        <v>9779</v>
      </c>
      <c r="AB235" s="5">
        <v>18</v>
      </c>
      <c r="AC235" s="5">
        <v>0</v>
      </c>
      <c r="AD235" s="5">
        <v>1159562</v>
      </c>
      <c r="AE235" s="5">
        <v>0</v>
      </c>
      <c r="AF235" s="5">
        <v>1</v>
      </c>
      <c r="AG235" s="5">
        <v>0</v>
      </c>
      <c r="AH235" s="5">
        <v>0</v>
      </c>
      <c r="AI235" s="6">
        <v>0</v>
      </c>
      <c r="AJ235" s="6">
        <v>0</v>
      </c>
      <c r="AK235" s="6">
        <v>0</v>
      </c>
      <c r="AL235" s="6">
        <v>1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5">
        <v>1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</row>
    <row r="236" spans="1:52" ht="15.75" customHeight="1">
      <c r="A236" s="4">
        <v>44743</v>
      </c>
      <c r="B236" s="2" t="s">
        <v>6</v>
      </c>
      <c r="C236" s="19">
        <v>1</v>
      </c>
      <c r="D236" s="5" t="s">
        <v>10</v>
      </c>
      <c r="E236" s="5">
        <v>1331.98</v>
      </c>
      <c r="F236" s="6">
        <f t="shared" si="0"/>
        <v>7.1944218359725927</v>
      </c>
      <c r="G236" s="10">
        <v>2297</v>
      </c>
      <c r="H236" s="21">
        <v>38899</v>
      </c>
      <c r="I236" s="10">
        <f t="shared" si="12"/>
        <v>10.568723822335235</v>
      </c>
      <c r="J236" s="10">
        <v>2.5</v>
      </c>
      <c r="K236" s="10">
        <v>487.4</v>
      </c>
      <c r="L236" s="6">
        <f t="shared" si="1"/>
        <v>6.1890851411911054</v>
      </c>
      <c r="M236" s="11"/>
      <c r="N236" s="11">
        <f t="shared" si="2"/>
        <v>0</v>
      </c>
      <c r="O236" s="5">
        <v>0</v>
      </c>
      <c r="P236" s="5">
        <v>1</v>
      </c>
      <c r="Q236" s="5">
        <v>0</v>
      </c>
      <c r="R236" s="5">
        <v>0</v>
      </c>
      <c r="S236" s="5">
        <f t="shared" si="3"/>
        <v>0</v>
      </c>
      <c r="T236" s="5">
        <v>4269.3788199999999</v>
      </c>
      <c r="U236" s="5">
        <f t="shared" si="4"/>
        <v>8.3592236202302601</v>
      </c>
      <c r="V236" s="2">
        <v>0</v>
      </c>
      <c r="W236" s="12">
        <v>0</v>
      </c>
      <c r="X236" s="5">
        <v>308.47000000000003</v>
      </c>
      <c r="Y236" s="6">
        <f t="shared" si="11"/>
        <v>111.49786741849202</v>
      </c>
      <c r="Z236" s="5">
        <v>31468</v>
      </c>
      <c r="AA236" s="5">
        <v>10726</v>
      </c>
      <c r="AB236" s="5">
        <v>142</v>
      </c>
      <c r="AC236" s="5">
        <v>4</v>
      </c>
      <c r="AD236" s="5">
        <v>1012701</v>
      </c>
      <c r="AE236" s="5">
        <v>0</v>
      </c>
      <c r="AF236" s="5">
        <v>1</v>
      </c>
      <c r="AG236" s="5">
        <v>0</v>
      </c>
      <c r="AH236" s="5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1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5">
        <v>1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</row>
    <row r="237" spans="1:52" ht="15.75" customHeight="1">
      <c r="A237" s="4">
        <v>44774</v>
      </c>
      <c r="B237" s="2" t="s">
        <v>6</v>
      </c>
      <c r="C237" s="19">
        <v>1</v>
      </c>
      <c r="D237" s="5" t="s">
        <v>10</v>
      </c>
      <c r="E237" s="5">
        <v>1361.8</v>
      </c>
      <c r="F237" s="6">
        <f t="shared" si="0"/>
        <v>7.2165626330488664</v>
      </c>
      <c r="G237" s="10">
        <v>2730</v>
      </c>
      <c r="H237" s="30">
        <f>G237+H236</f>
        <v>41629</v>
      </c>
      <c r="I237" s="10">
        <f t="shared" si="12"/>
        <v>10.636552318761908</v>
      </c>
      <c r="J237" s="10">
        <v>2.5</v>
      </c>
      <c r="K237" s="10">
        <v>517.33000000000004</v>
      </c>
      <c r="L237" s="6">
        <f t="shared" si="1"/>
        <v>6.2486809687553269</v>
      </c>
      <c r="M237" s="11"/>
      <c r="N237" s="11">
        <f t="shared" si="2"/>
        <v>0</v>
      </c>
      <c r="O237" s="5">
        <v>0</v>
      </c>
      <c r="P237" s="5">
        <v>1</v>
      </c>
      <c r="Q237" s="5">
        <v>0</v>
      </c>
      <c r="R237" s="5">
        <v>0</v>
      </c>
      <c r="S237" s="5">
        <f t="shared" si="3"/>
        <v>0</v>
      </c>
      <c r="T237" s="5">
        <v>4269.3788199999999</v>
      </c>
      <c r="U237" s="5">
        <f t="shared" si="4"/>
        <v>8.3592236202302601</v>
      </c>
      <c r="V237" s="2">
        <v>0</v>
      </c>
      <c r="W237" s="12">
        <v>0</v>
      </c>
      <c r="X237" s="5">
        <v>308.39</v>
      </c>
      <c r="Y237" s="6">
        <f t="shared" si="11"/>
        <v>111.46895105906165</v>
      </c>
      <c r="Z237" s="5">
        <v>6689</v>
      </c>
      <c r="AA237" s="5">
        <v>3665</v>
      </c>
      <c r="AB237" s="5">
        <v>32</v>
      </c>
      <c r="AC237" s="5">
        <v>4</v>
      </c>
      <c r="AD237" s="5">
        <v>0</v>
      </c>
      <c r="AE237" s="5">
        <v>0</v>
      </c>
      <c r="AF237" s="5">
        <v>1</v>
      </c>
      <c r="AG237" s="5">
        <v>0</v>
      </c>
      <c r="AH237" s="5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1</v>
      </c>
      <c r="AO237" s="6">
        <v>0</v>
      </c>
      <c r="AP237" s="6">
        <v>0</v>
      </c>
      <c r="AQ237" s="6">
        <v>0</v>
      </c>
      <c r="AR237" s="6">
        <v>0</v>
      </c>
      <c r="AS237" s="5">
        <v>1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</row>
    <row r="238" spans="1:52" ht="15.75" customHeight="1">
      <c r="A238" s="4">
        <v>44805</v>
      </c>
      <c r="B238" s="2" t="s">
        <v>6</v>
      </c>
      <c r="C238" s="19">
        <v>1</v>
      </c>
      <c r="D238" s="5" t="s">
        <v>10</v>
      </c>
      <c r="E238" s="5">
        <v>1127.31</v>
      </c>
      <c r="F238" s="6">
        <f t="shared" si="0"/>
        <v>7.0275895427642672</v>
      </c>
      <c r="G238" s="10">
        <v>2262</v>
      </c>
      <c r="H238" s="30">
        <f>G238+H237</f>
        <v>43891</v>
      </c>
      <c r="I238" s="10">
        <f t="shared" si="12"/>
        <v>10.689464566656033</v>
      </c>
      <c r="J238" s="10">
        <v>2.5</v>
      </c>
      <c r="K238" s="10">
        <v>496.1</v>
      </c>
      <c r="L238" s="6">
        <f t="shared" si="1"/>
        <v>6.2067775193070034</v>
      </c>
      <c r="M238" s="11"/>
      <c r="N238" s="11">
        <f t="shared" si="2"/>
        <v>0</v>
      </c>
      <c r="O238" s="5">
        <v>0</v>
      </c>
      <c r="P238" s="5">
        <v>1</v>
      </c>
      <c r="Q238" s="5">
        <v>0</v>
      </c>
      <c r="R238" s="5">
        <v>0</v>
      </c>
      <c r="S238" s="5">
        <f t="shared" si="3"/>
        <v>0</v>
      </c>
      <c r="T238" s="5">
        <v>4269.3788199999999</v>
      </c>
      <c r="U238" s="5">
        <f t="shared" si="4"/>
        <v>8.3592236202302601</v>
      </c>
      <c r="V238" s="2">
        <v>0</v>
      </c>
      <c r="W238" s="12">
        <v>0</v>
      </c>
      <c r="X238" s="5">
        <v>309.23</v>
      </c>
      <c r="Y238" s="6">
        <f t="shared" si="11"/>
        <v>111.7725728330803</v>
      </c>
      <c r="Z238" s="5">
        <v>12543</v>
      </c>
      <c r="AA238" s="5">
        <v>1125</v>
      </c>
      <c r="AB238" s="5">
        <v>39</v>
      </c>
      <c r="AC238" s="5">
        <v>0</v>
      </c>
      <c r="AD238" s="5">
        <v>240397</v>
      </c>
      <c r="AE238" s="5">
        <v>0</v>
      </c>
      <c r="AF238" s="5">
        <v>1</v>
      </c>
      <c r="AG238" s="5">
        <v>0</v>
      </c>
      <c r="AH238" s="5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1</v>
      </c>
      <c r="AP238" s="6">
        <v>0</v>
      </c>
      <c r="AQ238" s="6">
        <v>0</v>
      </c>
      <c r="AR238" s="6">
        <v>0</v>
      </c>
      <c r="AS238" s="5">
        <v>1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</row>
    <row r="239" spans="1:52" ht="15.75" customHeight="1">
      <c r="A239" s="4">
        <v>44835</v>
      </c>
      <c r="B239" s="2" t="s">
        <v>6</v>
      </c>
      <c r="C239" s="19">
        <v>1</v>
      </c>
      <c r="D239" s="5" t="s">
        <v>10</v>
      </c>
      <c r="E239" s="5">
        <v>1279.57</v>
      </c>
      <c r="F239" s="6">
        <f t="shared" si="0"/>
        <v>7.1542793629740205</v>
      </c>
      <c r="G239" s="10">
        <v>2203</v>
      </c>
      <c r="H239" s="30">
        <f>G239+H238</f>
        <v>46094</v>
      </c>
      <c r="I239" s="10">
        <f t="shared" si="12"/>
        <v>10.738438068670435</v>
      </c>
      <c r="J239" s="10">
        <v>2.5</v>
      </c>
      <c r="K239" s="10">
        <v>1</v>
      </c>
      <c r="L239" s="6">
        <f t="shared" si="1"/>
        <v>0</v>
      </c>
      <c r="M239" s="11"/>
      <c r="N239" s="11">
        <f t="shared" si="2"/>
        <v>0</v>
      </c>
      <c r="O239" s="5">
        <v>0</v>
      </c>
      <c r="P239" s="5">
        <v>1</v>
      </c>
      <c r="Q239" s="5">
        <v>0</v>
      </c>
      <c r="R239" s="5">
        <v>0</v>
      </c>
      <c r="S239" s="5">
        <f t="shared" si="3"/>
        <v>0</v>
      </c>
      <c r="T239" s="5">
        <v>4269.3788199999999</v>
      </c>
      <c r="U239" s="5">
        <f t="shared" si="4"/>
        <v>8.3592236202302601</v>
      </c>
      <c r="V239" s="2">
        <v>0</v>
      </c>
      <c r="W239" s="12">
        <v>0</v>
      </c>
      <c r="X239" s="5">
        <v>313.31</v>
      </c>
      <c r="Y239" s="6">
        <f t="shared" si="11"/>
        <v>113.24730716402804</v>
      </c>
      <c r="AD239" s="5">
        <v>0</v>
      </c>
      <c r="AE239" s="5">
        <v>0</v>
      </c>
      <c r="AF239" s="5">
        <v>1</v>
      </c>
      <c r="AG239" s="5">
        <v>0</v>
      </c>
      <c r="AH239" s="5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1</v>
      </c>
      <c r="AQ239" s="6">
        <v>0</v>
      </c>
      <c r="AR239" s="6">
        <v>0</v>
      </c>
      <c r="AS239" s="5">
        <v>1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</row>
    <row r="240" spans="1:52" ht="15.75" customHeight="1">
      <c r="A240" s="4">
        <v>44866</v>
      </c>
      <c r="B240" s="2" t="s">
        <v>6</v>
      </c>
      <c r="C240" s="19">
        <v>1</v>
      </c>
      <c r="D240" s="5" t="s">
        <v>10</v>
      </c>
      <c r="E240" s="5">
        <v>1232.78</v>
      </c>
      <c r="F240" s="6">
        <f t="shared" si="0"/>
        <v>7.1170270606426405</v>
      </c>
      <c r="G240" s="10">
        <v>2210</v>
      </c>
      <c r="H240" s="21">
        <v>38900</v>
      </c>
      <c r="I240" s="10">
        <f t="shared" si="12"/>
        <v>10.568749529606537</v>
      </c>
      <c r="J240" s="10">
        <v>2.5</v>
      </c>
      <c r="K240" s="10">
        <v>1</v>
      </c>
      <c r="L240" s="6">
        <f t="shared" si="1"/>
        <v>0</v>
      </c>
      <c r="M240" s="11"/>
      <c r="N240" s="11">
        <f t="shared" si="2"/>
        <v>0</v>
      </c>
      <c r="O240" s="5">
        <v>0</v>
      </c>
      <c r="P240" s="5">
        <v>1</v>
      </c>
      <c r="Q240" s="5">
        <v>0</v>
      </c>
      <c r="R240" s="5">
        <v>0</v>
      </c>
      <c r="S240" s="5">
        <f t="shared" si="3"/>
        <v>0</v>
      </c>
      <c r="T240" s="5">
        <v>4269.3788199999999</v>
      </c>
      <c r="U240" s="5">
        <f t="shared" si="4"/>
        <v>8.3592236202302601</v>
      </c>
      <c r="V240" s="2">
        <v>0</v>
      </c>
      <c r="W240" s="12">
        <v>0</v>
      </c>
      <c r="X240" s="5">
        <v>318.49</v>
      </c>
      <c r="Y240" s="6">
        <f t="shared" si="11"/>
        <v>115.11964143714306</v>
      </c>
      <c r="AD240" s="5">
        <v>0</v>
      </c>
      <c r="AE240" s="5">
        <v>0</v>
      </c>
      <c r="AF240" s="5">
        <v>1</v>
      </c>
      <c r="AG240" s="5">
        <v>0</v>
      </c>
      <c r="AH240" s="5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1</v>
      </c>
      <c r="AR240" s="6">
        <v>0</v>
      </c>
      <c r="AS240" s="5">
        <v>1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</row>
    <row r="241" spans="1:52" ht="15.75" customHeight="1">
      <c r="A241" s="4">
        <v>44896</v>
      </c>
      <c r="B241" s="2" t="s">
        <v>6</v>
      </c>
      <c r="C241" s="19">
        <v>1</v>
      </c>
      <c r="D241" s="5" t="s">
        <v>10</v>
      </c>
      <c r="E241" s="5">
        <v>996.37</v>
      </c>
      <c r="F241" s="6">
        <f t="shared" si="0"/>
        <v>6.904118674544554</v>
      </c>
      <c r="G241" s="10">
        <v>2410</v>
      </c>
      <c r="H241" s="30">
        <f>G241+H240</f>
        <v>41310</v>
      </c>
      <c r="I241" s="10">
        <f t="shared" si="12"/>
        <v>10.628859880390809</v>
      </c>
      <c r="J241" s="10">
        <v>2.5</v>
      </c>
      <c r="K241" s="10">
        <v>1</v>
      </c>
      <c r="L241" s="6">
        <f t="shared" si="1"/>
        <v>0</v>
      </c>
      <c r="M241" s="11"/>
      <c r="N241" s="11">
        <f t="shared" si="2"/>
        <v>0</v>
      </c>
      <c r="O241" s="5">
        <v>0</v>
      </c>
      <c r="P241" s="5">
        <v>1</v>
      </c>
      <c r="Q241" s="5">
        <v>0</v>
      </c>
      <c r="R241" s="5">
        <v>0</v>
      </c>
      <c r="S241" s="5">
        <f t="shared" si="3"/>
        <v>0</v>
      </c>
      <c r="T241" s="5">
        <v>4269.3788199999999</v>
      </c>
      <c r="U241" s="5">
        <f t="shared" si="4"/>
        <v>8.3592236202302601</v>
      </c>
      <c r="V241" s="2">
        <v>0</v>
      </c>
      <c r="W241" s="12">
        <v>0</v>
      </c>
      <c r="X241" s="5">
        <v>323.16000000000003</v>
      </c>
      <c r="Y241" s="6">
        <f t="shared" si="11"/>
        <v>116.80763391888962</v>
      </c>
      <c r="AD241" s="5">
        <v>0</v>
      </c>
      <c r="AE241" s="5">
        <v>0</v>
      </c>
      <c r="AF241" s="5">
        <v>1</v>
      </c>
      <c r="AG241" s="5">
        <v>0</v>
      </c>
      <c r="AH241" s="5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1</v>
      </c>
      <c r="AS241" s="5">
        <v>1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</row>
    <row r="242" spans="1:52" ht="15.75" customHeight="1">
      <c r="A242" s="4">
        <v>43101</v>
      </c>
      <c r="B242" s="2" t="s">
        <v>6</v>
      </c>
      <c r="C242" s="19">
        <v>1</v>
      </c>
      <c r="D242" s="5" t="s">
        <v>11</v>
      </c>
      <c r="E242" s="5">
        <v>1.08</v>
      </c>
      <c r="F242" s="6">
        <f t="shared" si="0"/>
        <v>7.6961041136128394E-2</v>
      </c>
      <c r="G242" s="10">
        <v>0</v>
      </c>
      <c r="H242" s="30">
        <f>G242+H241</f>
        <v>41310</v>
      </c>
      <c r="I242" s="10">
        <f t="shared" si="12"/>
        <v>10.628859880390809</v>
      </c>
      <c r="J242" s="10">
        <v>0</v>
      </c>
      <c r="K242" s="10">
        <v>362.83</v>
      </c>
      <c r="L242" s="6">
        <f t="shared" si="1"/>
        <v>5.8939344050097677</v>
      </c>
      <c r="M242" s="11">
        <v>98.47</v>
      </c>
      <c r="N242" s="11">
        <f t="shared" si="2"/>
        <v>4.5998560911643223</v>
      </c>
      <c r="O242" s="5">
        <v>0</v>
      </c>
      <c r="P242" s="5">
        <v>1</v>
      </c>
      <c r="Q242" s="5">
        <v>0</v>
      </c>
      <c r="R242" s="5">
        <v>0</v>
      </c>
      <c r="S242" s="5">
        <f t="shared" si="3"/>
        <v>0</v>
      </c>
      <c r="T242" s="5">
        <v>7231.3126659999998</v>
      </c>
      <c r="U242" s="5">
        <f t="shared" si="4"/>
        <v>8.8861758569027085</v>
      </c>
      <c r="V242" s="2">
        <v>0</v>
      </c>
      <c r="W242" s="12">
        <v>0</v>
      </c>
      <c r="X242" s="5">
        <v>62.6</v>
      </c>
      <c r="Y242" s="6">
        <f t="shared" ref="Y242:Y243" si="13">X242*100/62.6</f>
        <v>100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1</v>
      </c>
      <c r="AH242" s="5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5">
        <v>1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</row>
    <row r="243" spans="1:52" ht="15.75" customHeight="1">
      <c r="A243" s="4">
        <v>43132</v>
      </c>
      <c r="B243" s="2" t="s">
        <v>6</v>
      </c>
      <c r="C243" s="19">
        <v>1</v>
      </c>
      <c r="D243" s="5" t="s">
        <v>11</v>
      </c>
      <c r="E243" s="5">
        <v>4.8099999999999996</v>
      </c>
      <c r="F243" s="6">
        <f t="shared" si="0"/>
        <v>1.5706970841176697</v>
      </c>
      <c r="G243" s="10">
        <v>0</v>
      </c>
      <c r="H243" s="30">
        <f>G243+H242</f>
        <v>41310</v>
      </c>
      <c r="I243" s="10">
        <f t="shared" si="12"/>
        <v>10.628859880390809</v>
      </c>
      <c r="J243" s="10">
        <v>0</v>
      </c>
      <c r="K243" s="10">
        <v>344.64</v>
      </c>
      <c r="L243" s="6">
        <f t="shared" si="1"/>
        <v>5.8425003939680238</v>
      </c>
      <c r="M243" s="11">
        <v>98.47</v>
      </c>
      <c r="N243" s="11">
        <f t="shared" si="2"/>
        <v>4.5998560911643223</v>
      </c>
      <c r="O243" s="5">
        <v>0</v>
      </c>
      <c r="P243" s="5">
        <v>1</v>
      </c>
      <c r="Q243" s="5">
        <v>0</v>
      </c>
      <c r="R243" s="5">
        <v>0</v>
      </c>
      <c r="S243" s="5">
        <f t="shared" si="3"/>
        <v>0</v>
      </c>
      <c r="T243" s="5">
        <v>7231.3126659999998</v>
      </c>
      <c r="U243" s="5">
        <f t="shared" si="4"/>
        <v>8.8861758569027085</v>
      </c>
      <c r="V243" s="2">
        <v>0</v>
      </c>
      <c r="W243" s="12">
        <v>0</v>
      </c>
      <c r="X243" s="5">
        <v>62.38</v>
      </c>
      <c r="Y243" s="6">
        <f t="shared" si="13"/>
        <v>99.648562300319483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1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5">
        <v>1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</row>
    <row r="244" spans="1:52" ht="15.75" customHeight="1">
      <c r="A244" s="4">
        <v>43160</v>
      </c>
      <c r="B244" s="2" t="s">
        <v>6</v>
      </c>
      <c r="C244" s="19">
        <v>1</v>
      </c>
      <c r="D244" s="5" t="s">
        <v>11</v>
      </c>
      <c r="E244" s="5">
        <v>1.24</v>
      </c>
      <c r="F244" s="6">
        <f t="shared" si="0"/>
        <v>0.21511137961694549</v>
      </c>
      <c r="G244" s="10">
        <v>0</v>
      </c>
      <c r="H244" s="21">
        <v>38901</v>
      </c>
      <c r="I244" s="10">
        <f t="shared" si="12"/>
        <v>10.568775236216993</v>
      </c>
      <c r="J244" s="10">
        <v>0</v>
      </c>
      <c r="K244" s="10">
        <v>350.62</v>
      </c>
      <c r="L244" s="6">
        <f t="shared" si="1"/>
        <v>5.859703015925728</v>
      </c>
      <c r="M244" s="11">
        <v>98.47</v>
      </c>
      <c r="N244" s="11">
        <f t="shared" si="2"/>
        <v>4.5998560911643223</v>
      </c>
      <c r="O244" s="5">
        <v>0</v>
      </c>
      <c r="P244" s="5">
        <v>1</v>
      </c>
      <c r="Q244" s="5">
        <v>0</v>
      </c>
      <c r="R244" s="5">
        <v>0</v>
      </c>
      <c r="S244" s="5">
        <f t="shared" si="3"/>
        <v>0</v>
      </c>
      <c r="T244" s="5">
        <v>7231.3126659999998</v>
      </c>
      <c r="U244" s="5">
        <f t="shared" si="4"/>
        <v>8.8861758569027085</v>
      </c>
      <c r="V244" s="2">
        <v>0</v>
      </c>
      <c r="W244" s="12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6">
        <v>1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5">
        <v>1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</row>
    <row r="245" spans="1:52" ht="15.75" customHeight="1">
      <c r="A245" s="4">
        <v>43191</v>
      </c>
      <c r="B245" s="2" t="s">
        <v>6</v>
      </c>
      <c r="C245" s="19">
        <v>1</v>
      </c>
      <c r="D245" s="5" t="s">
        <v>11</v>
      </c>
      <c r="E245" s="5">
        <v>2.4900000000000002</v>
      </c>
      <c r="F245" s="6">
        <f t="shared" si="0"/>
        <v>0.91228271047661635</v>
      </c>
      <c r="G245" s="10">
        <v>0</v>
      </c>
      <c r="H245" s="30">
        <f>G245+H244</f>
        <v>38901</v>
      </c>
      <c r="I245" s="10">
        <f t="shared" si="12"/>
        <v>10.568775236216993</v>
      </c>
      <c r="J245" s="10">
        <v>0</v>
      </c>
      <c r="K245" s="10">
        <v>351.08</v>
      </c>
      <c r="L245" s="6">
        <f t="shared" si="1"/>
        <v>5.8610141177239168</v>
      </c>
      <c r="M245" s="11">
        <v>98.47</v>
      </c>
      <c r="N245" s="11">
        <f t="shared" si="2"/>
        <v>4.5998560911643223</v>
      </c>
      <c r="O245" s="5">
        <v>0</v>
      </c>
      <c r="P245" s="5">
        <v>1</v>
      </c>
      <c r="Q245" s="5">
        <v>0</v>
      </c>
      <c r="R245" s="5">
        <v>0</v>
      </c>
      <c r="S245" s="5">
        <f t="shared" si="3"/>
        <v>0</v>
      </c>
      <c r="T245" s="5">
        <v>7231.3126659999998</v>
      </c>
      <c r="U245" s="5">
        <f t="shared" si="4"/>
        <v>8.8861758569027085</v>
      </c>
      <c r="V245" s="2">
        <v>0</v>
      </c>
      <c r="W245" s="12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6">
        <v>0</v>
      </c>
      <c r="AJ245" s="6">
        <v>1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5">
        <v>1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</row>
    <row r="246" spans="1:52" ht="15.75" customHeight="1">
      <c r="A246" s="9">
        <v>43221</v>
      </c>
      <c r="B246" s="2" t="s">
        <v>6</v>
      </c>
      <c r="C246" s="19">
        <v>1</v>
      </c>
      <c r="D246" s="5" t="s">
        <v>11</v>
      </c>
      <c r="E246" s="5">
        <v>1.67</v>
      </c>
      <c r="F246" s="6">
        <f t="shared" si="0"/>
        <v>0.51282362642866375</v>
      </c>
      <c r="G246" s="10">
        <v>1</v>
      </c>
      <c r="H246" s="30">
        <f>G246+H245</f>
        <v>38902</v>
      </c>
      <c r="I246" s="10">
        <f t="shared" si="12"/>
        <v>10.568800942166638</v>
      </c>
      <c r="J246" s="10">
        <v>0</v>
      </c>
      <c r="K246" s="10">
        <v>373.8</v>
      </c>
      <c r="L246" s="6">
        <f t="shared" si="1"/>
        <v>5.9237208950214626</v>
      </c>
      <c r="M246" s="11">
        <v>98.47</v>
      </c>
      <c r="N246" s="11">
        <f t="shared" si="2"/>
        <v>4.5998560911643223</v>
      </c>
      <c r="O246" s="5">
        <v>0</v>
      </c>
      <c r="P246" s="5">
        <v>1</v>
      </c>
      <c r="Q246" s="5">
        <v>0</v>
      </c>
      <c r="R246" s="5">
        <v>0</v>
      </c>
      <c r="S246" s="5">
        <f t="shared" si="3"/>
        <v>0</v>
      </c>
      <c r="T246" s="5">
        <v>7231.3126659999998</v>
      </c>
      <c r="U246" s="5">
        <f t="shared" si="4"/>
        <v>8.8861758569027085</v>
      </c>
      <c r="V246" s="2">
        <v>0</v>
      </c>
      <c r="W246" s="12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6">
        <v>0</v>
      </c>
      <c r="AJ246" s="6">
        <v>0</v>
      </c>
      <c r="AK246" s="6">
        <v>1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5">
        <v>1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</row>
    <row r="247" spans="1:52" ht="15.75" customHeight="1">
      <c r="A247" s="4">
        <v>43252</v>
      </c>
      <c r="B247" s="2" t="s">
        <v>6</v>
      </c>
      <c r="C247" s="19">
        <v>1</v>
      </c>
      <c r="D247" s="5" t="s">
        <v>11</v>
      </c>
      <c r="E247" s="5">
        <v>1.0900000000000001</v>
      </c>
      <c r="F247" s="6">
        <f t="shared" si="0"/>
        <v>8.6177696241052412E-2</v>
      </c>
      <c r="G247" s="10">
        <v>1</v>
      </c>
      <c r="H247" s="30">
        <f>G247+H246</f>
        <v>38903</v>
      </c>
      <c r="I247" s="10">
        <f t="shared" si="12"/>
        <v>10.568826647455502</v>
      </c>
      <c r="J247" s="10">
        <v>0</v>
      </c>
      <c r="K247" s="10">
        <v>340.32</v>
      </c>
      <c r="L247" s="6">
        <f t="shared" si="1"/>
        <v>5.8298863514519272</v>
      </c>
      <c r="M247" s="11">
        <v>98.47</v>
      </c>
      <c r="N247" s="11">
        <f t="shared" si="2"/>
        <v>4.5998560911643223</v>
      </c>
      <c r="O247" s="5">
        <v>0</v>
      </c>
      <c r="P247" s="5">
        <v>1</v>
      </c>
      <c r="Q247" s="5">
        <v>0</v>
      </c>
      <c r="R247" s="5">
        <v>0</v>
      </c>
      <c r="S247" s="5">
        <f t="shared" si="3"/>
        <v>0</v>
      </c>
      <c r="T247" s="5">
        <v>7231.3126659999998</v>
      </c>
      <c r="U247" s="5">
        <f t="shared" si="4"/>
        <v>8.8861758569027085</v>
      </c>
      <c r="V247" s="2">
        <v>0</v>
      </c>
      <c r="W247" s="12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6">
        <v>0</v>
      </c>
      <c r="AJ247" s="6">
        <v>0</v>
      </c>
      <c r="AK247" s="6">
        <v>0</v>
      </c>
      <c r="AL247" s="6">
        <v>1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5">
        <v>1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</row>
    <row r="248" spans="1:52" ht="15.75" customHeight="1">
      <c r="A248" s="4">
        <v>43282</v>
      </c>
      <c r="B248" s="2" t="s">
        <v>6</v>
      </c>
      <c r="C248" s="19">
        <v>1</v>
      </c>
      <c r="D248" s="5" t="s">
        <v>11</v>
      </c>
      <c r="E248" s="5">
        <v>37.1</v>
      </c>
      <c r="F248" s="6">
        <f t="shared" si="0"/>
        <v>3.6136169696133895</v>
      </c>
      <c r="G248" s="10">
        <v>5</v>
      </c>
      <c r="H248" s="21">
        <v>38902</v>
      </c>
      <c r="I248" s="10">
        <f t="shared" si="12"/>
        <v>10.568800942166638</v>
      </c>
      <c r="J248" s="10">
        <v>0</v>
      </c>
      <c r="K248" s="10">
        <v>401.95</v>
      </c>
      <c r="L248" s="6">
        <f t="shared" si="1"/>
        <v>5.9963277027739696</v>
      </c>
      <c r="M248" s="11">
        <v>98.47</v>
      </c>
      <c r="N248" s="11">
        <f t="shared" si="2"/>
        <v>4.5998560911643223</v>
      </c>
      <c r="O248" s="5">
        <v>0</v>
      </c>
      <c r="P248" s="5">
        <v>1</v>
      </c>
      <c r="Q248" s="5">
        <v>0</v>
      </c>
      <c r="R248" s="5">
        <v>0</v>
      </c>
      <c r="S248" s="5">
        <f t="shared" si="3"/>
        <v>0</v>
      </c>
      <c r="T248" s="5">
        <v>7231.3126659999998</v>
      </c>
      <c r="U248" s="5">
        <f t="shared" si="4"/>
        <v>8.8861758569027085</v>
      </c>
      <c r="V248" s="2">
        <v>0</v>
      </c>
      <c r="W248" s="12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1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5">
        <v>1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</row>
    <row r="249" spans="1:52" ht="15.75" customHeight="1">
      <c r="A249" s="4">
        <v>43313</v>
      </c>
      <c r="B249" s="2" t="s">
        <v>6</v>
      </c>
      <c r="C249" s="19">
        <v>1</v>
      </c>
      <c r="D249" s="5" t="s">
        <v>11</v>
      </c>
      <c r="E249" s="5">
        <v>1.93</v>
      </c>
      <c r="F249" s="6">
        <f t="shared" si="0"/>
        <v>0.65752000291679413</v>
      </c>
      <c r="G249" s="10">
        <v>0</v>
      </c>
      <c r="H249" s="30">
        <f>G249+H248</f>
        <v>38902</v>
      </c>
      <c r="I249" s="10">
        <f t="shared" si="12"/>
        <v>10.568800942166638</v>
      </c>
      <c r="J249" s="10">
        <v>0</v>
      </c>
      <c r="K249" s="10">
        <v>390.44</v>
      </c>
      <c r="L249" s="6">
        <f t="shared" si="1"/>
        <v>5.9672743083067648</v>
      </c>
      <c r="M249" s="11">
        <v>98.47</v>
      </c>
      <c r="N249" s="11">
        <f t="shared" si="2"/>
        <v>4.5998560911643223</v>
      </c>
      <c r="O249" s="5">
        <v>0</v>
      </c>
      <c r="P249" s="5">
        <v>1</v>
      </c>
      <c r="Q249" s="5">
        <v>0</v>
      </c>
      <c r="R249" s="5">
        <v>0</v>
      </c>
      <c r="S249" s="5">
        <f t="shared" si="3"/>
        <v>0</v>
      </c>
      <c r="T249" s="5">
        <v>7231.3126659999998</v>
      </c>
      <c r="U249" s="5">
        <f t="shared" si="4"/>
        <v>8.8861758569027085</v>
      </c>
      <c r="V249" s="2">
        <v>0</v>
      </c>
      <c r="W249" s="12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1</v>
      </c>
      <c r="AO249" s="6">
        <v>0</v>
      </c>
      <c r="AP249" s="6">
        <v>0</v>
      </c>
      <c r="AQ249" s="6">
        <v>0</v>
      </c>
      <c r="AR249" s="6">
        <v>0</v>
      </c>
      <c r="AS249" s="5">
        <v>1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</row>
    <row r="250" spans="1:52" ht="15.75" customHeight="1">
      <c r="A250" s="4">
        <v>43344</v>
      </c>
      <c r="B250" s="2" t="s">
        <v>6</v>
      </c>
      <c r="C250" s="19">
        <v>1</v>
      </c>
      <c r="D250" s="5" t="s">
        <v>11</v>
      </c>
      <c r="E250" s="5">
        <v>1.26</v>
      </c>
      <c r="F250" s="6">
        <f t="shared" si="0"/>
        <v>0.23111172096338664</v>
      </c>
      <c r="G250" s="10">
        <v>0</v>
      </c>
      <c r="H250" s="30">
        <f>G250+H249</f>
        <v>38902</v>
      </c>
      <c r="I250" s="10">
        <f t="shared" si="12"/>
        <v>10.568800942166638</v>
      </c>
      <c r="J250" s="10">
        <v>0</v>
      </c>
      <c r="K250" s="10">
        <v>346.35</v>
      </c>
      <c r="L250" s="6">
        <f t="shared" si="1"/>
        <v>5.8474498244686144</v>
      </c>
      <c r="M250" s="11">
        <v>98.47</v>
      </c>
      <c r="N250" s="11">
        <f t="shared" si="2"/>
        <v>4.5998560911643223</v>
      </c>
      <c r="O250" s="5">
        <v>0</v>
      </c>
      <c r="P250" s="5">
        <v>1</v>
      </c>
      <c r="Q250" s="5">
        <v>0</v>
      </c>
      <c r="R250" s="5">
        <v>0</v>
      </c>
      <c r="S250" s="5">
        <f t="shared" si="3"/>
        <v>0</v>
      </c>
      <c r="T250" s="5">
        <v>7231.3126659999998</v>
      </c>
      <c r="U250" s="5">
        <f t="shared" si="4"/>
        <v>8.8861758569027085</v>
      </c>
      <c r="V250" s="2">
        <v>0</v>
      </c>
      <c r="W250" s="12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1</v>
      </c>
      <c r="AP250" s="6">
        <v>0</v>
      </c>
      <c r="AQ250" s="6">
        <v>0</v>
      </c>
      <c r="AR250" s="6">
        <v>0</v>
      </c>
      <c r="AS250" s="5">
        <v>1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</row>
    <row r="251" spans="1:52" ht="15.75" customHeight="1">
      <c r="A251" s="4">
        <v>43374</v>
      </c>
      <c r="B251" s="2" t="s">
        <v>6</v>
      </c>
      <c r="C251" s="19">
        <v>1</v>
      </c>
      <c r="D251" s="5" t="s">
        <v>11</v>
      </c>
      <c r="E251" s="5">
        <v>2.5099999999999998</v>
      </c>
      <c r="F251" s="6">
        <f t="shared" si="0"/>
        <v>0.92028275314369246</v>
      </c>
      <c r="G251" s="10">
        <v>0</v>
      </c>
      <c r="H251" s="30">
        <f>G251+H250</f>
        <v>38902</v>
      </c>
      <c r="I251" s="10">
        <f t="shared" si="12"/>
        <v>10.568800942166638</v>
      </c>
      <c r="J251" s="10">
        <v>0</v>
      </c>
      <c r="K251" s="10">
        <v>383.7</v>
      </c>
      <c r="L251" s="6">
        <f t="shared" si="1"/>
        <v>5.9498609972529071</v>
      </c>
      <c r="M251" s="11">
        <v>98.47</v>
      </c>
      <c r="N251" s="11">
        <f t="shared" si="2"/>
        <v>4.5998560911643223</v>
      </c>
      <c r="O251" s="5">
        <v>0</v>
      </c>
      <c r="P251" s="5">
        <v>1</v>
      </c>
      <c r="Q251" s="5">
        <v>0</v>
      </c>
      <c r="R251" s="5">
        <v>0</v>
      </c>
      <c r="S251" s="5">
        <f t="shared" si="3"/>
        <v>0</v>
      </c>
      <c r="T251" s="5">
        <v>7231.3126659999998</v>
      </c>
      <c r="U251" s="5">
        <f t="shared" si="4"/>
        <v>8.8861758569027085</v>
      </c>
      <c r="V251" s="2">
        <v>0</v>
      </c>
      <c r="W251" s="12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1</v>
      </c>
      <c r="AQ251" s="6">
        <v>0</v>
      </c>
      <c r="AR251" s="6">
        <v>0</v>
      </c>
      <c r="AS251" s="5">
        <v>1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</row>
    <row r="252" spans="1:52" ht="15.75" customHeight="1">
      <c r="A252" s="4">
        <v>43405</v>
      </c>
      <c r="B252" s="2" t="s">
        <v>6</v>
      </c>
      <c r="C252" s="19">
        <v>1</v>
      </c>
      <c r="D252" s="5" t="s">
        <v>11</v>
      </c>
      <c r="E252" s="5">
        <v>2.2599999999999998</v>
      </c>
      <c r="F252" s="6">
        <f t="shared" si="0"/>
        <v>0.81536481328419441</v>
      </c>
      <c r="G252" s="10">
        <v>1</v>
      </c>
      <c r="H252" s="21">
        <v>38903</v>
      </c>
      <c r="I252" s="10">
        <f t="shared" si="12"/>
        <v>10.568826647455502</v>
      </c>
      <c r="J252" s="10">
        <v>0</v>
      </c>
      <c r="K252" s="10">
        <v>402.49</v>
      </c>
      <c r="L252" s="6">
        <f t="shared" si="1"/>
        <v>5.9976702518294864</v>
      </c>
      <c r="M252" s="11">
        <v>98.47</v>
      </c>
      <c r="N252" s="11">
        <f t="shared" si="2"/>
        <v>4.5998560911643223</v>
      </c>
      <c r="O252" s="5">
        <v>0</v>
      </c>
      <c r="P252" s="5">
        <v>1</v>
      </c>
      <c r="Q252" s="5">
        <v>0</v>
      </c>
      <c r="R252" s="5">
        <v>0</v>
      </c>
      <c r="S252" s="5">
        <f t="shared" si="3"/>
        <v>0</v>
      </c>
      <c r="T252" s="5">
        <v>7231.3126659999998</v>
      </c>
      <c r="U252" s="5">
        <f t="shared" si="4"/>
        <v>8.8861758569027085</v>
      </c>
      <c r="V252" s="2">
        <v>0</v>
      </c>
      <c r="W252" s="12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1</v>
      </c>
      <c r="AR252" s="6">
        <v>0</v>
      </c>
      <c r="AS252" s="5">
        <v>1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</row>
    <row r="253" spans="1:52" ht="15.75" customHeight="1">
      <c r="A253" s="4">
        <v>43435</v>
      </c>
      <c r="B253" s="2" t="s">
        <v>6</v>
      </c>
      <c r="C253" s="19">
        <v>1</v>
      </c>
      <c r="D253" s="5" t="s">
        <v>11</v>
      </c>
      <c r="E253" s="5">
        <v>2.1</v>
      </c>
      <c r="F253" s="6">
        <f t="shared" si="0"/>
        <v>0.74193734472937733</v>
      </c>
      <c r="G253" s="10">
        <v>1</v>
      </c>
      <c r="H253" s="30">
        <f>G253+H252</f>
        <v>38904</v>
      </c>
      <c r="I253" s="10">
        <f t="shared" si="12"/>
        <v>10.568852352083622</v>
      </c>
      <c r="J253" s="10">
        <v>0</v>
      </c>
      <c r="K253" s="10">
        <v>390.49</v>
      </c>
      <c r="L253" s="6">
        <f t="shared" si="1"/>
        <v>5.9674023607572231</v>
      </c>
      <c r="M253" s="11">
        <v>98.47</v>
      </c>
      <c r="N253" s="11">
        <f t="shared" si="2"/>
        <v>4.5998560911643223</v>
      </c>
      <c r="O253" s="5">
        <v>0</v>
      </c>
      <c r="P253" s="5">
        <v>1</v>
      </c>
      <c r="Q253" s="5">
        <v>0</v>
      </c>
      <c r="R253" s="5">
        <v>0</v>
      </c>
      <c r="S253" s="5">
        <f t="shared" si="3"/>
        <v>0</v>
      </c>
      <c r="T253" s="5">
        <v>7231.3126659999998</v>
      </c>
      <c r="U253" s="5">
        <f t="shared" si="4"/>
        <v>8.8861758569027085</v>
      </c>
      <c r="V253" s="2">
        <v>0</v>
      </c>
      <c r="W253" s="12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1</v>
      </c>
      <c r="AS253" s="5">
        <v>1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</row>
    <row r="254" spans="1:52" ht="15.75" customHeight="1">
      <c r="A254" s="4">
        <v>43466</v>
      </c>
      <c r="B254" s="2" t="s">
        <v>6</v>
      </c>
      <c r="C254" s="19">
        <v>1</v>
      </c>
      <c r="D254" s="5" t="s">
        <v>11</v>
      </c>
      <c r="E254" s="5">
        <v>3.44</v>
      </c>
      <c r="F254" s="6">
        <f t="shared" si="0"/>
        <v>1.235471471385307</v>
      </c>
      <c r="G254" s="10">
        <v>0</v>
      </c>
      <c r="H254" s="30">
        <f>G254+H253</f>
        <v>38904</v>
      </c>
      <c r="I254" s="10">
        <f t="shared" si="12"/>
        <v>10.568852352083622</v>
      </c>
      <c r="J254" s="10">
        <v>0</v>
      </c>
      <c r="K254" s="10">
        <v>401.35</v>
      </c>
      <c r="L254" s="6">
        <f t="shared" si="1"/>
        <v>5.9948338645775863</v>
      </c>
      <c r="M254" s="11">
        <v>96.51</v>
      </c>
      <c r="N254" s="11">
        <f t="shared" si="2"/>
        <v>4.5799549368470274</v>
      </c>
      <c r="O254" s="5">
        <v>0</v>
      </c>
      <c r="P254" s="5">
        <v>1</v>
      </c>
      <c r="Q254" s="5">
        <v>0</v>
      </c>
      <c r="R254" s="5">
        <v>0</v>
      </c>
      <c r="S254" s="5">
        <f t="shared" si="3"/>
        <v>0</v>
      </c>
      <c r="T254" s="5">
        <v>7231.3126659999998</v>
      </c>
      <c r="U254" s="5">
        <f t="shared" si="4"/>
        <v>8.8861758569027085</v>
      </c>
      <c r="V254" s="2">
        <v>0</v>
      </c>
      <c r="W254" s="12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1</v>
      </c>
      <c r="AH254" s="5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5">
        <v>1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</row>
    <row r="255" spans="1:52" ht="15.75" customHeight="1">
      <c r="A255" s="4">
        <v>43497</v>
      </c>
      <c r="B255" s="2" t="s">
        <v>6</v>
      </c>
      <c r="C255" s="19">
        <v>1</v>
      </c>
      <c r="D255" s="5" t="s">
        <v>11</v>
      </c>
      <c r="E255" s="5">
        <v>2.35</v>
      </c>
      <c r="F255" s="6">
        <f t="shared" si="0"/>
        <v>0.85441532815606758</v>
      </c>
      <c r="G255" s="10">
        <v>0</v>
      </c>
      <c r="H255" s="30">
        <f>G255+H254</f>
        <v>38904</v>
      </c>
      <c r="I255" s="10">
        <f t="shared" si="12"/>
        <v>10.568852352083622</v>
      </c>
      <c r="J255" s="10">
        <v>0</v>
      </c>
      <c r="K255" s="10">
        <v>389.37</v>
      </c>
      <c r="L255" s="6">
        <f t="shared" si="1"/>
        <v>5.9645300483677772</v>
      </c>
      <c r="M255" s="11">
        <v>96.51</v>
      </c>
      <c r="N255" s="11">
        <f t="shared" si="2"/>
        <v>4.5799549368470274</v>
      </c>
      <c r="O255" s="5">
        <v>0</v>
      </c>
      <c r="P255" s="5">
        <v>1</v>
      </c>
      <c r="Q255" s="5">
        <v>0</v>
      </c>
      <c r="R255" s="5">
        <v>0</v>
      </c>
      <c r="S255" s="5">
        <f t="shared" si="3"/>
        <v>0</v>
      </c>
      <c r="T255" s="5">
        <v>7231.3126659999998</v>
      </c>
      <c r="U255" s="5">
        <f t="shared" si="4"/>
        <v>8.8861758569027085</v>
      </c>
      <c r="V255" s="2">
        <v>0</v>
      </c>
      <c r="W255" s="12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1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5">
        <v>1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</row>
    <row r="256" spans="1:52" ht="15.75" customHeight="1">
      <c r="A256" s="4">
        <v>43525</v>
      </c>
      <c r="B256" s="2" t="s">
        <v>6</v>
      </c>
      <c r="C256" s="19">
        <v>1</v>
      </c>
      <c r="D256" s="5" t="s">
        <v>11</v>
      </c>
      <c r="E256" s="5">
        <v>2.95</v>
      </c>
      <c r="F256" s="6">
        <f t="shared" si="0"/>
        <v>1.0818051703517284</v>
      </c>
      <c r="G256" s="10">
        <v>0</v>
      </c>
      <c r="H256" s="21">
        <v>38904</v>
      </c>
      <c r="I256" s="10">
        <f t="shared" si="12"/>
        <v>10.568852352083622</v>
      </c>
      <c r="J256" s="10">
        <v>0</v>
      </c>
      <c r="K256" s="10">
        <v>384.07</v>
      </c>
      <c r="L256" s="6">
        <f t="shared" si="1"/>
        <v>5.950824827641287</v>
      </c>
      <c r="M256" s="11">
        <v>96.51</v>
      </c>
      <c r="N256" s="11">
        <f t="shared" si="2"/>
        <v>4.5799549368470274</v>
      </c>
      <c r="O256" s="5">
        <v>0</v>
      </c>
      <c r="P256" s="5">
        <v>1</v>
      </c>
      <c r="Q256" s="5">
        <v>0</v>
      </c>
      <c r="R256" s="5">
        <v>0</v>
      </c>
      <c r="S256" s="5">
        <f t="shared" si="3"/>
        <v>0</v>
      </c>
      <c r="T256" s="5">
        <v>7231.3126659999998</v>
      </c>
      <c r="U256" s="5">
        <f t="shared" si="4"/>
        <v>8.8861758569027085</v>
      </c>
      <c r="V256" s="2">
        <v>0</v>
      </c>
      <c r="W256" s="12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6">
        <v>1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5">
        <v>1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</row>
    <row r="257" spans="1:52" ht="15.75" customHeight="1">
      <c r="A257" s="4">
        <v>43556</v>
      </c>
      <c r="B257" s="2" t="s">
        <v>6</v>
      </c>
      <c r="C257" s="19">
        <v>1</v>
      </c>
      <c r="D257" s="5" t="s">
        <v>11</v>
      </c>
      <c r="E257" s="5">
        <v>1.69</v>
      </c>
      <c r="F257" s="6">
        <f t="shared" si="0"/>
        <v>0.52472852893498212</v>
      </c>
      <c r="G257" s="10">
        <v>1</v>
      </c>
      <c r="H257" s="30">
        <f>G257+H256</f>
        <v>38905</v>
      </c>
      <c r="I257" s="10">
        <f t="shared" si="12"/>
        <v>10.56887805605103</v>
      </c>
      <c r="J257" s="10">
        <v>0</v>
      </c>
      <c r="K257" s="10">
        <v>374.23</v>
      </c>
      <c r="L257" s="6">
        <f t="shared" si="1"/>
        <v>5.9248705816579976</v>
      </c>
      <c r="M257" s="11">
        <v>96.51</v>
      </c>
      <c r="N257" s="11">
        <f t="shared" si="2"/>
        <v>4.5799549368470274</v>
      </c>
      <c r="O257" s="5">
        <v>0</v>
      </c>
      <c r="P257" s="5">
        <v>1</v>
      </c>
      <c r="Q257" s="5">
        <v>0</v>
      </c>
      <c r="R257" s="5">
        <v>0</v>
      </c>
      <c r="S257" s="5">
        <f t="shared" si="3"/>
        <v>0</v>
      </c>
      <c r="T257" s="5">
        <v>7231.3126659999998</v>
      </c>
      <c r="U257" s="5">
        <f t="shared" si="4"/>
        <v>8.8861758569027085</v>
      </c>
      <c r="V257" s="2">
        <v>0</v>
      </c>
      <c r="W257" s="12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6">
        <v>0</v>
      </c>
      <c r="AJ257" s="6">
        <v>1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5">
        <v>1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</row>
    <row r="258" spans="1:52" ht="15.75" customHeight="1">
      <c r="A258" s="9">
        <v>43586</v>
      </c>
      <c r="B258" s="2" t="s">
        <v>6</v>
      </c>
      <c r="C258" s="19">
        <v>1</v>
      </c>
      <c r="D258" s="5" t="s">
        <v>11</v>
      </c>
      <c r="E258" s="5">
        <v>5.58</v>
      </c>
      <c r="F258" s="6">
        <f t="shared" si="0"/>
        <v>1.7191887763932197</v>
      </c>
      <c r="G258" s="10">
        <v>0</v>
      </c>
      <c r="H258" s="30">
        <f>G258+H257</f>
        <v>38905</v>
      </c>
      <c r="I258" s="10">
        <f t="shared" si="12"/>
        <v>10.56887805605103</v>
      </c>
      <c r="J258" s="10">
        <v>0</v>
      </c>
      <c r="K258" s="10">
        <v>425.1</v>
      </c>
      <c r="L258" s="6">
        <f t="shared" si="1"/>
        <v>6.0523244353647447</v>
      </c>
      <c r="M258" s="11">
        <v>96.51</v>
      </c>
      <c r="N258" s="11">
        <f t="shared" si="2"/>
        <v>4.5799549368470274</v>
      </c>
      <c r="O258" s="5">
        <v>0</v>
      </c>
      <c r="P258" s="5">
        <v>1</v>
      </c>
      <c r="Q258" s="5">
        <v>0</v>
      </c>
      <c r="R258" s="5">
        <v>0</v>
      </c>
      <c r="S258" s="5">
        <f t="shared" si="3"/>
        <v>0</v>
      </c>
      <c r="T258" s="5">
        <v>7231.3126659999998</v>
      </c>
      <c r="U258" s="5">
        <f t="shared" si="4"/>
        <v>8.8861758569027085</v>
      </c>
      <c r="V258" s="2">
        <v>0</v>
      </c>
      <c r="W258" s="12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6">
        <v>0</v>
      </c>
      <c r="AJ258" s="6">
        <v>0</v>
      </c>
      <c r="AK258" s="6">
        <v>1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5">
        <v>1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</row>
    <row r="259" spans="1:52" ht="15.75" customHeight="1">
      <c r="A259" s="4">
        <v>43617</v>
      </c>
      <c r="B259" s="2" t="s">
        <v>6</v>
      </c>
      <c r="C259" s="19">
        <v>1</v>
      </c>
      <c r="D259" s="5" t="s">
        <v>11</v>
      </c>
      <c r="E259" s="5">
        <v>2.62</v>
      </c>
      <c r="F259" s="6">
        <f t="shared" si="0"/>
        <v>0.96317431777300555</v>
      </c>
      <c r="G259" s="10">
        <v>0</v>
      </c>
      <c r="H259" s="30">
        <f>G259+H258</f>
        <v>38905</v>
      </c>
      <c r="I259" s="10">
        <f t="shared" ref="I259:I322" si="14">LN(H259)</f>
        <v>10.56887805605103</v>
      </c>
      <c r="J259" s="10">
        <v>0</v>
      </c>
      <c r="K259" s="10">
        <v>374.76</v>
      </c>
      <c r="L259" s="6">
        <f t="shared" si="1"/>
        <v>5.9262858210829874</v>
      </c>
      <c r="M259" s="11">
        <v>96.51</v>
      </c>
      <c r="N259" s="11">
        <f t="shared" si="2"/>
        <v>4.5799549368470274</v>
      </c>
      <c r="O259" s="5">
        <v>0</v>
      </c>
      <c r="P259" s="5">
        <v>1</v>
      </c>
      <c r="Q259" s="5">
        <v>0</v>
      </c>
      <c r="R259" s="5">
        <v>0</v>
      </c>
      <c r="S259" s="5">
        <f t="shared" si="3"/>
        <v>0</v>
      </c>
      <c r="T259" s="5">
        <v>7231.3126659999998</v>
      </c>
      <c r="U259" s="5">
        <f t="shared" si="4"/>
        <v>8.8861758569027085</v>
      </c>
      <c r="V259" s="2">
        <v>0</v>
      </c>
      <c r="W259" s="12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6">
        <v>0</v>
      </c>
      <c r="AJ259" s="6">
        <v>0</v>
      </c>
      <c r="AK259" s="6">
        <v>0</v>
      </c>
      <c r="AL259" s="6">
        <v>1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5">
        <v>1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</row>
    <row r="260" spans="1:52" ht="15.75" customHeight="1">
      <c r="A260" s="4">
        <v>43647</v>
      </c>
      <c r="B260" s="2" t="s">
        <v>6</v>
      </c>
      <c r="C260" s="19">
        <v>1</v>
      </c>
      <c r="D260" s="5" t="s">
        <v>11</v>
      </c>
      <c r="E260" s="5">
        <v>3.97</v>
      </c>
      <c r="F260" s="6">
        <f t="shared" si="0"/>
        <v>1.3787660946990992</v>
      </c>
      <c r="G260" s="10">
        <v>0</v>
      </c>
      <c r="H260" s="21">
        <v>38905</v>
      </c>
      <c r="I260" s="10">
        <f t="shared" si="14"/>
        <v>10.56887805605103</v>
      </c>
      <c r="J260" s="10">
        <v>2</v>
      </c>
      <c r="K260" s="10">
        <v>428.56</v>
      </c>
      <c r="L260" s="6">
        <f t="shared" si="1"/>
        <v>6.0604307515727047</v>
      </c>
      <c r="M260" s="11">
        <v>96.51</v>
      </c>
      <c r="N260" s="11">
        <f t="shared" si="2"/>
        <v>4.5799549368470274</v>
      </c>
      <c r="O260" s="5">
        <v>0</v>
      </c>
      <c r="P260" s="5">
        <v>1</v>
      </c>
      <c r="Q260" s="5">
        <v>0</v>
      </c>
      <c r="R260" s="5">
        <v>0</v>
      </c>
      <c r="S260" s="5">
        <f t="shared" si="3"/>
        <v>0</v>
      </c>
      <c r="T260" s="5">
        <v>7231.3126659999998</v>
      </c>
      <c r="U260" s="5">
        <f t="shared" si="4"/>
        <v>8.8861758569027085</v>
      </c>
      <c r="V260" s="2">
        <v>0</v>
      </c>
      <c r="W260" s="12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1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5">
        <v>1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</row>
    <row r="261" spans="1:52" ht="15.75" customHeight="1">
      <c r="A261" s="4">
        <v>43678</v>
      </c>
      <c r="B261" s="2" t="s">
        <v>6</v>
      </c>
      <c r="C261" s="19">
        <v>1</v>
      </c>
      <c r="D261" s="5" t="s">
        <v>11</v>
      </c>
      <c r="E261" s="5">
        <v>2.54</v>
      </c>
      <c r="F261" s="6">
        <f t="shared" si="0"/>
        <v>0.93216408103044524</v>
      </c>
      <c r="G261" s="10">
        <v>0</v>
      </c>
      <c r="H261" s="30">
        <f>G261+H260</f>
        <v>38905</v>
      </c>
      <c r="I261" s="10">
        <f t="shared" si="14"/>
        <v>10.56887805605103</v>
      </c>
      <c r="J261" s="10">
        <v>2</v>
      </c>
      <c r="K261" s="10">
        <v>388</v>
      </c>
      <c r="L261" s="6">
        <f t="shared" si="1"/>
        <v>5.9610053396232736</v>
      </c>
      <c r="M261" s="11">
        <v>96.51</v>
      </c>
      <c r="N261" s="11">
        <f t="shared" si="2"/>
        <v>4.5799549368470274</v>
      </c>
      <c r="O261" s="5">
        <v>0</v>
      </c>
      <c r="P261" s="5">
        <v>1</v>
      </c>
      <c r="Q261" s="5">
        <v>0</v>
      </c>
      <c r="R261" s="5">
        <v>0</v>
      </c>
      <c r="S261" s="5">
        <f t="shared" si="3"/>
        <v>0</v>
      </c>
      <c r="T261" s="5">
        <v>7231.3126659999998</v>
      </c>
      <c r="U261" s="5">
        <f t="shared" si="4"/>
        <v>8.8861758569027085</v>
      </c>
      <c r="V261" s="2">
        <v>0</v>
      </c>
      <c r="W261" s="12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5">
        <v>1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</row>
    <row r="262" spans="1:52" ht="15.75" customHeight="1">
      <c r="A262" s="4">
        <v>43709</v>
      </c>
      <c r="B262" s="2" t="s">
        <v>6</v>
      </c>
      <c r="C262" s="19">
        <v>1</v>
      </c>
      <c r="D262" s="5" t="s">
        <v>11</v>
      </c>
      <c r="E262" s="5">
        <v>4.1399999999999997</v>
      </c>
      <c r="F262" s="6">
        <f t="shared" si="0"/>
        <v>1.4206957878372228</v>
      </c>
      <c r="G262" s="10">
        <v>0</v>
      </c>
      <c r="H262" s="30">
        <f>G262+H261</f>
        <v>38905</v>
      </c>
      <c r="I262" s="10">
        <f t="shared" si="14"/>
        <v>10.56887805605103</v>
      </c>
      <c r="J262" s="10">
        <v>2</v>
      </c>
      <c r="K262" s="10">
        <v>390.59</v>
      </c>
      <c r="L262" s="6">
        <f t="shared" si="1"/>
        <v>5.967658416476346</v>
      </c>
      <c r="M262" s="11">
        <v>96.51</v>
      </c>
      <c r="N262" s="11">
        <f t="shared" si="2"/>
        <v>4.5799549368470274</v>
      </c>
      <c r="O262" s="5">
        <v>0</v>
      </c>
      <c r="P262" s="5">
        <v>1</v>
      </c>
      <c r="Q262" s="5">
        <v>0</v>
      </c>
      <c r="R262" s="5">
        <v>0</v>
      </c>
      <c r="S262" s="5">
        <f t="shared" si="3"/>
        <v>0</v>
      </c>
      <c r="T262" s="5">
        <v>7231.3126659999998</v>
      </c>
      <c r="U262" s="5">
        <f t="shared" si="4"/>
        <v>8.8861758569027085</v>
      </c>
      <c r="V262" s="2">
        <v>0</v>
      </c>
      <c r="W262" s="12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1</v>
      </c>
      <c r="AP262" s="6">
        <v>0</v>
      </c>
      <c r="AQ262" s="6">
        <v>0</v>
      </c>
      <c r="AR262" s="6">
        <v>0</v>
      </c>
      <c r="AS262" s="5">
        <v>1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</row>
    <row r="263" spans="1:52" ht="15.75" customHeight="1">
      <c r="A263" s="4">
        <v>43739</v>
      </c>
      <c r="B263" s="2" t="s">
        <v>6</v>
      </c>
      <c r="C263" s="19">
        <v>1</v>
      </c>
      <c r="D263" s="5" t="s">
        <v>11</v>
      </c>
      <c r="E263" s="5">
        <v>4.0599999999999996</v>
      </c>
      <c r="F263" s="6">
        <f t="shared" si="0"/>
        <v>1.4011829736136412</v>
      </c>
      <c r="G263" s="10">
        <v>0</v>
      </c>
      <c r="H263" s="30">
        <f>G263+H262</f>
        <v>38905</v>
      </c>
      <c r="I263" s="10">
        <f t="shared" si="14"/>
        <v>10.56887805605103</v>
      </c>
      <c r="J263" s="10">
        <v>2</v>
      </c>
      <c r="K263" s="10">
        <v>405.46</v>
      </c>
      <c r="L263" s="6">
        <f t="shared" si="1"/>
        <v>6.0050222250400473</v>
      </c>
      <c r="M263" s="11">
        <v>96.51</v>
      </c>
      <c r="N263" s="11">
        <f t="shared" si="2"/>
        <v>4.5799549368470274</v>
      </c>
      <c r="O263" s="5">
        <v>0</v>
      </c>
      <c r="P263" s="5">
        <v>1</v>
      </c>
      <c r="Q263" s="5">
        <v>0</v>
      </c>
      <c r="R263" s="5">
        <v>0</v>
      </c>
      <c r="S263" s="5">
        <f t="shared" si="3"/>
        <v>0</v>
      </c>
      <c r="T263" s="5">
        <v>7231.3126659999998</v>
      </c>
      <c r="U263" s="5">
        <f t="shared" si="4"/>
        <v>8.8861758569027085</v>
      </c>
      <c r="V263" s="2">
        <v>0</v>
      </c>
      <c r="W263" s="12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0</v>
      </c>
      <c r="AR263" s="6">
        <v>0</v>
      </c>
      <c r="AS263" s="5">
        <v>1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</row>
    <row r="264" spans="1:52" ht="15.75" customHeight="1">
      <c r="A264" s="4">
        <v>43770</v>
      </c>
      <c r="B264" s="2" t="s">
        <v>6</v>
      </c>
      <c r="C264" s="19">
        <v>1</v>
      </c>
      <c r="D264" s="5" t="s">
        <v>11</v>
      </c>
      <c r="E264" s="5">
        <v>4.32</v>
      </c>
      <c r="F264" s="6">
        <f t="shared" si="0"/>
        <v>1.4632554022560189</v>
      </c>
      <c r="G264" s="10">
        <v>0</v>
      </c>
      <c r="H264" s="21">
        <v>38906</v>
      </c>
      <c r="I264" s="10">
        <f t="shared" si="14"/>
        <v>10.568903759357763</v>
      </c>
      <c r="J264" s="10">
        <v>2</v>
      </c>
      <c r="K264" s="10">
        <v>410.6</v>
      </c>
      <c r="L264" s="6">
        <f t="shared" si="1"/>
        <v>6.0176195045848333</v>
      </c>
      <c r="M264" s="11">
        <v>96.51</v>
      </c>
      <c r="N264" s="11">
        <f t="shared" si="2"/>
        <v>4.5799549368470274</v>
      </c>
      <c r="O264" s="5">
        <v>0</v>
      </c>
      <c r="P264" s="5">
        <v>1</v>
      </c>
      <c r="Q264" s="5">
        <v>0</v>
      </c>
      <c r="R264" s="5">
        <v>0</v>
      </c>
      <c r="S264" s="5">
        <f t="shared" si="3"/>
        <v>0</v>
      </c>
      <c r="T264" s="5">
        <v>7231.3126659999998</v>
      </c>
      <c r="U264" s="5">
        <f t="shared" si="4"/>
        <v>8.8861758569027085</v>
      </c>
      <c r="V264" s="2">
        <v>0</v>
      </c>
      <c r="W264" s="12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1</v>
      </c>
      <c r="AR264" s="6">
        <v>0</v>
      </c>
      <c r="AS264" s="5">
        <v>1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</row>
    <row r="265" spans="1:52" ht="15.75" customHeight="1">
      <c r="A265" s="4">
        <v>43800</v>
      </c>
      <c r="B265" s="2" t="s">
        <v>6</v>
      </c>
      <c r="C265" s="19">
        <v>1</v>
      </c>
      <c r="D265" s="5" t="s">
        <v>11</v>
      </c>
      <c r="E265" s="5">
        <v>5.09</v>
      </c>
      <c r="F265" s="6">
        <f t="shared" si="0"/>
        <v>1.6272778305624314</v>
      </c>
      <c r="G265" s="10">
        <v>0</v>
      </c>
      <c r="H265" s="30">
        <f>G265+H264</f>
        <v>38906</v>
      </c>
      <c r="I265" s="10">
        <f t="shared" si="14"/>
        <v>10.568903759357763</v>
      </c>
      <c r="J265" s="10">
        <v>2</v>
      </c>
      <c r="K265" s="10">
        <v>446.14</v>
      </c>
      <c r="L265" s="6">
        <f t="shared" si="1"/>
        <v>6.1006328041086357</v>
      </c>
      <c r="M265" s="11">
        <v>96.51</v>
      </c>
      <c r="N265" s="11">
        <f t="shared" si="2"/>
        <v>4.5799549368470274</v>
      </c>
      <c r="O265" s="5">
        <v>0</v>
      </c>
      <c r="P265" s="5">
        <v>1</v>
      </c>
      <c r="Q265" s="5">
        <v>0</v>
      </c>
      <c r="R265" s="5">
        <v>0</v>
      </c>
      <c r="S265" s="5">
        <f t="shared" si="3"/>
        <v>0</v>
      </c>
      <c r="T265" s="5">
        <v>7231.3126659999998</v>
      </c>
      <c r="U265" s="5">
        <f t="shared" si="4"/>
        <v>8.8861758569027085</v>
      </c>
      <c r="V265" s="2">
        <v>0</v>
      </c>
      <c r="W265" s="12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1</v>
      </c>
      <c r="AS265" s="5">
        <v>1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</row>
    <row r="266" spans="1:52" ht="15.75" customHeight="1">
      <c r="A266" s="4">
        <v>43831</v>
      </c>
      <c r="B266" s="2" t="s">
        <v>6</v>
      </c>
      <c r="C266" s="19">
        <v>1</v>
      </c>
      <c r="D266" s="5" t="s">
        <v>11</v>
      </c>
      <c r="E266" s="5">
        <v>12.47</v>
      </c>
      <c r="F266" s="6">
        <f t="shared" si="0"/>
        <v>2.5233257596919452</v>
      </c>
      <c r="G266" s="10">
        <v>0</v>
      </c>
      <c r="H266" s="30">
        <f>G266+H265</f>
        <v>38906</v>
      </c>
      <c r="I266" s="10">
        <f t="shared" si="14"/>
        <v>10.568903759357763</v>
      </c>
      <c r="J266" s="10">
        <v>2</v>
      </c>
      <c r="K266" s="10">
        <v>445.58</v>
      </c>
      <c r="L266" s="6">
        <f t="shared" si="1"/>
        <v>6.0993768043023771</v>
      </c>
      <c r="M266" s="11">
        <v>97.75</v>
      </c>
      <c r="N266" s="11">
        <f t="shared" si="2"/>
        <v>4.5925914037812312</v>
      </c>
      <c r="O266" s="5">
        <v>0</v>
      </c>
      <c r="P266" s="5">
        <v>1</v>
      </c>
      <c r="Q266" s="5">
        <v>0</v>
      </c>
      <c r="R266" s="5">
        <v>0</v>
      </c>
      <c r="S266" s="5">
        <f t="shared" si="3"/>
        <v>0</v>
      </c>
      <c r="T266" s="5">
        <v>7231.3126659999998</v>
      </c>
      <c r="U266" s="5">
        <f t="shared" si="4"/>
        <v>8.8861758569027085</v>
      </c>
      <c r="V266" s="2">
        <v>0</v>
      </c>
      <c r="W266" s="12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1</v>
      </c>
      <c r="AH266" s="5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5">
        <v>1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</row>
    <row r="267" spans="1:52" ht="15.75" customHeight="1">
      <c r="A267" s="4">
        <v>43862</v>
      </c>
      <c r="B267" s="2" t="s">
        <v>6</v>
      </c>
      <c r="C267" s="19">
        <v>1</v>
      </c>
      <c r="D267" s="5" t="s">
        <v>11</v>
      </c>
      <c r="E267" s="5">
        <v>12.55</v>
      </c>
      <c r="F267" s="6">
        <f t="shared" si="0"/>
        <v>2.5297206655777931</v>
      </c>
      <c r="G267" s="10">
        <v>0</v>
      </c>
      <c r="H267" s="30">
        <f>G267+H266</f>
        <v>38906</v>
      </c>
      <c r="I267" s="10">
        <f t="shared" si="14"/>
        <v>10.568903759357763</v>
      </c>
      <c r="J267" s="10">
        <v>2</v>
      </c>
      <c r="K267" s="10">
        <v>422.61</v>
      </c>
      <c r="L267" s="6">
        <f t="shared" si="1"/>
        <v>6.0464497679403255</v>
      </c>
      <c r="M267" s="11">
        <v>97.75</v>
      </c>
      <c r="N267" s="11">
        <f t="shared" si="2"/>
        <v>4.5925914037812312</v>
      </c>
      <c r="O267" s="5">
        <v>0</v>
      </c>
      <c r="P267" s="5">
        <v>1</v>
      </c>
      <c r="Q267" s="5">
        <v>0</v>
      </c>
      <c r="R267" s="5">
        <v>0</v>
      </c>
      <c r="S267" s="5">
        <f t="shared" si="3"/>
        <v>0</v>
      </c>
      <c r="T267" s="5">
        <v>7231.3126659999998</v>
      </c>
      <c r="U267" s="5">
        <f t="shared" si="4"/>
        <v>8.8861758569027085</v>
      </c>
      <c r="V267" s="2">
        <v>0</v>
      </c>
      <c r="W267" s="12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1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5">
        <v>1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</row>
    <row r="268" spans="1:52" ht="15.75" customHeight="1">
      <c r="A268" s="4">
        <v>43891</v>
      </c>
      <c r="B268" s="2" t="s">
        <v>6</v>
      </c>
      <c r="C268" s="19">
        <v>1</v>
      </c>
      <c r="D268" s="5" t="s">
        <v>11</v>
      </c>
      <c r="E268" s="5">
        <v>6.28</v>
      </c>
      <c r="F268" s="6">
        <f t="shared" si="0"/>
        <v>1.8373699804801074</v>
      </c>
      <c r="G268" s="10">
        <v>0</v>
      </c>
      <c r="H268" s="21">
        <v>38907</v>
      </c>
      <c r="I268" s="10">
        <f t="shared" si="14"/>
        <v>10.568929462003851</v>
      </c>
      <c r="J268" s="10">
        <v>2</v>
      </c>
      <c r="K268" s="10">
        <v>396.85</v>
      </c>
      <c r="L268" s="6">
        <f t="shared" si="1"/>
        <v>5.9835583755368846</v>
      </c>
      <c r="M268" s="11">
        <v>97.75</v>
      </c>
      <c r="N268" s="11">
        <f t="shared" si="2"/>
        <v>4.5925914037812312</v>
      </c>
      <c r="O268" s="5">
        <v>0</v>
      </c>
      <c r="P268" s="5">
        <v>1</v>
      </c>
      <c r="Q268" s="5">
        <v>0</v>
      </c>
      <c r="R268" s="5">
        <v>0</v>
      </c>
      <c r="S268" s="5">
        <f t="shared" si="3"/>
        <v>0</v>
      </c>
      <c r="T268" s="5">
        <v>7231.3126659999998</v>
      </c>
      <c r="U268" s="5">
        <f t="shared" si="4"/>
        <v>8.8861758569027085</v>
      </c>
      <c r="V268" s="2">
        <v>0</v>
      </c>
      <c r="W268" s="12">
        <v>0</v>
      </c>
      <c r="Y268" s="5">
        <v>0</v>
      </c>
      <c r="Z268" s="5">
        <v>51</v>
      </c>
      <c r="AA268" s="5">
        <v>10</v>
      </c>
      <c r="AB268" s="5">
        <v>5</v>
      </c>
      <c r="AC268" s="5">
        <v>0</v>
      </c>
      <c r="AD268" s="5">
        <v>0</v>
      </c>
      <c r="AE268" s="5">
        <v>0</v>
      </c>
      <c r="AF268" s="5">
        <v>1</v>
      </c>
      <c r="AG268" s="5">
        <v>0</v>
      </c>
      <c r="AH268" s="5">
        <v>0</v>
      </c>
      <c r="AI268" s="6">
        <v>1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5">
        <v>1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</row>
    <row r="269" spans="1:52" ht="15.75" customHeight="1">
      <c r="A269" s="4">
        <v>43922</v>
      </c>
      <c r="B269" s="2" t="s">
        <v>6</v>
      </c>
      <c r="C269" s="19">
        <v>1</v>
      </c>
      <c r="D269" s="5" t="s">
        <v>11</v>
      </c>
      <c r="E269" s="5">
        <v>2.37</v>
      </c>
      <c r="F269" s="6">
        <f t="shared" si="0"/>
        <v>0.86288995514703981</v>
      </c>
      <c r="G269" s="10">
        <v>0</v>
      </c>
      <c r="H269" s="30">
        <f>G269+H268</f>
        <v>38907</v>
      </c>
      <c r="I269" s="10">
        <f t="shared" si="14"/>
        <v>10.568929462003851</v>
      </c>
      <c r="J269" s="10">
        <v>2</v>
      </c>
      <c r="K269" s="10">
        <v>282.60000000000002</v>
      </c>
      <c r="L269" s="6">
        <f t="shared" si="1"/>
        <v>5.6440324702504272</v>
      </c>
      <c r="M269" s="11">
        <v>97.75</v>
      </c>
      <c r="N269" s="11">
        <f t="shared" si="2"/>
        <v>4.5925914037812312</v>
      </c>
      <c r="O269" s="5">
        <v>0</v>
      </c>
      <c r="P269" s="5">
        <v>1</v>
      </c>
      <c r="Q269" s="5">
        <v>0</v>
      </c>
      <c r="R269" s="5">
        <v>0</v>
      </c>
      <c r="S269" s="5">
        <f t="shared" si="3"/>
        <v>0</v>
      </c>
      <c r="T269" s="5">
        <v>7231.3126659999998</v>
      </c>
      <c r="U269" s="5">
        <f t="shared" si="4"/>
        <v>8.8861758569027085</v>
      </c>
      <c r="V269" s="2">
        <v>0</v>
      </c>
      <c r="W269" s="12">
        <v>0</v>
      </c>
      <c r="Y269" s="5">
        <v>0</v>
      </c>
      <c r="Z269" s="5">
        <v>7616</v>
      </c>
      <c r="AA269" s="5">
        <v>51</v>
      </c>
      <c r="AB269" s="5">
        <v>163</v>
      </c>
      <c r="AC269" s="5">
        <v>3</v>
      </c>
      <c r="AD269" s="5">
        <v>0</v>
      </c>
      <c r="AE269" s="5">
        <v>0</v>
      </c>
      <c r="AF269" s="5">
        <v>1</v>
      </c>
      <c r="AG269" s="5">
        <v>0</v>
      </c>
      <c r="AH269" s="5">
        <v>0</v>
      </c>
      <c r="AI269" s="6">
        <v>0</v>
      </c>
      <c r="AJ269" s="6">
        <v>1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5">
        <v>1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</row>
    <row r="270" spans="1:52" ht="15.75" customHeight="1">
      <c r="A270" s="9">
        <v>43952</v>
      </c>
      <c r="B270" s="2" t="s">
        <v>6</v>
      </c>
      <c r="C270" s="19">
        <v>1</v>
      </c>
      <c r="D270" s="5" t="s">
        <v>11</v>
      </c>
      <c r="E270" s="5">
        <v>3.48</v>
      </c>
      <c r="F270" s="6">
        <f t="shared" si="0"/>
        <v>1.2470322937863829</v>
      </c>
      <c r="G270" s="10">
        <v>0</v>
      </c>
      <c r="H270" s="30">
        <f>G270+H269</f>
        <v>38907</v>
      </c>
      <c r="I270" s="10">
        <f t="shared" si="14"/>
        <v>10.568929462003851</v>
      </c>
      <c r="J270" s="10">
        <v>2</v>
      </c>
      <c r="K270" s="10">
        <v>315.67</v>
      </c>
      <c r="L270" s="6">
        <f t="shared" si="1"/>
        <v>5.7546973641243069</v>
      </c>
      <c r="M270" s="11">
        <v>97.75</v>
      </c>
      <c r="N270" s="11">
        <f t="shared" si="2"/>
        <v>4.5925914037812312</v>
      </c>
      <c r="O270" s="5">
        <v>0</v>
      </c>
      <c r="P270" s="5">
        <v>1</v>
      </c>
      <c r="Q270" s="5">
        <v>0</v>
      </c>
      <c r="R270" s="5">
        <v>0</v>
      </c>
      <c r="S270" s="5">
        <f t="shared" si="3"/>
        <v>0</v>
      </c>
      <c r="T270" s="5">
        <v>7231.3126659999998</v>
      </c>
      <c r="U270" s="5">
        <f t="shared" si="4"/>
        <v>8.8861758569027085</v>
      </c>
      <c r="V270" s="2">
        <v>0</v>
      </c>
      <c r="W270" s="12">
        <v>0</v>
      </c>
      <c r="Y270" s="5">
        <v>0</v>
      </c>
      <c r="Z270" s="5">
        <v>39486</v>
      </c>
      <c r="AA270" s="5">
        <v>95</v>
      </c>
      <c r="AB270" s="5">
        <v>482</v>
      </c>
      <c r="AC270" s="5">
        <v>2</v>
      </c>
      <c r="AD270" s="5">
        <v>0</v>
      </c>
      <c r="AE270" s="5">
        <v>0</v>
      </c>
      <c r="AF270" s="5">
        <v>1</v>
      </c>
      <c r="AG270" s="5">
        <v>0</v>
      </c>
      <c r="AH270" s="5">
        <v>0</v>
      </c>
      <c r="AI270" s="6">
        <v>0</v>
      </c>
      <c r="AJ270" s="6">
        <v>0</v>
      </c>
      <c r="AK270" s="6">
        <v>1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5">
        <v>1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</row>
    <row r="271" spans="1:52" ht="15.75" customHeight="1">
      <c r="A271" s="4">
        <v>43983</v>
      </c>
      <c r="B271" s="2" t="s">
        <v>6</v>
      </c>
      <c r="C271" s="19">
        <v>1</v>
      </c>
      <c r="D271" s="5" t="s">
        <v>11</v>
      </c>
      <c r="E271" s="5">
        <v>1.19</v>
      </c>
      <c r="F271" s="6">
        <f t="shared" si="0"/>
        <v>0.17395330712343798</v>
      </c>
      <c r="G271" s="10">
        <v>0</v>
      </c>
      <c r="H271" s="30">
        <f>G271+H270</f>
        <v>38907</v>
      </c>
      <c r="I271" s="10">
        <f t="shared" si="14"/>
        <v>10.568929462003851</v>
      </c>
      <c r="J271" s="10">
        <v>2</v>
      </c>
      <c r="K271" s="10">
        <v>402.45</v>
      </c>
      <c r="L271" s="6">
        <f t="shared" si="1"/>
        <v>5.9975708655397426</v>
      </c>
      <c r="M271" s="11">
        <v>97.75</v>
      </c>
      <c r="N271" s="11">
        <f t="shared" si="2"/>
        <v>4.5925914037812312</v>
      </c>
      <c r="O271" s="5">
        <v>0</v>
      </c>
      <c r="P271" s="5">
        <v>1</v>
      </c>
      <c r="Q271" s="5">
        <v>0</v>
      </c>
      <c r="R271" s="5">
        <v>0</v>
      </c>
      <c r="S271" s="5">
        <f t="shared" si="3"/>
        <v>0</v>
      </c>
      <c r="T271" s="5">
        <v>7231.3126659999998</v>
      </c>
      <c r="U271" s="5">
        <f t="shared" si="4"/>
        <v>8.8861758569027085</v>
      </c>
      <c r="V271" s="2">
        <v>0</v>
      </c>
      <c r="W271" s="12">
        <v>0</v>
      </c>
      <c r="Y271" s="5">
        <v>0</v>
      </c>
      <c r="Z271" s="5">
        <v>98330</v>
      </c>
      <c r="AA271" s="5">
        <v>668</v>
      </c>
      <c r="AB271" s="5">
        <v>1197</v>
      </c>
      <c r="AC271" s="5">
        <v>19</v>
      </c>
      <c r="AD271" s="5">
        <v>0</v>
      </c>
      <c r="AE271" s="5">
        <v>0</v>
      </c>
      <c r="AF271" s="5">
        <v>1</v>
      </c>
      <c r="AG271" s="5">
        <v>0</v>
      </c>
      <c r="AH271" s="5">
        <v>0</v>
      </c>
      <c r="AI271" s="6">
        <v>0</v>
      </c>
      <c r="AJ271" s="6">
        <v>0</v>
      </c>
      <c r="AK271" s="6">
        <v>0</v>
      </c>
      <c r="AL271" s="6">
        <v>1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5">
        <v>1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</row>
    <row r="272" spans="1:52" ht="15.75" customHeight="1">
      <c r="A272" s="4">
        <v>44013</v>
      </c>
      <c r="B272" s="2" t="s">
        <v>6</v>
      </c>
      <c r="C272" s="19">
        <v>1</v>
      </c>
      <c r="D272" s="5" t="s">
        <v>11</v>
      </c>
      <c r="E272" s="5">
        <v>3.22</v>
      </c>
      <c r="F272" s="6">
        <f t="shared" si="0"/>
        <v>1.1693813595563169</v>
      </c>
      <c r="G272" s="10">
        <v>0</v>
      </c>
      <c r="H272" s="21">
        <v>38908</v>
      </c>
      <c r="I272" s="10">
        <f t="shared" si="14"/>
        <v>10.568955163989331</v>
      </c>
      <c r="J272" s="10">
        <v>2</v>
      </c>
      <c r="K272" s="10">
        <v>470.58</v>
      </c>
      <c r="L272" s="6">
        <f t="shared" si="1"/>
        <v>6.1539659764526302</v>
      </c>
      <c r="M272" s="11">
        <v>97.75</v>
      </c>
      <c r="N272" s="11">
        <f t="shared" si="2"/>
        <v>4.5925914037812312</v>
      </c>
      <c r="O272" s="5">
        <v>0</v>
      </c>
      <c r="P272" s="5">
        <v>1</v>
      </c>
      <c r="Q272" s="5">
        <v>0</v>
      </c>
      <c r="R272" s="5">
        <v>0</v>
      </c>
      <c r="S272" s="5">
        <f t="shared" si="3"/>
        <v>0</v>
      </c>
      <c r="T272" s="5">
        <v>7231.3126659999998</v>
      </c>
      <c r="U272" s="5">
        <f t="shared" si="4"/>
        <v>8.8861758569027085</v>
      </c>
      <c r="V272" s="2">
        <v>0</v>
      </c>
      <c r="W272" s="12">
        <v>0</v>
      </c>
      <c r="Y272" s="5">
        <v>0</v>
      </c>
      <c r="Z272" s="5">
        <v>92178</v>
      </c>
      <c r="AA272" s="5">
        <v>2797</v>
      </c>
      <c r="AB272" s="5">
        <v>1264</v>
      </c>
      <c r="AC272" s="5">
        <v>53</v>
      </c>
      <c r="AD272" s="5">
        <v>0</v>
      </c>
      <c r="AE272" s="5">
        <v>0</v>
      </c>
      <c r="AF272" s="5">
        <v>1</v>
      </c>
      <c r="AG272" s="5">
        <v>0</v>
      </c>
      <c r="AH272" s="5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1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5">
        <v>1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</row>
    <row r="273" spans="1:52" ht="15.75" customHeight="1">
      <c r="A273" s="4">
        <v>44044</v>
      </c>
      <c r="B273" s="2" t="s">
        <v>6</v>
      </c>
      <c r="C273" s="19">
        <v>1</v>
      </c>
      <c r="D273" s="5" t="s">
        <v>11</v>
      </c>
      <c r="E273" s="5">
        <v>1.87</v>
      </c>
      <c r="F273" s="6">
        <f t="shared" si="0"/>
        <v>0.62593843086649537</v>
      </c>
      <c r="G273" s="10">
        <v>0</v>
      </c>
      <c r="H273" s="30">
        <f>G273+H272</f>
        <v>38908</v>
      </c>
      <c r="I273" s="10">
        <f t="shared" si="14"/>
        <v>10.568955163989331</v>
      </c>
      <c r="J273" s="10">
        <v>2</v>
      </c>
      <c r="K273" s="10">
        <v>409.83</v>
      </c>
      <c r="L273" s="6">
        <f t="shared" si="1"/>
        <v>6.0157424395675054</v>
      </c>
      <c r="M273" s="11">
        <v>97.75</v>
      </c>
      <c r="N273" s="11">
        <f t="shared" si="2"/>
        <v>4.5925914037812312</v>
      </c>
      <c r="O273" s="5">
        <v>0</v>
      </c>
      <c r="P273" s="5">
        <v>1</v>
      </c>
      <c r="Q273" s="5">
        <v>0</v>
      </c>
      <c r="R273" s="5">
        <v>0</v>
      </c>
      <c r="S273" s="5">
        <f t="shared" si="3"/>
        <v>0</v>
      </c>
      <c r="T273" s="5">
        <v>7231.3126659999998</v>
      </c>
      <c r="U273" s="5">
        <f t="shared" si="4"/>
        <v>8.8861758569027085</v>
      </c>
      <c r="V273" s="2">
        <v>0</v>
      </c>
      <c r="W273" s="12">
        <v>0</v>
      </c>
      <c r="Y273" s="5">
        <v>0</v>
      </c>
      <c r="Z273" s="5">
        <v>75335</v>
      </c>
      <c r="AA273" s="5">
        <v>10345</v>
      </c>
      <c r="AB273" s="5">
        <v>1170</v>
      </c>
      <c r="AC273" s="5">
        <v>163</v>
      </c>
      <c r="AD273" s="5">
        <v>0</v>
      </c>
      <c r="AE273" s="5">
        <v>0</v>
      </c>
      <c r="AF273" s="5">
        <v>1</v>
      </c>
      <c r="AG273" s="5">
        <v>0</v>
      </c>
      <c r="AH273" s="5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1</v>
      </c>
      <c r="AO273" s="6">
        <v>0</v>
      </c>
      <c r="AP273" s="6">
        <v>0</v>
      </c>
      <c r="AQ273" s="6">
        <v>0</v>
      </c>
      <c r="AR273" s="6">
        <v>0</v>
      </c>
      <c r="AS273" s="5">
        <v>1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</row>
    <row r="274" spans="1:52" ht="15.75" customHeight="1">
      <c r="A274" s="4">
        <v>44075</v>
      </c>
      <c r="B274" s="2" t="s">
        <v>6</v>
      </c>
      <c r="C274" s="19">
        <v>1</v>
      </c>
      <c r="D274" s="5" t="s">
        <v>11</v>
      </c>
      <c r="E274" s="5">
        <v>1.95</v>
      </c>
      <c r="F274" s="6">
        <f t="shared" si="0"/>
        <v>0.66782937257565544</v>
      </c>
      <c r="G274" s="10">
        <v>0</v>
      </c>
      <c r="H274" s="30">
        <f>G274+H273</f>
        <v>38908</v>
      </c>
      <c r="I274" s="10">
        <f t="shared" si="14"/>
        <v>10.568955163989331</v>
      </c>
      <c r="J274" s="10">
        <v>2</v>
      </c>
      <c r="K274" s="10">
        <v>427.32</v>
      </c>
      <c r="L274" s="6">
        <f t="shared" si="1"/>
        <v>6.0575331470776863</v>
      </c>
      <c r="M274" s="11">
        <v>97.75</v>
      </c>
      <c r="N274" s="11">
        <f t="shared" si="2"/>
        <v>4.5925914037812312</v>
      </c>
      <c r="O274" s="5">
        <v>0</v>
      </c>
      <c r="P274" s="5">
        <v>1</v>
      </c>
      <c r="Q274" s="5">
        <v>0</v>
      </c>
      <c r="R274" s="5">
        <v>0</v>
      </c>
      <c r="S274" s="5">
        <f t="shared" si="3"/>
        <v>0</v>
      </c>
      <c r="T274" s="5">
        <v>7231.3126659999998</v>
      </c>
      <c r="U274" s="5">
        <f t="shared" si="4"/>
        <v>8.8861758569027085</v>
      </c>
      <c r="V274" s="2">
        <v>0</v>
      </c>
      <c r="W274" s="12">
        <v>0</v>
      </c>
      <c r="Y274" s="5">
        <v>0</v>
      </c>
      <c r="Z274" s="5">
        <v>50483</v>
      </c>
      <c r="AA274" s="5">
        <v>20559</v>
      </c>
      <c r="AB274" s="5">
        <v>970</v>
      </c>
      <c r="AC274" s="5">
        <v>314</v>
      </c>
      <c r="AD274" s="5">
        <v>0</v>
      </c>
      <c r="AE274" s="5">
        <v>0</v>
      </c>
      <c r="AF274" s="5">
        <v>1</v>
      </c>
      <c r="AG274" s="5">
        <v>0</v>
      </c>
      <c r="AH274" s="5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5">
        <v>1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</row>
    <row r="275" spans="1:52" ht="15.75" customHeight="1">
      <c r="A275" s="4">
        <v>44105</v>
      </c>
      <c r="B275" s="2" t="s">
        <v>6</v>
      </c>
      <c r="C275" s="19">
        <v>1</v>
      </c>
      <c r="D275" s="5" t="s">
        <v>11</v>
      </c>
      <c r="E275" s="5">
        <v>3.48</v>
      </c>
      <c r="F275" s="6">
        <f t="shared" si="0"/>
        <v>1.2470322937863829</v>
      </c>
      <c r="G275" s="10">
        <v>0</v>
      </c>
      <c r="H275" s="30">
        <f>G275+H274</f>
        <v>38908</v>
      </c>
      <c r="I275" s="10">
        <f t="shared" si="14"/>
        <v>10.568955163989331</v>
      </c>
      <c r="J275" s="10">
        <v>2</v>
      </c>
      <c r="K275" s="10">
        <v>429.25</v>
      </c>
      <c r="L275" s="6">
        <f t="shared" si="1"/>
        <v>6.062039499777585</v>
      </c>
      <c r="M275" s="11">
        <v>97.75</v>
      </c>
      <c r="N275" s="11">
        <f t="shared" si="2"/>
        <v>4.5925914037812312</v>
      </c>
      <c r="O275" s="5">
        <v>0</v>
      </c>
      <c r="P275" s="5">
        <v>1</v>
      </c>
      <c r="Q275" s="5">
        <v>0</v>
      </c>
      <c r="R275" s="5">
        <v>0</v>
      </c>
      <c r="S275" s="5">
        <f t="shared" si="3"/>
        <v>0</v>
      </c>
      <c r="T275" s="5">
        <v>7231.3126659999998</v>
      </c>
      <c r="U275" s="5">
        <f t="shared" si="4"/>
        <v>8.8861758569027085</v>
      </c>
      <c r="V275" s="2">
        <v>0</v>
      </c>
      <c r="W275" s="12">
        <v>0</v>
      </c>
      <c r="Y275" s="5">
        <v>0</v>
      </c>
      <c r="Z275" s="5">
        <v>44205</v>
      </c>
      <c r="AA275" s="5">
        <v>26570</v>
      </c>
      <c r="AB275" s="5">
        <v>672</v>
      </c>
      <c r="AC275" s="5">
        <v>306</v>
      </c>
      <c r="AD275" s="5">
        <v>0</v>
      </c>
      <c r="AE275" s="5">
        <v>0</v>
      </c>
      <c r="AF275" s="5">
        <v>1</v>
      </c>
      <c r="AG275" s="5">
        <v>0</v>
      </c>
      <c r="AH275" s="5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1</v>
      </c>
      <c r="AQ275" s="6">
        <v>0</v>
      </c>
      <c r="AR275" s="6">
        <v>0</v>
      </c>
      <c r="AS275" s="5">
        <v>1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</row>
    <row r="276" spans="1:52" ht="15.75" customHeight="1">
      <c r="A276" s="4">
        <v>44136</v>
      </c>
      <c r="B276" s="2" t="s">
        <v>6</v>
      </c>
      <c r="C276" s="19">
        <v>1</v>
      </c>
      <c r="D276" s="5" t="s">
        <v>11</v>
      </c>
      <c r="E276" s="5">
        <v>2.97</v>
      </c>
      <c r="F276" s="6">
        <f t="shared" si="0"/>
        <v>1.0885619528146082</v>
      </c>
      <c r="G276" s="10">
        <v>0</v>
      </c>
      <c r="H276" s="21">
        <v>38909</v>
      </c>
      <c r="I276" s="10">
        <f t="shared" si="14"/>
        <v>10.568980865314236</v>
      </c>
      <c r="J276" s="10">
        <v>2</v>
      </c>
      <c r="K276" s="10">
        <v>449.7</v>
      </c>
      <c r="L276" s="6">
        <f t="shared" si="1"/>
        <v>6.1085806937766618</v>
      </c>
      <c r="M276" s="11">
        <v>97.75</v>
      </c>
      <c r="N276" s="11">
        <f t="shared" si="2"/>
        <v>4.5925914037812312</v>
      </c>
      <c r="O276" s="5">
        <v>0</v>
      </c>
      <c r="P276" s="5">
        <v>1</v>
      </c>
      <c r="Q276" s="5">
        <v>0</v>
      </c>
      <c r="R276" s="5">
        <v>0</v>
      </c>
      <c r="S276" s="5">
        <f t="shared" si="3"/>
        <v>0</v>
      </c>
      <c r="T276" s="5">
        <v>7231.3126659999998</v>
      </c>
      <c r="U276" s="5">
        <f t="shared" si="4"/>
        <v>8.8861758569027085</v>
      </c>
      <c r="V276" s="2">
        <v>0</v>
      </c>
      <c r="W276" s="12">
        <v>0</v>
      </c>
      <c r="Y276" s="5">
        <v>0</v>
      </c>
      <c r="Z276" s="5">
        <v>57248</v>
      </c>
      <c r="AA276" s="5">
        <v>21714</v>
      </c>
      <c r="AB276" s="5">
        <v>721</v>
      </c>
      <c r="AC276" s="5">
        <v>326</v>
      </c>
      <c r="AD276" s="5">
        <v>0</v>
      </c>
      <c r="AE276" s="5">
        <v>0</v>
      </c>
      <c r="AF276" s="5">
        <v>1</v>
      </c>
      <c r="AG276" s="5">
        <v>0</v>
      </c>
      <c r="AH276" s="5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5">
        <v>1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</row>
    <row r="277" spans="1:52" ht="15.75" customHeight="1">
      <c r="A277" s="4">
        <v>44166</v>
      </c>
      <c r="B277" s="2" t="s">
        <v>6</v>
      </c>
      <c r="C277" s="19">
        <v>1</v>
      </c>
      <c r="D277" s="5" t="s">
        <v>11</v>
      </c>
      <c r="E277" s="5">
        <v>5.6</v>
      </c>
      <c r="F277" s="6">
        <f t="shared" si="0"/>
        <v>1.7227665977411035</v>
      </c>
      <c r="G277" s="10">
        <v>93</v>
      </c>
      <c r="H277" s="30">
        <f>G277+H276</f>
        <v>39002</v>
      </c>
      <c r="I277" s="10">
        <f t="shared" si="14"/>
        <v>10.571368205848186</v>
      </c>
      <c r="J277" s="10">
        <v>2</v>
      </c>
      <c r="K277" s="10">
        <v>471.52</v>
      </c>
      <c r="L277" s="6">
        <f t="shared" si="1"/>
        <v>6.1559615189893844</v>
      </c>
      <c r="M277" s="11">
        <v>97.75</v>
      </c>
      <c r="N277" s="11">
        <f t="shared" si="2"/>
        <v>4.5925914037812312</v>
      </c>
      <c r="O277" s="5">
        <v>0</v>
      </c>
      <c r="P277" s="5">
        <v>1</v>
      </c>
      <c r="Q277" s="5">
        <v>0</v>
      </c>
      <c r="R277" s="5">
        <v>0</v>
      </c>
      <c r="S277" s="5">
        <f t="shared" si="3"/>
        <v>0</v>
      </c>
      <c r="T277" s="5">
        <v>7231.3126659999998</v>
      </c>
      <c r="U277" s="5">
        <f t="shared" si="4"/>
        <v>8.8861758569027085</v>
      </c>
      <c r="V277" s="2">
        <v>0</v>
      </c>
      <c r="W277" s="12">
        <v>0</v>
      </c>
      <c r="Y277" s="5">
        <v>0</v>
      </c>
      <c r="Z277" s="5">
        <v>48578</v>
      </c>
      <c r="AA277" s="5">
        <v>17468</v>
      </c>
      <c r="AB277" s="5">
        <v>915</v>
      </c>
      <c r="AC277" s="5">
        <v>295</v>
      </c>
      <c r="AD277" s="5">
        <v>0</v>
      </c>
      <c r="AE277" s="5">
        <v>0</v>
      </c>
      <c r="AF277" s="5">
        <v>1</v>
      </c>
      <c r="AG277" s="5">
        <v>0</v>
      </c>
      <c r="AH277" s="5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1</v>
      </c>
      <c r="AS277" s="5">
        <v>1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</row>
    <row r="278" spans="1:52" ht="15.75" customHeight="1">
      <c r="A278" s="4">
        <v>44197</v>
      </c>
      <c r="B278" s="2" t="s">
        <v>6</v>
      </c>
      <c r="C278" s="19">
        <v>1</v>
      </c>
      <c r="D278" s="5" t="s">
        <v>11</v>
      </c>
      <c r="E278" s="5">
        <v>12.47</v>
      </c>
      <c r="F278" s="6">
        <f t="shared" si="0"/>
        <v>2.5233257596919452</v>
      </c>
      <c r="G278" s="10">
        <v>0</v>
      </c>
      <c r="H278" s="30">
        <f>G278+H277</f>
        <v>39002</v>
      </c>
      <c r="I278" s="10">
        <f t="shared" si="14"/>
        <v>10.571368205848186</v>
      </c>
      <c r="J278" s="10">
        <v>2</v>
      </c>
      <c r="K278" s="10">
        <v>484.63</v>
      </c>
      <c r="L278" s="6">
        <f t="shared" si="1"/>
        <v>6.1833857131934806</v>
      </c>
      <c r="M278" s="11"/>
      <c r="N278" s="11">
        <f t="shared" si="2"/>
        <v>0</v>
      </c>
      <c r="O278" s="5">
        <v>0</v>
      </c>
      <c r="P278" s="5">
        <v>1</v>
      </c>
      <c r="Q278" s="5">
        <v>0</v>
      </c>
      <c r="R278" s="5">
        <v>0</v>
      </c>
      <c r="S278" s="5">
        <f t="shared" si="3"/>
        <v>0</v>
      </c>
      <c r="T278" s="5">
        <v>7231.3126659999998</v>
      </c>
      <c r="U278" s="5">
        <f t="shared" si="4"/>
        <v>8.8861758569027085</v>
      </c>
      <c r="V278" s="2">
        <v>0</v>
      </c>
      <c r="W278" s="12">
        <v>0</v>
      </c>
      <c r="Y278" s="5">
        <v>0</v>
      </c>
      <c r="Z278" s="5">
        <v>21629</v>
      </c>
      <c r="AA278" s="5">
        <v>18354</v>
      </c>
      <c r="AB278" s="5">
        <v>568</v>
      </c>
      <c r="AC278" s="5">
        <v>399</v>
      </c>
      <c r="AD278" s="5">
        <v>567</v>
      </c>
      <c r="AE278" s="5">
        <v>0</v>
      </c>
      <c r="AF278" s="5">
        <v>1</v>
      </c>
      <c r="AG278" s="5">
        <v>1</v>
      </c>
      <c r="AH278" s="5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5">
        <v>1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</row>
    <row r="279" spans="1:52" ht="15.75" customHeight="1">
      <c r="A279" s="4">
        <v>44228</v>
      </c>
      <c r="B279" s="2" t="s">
        <v>6</v>
      </c>
      <c r="C279" s="19">
        <v>1</v>
      </c>
      <c r="D279" s="5" t="s">
        <v>11</v>
      </c>
      <c r="E279" s="5">
        <v>12.55</v>
      </c>
      <c r="F279" s="6">
        <f t="shared" si="0"/>
        <v>2.5297206655777931</v>
      </c>
      <c r="G279" s="10">
        <v>2</v>
      </c>
      <c r="H279" s="30">
        <f>G279+H278</f>
        <v>39004</v>
      </c>
      <c r="I279" s="10">
        <f t="shared" si="14"/>
        <v>10.57141948395501</v>
      </c>
      <c r="J279" s="10">
        <v>2</v>
      </c>
      <c r="K279" s="10">
        <v>483.78</v>
      </c>
      <c r="L279" s="6">
        <f t="shared" si="1"/>
        <v>6.1816302579249855</v>
      </c>
      <c r="M279" s="11"/>
      <c r="N279" s="11">
        <f t="shared" si="2"/>
        <v>0</v>
      </c>
      <c r="O279" s="5">
        <v>0</v>
      </c>
      <c r="P279" s="5">
        <v>1</v>
      </c>
      <c r="Q279" s="5">
        <v>0</v>
      </c>
      <c r="R279" s="5">
        <v>0</v>
      </c>
      <c r="S279" s="5">
        <f t="shared" si="3"/>
        <v>0</v>
      </c>
      <c r="T279" s="5">
        <v>7231.3126659999998</v>
      </c>
      <c r="U279" s="5">
        <f t="shared" si="4"/>
        <v>8.8861758569027085</v>
      </c>
      <c r="V279" s="2">
        <v>0</v>
      </c>
      <c r="W279" s="12">
        <v>0</v>
      </c>
      <c r="Y279" s="5">
        <v>0</v>
      </c>
      <c r="Z279" s="5">
        <v>11077</v>
      </c>
      <c r="AA279" s="5">
        <v>14707</v>
      </c>
      <c r="AB279" s="5">
        <v>281</v>
      </c>
      <c r="AC279" s="5">
        <v>302</v>
      </c>
      <c r="AD279" s="5">
        <v>1938619</v>
      </c>
      <c r="AE279" s="5">
        <v>0</v>
      </c>
      <c r="AF279" s="5">
        <v>1</v>
      </c>
      <c r="AG279" s="5">
        <v>0</v>
      </c>
      <c r="AH279" s="5">
        <v>1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5">
        <v>1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</row>
    <row r="280" spans="1:52" ht="15.75" customHeight="1">
      <c r="A280" s="4">
        <v>44256</v>
      </c>
      <c r="B280" s="2" t="s">
        <v>6</v>
      </c>
      <c r="C280" s="19">
        <v>1</v>
      </c>
      <c r="D280" s="5" t="s">
        <v>11</v>
      </c>
      <c r="E280" s="5">
        <v>6.28</v>
      </c>
      <c r="F280" s="6">
        <f t="shared" si="0"/>
        <v>1.8373699804801074</v>
      </c>
      <c r="G280" s="10">
        <v>0</v>
      </c>
      <c r="H280" s="21">
        <v>38910</v>
      </c>
      <c r="I280" s="10">
        <f t="shared" si="14"/>
        <v>10.569006565978599</v>
      </c>
      <c r="J280" s="10">
        <v>2</v>
      </c>
      <c r="K280" s="10">
        <v>496.73</v>
      </c>
      <c r="L280" s="6">
        <f t="shared" si="1"/>
        <v>6.2080466189203456</v>
      </c>
      <c r="M280" s="11"/>
      <c r="N280" s="11">
        <f t="shared" si="2"/>
        <v>0</v>
      </c>
      <c r="O280" s="5">
        <v>0</v>
      </c>
      <c r="P280" s="5">
        <v>1</v>
      </c>
      <c r="Q280" s="5">
        <v>0</v>
      </c>
      <c r="R280" s="5">
        <v>0</v>
      </c>
      <c r="S280" s="5">
        <f t="shared" si="3"/>
        <v>0</v>
      </c>
      <c r="T280" s="5">
        <v>7231.3126659999998</v>
      </c>
      <c r="U280" s="5">
        <f t="shared" si="4"/>
        <v>8.8861758569027085</v>
      </c>
      <c r="V280" s="2">
        <v>0</v>
      </c>
      <c r="W280" s="12">
        <v>0</v>
      </c>
      <c r="Y280" s="5">
        <v>0</v>
      </c>
      <c r="Z280" s="5">
        <v>65079</v>
      </c>
      <c r="AA280" s="5">
        <v>25619</v>
      </c>
      <c r="AB280" s="5">
        <v>638</v>
      </c>
      <c r="AC280" s="5">
        <v>488</v>
      </c>
      <c r="AD280" s="5">
        <v>70407</v>
      </c>
      <c r="AE280" s="5">
        <v>0</v>
      </c>
      <c r="AF280" s="5">
        <v>1</v>
      </c>
      <c r="AG280" s="5">
        <v>0</v>
      </c>
      <c r="AH280" s="5">
        <v>0</v>
      </c>
      <c r="AI280" s="6">
        <v>1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5">
        <v>1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</row>
    <row r="281" spans="1:52" ht="15.75" customHeight="1">
      <c r="A281" s="4">
        <v>44287</v>
      </c>
      <c r="B281" s="2" t="s">
        <v>6</v>
      </c>
      <c r="C281" s="19">
        <v>1</v>
      </c>
      <c r="D281" s="5" t="s">
        <v>11</v>
      </c>
      <c r="E281" s="5">
        <v>2.37</v>
      </c>
      <c r="F281" s="6">
        <f t="shared" si="0"/>
        <v>0.86288995514703981</v>
      </c>
      <c r="G281" s="10">
        <v>0</v>
      </c>
      <c r="H281" s="30">
        <f>G281+H280</f>
        <v>38910</v>
      </c>
      <c r="I281" s="10">
        <f t="shared" si="14"/>
        <v>10.569006565978599</v>
      </c>
      <c r="J281" s="10">
        <v>2</v>
      </c>
      <c r="K281" s="10">
        <v>504.07</v>
      </c>
      <c r="L281" s="6">
        <f t="shared" si="1"/>
        <v>6.2227151473160891</v>
      </c>
      <c r="M281" s="11"/>
      <c r="N281" s="11">
        <f t="shared" si="2"/>
        <v>0</v>
      </c>
      <c r="O281" s="5">
        <v>0</v>
      </c>
      <c r="P281" s="5">
        <v>1</v>
      </c>
      <c r="Q281" s="5">
        <v>0</v>
      </c>
      <c r="R281" s="5">
        <v>0</v>
      </c>
      <c r="S281" s="5">
        <f t="shared" si="3"/>
        <v>0</v>
      </c>
      <c r="T281" s="5">
        <v>7231.3126659999998</v>
      </c>
      <c r="U281" s="5">
        <f t="shared" si="4"/>
        <v>8.8861758569027085</v>
      </c>
      <c r="V281" s="2">
        <v>0</v>
      </c>
      <c r="W281" s="12">
        <v>0</v>
      </c>
      <c r="Y281" s="5">
        <v>0</v>
      </c>
      <c r="Z281" s="5">
        <v>147837</v>
      </c>
      <c r="AA281" s="5">
        <v>18551</v>
      </c>
      <c r="AB281" s="5">
        <v>2404</v>
      </c>
      <c r="AC281" s="5">
        <v>362</v>
      </c>
      <c r="AD281" s="5">
        <v>1247104</v>
      </c>
      <c r="AE281" s="5">
        <v>0</v>
      </c>
      <c r="AF281" s="5">
        <v>1</v>
      </c>
      <c r="AG281" s="5">
        <v>0</v>
      </c>
      <c r="AH281" s="5">
        <v>0</v>
      </c>
      <c r="AI281" s="6">
        <v>0</v>
      </c>
      <c r="AJ281" s="6">
        <v>1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5">
        <v>1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</row>
    <row r="282" spans="1:52" ht="15.75" customHeight="1">
      <c r="A282" s="9">
        <v>44317</v>
      </c>
      <c r="B282" s="2" t="s">
        <v>6</v>
      </c>
      <c r="C282" s="19">
        <v>1</v>
      </c>
      <c r="D282" s="5" t="s">
        <v>11</v>
      </c>
      <c r="E282" s="5">
        <v>3.48</v>
      </c>
      <c r="F282" s="6">
        <f t="shared" si="0"/>
        <v>1.2470322937863829</v>
      </c>
      <c r="G282" s="10">
        <v>1</v>
      </c>
      <c r="H282" s="30">
        <f>G282+H281</f>
        <v>38911</v>
      </c>
      <c r="I282" s="10">
        <f t="shared" si="14"/>
        <v>10.569032265982456</v>
      </c>
      <c r="J282" s="10">
        <v>2</v>
      </c>
      <c r="K282" s="10">
        <v>477.97</v>
      </c>
      <c r="L282" s="6">
        <f t="shared" si="1"/>
        <v>6.1695479690155945</v>
      </c>
      <c r="M282" s="11"/>
      <c r="N282" s="11">
        <f t="shared" si="2"/>
        <v>0</v>
      </c>
      <c r="O282" s="5">
        <v>0</v>
      </c>
      <c r="P282" s="5">
        <v>1</v>
      </c>
      <c r="Q282" s="5">
        <v>0</v>
      </c>
      <c r="R282" s="5">
        <v>0</v>
      </c>
      <c r="S282" s="5">
        <f t="shared" si="3"/>
        <v>0</v>
      </c>
      <c r="T282" s="5">
        <v>7231.3126659999998</v>
      </c>
      <c r="U282" s="5">
        <f t="shared" si="4"/>
        <v>8.8861758569027085</v>
      </c>
      <c r="V282" s="2">
        <v>0</v>
      </c>
      <c r="W282" s="12">
        <v>0</v>
      </c>
      <c r="Y282" s="5">
        <v>0</v>
      </c>
      <c r="Z282" s="5">
        <v>41408</v>
      </c>
      <c r="AA282" s="5">
        <v>8268</v>
      </c>
      <c r="AB282" s="5">
        <v>1169</v>
      </c>
      <c r="AC282" s="5">
        <v>97</v>
      </c>
      <c r="AD282" s="5">
        <v>823451</v>
      </c>
      <c r="AE282" s="5">
        <v>0</v>
      </c>
      <c r="AF282" s="5">
        <v>1</v>
      </c>
      <c r="AG282" s="5">
        <v>0</v>
      </c>
      <c r="AH282" s="5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5">
        <v>1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</row>
    <row r="283" spans="1:52" ht="15.75" customHeight="1">
      <c r="A283" s="4">
        <v>44348</v>
      </c>
      <c r="B283" s="2" t="s">
        <v>6</v>
      </c>
      <c r="C283" s="19">
        <v>1</v>
      </c>
      <c r="D283" s="5" t="s">
        <v>11</v>
      </c>
      <c r="E283" s="5">
        <v>2.8</v>
      </c>
      <c r="F283" s="6">
        <f t="shared" si="0"/>
        <v>1.0296194171811581</v>
      </c>
      <c r="G283" s="10">
        <v>0</v>
      </c>
      <c r="H283" s="30">
        <f>G283+H282</f>
        <v>38911</v>
      </c>
      <c r="I283" s="10">
        <f t="shared" si="14"/>
        <v>10.569032265982456</v>
      </c>
      <c r="J283" s="10">
        <v>2</v>
      </c>
      <c r="K283" s="10">
        <v>508.07</v>
      </c>
      <c r="L283" s="6">
        <f t="shared" si="1"/>
        <v>6.2306192333611756</v>
      </c>
      <c r="M283" s="11"/>
      <c r="N283" s="11">
        <f t="shared" si="2"/>
        <v>0</v>
      </c>
      <c r="O283" s="5">
        <v>0</v>
      </c>
      <c r="P283" s="5">
        <v>1</v>
      </c>
      <c r="Q283" s="5">
        <v>0</v>
      </c>
      <c r="R283" s="5">
        <v>0</v>
      </c>
      <c r="S283" s="5">
        <f t="shared" si="3"/>
        <v>0</v>
      </c>
      <c r="T283" s="5">
        <v>7231.3126659999998</v>
      </c>
      <c r="U283" s="5">
        <f t="shared" si="4"/>
        <v>8.8861758569027085</v>
      </c>
      <c r="V283" s="2">
        <v>0</v>
      </c>
      <c r="W283" s="12">
        <v>0</v>
      </c>
      <c r="Y283" s="5">
        <v>0</v>
      </c>
      <c r="Z283" s="5">
        <v>112718</v>
      </c>
      <c r="AA283" s="5">
        <v>7698</v>
      </c>
      <c r="AB283" s="5">
        <v>1884</v>
      </c>
      <c r="AC283" s="5">
        <v>67</v>
      </c>
      <c r="AD283" s="5">
        <v>42601</v>
      </c>
      <c r="AE283" s="5">
        <v>0</v>
      </c>
      <c r="AF283" s="5">
        <v>1</v>
      </c>
      <c r="AG283" s="5">
        <v>0</v>
      </c>
      <c r="AH283" s="5">
        <v>0</v>
      </c>
      <c r="AI283" s="6">
        <v>0</v>
      </c>
      <c r="AJ283" s="6">
        <v>0</v>
      </c>
      <c r="AK283" s="6">
        <v>0</v>
      </c>
      <c r="AL283" s="6">
        <v>1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5">
        <v>1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</row>
    <row r="284" spans="1:52" ht="15.75" customHeight="1">
      <c r="A284" s="4">
        <v>44378</v>
      </c>
      <c r="B284" s="2" t="s">
        <v>6</v>
      </c>
      <c r="C284" s="19">
        <v>1</v>
      </c>
      <c r="D284" s="5" t="s">
        <v>11</v>
      </c>
      <c r="E284" s="5">
        <v>1.95</v>
      </c>
      <c r="F284" s="6">
        <f t="shared" si="0"/>
        <v>0.66782937257565544</v>
      </c>
      <c r="G284" s="10">
        <v>0</v>
      </c>
      <c r="H284" s="21">
        <v>38911</v>
      </c>
      <c r="I284" s="10">
        <f t="shared" si="14"/>
        <v>10.569032265982456</v>
      </c>
      <c r="J284" s="10">
        <v>2</v>
      </c>
      <c r="K284" s="10">
        <v>471.44</v>
      </c>
      <c r="L284" s="6">
        <f t="shared" si="1"/>
        <v>6.1557918405296581</v>
      </c>
      <c r="M284" s="11"/>
      <c r="N284" s="11">
        <f t="shared" si="2"/>
        <v>0</v>
      </c>
      <c r="O284" s="5">
        <v>0</v>
      </c>
      <c r="P284" s="5">
        <v>1</v>
      </c>
      <c r="Q284" s="5">
        <v>0</v>
      </c>
      <c r="R284" s="5">
        <v>0</v>
      </c>
      <c r="S284" s="5">
        <f t="shared" si="3"/>
        <v>0</v>
      </c>
      <c r="T284" s="5">
        <v>7231.3126659999998</v>
      </c>
      <c r="U284" s="5">
        <f t="shared" si="4"/>
        <v>8.8861758569027085</v>
      </c>
      <c r="V284" s="2">
        <v>0</v>
      </c>
      <c r="W284" s="12">
        <v>0</v>
      </c>
      <c r="Y284" s="5">
        <v>0</v>
      </c>
      <c r="Z284" s="5">
        <v>336226</v>
      </c>
      <c r="AA284" s="5">
        <v>55640</v>
      </c>
      <c r="AB284" s="5">
        <v>6182</v>
      </c>
      <c r="AC284" s="5">
        <v>316</v>
      </c>
      <c r="AD284" s="5">
        <v>2734283</v>
      </c>
      <c r="AE284" s="5">
        <v>0</v>
      </c>
      <c r="AF284" s="5">
        <v>1</v>
      </c>
      <c r="AG284" s="5">
        <v>0</v>
      </c>
      <c r="AH284" s="5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1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5">
        <v>1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</row>
    <row r="285" spans="1:52" ht="15.75" customHeight="1">
      <c r="A285" s="4">
        <v>44409</v>
      </c>
      <c r="B285" s="2" t="s">
        <v>6</v>
      </c>
      <c r="C285" s="19">
        <v>1</v>
      </c>
      <c r="D285" s="5" t="s">
        <v>11</v>
      </c>
      <c r="E285" s="5">
        <v>2.63</v>
      </c>
      <c r="F285" s="6">
        <f t="shared" si="0"/>
        <v>0.96698384618967315</v>
      </c>
      <c r="G285" s="10">
        <v>0</v>
      </c>
      <c r="H285" s="30">
        <f>G285+H284</f>
        <v>38911</v>
      </c>
      <c r="I285" s="10">
        <f t="shared" si="14"/>
        <v>10.569032265982456</v>
      </c>
      <c r="J285" s="10">
        <v>2</v>
      </c>
      <c r="K285" s="10">
        <v>508.07</v>
      </c>
      <c r="L285" s="6">
        <f t="shared" si="1"/>
        <v>6.2306192333611756</v>
      </c>
      <c r="M285" s="11"/>
      <c r="N285" s="11">
        <f t="shared" si="2"/>
        <v>0</v>
      </c>
      <c r="O285" s="5">
        <v>0</v>
      </c>
      <c r="P285" s="5">
        <v>1</v>
      </c>
      <c r="Q285" s="5">
        <v>0</v>
      </c>
      <c r="R285" s="5">
        <v>0</v>
      </c>
      <c r="S285" s="5">
        <f t="shared" si="3"/>
        <v>0</v>
      </c>
      <c r="T285" s="5">
        <v>7231.3126659999998</v>
      </c>
      <c r="U285" s="5">
        <f t="shared" si="4"/>
        <v>8.8861758569027085</v>
      </c>
      <c r="V285" s="2">
        <v>0</v>
      </c>
      <c r="W285" s="12">
        <v>0</v>
      </c>
      <c r="Y285" s="5">
        <v>0</v>
      </c>
      <c r="Z285" s="5">
        <v>251134</v>
      </c>
      <c r="AA285" s="5">
        <v>59858</v>
      </c>
      <c r="AB285" s="5">
        <v>5510</v>
      </c>
      <c r="AC285" s="5">
        <v>738</v>
      </c>
      <c r="AD285" s="5">
        <v>11087192</v>
      </c>
      <c r="AE285" s="5">
        <v>33382</v>
      </c>
      <c r="AF285" s="5">
        <v>1</v>
      </c>
      <c r="AG285" s="5">
        <v>0</v>
      </c>
      <c r="AH285" s="5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1</v>
      </c>
      <c r="AO285" s="6">
        <v>0</v>
      </c>
      <c r="AP285" s="6">
        <v>0</v>
      </c>
      <c r="AQ285" s="6">
        <v>0</v>
      </c>
      <c r="AR285" s="6">
        <v>0</v>
      </c>
      <c r="AS285" s="5">
        <v>1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</row>
    <row r="286" spans="1:52" ht="15.75" customHeight="1">
      <c r="A286" s="4">
        <v>44440</v>
      </c>
      <c r="B286" s="2" t="s">
        <v>6</v>
      </c>
      <c r="C286" s="19">
        <v>1</v>
      </c>
      <c r="D286" s="5" t="s">
        <v>11</v>
      </c>
      <c r="E286" s="5">
        <v>2.0499999999999998</v>
      </c>
      <c r="F286" s="6">
        <f t="shared" si="0"/>
        <v>0.71783979315031676</v>
      </c>
      <c r="G286" s="10">
        <v>0</v>
      </c>
      <c r="H286" s="30">
        <f>G286+H285</f>
        <v>38911</v>
      </c>
      <c r="I286" s="10">
        <f t="shared" si="14"/>
        <v>10.569032265982456</v>
      </c>
      <c r="J286" s="10">
        <v>2</v>
      </c>
      <c r="K286" s="10">
        <v>471.44</v>
      </c>
      <c r="L286" s="6">
        <f t="shared" si="1"/>
        <v>6.1557918405296581</v>
      </c>
      <c r="M286" s="11"/>
      <c r="N286" s="11">
        <f t="shared" si="2"/>
        <v>0</v>
      </c>
      <c r="O286" s="5">
        <v>0</v>
      </c>
      <c r="P286" s="5">
        <v>1</v>
      </c>
      <c r="Q286" s="5">
        <v>0</v>
      </c>
      <c r="R286" s="5">
        <v>0</v>
      </c>
      <c r="S286" s="5">
        <f t="shared" si="3"/>
        <v>0</v>
      </c>
      <c r="T286" s="5">
        <v>7231.3126659999998</v>
      </c>
      <c r="U286" s="5">
        <f t="shared" si="4"/>
        <v>8.8861758569027085</v>
      </c>
      <c r="V286" s="2">
        <v>0</v>
      </c>
      <c r="W286" s="12">
        <v>0</v>
      </c>
      <c r="Y286" s="5">
        <v>0</v>
      </c>
      <c r="Z286" s="5">
        <v>55293</v>
      </c>
      <c r="AA286" s="5">
        <v>31112</v>
      </c>
      <c r="AB286" s="5">
        <v>1315</v>
      </c>
      <c r="AC286" s="5">
        <v>404</v>
      </c>
      <c r="AD286" s="5">
        <v>18962130</v>
      </c>
      <c r="AE286" s="5">
        <v>48231</v>
      </c>
      <c r="AF286" s="5">
        <v>1</v>
      </c>
      <c r="AG286" s="5">
        <v>0</v>
      </c>
      <c r="AH286" s="5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1</v>
      </c>
      <c r="AP286" s="6">
        <v>0</v>
      </c>
      <c r="AQ286" s="6">
        <v>0</v>
      </c>
      <c r="AR286" s="6">
        <v>0</v>
      </c>
      <c r="AS286" s="5">
        <v>1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</row>
    <row r="287" spans="1:52" ht="15.75" customHeight="1">
      <c r="A287" s="4">
        <v>44470</v>
      </c>
      <c r="B287" s="2" t="s">
        <v>6</v>
      </c>
      <c r="C287" s="19">
        <v>1</v>
      </c>
      <c r="D287" s="5" t="s">
        <v>11</v>
      </c>
      <c r="E287" s="5">
        <v>2.0499999999999998</v>
      </c>
      <c r="F287" s="6">
        <f t="shared" si="0"/>
        <v>0.71783979315031676</v>
      </c>
      <c r="G287" s="10">
        <v>0</v>
      </c>
      <c r="H287" s="30">
        <f>G287+H286</f>
        <v>38911</v>
      </c>
      <c r="I287" s="10">
        <f t="shared" si="14"/>
        <v>10.569032265982456</v>
      </c>
      <c r="J287" s="10">
        <v>2</v>
      </c>
      <c r="K287" s="10">
        <v>461.8</v>
      </c>
      <c r="L287" s="6">
        <f t="shared" si="1"/>
        <v>6.1351318969203952</v>
      </c>
      <c r="M287" s="11"/>
      <c r="N287" s="11">
        <f t="shared" si="2"/>
        <v>0</v>
      </c>
      <c r="O287" s="5">
        <v>0</v>
      </c>
      <c r="P287" s="5">
        <v>1</v>
      </c>
      <c r="Q287" s="5">
        <v>0</v>
      </c>
      <c r="R287" s="5">
        <v>0</v>
      </c>
      <c r="S287" s="5">
        <f t="shared" si="3"/>
        <v>0</v>
      </c>
      <c r="T287" s="5">
        <v>7231.3126659999998</v>
      </c>
      <c r="U287" s="5">
        <f t="shared" si="4"/>
        <v>8.8861758569027085</v>
      </c>
      <c r="V287" s="2">
        <v>0</v>
      </c>
      <c r="W287" s="12">
        <v>0</v>
      </c>
      <c r="Y287" s="5">
        <v>0</v>
      </c>
      <c r="Z287" s="5">
        <v>13628</v>
      </c>
      <c r="AA287" s="5">
        <v>17254</v>
      </c>
      <c r="AB287" s="5">
        <v>358</v>
      </c>
      <c r="AC287" s="5">
        <v>448</v>
      </c>
      <c r="AD287" s="5">
        <v>6884827</v>
      </c>
      <c r="AE287" s="5">
        <v>0</v>
      </c>
      <c r="AF287" s="5">
        <v>1</v>
      </c>
      <c r="AG287" s="5">
        <v>0</v>
      </c>
      <c r="AH287" s="5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1</v>
      </c>
      <c r="AQ287" s="6">
        <v>0</v>
      </c>
      <c r="AR287" s="6">
        <v>0</v>
      </c>
      <c r="AS287" s="5">
        <v>1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</row>
    <row r="288" spans="1:52" ht="15.75" customHeight="1">
      <c r="A288" s="4">
        <v>44501</v>
      </c>
      <c r="B288" s="2" t="s">
        <v>6</v>
      </c>
      <c r="C288" s="19">
        <v>1</v>
      </c>
      <c r="D288" s="5" t="s">
        <v>11</v>
      </c>
      <c r="E288" s="5">
        <v>1.2</v>
      </c>
      <c r="F288" s="6">
        <f t="shared" si="0"/>
        <v>0.18232155679395459</v>
      </c>
      <c r="G288" s="10">
        <v>0</v>
      </c>
      <c r="H288" s="21">
        <v>38912</v>
      </c>
      <c r="I288" s="10">
        <f t="shared" si="14"/>
        <v>10.56905796532584</v>
      </c>
      <c r="J288" s="10">
        <v>2</v>
      </c>
      <c r="K288" s="10">
        <v>516.14</v>
      </c>
      <c r="L288" s="6">
        <f t="shared" si="1"/>
        <v>6.2463780465109942</v>
      </c>
      <c r="M288" s="11"/>
      <c r="N288" s="11">
        <f t="shared" si="2"/>
        <v>0</v>
      </c>
      <c r="O288" s="5">
        <v>0</v>
      </c>
      <c r="P288" s="5">
        <v>1</v>
      </c>
      <c r="Q288" s="5">
        <v>0</v>
      </c>
      <c r="R288" s="5">
        <v>0</v>
      </c>
      <c r="S288" s="5">
        <f t="shared" si="3"/>
        <v>0</v>
      </c>
      <c r="T288" s="5">
        <v>7231.3126659999998</v>
      </c>
      <c r="U288" s="5">
        <f t="shared" si="4"/>
        <v>8.8861758569027085</v>
      </c>
      <c r="V288" s="2">
        <v>0</v>
      </c>
      <c r="W288" s="12">
        <v>0</v>
      </c>
      <c r="Y288" s="5">
        <v>0</v>
      </c>
      <c r="Z288" s="5">
        <v>6745</v>
      </c>
      <c r="AA288" s="5">
        <v>15298</v>
      </c>
      <c r="AB288" s="5">
        <v>113</v>
      </c>
      <c r="AC288" s="5">
        <v>357</v>
      </c>
      <c r="AD288" s="5">
        <v>16980584</v>
      </c>
      <c r="AE288" s="5">
        <v>0</v>
      </c>
      <c r="AF288" s="5">
        <v>1</v>
      </c>
      <c r="AG288" s="5">
        <v>0</v>
      </c>
      <c r="AH288" s="5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5">
        <v>1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</row>
    <row r="289" spans="1:52" ht="15.75" customHeight="1">
      <c r="A289" s="4">
        <v>44531</v>
      </c>
      <c r="B289" s="2" t="s">
        <v>6</v>
      </c>
      <c r="C289" s="19">
        <v>1</v>
      </c>
      <c r="D289" s="5" t="s">
        <v>11</v>
      </c>
      <c r="E289" s="5">
        <v>1.46</v>
      </c>
      <c r="F289" s="6">
        <f t="shared" si="0"/>
        <v>0.37843643572024505</v>
      </c>
      <c r="G289" s="10">
        <v>0</v>
      </c>
      <c r="H289" s="30">
        <f>G289+H288</f>
        <v>38912</v>
      </c>
      <c r="I289" s="10">
        <f t="shared" si="14"/>
        <v>10.56905796532584</v>
      </c>
      <c r="J289" s="10">
        <v>2</v>
      </c>
      <c r="K289" s="10">
        <v>518.45000000000005</v>
      </c>
      <c r="L289" s="6">
        <f t="shared" si="1"/>
        <v>6.250843591004287</v>
      </c>
      <c r="M289" s="11"/>
      <c r="N289" s="11">
        <f t="shared" si="2"/>
        <v>0</v>
      </c>
      <c r="O289" s="5">
        <v>0</v>
      </c>
      <c r="P289" s="5">
        <v>1</v>
      </c>
      <c r="Q289" s="5">
        <v>0</v>
      </c>
      <c r="R289" s="5">
        <v>0</v>
      </c>
      <c r="S289" s="5">
        <f t="shared" si="3"/>
        <v>0</v>
      </c>
      <c r="T289" s="5">
        <v>7231.3126659999998</v>
      </c>
      <c r="U289" s="5">
        <f t="shared" si="4"/>
        <v>8.8861758569027085</v>
      </c>
      <c r="V289" s="2">
        <v>0</v>
      </c>
      <c r="W289" s="12">
        <v>0</v>
      </c>
      <c r="Y289" s="5">
        <v>0</v>
      </c>
      <c r="Z289" s="5">
        <v>9255</v>
      </c>
      <c r="AA289" s="5">
        <v>16098</v>
      </c>
      <c r="AB289" s="5">
        <v>91</v>
      </c>
      <c r="AC289" s="5">
        <v>254</v>
      </c>
      <c r="AD289" s="5">
        <v>8813795</v>
      </c>
      <c r="AE289" s="5">
        <v>0</v>
      </c>
      <c r="AF289" s="5">
        <v>1</v>
      </c>
      <c r="AG289" s="5">
        <v>0</v>
      </c>
      <c r="AH289" s="5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1</v>
      </c>
      <c r="AS289" s="5">
        <v>1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</row>
    <row r="290" spans="1:52" ht="15.75" customHeight="1">
      <c r="A290" s="4">
        <v>44562</v>
      </c>
      <c r="B290" s="2" t="s">
        <v>6</v>
      </c>
      <c r="C290" s="19">
        <v>1</v>
      </c>
      <c r="D290" s="5" t="s">
        <v>11</v>
      </c>
      <c r="E290" s="5">
        <v>1.98</v>
      </c>
      <c r="F290" s="6">
        <f t="shared" si="0"/>
        <v>0.68309684470644383</v>
      </c>
      <c r="G290" s="10">
        <v>2</v>
      </c>
      <c r="H290" s="30">
        <f>G290+H289</f>
        <v>38914</v>
      </c>
      <c r="I290" s="10">
        <f t="shared" si="14"/>
        <v>10.569109362031321</v>
      </c>
      <c r="J290" s="10">
        <v>2.5</v>
      </c>
      <c r="K290" s="10">
        <v>511.96</v>
      </c>
      <c r="L290" s="6">
        <f t="shared" si="1"/>
        <v>6.2382464969875908</v>
      </c>
      <c r="M290" s="11"/>
      <c r="N290" s="11">
        <f t="shared" si="2"/>
        <v>0</v>
      </c>
      <c r="O290" s="5">
        <v>0</v>
      </c>
      <c r="P290" s="5">
        <v>1</v>
      </c>
      <c r="Q290" s="5">
        <v>0</v>
      </c>
      <c r="R290" s="5">
        <v>0</v>
      </c>
      <c r="S290" s="5">
        <f t="shared" si="3"/>
        <v>0</v>
      </c>
      <c r="T290" s="5">
        <v>7231.3126659999998</v>
      </c>
      <c r="U290" s="5">
        <f t="shared" si="4"/>
        <v>8.8861758569027085</v>
      </c>
      <c r="V290" s="2">
        <v>0</v>
      </c>
      <c r="W290" s="12">
        <v>0</v>
      </c>
      <c r="Y290" s="5">
        <v>0</v>
      </c>
      <c r="Z290" s="5">
        <v>213294</v>
      </c>
      <c r="AA290" s="5">
        <v>40932</v>
      </c>
      <c r="AB290" s="5">
        <v>322</v>
      </c>
      <c r="AC290" s="5">
        <v>307</v>
      </c>
      <c r="AD290" s="5">
        <v>14576165</v>
      </c>
      <c r="AE290" s="5">
        <v>0</v>
      </c>
      <c r="AF290" s="5">
        <v>1</v>
      </c>
      <c r="AG290" s="5">
        <v>1</v>
      </c>
      <c r="AH290" s="5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5">
        <v>1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</row>
    <row r="291" spans="1:52" ht="15.75" customHeight="1">
      <c r="A291" s="4">
        <v>44593</v>
      </c>
      <c r="B291" s="2" t="s">
        <v>6</v>
      </c>
      <c r="C291" s="19">
        <v>1</v>
      </c>
      <c r="D291" s="5" t="s">
        <v>11</v>
      </c>
      <c r="E291" s="5">
        <v>1.46</v>
      </c>
      <c r="F291" s="6">
        <f t="shared" si="0"/>
        <v>0.37843643572024505</v>
      </c>
      <c r="G291" s="10">
        <v>0</v>
      </c>
      <c r="H291" s="30">
        <f>G291+H290</f>
        <v>38914</v>
      </c>
      <c r="I291" s="10">
        <f t="shared" si="14"/>
        <v>10.569109362031321</v>
      </c>
      <c r="J291" s="10">
        <v>2.5</v>
      </c>
      <c r="K291" s="10">
        <v>521.51</v>
      </c>
      <c r="L291" s="6">
        <f t="shared" si="1"/>
        <v>6.2567284497123978</v>
      </c>
      <c r="M291" s="11"/>
      <c r="N291" s="11">
        <f t="shared" si="2"/>
        <v>0</v>
      </c>
      <c r="O291" s="5">
        <v>0</v>
      </c>
      <c r="P291" s="5">
        <v>1</v>
      </c>
      <c r="Q291" s="5">
        <v>0</v>
      </c>
      <c r="R291" s="5">
        <v>0</v>
      </c>
      <c r="S291" s="5">
        <f t="shared" si="3"/>
        <v>0</v>
      </c>
      <c r="T291" s="5">
        <v>7231.3126659999998</v>
      </c>
      <c r="U291" s="5">
        <f t="shared" si="4"/>
        <v>8.8861758569027085</v>
      </c>
      <c r="V291" s="2">
        <v>0</v>
      </c>
      <c r="W291" s="12">
        <v>0</v>
      </c>
      <c r="Y291" s="5">
        <v>0</v>
      </c>
      <c r="Z291" s="5">
        <v>144744</v>
      </c>
      <c r="AA291" s="5">
        <v>64780</v>
      </c>
      <c r="AB291" s="5">
        <v>643</v>
      </c>
      <c r="AC291" s="5">
        <v>244</v>
      </c>
      <c r="AD291" s="5">
        <v>3913910</v>
      </c>
      <c r="AE291" s="5">
        <v>60075</v>
      </c>
      <c r="AF291" s="5">
        <v>1</v>
      </c>
      <c r="AG291" s="5">
        <v>0</v>
      </c>
      <c r="AH291" s="5">
        <v>1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5">
        <v>1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</row>
    <row r="292" spans="1:52" ht="15.75" customHeight="1">
      <c r="A292" s="4">
        <v>44621</v>
      </c>
      <c r="B292" s="2" t="s">
        <v>6</v>
      </c>
      <c r="C292" s="19">
        <v>1</v>
      </c>
      <c r="D292" s="5" t="s">
        <v>11</v>
      </c>
      <c r="E292" s="5">
        <v>1.2</v>
      </c>
      <c r="F292" s="6">
        <f t="shared" si="0"/>
        <v>0.18232155679395459</v>
      </c>
      <c r="G292" s="10">
        <v>0</v>
      </c>
      <c r="H292" s="21">
        <v>38913</v>
      </c>
      <c r="I292" s="10">
        <f t="shared" si="14"/>
        <v>10.569083664008783</v>
      </c>
      <c r="J292" s="10">
        <v>2.5</v>
      </c>
      <c r="K292" s="10">
        <v>520.9</v>
      </c>
      <c r="L292" s="6">
        <f t="shared" si="1"/>
        <v>6.2555580847511454</v>
      </c>
      <c r="M292" s="11"/>
      <c r="N292" s="11">
        <f t="shared" si="2"/>
        <v>0</v>
      </c>
      <c r="O292" s="5">
        <v>0</v>
      </c>
      <c r="P292" s="5">
        <v>1</v>
      </c>
      <c r="Q292" s="5">
        <v>0</v>
      </c>
      <c r="R292" s="5">
        <v>0</v>
      </c>
      <c r="S292" s="5">
        <f t="shared" si="3"/>
        <v>0</v>
      </c>
      <c r="T292" s="5">
        <v>7231.3126659999998</v>
      </c>
      <c r="U292" s="5">
        <f t="shared" si="4"/>
        <v>8.8861758569027085</v>
      </c>
      <c r="V292" s="2">
        <v>0</v>
      </c>
      <c r="W292" s="12">
        <v>0</v>
      </c>
      <c r="Y292" s="5">
        <v>0</v>
      </c>
      <c r="Z292" s="5">
        <v>8000</v>
      </c>
      <c r="AA292" s="5">
        <v>7259</v>
      </c>
      <c r="AB292" s="5">
        <v>85</v>
      </c>
      <c r="AC292" s="5">
        <v>154</v>
      </c>
      <c r="AD292" s="5">
        <v>30821308</v>
      </c>
      <c r="AE292" s="5">
        <v>58967</v>
      </c>
      <c r="AF292" s="5">
        <v>1</v>
      </c>
      <c r="AG292" s="5">
        <v>0</v>
      </c>
      <c r="AH292" s="5">
        <v>0</v>
      </c>
      <c r="AI292" s="6">
        <v>1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5">
        <v>1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</row>
    <row r="293" spans="1:52" ht="15.75" customHeight="1">
      <c r="A293" s="4">
        <v>44652</v>
      </c>
      <c r="B293" s="2" t="s">
        <v>6</v>
      </c>
      <c r="C293" s="19">
        <v>1</v>
      </c>
      <c r="D293" s="5" t="s">
        <v>11</v>
      </c>
      <c r="E293" s="5">
        <v>1.55</v>
      </c>
      <c r="F293" s="6">
        <f t="shared" si="0"/>
        <v>0.43825493093115531</v>
      </c>
      <c r="G293" s="10">
        <v>7</v>
      </c>
      <c r="H293" s="30">
        <f>G293+H292</f>
        <v>38920</v>
      </c>
      <c r="I293" s="10">
        <f t="shared" si="14"/>
        <v>10.569263536299941</v>
      </c>
      <c r="J293" s="10">
        <v>2.5</v>
      </c>
      <c r="K293" s="10">
        <v>489.73</v>
      </c>
      <c r="L293" s="6">
        <f t="shared" si="1"/>
        <v>6.1938542188289736</v>
      </c>
      <c r="M293" s="11"/>
      <c r="N293" s="11">
        <f t="shared" si="2"/>
        <v>0</v>
      </c>
      <c r="O293" s="5">
        <v>0</v>
      </c>
      <c r="P293" s="5">
        <v>1</v>
      </c>
      <c r="Q293" s="5">
        <v>0</v>
      </c>
      <c r="R293" s="5">
        <v>0</v>
      </c>
      <c r="S293" s="5">
        <f t="shared" si="3"/>
        <v>0</v>
      </c>
      <c r="T293" s="5">
        <v>7231.3126659999998</v>
      </c>
      <c r="U293" s="5">
        <f t="shared" si="4"/>
        <v>8.8861758569027085</v>
      </c>
      <c r="V293" s="2">
        <v>0</v>
      </c>
      <c r="W293" s="12">
        <v>0</v>
      </c>
      <c r="Y293" s="5">
        <v>0</v>
      </c>
      <c r="Z293" s="5">
        <v>1114</v>
      </c>
      <c r="AA293" s="5">
        <v>199</v>
      </c>
      <c r="AB293" s="5">
        <v>5</v>
      </c>
      <c r="AC293" s="5">
        <v>15</v>
      </c>
      <c r="AD293" s="5">
        <v>1534602</v>
      </c>
      <c r="AE293" s="5">
        <v>0</v>
      </c>
      <c r="AF293" s="5">
        <v>1</v>
      </c>
      <c r="AG293" s="5">
        <v>0</v>
      </c>
      <c r="AH293" s="5">
        <v>0</v>
      </c>
      <c r="AI293" s="6">
        <v>0</v>
      </c>
      <c r="AJ293" s="6">
        <v>1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5">
        <v>1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</row>
    <row r="294" spans="1:52" ht="15.75" customHeight="1">
      <c r="A294" s="9">
        <v>44682</v>
      </c>
      <c r="B294" s="2" t="s">
        <v>6</v>
      </c>
      <c r="C294" s="19">
        <v>1</v>
      </c>
      <c r="D294" s="5" t="s">
        <v>11</v>
      </c>
      <c r="E294" s="5">
        <v>1.31</v>
      </c>
      <c r="F294" s="6">
        <f t="shared" si="0"/>
        <v>0.27002713721306021</v>
      </c>
      <c r="G294" s="10">
        <v>2</v>
      </c>
      <c r="H294" s="30">
        <f>G294+H293</f>
        <v>38922</v>
      </c>
      <c r="I294" s="10">
        <f t="shared" si="14"/>
        <v>10.56931492244111</v>
      </c>
      <c r="J294" s="10">
        <v>2.5</v>
      </c>
      <c r="K294" s="10">
        <v>459.57</v>
      </c>
      <c r="L294" s="6">
        <f t="shared" si="1"/>
        <v>6.1302912696927141</v>
      </c>
      <c r="M294" s="11"/>
      <c r="N294" s="11">
        <f t="shared" si="2"/>
        <v>0</v>
      </c>
      <c r="O294" s="5">
        <v>0</v>
      </c>
      <c r="P294" s="5">
        <v>1</v>
      </c>
      <c r="Q294" s="5">
        <v>0</v>
      </c>
      <c r="R294" s="5">
        <v>0</v>
      </c>
      <c r="S294" s="5">
        <f t="shared" si="3"/>
        <v>0</v>
      </c>
      <c r="T294" s="5">
        <v>7231.3126659999998</v>
      </c>
      <c r="U294" s="5">
        <f t="shared" si="4"/>
        <v>8.8861758569027085</v>
      </c>
      <c r="V294" s="2">
        <v>0</v>
      </c>
      <c r="W294" s="12">
        <v>0</v>
      </c>
      <c r="Y294" s="5">
        <v>0</v>
      </c>
      <c r="Z294" s="5">
        <v>816</v>
      </c>
      <c r="AA294" s="5">
        <v>112</v>
      </c>
      <c r="AB294" s="5">
        <v>4</v>
      </c>
      <c r="AC294" s="5">
        <v>0</v>
      </c>
      <c r="AD294" s="5">
        <v>540962</v>
      </c>
      <c r="AE294" s="5">
        <v>0</v>
      </c>
      <c r="AF294" s="5">
        <v>1</v>
      </c>
      <c r="AG294" s="5">
        <v>0</v>
      </c>
      <c r="AH294" s="5">
        <v>0</v>
      </c>
      <c r="AI294" s="6">
        <v>0</v>
      </c>
      <c r="AJ294" s="6">
        <v>0</v>
      </c>
      <c r="AK294" s="6">
        <v>1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5">
        <v>1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</row>
    <row r="295" spans="1:52" ht="15.75" customHeight="1">
      <c r="A295" s="4">
        <v>44713</v>
      </c>
      <c r="B295" s="2" t="s">
        <v>6</v>
      </c>
      <c r="C295" s="19">
        <v>1</v>
      </c>
      <c r="D295" s="5" t="s">
        <v>11</v>
      </c>
      <c r="E295" s="5">
        <v>1.29</v>
      </c>
      <c r="F295" s="6">
        <f t="shared" si="0"/>
        <v>0.25464221837358075</v>
      </c>
      <c r="G295" s="10">
        <v>0</v>
      </c>
      <c r="H295" s="30">
        <f>G295+H294</f>
        <v>38922</v>
      </c>
      <c r="I295" s="10">
        <f t="shared" si="14"/>
        <v>10.56931492244111</v>
      </c>
      <c r="J295" s="10">
        <v>2.5</v>
      </c>
      <c r="K295" s="10">
        <v>551.27</v>
      </c>
      <c r="L295" s="6">
        <f t="shared" si="1"/>
        <v>6.3122247072820477</v>
      </c>
      <c r="M295" s="11"/>
      <c r="N295" s="11">
        <f t="shared" si="2"/>
        <v>0</v>
      </c>
      <c r="O295" s="5">
        <v>0</v>
      </c>
      <c r="P295" s="5">
        <v>1</v>
      </c>
      <c r="Q295" s="5">
        <v>0</v>
      </c>
      <c r="R295" s="5">
        <v>0</v>
      </c>
      <c r="S295" s="5">
        <f t="shared" si="3"/>
        <v>0</v>
      </c>
      <c r="T295" s="5">
        <v>7231.3126659999998</v>
      </c>
      <c r="U295" s="5">
        <f t="shared" si="4"/>
        <v>8.8861758569027085</v>
      </c>
      <c r="V295" s="2">
        <v>0</v>
      </c>
      <c r="W295" s="12">
        <v>0</v>
      </c>
      <c r="Y295" s="5">
        <v>0</v>
      </c>
      <c r="Z295" s="5">
        <v>20282</v>
      </c>
      <c r="AA295" s="5">
        <v>122</v>
      </c>
      <c r="AB295" s="5">
        <v>18</v>
      </c>
      <c r="AC295" s="5">
        <v>0</v>
      </c>
      <c r="AD295" s="5">
        <v>1159562</v>
      </c>
      <c r="AE295" s="5">
        <v>0</v>
      </c>
      <c r="AF295" s="5">
        <v>1</v>
      </c>
      <c r="AG295" s="5">
        <v>0</v>
      </c>
      <c r="AH295" s="5">
        <v>0</v>
      </c>
      <c r="AI295" s="6">
        <v>0</v>
      </c>
      <c r="AJ295" s="6">
        <v>0</v>
      </c>
      <c r="AK295" s="6">
        <v>0</v>
      </c>
      <c r="AL295" s="6">
        <v>1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5">
        <v>1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</row>
    <row r="296" spans="1:52" ht="15.75" customHeight="1">
      <c r="A296" s="4">
        <v>44743</v>
      </c>
      <c r="B296" s="2" t="s">
        <v>6</v>
      </c>
      <c r="C296" s="19">
        <v>1</v>
      </c>
      <c r="D296" s="5" t="s">
        <v>11</v>
      </c>
      <c r="E296" s="5">
        <v>1.1299999999999999</v>
      </c>
      <c r="F296" s="6">
        <f t="shared" si="0"/>
        <v>0.12221763272424911</v>
      </c>
      <c r="G296" s="10">
        <v>0</v>
      </c>
      <c r="H296" s="21">
        <v>38914</v>
      </c>
      <c r="I296" s="10">
        <f t="shared" si="14"/>
        <v>10.569109362031321</v>
      </c>
      <c r="J296" s="10">
        <v>2.5</v>
      </c>
      <c r="K296" s="10">
        <v>487.4</v>
      </c>
      <c r="L296" s="6">
        <f t="shared" si="1"/>
        <v>6.1890851411911054</v>
      </c>
      <c r="M296" s="11"/>
      <c r="N296" s="11">
        <f t="shared" si="2"/>
        <v>0</v>
      </c>
      <c r="O296" s="5">
        <v>0</v>
      </c>
      <c r="P296" s="5">
        <v>1</v>
      </c>
      <c r="Q296" s="5">
        <v>0</v>
      </c>
      <c r="R296" s="5">
        <v>0</v>
      </c>
      <c r="S296" s="5">
        <f t="shared" si="3"/>
        <v>0</v>
      </c>
      <c r="T296" s="5">
        <v>7231.3126659999998</v>
      </c>
      <c r="U296" s="5">
        <f t="shared" si="4"/>
        <v>8.8861758569027085</v>
      </c>
      <c r="V296" s="2">
        <v>0</v>
      </c>
      <c r="W296" s="12">
        <v>0</v>
      </c>
      <c r="Y296" s="5">
        <v>0</v>
      </c>
      <c r="Z296" s="5">
        <v>31468</v>
      </c>
      <c r="AA296" s="5">
        <v>1473</v>
      </c>
      <c r="AB296" s="5">
        <v>142</v>
      </c>
      <c r="AC296" s="5">
        <v>1</v>
      </c>
      <c r="AD296" s="5">
        <v>1012701</v>
      </c>
      <c r="AE296" s="5">
        <v>0</v>
      </c>
      <c r="AF296" s="5">
        <v>1</v>
      </c>
      <c r="AG296" s="5">
        <v>0</v>
      </c>
      <c r="AH296" s="5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1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5">
        <v>1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</row>
    <row r="297" spans="1:52" ht="15.75" customHeight="1">
      <c r="A297" s="4">
        <v>44774</v>
      </c>
      <c r="B297" s="2" t="s">
        <v>6</v>
      </c>
      <c r="C297" s="19">
        <v>1</v>
      </c>
      <c r="D297" s="5" t="s">
        <v>11</v>
      </c>
      <c r="E297" s="5">
        <v>1.1399999999999999</v>
      </c>
      <c r="F297" s="6">
        <f t="shared" si="0"/>
        <v>0.131028262406404</v>
      </c>
      <c r="G297" s="10">
        <v>9</v>
      </c>
      <c r="H297" s="30">
        <f>G297+H296</f>
        <v>38923</v>
      </c>
      <c r="I297" s="10">
        <f t="shared" si="14"/>
        <v>10.569340614521527</v>
      </c>
      <c r="J297" s="10">
        <v>2.5</v>
      </c>
      <c r="K297" s="10">
        <v>517.33000000000004</v>
      </c>
      <c r="L297" s="6">
        <f t="shared" si="1"/>
        <v>6.2486809687553269</v>
      </c>
      <c r="M297" s="11"/>
      <c r="N297" s="11">
        <f t="shared" si="2"/>
        <v>0</v>
      </c>
      <c r="O297" s="5">
        <v>0</v>
      </c>
      <c r="P297" s="5">
        <v>1</v>
      </c>
      <c r="Q297" s="5">
        <v>0</v>
      </c>
      <c r="R297" s="5">
        <v>0</v>
      </c>
      <c r="S297" s="5">
        <f t="shared" si="3"/>
        <v>0</v>
      </c>
      <c r="T297" s="5">
        <v>7231.3126659999998</v>
      </c>
      <c r="U297" s="5">
        <f t="shared" si="4"/>
        <v>8.8861758569027085</v>
      </c>
      <c r="V297" s="2">
        <v>0</v>
      </c>
      <c r="W297" s="12">
        <v>0</v>
      </c>
      <c r="Y297" s="5">
        <v>0</v>
      </c>
      <c r="Z297" s="5">
        <v>6689</v>
      </c>
      <c r="AA297" s="5">
        <v>3179</v>
      </c>
      <c r="AB297" s="5">
        <v>32</v>
      </c>
      <c r="AC297" s="5">
        <v>6</v>
      </c>
      <c r="AD297" s="5">
        <v>0</v>
      </c>
      <c r="AE297" s="5">
        <v>0</v>
      </c>
      <c r="AF297" s="5">
        <v>1</v>
      </c>
      <c r="AG297" s="5">
        <v>0</v>
      </c>
      <c r="AH297" s="5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1</v>
      </c>
      <c r="AO297" s="6">
        <v>0</v>
      </c>
      <c r="AP297" s="6">
        <v>0</v>
      </c>
      <c r="AQ297" s="6">
        <v>0</v>
      </c>
      <c r="AR297" s="6">
        <v>0</v>
      </c>
      <c r="AS297" s="5">
        <v>1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</row>
    <row r="298" spans="1:52" ht="15.75" customHeight="1">
      <c r="A298" s="4">
        <v>44805</v>
      </c>
      <c r="B298" s="2" t="s">
        <v>6</v>
      </c>
      <c r="C298" s="19">
        <v>1</v>
      </c>
      <c r="D298" s="5" t="s">
        <v>11</v>
      </c>
      <c r="E298" s="5">
        <v>1.91</v>
      </c>
      <c r="F298" s="6">
        <f t="shared" si="0"/>
        <v>0.64710324205853842</v>
      </c>
      <c r="G298" s="10">
        <v>17</v>
      </c>
      <c r="H298" s="30">
        <f>G298+H297</f>
        <v>38940</v>
      </c>
      <c r="I298" s="10">
        <f t="shared" si="14"/>
        <v>10.569777278926191</v>
      </c>
      <c r="J298" s="10">
        <v>2.5</v>
      </c>
      <c r="K298" s="10">
        <v>496.1</v>
      </c>
      <c r="L298" s="6">
        <f t="shared" si="1"/>
        <v>6.2067775193070034</v>
      </c>
      <c r="M298" s="11"/>
      <c r="N298" s="11">
        <f t="shared" si="2"/>
        <v>0</v>
      </c>
      <c r="O298" s="5">
        <v>0</v>
      </c>
      <c r="P298" s="5">
        <v>1</v>
      </c>
      <c r="Q298" s="5">
        <v>0</v>
      </c>
      <c r="R298" s="5">
        <v>0</v>
      </c>
      <c r="S298" s="5">
        <f t="shared" si="3"/>
        <v>0</v>
      </c>
      <c r="T298" s="5">
        <v>7231.3126659999998</v>
      </c>
      <c r="U298" s="5">
        <f t="shared" si="4"/>
        <v>8.8861758569027085</v>
      </c>
      <c r="V298" s="2">
        <v>0</v>
      </c>
      <c r="W298" s="12">
        <v>0</v>
      </c>
      <c r="Y298" s="5">
        <v>0</v>
      </c>
      <c r="Z298" s="5">
        <v>12543</v>
      </c>
      <c r="AA298" s="5">
        <v>201</v>
      </c>
      <c r="AB298" s="5">
        <v>39</v>
      </c>
      <c r="AC298" s="5">
        <v>0</v>
      </c>
      <c r="AD298" s="5">
        <v>240397</v>
      </c>
      <c r="AE298" s="5">
        <v>0</v>
      </c>
      <c r="AF298" s="5">
        <v>1</v>
      </c>
      <c r="AG298" s="5">
        <v>0</v>
      </c>
      <c r="AH298" s="5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1</v>
      </c>
      <c r="AP298" s="6">
        <v>0</v>
      </c>
      <c r="AQ298" s="6">
        <v>0</v>
      </c>
      <c r="AR298" s="6">
        <v>0</v>
      </c>
      <c r="AS298" s="5">
        <v>1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</row>
    <row r="299" spans="1:52" ht="15.75" customHeight="1">
      <c r="A299" s="4">
        <v>44835</v>
      </c>
      <c r="B299" s="2" t="s">
        <v>6</v>
      </c>
      <c r="C299" s="19">
        <v>1</v>
      </c>
      <c r="D299" s="5" t="s">
        <v>11</v>
      </c>
      <c r="E299" s="5">
        <v>1.55</v>
      </c>
      <c r="F299" s="6">
        <f t="shared" si="0"/>
        <v>0.43825493093115531</v>
      </c>
      <c r="G299" s="10">
        <v>7</v>
      </c>
      <c r="H299" s="30">
        <f>G299+H298</f>
        <v>38947</v>
      </c>
      <c r="I299" s="10">
        <f t="shared" si="14"/>
        <v>10.569957026509712</v>
      </c>
      <c r="J299" s="10">
        <v>2.5</v>
      </c>
      <c r="K299" s="10">
        <v>1</v>
      </c>
      <c r="L299" s="6">
        <f t="shared" si="1"/>
        <v>0</v>
      </c>
      <c r="M299" s="11"/>
      <c r="N299" s="11">
        <f t="shared" si="2"/>
        <v>0</v>
      </c>
      <c r="O299" s="5">
        <v>0</v>
      </c>
      <c r="P299" s="5">
        <v>1</v>
      </c>
      <c r="Q299" s="5">
        <v>0</v>
      </c>
      <c r="R299" s="5">
        <v>0</v>
      </c>
      <c r="S299" s="5">
        <f t="shared" si="3"/>
        <v>0</v>
      </c>
      <c r="T299" s="5">
        <v>7231.3126659999998</v>
      </c>
      <c r="U299" s="5">
        <f t="shared" si="4"/>
        <v>8.8861758569027085</v>
      </c>
      <c r="V299" s="2">
        <v>0</v>
      </c>
      <c r="W299" s="12">
        <v>0</v>
      </c>
      <c r="Y299" s="5">
        <v>0</v>
      </c>
      <c r="AD299" s="5">
        <v>0</v>
      </c>
      <c r="AE299" s="5">
        <v>0</v>
      </c>
      <c r="AF299" s="5">
        <v>1</v>
      </c>
      <c r="AG299" s="5">
        <v>0</v>
      </c>
      <c r="AH299" s="5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1</v>
      </c>
      <c r="AQ299" s="6">
        <v>0</v>
      </c>
      <c r="AR299" s="6">
        <v>0</v>
      </c>
      <c r="AS299" s="5">
        <v>1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</row>
    <row r="300" spans="1:52" ht="15.75" customHeight="1">
      <c r="A300" s="4">
        <v>44866</v>
      </c>
      <c r="B300" s="2" t="s">
        <v>6</v>
      </c>
      <c r="C300" s="19">
        <v>1</v>
      </c>
      <c r="D300" s="5" t="s">
        <v>11</v>
      </c>
      <c r="E300" s="5">
        <v>2.15</v>
      </c>
      <c r="F300" s="6">
        <f t="shared" si="0"/>
        <v>0.76546784213957142</v>
      </c>
      <c r="G300" s="10">
        <v>70</v>
      </c>
      <c r="H300" s="21">
        <v>38915</v>
      </c>
      <c r="I300" s="10">
        <f t="shared" si="14"/>
        <v>10.569135059393489</v>
      </c>
      <c r="J300" s="10">
        <v>2.5</v>
      </c>
      <c r="K300" s="10">
        <v>1</v>
      </c>
      <c r="L300" s="6">
        <f t="shared" si="1"/>
        <v>0</v>
      </c>
      <c r="M300" s="11"/>
      <c r="N300" s="11">
        <f t="shared" si="2"/>
        <v>0</v>
      </c>
      <c r="O300" s="5">
        <v>0</v>
      </c>
      <c r="P300" s="5">
        <v>1</v>
      </c>
      <c r="Q300" s="5">
        <v>0</v>
      </c>
      <c r="R300" s="5">
        <v>0</v>
      </c>
      <c r="S300" s="5">
        <f t="shared" si="3"/>
        <v>0</v>
      </c>
      <c r="T300" s="5">
        <v>7231.3126659999998</v>
      </c>
      <c r="U300" s="5">
        <f t="shared" si="4"/>
        <v>8.8861758569027085</v>
      </c>
      <c r="V300" s="2">
        <v>0</v>
      </c>
      <c r="W300" s="12">
        <v>0</v>
      </c>
      <c r="Y300" s="5">
        <v>0</v>
      </c>
      <c r="AD300" s="5">
        <v>0</v>
      </c>
      <c r="AE300" s="5">
        <v>0</v>
      </c>
      <c r="AF300" s="5">
        <v>1</v>
      </c>
      <c r="AG300" s="5">
        <v>0</v>
      </c>
      <c r="AH300" s="5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1</v>
      </c>
      <c r="AR300" s="6">
        <v>0</v>
      </c>
      <c r="AS300" s="5">
        <v>1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</row>
    <row r="301" spans="1:52" ht="15.75" customHeight="1">
      <c r="A301" s="4">
        <v>44896</v>
      </c>
      <c r="B301" s="2" t="s">
        <v>6</v>
      </c>
      <c r="C301" s="19">
        <v>1</v>
      </c>
      <c r="D301" s="5" t="s">
        <v>11</v>
      </c>
      <c r="E301" s="5">
        <v>1.88</v>
      </c>
      <c r="F301" s="6">
        <f t="shared" si="0"/>
        <v>0.63127177684185776</v>
      </c>
      <c r="G301" s="10">
        <v>58</v>
      </c>
      <c r="H301" s="30">
        <f>G301+H300</f>
        <v>38973</v>
      </c>
      <c r="I301" s="10">
        <f t="shared" si="14"/>
        <v>10.570624377663842</v>
      </c>
      <c r="J301" s="10">
        <v>2.5</v>
      </c>
      <c r="K301" s="10">
        <v>1</v>
      </c>
      <c r="L301" s="6">
        <f t="shared" si="1"/>
        <v>0</v>
      </c>
      <c r="M301" s="11"/>
      <c r="N301" s="11">
        <f t="shared" si="2"/>
        <v>0</v>
      </c>
      <c r="O301" s="5">
        <v>0</v>
      </c>
      <c r="P301" s="5">
        <v>1</v>
      </c>
      <c r="Q301" s="5">
        <v>0</v>
      </c>
      <c r="R301" s="5">
        <v>0</v>
      </c>
      <c r="S301" s="5">
        <f t="shared" si="3"/>
        <v>0</v>
      </c>
      <c r="T301" s="5">
        <v>7231.3126659999998</v>
      </c>
      <c r="U301" s="5">
        <f t="shared" si="4"/>
        <v>8.8861758569027085</v>
      </c>
      <c r="V301" s="2">
        <v>0</v>
      </c>
      <c r="W301" s="12">
        <v>0</v>
      </c>
      <c r="Y301" s="5">
        <v>0</v>
      </c>
      <c r="AD301" s="5">
        <v>0</v>
      </c>
      <c r="AE301" s="5">
        <v>0</v>
      </c>
      <c r="AF301" s="5">
        <v>1</v>
      </c>
      <c r="AG301" s="5">
        <v>0</v>
      </c>
      <c r="AH301" s="5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1</v>
      </c>
      <c r="AS301" s="5">
        <v>1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</row>
    <row r="302" spans="1:52" ht="15.75" customHeight="1">
      <c r="A302" s="4">
        <v>43101</v>
      </c>
      <c r="B302" s="2" t="s">
        <v>6</v>
      </c>
      <c r="C302" s="19">
        <v>1</v>
      </c>
      <c r="D302" s="5" t="s">
        <v>14</v>
      </c>
      <c r="E302" s="5">
        <v>659.04</v>
      </c>
      <c r="F302" s="6">
        <f t="shared" si="0"/>
        <v>6.4907842306877708</v>
      </c>
      <c r="G302" s="21">
        <v>7127</v>
      </c>
      <c r="H302" s="30">
        <f>G302+H301</f>
        <v>46100</v>
      </c>
      <c r="I302" s="10">
        <f t="shared" si="14"/>
        <v>10.73856822898474</v>
      </c>
      <c r="J302" s="10">
        <v>0</v>
      </c>
      <c r="K302" s="10">
        <v>362.83</v>
      </c>
      <c r="L302" s="6">
        <f t="shared" si="1"/>
        <v>5.8939344050097677</v>
      </c>
      <c r="M302" s="11"/>
      <c r="N302" s="11">
        <f t="shared" si="2"/>
        <v>0</v>
      </c>
      <c r="O302" s="5">
        <v>0</v>
      </c>
      <c r="P302" s="5">
        <v>1</v>
      </c>
      <c r="Q302" s="5">
        <v>0</v>
      </c>
      <c r="R302" s="5">
        <v>0</v>
      </c>
      <c r="S302" s="5">
        <f t="shared" si="3"/>
        <v>0</v>
      </c>
      <c r="T302" s="5">
        <v>3942.476032</v>
      </c>
      <c r="U302" s="5">
        <f t="shared" si="4"/>
        <v>8.2795642394274651</v>
      </c>
      <c r="V302" s="2">
        <v>0</v>
      </c>
      <c r="W302" s="12">
        <v>0</v>
      </c>
      <c r="X302" s="5">
        <v>22.77</v>
      </c>
      <c r="Y302" s="6">
        <f t="shared" ref="Y302:Y361" si="15">X302*100/22.77</f>
        <v>100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1</v>
      </c>
      <c r="AH302" s="5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5">
        <v>1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</row>
    <row r="303" spans="1:52" ht="15.75" customHeight="1">
      <c r="A303" s="4">
        <v>43132</v>
      </c>
      <c r="B303" s="2" t="s">
        <v>6</v>
      </c>
      <c r="C303" s="19">
        <v>1</v>
      </c>
      <c r="D303" s="5" t="s">
        <v>14</v>
      </c>
      <c r="E303" s="5">
        <v>574.38</v>
      </c>
      <c r="F303" s="6">
        <f t="shared" si="0"/>
        <v>6.3532911981863167</v>
      </c>
      <c r="G303" s="21">
        <v>6854</v>
      </c>
      <c r="H303" s="30">
        <f>G303+H302</f>
        <v>52954</v>
      </c>
      <c r="I303" s="10">
        <f t="shared" si="14"/>
        <v>10.877178891141387</v>
      </c>
      <c r="J303" s="10">
        <v>0</v>
      </c>
      <c r="K303" s="10">
        <v>344.64</v>
      </c>
      <c r="L303" s="6">
        <f t="shared" si="1"/>
        <v>5.8425003939680238</v>
      </c>
      <c r="M303" s="11"/>
      <c r="N303" s="11">
        <f t="shared" si="2"/>
        <v>0</v>
      </c>
      <c r="O303" s="5">
        <v>0</v>
      </c>
      <c r="P303" s="5">
        <v>1</v>
      </c>
      <c r="Q303" s="5">
        <v>0</v>
      </c>
      <c r="R303" s="5">
        <v>0</v>
      </c>
      <c r="S303" s="5">
        <f t="shared" si="3"/>
        <v>0</v>
      </c>
      <c r="T303" s="5">
        <v>3942.476032</v>
      </c>
      <c r="U303" s="5">
        <f t="shared" si="4"/>
        <v>8.2795642394274651</v>
      </c>
      <c r="V303" s="2">
        <v>0</v>
      </c>
      <c r="W303" s="12">
        <v>0</v>
      </c>
      <c r="X303" s="5">
        <v>22.78</v>
      </c>
      <c r="Y303" s="6">
        <f t="shared" si="15"/>
        <v>100.04391743522179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1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5">
        <v>1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</row>
    <row r="304" spans="1:52" ht="15.75" customHeight="1">
      <c r="A304" s="4">
        <v>43160</v>
      </c>
      <c r="B304" s="2" t="s">
        <v>6</v>
      </c>
      <c r="C304" s="19">
        <v>1</v>
      </c>
      <c r="D304" s="5" t="s">
        <v>14</v>
      </c>
      <c r="E304" s="5">
        <v>712.13</v>
      </c>
      <c r="F304" s="6">
        <f t="shared" si="0"/>
        <v>6.5682604790151595</v>
      </c>
      <c r="G304" s="21">
        <v>7367</v>
      </c>
      <c r="H304" s="21">
        <v>38916</v>
      </c>
      <c r="I304" s="10">
        <f t="shared" si="14"/>
        <v>10.569160756095318</v>
      </c>
      <c r="J304" s="10">
        <v>0</v>
      </c>
      <c r="K304" s="10">
        <v>350.62</v>
      </c>
      <c r="L304" s="6">
        <f t="shared" si="1"/>
        <v>5.859703015925728</v>
      </c>
      <c r="M304" s="11"/>
      <c r="N304" s="11">
        <f t="shared" si="2"/>
        <v>0</v>
      </c>
      <c r="O304" s="5">
        <v>0</v>
      </c>
      <c r="P304" s="5">
        <v>1</v>
      </c>
      <c r="Q304" s="5">
        <v>0</v>
      </c>
      <c r="R304" s="5">
        <v>0</v>
      </c>
      <c r="S304" s="5">
        <f t="shared" si="3"/>
        <v>0</v>
      </c>
      <c r="T304" s="5">
        <v>3942.476032</v>
      </c>
      <c r="U304" s="5">
        <f t="shared" si="4"/>
        <v>8.2795642394274651</v>
      </c>
      <c r="V304" s="2">
        <v>0</v>
      </c>
      <c r="W304" s="12">
        <v>0</v>
      </c>
      <c r="X304" s="5">
        <v>22.78</v>
      </c>
      <c r="Y304" s="6">
        <f t="shared" si="15"/>
        <v>100.04391743522179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6">
        <v>1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5">
        <v>1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</row>
    <row r="305" spans="1:52" ht="15.75" customHeight="1">
      <c r="A305" s="4">
        <v>43191</v>
      </c>
      <c r="B305" s="2" t="s">
        <v>6</v>
      </c>
      <c r="C305" s="19">
        <v>1</v>
      </c>
      <c r="D305" s="5" t="s">
        <v>14</v>
      </c>
      <c r="E305" s="5">
        <v>681.64</v>
      </c>
      <c r="F305" s="6">
        <f t="shared" si="0"/>
        <v>6.524501659239192</v>
      </c>
      <c r="G305" s="21">
        <v>7612</v>
      </c>
      <c r="H305" s="30">
        <f>G305+H304</f>
        <v>46528</v>
      </c>
      <c r="I305" s="10">
        <f t="shared" si="14"/>
        <v>10.747809560893192</v>
      </c>
      <c r="J305" s="10">
        <v>0</v>
      </c>
      <c r="K305" s="10">
        <v>351.08</v>
      </c>
      <c r="L305" s="6">
        <f t="shared" si="1"/>
        <v>5.8610141177239168</v>
      </c>
      <c r="M305" s="11"/>
      <c r="N305" s="11">
        <f t="shared" si="2"/>
        <v>0</v>
      </c>
      <c r="O305" s="5">
        <v>0</v>
      </c>
      <c r="P305" s="5">
        <v>1</v>
      </c>
      <c r="Q305" s="5">
        <v>0</v>
      </c>
      <c r="R305" s="5">
        <v>0</v>
      </c>
      <c r="S305" s="5">
        <f t="shared" si="3"/>
        <v>0</v>
      </c>
      <c r="T305" s="5">
        <v>3942.476032</v>
      </c>
      <c r="U305" s="5">
        <f t="shared" si="4"/>
        <v>8.2795642394274651</v>
      </c>
      <c r="V305" s="2">
        <v>0</v>
      </c>
      <c r="W305" s="12">
        <v>0</v>
      </c>
      <c r="X305" s="5">
        <v>22.79</v>
      </c>
      <c r="Y305" s="6">
        <f t="shared" si="15"/>
        <v>100.08783487044357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6">
        <v>0</v>
      </c>
      <c r="AJ305" s="6">
        <v>1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5">
        <v>1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</row>
    <row r="306" spans="1:52" ht="15.75" customHeight="1">
      <c r="A306" s="9">
        <v>43221</v>
      </c>
      <c r="B306" s="2" t="s">
        <v>6</v>
      </c>
      <c r="C306" s="19">
        <v>1</v>
      </c>
      <c r="D306" s="5" t="s">
        <v>14</v>
      </c>
      <c r="E306" s="5">
        <v>840.68</v>
      </c>
      <c r="F306" s="6">
        <f t="shared" si="0"/>
        <v>6.7342110881592117</v>
      </c>
      <c r="G306" s="21">
        <v>6854</v>
      </c>
      <c r="H306" s="30">
        <f>G306+H305</f>
        <v>53382</v>
      </c>
      <c r="I306" s="10">
        <f t="shared" si="14"/>
        <v>10.885228889472822</v>
      </c>
      <c r="J306" s="10">
        <v>0</v>
      </c>
      <c r="K306" s="10">
        <v>373.8</v>
      </c>
      <c r="L306" s="6">
        <f t="shared" si="1"/>
        <v>5.9237208950214626</v>
      </c>
      <c r="M306" s="11"/>
      <c r="N306" s="11">
        <f t="shared" si="2"/>
        <v>0</v>
      </c>
      <c r="O306" s="5">
        <v>0</v>
      </c>
      <c r="P306" s="5">
        <v>1</v>
      </c>
      <c r="Q306" s="5">
        <v>0</v>
      </c>
      <c r="R306" s="5">
        <v>0</v>
      </c>
      <c r="S306" s="5">
        <f t="shared" si="3"/>
        <v>0</v>
      </c>
      <c r="T306" s="5">
        <v>3942.476032</v>
      </c>
      <c r="U306" s="5">
        <f t="shared" si="4"/>
        <v>8.2795642394274651</v>
      </c>
      <c r="V306" s="2">
        <v>0</v>
      </c>
      <c r="W306" s="12">
        <v>0</v>
      </c>
      <c r="X306" s="5">
        <v>22.99</v>
      </c>
      <c r="Y306" s="6">
        <f t="shared" si="15"/>
        <v>100.96618357487922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6">
        <v>0</v>
      </c>
      <c r="AJ306" s="6">
        <v>0</v>
      </c>
      <c r="AK306" s="6">
        <v>1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5">
        <v>1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</row>
    <row r="307" spans="1:52" ht="15.75" customHeight="1">
      <c r="A307" s="4">
        <v>43252</v>
      </c>
      <c r="B307" s="2" t="s">
        <v>6</v>
      </c>
      <c r="C307" s="19">
        <v>1</v>
      </c>
      <c r="D307" s="5" t="s">
        <v>14</v>
      </c>
      <c r="E307" s="5">
        <v>733.39</v>
      </c>
      <c r="F307" s="6">
        <f t="shared" si="0"/>
        <v>6.5976776204201872</v>
      </c>
      <c r="G307" s="21">
        <v>4373</v>
      </c>
      <c r="H307" s="30">
        <f>G307+H306</f>
        <v>57755</v>
      </c>
      <c r="I307" s="10">
        <f t="shared" si="14"/>
        <v>10.963965204722781</v>
      </c>
      <c r="J307" s="10">
        <v>0</v>
      </c>
      <c r="K307" s="10">
        <v>340.32</v>
      </c>
      <c r="L307" s="6">
        <f t="shared" si="1"/>
        <v>5.8298863514519272</v>
      </c>
      <c r="M307" s="11"/>
      <c r="N307" s="11">
        <f t="shared" si="2"/>
        <v>0</v>
      </c>
      <c r="O307" s="5">
        <v>0</v>
      </c>
      <c r="P307" s="5">
        <v>1</v>
      </c>
      <c r="Q307" s="5">
        <v>0</v>
      </c>
      <c r="R307" s="5">
        <v>0</v>
      </c>
      <c r="S307" s="5">
        <f t="shared" si="3"/>
        <v>0</v>
      </c>
      <c r="T307" s="5">
        <v>3942.476032</v>
      </c>
      <c r="U307" s="5">
        <f t="shared" si="4"/>
        <v>8.2795642394274651</v>
      </c>
      <c r="V307" s="2">
        <v>0</v>
      </c>
      <c r="W307" s="12">
        <v>0</v>
      </c>
      <c r="X307" s="5">
        <v>23</v>
      </c>
      <c r="Y307" s="6">
        <f t="shared" si="15"/>
        <v>101.01010101010101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6">
        <v>0</v>
      </c>
      <c r="AJ307" s="6">
        <v>0</v>
      </c>
      <c r="AK307" s="6">
        <v>0</v>
      </c>
      <c r="AL307" s="6">
        <v>1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5">
        <v>1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</row>
    <row r="308" spans="1:52" ht="15.75" customHeight="1">
      <c r="A308" s="4">
        <v>43282</v>
      </c>
      <c r="B308" s="2" t="s">
        <v>6</v>
      </c>
      <c r="C308" s="19">
        <v>1</v>
      </c>
      <c r="D308" s="5" t="s">
        <v>14</v>
      </c>
      <c r="E308" s="5">
        <v>732.12</v>
      </c>
      <c r="F308" s="6">
        <f t="shared" si="0"/>
        <v>6.5959444349517611</v>
      </c>
      <c r="G308" s="21">
        <v>5193</v>
      </c>
      <c r="H308" s="21">
        <v>38917</v>
      </c>
      <c r="I308" s="10">
        <f t="shared" si="14"/>
        <v>10.569186452136844</v>
      </c>
      <c r="J308" s="10">
        <v>0</v>
      </c>
      <c r="K308" s="10">
        <v>401.95</v>
      </c>
      <c r="L308" s="6">
        <f t="shared" si="1"/>
        <v>5.9963277027739696</v>
      </c>
      <c r="M308" s="11"/>
      <c r="N308" s="11">
        <f t="shared" si="2"/>
        <v>0</v>
      </c>
      <c r="O308" s="5">
        <v>0</v>
      </c>
      <c r="P308" s="5">
        <v>1</v>
      </c>
      <c r="Q308" s="5">
        <v>0</v>
      </c>
      <c r="R308" s="5">
        <v>0</v>
      </c>
      <c r="S308" s="5">
        <f t="shared" si="3"/>
        <v>0</v>
      </c>
      <c r="T308" s="5">
        <v>3942.476032</v>
      </c>
      <c r="U308" s="5">
        <f t="shared" si="4"/>
        <v>8.2795642394274651</v>
      </c>
      <c r="V308" s="2">
        <v>0</v>
      </c>
      <c r="W308" s="12">
        <v>0</v>
      </c>
      <c r="X308" s="5">
        <v>23</v>
      </c>
      <c r="Y308" s="6">
        <f t="shared" si="15"/>
        <v>101.01010101010101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1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5">
        <v>1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</row>
    <row r="309" spans="1:52" ht="15.75" customHeight="1">
      <c r="A309" s="4">
        <v>43313</v>
      </c>
      <c r="B309" s="2" t="s">
        <v>6</v>
      </c>
      <c r="C309" s="19">
        <v>1</v>
      </c>
      <c r="D309" s="5" t="s">
        <v>14</v>
      </c>
      <c r="E309" s="5">
        <v>726.62</v>
      </c>
      <c r="F309" s="6">
        <f t="shared" si="0"/>
        <v>6.5884036448693344</v>
      </c>
      <c r="G309" s="21">
        <v>5606</v>
      </c>
      <c r="H309" s="30">
        <f>G309+H308</f>
        <v>44523</v>
      </c>
      <c r="I309" s="10">
        <f t="shared" si="14"/>
        <v>10.703761188563927</v>
      </c>
      <c r="J309" s="10">
        <v>0</v>
      </c>
      <c r="K309" s="10">
        <v>390.44</v>
      </c>
      <c r="L309" s="6">
        <f t="shared" si="1"/>
        <v>5.9672743083067648</v>
      </c>
      <c r="M309" s="11"/>
      <c r="N309" s="11">
        <f t="shared" si="2"/>
        <v>0</v>
      </c>
      <c r="O309" s="5">
        <v>0</v>
      </c>
      <c r="P309" s="5">
        <v>1</v>
      </c>
      <c r="Q309" s="5">
        <v>0</v>
      </c>
      <c r="R309" s="5">
        <v>0</v>
      </c>
      <c r="S309" s="5">
        <f t="shared" si="3"/>
        <v>0</v>
      </c>
      <c r="T309" s="5">
        <v>3942.476032</v>
      </c>
      <c r="U309" s="5">
        <f t="shared" si="4"/>
        <v>8.2795642394274651</v>
      </c>
      <c r="V309" s="2">
        <v>0</v>
      </c>
      <c r="W309" s="12">
        <v>0</v>
      </c>
      <c r="X309" s="5">
        <v>23</v>
      </c>
      <c r="Y309" s="6">
        <f t="shared" si="15"/>
        <v>101.01010101010101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1</v>
      </c>
      <c r="AO309" s="6">
        <v>0</v>
      </c>
      <c r="AP309" s="6">
        <v>0</v>
      </c>
      <c r="AQ309" s="6">
        <v>0</v>
      </c>
      <c r="AR309" s="6">
        <v>0</v>
      </c>
      <c r="AS309" s="5">
        <v>1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</row>
    <row r="310" spans="1:52" ht="15.75" customHeight="1">
      <c r="A310" s="4">
        <v>43344</v>
      </c>
      <c r="B310" s="2" t="s">
        <v>6</v>
      </c>
      <c r="C310" s="19">
        <v>1</v>
      </c>
      <c r="D310" s="5" t="s">
        <v>14</v>
      </c>
      <c r="E310" s="5">
        <v>646.63</v>
      </c>
      <c r="F310" s="6">
        <f t="shared" si="0"/>
        <v>6.471774260750772</v>
      </c>
      <c r="G310" s="21">
        <v>5756</v>
      </c>
      <c r="H310" s="30">
        <f>G310+H309</f>
        <v>50279</v>
      </c>
      <c r="I310" s="10">
        <f t="shared" si="14"/>
        <v>10.825342773882696</v>
      </c>
      <c r="J310" s="10">
        <v>0</v>
      </c>
      <c r="K310" s="10">
        <v>346.35</v>
      </c>
      <c r="L310" s="6">
        <f t="shared" si="1"/>
        <v>5.8474498244686144</v>
      </c>
      <c r="M310" s="11"/>
      <c r="N310" s="11">
        <f t="shared" si="2"/>
        <v>0</v>
      </c>
      <c r="O310" s="5">
        <v>0</v>
      </c>
      <c r="P310" s="5">
        <v>1</v>
      </c>
      <c r="Q310" s="5">
        <v>0</v>
      </c>
      <c r="R310" s="5">
        <v>0</v>
      </c>
      <c r="S310" s="5">
        <f t="shared" si="3"/>
        <v>0</v>
      </c>
      <c r="T310" s="5">
        <v>3942.476032</v>
      </c>
      <c r="U310" s="5">
        <f t="shared" si="4"/>
        <v>8.2795642394274651</v>
      </c>
      <c r="V310" s="2">
        <v>0</v>
      </c>
      <c r="W310" s="12">
        <v>0</v>
      </c>
      <c r="X310" s="5">
        <v>23</v>
      </c>
      <c r="Y310" s="6">
        <f t="shared" si="15"/>
        <v>101.01010101010101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1</v>
      </c>
      <c r="AP310" s="6">
        <v>0</v>
      </c>
      <c r="AQ310" s="6">
        <v>0</v>
      </c>
      <c r="AR310" s="6">
        <v>0</v>
      </c>
      <c r="AS310" s="5">
        <v>1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</row>
    <row r="311" spans="1:52" ht="15.75" customHeight="1">
      <c r="A311" s="4">
        <v>43374</v>
      </c>
      <c r="B311" s="2" t="s">
        <v>6</v>
      </c>
      <c r="C311" s="19">
        <v>1</v>
      </c>
      <c r="D311" s="5" t="s">
        <v>14</v>
      </c>
      <c r="E311" s="5">
        <v>676.15</v>
      </c>
      <c r="F311" s="6">
        <f t="shared" si="0"/>
        <v>6.5164149449193687</v>
      </c>
      <c r="G311" s="21">
        <v>6641</v>
      </c>
      <c r="H311" s="30">
        <f>G311+H310</f>
        <v>56920</v>
      </c>
      <c r="I311" s="10">
        <f t="shared" si="14"/>
        <v>10.949402052203789</v>
      </c>
      <c r="J311" s="10">
        <v>0</v>
      </c>
      <c r="K311" s="10">
        <v>383.7</v>
      </c>
      <c r="L311" s="6">
        <f t="shared" si="1"/>
        <v>5.9498609972529071</v>
      </c>
      <c r="M311" s="11"/>
      <c r="N311" s="11">
        <f t="shared" si="2"/>
        <v>0</v>
      </c>
      <c r="O311" s="5">
        <v>0</v>
      </c>
      <c r="P311" s="5">
        <v>1</v>
      </c>
      <c r="Q311" s="5">
        <v>0</v>
      </c>
      <c r="R311" s="5">
        <v>0</v>
      </c>
      <c r="S311" s="5">
        <f t="shared" si="3"/>
        <v>0</v>
      </c>
      <c r="T311" s="5">
        <v>3942.476032</v>
      </c>
      <c r="U311" s="5">
        <f t="shared" si="4"/>
        <v>8.2795642394274651</v>
      </c>
      <c r="V311" s="2">
        <v>0</v>
      </c>
      <c r="W311" s="12">
        <v>0</v>
      </c>
      <c r="X311" s="5">
        <v>23.03</v>
      </c>
      <c r="Y311" s="6">
        <f t="shared" si="15"/>
        <v>101.14185331576635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1</v>
      </c>
      <c r="AQ311" s="6">
        <v>0</v>
      </c>
      <c r="AR311" s="6">
        <v>0</v>
      </c>
      <c r="AS311" s="5">
        <v>1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</row>
    <row r="312" spans="1:52" ht="15.75" customHeight="1">
      <c r="A312" s="4">
        <v>43405</v>
      </c>
      <c r="B312" s="2" t="s">
        <v>6</v>
      </c>
      <c r="C312" s="19">
        <v>1</v>
      </c>
      <c r="D312" s="5" t="s">
        <v>14</v>
      </c>
      <c r="E312" s="5">
        <v>625.03</v>
      </c>
      <c r="F312" s="6">
        <f t="shared" si="0"/>
        <v>6.4377996485844386</v>
      </c>
      <c r="G312" s="21">
        <v>7102</v>
      </c>
      <c r="H312" s="21">
        <v>38918</v>
      </c>
      <c r="I312" s="10">
        <f t="shared" si="14"/>
        <v>10.569212147518101</v>
      </c>
      <c r="J312" s="10">
        <v>0</v>
      </c>
      <c r="K312" s="10">
        <v>402.49</v>
      </c>
      <c r="L312" s="6">
        <f t="shared" si="1"/>
        <v>5.9976702518294864</v>
      </c>
      <c r="M312" s="11"/>
      <c r="N312" s="11">
        <f t="shared" si="2"/>
        <v>0</v>
      </c>
      <c r="O312" s="5">
        <v>0</v>
      </c>
      <c r="P312" s="5">
        <v>1</v>
      </c>
      <c r="Q312" s="5">
        <v>0</v>
      </c>
      <c r="R312" s="5">
        <v>0</v>
      </c>
      <c r="S312" s="5">
        <f t="shared" si="3"/>
        <v>0</v>
      </c>
      <c r="T312" s="5">
        <v>3942.476032</v>
      </c>
      <c r="U312" s="5">
        <f t="shared" si="4"/>
        <v>8.2795642394274651</v>
      </c>
      <c r="V312" s="2">
        <v>0</v>
      </c>
      <c r="W312" s="12">
        <v>0</v>
      </c>
      <c r="X312" s="5">
        <v>23.04</v>
      </c>
      <c r="Y312" s="6">
        <f t="shared" si="15"/>
        <v>101.18577075098814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1</v>
      </c>
      <c r="AR312" s="6">
        <v>0</v>
      </c>
      <c r="AS312" s="5">
        <v>1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</row>
    <row r="313" spans="1:52" ht="15.75" customHeight="1">
      <c r="A313" s="4">
        <v>43435</v>
      </c>
      <c r="B313" s="2" t="s">
        <v>6</v>
      </c>
      <c r="C313" s="19">
        <v>1</v>
      </c>
      <c r="D313" s="5" t="s">
        <v>14</v>
      </c>
      <c r="E313" s="5">
        <v>622.12</v>
      </c>
      <c r="F313" s="6">
        <f t="shared" si="0"/>
        <v>6.4331330001763591</v>
      </c>
      <c r="G313" s="21">
        <v>6132</v>
      </c>
      <c r="H313" s="30">
        <f>G313+H312</f>
        <v>45050</v>
      </c>
      <c r="I313" s="10">
        <f t="shared" si="14"/>
        <v>10.715528263036484</v>
      </c>
      <c r="J313" s="10">
        <v>0</v>
      </c>
      <c r="K313" s="10">
        <v>390.49</v>
      </c>
      <c r="L313" s="6">
        <f t="shared" si="1"/>
        <v>5.9674023607572231</v>
      </c>
      <c r="M313" s="11"/>
      <c r="N313" s="11">
        <f t="shared" si="2"/>
        <v>0</v>
      </c>
      <c r="O313" s="5">
        <v>0</v>
      </c>
      <c r="P313" s="5">
        <v>1</v>
      </c>
      <c r="Q313" s="5">
        <v>0</v>
      </c>
      <c r="R313" s="5">
        <v>0</v>
      </c>
      <c r="S313" s="5">
        <f t="shared" si="3"/>
        <v>0</v>
      </c>
      <c r="T313" s="5">
        <v>3942.476032</v>
      </c>
      <c r="U313" s="5">
        <f t="shared" si="4"/>
        <v>8.2795642394274651</v>
      </c>
      <c r="V313" s="2">
        <v>0</v>
      </c>
      <c r="W313" s="12">
        <v>0</v>
      </c>
      <c r="X313" s="5">
        <v>23.04</v>
      </c>
      <c r="Y313" s="6">
        <f t="shared" si="15"/>
        <v>101.18577075098814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1</v>
      </c>
      <c r="AS313" s="5">
        <v>1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</row>
    <row r="314" spans="1:52" ht="15.75" customHeight="1">
      <c r="A314" s="4">
        <v>43466</v>
      </c>
      <c r="B314" s="2" t="s">
        <v>6</v>
      </c>
      <c r="C314" s="19">
        <v>1</v>
      </c>
      <c r="D314" s="5" t="s">
        <v>14</v>
      </c>
      <c r="E314" s="5">
        <v>808.02</v>
      </c>
      <c r="F314" s="6">
        <f t="shared" si="0"/>
        <v>6.6945868106900051</v>
      </c>
      <c r="G314" s="21">
        <v>7871</v>
      </c>
      <c r="H314" s="30">
        <f>G314+H313</f>
        <v>52921</v>
      </c>
      <c r="I314" s="10">
        <f t="shared" si="14"/>
        <v>10.876555514497824</v>
      </c>
      <c r="J314" s="10">
        <v>0</v>
      </c>
      <c r="K314" s="10">
        <v>401.35</v>
      </c>
      <c r="L314" s="6">
        <f t="shared" si="1"/>
        <v>5.9948338645775863</v>
      </c>
      <c r="M314" s="11"/>
      <c r="N314" s="11">
        <f t="shared" si="2"/>
        <v>0</v>
      </c>
      <c r="O314" s="5">
        <v>0</v>
      </c>
      <c r="P314" s="5">
        <v>1</v>
      </c>
      <c r="Q314" s="5">
        <v>0</v>
      </c>
      <c r="R314" s="5">
        <v>0</v>
      </c>
      <c r="S314" s="5">
        <f t="shared" si="3"/>
        <v>0</v>
      </c>
      <c r="T314" s="5">
        <v>3942.476032</v>
      </c>
      <c r="U314" s="5">
        <f t="shared" si="4"/>
        <v>8.2795642394274651</v>
      </c>
      <c r="V314" s="2">
        <v>0</v>
      </c>
      <c r="W314" s="12">
        <v>0</v>
      </c>
      <c r="X314" s="5">
        <v>23.06</v>
      </c>
      <c r="Y314" s="6">
        <f t="shared" si="15"/>
        <v>101.27360562143171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1</v>
      </c>
      <c r="AH314" s="5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5">
        <v>1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</row>
    <row r="315" spans="1:52" ht="15.75" customHeight="1">
      <c r="A315" s="4">
        <v>43497</v>
      </c>
      <c r="B315" s="2" t="s">
        <v>6</v>
      </c>
      <c r="C315" s="19">
        <v>1</v>
      </c>
      <c r="D315" s="5" t="s">
        <v>14</v>
      </c>
      <c r="E315" s="5">
        <v>592.83000000000004</v>
      </c>
      <c r="F315" s="6">
        <f t="shared" si="0"/>
        <v>6.3849076799888209</v>
      </c>
      <c r="G315" s="21">
        <v>10739</v>
      </c>
      <c r="H315" s="30">
        <f>G315+H314</f>
        <v>63660</v>
      </c>
      <c r="I315" s="10">
        <f t="shared" si="14"/>
        <v>11.061311700836084</v>
      </c>
      <c r="J315" s="10">
        <v>0</v>
      </c>
      <c r="K315" s="10">
        <v>389.37</v>
      </c>
      <c r="L315" s="6">
        <f t="shared" si="1"/>
        <v>5.9645300483677772</v>
      </c>
      <c r="M315" s="11"/>
      <c r="N315" s="11">
        <f t="shared" si="2"/>
        <v>0</v>
      </c>
      <c r="O315" s="5">
        <v>0</v>
      </c>
      <c r="P315" s="5">
        <v>1</v>
      </c>
      <c r="Q315" s="5">
        <v>0</v>
      </c>
      <c r="R315" s="5">
        <v>0</v>
      </c>
      <c r="S315" s="5">
        <f t="shared" si="3"/>
        <v>0</v>
      </c>
      <c r="T315" s="5">
        <v>3942.476032</v>
      </c>
      <c r="U315" s="5">
        <f t="shared" si="4"/>
        <v>8.2795642394274651</v>
      </c>
      <c r="V315" s="2">
        <v>0</v>
      </c>
      <c r="W315" s="12">
        <v>0</v>
      </c>
      <c r="X315" s="5">
        <v>23.11</v>
      </c>
      <c r="Y315" s="6">
        <f t="shared" si="15"/>
        <v>101.49319279754063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1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5">
        <v>1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</row>
    <row r="316" spans="1:52" ht="15.75" customHeight="1">
      <c r="A316" s="4">
        <v>43525</v>
      </c>
      <c r="B316" s="2" t="s">
        <v>6</v>
      </c>
      <c r="C316" s="19">
        <v>1</v>
      </c>
      <c r="D316" s="5" t="s">
        <v>14</v>
      </c>
      <c r="E316" s="5">
        <v>731.43</v>
      </c>
      <c r="F316" s="6">
        <f t="shared" si="0"/>
        <v>6.5950015221013327</v>
      </c>
      <c r="G316" s="21">
        <v>4935</v>
      </c>
      <c r="H316" s="21">
        <v>38919</v>
      </c>
      <c r="I316" s="10">
        <f t="shared" si="14"/>
        <v>10.569237842239122</v>
      </c>
      <c r="J316" s="10">
        <v>0</v>
      </c>
      <c r="K316" s="10">
        <v>384.07</v>
      </c>
      <c r="L316" s="6">
        <f t="shared" si="1"/>
        <v>5.950824827641287</v>
      </c>
      <c r="M316" s="11"/>
      <c r="N316" s="11">
        <f t="shared" si="2"/>
        <v>0</v>
      </c>
      <c r="O316" s="5">
        <v>0</v>
      </c>
      <c r="P316" s="5">
        <v>1</v>
      </c>
      <c r="Q316" s="5">
        <v>0</v>
      </c>
      <c r="R316" s="5">
        <v>0</v>
      </c>
      <c r="S316" s="5">
        <f t="shared" si="3"/>
        <v>0</v>
      </c>
      <c r="T316" s="5">
        <v>3942.476032</v>
      </c>
      <c r="U316" s="5">
        <f t="shared" si="4"/>
        <v>8.2795642394274651</v>
      </c>
      <c r="V316" s="2">
        <v>0</v>
      </c>
      <c r="W316" s="12">
        <v>0</v>
      </c>
      <c r="X316" s="5">
        <v>23.14</v>
      </c>
      <c r="Y316" s="6">
        <f t="shared" si="15"/>
        <v>101.62494510320597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6">
        <v>1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5">
        <v>1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</row>
    <row r="317" spans="1:52" ht="15.75" customHeight="1">
      <c r="A317" s="4">
        <v>43556</v>
      </c>
      <c r="B317" s="2" t="s">
        <v>6</v>
      </c>
      <c r="C317" s="19">
        <v>1</v>
      </c>
      <c r="D317" s="5" t="s">
        <v>14</v>
      </c>
      <c r="E317" s="5">
        <v>810.42</v>
      </c>
      <c r="F317" s="6">
        <f t="shared" si="0"/>
        <v>6.6975526318007281</v>
      </c>
      <c r="G317" s="21">
        <v>4622</v>
      </c>
      <c r="H317" s="30">
        <f>G317+H316</f>
        <v>43541</v>
      </c>
      <c r="I317" s="10">
        <f t="shared" si="14"/>
        <v>10.681458301911103</v>
      </c>
      <c r="J317" s="10">
        <v>0</v>
      </c>
      <c r="K317" s="10">
        <v>374.23</v>
      </c>
      <c r="L317" s="6">
        <f t="shared" si="1"/>
        <v>5.9248705816579976</v>
      </c>
      <c r="M317" s="11"/>
      <c r="N317" s="11">
        <f t="shared" si="2"/>
        <v>0</v>
      </c>
      <c r="O317" s="5">
        <v>0</v>
      </c>
      <c r="P317" s="5">
        <v>1</v>
      </c>
      <c r="Q317" s="5">
        <v>0</v>
      </c>
      <c r="R317" s="5">
        <v>0</v>
      </c>
      <c r="S317" s="5">
        <f t="shared" si="3"/>
        <v>0</v>
      </c>
      <c r="T317" s="5">
        <v>3942.476032</v>
      </c>
      <c r="U317" s="5">
        <f t="shared" si="4"/>
        <v>8.2795642394274651</v>
      </c>
      <c r="V317" s="2">
        <v>0</v>
      </c>
      <c r="W317" s="12">
        <v>0</v>
      </c>
      <c r="X317" s="5">
        <v>23.19</v>
      </c>
      <c r="Y317" s="6">
        <f t="shared" si="15"/>
        <v>101.84453227931489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6">
        <v>0</v>
      </c>
      <c r="AJ317" s="6">
        <v>1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5">
        <v>1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</row>
    <row r="318" spans="1:52" ht="15.75" customHeight="1">
      <c r="A318" s="9">
        <v>43586</v>
      </c>
      <c r="B318" s="2" t="s">
        <v>6</v>
      </c>
      <c r="C318" s="19">
        <v>1</v>
      </c>
      <c r="D318" s="5" t="s">
        <v>14</v>
      </c>
      <c r="E318" s="5">
        <v>923.33</v>
      </c>
      <c r="F318" s="6">
        <f t="shared" si="0"/>
        <v>6.8279867003984549</v>
      </c>
      <c r="G318" s="21">
        <v>4939</v>
      </c>
      <c r="H318" s="30">
        <f>G318+H317</f>
        <v>48480</v>
      </c>
      <c r="I318" s="10">
        <f t="shared" si="14"/>
        <v>10.788906620743196</v>
      </c>
      <c r="J318" s="10">
        <v>0</v>
      </c>
      <c r="K318" s="10">
        <v>425.1</v>
      </c>
      <c r="L318" s="6">
        <f t="shared" si="1"/>
        <v>6.0523244353647447</v>
      </c>
      <c r="M318" s="11"/>
      <c r="N318" s="11">
        <f t="shared" si="2"/>
        <v>0</v>
      </c>
      <c r="O318" s="5">
        <v>0</v>
      </c>
      <c r="P318" s="5">
        <v>1</v>
      </c>
      <c r="Q318" s="5">
        <v>0</v>
      </c>
      <c r="R318" s="5">
        <v>0</v>
      </c>
      <c r="S318" s="5">
        <f t="shared" si="3"/>
        <v>0</v>
      </c>
      <c r="T318" s="5">
        <v>3942.476032</v>
      </c>
      <c r="U318" s="5">
        <f t="shared" si="4"/>
        <v>8.2795642394274651</v>
      </c>
      <c r="V318" s="2">
        <v>0</v>
      </c>
      <c r="W318" s="12">
        <v>0</v>
      </c>
      <c r="X318" s="5">
        <v>23.21</v>
      </c>
      <c r="Y318" s="6">
        <f t="shared" si="15"/>
        <v>101.93236714975846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6">
        <v>0</v>
      </c>
      <c r="AJ318" s="6">
        <v>0</v>
      </c>
      <c r="AK318" s="6">
        <v>1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5">
        <v>1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</row>
    <row r="319" spans="1:52" ht="15.75" customHeight="1">
      <c r="A319" s="4">
        <v>43617</v>
      </c>
      <c r="B319" s="2" t="s">
        <v>6</v>
      </c>
      <c r="C319" s="19">
        <v>1</v>
      </c>
      <c r="D319" s="5" t="s">
        <v>14</v>
      </c>
      <c r="E319" s="5">
        <v>710.98</v>
      </c>
      <c r="F319" s="6">
        <f t="shared" si="0"/>
        <v>6.566644300012384</v>
      </c>
      <c r="G319" s="21">
        <v>2962</v>
      </c>
      <c r="H319" s="30">
        <f>G319+H318</f>
        <v>51442</v>
      </c>
      <c r="I319" s="10">
        <f t="shared" si="14"/>
        <v>10.848210238404517</v>
      </c>
      <c r="J319" s="10">
        <v>0</v>
      </c>
      <c r="K319" s="10">
        <v>374.76</v>
      </c>
      <c r="L319" s="6">
        <f t="shared" si="1"/>
        <v>5.9262858210829874</v>
      </c>
      <c r="M319" s="11"/>
      <c r="N319" s="11">
        <f t="shared" si="2"/>
        <v>0</v>
      </c>
      <c r="O319" s="5">
        <v>0</v>
      </c>
      <c r="P319" s="5">
        <v>1</v>
      </c>
      <c r="Q319" s="5">
        <v>0</v>
      </c>
      <c r="R319" s="5">
        <v>0</v>
      </c>
      <c r="S319" s="5">
        <f t="shared" si="3"/>
        <v>0</v>
      </c>
      <c r="T319" s="5">
        <v>3942.476032</v>
      </c>
      <c r="U319" s="5">
        <f t="shared" si="4"/>
        <v>8.2795642394274651</v>
      </c>
      <c r="V319" s="2">
        <v>0</v>
      </c>
      <c r="W319" s="12">
        <v>0</v>
      </c>
      <c r="X319" s="5">
        <v>23.21</v>
      </c>
      <c r="Y319" s="6">
        <f t="shared" si="15"/>
        <v>101.93236714975846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6">
        <v>0</v>
      </c>
      <c r="AJ319" s="6">
        <v>0</v>
      </c>
      <c r="AK319" s="6">
        <v>0</v>
      </c>
      <c r="AL319" s="6">
        <v>1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5">
        <v>1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</row>
    <row r="320" spans="1:52" ht="15.75" customHeight="1">
      <c r="A320" s="4">
        <v>43647</v>
      </c>
      <c r="B320" s="2" t="s">
        <v>6</v>
      </c>
      <c r="C320" s="19">
        <v>1</v>
      </c>
      <c r="D320" s="5" t="s">
        <v>14</v>
      </c>
      <c r="E320" s="5">
        <v>882.68</v>
      </c>
      <c r="F320" s="6">
        <f t="shared" si="0"/>
        <v>6.7829627340148795</v>
      </c>
      <c r="G320" s="21">
        <v>3597</v>
      </c>
      <c r="H320" s="21">
        <v>38920</v>
      </c>
      <c r="I320" s="10">
        <f t="shared" si="14"/>
        <v>10.569263536299941</v>
      </c>
      <c r="J320" s="10">
        <v>2</v>
      </c>
      <c r="K320" s="10">
        <v>428.56</v>
      </c>
      <c r="L320" s="6">
        <f t="shared" si="1"/>
        <v>6.0604307515727047</v>
      </c>
      <c r="M320" s="11"/>
      <c r="N320" s="11">
        <f t="shared" si="2"/>
        <v>0</v>
      </c>
      <c r="O320" s="5">
        <v>0</v>
      </c>
      <c r="P320" s="5">
        <v>1</v>
      </c>
      <c r="Q320" s="5">
        <v>0</v>
      </c>
      <c r="R320" s="5">
        <v>0</v>
      </c>
      <c r="S320" s="5">
        <f t="shared" si="3"/>
        <v>0</v>
      </c>
      <c r="T320" s="5">
        <v>3942.476032</v>
      </c>
      <c r="U320" s="5">
        <f t="shared" si="4"/>
        <v>8.2795642394274651</v>
      </c>
      <c r="V320" s="2">
        <v>0</v>
      </c>
      <c r="W320" s="12">
        <v>0</v>
      </c>
      <c r="X320" s="5">
        <v>23.21</v>
      </c>
      <c r="Y320" s="6">
        <f t="shared" si="15"/>
        <v>101.93236714975846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1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5">
        <v>1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</row>
    <row r="321" spans="1:52" ht="15.75" customHeight="1">
      <c r="A321" s="4">
        <v>43678</v>
      </c>
      <c r="B321" s="2" t="s">
        <v>6</v>
      </c>
      <c r="C321" s="19">
        <v>1</v>
      </c>
      <c r="D321" s="5" t="s">
        <v>14</v>
      </c>
      <c r="E321" s="5">
        <v>749.68</v>
      </c>
      <c r="F321" s="6">
        <f t="shared" si="0"/>
        <v>6.6196464488155682</v>
      </c>
      <c r="G321" s="21">
        <v>2225</v>
      </c>
      <c r="H321" s="21">
        <v>38893</v>
      </c>
      <c r="I321" s="10">
        <f t="shared" si="14"/>
        <v>10.56856956482773</v>
      </c>
      <c r="J321" s="10">
        <v>2</v>
      </c>
      <c r="K321" s="10">
        <v>388</v>
      </c>
      <c r="L321" s="6">
        <f t="shared" si="1"/>
        <v>5.9610053396232736</v>
      </c>
      <c r="M321" s="11"/>
      <c r="N321" s="11">
        <f t="shared" si="2"/>
        <v>0</v>
      </c>
      <c r="O321" s="5">
        <v>0</v>
      </c>
      <c r="P321" s="5">
        <v>1</v>
      </c>
      <c r="Q321" s="5">
        <v>0</v>
      </c>
      <c r="R321" s="5">
        <v>0</v>
      </c>
      <c r="S321" s="5">
        <f t="shared" si="3"/>
        <v>0</v>
      </c>
      <c r="T321" s="5">
        <v>3942.476032</v>
      </c>
      <c r="U321" s="5">
        <f t="shared" si="4"/>
        <v>8.2795642394274651</v>
      </c>
      <c r="V321" s="2">
        <v>0</v>
      </c>
      <c r="W321" s="12">
        <v>0</v>
      </c>
      <c r="X321" s="5">
        <v>23.21</v>
      </c>
      <c r="Y321" s="6">
        <f t="shared" si="15"/>
        <v>101.93236714975846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1</v>
      </c>
      <c r="AO321" s="6">
        <v>0</v>
      </c>
      <c r="AP321" s="6">
        <v>0</v>
      </c>
      <c r="AQ321" s="6">
        <v>0</v>
      </c>
      <c r="AR321" s="6">
        <v>0</v>
      </c>
      <c r="AS321" s="5">
        <v>1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</row>
    <row r="322" spans="1:52" ht="15.75" customHeight="1">
      <c r="A322" s="4">
        <v>43709</v>
      </c>
      <c r="B322" s="2" t="s">
        <v>6</v>
      </c>
      <c r="C322" s="19">
        <v>1</v>
      </c>
      <c r="D322" s="5" t="s">
        <v>14</v>
      </c>
      <c r="E322" s="5">
        <v>774.44</v>
      </c>
      <c r="F322" s="6">
        <f t="shared" si="0"/>
        <v>6.6521401875209643</v>
      </c>
      <c r="G322" s="21">
        <v>2685</v>
      </c>
      <c r="H322" s="30">
        <f>G322+H321</f>
        <v>41578</v>
      </c>
      <c r="I322" s="10">
        <f t="shared" si="14"/>
        <v>10.635326460207059</v>
      </c>
      <c r="J322" s="10">
        <v>2</v>
      </c>
      <c r="K322" s="10">
        <v>390.59</v>
      </c>
      <c r="L322" s="6">
        <f t="shared" si="1"/>
        <v>5.967658416476346</v>
      </c>
      <c r="M322" s="11"/>
      <c r="N322" s="11">
        <f t="shared" si="2"/>
        <v>0</v>
      </c>
      <c r="O322" s="5">
        <v>0</v>
      </c>
      <c r="P322" s="5">
        <v>1</v>
      </c>
      <c r="Q322" s="5">
        <v>0</v>
      </c>
      <c r="R322" s="5">
        <v>0</v>
      </c>
      <c r="S322" s="5">
        <f t="shared" si="3"/>
        <v>0</v>
      </c>
      <c r="T322" s="5">
        <v>3942.476032</v>
      </c>
      <c r="U322" s="5">
        <f t="shared" si="4"/>
        <v>8.2795642394274651</v>
      </c>
      <c r="V322" s="2">
        <v>0</v>
      </c>
      <c r="W322" s="12">
        <v>0</v>
      </c>
      <c r="X322" s="5">
        <v>23.21</v>
      </c>
      <c r="Y322" s="6">
        <f t="shared" si="15"/>
        <v>101.93236714975846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1</v>
      </c>
      <c r="AP322" s="6">
        <v>0</v>
      </c>
      <c r="AQ322" s="6">
        <v>0</v>
      </c>
      <c r="AR322" s="6">
        <v>0</v>
      </c>
      <c r="AS322" s="5">
        <v>1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</row>
    <row r="323" spans="1:52" ht="15.75" customHeight="1">
      <c r="A323" s="4">
        <v>43739</v>
      </c>
      <c r="B323" s="2" t="s">
        <v>6</v>
      </c>
      <c r="C323" s="19">
        <v>1</v>
      </c>
      <c r="D323" s="5" t="s">
        <v>14</v>
      </c>
      <c r="E323" s="5">
        <v>800.3</v>
      </c>
      <c r="F323" s="6">
        <f t="shared" si="0"/>
        <v>6.6849866573730008</v>
      </c>
      <c r="G323" s="21">
        <v>2227</v>
      </c>
      <c r="H323" s="30">
        <f>G323+H322</f>
        <v>43805</v>
      </c>
      <c r="I323" s="10">
        <f t="shared" ref="I323:I386" si="16">LN(H323)</f>
        <v>10.687503245100464</v>
      </c>
      <c r="J323" s="10">
        <v>2</v>
      </c>
      <c r="K323" s="10">
        <v>405.46</v>
      </c>
      <c r="L323" s="6">
        <f t="shared" si="1"/>
        <v>6.0050222250400473</v>
      </c>
      <c r="M323" s="11"/>
      <c r="N323" s="11">
        <f t="shared" si="2"/>
        <v>0</v>
      </c>
      <c r="O323" s="5">
        <v>0</v>
      </c>
      <c r="P323" s="5">
        <v>1</v>
      </c>
      <c r="Q323" s="5">
        <v>0</v>
      </c>
      <c r="R323" s="5">
        <v>0</v>
      </c>
      <c r="S323" s="5">
        <f t="shared" si="3"/>
        <v>0</v>
      </c>
      <c r="T323" s="5">
        <v>3942.476032</v>
      </c>
      <c r="U323" s="5">
        <f t="shared" si="4"/>
        <v>8.2795642394274651</v>
      </c>
      <c r="V323" s="2">
        <v>0</v>
      </c>
      <c r="W323" s="12">
        <v>0</v>
      </c>
      <c r="X323" s="5">
        <v>23.28</v>
      </c>
      <c r="Y323" s="6">
        <f t="shared" si="15"/>
        <v>102.23978919631094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1</v>
      </c>
      <c r="AQ323" s="6">
        <v>0</v>
      </c>
      <c r="AR323" s="6">
        <v>0</v>
      </c>
      <c r="AS323" s="5">
        <v>1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</row>
    <row r="324" spans="1:52" ht="15.75" customHeight="1">
      <c r="A324" s="4">
        <v>43770</v>
      </c>
      <c r="B324" s="2" t="s">
        <v>6</v>
      </c>
      <c r="C324" s="19">
        <v>1</v>
      </c>
      <c r="D324" s="5" t="s">
        <v>14</v>
      </c>
      <c r="E324" s="5">
        <v>665.62</v>
      </c>
      <c r="F324" s="6">
        <f t="shared" si="0"/>
        <v>6.5007189371324872</v>
      </c>
      <c r="G324" s="21">
        <v>1811</v>
      </c>
      <c r="H324" s="30">
        <f>G324+H323</f>
        <v>45616</v>
      </c>
      <c r="I324" s="10">
        <f t="shared" si="16"/>
        <v>10.728013811152453</v>
      </c>
      <c r="J324" s="10">
        <v>2</v>
      </c>
      <c r="K324" s="10">
        <v>410.6</v>
      </c>
      <c r="L324" s="6">
        <f t="shared" si="1"/>
        <v>6.0176195045848333</v>
      </c>
      <c r="M324" s="11"/>
      <c r="N324" s="11">
        <f t="shared" si="2"/>
        <v>0</v>
      </c>
      <c r="O324" s="5">
        <v>0</v>
      </c>
      <c r="P324" s="5">
        <v>1</v>
      </c>
      <c r="Q324" s="5">
        <v>0</v>
      </c>
      <c r="R324" s="5">
        <v>0</v>
      </c>
      <c r="S324" s="5">
        <f t="shared" si="3"/>
        <v>0</v>
      </c>
      <c r="T324" s="5">
        <v>3942.476032</v>
      </c>
      <c r="U324" s="5">
        <f t="shared" si="4"/>
        <v>8.2795642394274651</v>
      </c>
      <c r="V324" s="2">
        <v>0</v>
      </c>
      <c r="W324" s="12">
        <v>0</v>
      </c>
      <c r="X324" s="5">
        <v>23.32</v>
      </c>
      <c r="Y324" s="6">
        <f t="shared" si="15"/>
        <v>102.41545893719807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1</v>
      </c>
      <c r="AR324" s="6">
        <v>0</v>
      </c>
      <c r="AS324" s="5">
        <v>1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</row>
    <row r="325" spans="1:52" ht="15.75" customHeight="1">
      <c r="A325" s="4">
        <v>43800</v>
      </c>
      <c r="B325" s="2" t="s">
        <v>6</v>
      </c>
      <c r="C325" s="19">
        <v>1</v>
      </c>
      <c r="D325" s="5" t="s">
        <v>14</v>
      </c>
      <c r="E325" s="5">
        <v>870.38</v>
      </c>
      <c r="F325" s="6">
        <f t="shared" si="0"/>
        <v>6.7689298978965047</v>
      </c>
      <c r="G325" s="21">
        <v>1569</v>
      </c>
      <c r="H325" s="21">
        <v>38894</v>
      </c>
      <c r="I325" s="10">
        <f t="shared" si="16"/>
        <v>10.568595276064828</v>
      </c>
      <c r="J325" s="10">
        <v>2</v>
      </c>
      <c r="K325" s="10">
        <v>446.14</v>
      </c>
      <c r="L325" s="6">
        <f t="shared" si="1"/>
        <v>6.1006328041086357</v>
      </c>
      <c r="M325" s="11"/>
      <c r="N325" s="11">
        <f t="shared" si="2"/>
        <v>0</v>
      </c>
      <c r="O325" s="5">
        <v>0</v>
      </c>
      <c r="P325" s="5">
        <v>1</v>
      </c>
      <c r="Q325" s="5">
        <v>0</v>
      </c>
      <c r="R325" s="5">
        <v>0</v>
      </c>
      <c r="S325" s="5">
        <f t="shared" si="3"/>
        <v>0</v>
      </c>
      <c r="T325" s="5">
        <v>3942.476032</v>
      </c>
      <c r="U325" s="5">
        <f t="shared" si="4"/>
        <v>8.2795642394274651</v>
      </c>
      <c r="V325" s="2">
        <v>0</v>
      </c>
      <c r="W325" s="12">
        <v>0</v>
      </c>
      <c r="X325" s="5">
        <v>23.18</v>
      </c>
      <c r="Y325" s="6">
        <f t="shared" si="15"/>
        <v>101.8006148440931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1</v>
      </c>
      <c r="AS325" s="5">
        <v>1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</row>
    <row r="326" spans="1:52" ht="15.75" customHeight="1">
      <c r="A326" s="4">
        <v>43831</v>
      </c>
      <c r="B326" s="2" t="s">
        <v>6</v>
      </c>
      <c r="C326" s="19">
        <v>1</v>
      </c>
      <c r="D326" s="5" t="s">
        <v>14</v>
      </c>
      <c r="E326" s="5">
        <v>960.03</v>
      </c>
      <c r="F326" s="6">
        <f t="shared" si="0"/>
        <v>6.8669645339736105</v>
      </c>
      <c r="G326" s="21">
        <v>1319</v>
      </c>
      <c r="H326" s="30">
        <f>G326+H325</f>
        <v>40213</v>
      </c>
      <c r="I326" s="10">
        <f t="shared" si="16"/>
        <v>10.601945605414651</v>
      </c>
      <c r="J326" s="10">
        <v>2</v>
      </c>
      <c r="K326" s="10">
        <v>445.58</v>
      </c>
      <c r="L326" s="6">
        <f t="shared" si="1"/>
        <v>6.0993768043023771</v>
      </c>
      <c r="M326" s="11"/>
      <c r="N326" s="11">
        <f t="shared" si="2"/>
        <v>0</v>
      </c>
      <c r="O326" s="5">
        <v>0</v>
      </c>
      <c r="P326" s="5">
        <v>1</v>
      </c>
      <c r="Q326" s="5">
        <v>0</v>
      </c>
      <c r="R326" s="5">
        <v>0</v>
      </c>
      <c r="S326" s="5">
        <f t="shared" si="3"/>
        <v>0</v>
      </c>
      <c r="T326" s="5">
        <v>3942.476032</v>
      </c>
      <c r="U326" s="5">
        <f t="shared" si="4"/>
        <v>8.2795642394274651</v>
      </c>
      <c r="V326" s="2">
        <v>0</v>
      </c>
      <c r="W326" s="12">
        <v>0</v>
      </c>
      <c r="X326" s="5">
        <v>23.18</v>
      </c>
      <c r="Y326" s="6">
        <f t="shared" si="15"/>
        <v>101.8006148440931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1</v>
      </c>
      <c r="AH326" s="5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5">
        <v>1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</row>
    <row r="327" spans="1:52" ht="15.75" customHeight="1">
      <c r="A327" s="4">
        <v>43862</v>
      </c>
      <c r="B327" s="2" t="s">
        <v>6</v>
      </c>
      <c r="C327" s="19">
        <v>1</v>
      </c>
      <c r="D327" s="5" t="s">
        <v>14</v>
      </c>
      <c r="E327" s="5">
        <v>938.32</v>
      </c>
      <c r="F327" s="6">
        <f t="shared" si="0"/>
        <v>6.8440910422132495</v>
      </c>
      <c r="G327" s="21">
        <v>1508</v>
      </c>
      <c r="H327" s="30">
        <f>G327+H326</f>
        <v>41721</v>
      </c>
      <c r="I327" s="10">
        <f t="shared" si="16"/>
        <v>10.63875987814672</v>
      </c>
      <c r="J327" s="10">
        <v>2</v>
      </c>
      <c r="K327" s="10">
        <v>422.61</v>
      </c>
      <c r="L327" s="6">
        <f t="shared" si="1"/>
        <v>6.0464497679403255</v>
      </c>
      <c r="M327" s="11"/>
      <c r="N327" s="11">
        <f t="shared" si="2"/>
        <v>0</v>
      </c>
      <c r="O327" s="5">
        <v>0</v>
      </c>
      <c r="P327" s="5">
        <v>1</v>
      </c>
      <c r="Q327" s="5">
        <v>0</v>
      </c>
      <c r="R327" s="5">
        <v>0</v>
      </c>
      <c r="S327" s="5">
        <f t="shared" si="3"/>
        <v>0</v>
      </c>
      <c r="T327" s="5">
        <v>3942.476032</v>
      </c>
      <c r="U327" s="5">
        <f t="shared" si="4"/>
        <v>8.2795642394274651</v>
      </c>
      <c r="V327" s="2">
        <v>0</v>
      </c>
      <c r="W327" s="12">
        <v>0</v>
      </c>
      <c r="X327" s="5">
        <v>23.33</v>
      </c>
      <c r="Y327" s="6">
        <f t="shared" si="15"/>
        <v>102.45937637241985</v>
      </c>
      <c r="Z327" s="5">
        <v>0</v>
      </c>
      <c r="AA327" s="5">
        <v>1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1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5">
        <v>1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</row>
    <row r="328" spans="1:52" ht="15.75" customHeight="1">
      <c r="A328" s="4">
        <v>43891</v>
      </c>
      <c r="B328" s="2" t="s">
        <v>6</v>
      </c>
      <c r="C328" s="19">
        <v>1</v>
      </c>
      <c r="D328" s="5" t="s">
        <v>14</v>
      </c>
      <c r="E328" s="5">
        <v>1004.04</v>
      </c>
      <c r="F328" s="6">
        <f t="shared" si="0"/>
        <v>6.911787140095508</v>
      </c>
      <c r="G328" s="10">
        <v>675</v>
      </c>
      <c r="H328" s="30">
        <f>G328+H327</f>
        <v>42396</v>
      </c>
      <c r="I328" s="10">
        <f t="shared" si="16"/>
        <v>10.654809297147146</v>
      </c>
      <c r="J328" s="10">
        <v>2</v>
      </c>
      <c r="K328" s="10">
        <v>396.85</v>
      </c>
      <c r="L328" s="6">
        <f t="shared" si="1"/>
        <v>5.9835583755368846</v>
      </c>
      <c r="M328" s="11"/>
      <c r="N328" s="11">
        <f t="shared" si="2"/>
        <v>0</v>
      </c>
      <c r="O328" s="5">
        <v>0</v>
      </c>
      <c r="P328" s="5">
        <v>1</v>
      </c>
      <c r="Q328" s="5">
        <v>0</v>
      </c>
      <c r="R328" s="5">
        <v>0</v>
      </c>
      <c r="S328" s="5">
        <f t="shared" si="3"/>
        <v>0</v>
      </c>
      <c r="T328" s="5">
        <v>3942.476032</v>
      </c>
      <c r="U328" s="5">
        <f t="shared" si="4"/>
        <v>8.2795642394274651</v>
      </c>
      <c r="V328" s="2">
        <v>0</v>
      </c>
      <c r="W328" s="12">
        <v>0</v>
      </c>
      <c r="X328" s="5">
        <v>23.33</v>
      </c>
      <c r="Y328" s="6">
        <f t="shared" si="15"/>
        <v>102.45937637241985</v>
      </c>
      <c r="Z328" s="5">
        <v>51</v>
      </c>
      <c r="AA328" s="5">
        <v>780</v>
      </c>
      <c r="AB328" s="5">
        <v>5</v>
      </c>
      <c r="AC328" s="5">
        <v>2</v>
      </c>
      <c r="AD328" s="5">
        <v>0</v>
      </c>
      <c r="AE328" s="5">
        <v>0</v>
      </c>
      <c r="AF328" s="5">
        <v>1</v>
      </c>
      <c r="AG328" s="5">
        <v>0</v>
      </c>
      <c r="AH328" s="5">
        <v>0</v>
      </c>
      <c r="AI328" s="6">
        <v>1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5">
        <v>1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</row>
    <row r="329" spans="1:52" ht="15.75" customHeight="1">
      <c r="A329" s="4">
        <v>43922</v>
      </c>
      <c r="B329" s="2" t="s">
        <v>6</v>
      </c>
      <c r="C329" s="19">
        <v>1</v>
      </c>
      <c r="D329" s="5" t="s">
        <v>14</v>
      </c>
      <c r="E329" s="5">
        <v>1178.48</v>
      </c>
      <c r="F329" s="6">
        <f t="shared" si="0"/>
        <v>7.0719807515066826</v>
      </c>
      <c r="G329" s="10">
        <v>0</v>
      </c>
      <c r="H329" s="21">
        <v>38895</v>
      </c>
      <c r="I329" s="10">
        <f t="shared" si="16"/>
        <v>10.568620986640875</v>
      </c>
      <c r="J329" s="10">
        <v>2</v>
      </c>
      <c r="K329" s="10">
        <v>282.60000000000002</v>
      </c>
      <c r="L329" s="6">
        <f t="shared" si="1"/>
        <v>5.6440324702504272</v>
      </c>
      <c r="M329" s="11"/>
      <c r="N329" s="11">
        <f t="shared" si="2"/>
        <v>0</v>
      </c>
      <c r="O329" s="5">
        <v>0</v>
      </c>
      <c r="P329" s="5">
        <v>1</v>
      </c>
      <c r="Q329" s="5">
        <v>0</v>
      </c>
      <c r="R329" s="5">
        <v>0</v>
      </c>
      <c r="S329" s="5">
        <f t="shared" si="3"/>
        <v>0</v>
      </c>
      <c r="T329" s="5">
        <v>3942.476032</v>
      </c>
      <c r="U329" s="5">
        <f t="shared" si="4"/>
        <v>8.2795642394274651</v>
      </c>
      <c r="V329" s="2">
        <v>0</v>
      </c>
      <c r="W329" s="12">
        <v>0</v>
      </c>
      <c r="X329" s="5">
        <v>23.33</v>
      </c>
      <c r="Y329" s="6">
        <f t="shared" si="15"/>
        <v>102.45937637241985</v>
      </c>
      <c r="Z329" s="5">
        <v>7616</v>
      </c>
      <c r="AA329" s="5">
        <v>12628</v>
      </c>
      <c r="AB329" s="5">
        <v>163</v>
      </c>
      <c r="AC329" s="5">
        <v>8</v>
      </c>
      <c r="AD329" s="5">
        <v>0</v>
      </c>
      <c r="AE329" s="5">
        <v>0</v>
      </c>
      <c r="AF329" s="5">
        <v>1</v>
      </c>
      <c r="AG329" s="5">
        <v>0</v>
      </c>
      <c r="AH329" s="5">
        <v>0</v>
      </c>
      <c r="AI329" s="6">
        <v>0</v>
      </c>
      <c r="AJ329" s="6">
        <v>1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5">
        <v>1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</row>
    <row r="330" spans="1:52" ht="15.75" customHeight="1">
      <c r="A330" s="9">
        <v>43952</v>
      </c>
      <c r="B330" s="2" t="s">
        <v>6</v>
      </c>
      <c r="C330" s="19">
        <v>1</v>
      </c>
      <c r="D330" s="5" t="s">
        <v>14</v>
      </c>
      <c r="E330" s="5">
        <v>1229.52</v>
      </c>
      <c r="F330" s="6">
        <f t="shared" si="0"/>
        <v>7.1143791282990563</v>
      </c>
      <c r="G330" s="10">
        <v>0</v>
      </c>
      <c r="H330" s="30">
        <f>G330+H329</f>
        <v>38895</v>
      </c>
      <c r="I330" s="10">
        <f t="shared" si="16"/>
        <v>10.568620986640875</v>
      </c>
      <c r="J330" s="10">
        <v>2</v>
      </c>
      <c r="K330" s="10">
        <v>315.67</v>
      </c>
      <c r="L330" s="6">
        <f t="shared" si="1"/>
        <v>5.7546973641243069</v>
      </c>
      <c r="M330" s="11"/>
      <c r="N330" s="11">
        <f t="shared" si="2"/>
        <v>0</v>
      </c>
      <c r="O330" s="5">
        <v>0</v>
      </c>
      <c r="P330" s="5">
        <v>1</v>
      </c>
      <c r="Q330" s="5">
        <v>0</v>
      </c>
      <c r="R330" s="5">
        <v>0</v>
      </c>
      <c r="S330" s="5">
        <f t="shared" si="3"/>
        <v>0</v>
      </c>
      <c r="T330" s="5">
        <v>3942.476032</v>
      </c>
      <c r="U330" s="5">
        <f t="shared" si="4"/>
        <v>8.2795642394274651</v>
      </c>
      <c r="V330" s="2">
        <v>0</v>
      </c>
      <c r="W330" s="12">
        <v>0</v>
      </c>
      <c r="X330" s="5">
        <v>23.21</v>
      </c>
      <c r="Y330" s="6">
        <f t="shared" si="15"/>
        <v>101.93236714975846</v>
      </c>
      <c r="Z330" s="5">
        <v>39486</v>
      </c>
      <c r="AA330" s="5">
        <v>43501</v>
      </c>
      <c r="AB330" s="5">
        <v>482</v>
      </c>
      <c r="AC330" s="5">
        <v>28</v>
      </c>
      <c r="AD330" s="5">
        <v>0</v>
      </c>
      <c r="AE330" s="5">
        <v>0</v>
      </c>
      <c r="AF330" s="5">
        <v>1</v>
      </c>
      <c r="AG330" s="5">
        <v>0</v>
      </c>
      <c r="AH330" s="5">
        <v>0</v>
      </c>
      <c r="AI330" s="6">
        <v>0</v>
      </c>
      <c r="AJ330" s="6">
        <v>0</v>
      </c>
      <c r="AK330" s="6">
        <v>1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5">
        <v>1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</row>
    <row r="331" spans="1:52" ht="15.75" customHeight="1">
      <c r="A331" s="4">
        <v>43983</v>
      </c>
      <c r="B331" s="2" t="s">
        <v>6</v>
      </c>
      <c r="C331" s="19">
        <v>1</v>
      </c>
      <c r="D331" s="5" t="s">
        <v>14</v>
      </c>
      <c r="E331" s="5">
        <v>912.11</v>
      </c>
      <c r="F331" s="6">
        <f t="shared" si="0"/>
        <v>6.8157605968361317</v>
      </c>
      <c r="G331" s="10">
        <v>0</v>
      </c>
      <c r="H331" s="30">
        <f>G331+H330</f>
        <v>38895</v>
      </c>
      <c r="I331" s="10">
        <f t="shared" si="16"/>
        <v>10.568620986640875</v>
      </c>
      <c r="J331" s="10">
        <v>2</v>
      </c>
      <c r="K331" s="10">
        <v>402.45</v>
      </c>
      <c r="L331" s="6">
        <f t="shared" si="1"/>
        <v>5.9975708655397426</v>
      </c>
      <c r="M331" s="11"/>
      <c r="N331" s="11">
        <f t="shared" si="2"/>
        <v>0</v>
      </c>
      <c r="O331" s="5">
        <v>0</v>
      </c>
      <c r="P331" s="5">
        <v>1</v>
      </c>
      <c r="Q331" s="5">
        <v>0</v>
      </c>
      <c r="R331" s="5">
        <v>0</v>
      </c>
      <c r="S331" s="5">
        <f t="shared" si="3"/>
        <v>0</v>
      </c>
      <c r="T331" s="5">
        <v>3942.476032</v>
      </c>
      <c r="U331" s="5">
        <f t="shared" si="4"/>
        <v>8.2795642394274651</v>
      </c>
      <c r="V331" s="2">
        <v>0</v>
      </c>
      <c r="W331" s="12">
        <v>0</v>
      </c>
      <c r="X331" s="5">
        <v>23.32</v>
      </c>
      <c r="Y331" s="6">
        <f t="shared" si="15"/>
        <v>102.41545893719807</v>
      </c>
      <c r="Z331" s="5">
        <v>98330</v>
      </c>
      <c r="AA331" s="5">
        <v>39178</v>
      </c>
      <c r="AB331" s="5">
        <v>1197</v>
      </c>
      <c r="AC331" s="5">
        <v>75</v>
      </c>
      <c r="AD331" s="5">
        <v>0</v>
      </c>
      <c r="AE331" s="5">
        <v>0</v>
      </c>
      <c r="AF331" s="5">
        <v>1</v>
      </c>
      <c r="AG331" s="5">
        <v>0</v>
      </c>
      <c r="AH331" s="5">
        <v>0</v>
      </c>
      <c r="AI331" s="6">
        <v>0</v>
      </c>
      <c r="AJ331" s="6">
        <v>0</v>
      </c>
      <c r="AK331" s="6">
        <v>0</v>
      </c>
      <c r="AL331" s="6">
        <v>1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5">
        <v>1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</row>
    <row r="332" spans="1:52" ht="15.75" customHeight="1">
      <c r="A332" s="4">
        <v>44013</v>
      </c>
      <c r="B332" s="2" t="s">
        <v>6</v>
      </c>
      <c r="C332" s="19">
        <v>1</v>
      </c>
      <c r="D332" s="5" t="s">
        <v>14</v>
      </c>
      <c r="E332" s="5">
        <v>1082.79</v>
      </c>
      <c r="F332" s="6">
        <f t="shared" si="0"/>
        <v>6.9872963223816527</v>
      </c>
      <c r="G332" s="10">
        <v>0</v>
      </c>
      <c r="H332" s="30">
        <f>G332+H331</f>
        <v>38895</v>
      </c>
      <c r="I332" s="10">
        <f t="shared" si="16"/>
        <v>10.568620986640875</v>
      </c>
      <c r="J332" s="10">
        <v>2</v>
      </c>
      <c r="K332" s="10">
        <v>470.58</v>
      </c>
      <c r="L332" s="6">
        <f t="shared" si="1"/>
        <v>6.1539659764526302</v>
      </c>
      <c r="M332" s="11"/>
      <c r="N332" s="11">
        <f t="shared" si="2"/>
        <v>0</v>
      </c>
      <c r="O332" s="5">
        <v>0</v>
      </c>
      <c r="P332" s="5">
        <v>1</v>
      </c>
      <c r="Q332" s="5">
        <v>0</v>
      </c>
      <c r="R332" s="5">
        <v>0</v>
      </c>
      <c r="S332" s="5">
        <f t="shared" si="3"/>
        <v>0</v>
      </c>
      <c r="T332" s="5">
        <v>3942.476032</v>
      </c>
      <c r="U332" s="5">
        <f t="shared" si="4"/>
        <v>8.2795642394274651</v>
      </c>
      <c r="V332" s="2">
        <v>0</v>
      </c>
      <c r="W332" s="12">
        <v>0</v>
      </c>
      <c r="X332" s="5">
        <v>23.29</v>
      </c>
      <c r="Y332" s="6">
        <f t="shared" si="15"/>
        <v>102.28370663153272</v>
      </c>
      <c r="Z332" s="5">
        <v>92178</v>
      </c>
      <c r="AA332" s="5">
        <v>14607</v>
      </c>
      <c r="AB332" s="5">
        <v>1264</v>
      </c>
      <c r="AC332" s="5">
        <v>61</v>
      </c>
      <c r="AD332" s="5">
        <v>0</v>
      </c>
      <c r="AE332" s="5">
        <v>0</v>
      </c>
      <c r="AF332" s="5">
        <v>1</v>
      </c>
      <c r="AG332" s="5">
        <v>0</v>
      </c>
      <c r="AH332" s="5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1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5">
        <v>1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</row>
    <row r="333" spans="1:52" ht="15.75" customHeight="1">
      <c r="A333" s="4">
        <v>44044</v>
      </c>
      <c r="B333" s="2" t="s">
        <v>6</v>
      </c>
      <c r="C333" s="19">
        <v>1</v>
      </c>
      <c r="D333" s="5" t="s">
        <v>14</v>
      </c>
      <c r="E333" s="5">
        <v>865.7</v>
      </c>
      <c r="F333" s="6">
        <f t="shared" si="0"/>
        <v>6.7635384282217279</v>
      </c>
      <c r="G333" s="10">
        <v>0</v>
      </c>
      <c r="H333" s="21">
        <v>38896</v>
      </c>
      <c r="I333" s="10">
        <f t="shared" si="16"/>
        <v>10.568646696555904</v>
      </c>
      <c r="J333" s="10">
        <v>2</v>
      </c>
      <c r="K333" s="10">
        <v>409.83</v>
      </c>
      <c r="L333" s="6">
        <f t="shared" si="1"/>
        <v>6.0157424395675054</v>
      </c>
      <c r="M333" s="11"/>
      <c r="N333" s="11">
        <f t="shared" si="2"/>
        <v>0</v>
      </c>
      <c r="O333" s="5">
        <v>0</v>
      </c>
      <c r="P333" s="5">
        <v>1</v>
      </c>
      <c r="Q333" s="5">
        <v>0</v>
      </c>
      <c r="R333" s="5">
        <v>0</v>
      </c>
      <c r="S333" s="5">
        <f t="shared" si="3"/>
        <v>0</v>
      </c>
      <c r="T333" s="5">
        <v>3942.476032</v>
      </c>
      <c r="U333" s="5">
        <f t="shared" si="4"/>
        <v>8.2795642394274651</v>
      </c>
      <c r="V333" s="2">
        <v>0</v>
      </c>
      <c r="W333" s="12">
        <v>0</v>
      </c>
      <c r="X333" s="5">
        <v>23.29</v>
      </c>
      <c r="Y333" s="6">
        <f t="shared" si="15"/>
        <v>102.28370663153272</v>
      </c>
      <c r="Z333" s="5">
        <v>75335</v>
      </c>
      <c r="AA333" s="5">
        <v>8083</v>
      </c>
      <c r="AB333" s="5">
        <v>1170</v>
      </c>
      <c r="AC333" s="5">
        <v>23</v>
      </c>
      <c r="AD333" s="5">
        <v>0</v>
      </c>
      <c r="AE333" s="5">
        <v>0</v>
      </c>
      <c r="AF333" s="5">
        <v>1</v>
      </c>
      <c r="AG333" s="5">
        <v>0</v>
      </c>
      <c r="AH333" s="5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1</v>
      </c>
      <c r="AO333" s="6">
        <v>0</v>
      </c>
      <c r="AP333" s="6">
        <v>0</v>
      </c>
      <c r="AQ333" s="6">
        <v>0</v>
      </c>
      <c r="AR333" s="6">
        <v>0</v>
      </c>
      <c r="AS333" s="5">
        <v>1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</row>
    <row r="334" spans="1:52" ht="15.75" customHeight="1">
      <c r="A334" s="4">
        <v>44075</v>
      </c>
      <c r="B334" s="2" t="s">
        <v>6</v>
      </c>
      <c r="C334" s="19">
        <v>1</v>
      </c>
      <c r="D334" s="5" t="s">
        <v>14</v>
      </c>
      <c r="E334" s="5">
        <v>990.58</v>
      </c>
      <c r="F334" s="6">
        <f t="shared" si="0"/>
        <v>6.8982906301663514</v>
      </c>
      <c r="G334" s="10">
        <v>0</v>
      </c>
      <c r="H334" s="30">
        <f>G334+H333</f>
        <v>38896</v>
      </c>
      <c r="I334" s="10">
        <f t="shared" si="16"/>
        <v>10.568646696555904</v>
      </c>
      <c r="J334" s="10">
        <v>2</v>
      </c>
      <c r="K334" s="10">
        <v>427.32</v>
      </c>
      <c r="L334" s="6">
        <f t="shared" si="1"/>
        <v>6.0575331470776863</v>
      </c>
      <c r="M334" s="11"/>
      <c r="N334" s="11">
        <f t="shared" si="2"/>
        <v>0</v>
      </c>
      <c r="O334" s="5">
        <v>0</v>
      </c>
      <c r="P334" s="5">
        <v>1</v>
      </c>
      <c r="Q334" s="5">
        <v>0</v>
      </c>
      <c r="R334" s="5">
        <v>0</v>
      </c>
      <c r="S334" s="5">
        <f t="shared" si="3"/>
        <v>0</v>
      </c>
      <c r="T334" s="5">
        <v>3942.476032</v>
      </c>
      <c r="U334" s="5">
        <f t="shared" si="4"/>
        <v>8.2795642394274651</v>
      </c>
      <c r="V334" s="2">
        <v>0</v>
      </c>
      <c r="W334" s="12">
        <v>0</v>
      </c>
      <c r="X334" s="5">
        <v>23.3</v>
      </c>
      <c r="Y334" s="6">
        <f t="shared" si="15"/>
        <v>102.32762406675451</v>
      </c>
      <c r="Z334" s="5">
        <v>50483</v>
      </c>
      <c r="AA334" s="5">
        <v>6982</v>
      </c>
      <c r="AB334" s="5">
        <v>970</v>
      </c>
      <c r="AC334" s="5">
        <v>17</v>
      </c>
      <c r="AD334" s="5">
        <v>0</v>
      </c>
      <c r="AE334" s="5">
        <v>0</v>
      </c>
      <c r="AF334" s="5">
        <v>1</v>
      </c>
      <c r="AG334" s="5">
        <v>0</v>
      </c>
      <c r="AH334" s="5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1</v>
      </c>
      <c r="AP334" s="6">
        <v>0</v>
      </c>
      <c r="AQ334" s="6">
        <v>0</v>
      </c>
      <c r="AR334" s="6">
        <v>0</v>
      </c>
      <c r="AS334" s="5">
        <v>1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</row>
    <row r="335" spans="1:52" ht="15.75" customHeight="1">
      <c r="A335" s="4">
        <v>44105</v>
      </c>
      <c r="B335" s="2" t="s">
        <v>6</v>
      </c>
      <c r="C335" s="19">
        <v>1</v>
      </c>
      <c r="D335" s="5" t="s">
        <v>14</v>
      </c>
      <c r="E335" s="5">
        <v>871.94</v>
      </c>
      <c r="F335" s="6">
        <f t="shared" si="0"/>
        <v>6.7707206142021965</v>
      </c>
      <c r="G335" s="10">
        <v>3</v>
      </c>
      <c r="H335" s="30">
        <f>G335+H334</f>
        <v>38899</v>
      </c>
      <c r="I335" s="10">
        <f t="shared" si="16"/>
        <v>10.568723822335235</v>
      </c>
      <c r="J335" s="10">
        <v>2</v>
      </c>
      <c r="K335" s="10">
        <v>429.25</v>
      </c>
      <c r="L335" s="6">
        <f t="shared" si="1"/>
        <v>6.062039499777585</v>
      </c>
      <c r="M335" s="11"/>
      <c r="N335" s="11">
        <f t="shared" si="2"/>
        <v>0</v>
      </c>
      <c r="O335" s="5">
        <v>0</v>
      </c>
      <c r="P335" s="5">
        <v>1</v>
      </c>
      <c r="Q335" s="5">
        <v>0</v>
      </c>
      <c r="R335" s="5">
        <v>0</v>
      </c>
      <c r="S335" s="5">
        <f t="shared" si="3"/>
        <v>0</v>
      </c>
      <c r="T335" s="5">
        <v>3942.476032</v>
      </c>
      <c r="U335" s="5">
        <f t="shared" si="4"/>
        <v>8.2795642394274651</v>
      </c>
      <c r="V335" s="2">
        <v>0</v>
      </c>
      <c r="W335" s="12">
        <v>0</v>
      </c>
      <c r="X335" s="5">
        <v>23.29</v>
      </c>
      <c r="Y335" s="6">
        <f t="shared" si="15"/>
        <v>102.28370663153272</v>
      </c>
      <c r="Z335" s="5">
        <v>44205</v>
      </c>
      <c r="AA335" s="5">
        <v>6796</v>
      </c>
      <c r="AB335" s="5">
        <v>672</v>
      </c>
      <c r="AC335" s="5">
        <v>18</v>
      </c>
      <c r="AD335" s="5">
        <v>0</v>
      </c>
      <c r="AE335" s="5">
        <v>0</v>
      </c>
      <c r="AF335" s="5">
        <v>1</v>
      </c>
      <c r="AG335" s="5">
        <v>0</v>
      </c>
      <c r="AH335" s="5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1</v>
      </c>
      <c r="AQ335" s="6">
        <v>0</v>
      </c>
      <c r="AR335" s="6">
        <v>0</v>
      </c>
      <c r="AS335" s="5">
        <v>1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</row>
    <row r="336" spans="1:52" ht="15.75" customHeight="1">
      <c r="A336" s="4">
        <v>44136</v>
      </c>
      <c r="B336" s="2" t="s">
        <v>6</v>
      </c>
      <c r="C336" s="19">
        <v>1</v>
      </c>
      <c r="D336" s="5" t="s">
        <v>14</v>
      </c>
      <c r="E336" s="5">
        <v>954.01</v>
      </c>
      <c r="F336" s="6">
        <f t="shared" si="0"/>
        <v>6.8606741535736422</v>
      </c>
      <c r="G336" s="10">
        <v>10</v>
      </c>
      <c r="H336" s="30">
        <f>G336+H335</f>
        <v>38909</v>
      </c>
      <c r="I336" s="10">
        <f t="shared" si="16"/>
        <v>10.568980865314236</v>
      </c>
      <c r="J336" s="10">
        <v>2</v>
      </c>
      <c r="K336" s="10">
        <v>449.7</v>
      </c>
      <c r="L336" s="6">
        <f t="shared" si="1"/>
        <v>6.1085806937766618</v>
      </c>
      <c r="M336" s="11"/>
      <c r="N336" s="11">
        <f t="shared" si="2"/>
        <v>0</v>
      </c>
      <c r="O336" s="5">
        <v>0</v>
      </c>
      <c r="P336" s="5">
        <v>1</v>
      </c>
      <c r="Q336" s="5">
        <v>0</v>
      </c>
      <c r="R336" s="5">
        <v>0</v>
      </c>
      <c r="S336" s="5">
        <f t="shared" si="3"/>
        <v>0</v>
      </c>
      <c r="T336" s="5">
        <v>3942.476032</v>
      </c>
      <c r="U336" s="5">
        <f t="shared" si="4"/>
        <v>8.2795642394274651</v>
      </c>
      <c r="V336" s="2">
        <v>0</v>
      </c>
      <c r="W336" s="12">
        <v>0</v>
      </c>
      <c r="X336" s="5">
        <v>23.29</v>
      </c>
      <c r="Y336" s="6">
        <f t="shared" si="15"/>
        <v>102.28370663153272</v>
      </c>
      <c r="Z336" s="5">
        <v>57248</v>
      </c>
      <c r="AA336" s="5">
        <v>6277</v>
      </c>
      <c r="AB336" s="5">
        <v>721</v>
      </c>
      <c r="AC336" s="5">
        <v>5</v>
      </c>
      <c r="AD336" s="5">
        <v>0</v>
      </c>
      <c r="AE336" s="5">
        <v>0</v>
      </c>
      <c r="AF336" s="5">
        <v>1</v>
      </c>
      <c r="AG336" s="5">
        <v>0</v>
      </c>
      <c r="AH336" s="5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1</v>
      </c>
      <c r="AR336" s="6">
        <v>0</v>
      </c>
      <c r="AS336" s="5">
        <v>1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</row>
    <row r="337" spans="1:52" ht="15.75" customHeight="1">
      <c r="A337" s="4">
        <v>44166</v>
      </c>
      <c r="B337" s="2" t="s">
        <v>6</v>
      </c>
      <c r="C337" s="19">
        <v>1</v>
      </c>
      <c r="D337" s="5" t="s">
        <v>14</v>
      </c>
      <c r="E337" s="5">
        <v>953.16</v>
      </c>
      <c r="F337" s="6">
        <f t="shared" si="0"/>
        <v>6.8597827804330409</v>
      </c>
      <c r="G337" s="10">
        <v>92</v>
      </c>
      <c r="H337" s="21">
        <v>38897</v>
      </c>
      <c r="I337" s="10">
        <f t="shared" si="16"/>
        <v>10.568672405809952</v>
      </c>
      <c r="J337" s="10">
        <v>2</v>
      </c>
      <c r="K337" s="10">
        <v>471.52</v>
      </c>
      <c r="L337" s="6">
        <f t="shared" si="1"/>
        <v>6.1559615189893844</v>
      </c>
      <c r="M337" s="11"/>
      <c r="N337" s="11">
        <f t="shared" si="2"/>
        <v>0</v>
      </c>
      <c r="O337" s="5">
        <v>0</v>
      </c>
      <c r="P337" s="5">
        <v>1</v>
      </c>
      <c r="Q337" s="5">
        <v>0</v>
      </c>
      <c r="R337" s="5">
        <v>0</v>
      </c>
      <c r="S337" s="5">
        <f t="shared" si="3"/>
        <v>0</v>
      </c>
      <c r="T337" s="5">
        <v>3942.476032</v>
      </c>
      <c r="U337" s="5">
        <f t="shared" si="4"/>
        <v>8.2795642394274651</v>
      </c>
      <c r="V337" s="2">
        <v>0</v>
      </c>
      <c r="W337" s="12">
        <v>0</v>
      </c>
      <c r="X337" s="5">
        <v>23.29</v>
      </c>
      <c r="Y337" s="6">
        <f t="shared" si="15"/>
        <v>102.28370663153272</v>
      </c>
      <c r="Z337" s="5">
        <v>48578</v>
      </c>
      <c r="AA337" s="5">
        <v>5001</v>
      </c>
      <c r="AB337" s="5">
        <v>915</v>
      </c>
      <c r="AC337" s="5">
        <v>8</v>
      </c>
      <c r="AD337" s="5">
        <v>0</v>
      </c>
      <c r="AE337" s="5">
        <v>0</v>
      </c>
      <c r="AF337" s="5">
        <v>1</v>
      </c>
      <c r="AG337" s="5">
        <v>0</v>
      </c>
      <c r="AH337" s="5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1</v>
      </c>
      <c r="AS337" s="5">
        <v>1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</row>
    <row r="338" spans="1:52" ht="15.75" customHeight="1">
      <c r="A338" s="4">
        <v>44197</v>
      </c>
      <c r="B338" s="2" t="s">
        <v>6</v>
      </c>
      <c r="C338" s="19">
        <v>1</v>
      </c>
      <c r="D338" s="5" t="s">
        <v>14</v>
      </c>
      <c r="E338" s="5">
        <v>960.03</v>
      </c>
      <c r="F338" s="6">
        <f t="shared" si="0"/>
        <v>6.8669645339736105</v>
      </c>
      <c r="G338" s="10">
        <v>199</v>
      </c>
      <c r="H338" s="30">
        <f>G338+H337</f>
        <v>39096</v>
      </c>
      <c r="I338" s="10">
        <f t="shared" si="16"/>
        <v>10.573775438949991</v>
      </c>
      <c r="J338" s="10">
        <v>2</v>
      </c>
      <c r="K338" s="10">
        <v>484.63</v>
      </c>
      <c r="L338" s="6">
        <f t="shared" si="1"/>
        <v>6.1833857131934806</v>
      </c>
      <c r="M338" s="11"/>
      <c r="N338" s="11">
        <f t="shared" si="2"/>
        <v>0</v>
      </c>
      <c r="O338" s="5">
        <v>0</v>
      </c>
      <c r="P338" s="5">
        <v>1</v>
      </c>
      <c r="Q338" s="5">
        <v>0</v>
      </c>
      <c r="R338" s="5">
        <v>0</v>
      </c>
      <c r="S338" s="5">
        <f t="shared" si="3"/>
        <v>0</v>
      </c>
      <c r="T338" s="5">
        <v>3942.476032</v>
      </c>
      <c r="U338" s="5">
        <f t="shared" si="4"/>
        <v>8.2795642394274651</v>
      </c>
      <c r="V338" s="2">
        <v>0</v>
      </c>
      <c r="W338" s="12">
        <v>0</v>
      </c>
      <c r="X338" s="5">
        <v>23.29</v>
      </c>
      <c r="Y338" s="6">
        <f t="shared" si="15"/>
        <v>102.28370663153272</v>
      </c>
      <c r="Z338" s="5">
        <v>21629</v>
      </c>
      <c r="AA338" s="5">
        <v>7501</v>
      </c>
      <c r="AB338" s="5">
        <v>568</v>
      </c>
      <c r="AC338" s="5">
        <v>3</v>
      </c>
      <c r="AD338" s="5">
        <v>567</v>
      </c>
      <c r="AE338" s="5">
        <v>0</v>
      </c>
      <c r="AF338" s="5">
        <v>1</v>
      </c>
      <c r="AG338" s="5">
        <v>1</v>
      </c>
      <c r="AH338" s="5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5">
        <v>1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</row>
    <row r="339" spans="1:52" ht="15.75" customHeight="1">
      <c r="A339" s="4">
        <v>44228</v>
      </c>
      <c r="B339" s="2" t="s">
        <v>6</v>
      </c>
      <c r="C339" s="19">
        <v>1</v>
      </c>
      <c r="D339" s="5" t="s">
        <v>14</v>
      </c>
      <c r="E339" s="5">
        <v>938.32</v>
      </c>
      <c r="F339" s="6">
        <f t="shared" si="0"/>
        <v>6.8440910422132495</v>
      </c>
      <c r="G339" s="10">
        <v>313</v>
      </c>
      <c r="H339" s="30">
        <f>G339+H338</f>
        <v>39409</v>
      </c>
      <c r="I339" s="10">
        <f t="shared" si="16"/>
        <v>10.581749495596627</v>
      </c>
      <c r="J339" s="10">
        <v>2</v>
      </c>
      <c r="K339" s="10">
        <v>483.78</v>
      </c>
      <c r="L339" s="6">
        <f t="shared" si="1"/>
        <v>6.1816302579249855</v>
      </c>
      <c r="M339" s="11"/>
      <c r="N339" s="11">
        <f t="shared" si="2"/>
        <v>0</v>
      </c>
      <c r="O339" s="5">
        <v>0</v>
      </c>
      <c r="P339" s="5">
        <v>1</v>
      </c>
      <c r="Q339" s="5">
        <v>0</v>
      </c>
      <c r="R339" s="5">
        <v>0</v>
      </c>
      <c r="S339" s="5">
        <f t="shared" si="3"/>
        <v>0</v>
      </c>
      <c r="T339" s="5">
        <v>3942.476032</v>
      </c>
      <c r="U339" s="5">
        <f t="shared" si="4"/>
        <v>8.2795642394274651</v>
      </c>
      <c r="V339" s="2">
        <v>0</v>
      </c>
      <c r="W339" s="12">
        <v>0</v>
      </c>
      <c r="X339" s="5">
        <v>23.29</v>
      </c>
      <c r="Y339" s="6">
        <f t="shared" si="15"/>
        <v>102.28370663153272</v>
      </c>
      <c r="Z339" s="5">
        <v>11077</v>
      </c>
      <c r="AA339" s="5">
        <v>12329</v>
      </c>
      <c r="AB339" s="5">
        <v>281</v>
      </c>
      <c r="AC339" s="5">
        <v>10</v>
      </c>
      <c r="AD339" s="5">
        <v>1938619</v>
      </c>
      <c r="AE339" s="5">
        <v>0</v>
      </c>
      <c r="AF339" s="5">
        <v>1</v>
      </c>
      <c r="AG339" s="5">
        <v>0</v>
      </c>
      <c r="AH339" s="5">
        <v>1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5">
        <v>1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</row>
    <row r="340" spans="1:52" ht="15.75" customHeight="1">
      <c r="A340" s="4">
        <v>44256</v>
      </c>
      <c r="B340" s="2" t="s">
        <v>6</v>
      </c>
      <c r="C340" s="19">
        <v>1</v>
      </c>
      <c r="D340" s="5" t="s">
        <v>14</v>
      </c>
      <c r="E340" s="5">
        <v>1004.04</v>
      </c>
      <c r="F340" s="6">
        <f t="shared" si="0"/>
        <v>6.911787140095508</v>
      </c>
      <c r="G340" s="10">
        <v>491</v>
      </c>
      <c r="H340" s="30">
        <f>G340+H339</f>
        <v>39900</v>
      </c>
      <c r="I340" s="10">
        <f t="shared" si="16"/>
        <v>10.594131602877955</v>
      </c>
      <c r="J340" s="10">
        <v>2</v>
      </c>
      <c r="K340" s="10">
        <v>496.73</v>
      </c>
      <c r="L340" s="6">
        <f t="shared" si="1"/>
        <v>6.2080466189203456</v>
      </c>
      <c r="M340" s="11"/>
      <c r="N340" s="11">
        <f t="shared" si="2"/>
        <v>0</v>
      </c>
      <c r="O340" s="5">
        <v>0</v>
      </c>
      <c r="P340" s="5">
        <v>1</v>
      </c>
      <c r="Q340" s="5">
        <v>0</v>
      </c>
      <c r="R340" s="5">
        <v>0</v>
      </c>
      <c r="S340" s="5">
        <f t="shared" si="3"/>
        <v>0</v>
      </c>
      <c r="T340" s="5">
        <v>3942.476032</v>
      </c>
      <c r="U340" s="5">
        <f t="shared" si="4"/>
        <v>8.2795642394274651</v>
      </c>
      <c r="V340" s="2">
        <v>0</v>
      </c>
      <c r="W340" s="12">
        <v>0</v>
      </c>
      <c r="X340" s="5">
        <v>23.29</v>
      </c>
      <c r="Y340" s="6">
        <f t="shared" si="15"/>
        <v>102.28370663153272</v>
      </c>
      <c r="Z340" s="5">
        <v>65079</v>
      </c>
      <c r="AA340" s="5">
        <v>16300</v>
      </c>
      <c r="AB340" s="5">
        <v>638</v>
      </c>
      <c r="AC340" s="5">
        <v>33</v>
      </c>
      <c r="AD340" s="5">
        <v>70407</v>
      </c>
      <c r="AE340" s="5">
        <v>221871</v>
      </c>
      <c r="AF340" s="5">
        <v>1</v>
      </c>
      <c r="AG340" s="5">
        <v>0</v>
      </c>
      <c r="AH340" s="5">
        <v>0</v>
      </c>
      <c r="AI340" s="6">
        <v>1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5">
        <v>1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</row>
    <row r="341" spans="1:52" ht="15.75" customHeight="1">
      <c r="A341" s="4">
        <v>44287</v>
      </c>
      <c r="B341" s="2" t="s">
        <v>6</v>
      </c>
      <c r="C341" s="19">
        <v>1</v>
      </c>
      <c r="D341" s="5" t="s">
        <v>14</v>
      </c>
      <c r="E341" s="5">
        <v>1178.48</v>
      </c>
      <c r="F341" s="6">
        <f t="shared" si="0"/>
        <v>7.0719807515066826</v>
      </c>
      <c r="G341" s="10">
        <v>640</v>
      </c>
      <c r="H341" s="21">
        <v>38898</v>
      </c>
      <c r="I341" s="10">
        <f t="shared" si="16"/>
        <v>10.56869811440305</v>
      </c>
      <c r="J341" s="10">
        <v>2</v>
      </c>
      <c r="K341" s="10">
        <v>504.07</v>
      </c>
      <c r="L341" s="6">
        <f t="shared" si="1"/>
        <v>6.2227151473160891</v>
      </c>
      <c r="M341" s="11">
        <v>99.8</v>
      </c>
      <c r="N341" s="11">
        <f t="shared" si="2"/>
        <v>4.6131383556372683</v>
      </c>
      <c r="O341" s="5">
        <v>0</v>
      </c>
      <c r="P341" s="5">
        <v>1</v>
      </c>
      <c r="Q341" s="5">
        <v>0</v>
      </c>
      <c r="R341" s="5">
        <v>0</v>
      </c>
      <c r="S341" s="5">
        <f t="shared" si="3"/>
        <v>0</v>
      </c>
      <c r="T341" s="5">
        <v>3942.476032</v>
      </c>
      <c r="U341" s="5">
        <f t="shared" si="4"/>
        <v>8.2795642394274651</v>
      </c>
      <c r="V341" s="2">
        <v>0</v>
      </c>
      <c r="W341" s="12">
        <v>0</v>
      </c>
      <c r="X341" s="5">
        <v>23.29</v>
      </c>
      <c r="Y341" s="6">
        <f t="shared" si="15"/>
        <v>102.28370663153272</v>
      </c>
      <c r="Z341" s="5">
        <v>147837</v>
      </c>
      <c r="AA341" s="5">
        <v>25688</v>
      </c>
      <c r="AB341" s="5">
        <v>2404</v>
      </c>
      <c r="AC341" s="5">
        <v>167</v>
      </c>
      <c r="AD341" s="5">
        <v>1247104</v>
      </c>
      <c r="AE341" s="5">
        <v>739719</v>
      </c>
      <c r="AF341" s="5">
        <v>1</v>
      </c>
      <c r="AG341" s="5">
        <v>0</v>
      </c>
      <c r="AH341" s="5">
        <v>0</v>
      </c>
      <c r="AI341" s="6">
        <v>0</v>
      </c>
      <c r="AJ341" s="6">
        <v>1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5">
        <v>1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</row>
    <row r="342" spans="1:52" ht="15.75" customHeight="1">
      <c r="A342" s="9">
        <v>44317</v>
      </c>
      <c r="B342" s="2" t="s">
        <v>6</v>
      </c>
      <c r="C342" s="19">
        <v>1</v>
      </c>
      <c r="D342" s="5" t="s">
        <v>14</v>
      </c>
      <c r="E342" s="5">
        <v>1229.52</v>
      </c>
      <c r="F342" s="6">
        <f t="shared" si="0"/>
        <v>7.1143791282990563</v>
      </c>
      <c r="G342" s="10">
        <v>375</v>
      </c>
      <c r="H342" s="30">
        <f>G342+H341</f>
        <v>39273</v>
      </c>
      <c r="I342" s="10">
        <f t="shared" si="16"/>
        <v>10.578292538848208</v>
      </c>
      <c r="J342" s="10">
        <v>2</v>
      </c>
      <c r="K342" s="10">
        <v>477.97</v>
      </c>
      <c r="L342" s="6">
        <f t="shared" si="1"/>
        <v>6.1695479690155945</v>
      </c>
      <c r="M342" s="11"/>
      <c r="N342" s="11">
        <f t="shared" si="2"/>
        <v>0</v>
      </c>
      <c r="O342" s="5">
        <v>0</v>
      </c>
      <c r="P342" s="5">
        <v>1</v>
      </c>
      <c r="Q342" s="5">
        <v>0</v>
      </c>
      <c r="R342" s="5">
        <v>0</v>
      </c>
      <c r="S342" s="5">
        <f t="shared" si="3"/>
        <v>0</v>
      </c>
      <c r="T342" s="5">
        <v>3942.476032</v>
      </c>
      <c r="U342" s="5">
        <f t="shared" si="4"/>
        <v>8.2795642394274651</v>
      </c>
      <c r="V342" s="2">
        <v>0</v>
      </c>
      <c r="W342" s="12">
        <v>0</v>
      </c>
      <c r="X342" s="5">
        <v>23.15</v>
      </c>
      <c r="Y342" s="6">
        <f t="shared" si="15"/>
        <v>101.66886253842776</v>
      </c>
      <c r="Z342" s="5">
        <v>41408</v>
      </c>
      <c r="AA342" s="5">
        <v>11806</v>
      </c>
      <c r="AB342" s="5">
        <v>1169</v>
      </c>
      <c r="AC342" s="5">
        <v>98</v>
      </c>
      <c r="AD342" s="5">
        <v>823451</v>
      </c>
      <c r="AE342" s="5">
        <v>929366</v>
      </c>
      <c r="AF342" s="5">
        <v>1</v>
      </c>
      <c r="AG342" s="5">
        <v>0</v>
      </c>
      <c r="AH342" s="5">
        <v>0</v>
      </c>
      <c r="AI342" s="6">
        <v>0</v>
      </c>
      <c r="AJ342" s="6">
        <v>0</v>
      </c>
      <c r="AK342" s="6">
        <v>1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5">
        <v>1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</row>
    <row r="343" spans="1:52" ht="15.75" customHeight="1">
      <c r="A343" s="4">
        <v>44348</v>
      </c>
      <c r="B343" s="2" t="s">
        <v>6</v>
      </c>
      <c r="C343" s="19">
        <v>1</v>
      </c>
      <c r="D343" s="5" t="s">
        <v>14</v>
      </c>
      <c r="E343" s="5">
        <v>1269.8499999999999</v>
      </c>
      <c r="F343" s="6">
        <f t="shared" si="0"/>
        <v>7.1466540622408532</v>
      </c>
      <c r="G343" s="10">
        <v>1025</v>
      </c>
      <c r="H343" s="30">
        <f>G343+H342</f>
        <v>40298</v>
      </c>
      <c r="I343" s="10">
        <f t="shared" si="16"/>
        <v>10.604057118911712</v>
      </c>
      <c r="J343" s="10">
        <v>2</v>
      </c>
      <c r="K343" s="10">
        <v>508.07</v>
      </c>
      <c r="L343" s="6">
        <f t="shared" si="1"/>
        <v>6.2306192333611756</v>
      </c>
      <c r="M343" s="11">
        <v>99.1</v>
      </c>
      <c r="N343" s="11">
        <f t="shared" si="2"/>
        <v>4.6061696863211745</v>
      </c>
      <c r="O343" s="5">
        <v>0</v>
      </c>
      <c r="P343" s="5">
        <v>1</v>
      </c>
      <c r="Q343" s="5">
        <v>0</v>
      </c>
      <c r="R343" s="5">
        <v>0</v>
      </c>
      <c r="S343" s="5">
        <f t="shared" si="3"/>
        <v>0</v>
      </c>
      <c r="T343" s="5">
        <v>3942.476032</v>
      </c>
      <c r="U343" s="5">
        <f t="shared" si="4"/>
        <v>8.2795642394274651</v>
      </c>
      <c r="V343" s="2">
        <v>0</v>
      </c>
      <c r="W343" s="12">
        <v>0</v>
      </c>
      <c r="X343" s="5">
        <v>22.91</v>
      </c>
      <c r="Y343" s="6">
        <f t="shared" si="15"/>
        <v>100.61484409310496</v>
      </c>
      <c r="Z343" s="5">
        <v>112718</v>
      </c>
      <c r="AA343" s="5">
        <v>4613</v>
      </c>
      <c r="AB343" s="5">
        <v>1884</v>
      </c>
      <c r="AC343" s="5">
        <v>34</v>
      </c>
      <c r="AD343" s="5">
        <v>42601</v>
      </c>
      <c r="AE343" s="5">
        <v>599869</v>
      </c>
      <c r="AF343" s="5">
        <v>1</v>
      </c>
      <c r="AG343" s="5">
        <v>0</v>
      </c>
      <c r="AH343" s="5">
        <v>0</v>
      </c>
      <c r="AI343" s="6">
        <v>0</v>
      </c>
      <c r="AJ343" s="6">
        <v>0</v>
      </c>
      <c r="AK343" s="6">
        <v>0</v>
      </c>
      <c r="AL343" s="6">
        <v>1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5">
        <v>1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</row>
    <row r="344" spans="1:52" ht="15.75" customHeight="1">
      <c r="A344" s="4">
        <v>44378</v>
      </c>
      <c r="B344" s="2" t="s">
        <v>6</v>
      </c>
      <c r="C344" s="19">
        <v>1</v>
      </c>
      <c r="D344" s="5" t="s">
        <v>14</v>
      </c>
      <c r="E344" s="5">
        <v>1021.63</v>
      </c>
      <c r="F344" s="6">
        <f t="shared" si="0"/>
        <v>6.9291546699880273</v>
      </c>
      <c r="G344" s="10">
        <v>417</v>
      </c>
      <c r="H344" s="30">
        <f>G344+H343</f>
        <v>40715</v>
      </c>
      <c r="I344" s="10">
        <f t="shared" si="16"/>
        <v>10.614351853901232</v>
      </c>
      <c r="J344" s="10">
        <v>2</v>
      </c>
      <c r="K344" s="10">
        <v>471.44</v>
      </c>
      <c r="L344" s="6">
        <f t="shared" si="1"/>
        <v>6.1557918405296581</v>
      </c>
      <c r="M344" s="11">
        <v>100.3</v>
      </c>
      <c r="N344" s="11">
        <f t="shared" si="2"/>
        <v>4.6180864112546374</v>
      </c>
      <c r="O344" s="5">
        <v>0</v>
      </c>
      <c r="P344" s="5">
        <v>1</v>
      </c>
      <c r="Q344" s="5">
        <v>0</v>
      </c>
      <c r="R344" s="5">
        <v>0</v>
      </c>
      <c r="S344" s="5">
        <f t="shared" si="3"/>
        <v>0</v>
      </c>
      <c r="T344" s="5">
        <v>3942.476032</v>
      </c>
      <c r="U344" s="5">
        <f t="shared" si="4"/>
        <v>8.2795642394274651</v>
      </c>
      <c r="V344" s="2">
        <v>0</v>
      </c>
      <c r="W344" s="12">
        <v>0</v>
      </c>
      <c r="X344" s="5">
        <v>23.29</v>
      </c>
      <c r="Y344" s="6">
        <f t="shared" si="15"/>
        <v>102.28370663153272</v>
      </c>
      <c r="Z344" s="5">
        <v>336226</v>
      </c>
      <c r="AA344" s="5">
        <v>4168</v>
      </c>
      <c r="AB344" s="5">
        <v>6182</v>
      </c>
      <c r="AC344" s="5">
        <v>11</v>
      </c>
      <c r="AD344" s="5">
        <v>2734283</v>
      </c>
      <c r="AE344" s="5">
        <v>591817</v>
      </c>
      <c r="AF344" s="5">
        <v>1</v>
      </c>
      <c r="AG344" s="5">
        <v>0</v>
      </c>
      <c r="AH344" s="5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1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5">
        <v>1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</row>
    <row r="345" spans="1:52" ht="15.75" customHeight="1">
      <c r="A345" s="4">
        <v>44409</v>
      </c>
      <c r="B345" s="2" t="s">
        <v>6</v>
      </c>
      <c r="C345" s="19">
        <v>1</v>
      </c>
      <c r="D345" s="5" t="s">
        <v>14</v>
      </c>
      <c r="E345" s="5">
        <v>1071.1600000000001</v>
      </c>
      <c r="F345" s="6">
        <f t="shared" si="0"/>
        <v>6.9764974523802818</v>
      </c>
      <c r="G345" s="10">
        <v>1747</v>
      </c>
      <c r="H345" s="21">
        <v>38899</v>
      </c>
      <c r="I345" s="10">
        <f t="shared" si="16"/>
        <v>10.568723822335235</v>
      </c>
      <c r="J345" s="10">
        <v>2</v>
      </c>
      <c r="K345" s="10">
        <v>508.07</v>
      </c>
      <c r="L345" s="6">
        <f t="shared" si="1"/>
        <v>6.2306192333611756</v>
      </c>
      <c r="M345" s="11"/>
      <c r="N345" s="11">
        <f t="shared" si="2"/>
        <v>0</v>
      </c>
      <c r="O345" s="5">
        <v>0</v>
      </c>
      <c r="P345" s="5">
        <v>1</v>
      </c>
      <c r="Q345" s="5">
        <v>0</v>
      </c>
      <c r="R345" s="5">
        <v>0</v>
      </c>
      <c r="S345" s="5">
        <f t="shared" si="3"/>
        <v>0</v>
      </c>
      <c r="T345" s="5">
        <v>3942.476032</v>
      </c>
      <c r="U345" s="5">
        <f t="shared" si="4"/>
        <v>8.2795642394274651</v>
      </c>
      <c r="V345" s="2">
        <v>0</v>
      </c>
      <c r="W345" s="12">
        <v>0</v>
      </c>
      <c r="X345" s="5">
        <v>23.06</v>
      </c>
      <c r="Y345" s="6">
        <f t="shared" si="15"/>
        <v>101.27360562143171</v>
      </c>
      <c r="Z345" s="5">
        <v>251134</v>
      </c>
      <c r="AA345" s="5">
        <v>6505</v>
      </c>
      <c r="AB345" s="5">
        <v>5510</v>
      </c>
      <c r="AC345" s="5">
        <v>1</v>
      </c>
      <c r="AD345" s="5">
        <v>11087192</v>
      </c>
      <c r="AE345" s="5">
        <v>604328</v>
      </c>
      <c r="AF345" s="5">
        <v>1</v>
      </c>
      <c r="AG345" s="5">
        <v>0</v>
      </c>
      <c r="AH345" s="5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1</v>
      </c>
      <c r="AO345" s="6">
        <v>0</v>
      </c>
      <c r="AP345" s="6">
        <v>0</v>
      </c>
      <c r="AQ345" s="6">
        <v>0</v>
      </c>
      <c r="AR345" s="6">
        <v>0</v>
      </c>
      <c r="AS345" s="5">
        <v>1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</row>
    <row r="346" spans="1:52" ht="15.75" customHeight="1">
      <c r="A346" s="4">
        <v>44440</v>
      </c>
      <c r="B346" s="2" t="s">
        <v>6</v>
      </c>
      <c r="C346" s="19">
        <v>1</v>
      </c>
      <c r="D346" s="5" t="s">
        <v>14</v>
      </c>
      <c r="E346" s="5">
        <v>935.8</v>
      </c>
      <c r="F346" s="6">
        <f t="shared" si="0"/>
        <v>6.8414017784321155</v>
      </c>
      <c r="G346" s="10">
        <v>1568</v>
      </c>
      <c r="H346" s="30">
        <f>G346+H345</f>
        <v>40467</v>
      </c>
      <c r="I346" s="10">
        <f t="shared" si="16"/>
        <v>10.608242106137789</v>
      </c>
      <c r="J346" s="10">
        <v>2</v>
      </c>
      <c r="K346" s="10">
        <v>471.44</v>
      </c>
      <c r="L346" s="6">
        <f t="shared" si="1"/>
        <v>6.1557918405296581</v>
      </c>
      <c r="M346" s="11"/>
      <c r="N346" s="11">
        <f t="shared" si="2"/>
        <v>0</v>
      </c>
      <c r="O346" s="5">
        <v>0</v>
      </c>
      <c r="P346" s="5">
        <v>1</v>
      </c>
      <c r="Q346" s="5">
        <v>0</v>
      </c>
      <c r="R346" s="5">
        <v>0</v>
      </c>
      <c r="S346" s="5">
        <f t="shared" si="3"/>
        <v>0</v>
      </c>
      <c r="T346" s="5">
        <v>3942.476032</v>
      </c>
      <c r="U346" s="5">
        <f t="shared" si="4"/>
        <v>8.2795642394274651</v>
      </c>
      <c r="V346" s="2">
        <v>0</v>
      </c>
      <c r="W346" s="12">
        <v>0</v>
      </c>
      <c r="X346" s="5">
        <v>23.3</v>
      </c>
      <c r="Y346" s="6">
        <f t="shared" si="15"/>
        <v>102.32762406675451</v>
      </c>
      <c r="Z346" s="5">
        <v>55293</v>
      </c>
      <c r="AA346" s="5">
        <v>3899</v>
      </c>
      <c r="AB346" s="5">
        <v>1315</v>
      </c>
      <c r="AC346" s="5">
        <v>4</v>
      </c>
      <c r="AD346" s="5">
        <v>18962130</v>
      </c>
      <c r="AE346" s="5">
        <v>149336</v>
      </c>
      <c r="AF346" s="5">
        <v>1</v>
      </c>
      <c r="AG346" s="5">
        <v>0</v>
      </c>
      <c r="AH346" s="5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1</v>
      </c>
      <c r="AP346" s="6">
        <v>0</v>
      </c>
      <c r="AQ346" s="6">
        <v>0</v>
      </c>
      <c r="AR346" s="6">
        <v>0</v>
      </c>
      <c r="AS346" s="5">
        <v>1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</row>
    <row r="347" spans="1:52" ht="15.75" customHeight="1">
      <c r="A347" s="4">
        <v>44470</v>
      </c>
      <c r="B347" s="2" t="s">
        <v>6</v>
      </c>
      <c r="C347" s="19">
        <v>1</v>
      </c>
      <c r="D347" s="5" t="s">
        <v>14</v>
      </c>
      <c r="E347" s="5">
        <v>915.28</v>
      </c>
      <c r="F347" s="6">
        <f t="shared" si="0"/>
        <v>6.8192300293926884</v>
      </c>
      <c r="G347" s="10">
        <v>1514</v>
      </c>
      <c r="H347" s="30">
        <f>G347+H346</f>
        <v>41981</v>
      </c>
      <c r="I347" s="10">
        <f t="shared" si="16"/>
        <v>10.644972413957991</v>
      </c>
      <c r="J347" s="10">
        <v>2</v>
      </c>
      <c r="K347" s="10">
        <v>461.8</v>
      </c>
      <c r="L347" s="6">
        <f t="shared" si="1"/>
        <v>6.1351318969203952</v>
      </c>
      <c r="M347" s="11"/>
      <c r="N347" s="11">
        <f t="shared" si="2"/>
        <v>0</v>
      </c>
      <c r="O347" s="5">
        <v>0</v>
      </c>
      <c r="P347" s="5">
        <v>1</v>
      </c>
      <c r="Q347" s="5">
        <v>0</v>
      </c>
      <c r="R347" s="5">
        <v>0</v>
      </c>
      <c r="S347" s="5">
        <f t="shared" si="3"/>
        <v>0</v>
      </c>
      <c r="T347" s="5">
        <v>3942.476032</v>
      </c>
      <c r="U347" s="5">
        <f t="shared" si="4"/>
        <v>8.2795642394274651</v>
      </c>
      <c r="V347" s="2">
        <v>0</v>
      </c>
      <c r="W347" s="12">
        <v>0</v>
      </c>
      <c r="X347" s="5">
        <v>23.41</v>
      </c>
      <c r="Y347" s="6">
        <f t="shared" si="15"/>
        <v>102.81071585419411</v>
      </c>
      <c r="Z347" s="5">
        <v>13628</v>
      </c>
      <c r="AA347" s="5">
        <v>2604</v>
      </c>
      <c r="AB347" s="5">
        <v>358</v>
      </c>
      <c r="AC347" s="5">
        <v>4</v>
      </c>
      <c r="AD347" s="5">
        <v>6884827</v>
      </c>
      <c r="AE347" s="5">
        <v>114249</v>
      </c>
      <c r="AF347" s="5">
        <v>1</v>
      </c>
      <c r="AG347" s="5">
        <v>0</v>
      </c>
      <c r="AH347" s="5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1</v>
      </c>
      <c r="AQ347" s="6">
        <v>0</v>
      </c>
      <c r="AR347" s="6">
        <v>0</v>
      </c>
      <c r="AS347" s="5">
        <v>1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</row>
    <row r="348" spans="1:52" ht="15.75" customHeight="1">
      <c r="A348" s="4">
        <v>44501</v>
      </c>
      <c r="B348" s="2" t="s">
        <v>6</v>
      </c>
      <c r="C348" s="19">
        <v>1</v>
      </c>
      <c r="D348" s="5" t="s">
        <v>14</v>
      </c>
      <c r="E348" s="5">
        <v>906.9</v>
      </c>
      <c r="F348" s="6">
        <f t="shared" si="0"/>
        <v>6.8100321904535219</v>
      </c>
      <c r="G348" s="10">
        <v>1439</v>
      </c>
      <c r="H348" s="30">
        <f>G348+H347</f>
        <v>43420</v>
      </c>
      <c r="I348" s="10">
        <f t="shared" si="16"/>
        <v>10.678675443432283</v>
      </c>
      <c r="J348" s="10">
        <v>2</v>
      </c>
      <c r="K348" s="10">
        <v>516.14</v>
      </c>
      <c r="L348" s="6">
        <f t="shared" si="1"/>
        <v>6.2463780465109942</v>
      </c>
      <c r="M348" s="11"/>
      <c r="N348" s="11">
        <f t="shared" si="2"/>
        <v>0</v>
      </c>
      <c r="O348" s="5">
        <v>0</v>
      </c>
      <c r="P348" s="5">
        <v>1</v>
      </c>
      <c r="Q348" s="5">
        <v>0</v>
      </c>
      <c r="R348" s="5">
        <v>0</v>
      </c>
      <c r="S348" s="5">
        <f t="shared" si="3"/>
        <v>0</v>
      </c>
      <c r="T348" s="5">
        <v>3942.476032</v>
      </c>
      <c r="U348" s="5">
        <f t="shared" si="4"/>
        <v>8.2795642394274651</v>
      </c>
      <c r="V348" s="2">
        <v>0</v>
      </c>
      <c r="W348" s="12">
        <v>0</v>
      </c>
      <c r="X348" s="5">
        <v>23.38</v>
      </c>
      <c r="Y348" s="6">
        <f t="shared" si="15"/>
        <v>102.67896354852877</v>
      </c>
      <c r="Z348" s="5">
        <v>6745</v>
      </c>
      <c r="AA348" s="5">
        <v>4200</v>
      </c>
      <c r="AB348" s="5">
        <v>113</v>
      </c>
      <c r="AC348" s="5">
        <v>1</v>
      </c>
      <c r="AD348" s="5">
        <v>16980584</v>
      </c>
      <c r="AE348" s="5">
        <v>96987</v>
      </c>
      <c r="AF348" s="5">
        <v>1</v>
      </c>
      <c r="AG348" s="5">
        <v>0</v>
      </c>
      <c r="AH348" s="5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1</v>
      </c>
      <c r="AR348" s="6">
        <v>0</v>
      </c>
      <c r="AS348" s="5">
        <v>1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</row>
    <row r="349" spans="1:52" ht="15.75" customHeight="1">
      <c r="A349" s="4">
        <v>44531</v>
      </c>
      <c r="B349" s="2" t="s">
        <v>6</v>
      </c>
      <c r="C349" s="19">
        <v>1</v>
      </c>
      <c r="D349" s="5" t="s">
        <v>14</v>
      </c>
      <c r="E349" s="5">
        <v>993.99</v>
      </c>
      <c r="F349" s="6">
        <f t="shared" si="0"/>
        <v>6.901727146243795</v>
      </c>
      <c r="G349" s="10">
        <v>1430</v>
      </c>
      <c r="H349" s="21">
        <v>38900</v>
      </c>
      <c r="I349" s="10">
        <f t="shared" si="16"/>
        <v>10.568749529606537</v>
      </c>
      <c r="J349" s="10">
        <v>2</v>
      </c>
      <c r="K349" s="10">
        <v>518.45000000000005</v>
      </c>
      <c r="L349" s="6">
        <f t="shared" si="1"/>
        <v>6.250843591004287</v>
      </c>
      <c r="M349" s="11"/>
      <c r="N349" s="11">
        <f t="shared" si="2"/>
        <v>0</v>
      </c>
      <c r="O349" s="5">
        <v>0</v>
      </c>
      <c r="P349" s="5">
        <v>1</v>
      </c>
      <c r="Q349" s="5">
        <v>0</v>
      </c>
      <c r="R349" s="5">
        <v>0</v>
      </c>
      <c r="S349" s="5">
        <f t="shared" si="3"/>
        <v>0</v>
      </c>
      <c r="T349" s="5">
        <v>3942.476032</v>
      </c>
      <c r="U349" s="5">
        <f t="shared" si="4"/>
        <v>8.2795642394274651</v>
      </c>
      <c r="V349" s="2">
        <v>0</v>
      </c>
      <c r="W349" s="12">
        <v>0</v>
      </c>
      <c r="X349" s="5">
        <v>23.56</v>
      </c>
      <c r="Y349" s="6">
        <f t="shared" si="15"/>
        <v>103.46947738252086</v>
      </c>
      <c r="Z349" s="5">
        <v>9255</v>
      </c>
      <c r="AA349" s="5">
        <v>7081</v>
      </c>
      <c r="AB349" s="5">
        <v>91</v>
      </c>
      <c r="AC349" s="5">
        <v>7</v>
      </c>
      <c r="AD349" s="5">
        <v>8813795</v>
      </c>
      <c r="AE349" s="5">
        <v>171353</v>
      </c>
      <c r="AF349" s="5">
        <v>1</v>
      </c>
      <c r="AG349" s="5">
        <v>0</v>
      </c>
      <c r="AH349" s="5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1</v>
      </c>
      <c r="AS349" s="5">
        <v>1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</row>
    <row r="350" spans="1:52" ht="15.75" customHeight="1">
      <c r="A350" s="4">
        <v>44562</v>
      </c>
      <c r="B350" s="2" t="s">
        <v>6</v>
      </c>
      <c r="C350" s="19">
        <v>1</v>
      </c>
      <c r="D350" s="5" t="s">
        <v>14</v>
      </c>
      <c r="E350" s="5">
        <v>960.71</v>
      </c>
      <c r="F350" s="6">
        <f t="shared" si="0"/>
        <v>6.8676725944382335</v>
      </c>
      <c r="G350" s="10">
        <v>1431</v>
      </c>
      <c r="H350" s="30">
        <f>G350+H349</f>
        <v>40331</v>
      </c>
      <c r="I350" s="10">
        <f t="shared" si="16"/>
        <v>10.604875682997651</v>
      </c>
      <c r="J350" s="10">
        <v>2.5</v>
      </c>
      <c r="K350" s="10">
        <v>511.96</v>
      </c>
      <c r="L350" s="6">
        <f t="shared" si="1"/>
        <v>6.2382464969875908</v>
      </c>
      <c r="M350" s="11">
        <v>110.7</v>
      </c>
      <c r="N350" s="11">
        <f t="shared" si="2"/>
        <v>4.715816706075155</v>
      </c>
      <c r="O350" s="5">
        <v>0</v>
      </c>
      <c r="P350" s="5">
        <v>1</v>
      </c>
      <c r="Q350" s="5">
        <v>0</v>
      </c>
      <c r="R350" s="5">
        <v>0</v>
      </c>
      <c r="S350" s="5">
        <f t="shared" si="3"/>
        <v>0</v>
      </c>
      <c r="T350" s="5">
        <v>3942.476032</v>
      </c>
      <c r="U350" s="5">
        <f t="shared" si="4"/>
        <v>8.2795642394274651</v>
      </c>
      <c r="V350" s="2">
        <v>0</v>
      </c>
      <c r="W350" s="12">
        <v>0</v>
      </c>
      <c r="X350" s="5">
        <v>23.51</v>
      </c>
      <c r="Y350" s="6">
        <f t="shared" si="15"/>
        <v>103.24989020641195</v>
      </c>
      <c r="Z350" s="5">
        <v>213294</v>
      </c>
      <c r="AA350" s="5">
        <v>88619</v>
      </c>
      <c r="AB350" s="5">
        <v>322</v>
      </c>
      <c r="AC350" s="5">
        <v>27</v>
      </c>
      <c r="AD350" s="5">
        <v>14576165</v>
      </c>
      <c r="AE350" s="5">
        <v>446510</v>
      </c>
      <c r="AF350" s="5">
        <v>1</v>
      </c>
      <c r="AG350" s="5">
        <v>1</v>
      </c>
      <c r="AH350" s="5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5">
        <v>1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</row>
    <row r="351" spans="1:52" ht="15.75" customHeight="1">
      <c r="A351" s="4">
        <v>44593</v>
      </c>
      <c r="B351" s="2" t="s">
        <v>6</v>
      </c>
      <c r="C351" s="19">
        <v>1</v>
      </c>
      <c r="D351" s="5" t="s">
        <v>14</v>
      </c>
      <c r="E351" s="5">
        <v>841.6</v>
      </c>
      <c r="F351" s="6">
        <f t="shared" si="0"/>
        <v>6.7353048419834458</v>
      </c>
      <c r="G351" s="10">
        <v>1434</v>
      </c>
      <c r="H351" s="30">
        <f>G351+H350</f>
        <v>41765</v>
      </c>
      <c r="I351" s="10">
        <f t="shared" si="16"/>
        <v>10.639813947190007</v>
      </c>
      <c r="J351" s="10">
        <v>2.5</v>
      </c>
      <c r="K351" s="10">
        <v>521.51</v>
      </c>
      <c r="L351" s="6">
        <f t="shared" si="1"/>
        <v>6.2567284497123978</v>
      </c>
      <c r="M351" s="11">
        <v>88.3</v>
      </c>
      <c r="N351" s="11">
        <f t="shared" si="2"/>
        <v>4.4920014878824537</v>
      </c>
      <c r="O351" s="5">
        <v>0</v>
      </c>
      <c r="P351" s="5">
        <v>1</v>
      </c>
      <c r="Q351" s="5">
        <v>0</v>
      </c>
      <c r="R351" s="5">
        <v>0</v>
      </c>
      <c r="S351" s="5">
        <f t="shared" si="3"/>
        <v>0</v>
      </c>
      <c r="T351" s="5">
        <v>3942.476032</v>
      </c>
      <c r="U351" s="5">
        <f t="shared" si="4"/>
        <v>8.2795642394274651</v>
      </c>
      <c r="V351" s="2">
        <v>0</v>
      </c>
      <c r="W351" s="12">
        <v>0</v>
      </c>
      <c r="X351" s="5">
        <v>23.48</v>
      </c>
      <c r="Y351" s="6">
        <f t="shared" si="15"/>
        <v>103.1181379007466</v>
      </c>
      <c r="Z351" s="5">
        <v>144744</v>
      </c>
      <c r="AA351" s="5">
        <v>17835</v>
      </c>
      <c r="AB351" s="5">
        <v>643</v>
      </c>
      <c r="AC351" s="5">
        <v>25</v>
      </c>
      <c r="AD351" s="5">
        <v>3913910</v>
      </c>
      <c r="AE351" s="5">
        <v>411315</v>
      </c>
      <c r="AF351" s="5">
        <v>1</v>
      </c>
      <c r="AG351" s="5">
        <v>0</v>
      </c>
      <c r="AH351" s="5">
        <v>1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5">
        <v>1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</row>
    <row r="352" spans="1:52" ht="15.75" customHeight="1">
      <c r="A352" s="4">
        <v>44621</v>
      </c>
      <c r="B352" s="2" t="s">
        <v>6</v>
      </c>
      <c r="C352" s="19">
        <v>1</v>
      </c>
      <c r="D352" s="5" t="s">
        <v>14</v>
      </c>
      <c r="E352" s="5">
        <v>1029.44</v>
      </c>
      <c r="F352" s="6">
        <f t="shared" si="0"/>
        <v>6.9367702440506616</v>
      </c>
      <c r="G352" s="10">
        <v>1631</v>
      </c>
      <c r="H352" s="30">
        <f>G352+H351</f>
        <v>43396</v>
      </c>
      <c r="I352" s="10">
        <f t="shared" si="16"/>
        <v>10.678122549942341</v>
      </c>
      <c r="J352" s="10">
        <v>2.5</v>
      </c>
      <c r="K352" s="10">
        <v>520.9</v>
      </c>
      <c r="L352" s="6">
        <f t="shared" si="1"/>
        <v>6.2555580847511454</v>
      </c>
      <c r="M352" s="11">
        <v>101.2</v>
      </c>
      <c r="N352" s="11">
        <f t="shared" si="2"/>
        <v>4.6269316777696039</v>
      </c>
      <c r="O352" s="5">
        <v>0</v>
      </c>
      <c r="P352" s="5">
        <v>1</v>
      </c>
      <c r="Q352" s="5">
        <v>0</v>
      </c>
      <c r="R352" s="5">
        <v>0</v>
      </c>
      <c r="S352" s="5">
        <f t="shared" si="3"/>
        <v>0</v>
      </c>
      <c r="T352" s="5">
        <v>3942.476032</v>
      </c>
      <c r="U352" s="5">
        <f t="shared" si="4"/>
        <v>8.2795642394274651</v>
      </c>
      <c r="V352" s="2">
        <v>0</v>
      </c>
      <c r="W352" s="12">
        <v>0</v>
      </c>
      <c r="X352" s="5">
        <v>23.53</v>
      </c>
      <c r="Y352" s="6">
        <f t="shared" si="15"/>
        <v>103.33772507685552</v>
      </c>
      <c r="Z352" s="5">
        <v>8000</v>
      </c>
      <c r="AA352" s="5">
        <v>4433</v>
      </c>
      <c r="AB352" s="5">
        <v>85</v>
      </c>
      <c r="AC352" s="5">
        <v>7</v>
      </c>
      <c r="AD352" s="5">
        <v>30821308</v>
      </c>
      <c r="AE352" s="5">
        <v>202025</v>
      </c>
      <c r="AF352" s="5">
        <v>1</v>
      </c>
      <c r="AG352" s="5">
        <v>0</v>
      </c>
      <c r="AH352" s="5">
        <v>0</v>
      </c>
      <c r="AI352" s="6">
        <v>1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5">
        <v>1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</row>
    <row r="353" spans="1:52" ht="15.75" customHeight="1">
      <c r="A353" s="4">
        <v>44652</v>
      </c>
      <c r="B353" s="2" t="s">
        <v>6</v>
      </c>
      <c r="C353" s="19">
        <v>1</v>
      </c>
      <c r="D353" s="5" t="s">
        <v>14</v>
      </c>
      <c r="E353" s="5">
        <v>974.05</v>
      </c>
      <c r="F353" s="6">
        <f t="shared" si="0"/>
        <v>6.8814626370272132</v>
      </c>
      <c r="G353" s="10">
        <v>1745</v>
      </c>
      <c r="H353" s="21">
        <v>38901</v>
      </c>
      <c r="I353" s="10">
        <f t="shared" si="16"/>
        <v>10.568775236216993</v>
      </c>
      <c r="J353" s="10">
        <v>2.5</v>
      </c>
      <c r="K353" s="10">
        <v>489.73</v>
      </c>
      <c r="L353" s="6">
        <f t="shared" si="1"/>
        <v>6.1938542188289736</v>
      </c>
      <c r="M353" s="11">
        <v>102.6</v>
      </c>
      <c r="N353" s="11">
        <f t="shared" si="2"/>
        <v>4.6405373298253823</v>
      </c>
      <c r="O353" s="5">
        <v>0</v>
      </c>
      <c r="P353" s="5">
        <v>1</v>
      </c>
      <c r="Q353" s="5">
        <v>0</v>
      </c>
      <c r="R353" s="5">
        <v>0</v>
      </c>
      <c r="S353" s="5">
        <f t="shared" si="3"/>
        <v>0</v>
      </c>
      <c r="T353" s="5">
        <v>3942.476032</v>
      </c>
      <c r="U353" s="5">
        <f t="shared" si="4"/>
        <v>8.2795642394274651</v>
      </c>
      <c r="V353" s="2">
        <v>0</v>
      </c>
      <c r="W353" s="12">
        <v>0</v>
      </c>
      <c r="X353" s="5">
        <v>23.65</v>
      </c>
      <c r="Y353" s="6">
        <f t="shared" si="15"/>
        <v>103.86473429951691</v>
      </c>
      <c r="Z353" s="5">
        <v>1114</v>
      </c>
      <c r="AA353" s="5">
        <v>3187</v>
      </c>
      <c r="AB353" s="5">
        <v>5</v>
      </c>
      <c r="AC353" s="5">
        <v>0</v>
      </c>
      <c r="AD353" s="5">
        <v>1534602</v>
      </c>
      <c r="AE353" s="5">
        <v>68326</v>
      </c>
      <c r="AF353" s="5">
        <v>1</v>
      </c>
      <c r="AG353" s="5">
        <v>0</v>
      </c>
      <c r="AH353" s="5">
        <v>0</v>
      </c>
      <c r="AI353" s="6">
        <v>0</v>
      </c>
      <c r="AJ353" s="6">
        <v>1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5">
        <v>1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</row>
    <row r="354" spans="1:52" ht="15.75" customHeight="1">
      <c r="A354" s="9">
        <v>44682</v>
      </c>
      <c r="B354" s="2" t="s">
        <v>6</v>
      </c>
      <c r="C354" s="19">
        <v>1</v>
      </c>
      <c r="D354" s="5" t="s">
        <v>14</v>
      </c>
      <c r="E354" s="5">
        <v>916.55</v>
      </c>
      <c r="F354" s="6">
        <f t="shared" si="0"/>
        <v>6.8206166211653736</v>
      </c>
      <c r="G354" s="10">
        <v>1580</v>
      </c>
      <c r="H354" s="30">
        <f>G354+H353</f>
        <v>40481</v>
      </c>
      <c r="I354" s="10">
        <f t="shared" si="16"/>
        <v>10.608588007213532</v>
      </c>
      <c r="J354" s="10">
        <v>2.5</v>
      </c>
      <c r="K354" s="10">
        <v>459.57</v>
      </c>
      <c r="L354" s="6">
        <f t="shared" si="1"/>
        <v>6.1302912696927141</v>
      </c>
      <c r="M354" s="11">
        <v>98.6</v>
      </c>
      <c r="N354" s="11">
        <f t="shared" si="2"/>
        <v>4.6011621645905523</v>
      </c>
      <c r="O354" s="5">
        <v>0</v>
      </c>
      <c r="P354" s="5">
        <v>1</v>
      </c>
      <c r="Q354" s="5">
        <v>0</v>
      </c>
      <c r="R354" s="5">
        <v>0</v>
      </c>
      <c r="S354" s="5">
        <f t="shared" si="3"/>
        <v>0</v>
      </c>
      <c r="T354" s="5">
        <v>3942.476032</v>
      </c>
      <c r="U354" s="5">
        <f t="shared" si="4"/>
        <v>8.2795642394274651</v>
      </c>
      <c r="V354" s="2">
        <v>0</v>
      </c>
      <c r="W354" s="12">
        <v>0</v>
      </c>
      <c r="X354" s="5">
        <v>24.38</v>
      </c>
      <c r="Y354" s="6">
        <f t="shared" si="15"/>
        <v>107.07070707070707</v>
      </c>
      <c r="Z354" s="5">
        <v>816</v>
      </c>
      <c r="AA354" s="5">
        <v>4186</v>
      </c>
      <c r="AB354" s="5">
        <v>4</v>
      </c>
      <c r="AC354" s="5">
        <v>0</v>
      </c>
      <c r="AD354" s="5">
        <v>540962</v>
      </c>
      <c r="AE354" s="5">
        <v>100921</v>
      </c>
      <c r="AF354" s="5">
        <v>1</v>
      </c>
      <c r="AG354" s="5">
        <v>0</v>
      </c>
      <c r="AH354" s="5">
        <v>0</v>
      </c>
      <c r="AI354" s="6">
        <v>0</v>
      </c>
      <c r="AJ354" s="6">
        <v>0</v>
      </c>
      <c r="AK354" s="6">
        <v>1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5">
        <v>1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</row>
    <row r="355" spans="1:52" ht="15.75" customHeight="1">
      <c r="A355" s="4">
        <v>44713</v>
      </c>
      <c r="B355" s="2" t="s">
        <v>6</v>
      </c>
      <c r="C355" s="19">
        <v>1</v>
      </c>
      <c r="D355" s="5" t="s">
        <v>14</v>
      </c>
      <c r="E355" s="5">
        <v>1052.1400000000001</v>
      </c>
      <c r="F355" s="6">
        <f t="shared" si="0"/>
        <v>6.9585814642912265</v>
      </c>
      <c r="G355" s="10">
        <v>2378</v>
      </c>
      <c r="H355" s="30">
        <f>G355+H354</f>
        <v>42859</v>
      </c>
      <c r="I355" s="10">
        <f t="shared" si="16"/>
        <v>10.665670936977497</v>
      </c>
      <c r="J355" s="10">
        <v>2.5</v>
      </c>
      <c r="K355" s="10">
        <v>551.27</v>
      </c>
      <c r="L355" s="6">
        <f t="shared" si="1"/>
        <v>6.3122247072820477</v>
      </c>
      <c r="M355" s="11">
        <v>99.7</v>
      </c>
      <c r="N355" s="11">
        <f t="shared" si="2"/>
        <v>4.6121457997245168</v>
      </c>
      <c r="O355" s="5">
        <v>0</v>
      </c>
      <c r="P355" s="5">
        <v>1</v>
      </c>
      <c r="Q355" s="5">
        <v>0</v>
      </c>
      <c r="R355" s="5">
        <v>0</v>
      </c>
      <c r="S355" s="5">
        <f t="shared" si="3"/>
        <v>0</v>
      </c>
      <c r="T355" s="5">
        <v>3942.476032</v>
      </c>
      <c r="U355" s="5">
        <f t="shared" si="4"/>
        <v>8.2795642394274651</v>
      </c>
      <c r="V355" s="2">
        <v>0</v>
      </c>
      <c r="W355" s="12">
        <v>0</v>
      </c>
      <c r="X355" s="5">
        <v>25.51</v>
      </c>
      <c r="Y355" s="6">
        <f t="shared" si="15"/>
        <v>112.03337725076855</v>
      </c>
      <c r="Z355" s="5">
        <v>20282</v>
      </c>
      <c r="AA355" s="5">
        <v>13847</v>
      </c>
      <c r="AB355" s="5">
        <v>18</v>
      </c>
      <c r="AC355" s="5">
        <v>2</v>
      </c>
      <c r="AD355" s="5">
        <v>1159562</v>
      </c>
      <c r="AE355" s="5">
        <v>27258</v>
      </c>
      <c r="AF355" s="5">
        <v>1</v>
      </c>
      <c r="AG355" s="5">
        <v>0</v>
      </c>
      <c r="AH355" s="5">
        <v>0</v>
      </c>
      <c r="AI355" s="6">
        <v>0</v>
      </c>
      <c r="AJ355" s="6">
        <v>0</v>
      </c>
      <c r="AK355" s="6">
        <v>0</v>
      </c>
      <c r="AL355" s="6">
        <v>1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5">
        <v>1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</row>
    <row r="356" spans="1:52" ht="15.75" customHeight="1">
      <c r="A356" s="4">
        <v>44743</v>
      </c>
      <c r="B356" s="2" t="s">
        <v>6</v>
      </c>
      <c r="C356" s="19">
        <v>1</v>
      </c>
      <c r="D356" s="5" t="s">
        <v>14</v>
      </c>
      <c r="E356" s="5">
        <v>1003.56</v>
      </c>
      <c r="F356" s="6">
        <f t="shared" si="0"/>
        <v>6.9113089571814346</v>
      </c>
      <c r="G356" s="10">
        <v>2145</v>
      </c>
      <c r="H356" s="30">
        <f>G356+H355</f>
        <v>45004</v>
      </c>
      <c r="I356" s="10">
        <f t="shared" si="16"/>
        <v>10.714506653690963</v>
      </c>
      <c r="J356" s="10">
        <v>2.5</v>
      </c>
      <c r="K356" s="10">
        <v>487.4</v>
      </c>
      <c r="L356" s="6">
        <f t="shared" si="1"/>
        <v>6.1890851411911054</v>
      </c>
      <c r="M356" s="11">
        <v>104.5</v>
      </c>
      <c r="N356" s="11">
        <f t="shared" si="2"/>
        <v>4.6587109529161213</v>
      </c>
      <c r="O356" s="5">
        <v>0</v>
      </c>
      <c r="P356" s="5">
        <v>1</v>
      </c>
      <c r="Q356" s="5">
        <v>0</v>
      </c>
      <c r="R356" s="5">
        <v>0</v>
      </c>
      <c r="S356" s="5">
        <f t="shared" si="3"/>
        <v>0</v>
      </c>
      <c r="T356" s="5">
        <v>3942.476032</v>
      </c>
      <c r="U356" s="5">
        <f t="shared" si="4"/>
        <v>8.2795642394274651</v>
      </c>
      <c r="V356" s="2">
        <v>0</v>
      </c>
      <c r="W356" s="12">
        <v>0</v>
      </c>
      <c r="X356" s="5">
        <v>25.73</v>
      </c>
      <c r="Y356" s="6">
        <f t="shared" si="15"/>
        <v>112.99956082564779</v>
      </c>
      <c r="Z356" s="5">
        <v>31468</v>
      </c>
      <c r="AA356" s="5">
        <v>26021</v>
      </c>
      <c r="AB356" s="5">
        <v>142</v>
      </c>
      <c r="AC356" s="5">
        <v>2</v>
      </c>
      <c r="AD356" s="5">
        <v>1012701</v>
      </c>
      <c r="AF356" s="5">
        <v>1</v>
      </c>
      <c r="AG356" s="5">
        <v>0</v>
      </c>
      <c r="AH356" s="5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1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5">
        <v>1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</row>
    <row r="357" spans="1:52" ht="15.75" customHeight="1">
      <c r="A357" s="4">
        <v>44774</v>
      </c>
      <c r="B357" s="2" t="s">
        <v>6</v>
      </c>
      <c r="C357" s="19">
        <v>1</v>
      </c>
      <c r="D357" s="5" t="s">
        <v>14</v>
      </c>
      <c r="E357" s="5">
        <v>1247.06</v>
      </c>
      <c r="F357" s="6">
        <f t="shared" si="0"/>
        <v>7.128544059999669</v>
      </c>
      <c r="G357" s="10">
        <v>2633</v>
      </c>
      <c r="H357" s="21">
        <v>38902</v>
      </c>
      <c r="I357" s="10">
        <f t="shared" si="16"/>
        <v>10.568800942166638</v>
      </c>
      <c r="J357" s="10">
        <v>2.5</v>
      </c>
      <c r="K357" s="10">
        <v>517.33000000000004</v>
      </c>
      <c r="L357" s="6">
        <f t="shared" si="1"/>
        <v>6.2486809687553269</v>
      </c>
      <c r="M357" s="11"/>
      <c r="N357" s="11">
        <f t="shared" si="2"/>
        <v>0</v>
      </c>
      <c r="O357" s="5">
        <v>0</v>
      </c>
      <c r="P357" s="5">
        <v>1</v>
      </c>
      <c r="Q357" s="5">
        <v>0</v>
      </c>
      <c r="R357" s="5">
        <v>0</v>
      </c>
      <c r="S357" s="5">
        <f t="shared" si="3"/>
        <v>0</v>
      </c>
      <c r="T357" s="5">
        <v>3942.476032</v>
      </c>
      <c r="U357" s="5">
        <f t="shared" si="4"/>
        <v>8.2795642394274651</v>
      </c>
      <c r="V357" s="2">
        <v>0</v>
      </c>
      <c r="W357" s="12">
        <v>0</v>
      </c>
      <c r="X357" s="5">
        <v>25.86</v>
      </c>
      <c r="Y357" s="6">
        <f t="shared" si="15"/>
        <v>113.57048748353097</v>
      </c>
      <c r="Z357" s="5">
        <v>6689</v>
      </c>
      <c r="AA357" s="5">
        <v>20740</v>
      </c>
      <c r="AB357" s="5">
        <v>32</v>
      </c>
      <c r="AC357" s="5">
        <v>0</v>
      </c>
      <c r="AF357" s="5">
        <v>1</v>
      </c>
      <c r="AG357" s="5">
        <v>0</v>
      </c>
      <c r="AH357" s="5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1</v>
      </c>
      <c r="AO357" s="6">
        <v>0</v>
      </c>
      <c r="AP357" s="6">
        <v>0</v>
      </c>
      <c r="AQ357" s="6">
        <v>0</v>
      </c>
      <c r="AR357" s="6">
        <v>0</v>
      </c>
      <c r="AS357" s="5">
        <v>1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</row>
    <row r="358" spans="1:52" ht="15.75" customHeight="1">
      <c r="A358" s="4">
        <v>44805</v>
      </c>
      <c r="B358" s="2" t="s">
        <v>6</v>
      </c>
      <c r="C358" s="19">
        <v>1</v>
      </c>
      <c r="D358" s="5" t="s">
        <v>14</v>
      </c>
      <c r="E358" s="5">
        <v>1088.0999999999999</v>
      </c>
      <c r="F358" s="6">
        <f t="shared" si="0"/>
        <v>6.9921883349569667</v>
      </c>
      <c r="G358" s="10">
        <v>2227</v>
      </c>
      <c r="H358" s="30">
        <f>G358+H357</f>
        <v>41129</v>
      </c>
      <c r="I358" s="10">
        <f t="shared" si="16"/>
        <v>10.624468747775484</v>
      </c>
      <c r="J358" s="10">
        <v>2.5</v>
      </c>
      <c r="K358" s="10">
        <v>496.1</v>
      </c>
      <c r="L358" s="6">
        <f t="shared" si="1"/>
        <v>6.2067775193070034</v>
      </c>
      <c r="M358" s="11"/>
      <c r="N358" s="11">
        <f t="shared" si="2"/>
        <v>0</v>
      </c>
      <c r="O358" s="5">
        <v>0</v>
      </c>
      <c r="P358" s="5">
        <v>1</v>
      </c>
      <c r="Q358" s="5">
        <v>0</v>
      </c>
      <c r="R358" s="5">
        <v>0</v>
      </c>
      <c r="S358" s="5">
        <f t="shared" si="3"/>
        <v>0</v>
      </c>
      <c r="T358" s="5">
        <v>3942.476032</v>
      </c>
      <c r="U358" s="5">
        <f t="shared" si="4"/>
        <v>8.2795642394274651</v>
      </c>
      <c r="V358" s="2">
        <v>0</v>
      </c>
      <c r="W358" s="12">
        <v>0</v>
      </c>
      <c r="X358" s="5">
        <v>26.21</v>
      </c>
      <c r="Y358" s="6">
        <f t="shared" si="15"/>
        <v>115.10759771629337</v>
      </c>
      <c r="Z358" s="5">
        <v>12543</v>
      </c>
      <c r="AA358" s="5">
        <v>21052</v>
      </c>
      <c r="AB358" s="5">
        <v>39</v>
      </c>
      <c r="AC358" s="5">
        <v>1</v>
      </c>
      <c r="AD358" s="5">
        <v>240397</v>
      </c>
      <c r="AF358" s="5">
        <v>1</v>
      </c>
      <c r="AG358" s="5">
        <v>0</v>
      </c>
      <c r="AH358" s="5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1</v>
      </c>
      <c r="AP358" s="6">
        <v>0</v>
      </c>
      <c r="AQ358" s="6">
        <v>0</v>
      </c>
      <c r="AR358" s="6">
        <v>0</v>
      </c>
      <c r="AS358" s="5">
        <v>1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</row>
    <row r="359" spans="1:52" ht="15.75" customHeight="1">
      <c r="A359" s="4">
        <v>44835</v>
      </c>
      <c r="B359" s="2" t="s">
        <v>6</v>
      </c>
      <c r="C359" s="19">
        <v>1</v>
      </c>
      <c r="D359" s="5" t="s">
        <v>14</v>
      </c>
      <c r="E359" s="5">
        <v>1370.68</v>
      </c>
      <c r="F359" s="6">
        <f t="shared" si="0"/>
        <v>7.2230622460460374</v>
      </c>
      <c r="G359" s="10">
        <v>2706</v>
      </c>
      <c r="H359" s="30">
        <f>G359+H358</f>
        <v>43835</v>
      </c>
      <c r="I359" s="10">
        <f t="shared" si="16"/>
        <v>10.688187864022686</v>
      </c>
      <c r="J359" s="10">
        <v>2.5</v>
      </c>
      <c r="K359" s="10">
        <v>1</v>
      </c>
      <c r="L359" s="6">
        <f t="shared" si="1"/>
        <v>0</v>
      </c>
      <c r="M359" s="11"/>
      <c r="N359" s="11">
        <f t="shared" si="2"/>
        <v>0</v>
      </c>
      <c r="O359" s="5">
        <v>0</v>
      </c>
      <c r="P359" s="5">
        <v>1</v>
      </c>
      <c r="Q359" s="5">
        <v>0</v>
      </c>
      <c r="R359" s="5">
        <v>0</v>
      </c>
      <c r="S359" s="5">
        <f t="shared" si="3"/>
        <v>0</v>
      </c>
      <c r="T359" s="5">
        <v>3942.476032</v>
      </c>
      <c r="U359" s="5">
        <f t="shared" si="4"/>
        <v>8.2795642394274651</v>
      </c>
      <c r="V359" s="2">
        <v>0</v>
      </c>
      <c r="W359" s="12">
        <v>0</v>
      </c>
      <c r="X359" s="5">
        <v>26.39</v>
      </c>
      <c r="Y359" s="6">
        <f t="shared" si="15"/>
        <v>115.89811155028546</v>
      </c>
      <c r="AF359" s="5">
        <v>1</v>
      </c>
      <c r="AG359" s="5">
        <v>0</v>
      </c>
      <c r="AH359" s="5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1</v>
      </c>
      <c r="AQ359" s="6">
        <v>0</v>
      </c>
      <c r="AR359" s="6">
        <v>0</v>
      </c>
      <c r="AS359" s="5">
        <v>1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</row>
    <row r="360" spans="1:52" ht="15.75" customHeight="1">
      <c r="A360" s="4">
        <v>44866</v>
      </c>
      <c r="B360" s="2" t="s">
        <v>6</v>
      </c>
      <c r="C360" s="19">
        <v>1</v>
      </c>
      <c r="D360" s="5" t="s">
        <v>14</v>
      </c>
      <c r="E360" s="5">
        <v>1183.3900000000001</v>
      </c>
      <c r="F360" s="6">
        <f t="shared" si="0"/>
        <v>7.0761384799787344</v>
      </c>
      <c r="G360" s="10">
        <v>2506</v>
      </c>
      <c r="H360" s="30">
        <f>G360+H359</f>
        <v>46341</v>
      </c>
      <c r="I360" s="10">
        <f t="shared" si="16"/>
        <v>10.743782377382361</v>
      </c>
      <c r="J360" s="10">
        <v>2.5</v>
      </c>
      <c r="K360" s="10">
        <v>1</v>
      </c>
      <c r="L360" s="6">
        <f t="shared" si="1"/>
        <v>0</v>
      </c>
      <c r="M360" s="11"/>
      <c r="N360" s="11">
        <f t="shared" si="2"/>
        <v>0</v>
      </c>
      <c r="O360" s="5">
        <v>0</v>
      </c>
      <c r="P360" s="5">
        <v>1</v>
      </c>
      <c r="Q360" s="5">
        <v>0</v>
      </c>
      <c r="R360" s="5">
        <v>0</v>
      </c>
      <c r="S360" s="5">
        <f t="shared" si="3"/>
        <v>0</v>
      </c>
      <c r="T360" s="5">
        <v>3942.476032</v>
      </c>
      <c r="U360" s="5">
        <f t="shared" si="4"/>
        <v>8.2795642394274651</v>
      </c>
      <c r="V360" s="2">
        <v>0</v>
      </c>
      <c r="W360" s="12">
        <v>0</v>
      </c>
      <c r="X360" s="5">
        <v>26.75</v>
      </c>
      <c r="Y360" s="6">
        <f t="shared" si="15"/>
        <v>117.47913921826965</v>
      </c>
      <c r="AF360" s="5">
        <v>1</v>
      </c>
      <c r="AG360" s="5">
        <v>0</v>
      </c>
      <c r="AH360" s="5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1</v>
      </c>
      <c r="AR360" s="6">
        <v>0</v>
      </c>
      <c r="AS360" s="5">
        <v>1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</row>
    <row r="361" spans="1:52" ht="15.75" customHeight="1">
      <c r="A361" s="4">
        <v>44896</v>
      </c>
      <c r="B361" s="2" t="s">
        <v>6</v>
      </c>
      <c r="C361" s="19">
        <v>1</v>
      </c>
      <c r="D361" s="5" t="s">
        <v>14</v>
      </c>
      <c r="E361" s="5">
        <v>830.9</v>
      </c>
      <c r="F361" s="6">
        <f t="shared" si="0"/>
        <v>6.7225094506709357</v>
      </c>
      <c r="G361" s="10">
        <v>2031</v>
      </c>
      <c r="H361" s="21">
        <v>38903</v>
      </c>
      <c r="I361" s="10">
        <f t="shared" si="16"/>
        <v>10.568826647455502</v>
      </c>
      <c r="J361" s="10">
        <v>2.5</v>
      </c>
      <c r="K361" s="10">
        <v>1</v>
      </c>
      <c r="L361" s="6">
        <f t="shared" si="1"/>
        <v>0</v>
      </c>
      <c r="M361" s="11"/>
      <c r="N361" s="11">
        <f t="shared" si="2"/>
        <v>0</v>
      </c>
      <c r="O361" s="5">
        <v>0</v>
      </c>
      <c r="P361" s="5">
        <v>1</v>
      </c>
      <c r="Q361" s="5">
        <v>0</v>
      </c>
      <c r="R361" s="5">
        <v>0</v>
      </c>
      <c r="S361" s="5">
        <f t="shared" si="3"/>
        <v>0</v>
      </c>
      <c r="T361" s="5">
        <v>3942.476032</v>
      </c>
      <c r="U361" s="5">
        <f t="shared" si="4"/>
        <v>8.2795642394274651</v>
      </c>
      <c r="V361" s="2">
        <v>0</v>
      </c>
      <c r="W361" s="12">
        <v>0</v>
      </c>
      <c r="X361" s="5">
        <v>27.03</v>
      </c>
      <c r="Y361" s="6">
        <f t="shared" si="15"/>
        <v>118.70882740447958</v>
      </c>
      <c r="AF361" s="5">
        <v>1</v>
      </c>
      <c r="AG361" s="5">
        <v>0</v>
      </c>
      <c r="AH361" s="5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1</v>
      </c>
      <c r="AS361" s="5">
        <v>1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</row>
    <row r="362" spans="1:52" ht="15.75" customHeight="1">
      <c r="A362" s="4">
        <v>43101</v>
      </c>
      <c r="B362" s="2" t="s">
        <v>6</v>
      </c>
      <c r="C362" s="19">
        <v>1</v>
      </c>
      <c r="D362" s="5" t="s">
        <v>13</v>
      </c>
      <c r="E362" s="5">
        <v>673.37</v>
      </c>
      <c r="F362" s="6">
        <f t="shared" si="0"/>
        <v>6.5122949556900416</v>
      </c>
      <c r="G362" s="21">
        <v>7871</v>
      </c>
      <c r="H362" s="30">
        <f>G362+H361</f>
        <v>46774</v>
      </c>
      <c r="I362" s="10">
        <f t="shared" si="16"/>
        <v>10.753082771972014</v>
      </c>
      <c r="J362" s="10">
        <v>0</v>
      </c>
      <c r="K362" s="10">
        <v>362.83</v>
      </c>
      <c r="L362" s="6">
        <f t="shared" si="1"/>
        <v>5.8939344050097677</v>
      </c>
      <c r="M362" s="11"/>
      <c r="N362" s="11">
        <f t="shared" si="2"/>
        <v>0</v>
      </c>
      <c r="O362" s="5">
        <v>0</v>
      </c>
      <c r="P362" s="5">
        <v>1</v>
      </c>
      <c r="Q362" s="5">
        <v>0</v>
      </c>
      <c r="R362" s="5">
        <v>0</v>
      </c>
      <c r="S362" s="5">
        <f t="shared" si="3"/>
        <v>0</v>
      </c>
      <c r="T362" s="5">
        <v>3366.1109670000001</v>
      </c>
      <c r="U362" s="5">
        <f t="shared" si="4"/>
        <v>8.1215133412305232</v>
      </c>
      <c r="V362" s="2">
        <v>0</v>
      </c>
      <c r="W362" s="12">
        <v>0</v>
      </c>
      <c r="X362" s="5">
        <v>215.32</v>
      </c>
      <c r="Y362" s="6">
        <f t="shared" ref="Y362:Y418" si="17">X362*100/215.32</f>
        <v>100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1</v>
      </c>
      <c r="AH362" s="5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5">
        <v>1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</row>
    <row r="363" spans="1:52" ht="15.75" customHeight="1">
      <c r="A363" s="4">
        <v>43132</v>
      </c>
      <c r="B363" s="2" t="s">
        <v>6</v>
      </c>
      <c r="C363" s="19">
        <v>1</v>
      </c>
      <c r="D363" s="5" t="s">
        <v>13</v>
      </c>
      <c r="E363" s="5">
        <v>615.35</v>
      </c>
      <c r="F363" s="6">
        <f t="shared" si="0"/>
        <v>6.4221912116183457</v>
      </c>
      <c r="G363" s="21">
        <v>6085</v>
      </c>
      <c r="H363" s="30">
        <f>G363+H362</f>
        <v>52859</v>
      </c>
      <c r="I363" s="10">
        <f t="shared" si="16"/>
        <v>10.875383270083004</v>
      </c>
      <c r="J363" s="10">
        <v>0</v>
      </c>
      <c r="K363" s="10">
        <v>344.64</v>
      </c>
      <c r="L363" s="6">
        <f t="shared" si="1"/>
        <v>5.8425003939680238</v>
      </c>
      <c r="M363" s="11"/>
      <c r="N363" s="11">
        <f t="shared" si="2"/>
        <v>0</v>
      </c>
      <c r="O363" s="5">
        <v>0</v>
      </c>
      <c r="P363" s="5">
        <v>1</v>
      </c>
      <c r="Q363" s="5">
        <v>0</v>
      </c>
      <c r="R363" s="5">
        <v>0</v>
      </c>
      <c r="S363" s="5">
        <f t="shared" si="3"/>
        <v>0</v>
      </c>
      <c r="T363" s="5">
        <v>3366.1109670000001</v>
      </c>
      <c r="U363" s="5">
        <f t="shared" si="4"/>
        <v>8.1215133412305232</v>
      </c>
      <c r="V363" s="2">
        <v>0</v>
      </c>
      <c r="W363" s="12">
        <v>0</v>
      </c>
      <c r="X363" s="5">
        <v>215.48</v>
      </c>
      <c r="Y363" s="6">
        <f t="shared" si="17"/>
        <v>100.07430800668773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1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5">
        <v>1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</row>
    <row r="364" spans="1:52" ht="15.75" customHeight="1">
      <c r="A364" s="4">
        <v>43160</v>
      </c>
      <c r="B364" s="2" t="s">
        <v>6</v>
      </c>
      <c r="C364" s="19">
        <v>1</v>
      </c>
      <c r="D364" s="5" t="s">
        <v>13</v>
      </c>
      <c r="E364" s="5">
        <v>682.84</v>
      </c>
      <c r="F364" s="6">
        <f t="shared" si="0"/>
        <v>6.5262605715125526</v>
      </c>
      <c r="G364" s="21">
        <v>6417</v>
      </c>
      <c r="H364" s="30">
        <f>G364+H363</f>
        <v>59276</v>
      </c>
      <c r="I364" s="10">
        <f t="shared" si="16"/>
        <v>10.98995978131007</v>
      </c>
      <c r="J364" s="10">
        <v>0</v>
      </c>
      <c r="K364" s="10">
        <v>350.62</v>
      </c>
      <c r="L364" s="6">
        <f t="shared" si="1"/>
        <v>5.859703015925728</v>
      </c>
      <c r="M364" s="11"/>
      <c r="N364" s="11">
        <f t="shared" si="2"/>
        <v>0</v>
      </c>
      <c r="O364" s="5">
        <v>0</v>
      </c>
      <c r="P364" s="5">
        <v>1</v>
      </c>
      <c r="Q364" s="5">
        <v>0</v>
      </c>
      <c r="R364" s="5">
        <v>0</v>
      </c>
      <c r="S364" s="5">
        <f t="shared" si="3"/>
        <v>0</v>
      </c>
      <c r="T364" s="5">
        <v>3366.1109670000001</v>
      </c>
      <c r="U364" s="5">
        <f t="shared" si="4"/>
        <v>8.1215133412305232</v>
      </c>
      <c r="V364" s="2">
        <v>0</v>
      </c>
      <c r="W364" s="12">
        <v>0</v>
      </c>
      <c r="X364" s="5">
        <v>215.48</v>
      </c>
      <c r="Y364" s="6">
        <f t="shared" si="17"/>
        <v>100.07430800668773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6">
        <v>1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5">
        <v>1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</row>
    <row r="365" spans="1:52" ht="15.75" customHeight="1">
      <c r="A365" s="4">
        <v>43191</v>
      </c>
      <c r="B365" s="2" t="s">
        <v>6</v>
      </c>
      <c r="C365" s="19">
        <v>1</v>
      </c>
      <c r="D365" s="5" t="s">
        <v>13</v>
      </c>
      <c r="E365" s="5">
        <v>679.48</v>
      </c>
      <c r="F365" s="6">
        <f t="shared" si="0"/>
        <v>6.5213277997511101</v>
      </c>
      <c r="G365" s="10">
        <v>6189</v>
      </c>
      <c r="H365" s="21">
        <v>38904</v>
      </c>
      <c r="I365" s="10">
        <f t="shared" si="16"/>
        <v>10.568852352083622</v>
      </c>
      <c r="J365" s="10">
        <v>0</v>
      </c>
      <c r="K365" s="10">
        <v>351.08</v>
      </c>
      <c r="L365" s="6">
        <f t="shared" si="1"/>
        <v>5.8610141177239168</v>
      </c>
      <c r="M365" s="11"/>
      <c r="N365" s="11">
        <f t="shared" si="2"/>
        <v>0</v>
      </c>
      <c r="O365" s="5">
        <v>0</v>
      </c>
      <c r="P365" s="5">
        <v>1</v>
      </c>
      <c r="Q365" s="5">
        <v>0</v>
      </c>
      <c r="R365" s="5">
        <v>0</v>
      </c>
      <c r="S365" s="5">
        <f t="shared" si="3"/>
        <v>0</v>
      </c>
      <c r="T365" s="5">
        <v>3366.1109670000001</v>
      </c>
      <c r="U365" s="5">
        <f t="shared" si="4"/>
        <v>8.1215133412305232</v>
      </c>
      <c r="V365" s="2">
        <v>0</v>
      </c>
      <c r="W365" s="12">
        <v>0</v>
      </c>
      <c r="X365" s="5">
        <v>215.53</v>
      </c>
      <c r="Y365" s="6">
        <f t="shared" si="17"/>
        <v>100.09752925877764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5">
        <v>1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</row>
    <row r="366" spans="1:52" ht="15.75" customHeight="1">
      <c r="A366" s="9">
        <v>43221</v>
      </c>
      <c r="B366" s="2" t="s">
        <v>6</v>
      </c>
      <c r="C366" s="19">
        <v>1</v>
      </c>
      <c r="D366" s="5" t="s">
        <v>13</v>
      </c>
      <c r="E366" s="5">
        <v>751.63</v>
      </c>
      <c r="F366" s="6">
        <f t="shared" si="0"/>
        <v>6.6222441815910571</v>
      </c>
      <c r="G366" s="21">
        <v>6957</v>
      </c>
      <c r="H366" s="30">
        <f>G366+H365</f>
        <v>45861</v>
      </c>
      <c r="I366" s="10">
        <f t="shared" si="16"/>
        <v>10.733370361669143</v>
      </c>
      <c r="J366" s="10">
        <v>0</v>
      </c>
      <c r="K366" s="10">
        <v>373.8</v>
      </c>
      <c r="L366" s="6">
        <f t="shared" si="1"/>
        <v>5.9237208950214626</v>
      </c>
      <c r="M366" s="11"/>
      <c r="N366" s="11">
        <f t="shared" si="2"/>
        <v>0</v>
      </c>
      <c r="O366" s="5">
        <v>0</v>
      </c>
      <c r="P366" s="5">
        <v>1</v>
      </c>
      <c r="Q366" s="5">
        <v>0</v>
      </c>
      <c r="R366" s="5">
        <v>0</v>
      </c>
      <c r="S366" s="5">
        <f t="shared" si="3"/>
        <v>0</v>
      </c>
      <c r="T366" s="5">
        <v>3366.1109670000001</v>
      </c>
      <c r="U366" s="5">
        <f t="shared" si="4"/>
        <v>8.1215133412305232</v>
      </c>
      <c r="V366" s="2">
        <v>0</v>
      </c>
      <c r="W366" s="12">
        <v>0</v>
      </c>
      <c r="X366" s="5">
        <v>217.4</v>
      </c>
      <c r="Y366" s="6">
        <f t="shared" si="17"/>
        <v>100.96600408694037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6">
        <v>0</v>
      </c>
      <c r="AJ366" s="6">
        <v>0</v>
      </c>
      <c r="AK366" s="6">
        <v>1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5">
        <v>1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</row>
    <row r="367" spans="1:52" ht="15.75" customHeight="1">
      <c r="A367" s="4">
        <v>43252</v>
      </c>
      <c r="B367" s="2" t="s">
        <v>6</v>
      </c>
      <c r="C367" s="19">
        <v>1</v>
      </c>
      <c r="D367" s="5" t="s">
        <v>13</v>
      </c>
      <c r="E367" s="5">
        <v>815</v>
      </c>
      <c r="F367" s="6">
        <f t="shared" si="0"/>
        <v>6.7031881132408628</v>
      </c>
      <c r="G367" s="21">
        <v>4160</v>
      </c>
      <c r="H367" s="30">
        <f>G367+H366</f>
        <v>50021</v>
      </c>
      <c r="I367" s="10">
        <f t="shared" si="16"/>
        <v>10.820198196234971</v>
      </c>
      <c r="J367" s="10">
        <v>0</v>
      </c>
      <c r="K367" s="10">
        <v>340.32</v>
      </c>
      <c r="L367" s="6">
        <f t="shared" si="1"/>
        <v>5.8298863514519272</v>
      </c>
      <c r="M367" s="11"/>
      <c r="N367" s="11">
        <f t="shared" si="2"/>
        <v>0</v>
      </c>
      <c r="O367" s="5">
        <v>0</v>
      </c>
      <c r="P367" s="5">
        <v>1</v>
      </c>
      <c r="Q367" s="5">
        <v>0</v>
      </c>
      <c r="R367" s="5">
        <v>0</v>
      </c>
      <c r="S367" s="5">
        <f t="shared" si="3"/>
        <v>0</v>
      </c>
      <c r="T367" s="5">
        <v>3366.1109670000001</v>
      </c>
      <c r="U367" s="5">
        <f t="shared" si="4"/>
        <v>8.1215133412305232</v>
      </c>
      <c r="V367" s="2">
        <v>0</v>
      </c>
      <c r="W367" s="12">
        <v>0</v>
      </c>
      <c r="X367" s="5">
        <v>217.47</v>
      </c>
      <c r="Y367" s="6">
        <f t="shared" si="17"/>
        <v>100.99851383986625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6">
        <v>0</v>
      </c>
      <c r="AJ367" s="6">
        <v>0</v>
      </c>
      <c r="AK367" s="6">
        <v>0</v>
      </c>
      <c r="AL367" s="6">
        <v>1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5">
        <v>1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</row>
    <row r="368" spans="1:52" ht="15.75" customHeight="1">
      <c r="A368" s="4">
        <v>43282</v>
      </c>
      <c r="B368" s="2" t="s">
        <v>6</v>
      </c>
      <c r="C368" s="19">
        <v>1</v>
      </c>
      <c r="D368" s="5" t="s">
        <v>13</v>
      </c>
      <c r="E368" s="5">
        <v>638.24</v>
      </c>
      <c r="F368" s="6">
        <f t="shared" si="0"/>
        <v>6.4587143881570963</v>
      </c>
      <c r="G368" s="21">
        <v>5651</v>
      </c>
      <c r="H368" s="30">
        <f>G368+H367</f>
        <v>55672</v>
      </c>
      <c r="I368" s="10">
        <f t="shared" si="16"/>
        <v>10.927232606524687</v>
      </c>
      <c r="J368" s="10">
        <v>0</v>
      </c>
      <c r="K368" s="10">
        <v>401.95</v>
      </c>
      <c r="L368" s="6">
        <f t="shared" si="1"/>
        <v>5.9963277027739696</v>
      </c>
      <c r="M368" s="11"/>
      <c r="N368" s="11">
        <f t="shared" si="2"/>
        <v>0</v>
      </c>
      <c r="O368" s="5">
        <v>0</v>
      </c>
      <c r="P368" s="5">
        <v>1</v>
      </c>
      <c r="Q368" s="5">
        <v>0</v>
      </c>
      <c r="R368" s="5">
        <v>0</v>
      </c>
      <c r="S368" s="5">
        <f t="shared" si="3"/>
        <v>0</v>
      </c>
      <c r="T368" s="5">
        <v>3366.1109670000001</v>
      </c>
      <c r="U368" s="5">
        <f t="shared" si="4"/>
        <v>8.1215133412305232</v>
      </c>
      <c r="V368" s="2">
        <v>0</v>
      </c>
      <c r="W368" s="12">
        <v>0</v>
      </c>
      <c r="X368" s="5">
        <v>217.56</v>
      </c>
      <c r="Y368" s="6">
        <f t="shared" si="17"/>
        <v>101.04031209362809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1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5">
        <v>1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</row>
    <row r="369" spans="1:52" ht="15.75" customHeight="1">
      <c r="A369" s="4">
        <v>43313</v>
      </c>
      <c r="B369" s="2" t="s">
        <v>6</v>
      </c>
      <c r="C369" s="19">
        <v>1</v>
      </c>
      <c r="D369" s="5" t="s">
        <v>13</v>
      </c>
      <c r="E369" s="5">
        <v>936.58</v>
      </c>
      <c r="F369" s="6">
        <f t="shared" si="0"/>
        <v>6.8422349426884317</v>
      </c>
      <c r="G369" s="21">
        <v>4442</v>
      </c>
      <c r="H369" s="21">
        <v>38905</v>
      </c>
      <c r="I369" s="10">
        <f t="shared" si="16"/>
        <v>10.56887805605103</v>
      </c>
      <c r="J369" s="10">
        <v>0</v>
      </c>
      <c r="K369" s="10">
        <v>390.44</v>
      </c>
      <c r="L369" s="6">
        <f t="shared" si="1"/>
        <v>5.9672743083067648</v>
      </c>
      <c r="M369" s="11"/>
      <c r="N369" s="11">
        <f t="shared" si="2"/>
        <v>0</v>
      </c>
      <c r="O369" s="5">
        <v>0</v>
      </c>
      <c r="P369" s="5">
        <v>1</v>
      </c>
      <c r="Q369" s="5">
        <v>0</v>
      </c>
      <c r="R369" s="5">
        <v>0</v>
      </c>
      <c r="S369" s="5">
        <f t="shared" si="3"/>
        <v>0</v>
      </c>
      <c r="T369" s="5">
        <v>3366.1109670000001</v>
      </c>
      <c r="U369" s="5">
        <f t="shared" si="4"/>
        <v>8.1215133412305232</v>
      </c>
      <c r="V369" s="2">
        <v>0</v>
      </c>
      <c r="W369" s="12">
        <v>0</v>
      </c>
      <c r="X369" s="5">
        <v>217.53</v>
      </c>
      <c r="Y369" s="6">
        <f t="shared" si="17"/>
        <v>101.02637934237414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0</v>
      </c>
      <c r="AS369" s="5">
        <v>1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</row>
    <row r="370" spans="1:52" ht="15.75" customHeight="1">
      <c r="A370" s="4">
        <v>43344</v>
      </c>
      <c r="B370" s="2" t="s">
        <v>6</v>
      </c>
      <c r="C370" s="19">
        <v>1</v>
      </c>
      <c r="D370" s="5" t="s">
        <v>13</v>
      </c>
      <c r="E370" s="5">
        <v>615.05999999999995</v>
      </c>
      <c r="F370" s="6">
        <f t="shared" si="0"/>
        <v>6.4217198240233655</v>
      </c>
      <c r="G370" s="21">
        <v>5714</v>
      </c>
      <c r="H370" s="30">
        <f>G370+H369</f>
        <v>44619</v>
      </c>
      <c r="I370" s="10">
        <f t="shared" si="16"/>
        <v>10.705915056260707</v>
      </c>
      <c r="J370" s="10">
        <v>0</v>
      </c>
      <c r="K370" s="10">
        <v>346.35</v>
      </c>
      <c r="L370" s="6">
        <f t="shared" si="1"/>
        <v>5.8474498244686144</v>
      </c>
      <c r="M370" s="11"/>
      <c r="N370" s="11">
        <f t="shared" si="2"/>
        <v>0</v>
      </c>
      <c r="O370" s="5">
        <v>0</v>
      </c>
      <c r="P370" s="5">
        <v>1</v>
      </c>
      <c r="Q370" s="5">
        <v>0</v>
      </c>
      <c r="R370" s="5">
        <v>0</v>
      </c>
      <c r="S370" s="5">
        <f t="shared" si="3"/>
        <v>0</v>
      </c>
      <c r="T370" s="5">
        <v>3366.1109670000001</v>
      </c>
      <c r="U370" s="5">
        <f t="shared" si="4"/>
        <v>8.1215133412305232</v>
      </c>
      <c r="V370" s="2">
        <v>0</v>
      </c>
      <c r="W370" s="12">
        <v>0</v>
      </c>
      <c r="X370" s="5">
        <v>217.53</v>
      </c>
      <c r="Y370" s="6">
        <f t="shared" si="17"/>
        <v>101.02637934237414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1</v>
      </c>
      <c r="AP370" s="6">
        <v>0</v>
      </c>
      <c r="AQ370" s="6">
        <v>0</v>
      </c>
      <c r="AR370" s="6">
        <v>0</v>
      </c>
      <c r="AS370" s="5">
        <v>1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</row>
    <row r="371" spans="1:52" ht="15.75" customHeight="1">
      <c r="A371" s="4">
        <v>43374</v>
      </c>
      <c r="B371" s="2" t="s">
        <v>6</v>
      </c>
      <c r="C371" s="19">
        <v>1</v>
      </c>
      <c r="D371" s="5" t="s">
        <v>13</v>
      </c>
      <c r="E371" s="5">
        <v>634.07000000000005</v>
      </c>
      <c r="F371" s="6">
        <f t="shared" si="0"/>
        <v>6.4521593584371173</v>
      </c>
      <c r="G371" s="21">
        <v>6842</v>
      </c>
      <c r="H371" s="30">
        <f>G371+H370</f>
        <v>51461</v>
      </c>
      <c r="I371" s="10">
        <f t="shared" si="16"/>
        <v>10.84857951821591</v>
      </c>
      <c r="J371" s="10">
        <v>0</v>
      </c>
      <c r="K371" s="10">
        <v>383.7</v>
      </c>
      <c r="L371" s="6">
        <f t="shared" si="1"/>
        <v>5.9498609972529071</v>
      </c>
      <c r="M371" s="11"/>
      <c r="N371" s="11">
        <f t="shared" si="2"/>
        <v>0</v>
      </c>
      <c r="O371" s="5">
        <v>0</v>
      </c>
      <c r="P371" s="5">
        <v>1</v>
      </c>
      <c r="Q371" s="5">
        <v>0</v>
      </c>
      <c r="R371" s="5">
        <v>0</v>
      </c>
      <c r="S371" s="5">
        <f t="shared" si="3"/>
        <v>0</v>
      </c>
      <c r="T371" s="5">
        <v>3366.1109670000001</v>
      </c>
      <c r="U371" s="5">
        <f t="shared" si="4"/>
        <v>8.1215133412305232</v>
      </c>
      <c r="V371" s="2">
        <v>0</v>
      </c>
      <c r="W371" s="12">
        <v>0</v>
      </c>
      <c r="X371" s="5">
        <v>217.85</v>
      </c>
      <c r="Y371" s="6">
        <f t="shared" si="17"/>
        <v>101.17499535574959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1</v>
      </c>
      <c r="AQ371" s="6">
        <v>0</v>
      </c>
      <c r="AR371" s="6">
        <v>0</v>
      </c>
      <c r="AS371" s="5">
        <v>1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</row>
    <row r="372" spans="1:52" ht="15.75" customHeight="1">
      <c r="A372" s="4">
        <v>43405</v>
      </c>
      <c r="B372" s="2" t="s">
        <v>6</v>
      </c>
      <c r="C372" s="19">
        <v>1</v>
      </c>
      <c r="D372" s="5" t="s">
        <v>13</v>
      </c>
      <c r="E372" s="5">
        <v>613.53</v>
      </c>
      <c r="F372" s="6">
        <f t="shared" si="0"/>
        <v>6.4192291627109128</v>
      </c>
      <c r="G372" s="21">
        <v>6405</v>
      </c>
      <c r="H372" s="30">
        <f>G372+H371</f>
        <v>57866</v>
      </c>
      <c r="I372" s="10">
        <f t="shared" si="16"/>
        <v>10.965885271736585</v>
      </c>
      <c r="J372" s="10">
        <v>0</v>
      </c>
      <c r="K372" s="10">
        <v>402.49</v>
      </c>
      <c r="L372" s="6">
        <f t="shared" si="1"/>
        <v>5.9976702518294864</v>
      </c>
      <c r="M372" s="11"/>
      <c r="N372" s="11">
        <f t="shared" si="2"/>
        <v>0</v>
      </c>
      <c r="O372" s="5">
        <v>0</v>
      </c>
      <c r="P372" s="5">
        <v>1</v>
      </c>
      <c r="Q372" s="5">
        <v>0</v>
      </c>
      <c r="R372" s="5">
        <v>0</v>
      </c>
      <c r="S372" s="5">
        <f t="shared" si="3"/>
        <v>0</v>
      </c>
      <c r="T372" s="5">
        <v>3366.1109670000001</v>
      </c>
      <c r="U372" s="5">
        <f t="shared" si="4"/>
        <v>8.1215133412305232</v>
      </c>
      <c r="V372" s="2">
        <v>0</v>
      </c>
      <c r="W372" s="12">
        <v>0</v>
      </c>
      <c r="X372" s="5">
        <v>217.92</v>
      </c>
      <c r="Y372" s="6">
        <f t="shared" si="17"/>
        <v>101.20750510867546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1</v>
      </c>
      <c r="AR372" s="6">
        <v>0</v>
      </c>
      <c r="AS372" s="5">
        <v>1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</row>
    <row r="373" spans="1:52" ht="15.75" customHeight="1">
      <c r="A373" s="4">
        <v>43435</v>
      </c>
      <c r="B373" s="2" t="s">
        <v>6</v>
      </c>
      <c r="C373" s="19">
        <v>1</v>
      </c>
      <c r="D373" s="5" t="s">
        <v>13</v>
      </c>
      <c r="E373" s="5">
        <v>595.27</v>
      </c>
      <c r="F373" s="6">
        <f t="shared" si="0"/>
        <v>6.3890150841305404</v>
      </c>
      <c r="G373" s="21">
        <v>5817</v>
      </c>
      <c r="H373" s="21">
        <v>38906</v>
      </c>
      <c r="I373" s="10">
        <f t="shared" si="16"/>
        <v>10.568903759357763</v>
      </c>
      <c r="J373" s="10">
        <v>0</v>
      </c>
      <c r="K373" s="10">
        <v>390.49</v>
      </c>
      <c r="L373" s="6">
        <f t="shared" si="1"/>
        <v>5.9674023607572231</v>
      </c>
      <c r="M373" s="11"/>
      <c r="N373" s="11">
        <f t="shared" si="2"/>
        <v>0</v>
      </c>
      <c r="O373" s="5">
        <v>0</v>
      </c>
      <c r="P373" s="5">
        <v>1</v>
      </c>
      <c r="Q373" s="5">
        <v>0</v>
      </c>
      <c r="R373" s="5">
        <v>0</v>
      </c>
      <c r="S373" s="5">
        <f t="shared" si="3"/>
        <v>0</v>
      </c>
      <c r="T373" s="5">
        <v>3366.1109670000001</v>
      </c>
      <c r="U373" s="5">
        <f t="shared" si="4"/>
        <v>8.1215133412305232</v>
      </c>
      <c r="V373" s="2">
        <v>0</v>
      </c>
      <c r="W373" s="12">
        <v>0</v>
      </c>
      <c r="X373" s="5">
        <v>217.92</v>
      </c>
      <c r="Y373" s="6">
        <f t="shared" si="17"/>
        <v>101.20750510867546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1</v>
      </c>
      <c r="AS373" s="5">
        <v>1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</row>
    <row r="374" spans="1:52" ht="15.75" customHeight="1">
      <c r="A374" s="4">
        <v>43466</v>
      </c>
      <c r="B374" s="2" t="s">
        <v>6</v>
      </c>
      <c r="C374" s="19">
        <v>1</v>
      </c>
      <c r="D374" s="5" t="s">
        <v>13</v>
      </c>
      <c r="E374" s="5">
        <v>754.8</v>
      </c>
      <c r="F374" s="6">
        <f t="shared" si="0"/>
        <v>6.626452813494395</v>
      </c>
      <c r="G374" s="21">
        <v>8326</v>
      </c>
      <c r="H374" s="30">
        <f>G374+H373</f>
        <v>47232</v>
      </c>
      <c r="I374" s="10">
        <f t="shared" si="16"/>
        <v>10.762826907960145</v>
      </c>
      <c r="J374" s="10">
        <v>0</v>
      </c>
      <c r="K374" s="10">
        <v>401.35</v>
      </c>
      <c r="L374" s="6">
        <f t="shared" si="1"/>
        <v>5.9948338645775863</v>
      </c>
      <c r="M374" s="11"/>
      <c r="N374" s="11">
        <f t="shared" si="2"/>
        <v>0</v>
      </c>
      <c r="O374" s="5">
        <v>0</v>
      </c>
      <c r="P374" s="5">
        <v>1</v>
      </c>
      <c r="Q374" s="5">
        <v>0</v>
      </c>
      <c r="R374" s="5">
        <v>0</v>
      </c>
      <c r="S374" s="5">
        <f t="shared" si="3"/>
        <v>0</v>
      </c>
      <c r="T374" s="5">
        <v>3366.1109670000001</v>
      </c>
      <c r="U374" s="5">
        <f t="shared" si="4"/>
        <v>8.1215133412305232</v>
      </c>
      <c r="V374" s="2">
        <v>0</v>
      </c>
      <c r="W374" s="12">
        <v>0</v>
      </c>
      <c r="X374" s="5">
        <v>218.05</v>
      </c>
      <c r="Y374" s="6">
        <f t="shared" si="17"/>
        <v>101.26788036410923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1</v>
      </c>
      <c r="AH374" s="5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5">
        <v>1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</row>
    <row r="375" spans="1:52" ht="15.75" customHeight="1">
      <c r="A375" s="4">
        <v>43497</v>
      </c>
      <c r="B375" s="2" t="s">
        <v>6</v>
      </c>
      <c r="C375" s="19">
        <v>1</v>
      </c>
      <c r="D375" s="5" t="s">
        <v>13</v>
      </c>
      <c r="E375" s="5">
        <v>744.19</v>
      </c>
      <c r="F375" s="6">
        <f t="shared" si="0"/>
        <v>6.6122963785741904</v>
      </c>
      <c r="G375" s="21">
        <v>5393</v>
      </c>
      <c r="H375" s="30">
        <f>G375+H374</f>
        <v>52625</v>
      </c>
      <c r="I375" s="10">
        <f t="shared" si="16"/>
        <v>10.870946570984682</v>
      </c>
      <c r="J375" s="10">
        <v>0</v>
      </c>
      <c r="K375" s="10">
        <v>389.37</v>
      </c>
      <c r="L375" s="6">
        <f t="shared" si="1"/>
        <v>5.9645300483677772</v>
      </c>
      <c r="M375" s="11"/>
      <c r="N375" s="11">
        <f t="shared" si="2"/>
        <v>0</v>
      </c>
      <c r="O375" s="5">
        <v>0</v>
      </c>
      <c r="P375" s="5">
        <v>1</v>
      </c>
      <c r="Q375" s="5">
        <v>0</v>
      </c>
      <c r="R375" s="5">
        <v>0</v>
      </c>
      <c r="S375" s="5">
        <f t="shared" si="3"/>
        <v>0</v>
      </c>
      <c r="T375" s="5">
        <v>3366.1109670000001</v>
      </c>
      <c r="U375" s="5">
        <f t="shared" si="4"/>
        <v>8.1215133412305232</v>
      </c>
      <c r="V375" s="2">
        <v>0</v>
      </c>
      <c r="W375" s="12">
        <v>0</v>
      </c>
      <c r="X375" s="5">
        <v>218.57</v>
      </c>
      <c r="Y375" s="6">
        <f t="shared" si="17"/>
        <v>101.50938138584432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5">
        <v>1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</row>
    <row r="376" spans="1:52" ht="15.75" customHeight="1">
      <c r="A376" s="4">
        <v>43525</v>
      </c>
      <c r="B376" s="2" t="s">
        <v>6</v>
      </c>
      <c r="C376" s="19">
        <v>1</v>
      </c>
      <c r="D376" s="5" t="s">
        <v>13</v>
      </c>
      <c r="E376" s="5">
        <v>828.19</v>
      </c>
      <c r="F376" s="6">
        <f t="shared" si="0"/>
        <v>6.7192425966604015</v>
      </c>
      <c r="G376" s="21">
        <v>6543</v>
      </c>
      <c r="H376" s="30">
        <f>G376+H375</f>
        <v>59168</v>
      </c>
      <c r="I376" s="10">
        <f t="shared" si="16"/>
        <v>10.988136134186851</v>
      </c>
      <c r="J376" s="10">
        <v>0</v>
      </c>
      <c r="K376" s="10">
        <v>384.07</v>
      </c>
      <c r="L376" s="6">
        <f t="shared" si="1"/>
        <v>5.950824827641287</v>
      </c>
      <c r="M376" s="11"/>
      <c r="N376" s="11">
        <f t="shared" si="2"/>
        <v>0</v>
      </c>
      <c r="O376" s="5">
        <v>0</v>
      </c>
      <c r="P376" s="5">
        <v>1</v>
      </c>
      <c r="Q376" s="5">
        <v>0</v>
      </c>
      <c r="R376" s="5">
        <v>0</v>
      </c>
      <c r="S376" s="5">
        <f t="shared" si="3"/>
        <v>0</v>
      </c>
      <c r="T376" s="5">
        <v>3366.1109670000001</v>
      </c>
      <c r="U376" s="5">
        <f t="shared" si="4"/>
        <v>8.1215133412305232</v>
      </c>
      <c r="V376" s="2">
        <v>0</v>
      </c>
      <c r="W376" s="12">
        <v>0</v>
      </c>
      <c r="X376" s="5">
        <v>218.83</v>
      </c>
      <c r="Y376" s="6">
        <f t="shared" si="17"/>
        <v>101.63013189671187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6">
        <v>1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5">
        <v>1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</row>
    <row r="377" spans="1:52" ht="15.75" customHeight="1">
      <c r="A377" s="4">
        <v>43556</v>
      </c>
      <c r="B377" s="2" t="s">
        <v>6</v>
      </c>
      <c r="C377" s="19">
        <v>1</v>
      </c>
      <c r="D377" s="5" t="s">
        <v>13</v>
      </c>
      <c r="E377" s="5">
        <v>763.28</v>
      </c>
      <c r="F377" s="6">
        <f t="shared" si="0"/>
        <v>6.6376249364435909</v>
      </c>
      <c r="G377" s="21">
        <v>6181</v>
      </c>
      <c r="H377" s="21">
        <v>38907</v>
      </c>
      <c r="I377" s="10">
        <f t="shared" si="16"/>
        <v>10.568929462003851</v>
      </c>
      <c r="J377" s="10">
        <v>0</v>
      </c>
      <c r="K377" s="10">
        <v>374.23</v>
      </c>
      <c r="L377" s="6">
        <f t="shared" si="1"/>
        <v>5.9248705816579976</v>
      </c>
      <c r="M377" s="11"/>
      <c r="N377" s="11">
        <f t="shared" si="2"/>
        <v>0</v>
      </c>
      <c r="O377" s="5">
        <v>0</v>
      </c>
      <c r="P377" s="5">
        <v>1</v>
      </c>
      <c r="Q377" s="5">
        <v>0</v>
      </c>
      <c r="R377" s="5">
        <v>0</v>
      </c>
      <c r="S377" s="5">
        <f t="shared" si="3"/>
        <v>0</v>
      </c>
      <c r="T377" s="5">
        <v>3366.1109670000001</v>
      </c>
      <c r="U377" s="5">
        <f t="shared" si="4"/>
        <v>8.1215133412305232</v>
      </c>
      <c r="V377" s="2">
        <v>0</v>
      </c>
      <c r="W377" s="12">
        <v>0</v>
      </c>
      <c r="X377" s="5">
        <v>219.35</v>
      </c>
      <c r="Y377" s="6">
        <f t="shared" si="17"/>
        <v>101.87163291844696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6">
        <v>0</v>
      </c>
      <c r="AJ377" s="6">
        <v>1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5">
        <v>1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</row>
    <row r="378" spans="1:52" ht="15.75" customHeight="1">
      <c r="A378" s="9">
        <v>43586</v>
      </c>
      <c r="B378" s="2" t="s">
        <v>6</v>
      </c>
      <c r="C378" s="19">
        <v>1</v>
      </c>
      <c r="D378" s="5" t="s">
        <v>13</v>
      </c>
      <c r="E378" s="5">
        <v>965.92</v>
      </c>
      <c r="F378" s="6">
        <f t="shared" si="0"/>
        <v>6.8730810150481156</v>
      </c>
      <c r="G378" s="21">
        <v>6476</v>
      </c>
      <c r="H378" s="30">
        <f>G378+H377</f>
        <v>45383</v>
      </c>
      <c r="I378" s="10">
        <f t="shared" si="16"/>
        <v>10.722892864566573</v>
      </c>
      <c r="J378" s="10">
        <v>0</v>
      </c>
      <c r="K378" s="10">
        <v>425.1</v>
      </c>
      <c r="L378" s="6">
        <f t="shared" si="1"/>
        <v>6.0523244353647447</v>
      </c>
      <c r="M378" s="11"/>
      <c r="N378" s="11">
        <f t="shared" si="2"/>
        <v>0</v>
      </c>
      <c r="O378" s="5">
        <v>0</v>
      </c>
      <c r="P378" s="5">
        <v>1</v>
      </c>
      <c r="Q378" s="5">
        <v>0</v>
      </c>
      <c r="R378" s="5">
        <v>0</v>
      </c>
      <c r="S378" s="5">
        <f t="shared" si="3"/>
        <v>0</v>
      </c>
      <c r="T378" s="5">
        <v>3366.1109670000001</v>
      </c>
      <c r="U378" s="5">
        <f t="shared" si="4"/>
        <v>8.1215133412305232</v>
      </c>
      <c r="V378" s="2">
        <v>0</v>
      </c>
      <c r="W378" s="12">
        <v>0</v>
      </c>
      <c r="X378" s="5">
        <v>219.48</v>
      </c>
      <c r="Y378" s="6">
        <f t="shared" si="17"/>
        <v>101.93200817388075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6">
        <v>0</v>
      </c>
      <c r="AJ378" s="6">
        <v>0</v>
      </c>
      <c r="AK378" s="6">
        <v>1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5">
        <v>1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</row>
    <row r="379" spans="1:52" ht="15.75" customHeight="1">
      <c r="A379" s="4">
        <v>43617</v>
      </c>
      <c r="B379" s="2" t="s">
        <v>6</v>
      </c>
      <c r="C379" s="19">
        <v>1</v>
      </c>
      <c r="D379" s="5" t="s">
        <v>13</v>
      </c>
      <c r="E379" s="5">
        <v>871.87</v>
      </c>
      <c r="F379" s="6">
        <f t="shared" si="0"/>
        <v>6.7706403302262617</v>
      </c>
      <c r="G379" s="21">
        <v>4432</v>
      </c>
      <c r="H379" s="30">
        <f>G379+H378</f>
        <v>49815</v>
      </c>
      <c r="I379" s="10">
        <f t="shared" si="16"/>
        <v>10.816071422478956</v>
      </c>
      <c r="J379" s="10">
        <v>0</v>
      </c>
      <c r="K379" s="10">
        <v>374.76</v>
      </c>
      <c r="L379" s="6">
        <f t="shared" si="1"/>
        <v>5.9262858210829874</v>
      </c>
      <c r="M379" s="11"/>
      <c r="N379" s="11">
        <f t="shared" si="2"/>
        <v>0</v>
      </c>
      <c r="O379" s="5">
        <v>0</v>
      </c>
      <c r="P379" s="5">
        <v>1</v>
      </c>
      <c r="Q379" s="5">
        <v>0</v>
      </c>
      <c r="R379" s="5">
        <v>0</v>
      </c>
      <c r="S379" s="5">
        <f t="shared" si="3"/>
        <v>0</v>
      </c>
      <c r="T379" s="5">
        <v>3366.1109670000001</v>
      </c>
      <c r="U379" s="5">
        <f t="shared" si="4"/>
        <v>8.1215133412305232</v>
      </c>
      <c r="V379" s="2">
        <v>0</v>
      </c>
      <c r="W379" s="12">
        <v>0</v>
      </c>
      <c r="X379" s="5">
        <v>219.48</v>
      </c>
      <c r="Y379" s="6">
        <f t="shared" si="17"/>
        <v>101.93200817388075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6">
        <v>0</v>
      </c>
      <c r="AJ379" s="6">
        <v>0</v>
      </c>
      <c r="AK379" s="6">
        <v>0</v>
      </c>
      <c r="AL379" s="6">
        <v>1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5">
        <v>1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</row>
    <row r="380" spans="1:52" ht="15.75" customHeight="1">
      <c r="A380" s="4">
        <v>43647</v>
      </c>
      <c r="B380" s="2" t="s">
        <v>6</v>
      </c>
      <c r="C380" s="19">
        <v>1</v>
      </c>
      <c r="D380" s="5" t="s">
        <v>13</v>
      </c>
      <c r="E380" s="5">
        <v>893.84</v>
      </c>
      <c r="F380" s="6">
        <f t="shared" si="0"/>
        <v>6.7955267882390826</v>
      </c>
      <c r="G380" s="21">
        <v>6092</v>
      </c>
      <c r="H380" s="30">
        <f>G380+H379</f>
        <v>55907</v>
      </c>
      <c r="I380" s="10">
        <f t="shared" si="16"/>
        <v>10.931444874916965</v>
      </c>
      <c r="J380" s="10">
        <v>2</v>
      </c>
      <c r="K380" s="10">
        <v>428.56</v>
      </c>
      <c r="L380" s="6">
        <f t="shared" si="1"/>
        <v>6.0604307515727047</v>
      </c>
      <c r="M380" s="11"/>
      <c r="N380" s="11">
        <f t="shared" si="2"/>
        <v>0</v>
      </c>
      <c r="O380" s="5">
        <v>0</v>
      </c>
      <c r="P380" s="5">
        <v>1</v>
      </c>
      <c r="Q380" s="5">
        <v>0</v>
      </c>
      <c r="R380" s="5">
        <v>0</v>
      </c>
      <c r="S380" s="5">
        <f t="shared" si="3"/>
        <v>0</v>
      </c>
      <c r="T380" s="5">
        <v>3366.1109670000001</v>
      </c>
      <c r="U380" s="5">
        <f t="shared" si="4"/>
        <v>8.1215133412305232</v>
      </c>
      <c r="V380" s="2">
        <v>0</v>
      </c>
      <c r="W380" s="12">
        <v>0</v>
      </c>
      <c r="X380" s="5">
        <v>219.48</v>
      </c>
      <c r="Y380" s="6">
        <f t="shared" si="17"/>
        <v>101.93200817388075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1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5">
        <v>1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</row>
    <row r="381" spans="1:52" ht="15.75" customHeight="1">
      <c r="A381" s="4">
        <v>43678</v>
      </c>
      <c r="B381" s="2" t="s">
        <v>6</v>
      </c>
      <c r="C381" s="19">
        <v>1</v>
      </c>
      <c r="D381" s="5" t="s">
        <v>13</v>
      </c>
      <c r="E381" s="5">
        <v>954.26</v>
      </c>
      <c r="F381" s="6">
        <f t="shared" si="0"/>
        <v>6.8609361710045409</v>
      </c>
      <c r="G381" s="21">
        <v>4571</v>
      </c>
      <c r="H381" s="21">
        <v>38908</v>
      </c>
      <c r="I381" s="10">
        <f t="shared" si="16"/>
        <v>10.568955163989331</v>
      </c>
      <c r="J381" s="10">
        <v>2</v>
      </c>
      <c r="K381" s="10">
        <v>388</v>
      </c>
      <c r="L381" s="6">
        <f t="shared" si="1"/>
        <v>5.9610053396232736</v>
      </c>
      <c r="M381" s="11"/>
      <c r="N381" s="11">
        <f t="shared" si="2"/>
        <v>0</v>
      </c>
      <c r="O381" s="5">
        <v>0</v>
      </c>
      <c r="P381" s="5">
        <v>1</v>
      </c>
      <c r="Q381" s="5">
        <v>0</v>
      </c>
      <c r="R381" s="5">
        <v>0</v>
      </c>
      <c r="S381" s="5">
        <f t="shared" si="3"/>
        <v>0</v>
      </c>
      <c r="T381" s="5">
        <v>3366.1109670000001</v>
      </c>
      <c r="U381" s="5">
        <f t="shared" si="4"/>
        <v>8.1215133412305232</v>
      </c>
      <c r="V381" s="2">
        <v>0</v>
      </c>
      <c r="W381" s="12">
        <v>0</v>
      </c>
      <c r="X381" s="5">
        <v>219.48</v>
      </c>
      <c r="Y381" s="6">
        <f t="shared" si="17"/>
        <v>101.93200817388075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1</v>
      </c>
      <c r="AO381" s="6">
        <v>0</v>
      </c>
      <c r="AP381" s="6">
        <v>0</v>
      </c>
      <c r="AQ381" s="6">
        <v>0</v>
      </c>
      <c r="AR381" s="6">
        <v>0</v>
      </c>
      <c r="AS381" s="5">
        <v>1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</row>
    <row r="382" spans="1:52" ht="15.75" customHeight="1">
      <c r="A382" s="4">
        <v>43709</v>
      </c>
      <c r="B382" s="2" t="s">
        <v>6</v>
      </c>
      <c r="C382" s="19">
        <v>1</v>
      </c>
      <c r="D382" s="5" t="s">
        <v>13</v>
      </c>
      <c r="E382" s="5">
        <v>846.35</v>
      </c>
      <c r="F382" s="6">
        <f t="shared" si="0"/>
        <v>6.7409329856351059</v>
      </c>
      <c r="G382" s="21">
        <v>6194</v>
      </c>
      <c r="H382" s="30">
        <f>G382+H381</f>
        <v>45102</v>
      </c>
      <c r="I382" s="10">
        <f t="shared" si="16"/>
        <v>10.716681870405523</v>
      </c>
      <c r="J382" s="10">
        <v>2</v>
      </c>
      <c r="K382" s="10">
        <v>390.59</v>
      </c>
      <c r="L382" s="6">
        <f t="shared" si="1"/>
        <v>5.967658416476346</v>
      </c>
      <c r="M382" s="11"/>
      <c r="N382" s="11">
        <f t="shared" si="2"/>
        <v>0</v>
      </c>
      <c r="O382" s="5">
        <v>0</v>
      </c>
      <c r="P382" s="5">
        <v>1</v>
      </c>
      <c r="Q382" s="5">
        <v>0</v>
      </c>
      <c r="R382" s="5">
        <v>0</v>
      </c>
      <c r="S382" s="5">
        <f t="shared" si="3"/>
        <v>0</v>
      </c>
      <c r="T382" s="5">
        <v>3366.1109670000001</v>
      </c>
      <c r="U382" s="5">
        <f t="shared" si="4"/>
        <v>8.1215133412305232</v>
      </c>
      <c r="V382" s="2">
        <v>0</v>
      </c>
      <c r="W382" s="12">
        <v>0</v>
      </c>
      <c r="X382" s="5">
        <v>219.48</v>
      </c>
      <c r="Y382" s="6">
        <f t="shared" si="17"/>
        <v>101.93200817388075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5">
        <v>1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</row>
    <row r="383" spans="1:52" ht="15.75" customHeight="1">
      <c r="A383" s="4">
        <v>43739</v>
      </c>
      <c r="B383" s="2" t="s">
        <v>6</v>
      </c>
      <c r="C383" s="19">
        <v>1</v>
      </c>
      <c r="D383" s="5" t="s">
        <v>13</v>
      </c>
      <c r="E383" s="5">
        <v>932.47</v>
      </c>
      <c r="F383" s="6">
        <f t="shared" si="0"/>
        <v>6.8378369794186851</v>
      </c>
      <c r="G383" s="21">
        <v>7792</v>
      </c>
      <c r="H383" s="30">
        <f>G383+H382</f>
        <v>52894</v>
      </c>
      <c r="I383" s="10">
        <f t="shared" si="16"/>
        <v>10.876045189863586</v>
      </c>
      <c r="J383" s="10">
        <v>2</v>
      </c>
      <c r="K383" s="10">
        <v>405.46</v>
      </c>
      <c r="L383" s="6">
        <f t="shared" si="1"/>
        <v>6.0050222250400473</v>
      </c>
      <c r="M383" s="11"/>
      <c r="N383" s="11">
        <f t="shared" si="2"/>
        <v>0</v>
      </c>
      <c r="O383" s="5">
        <v>0</v>
      </c>
      <c r="P383" s="5">
        <v>1</v>
      </c>
      <c r="Q383" s="5">
        <v>0</v>
      </c>
      <c r="R383" s="5">
        <v>0</v>
      </c>
      <c r="S383" s="5">
        <f t="shared" si="3"/>
        <v>0</v>
      </c>
      <c r="T383" s="5">
        <v>3366.1109670000001</v>
      </c>
      <c r="U383" s="5">
        <f t="shared" si="4"/>
        <v>8.1215133412305232</v>
      </c>
      <c r="V383" s="2">
        <v>0</v>
      </c>
      <c r="W383" s="12">
        <v>0</v>
      </c>
      <c r="X383" s="5">
        <v>220.13</v>
      </c>
      <c r="Y383" s="6">
        <f t="shared" si="17"/>
        <v>102.2338844510496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1</v>
      </c>
      <c r="AQ383" s="6">
        <v>0</v>
      </c>
      <c r="AR383" s="6">
        <v>0</v>
      </c>
      <c r="AS383" s="5">
        <v>1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</row>
    <row r="384" spans="1:52" ht="15.75" customHeight="1">
      <c r="A384" s="4">
        <v>43770</v>
      </c>
      <c r="B384" s="2" t="s">
        <v>6</v>
      </c>
      <c r="C384" s="19">
        <v>1</v>
      </c>
      <c r="D384" s="5" t="s">
        <v>13</v>
      </c>
      <c r="E384" s="5">
        <v>839.08</v>
      </c>
      <c r="F384" s="6">
        <f t="shared" si="0"/>
        <v>6.7323060535305892</v>
      </c>
      <c r="G384" s="21">
        <v>5408</v>
      </c>
      <c r="H384" s="30">
        <f>G384+H383</f>
        <v>58302</v>
      </c>
      <c r="I384" s="10">
        <f t="shared" si="16"/>
        <v>10.973391677067495</v>
      </c>
      <c r="J384" s="10">
        <v>2</v>
      </c>
      <c r="K384" s="10">
        <v>410.6</v>
      </c>
      <c r="L384" s="6">
        <f t="shared" si="1"/>
        <v>6.0176195045848333</v>
      </c>
      <c r="M384" s="11"/>
      <c r="N384" s="11">
        <f t="shared" si="2"/>
        <v>0</v>
      </c>
      <c r="O384" s="5">
        <v>0</v>
      </c>
      <c r="P384" s="5">
        <v>1</v>
      </c>
      <c r="Q384" s="5">
        <v>0</v>
      </c>
      <c r="R384" s="5">
        <v>0</v>
      </c>
      <c r="S384" s="5">
        <f t="shared" si="3"/>
        <v>0</v>
      </c>
      <c r="T384" s="5">
        <v>3366.1109670000001</v>
      </c>
      <c r="U384" s="5">
        <f t="shared" si="4"/>
        <v>8.1215133412305232</v>
      </c>
      <c r="V384" s="2">
        <v>0</v>
      </c>
      <c r="W384" s="12">
        <v>0</v>
      </c>
      <c r="X384" s="5">
        <v>220.52</v>
      </c>
      <c r="Y384" s="6">
        <f t="shared" si="17"/>
        <v>102.41501021735093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1</v>
      </c>
      <c r="AR384" s="6">
        <v>0</v>
      </c>
      <c r="AS384" s="5">
        <v>1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</row>
    <row r="385" spans="1:52" ht="15.75" customHeight="1">
      <c r="A385" s="4">
        <v>43800</v>
      </c>
      <c r="B385" s="2" t="s">
        <v>6</v>
      </c>
      <c r="C385" s="19">
        <v>1</v>
      </c>
      <c r="D385" s="5" t="s">
        <v>13</v>
      </c>
      <c r="E385" s="5">
        <v>841.6</v>
      </c>
      <c r="F385" s="6">
        <f t="shared" si="0"/>
        <v>6.7353048419834458</v>
      </c>
      <c r="G385" s="21">
        <v>5477</v>
      </c>
      <c r="H385" s="21">
        <v>38909</v>
      </c>
      <c r="I385" s="10">
        <f t="shared" si="16"/>
        <v>10.568980865314236</v>
      </c>
      <c r="J385" s="10">
        <v>2</v>
      </c>
      <c r="K385" s="10">
        <v>446.14</v>
      </c>
      <c r="L385" s="6">
        <f t="shared" si="1"/>
        <v>6.1006328041086357</v>
      </c>
      <c r="M385" s="11"/>
      <c r="N385" s="11">
        <f t="shared" si="2"/>
        <v>0</v>
      </c>
      <c r="O385" s="5">
        <v>0</v>
      </c>
      <c r="P385" s="5">
        <v>1</v>
      </c>
      <c r="Q385" s="5">
        <v>0</v>
      </c>
      <c r="R385" s="5">
        <v>0</v>
      </c>
      <c r="S385" s="5">
        <f t="shared" si="3"/>
        <v>0</v>
      </c>
      <c r="T385" s="5">
        <v>3366.1109670000001</v>
      </c>
      <c r="U385" s="5">
        <f t="shared" si="4"/>
        <v>8.1215133412305232</v>
      </c>
      <c r="V385" s="2">
        <v>0</v>
      </c>
      <c r="W385" s="12">
        <v>0</v>
      </c>
      <c r="X385" s="5">
        <v>220.52</v>
      </c>
      <c r="Y385" s="6">
        <f t="shared" si="17"/>
        <v>102.41501021735093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1</v>
      </c>
      <c r="AS385" s="5">
        <v>1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</row>
    <row r="386" spans="1:52" ht="15.75" customHeight="1">
      <c r="A386" s="4">
        <v>43831</v>
      </c>
      <c r="B386" s="2" t="s">
        <v>6</v>
      </c>
      <c r="C386" s="19">
        <v>1</v>
      </c>
      <c r="D386" s="5" t="s">
        <v>13</v>
      </c>
      <c r="E386" s="5">
        <v>903.39</v>
      </c>
      <c r="F386" s="6">
        <f t="shared" si="0"/>
        <v>6.8061543538654599</v>
      </c>
      <c r="G386" s="21">
        <v>6506</v>
      </c>
      <c r="H386" s="30">
        <f>G386+H385</f>
        <v>45415</v>
      </c>
      <c r="I386" s="10">
        <f t="shared" si="16"/>
        <v>10.723597725936314</v>
      </c>
      <c r="J386" s="10">
        <v>2</v>
      </c>
      <c r="K386" s="10">
        <v>445.58</v>
      </c>
      <c r="L386" s="6">
        <f t="shared" si="1"/>
        <v>6.0993768043023771</v>
      </c>
      <c r="M386" s="11"/>
      <c r="N386" s="11">
        <f t="shared" si="2"/>
        <v>0</v>
      </c>
      <c r="O386" s="5">
        <v>0</v>
      </c>
      <c r="P386" s="5">
        <v>1</v>
      </c>
      <c r="Q386" s="5">
        <v>0</v>
      </c>
      <c r="R386" s="5">
        <v>0</v>
      </c>
      <c r="S386" s="5">
        <f t="shared" si="3"/>
        <v>0</v>
      </c>
      <c r="T386" s="5">
        <v>3366.1109670000001</v>
      </c>
      <c r="U386" s="5">
        <f t="shared" si="4"/>
        <v>8.1215133412305232</v>
      </c>
      <c r="V386" s="2">
        <v>0</v>
      </c>
      <c r="W386" s="12">
        <v>0</v>
      </c>
      <c r="X386" s="5">
        <v>220.52</v>
      </c>
      <c r="Y386" s="6">
        <f t="shared" si="17"/>
        <v>102.41501021735093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1</v>
      </c>
      <c r="AH386" s="5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5">
        <v>1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</row>
    <row r="387" spans="1:52" ht="15.75" customHeight="1">
      <c r="A387" s="4">
        <v>43862</v>
      </c>
      <c r="B387" s="2" t="s">
        <v>6</v>
      </c>
      <c r="C387" s="19">
        <v>1</v>
      </c>
      <c r="D387" s="5" t="s">
        <v>13</v>
      </c>
      <c r="E387" s="5">
        <v>751.25</v>
      </c>
      <c r="F387" s="6">
        <f t="shared" si="0"/>
        <v>6.6217384858494173</v>
      </c>
      <c r="G387" s="21">
        <v>5801</v>
      </c>
      <c r="H387" s="30">
        <f>G387+H386</f>
        <v>51216</v>
      </c>
      <c r="I387" s="10">
        <f t="shared" ref="I387:I450" si="18">LN(H387)</f>
        <v>10.843807262209644</v>
      </c>
      <c r="J387" s="10">
        <v>2</v>
      </c>
      <c r="K387" s="10">
        <v>422.61</v>
      </c>
      <c r="L387" s="6">
        <f t="shared" si="1"/>
        <v>6.0464497679403255</v>
      </c>
      <c r="M387" s="11"/>
      <c r="N387" s="11">
        <f t="shared" si="2"/>
        <v>0</v>
      </c>
      <c r="O387" s="5">
        <v>0</v>
      </c>
      <c r="P387" s="5">
        <v>1</v>
      </c>
      <c r="Q387" s="5">
        <v>0</v>
      </c>
      <c r="R387" s="5">
        <v>0</v>
      </c>
      <c r="S387" s="5">
        <f t="shared" si="3"/>
        <v>0</v>
      </c>
      <c r="T387" s="5">
        <v>3366.1109670000001</v>
      </c>
      <c r="U387" s="5">
        <f t="shared" si="4"/>
        <v>8.1215133412305232</v>
      </c>
      <c r="V387" s="2">
        <v>0</v>
      </c>
      <c r="W387" s="12">
        <v>0</v>
      </c>
      <c r="X387" s="5">
        <v>220.65</v>
      </c>
      <c r="Y387" s="6">
        <f t="shared" si="17"/>
        <v>102.47538547278469</v>
      </c>
      <c r="Z387" s="5">
        <v>0</v>
      </c>
      <c r="AA387" s="5">
        <v>6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1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5">
        <v>1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</row>
    <row r="388" spans="1:52" ht="15.75" customHeight="1">
      <c r="A388" s="4">
        <v>43891</v>
      </c>
      <c r="B388" s="2" t="s">
        <v>6</v>
      </c>
      <c r="C388" s="19">
        <v>1</v>
      </c>
      <c r="D388" s="5" t="s">
        <v>13</v>
      </c>
      <c r="E388" s="5">
        <v>901.26</v>
      </c>
      <c r="F388" s="6">
        <f t="shared" si="0"/>
        <v>6.8037937842380183</v>
      </c>
      <c r="G388" s="21">
        <v>5092</v>
      </c>
      <c r="H388" s="30">
        <f>G388+H387</f>
        <v>56308</v>
      </c>
      <c r="I388" s="10">
        <f t="shared" si="18"/>
        <v>10.938591899947856</v>
      </c>
      <c r="J388" s="10">
        <v>2</v>
      </c>
      <c r="K388" s="10">
        <v>396.85</v>
      </c>
      <c r="L388" s="6">
        <f t="shared" si="1"/>
        <v>5.9835583755368846</v>
      </c>
      <c r="M388" s="11"/>
      <c r="N388" s="11">
        <f t="shared" si="2"/>
        <v>0</v>
      </c>
      <c r="O388" s="5">
        <v>0</v>
      </c>
      <c r="P388" s="5">
        <v>1</v>
      </c>
      <c r="Q388" s="5">
        <v>0</v>
      </c>
      <c r="R388" s="5">
        <v>0</v>
      </c>
      <c r="S388" s="5">
        <f t="shared" si="3"/>
        <v>0</v>
      </c>
      <c r="T388" s="5">
        <v>3366.1109670000001</v>
      </c>
      <c r="U388" s="5">
        <f t="shared" si="4"/>
        <v>8.1215133412305232</v>
      </c>
      <c r="V388" s="2">
        <v>0</v>
      </c>
      <c r="W388" s="12">
        <v>0</v>
      </c>
      <c r="X388" s="5">
        <v>220.59</v>
      </c>
      <c r="Y388" s="6">
        <f t="shared" si="17"/>
        <v>102.4475199702768</v>
      </c>
      <c r="Z388" s="5">
        <v>51</v>
      </c>
      <c r="AA388" s="5">
        <v>186</v>
      </c>
      <c r="AB388" s="5">
        <v>5</v>
      </c>
      <c r="AC388" s="5">
        <v>1</v>
      </c>
      <c r="AD388" s="5">
        <v>0</v>
      </c>
      <c r="AE388" s="5">
        <v>0</v>
      </c>
      <c r="AF388" s="5">
        <v>1</v>
      </c>
      <c r="AG388" s="5">
        <v>0</v>
      </c>
      <c r="AH388" s="5">
        <v>0</v>
      </c>
      <c r="AI388" s="6">
        <v>1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5">
        <v>1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</row>
    <row r="389" spans="1:52" ht="15.75" customHeight="1">
      <c r="A389" s="4">
        <v>43922</v>
      </c>
      <c r="B389" s="2" t="s">
        <v>6</v>
      </c>
      <c r="C389" s="19">
        <v>1</v>
      </c>
      <c r="D389" s="5" t="s">
        <v>13</v>
      </c>
      <c r="E389" s="5">
        <v>949.6</v>
      </c>
      <c r="F389" s="6">
        <f t="shared" si="0"/>
        <v>6.8560408432954585</v>
      </c>
      <c r="G389" s="10">
        <v>0</v>
      </c>
      <c r="H389" s="21">
        <v>38910</v>
      </c>
      <c r="I389" s="10">
        <f t="shared" si="18"/>
        <v>10.569006565978599</v>
      </c>
      <c r="J389" s="10">
        <v>2</v>
      </c>
      <c r="K389" s="10">
        <v>282.60000000000002</v>
      </c>
      <c r="L389" s="6">
        <f t="shared" si="1"/>
        <v>5.6440324702504272</v>
      </c>
      <c r="M389" s="11"/>
      <c r="N389" s="11">
        <f t="shared" si="2"/>
        <v>0</v>
      </c>
      <c r="O389" s="5">
        <v>0</v>
      </c>
      <c r="P389" s="5">
        <v>1</v>
      </c>
      <c r="Q389" s="5">
        <v>0</v>
      </c>
      <c r="R389" s="5">
        <v>0</v>
      </c>
      <c r="S389" s="5">
        <f t="shared" si="3"/>
        <v>0</v>
      </c>
      <c r="T389" s="5">
        <v>3366.1109670000001</v>
      </c>
      <c r="U389" s="5">
        <f t="shared" si="4"/>
        <v>8.1215133412305232</v>
      </c>
      <c r="V389" s="2">
        <v>0</v>
      </c>
      <c r="W389" s="12">
        <v>0</v>
      </c>
      <c r="X389" s="5">
        <v>220.94</v>
      </c>
      <c r="Y389" s="6">
        <f t="shared" si="17"/>
        <v>102.61006873490619</v>
      </c>
      <c r="Z389" s="5">
        <v>7616</v>
      </c>
      <c r="AA389" s="5">
        <v>2156</v>
      </c>
      <c r="AB389" s="5">
        <v>163</v>
      </c>
      <c r="AC389" s="5">
        <v>10</v>
      </c>
      <c r="AD389" s="5">
        <v>0</v>
      </c>
      <c r="AE389" s="5">
        <v>0</v>
      </c>
      <c r="AF389" s="5">
        <v>1</v>
      </c>
      <c r="AG389" s="5">
        <v>0</v>
      </c>
      <c r="AH389" s="5">
        <v>0</v>
      </c>
      <c r="AI389" s="6">
        <v>0</v>
      </c>
      <c r="AJ389" s="6">
        <v>1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5">
        <v>1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</row>
    <row r="390" spans="1:52" ht="15.75" customHeight="1">
      <c r="A390" s="9">
        <v>43952</v>
      </c>
      <c r="B390" s="2" t="s">
        <v>6</v>
      </c>
      <c r="C390" s="19">
        <v>1</v>
      </c>
      <c r="D390" s="5" t="s">
        <v>13</v>
      </c>
      <c r="E390" s="5">
        <v>1138.19</v>
      </c>
      <c r="F390" s="6">
        <f t="shared" si="0"/>
        <v>7.0371945603282846</v>
      </c>
      <c r="G390" s="10">
        <v>0</v>
      </c>
      <c r="H390" s="30">
        <f>G390+H389</f>
        <v>38910</v>
      </c>
      <c r="I390" s="10">
        <f t="shared" si="18"/>
        <v>10.569006565978599</v>
      </c>
      <c r="J390" s="10">
        <v>2</v>
      </c>
      <c r="K390" s="10">
        <v>315.67</v>
      </c>
      <c r="L390" s="6">
        <f t="shared" si="1"/>
        <v>5.7546973641243069</v>
      </c>
      <c r="M390" s="11"/>
      <c r="N390" s="11">
        <f t="shared" si="2"/>
        <v>0</v>
      </c>
      <c r="O390" s="5">
        <v>0</v>
      </c>
      <c r="P390" s="5">
        <v>1</v>
      </c>
      <c r="Q390" s="5">
        <v>0</v>
      </c>
      <c r="R390" s="5">
        <v>0</v>
      </c>
      <c r="S390" s="5">
        <f t="shared" si="3"/>
        <v>0</v>
      </c>
      <c r="T390" s="5">
        <v>3366.1109670000001</v>
      </c>
      <c r="U390" s="5">
        <f t="shared" si="4"/>
        <v>8.1215133412305232</v>
      </c>
      <c r="V390" s="2">
        <v>0</v>
      </c>
      <c r="W390" s="12">
        <v>0</v>
      </c>
      <c r="X390" s="5">
        <v>221.22</v>
      </c>
      <c r="Y390" s="6">
        <f t="shared" si="17"/>
        <v>102.7401077466097</v>
      </c>
      <c r="Z390" s="5">
        <v>39486</v>
      </c>
      <c r="AA390" s="5">
        <v>9089</v>
      </c>
      <c r="AB390" s="5">
        <v>482</v>
      </c>
      <c r="AC390" s="5">
        <v>38</v>
      </c>
      <c r="AD390" s="5">
        <v>0</v>
      </c>
      <c r="AE390" s="5">
        <v>0</v>
      </c>
      <c r="AF390" s="5">
        <v>1</v>
      </c>
      <c r="AG390" s="5">
        <v>0</v>
      </c>
      <c r="AH390" s="5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5">
        <v>1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</row>
    <row r="391" spans="1:52" ht="15.75" customHeight="1">
      <c r="A391" s="4">
        <v>43983</v>
      </c>
      <c r="B391" s="2" t="s">
        <v>6</v>
      </c>
      <c r="C391" s="19">
        <v>1</v>
      </c>
      <c r="D391" s="5" t="s">
        <v>13</v>
      </c>
      <c r="E391" s="5">
        <v>1150.56</v>
      </c>
      <c r="F391" s="6">
        <f t="shared" si="0"/>
        <v>7.0480040593541835</v>
      </c>
      <c r="G391" s="10">
        <v>0</v>
      </c>
      <c r="H391" s="30">
        <f>G391+H390</f>
        <v>38910</v>
      </c>
      <c r="I391" s="10">
        <f t="shared" si="18"/>
        <v>10.569006565978599</v>
      </c>
      <c r="J391" s="10">
        <v>2</v>
      </c>
      <c r="K391" s="10">
        <v>402.45</v>
      </c>
      <c r="L391" s="6">
        <f t="shared" si="1"/>
        <v>5.9975708655397426</v>
      </c>
      <c r="M391" s="11"/>
      <c r="N391" s="11">
        <f t="shared" si="2"/>
        <v>0</v>
      </c>
      <c r="O391" s="5">
        <v>0</v>
      </c>
      <c r="P391" s="5">
        <v>1</v>
      </c>
      <c r="Q391" s="5">
        <v>0</v>
      </c>
      <c r="R391" s="5">
        <v>0</v>
      </c>
      <c r="S391" s="5">
        <f t="shared" si="3"/>
        <v>0</v>
      </c>
      <c r="T391" s="5">
        <v>3366.1109670000001</v>
      </c>
      <c r="U391" s="5">
        <f t="shared" si="4"/>
        <v>8.1215133412305232</v>
      </c>
      <c r="V391" s="2">
        <v>0</v>
      </c>
      <c r="W391" s="12">
        <v>0</v>
      </c>
      <c r="X391" s="5">
        <v>220.52</v>
      </c>
      <c r="Y391" s="6">
        <f t="shared" si="17"/>
        <v>102.41501021735093</v>
      </c>
      <c r="Z391" s="5">
        <v>98330</v>
      </c>
      <c r="AA391" s="5">
        <v>28633</v>
      </c>
      <c r="AB391" s="5">
        <v>1197</v>
      </c>
      <c r="AC391" s="5">
        <v>127</v>
      </c>
      <c r="AD391" s="5">
        <v>0</v>
      </c>
      <c r="AE391" s="5">
        <v>0</v>
      </c>
      <c r="AF391" s="5">
        <v>1</v>
      </c>
      <c r="AG391" s="5">
        <v>0</v>
      </c>
      <c r="AH391" s="5">
        <v>0</v>
      </c>
      <c r="AI391" s="6">
        <v>0</v>
      </c>
      <c r="AJ391" s="6">
        <v>0</v>
      </c>
      <c r="AK391" s="6">
        <v>0</v>
      </c>
      <c r="AL391" s="6">
        <v>1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5">
        <v>1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</row>
    <row r="392" spans="1:52" ht="15.75" customHeight="1">
      <c r="A392" s="4">
        <v>44013</v>
      </c>
      <c r="B392" s="2" t="s">
        <v>6</v>
      </c>
      <c r="C392" s="19">
        <v>1</v>
      </c>
      <c r="D392" s="5" t="s">
        <v>13</v>
      </c>
      <c r="E392" s="5">
        <v>1680.8</v>
      </c>
      <c r="F392" s="6">
        <f t="shared" si="0"/>
        <v>7.4270251495307908</v>
      </c>
      <c r="G392" s="10">
        <v>0</v>
      </c>
      <c r="H392" s="30">
        <f>G392+H391</f>
        <v>38910</v>
      </c>
      <c r="I392" s="10">
        <f t="shared" si="18"/>
        <v>10.569006565978599</v>
      </c>
      <c r="J392" s="10">
        <v>2</v>
      </c>
      <c r="K392" s="10">
        <v>470.58</v>
      </c>
      <c r="L392" s="6">
        <f t="shared" si="1"/>
        <v>6.1539659764526302</v>
      </c>
      <c r="M392" s="11"/>
      <c r="N392" s="11">
        <f t="shared" si="2"/>
        <v>0</v>
      </c>
      <c r="O392" s="5">
        <v>0</v>
      </c>
      <c r="P392" s="5">
        <v>1</v>
      </c>
      <c r="Q392" s="5">
        <v>0</v>
      </c>
      <c r="R392" s="5">
        <v>0</v>
      </c>
      <c r="S392" s="5">
        <f t="shared" si="3"/>
        <v>0</v>
      </c>
      <c r="T392" s="5">
        <v>3366.1109670000001</v>
      </c>
      <c r="U392" s="5">
        <f t="shared" si="4"/>
        <v>8.1215133412305232</v>
      </c>
      <c r="V392" s="2">
        <v>0</v>
      </c>
      <c r="W392" s="12">
        <v>0</v>
      </c>
      <c r="X392" s="5">
        <v>220.26</v>
      </c>
      <c r="Y392" s="6">
        <f t="shared" si="17"/>
        <v>102.29425970648337</v>
      </c>
      <c r="Z392" s="5">
        <v>92178</v>
      </c>
      <c r="AA392" s="5">
        <v>39089</v>
      </c>
      <c r="AB392" s="5">
        <v>1264</v>
      </c>
      <c r="AC392" s="5">
        <v>245</v>
      </c>
      <c r="AD392" s="5">
        <v>0</v>
      </c>
      <c r="AE392" s="5">
        <v>0</v>
      </c>
      <c r="AF392" s="5">
        <v>1</v>
      </c>
      <c r="AG392" s="5">
        <v>0</v>
      </c>
      <c r="AH392" s="5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1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5">
        <v>1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</row>
    <row r="393" spans="1:52" ht="15.75" customHeight="1">
      <c r="A393" s="4">
        <v>44044</v>
      </c>
      <c r="B393" s="2" t="s">
        <v>6</v>
      </c>
      <c r="C393" s="19">
        <v>1</v>
      </c>
      <c r="D393" s="5" t="s">
        <v>13</v>
      </c>
      <c r="E393" s="5">
        <v>1141.68</v>
      </c>
      <c r="F393" s="6">
        <f t="shared" si="0"/>
        <v>7.0402561407921356</v>
      </c>
      <c r="G393" s="10">
        <v>3</v>
      </c>
      <c r="H393" s="21">
        <v>38911</v>
      </c>
      <c r="I393" s="10">
        <f t="shared" si="18"/>
        <v>10.569032265982456</v>
      </c>
      <c r="J393" s="10">
        <v>2</v>
      </c>
      <c r="K393" s="10">
        <v>409.83</v>
      </c>
      <c r="L393" s="6">
        <f t="shared" si="1"/>
        <v>6.0157424395675054</v>
      </c>
      <c r="M393" s="11"/>
      <c r="N393" s="11">
        <f t="shared" si="2"/>
        <v>0</v>
      </c>
      <c r="O393" s="5">
        <v>0</v>
      </c>
      <c r="P393" s="5">
        <v>1</v>
      </c>
      <c r="Q393" s="5">
        <v>0</v>
      </c>
      <c r="R393" s="5">
        <v>0</v>
      </c>
      <c r="S393" s="5">
        <f t="shared" si="3"/>
        <v>0</v>
      </c>
      <c r="T393" s="5">
        <v>3366.1109670000001</v>
      </c>
      <c r="U393" s="5">
        <f t="shared" si="4"/>
        <v>8.1215133412305232</v>
      </c>
      <c r="V393" s="2">
        <v>0</v>
      </c>
      <c r="W393" s="12">
        <v>0</v>
      </c>
      <c r="X393" s="5">
        <v>220.32</v>
      </c>
      <c r="Y393" s="6">
        <f t="shared" si="17"/>
        <v>102.32212520899127</v>
      </c>
      <c r="Z393" s="5">
        <v>75335</v>
      </c>
      <c r="AA393" s="5">
        <v>6563</v>
      </c>
      <c r="AB393" s="5">
        <v>1170</v>
      </c>
      <c r="AC393" s="5">
        <v>264</v>
      </c>
      <c r="AD393" s="5">
        <v>0</v>
      </c>
      <c r="AE393" s="5">
        <v>0</v>
      </c>
      <c r="AF393" s="5">
        <v>1</v>
      </c>
      <c r="AG393" s="5">
        <v>0</v>
      </c>
      <c r="AH393" s="5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1</v>
      </c>
      <c r="AO393" s="6">
        <v>0</v>
      </c>
      <c r="AP393" s="6">
        <v>0</v>
      </c>
      <c r="AQ393" s="6">
        <v>0</v>
      </c>
      <c r="AR393" s="6">
        <v>0</v>
      </c>
      <c r="AS393" s="5">
        <v>1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</row>
    <row r="394" spans="1:52" ht="15.75" customHeight="1">
      <c r="A394" s="4">
        <v>44075</v>
      </c>
      <c r="B394" s="2" t="s">
        <v>6</v>
      </c>
      <c r="C394" s="19">
        <v>1</v>
      </c>
      <c r="D394" s="5" t="s">
        <v>13</v>
      </c>
      <c r="E394" s="5">
        <v>1299.5999999999999</v>
      </c>
      <c r="F394" s="6">
        <f t="shared" si="0"/>
        <v>7.1698118037949454</v>
      </c>
      <c r="G394" s="10">
        <v>22</v>
      </c>
      <c r="H394" s="30">
        <f>G394+H393</f>
        <v>38933</v>
      </c>
      <c r="I394" s="10">
        <f t="shared" si="18"/>
        <v>10.569597499027667</v>
      </c>
      <c r="J394" s="10">
        <v>2</v>
      </c>
      <c r="K394" s="10">
        <v>427.32</v>
      </c>
      <c r="L394" s="6">
        <f t="shared" si="1"/>
        <v>6.0575331470776863</v>
      </c>
      <c r="M394" s="11"/>
      <c r="N394" s="11">
        <f t="shared" si="2"/>
        <v>0</v>
      </c>
      <c r="O394" s="5">
        <v>0</v>
      </c>
      <c r="P394" s="5">
        <v>1</v>
      </c>
      <c r="Q394" s="5">
        <v>0</v>
      </c>
      <c r="R394" s="5">
        <v>0</v>
      </c>
      <c r="S394" s="5">
        <f t="shared" si="3"/>
        <v>0</v>
      </c>
      <c r="T394" s="5">
        <v>3366.1109670000001</v>
      </c>
      <c r="U394" s="5">
        <f t="shared" si="4"/>
        <v>8.1215133412305232</v>
      </c>
      <c r="V394" s="2">
        <v>0</v>
      </c>
      <c r="W394" s="12">
        <v>0</v>
      </c>
      <c r="X394" s="5">
        <v>220.36</v>
      </c>
      <c r="Y394" s="6">
        <f t="shared" si="17"/>
        <v>102.3407022106632</v>
      </c>
      <c r="Z394" s="5">
        <v>50483</v>
      </c>
      <c r="AA394" s="5">
        <v>12863</v>
      </c>
      <c r="AB394" s="5">
        <v>970</v>
      </c>
      <c r="AC394" s="5">
        <v>250</v>
      </c>
      <c r="AD394" s="5">
        <v>0</v>
      </c>
      <c r="AE394" s="5">
        <v>0</v>
      </c>
      <c r="AF394" s="5">
        <v>1</v>
      </c>
      <c r="AG394" s="5">
        <v>0</v>
      </c>
      <c r="AH394" s="5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1</v>
      </c>
      <c r="AP394" s="6">
        <v>0</v>
      </c>
      <c r="AQ394" s="6">
        <v>0</v>
      </c>
      <c r="AR394" s="6">
        <v>0</v>
      </c>
      <c r="AS394" s="5">
        <v>1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</row>
    <row r="395" spans="1:52" ht="15.75" customHeight="1">
      <c r="A395" s="4">
        <v>44105</v>
      </c>
      <c r="B395" s="2" t="s">
        <v>6</v>
      </c>
      <c r="C395" s="19">
        <v>1</v>
      </c>
      <c r="D395" s="5" t="s">
        <v>13</v>
      </c>
      <c r="E395" s="5">
        <v>1322.15</v>
      </c>
      <c r="F395" s="6">
        <f t="shared" si="0"/>
        <v>7.1870144784228343</v>
      </c>
      <c r="G395" s="10">
        <v>296</v>
      </c>
      <c r="H395" s="30">
        <f>G395+H394</f>
        <v>39229</v>
      </c>
      <c r="I395" s="10">
        <f t="shared" si="18"/>
        <v>10.577171548182809</v>
      </c>
      <c r="J395" s="10">
        <v>2</v>
      </c>
      <c r="K395" s="10">
        <v>429.25</v>
      </c>
      <c r="L395" s="6">
        <f t="shared" si="1"/>
        <v>6.062039499777585</v>
      </c>
      <c r="M395" s="11"/>
      <c r="N395" s="11">
        <f t="shared" si="2"/>
        <v>0</v>
      </c>
      <c r="O395" s="5">
        <v>0</v>
      </c>
      <c r="P395" s="5">
        <v>1</v>
      </c>
      <c r="Q395" s="5">
        <v>0</v>
      </c>
      <c r="R395" s="5">
        <v>0</v>
      </c>
      <c r="S395" s="5">
        <f t="shared" si="3"/>
        <v>0</v>
      </c>
      <c r="T395" s="5">
        <v>3366.1109670000001</v>
      </c>
      <c r="U395" s="5">
        <f t="shared" si="4"/>
        <v>8.1215133412305232</v>
      </c>
      <c r="V395" s="2">
        <v>0</v>
      </c>
      <c r="W395" s="12">
        <v>0</v>
      </c>
      <c r="X395" s="5">
        <v>220.23</v>
      </c>
      <c r="Y395" s="6">
        <f t="shared" si="17"/>
        <v>102.28032695522943</v>
      </c>
      <c r="Z395" s="5">
        <v>44205</v>
      </c>
      <c r="AA395" s="5">
        <v>15849</v>
      </c>
      <c r="AB395" s="5">
        <v>672</v>
      </c>
      <c r="AC395" s="5">
        <v>273</v>
      </c>
      <c r="AD395" s="5">
        <v>0</v>
      </c>
      <c r="AE395" s="5">
        <v>0</v>
      </c>
      <c r="AF395" s="5">
        <v>1</v>
      </c>
      <c r="AG395" s="5">
        <v>0</v>
      </c>
      <c r="AH395" s="5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1</v>
      </c>
      <c r="AQ395" s="6">
        <v>0</v>
      </c>
      <c r="AR395" s="6">
        <v>0</v>
      </c>
      <c r="AS395" s="5">
        <v>1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</row>
    <row r="396" spans="1:52" ht="15.75" customHeight="1">
      <c r="A396" s="4">
        <v>44136</v>
      </c>
      <c r="B396" s="2" t="s">
        <v>6</v>
      </c>
      <c r="C396" s="19">
        <v>1</v>
      </c>
      <c r="D396" s="5" t="s">
        <v>13</v>
      </c>
      <c r="E396" s="5">
        <v>1086.1199999999999</v>
      </c>
      <c r="F396" s="6">
        <f t="shared" si="0"/>
        <v>6.9903669916270799</v>
      </c>
      <c r="G396" s="21">
        <v>1272</v>
      </c>
      <c r="H396" s="30">
        <f>G396+H395</f>
        <v>40501</v>
      </c>
      <c r="I396" s="10">
        <f t="shared" si="18"/>
        <v>10.609081944147828</v>
      </c>
      <c r="J396" s="10">
        <v>2</v>
      </c>
      <c r="K396" s="10">
        <v>449.7</v>
      </c>
      <c r="L396" s="6">
        <f t="shared" si="1"/>
        <v>6.1085806937766618</v>
      </c>
      <c r="M396" s="11"/>
      <c r="N396" s="11">
        <f t="shared" si="2"/>
        <v>0</v>
      </c>
      <c r="O396" s="5">
        <v>0</v>
      </c>
      <c r="P396" s="5">
        <v>1</v>
      </c>
      <c r="Q396" s="5">
        <v>0</v>
      </c>
      <c r="R396" s="5">
        <v>0</v>
      </c>
      <c r="S396" s="5">
        <f t="shared" si="3"/>
        <v>0</v>
      </c>
      <c r="T396" s="5">
        <v>3366.1109670000001</v>
      </c>
      <c r="U396" s="5">
        <f t="shared" si="4"/>
        <v>8.1215133412305232</v>
      </c>
      <c r="V396" s="2">
        <v>0</v>
      </c>
      <c r="W396" s="12">
        <v>0</v>
      </c>
      <c r="X396" s="5">
        <v>220.26</v>
      </c>
      <c r="Y396" s="6">
        <f t="shared" si="17"/>
        <v>102.29425970648337</v>
      </c>
      <c r="Z396" s="5">
        <v>57248</v>
      </c>
      <c r="AA396" s="5">
        <v>9265</v>
      </c>
      <c r="AB396" s="5">
        <v>721</v>
      </c>
      <c r="AC396" s="5">
        <v>215</v>
      </c>
      <c r="AD396" s="5">
        <v>0</v>
      </c>
      <c r="AE396" s="5">
        <v>0</v>
      </c>
      <c r="AF396" s="5">
        <v>1</v>
      </c>
      <c r="AG396" s="5">
        <v>0</v>
      </c>
      <c r="AH396" s="5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1</v>
      </c>
      <c r="AR396" s="6">
        <v>0</v>
      </c>
      <c r="AS396" s="5">
        <v>1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</row>
    <row r="397" spans="1:52" ht="15.75" customHeight="1">
      <c r="A397" s="4">
        <v>44166</v>
      </c>
      <c r="B397" s="2" t="s">
        <v>6</v>
      </c>
      <c r="C397" s="19">
        <v>1</v>
      </c>
      <c r="D397" s="5" t="s">
        <v>13</v>
      </c>
      <c r="E397" s="5">
        <v>843.85</v>
      </c>
      <c r="F397" s="6">
        <f t="shared" si="0"/>
        <v>6.7379747536824937</v>
      </c>
      <c r="G397" s="21">
        <v>2173</v>
      </c>
      <c r="H397" s="21">
        <v>38912</v>
      </c>
      <c r="I397" s="10">
        <f t="shared" si="18"/>
        <v>10.56905796532584</v>
      </c>
      <c r="J397" s="10">
        <v>2</v>
      </c>
      <c r="K397" s="10">
        <v>471.52</v>
      </c>
      <c r="L397" s="6">
        <f t="shared" si="1"/>
        <v>6.1559615189893844</v>
      </c>
      <c r="M397" s="11"/>
      <c r="N397" s="11">
        <f t="shared" si="2"/>
        <v>0</v>
      </c>
      <c r="O397" s="5">
        <v>0</v>
      </c>
      <c r="P397" s="5">
        <v>1</v>
      </c>
      <c r="Q397" s="5">
        <v>0</v>
      </c>
      <c r="R397" s="5">
        <v>0</v>
      </c>
      <c r="S397" s="5">
        <f t="shared" si="3"/>
        <v>0</v>
      </c>
      <c r="T397" s="5">
        <v>3366.1109670000001</v>
      </c>
      <c r="U397" s="5">
        <f t="shared" si="4"/>
        <v>8.1215133412305232</v>
      </c>
      <c r="V397" s="2">
        <v>0</v>
      </c>
      <c r="W397" s="12">
        <v>0</v>
      </c>
      <c r="X397" s="5">
        <v>220.26</v>
      </c>
      <c r="Y397" s="6">
        <f t="shared" si="17"/>
        <v>102.29425970648337</v>
      </c>
      <c r="Z397" s="5">
        <v>48578</v>
      </c>
      <c r="AA397" s="5">
        <v>5168</v>
      </c>
      <c r="AB397" s="5">
        <v>915</v>
      </c>
      <c r="AC397" s="5">
        <v>76</v>
      </c>
      <c r="AD397" s="5">
        <v>0</v>
      </c>
      <c r="AE397" s="5">
        <v>4799</v>
      </c>
      <c r="AF397" s="5">
        <v>1</v>
      </c>
      <c r="AG397" s="5">
        <v>0</v>
      </c>
      <c r="AH397" s="5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1</v>
      </c>
      <c r="AS397" s="5">
        <v>1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</row>
    <row r="398" spans="1:52" ht="15.75" customHeight="1">
      <c r="A398" s="4">
        <v>44197</v>
      </c>
      <c r="B398" s="2" t="s">
        <v>6</v>
      </c>
      <c r="C398" s="19">
        <v>1</v>
      </c>
      <c r="D398" s="5" t="s">
        <v>13</v>
      </c>
      <c r="E398" s="5">
        <v>903.39</v>
      </c>
      <c r="F398" s="6">
        <f t="shared" si="0"/>
        <v>6.8061543538654599</v>
      </c>
      <c r="G398" s="10">
        <v>2865</v>
      </c>
      <c r="H398" s="30">
        <f>G398+H397</f>
        <v>41777</v>
      </c>
      <c r="I398" s="10">
        <f t="shared" si="18"/>
        <v>10.640101227841237</v>
      </c>
      <c r="J398" s="10">
        <v>2</v>
      </c>
      <c r="K398" s="10">
        <v>484.63</v>
      </c>
      <c r="L398" s="6">
        <f t="shared" si="1"/>
        <v>6.1833857131934806</v>
      </c>
      <c r="M398" s="11"/>
      <c r="N398" s="11">
        <f t="shared" si="2"/>
        <v>0</v>
      </c>
      <c r="O398" s="5">
        <v>0</v>
      </c>
      <c r="P398" s="5">
        <v>1</v>
      </c>
      <c r="Q398" s="5">
        <v>0</v>
      </c>
      <c r="R398" s="5">
        <v>0</v>
      </c>
      <c r="S398" s="5">
        <f t="shared" si="3"/>
        <v>0</v>
      </c>
      <c r="T398" s="5">
        <v>3366.1109670000001</v>
      </c>
      <c r="U398" s="5">
        <f t="shared" si="4"/>
        <v>8.1215133412305232</v>
      </c>
      <c r="V398" s="2">
        <v>0</v>
      </c>
      <c r="W398" s="12">
        <v>0</v>
      </c>
      <c r="X398" s="5">
        <v>220.27</v>
      </c>
      <c r="Y398" s="6">
        <f t="shared" si="17"/>
        <v>102.29890395690136</v>
      </c>
      <c r="Z398" s="5">
        <v>21629</v>
      </c>
      <c r="AA398" s="5">
        <v>5459</v>
      </c>
      <c r="AB398" s="5">
        <v>568</v>
      </c>
      <c r="AC398" s="5">
        <v>30</v>
      </c>
      <c r="AD398" s="5">
        <v>567</v>
      </c>
      <c r="AE398" s="5">
        <v>28118</v>
      </c>
      <c r="AF398" s="5">
        <v>1</v>
      </c>
      <c r="AG398" s="5">
        <v>1</v>
      </c>
      <c r="AH398" s="5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5">
        <v>1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</row>
    <row r="399" spans="1:52" ht="15.75" customHeight="1">
      <c r="A399" s="4">
        <v>44228</v>
      </c>
      <c r="B399" s="2" t="s">
        <v>6</v>
      </c>
      <c r="C399" s="19">
        <v>1</v>
      </c>
      <c r="D399" s="5" t="s">
        <v>13</v>
      </c>
      <c r="E399" s="5">
        <v>751.25</v>
      </c>
      <c r="F399" s="6">
        <f t="shared" si="0"/>
        <v>6.6217384858494173</v>
      </c>
      <c r="G399" s="10">
        <v>4463</v>
      </c>
      <c r="H399" s="30">
        <f>G399+H398</f>
        <v>46240</v>
      </c>
      <c r="I399" s="10">
        <f t="shared" si="18"/>
        <v>10.741600503346259</v>
      </c>
      <c r="J399" s="10">
        <v>2</v>
      </c>
      <c r="K399" s="10">
        <v>483.78</v>
      </c>
      <c r="L399" s="6">
        <f t="shared" si="1"/>
        <v>6.1816302579249855</v>
      </c>
      <c r="M399" s="11"/>
      <c r="N399" s="11">
        <f t="shared" si="2"/>
        <v>0</v>
      </c>
      <c r="O399" s="5">
        <v>0</v>
      </c>
      <c r="P399" s="5">
        <v>1</v>
      </c>
      <c r="Q399" s="5">
        <v>0</v>
      </c>
      <c r="R399" s="5">
        <v>0</v>
      </c>
      <c r="S399" s="5">
        <f t="shared" si="3"/>
        <v>0</v>
      </c>
      <c r="T399" s="5">
        <v>3366.1109670000001</v>
      </c>
      <c r="U399" s="5">
        <f t="shared" si="4"/>
        <v>8.1215133412305232</v>
      </c>
      <c r="V399" s="2">
        <v>0</v>
      </c>
      <c r="W399" s="12">
        <v>0</v>
      </c>
      <c r="X399" s="5">
        <v>220.27</v>
      </c>
      <c r="Y399" s="6">
        <f t="shared" si="17"/>
        <v>102.29890395690136</v>
      </c>
      <c r="Z399" s="5">
        <v>11077</v>
      </c>
      <c r="AA399" s="5">
        <v>7170</v>
      </c>
      <c r="AB399" s="5">
        <v>281</v>
      </c>
      <c r="AC399" s="5">
        <v>41</v>
      </c>
      <c r="AD399" s="5">
        <v>1938619</v>
      </c>
      <c r="AE399" s="5">
        <v>28514</v>
      </c>
      <c r="AF399" s="5">
        <v>1</v>
      </c>
      <c r="AG399" s="5">
        <v>0</v>
      </c>
      <c r="AH399" s="5">
        <v>1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5">
        <v>1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</row>
    <row r="400" spans="1:52" ht="15.75" customHeight="1">
      <c r="A400" s="4">
        <v>44256</v>
      </c>
      <c r="B400" s="2" t="s">
        <v>6</v>
      </c>
      <c r="C400" s="19">
        <v>1</v>
      </c>
      <c r="D400" s="5" t="s">
        <v>13</v>
      </c>
      <c r="E400" s="5">
        <v>901.26</v>
      </c>
      <c r="F400" s="6">
        <f t="shared" si="0"/>
        <v>6.8037937842380183</v>
      </c>
      <c r="G400" s="10">
        <v>7414</v>
      </c>
      <c r="H400" s="30">
        <f>G400+H399</f>
        <v>53654</v>
      </c>
      <c r="I400" s="10">
        <f t="shared" si="18"/>
        <v>10.890311302595522</v>
      </c>
      <c r="J400" s="10">
        <v>2</v>
      </c>
      <c r="K400" s="10">
        <v>496.73</v>
      </c>
      <c r="L400" s="6">
        <f t="shared" si="1"/>
        <v>6.2080466189203456</v>
      </c>
      <c r="M400" s="11"/>
      <c r="N400" s="11">
        <f t="shared" si="2"/>
        <v>0</v>
      </c>
      <c r="O400" s="5">
        <v>0</v>
      </c>
      <c r="P400" s="5">
        <v>1</v>
      </c>
      <c r="Q400" s="5">
        <v>0</v>
      </c>
      <c r="R400" s="5">
        <v>0</v>
      </c>
      <c r="S400" s="5">
        <f t="shared" si="3"/>
        <v>0</v>
      </c>
      <c r="T400" s="5">
        <v>3366.1109670000001</v>
      </c>
      <c r="U400" s="5">
        <f t="shared" si="4"/>
        <v>8.1215133412305232</v>
      </c>
      <c r="V400" s="2">
        <v>0</v>
      </c>
      <c r="W400" s="12">
        <v>0</v>
      </c>
      <c r="X400" s="5">
        <v>220.27</v>
      </c>
      <c r="Y400" s="6">
        <f t="shared" si="17"/>
        <v>102.29890395690136</v>
      </c>
      <c r="Z400" s="5">
        <v>65079</v>
      </c>
      <c r="AA400" s="5">
        <v>17722</v>
      </c>
      <c r="AB400" s="5">
        <v>638</v>
      </c>
      <c r="AC400" s="5">
        <v>108</v>
      </c>
      <c r="AD400" s="5">
        <v>70407</v>
      </c>
      <c r="AE400" s="5">
        <v>3650</v>
      </c>
      <c r="AF400" s="5">
        <v>1</v>
      </c>
      <c r="AG400" s="5">
        <v>0</v>
      </c>
      <c r="AH400" s="5">
        <v>0</v>
      </c>
      <c r="AI400" s="6">
        <v>1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5">
        <v>1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</row>
    <row r="401" spans="1:52" ht="15.75" customHeight="1">
      <c r="A401" s="4">
        <v>44287</v>
      </c>
      <c r="B401" s="2" t="s">
        <v>6</v>
      </c>
      <c r="C401" s="19">
        <v>1</v>
      </c>
      <c r="D401" s="5" t="s">
        <v>13</v>
      </c>
      <c r="E401" s="5">
        <v>949.6</v>
      </c>
      <c r="F401" s="6">
        <f t="shared" si="0"/>
        <v>6.8560408432954585</v>
      </c>
      <c r="G401" s="10">
        <v>4201</v>
      </c>
      <c r="H401" s="21">
        <v>38913</v>
      </c>
      <c r="I401" s="10">
        <f t="shared" si="18"/>
        <v>10.569083664008783</v>
      </c>
      <c r="J401" s="10">
        <v>2</v>
      </c>
      <c r="K401" s="10">
        <v>504.07</v>
      </c>
      <c r="L401" s="6">
        <f t="shared" si="1"/>
        <v>6.2227151473160891</v>
      </c>
      <c r="M401" s="11"/>
      <c r="N401" s="11">
        <f t="shared" si="2"/>
        <v>0</v>
      </c>
      <c r="O401" s="5">
        <v>0</v>
      </c>
      <c r="P401" s="5">
        <v>1</v>
      </c>
      <c r="Q401" s="5">
        <v>0</v>
      </c>
      <c r="R401" s="5">
        <v>0</v>
      </c>
      <c r="S401" s="5">
        <f t="shared" si="3"/>
        <v>0</v>
      </c>
      <c r="T401" s="5">
        <v>3366.1109670000001</v>
      </c>
      <c r="U401" s="5">
        <f t="shared" si="4"/>
        <v>8.1215133412305232</v>
      </c>
      <c r="V401" s="2">
        <v>0</v>
      </c>
      <c r="W401" s="12">
        <v>0</v>
      </c>
      <c r="X401" s="5">
        <v>220.26</v>
      </c>
      <c r="Y401" s="6">
        <f t="shared" si="17"/>
        <v>102.29425970648337</v>
      </c>
      <c r="Z401" s="5">
        <v>147837</v>
      </c>
      <c r="AA401" s="5">
        <v>34035</v>
      </c>
      <c r="AB401" s="5">
        <v>2404</v>
      </c>
      <c r="AC401" s="5">
        <v>332</v>
      </c>
      <c r="AD401" s="5">
        <v>1247104</v>
      </c>
      <c r="AE401" s="5">
        <v>0</v>
      </c>
      <c r="AF401" s="5">
        <v>1</v>
      </c>
      <c r="AG401" s="5">
        <v>0</v>
      </c>
      <c r="AH401" s="5">
        <v>0</v>
      </c>
      <c r="AI401" s="6">
        <v>0</v>
      </c>
      <c r="AJ401" s="6">
        <v>1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5">
        <v>1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</row>
    <row r="402" spans="1:52" ht="15.75" customHeight="1">
      <c r="A402" s="9">
        <v>44317</v>
      </c>
      <c r="B402" s="2" t="s">
        <v>6</v>
      </c>
      <c r="C402" s="19">
        <v>1</v>
      </c>
      <c r="D402" s="5" t="s">
        <v>13</v>
      </c>
      <c r="E402" s="5">
        <v>1138.19</v>
      </c>
      <c r="F402" s="6">
        <f t="shared" si="0"/>
        <v>7.0371945603282846</v>
      </c>
      <c r="G402" s="10">
        <v>99</v>
      </c>
      <c r="H402" s="30">
        <f>G402+H401</f>
        <v>39012</v>
      </c>
      <c r="I402" s="10">
        <f t="shared" si="18"/>
        <v>10.571624570091906</v>
      </c>
      <c r="J402" s="10">
        <v>2</v>
      </c>
      <c r="K402" s="10">
        <v>477.97</v>
      </c>
      <c r="L402" s="6">
        <f t="shared" si="1"/>
        <v>6.1695479690155945</v>
      </c>
      <c r="M402" s="11"/>
      <c r="N402" s="11">
        <f t="shared" si="2"/>
        <v>0</v>
      </c>
      <c r="O402" s="5">
        <v>0</v>
      </c>
      <c r="P402" s="5">
        <v>1</v>
      </c>
      <c r="Q402" s="5">
        <v>0</v>
      </c>
      <c r="R402" s="5">
        <v>0</v>
      </c>
      <c r="S402" s="5">
        <f t="shared" si="3"/>
        <v>0</v>
      </c>
      <c r="T402" s="5">
        <v>3366.1109670000001</v>
      </c>
      <c r="U402" s="5">
        <f t="shared" si="4"/>
        <v>8.1215133412305232</v>
      </c>
      <c r="V402" s="2">
        <v>0</v>
      </c>
      <c r="W402" s="12">
        <v>0</v>
      </c>
      <c r="X402" s="5">
        <v>220.26</v>
      </c>
      <c r="Y402" s="6">
        <f t="shared" si="17"/>
        <v>102.29425970648337</v>
      </c>
      <c r="Z402" s="5">
        <v>41408</v>
      </c>
      <c r="AA402" s="5">
        <v>23971</v>
      </c>
      <c r="AB402" s="5">
        <v>1169</v>
      </c>
      <c r="AC402" s="5">
        <v>335</v>
      </c>
      <c r="AD402" s="5">
        <v>823451</v>
      </c>
      <c r="AE402" s="5">
        <v>0</v>
      </c>
      <c r="AF402" s="5">
        <v>1</v>
      </c>
      <c r="AG402" s="5">
        <v>0</v>
      </c>
      <c r="AH402" s="5">
        <v>0</v>
      </c>
      <c r="AI402" s="6">
        <v>0</v>
      </c>
      <c r="AJ402" s="6">
        <v>0</v>
      </c>
      <c r="AK402" s="6">
        <v>1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5">
        <v>1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</row>
    <row r="403" spans="1:52" ht="15.75" customHeight="1">
      <c r="A403" s="4">
        <v>44348</v>
      </c>
      <c r="B403" s="2" t="s">
        <v>6</v>
      </c>
      <c r="C403" s="19">
        <v>1</v>
      </c>
      <c r="D403" s="5" t="s">
        <v>13</v>
      </c>
      <c r="E403" s="5">
        <v>1005.39</v>
      </c>
      <c r="F403" s="6">
        <f t="shared" si="0"/>
        <v>6.9131308049189766</v>
      </c>
      <c r="G403" s="10">
        <v>0</v>
      </c>
      <c r="H403" s="30">
        <f>G403+H402</f>
        <v>39012</v>
      </c>
      <c r="I403" s="10">
        <f t="shared" si="18"/>
        <v>10.571624570091906</v>
      </c>
      <c r="J403" s="10">
        <v>2</v>
      </c>
      <c r="K403" s="10">
        <v>508.07</v>
      </c>
      <c r="L403" s="6">
        <f t="shared" si="1"/>
        <v>6.2306192333611756</v>
      </c>
      <c r="M403" s="11"/>
      <c r="N403" s="11">
        <f t="shared" si="2"/>
        <v>0</v>
      </c>
      <c r="O403" s="5">
        <v>0</v>
      </c>
      <c r="P403" s="5">
        <v>1</v>
      </c>
      <c r="Q403" s="5">
        <v>0</v>
      </c>
      <c r="R403" s="5">
        <v>0</v>
      </c>
      <c r="S403" s="5">
        <f t="shared" si="3"/>
        <v>0</v>
      </c>
      <c r="T403" s="5">
        <v>3366.1109670000001</v>
      </c>
      <c r="U403" s="5">
        <f t="shared" si="4"/>
        <v>8.1215133412305232</v>
      </c>
      <c r="V403" s="2">
        <v>0</v>
      </c>
      <c r="W403" s="12">
        <v>0</v>
      </c>
      <c r="X403" s="5">
        <v>220.29</v>
      </c>
      <c r="Y403" s="6">
        <f t="shared" si="17"/>
        <v>102.30819245773732</v>
      </c>
      <c r="Z403" s="5">
        <v>112718</v>
      </c>
      <c r="AA403" s="5">
        <v>51321</v>
      </c>
      <c r="AB403" s="5">
        <v>1884</v>
      </c>
      <c r="AC403" s="5">
        <v>755</v>
      </c>
      <c r="AD403" s="5">
        <v>42601</v>
      </c>
      <c r="AE403" s="5">
        <v>0</v>
      </c>
      <c r="AF403" s="5">
        <v>1</v>
      </c>
      <c r="AG403" s="5">
        <v>0</v>
      </c>
      <c r="AH403" s="5">
        <v>0</v>
      </c>
      <c r="AI403" s="6">
        <v>0</v>
      </c>
      <c r="AJ403" s="6">
        <v>0</v>
      </c>
      <c r="AK403" s="6">
        <v>0</v>
      </c>
      <c r="AL403" s="6">
        <v>1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5">
        <v>1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</row>
    <row r="404" spans="1:52" ht="15.75" customHeight="1">
      <c r="A404" s="4">
        <v>44378</v>
      </c>
      <c r="B404" s="2" t="s">
        <v>6</v>
      </c>
      <c r="C404" s="19">
        <v>1</v>
      </c>
      <c r="D404" s="5" t="s">
        <v>13</v>
      </c>
      <c r="E404" s="5">
        <v>933.01</v>
      </c>
      <c r="F404" s="6">
        <f t="shared" si="0"/>
        <v>6.8384159189035172</v>
      </c>
      <c r="G404" s="10">
        <v>0</v>
      </c>
      <c r="H404" s="30">
        <f>G404+H403</f>
        <v>39012</v>
      </c>
      <c r="I404" s="10">
        <f t="shared" si="18"/>
        <v>10.571624570091906</v>
      </c>
      <c r="J404" s="10">
        <v>2</v>
      </c>
      <c r="K404" s="10">
        <v>471.44</v>
      </c>
      <c r="L404" s="6">
        <f t="shared" si="1"/>
        <v>6.1557918405296581</v>
      </c>
      <c r="M404" s="11"/>
      <c r="N404" s="11">
        <f t="shared" si="2"/>
        <v>0</v>
      </c>
      <c r="O404" s="5">
        <v>0</v>
      </c>
      <c r="P404" s="5">
        <v>1</v>
      </c>
      <c r="Q404" s="5">
        <v>0</v>
      </c>
      <c r="R404" s="5">
        <v>0</v>
      </c>
      <c r="S404" s="5">
        <f t="shared" si="3"/>
        <v>0</v>
      </c>
      <c r="T404" s="5">
        <v>3366.1109670000001</v>
      </c>
      <c r="U404" s="5">
        <f t="shared" si="4"/>
        <v>8.1215133412305232</v>
      </c>
      <c r="V404" s="2">
        <v>0</v>
      </c>
      <c r="W404" s="12">
        <v>0</v>
      </c>
      <c r="X404" s="5">
        <v>220.28</v>
      </c>
      <c r="Y404" s="6">
        <f t="shared" si="17"/>
        <v>102.30354820731934</v>
      </c>
      <c r="Z404" s="5">
        <v>336226</v>
      </c>
      <c r="AA404" s="5">
        <v>27312</v>
      </c>
      <c r="AB404" s="5">
        <v>6182</v>
      </c>
      <c r="AC404" s="5">
        <v>714</v>
      </c>
      <c r="AD404" s="5">
        <v>2734283</v>
      </c>
      <c r="AE404" s="5">
        <v>0</v>
      </c>
      <c r="AF404" s="5">
        <v>1</v>
      </c>
      <c r="AG404" s="5">
        <v>0</v>
      </c>
      <c r="AH404" s="5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1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5">
        <v>1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</row>
    <row r="405" spans="1:52" ht="15.75" customHeight="1">
      <c r="A405" s="4">
        <v>44409</v>
      </c>
      <c r="B405" s="2" t="s">
        <v>6</v>
      </c>
      <c r="C405" s="19">
        <v>1</v>
      </c>
      <c r="D405" s="5" t="s">
        <v>13</v>
      </c>
      <c r="E405" s="5">
        <v>848.08</v>
      </c>
      <c r="F405" s="6">
        <f t="shared" si="0"/>
        <v>6.7429749709648421</v>
      </c>
      <c r="G405" s="10">
        <v>576</v>
      </c>
      <c r="H405" s="21">
        <v>38914</v>
      </c>
      <c r="I405" s="10">
        <f t="shared" si="18"/>
        <v>10.569109362031321</v>
      </c>
      <c r="J405" s="10">
        <v>2</v>
      </c>
      <c r="K405" s="10">
        <v>508.07</v>
      </c>
      <c r="L405" s="6">
        <f t="shared" si="1"/>
        <v>6.2306192333611756</v>
      </c>
      <c r="M405" s="11"/>
      <c r="N405" s="11">
        <f t="shared" si="2"/>
        <v>0</v>
      </c>
      <c r="O405" s="5">
        <v>0</v>
      </c>
      <c r="P405" s="5">
        <v>1</v>
      </c>
      <c r="Q405" s="5">
        <v>0</v>
      </c>
      <c r="R405" s="5">
        <v>0</v>
      </c>
      <c r="S405" s="5">
        <f t="shared" si="3"/>
        <v>0</v>
      </c>
      <c r="T405" s="5">
        <v>3366.1109670000001</v>
      </c>
      <c r="U405" s="5">
        <f t="shared" si="4"/>
        <v>8.1215133412305232</v>
      </c>
      <c r="V405" s="2">
        <v>0</v>
      </c>
      <c r="W405" s="12">
        <v>0</v>
      </c>
      <c r="X405" s="5">
        <v>221.3</v>
      </c>
      <c r="Y405" s="6">
        <f t="shared" si="17"/>
        <v>102.77726174995357</v>
      </c>
      <c r="Z405" s="5">
        <v>251134</v>
      </c>
      <c r="AA405" s="5">
        <v>6443</v>
      </c>
      <c r="AB405" s="5">
        <v>5510</v>
      </c>
      <c r="AC405" s="5">
        <v>250</v>
      </c>
      <c r="AD405" s="5">
        <v>11087192</v>
      </c>
      <c r="AE405" s="5">
        <v>0</v>
      </c>
      <c r="AF405" s="5">
        <v>1</v>
      </c>
      <c r="AG405" s="5">
        <v>0</v>
      </c>
      <c r="AH405" s="5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1</v>
      </c>
      <c r="AO405" s="6">
        <v>0</v>
      </c>
      <c r="AP405" s="6">
        <v>0</v>
      </c>
      <c r="AQ405" s="6">
        <v>0</v>
      </c>
      <c r="AR405" s="6">
        <v>0</v>
      </c>
      <c r="AS405" s="5">
        <v>1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</row>
    <row r="406" spans="1:52" ht="15.75" customHeight="1">
      <c r="A406" s="4">
        <v>44440</v>
      </c>
      <c r="B406" s="2" t="s">
        <v>6</v>
      </c>
      <c r="C406" s="19">
        <v>1</v>
      </c>
      <c r="D406" s="5" t="s">
        <v>13</v>
      </c>
      <c r="E406" s="5">
        <v>696.48</v>
      </c>
      <c r="F406" s="6">
        <f t="shared" si="0"/>
        <v>6.5460390778039876</v>
      </c>
      <c r="G406" s="10">
        <v>4661</v>
      </c>
      <c r="H406" s="30">
        <f>G406+H405</f>
        <v>43575</v>
      </c>
      <c r="I406" s="10">
        <f t="shared" si="18"/>
        <v>10.682238870388222</v>
      </c>
      <c r="J406" s="10">
        <v>2</v>
      </c>
      <c r="K406" s="10">
        <v>471.44</v>
      </c>
      <c r="L406" s="6">
        <f t="shared" si="1"/>
        <v>6.1557918405296581</v>
      </c>
      <c r="M406" s="11"/>
      <c r="N406" s="11">
        <f t="shared" si="2"/>
        <v>0</v>
      </c>
      <c r="O406" s="5">
        <v>0</v>
      </c>
      <c r="P406" s="5">
        <v>1</v>
      </c>
      <c r="Q406" s="5">
        <v>0</v>
      </c>
      <c r="R406" s="5">
        <v>0</v>
      </c>
      <c r="S406" s="5">
        <f t="shared" si="3"/>
        <v>0</v>
      </c>
      <c r="T406" s="5">
        <v>3366.1109670000001</v>
      </c>
      <c r="U406" s="5">
        <f t="shared" si="4"/>
        <v>8.1215133412305232</v>
      </c>
      <c r="V406" s="2">
        <v>0</v>
      </c>
      <c r="W406" s="12">
        <v>0</v>
      </c>
      <c r="X406" s="5">
        <v>222.08</v>
      </c>
      <c r="Y406" s="6">
        <f t="shared" si="17"/>
        <v>103.13951328255619</v>
      </c>
      <c r="Z406" s="5">
        <v>55293</v>
      </c>
      <c r="AA406" s="5">
        <v>1469</v>
      </c>
      <c r="AB406" s="5">
        <v>1315</v>
      </c>
      <c r="AC406" s="5">
        <v>32</v>
      </c>
      <c r="AD406" s="5">
        <v>18962130</v>
      </c>
      <c r="AE406" s="5">
        <v>0</v>
      </c>
      <c r="AF406" s="5">
        <v>1</v>
      </c>
      <c r="AG406" s="5">
        <v>0</v>
      </c>
      <c r="AH406" s="5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1</v>
      </c>
      <c r="AP406" s="6">
        <v>0</v>
      </c>
      <c r="AQ406" s="6">
        <v>0</v>
      </c>
      <c r="AR406" s="6">
        <v>0</v>
      </c>
      <c r="AS406" s="5">
        <v>1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</row>
    <row r="407" spans="1:52" ht="15.75" customHeight="1">
      <c r="A407" s="4">
        <v>44470</v>
      </c>
      <c r="B407" s="2" t="s">
        <v>6</v>
      </c>
      <c r="C407" s="19">
        <v>1</v>
      </c>
      <c r="D407" s="5" t="s">
        <v>13</v>
      </c>
      <c r="E407" s="5">
        <v>556.55999999999995</v>
      </c>
      <c r="F407" s="6">
        <f t="shared" si="0"/>
        <v>6.3217749816153859</v>
      </c>
      <c r="G407" s="10">
        <v>5101</v>
      </c>
      <c r="H407" s="30">
        <f>G407+H406</f>
        <v>48676</v>
      </c>
      <c r="I407" s="10">
        <f t="shared" si="18"/>
        <v>10.79294137445669</v>
      </c>
      <c r="J407" s="10">
        <v>2</v>
      </c>
      <c r="K407" s="10">
        <v>461.8</v>
      </c>
      <c r="L407" s="6">
        <f t="shared" si="1"/>
        <v>6.1351318969203952</v>
      </c>
      <c r="M407" s="11"/>
      <c r="N407" s="11">
        <f t="shared" si="2"/>
        <v>0</v>
      </c>
      <c r="O407" s="5">
        <v>0</v>
      </c>
      <c r="P407" s="5">
        <v>1</v>
      </c>
      <c r="Q407" s="5">
        <v>0</v>
      </c>
      <c r="R407" s="5">
        <v>0</v>
      </c>
      <c r="S407" s="5">
        <f t="shared" si="3"/>
        <v>0</v>
      </c>
      <c r="T407" s="5">
        <v>3366.1109670000001</v>
      </c>
      <c r="U407" s="5">
        <f t="shared" si="4"/>
        <v>8.1215133412305232</v>
      </c>
      <c r="V407" s="2">
        <v>0</v>
      </c>
      <c r="W407" s="12">
        <v>0</v>
      </c>
      <c r="X407" s="5">
        <v>222.53</v>
      </c>
      <c r="Y407" s="6">
        <f t="shared" si="17"/>
        <v>103.34850455136541</v>
      </c>
      <c r="Z407" s="5">
        <v>13628</v>
      </c>
      <c r="AA407" s="5">
        <v>522</v>
      </c>
      <c r="AB407" s="5">
        <v>358</v>
      </c>
      <c r="AC407" s="5">
        <v>15</v>
      </c>
      <c r="AD407" s="5">
        <v>6884827</v>
      </c>
      <c r="AE407" s="5">
        <v>0</v>
      </c>
      <c r="AF407" s="5">
        <v>1</v>
      </c>
      <c r="AG407" s="5">
        <v>0</v>
      </c>
      <c r="AH407" s="5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1</v>
      </c>
      <c r="AQ407" s="6">
        <v>0</v>
      </c>
      <c r="AR407" s="6">
        <v>0</v>
      </c>
      <c r="AS407" s="5">
        <v>1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</row>
    <row r="408" spans="1:52" ht="15.75" customHeight="1">
      <c r="A408" s="4">
        <v>44501</v>
      </c>
      <c r="B408" s="2" t="s">
        <v>6</v>
      </c>
      <c r="C408" s="19">
        <v>1</v>
      </c>
      <c r="D408" s="5" t="s">
        <v>13</v>
      </c>
      <c r="E408" s="5">
        <v>536.44000000000005</v>
      </c>
      <c r="F408" s="6">
        <f t="shared" si="0"/>
        <v>6.2849547198427391</v>
      </c>
      <c r="G408" s="10">
        <v>10707</v>
      </c>
      <c r="H408" s="30">
        <f>G408+H407</f>
        <v>59383</v>
      </c>
      <c r="I408" s="10">
        <f t="shared" si="18"/>
        <v>10.991763269102854</v>
      </c>
      <c r="J408" s="10">
        <v>2</v>
      </c>
      <c r="K408" s="10">
        <v>516.14</v>
      </c>
      <c r="L408" s="6">
        <f t="shared" si="1"/>
        <v>6.2463780465109942</v>
      </c>
      <c r="M408" s="11"/>
      <c r="N408" s="11">
        <f t="shared" si="2"/>
        <v>0</v>
      </c>
      <c r="O408" s="5">
        <v>0</v>
      </c>
      <c r="P408" s="5">
        <v>1</v>
      </c>
      <c r="Q408" s="5">
        <v>0</v>
      </c>
      <c r="R408" s="5">
        <v>0</v>
      </c>
      <c r="S408" s="5">
        <f t="shared" si="3"/>
        <v>0</v>
      </c>
      <c r="T408" s="5">
        <v>3366.1109670000001</v>
      </c>
      <c r="U408" s="5">
        <f t="shared" si="4"/>
        <v>8.1215133412305232</v>
      </c>
      <c r="V408" s="2">
        <v>0</v>
      </c>
      <c r="W408" s="12">
        <v>0</v>
      </c>
      <c r="X408" s="5">
        <v>222.86</v>
      </c>
      <c r="Y408" s="6">
        <f t="shared" si="17"/>
        <v>103.50176481515884</v>
      </c>
      <c r="Z408" s="5">
        <v>6745</v>
      </c>
      <c r="AA408" s="5">
        <v>263</v>
      </c>
      <c r="AB408" s="5">
        <v>113</v>
      </c>
      <c r="AC408" s="5">
        <v>2</v>
      </c>
      <c r="AD408" s="5">
        <v>16980584</v>
      </c>
      <c r="AE408" s="5">
        <v>0</v>
      </c>
      <c r="AF408" s="5">
        <v>1</v>
      </c>
      <c r="AG408" s="5">
        <v>0</v>
      </c>
      <c r="AH408" s="5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1</v>
      </c>
      <c r="AR408" s="6">
        <v>0</v>
      </c>
      <c r="AS408" s="5">
        <v>1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</row>
    <row r="409" spans="1:52" ht="15.75" customHeight="1">
      <c r="A409" s="4">
        <v>44531</v>
      </c>
      <c r="B409" s="2" t="s">
        <v>6</v>
      </c>
      <c r="C409" s="19">
        <v>1</v>
      </c>
      <c r="D409" s="5" t="s">
        <v>13</v>
      </c>
      <c r="E409" s="5">
        <v>527.33000000000004</v>
      </c>
      <c r="F409" s="6">
        <f t="shared" si="0"/>
        <v>6.2678265385269958</v>
      </c>
      <c r="G409" s="10">
        <v>14922</v>
      </c>
      <c r="H409" s="21">
        <v>38915</v>
      </c>
      <c r="I409" s="10">
        <f t="shared" si="18"/>
        <v>10.569135059393489</v>
      </c>
      <c r="J409" s="10">
        <v>2</v>
      </c>
      <c r="K409" s="10">
        <v>518.45000000000005</v>
      </c>
      <c r="L409" s="6">
        <f t="shared" si="1"/>
        <v>6.250843591004287</v>
      </c>
      <c r="M409" s="11"/>
      <c r="N409" s="11">
        <f t="shared" si="2"/>
        <v>0</v>
      </c>
      <c r="O409" s="5">
        <v>0</v>
      </c>
      <c r="P409" s="5">
        <v>1</v>
      </c>
      <c r="Q409" s="5">
        <v>0</v>
      </c>
      <c r="R409" s="5">
        <v>0</v>
      </c>
      <c r="S409" s="5">
        <f t="shared" si="3"/>
        <v>0</v>
      </c>
      <c r="T409" s="5">
        <v>3366.1109670000001</v>
      </c>
      <c r="U409" s="5">
        <f t="shared" si="4"/>
        <v>8.1215133412305232</v>
      </c>
      <c r="V409" s="2">
        <v>0</v>
      </c>
      <c r="W409" s="12">
        <v>0</v>
      </c>
      <c r="X409" s="5">
        <v>222.86</v>
      </c>
      <c r="Y409" s="6">
        <f t="shared" si="17"/>
        <v>103.50176481515884</v>
      </c>
      <c r="Z409" s="5">
        <v>9255</v>
      </c>
      <c r="AA409" s="5">
        <v>935</v>
      </c>
      <c r="AB409" s="5">
        <v>91</v>
      </c>
      <c r="AC409" s="5">
        <v>3</v>
      </c>
      <c r="AD409" s="5">
        <v>8813795</v>
      </c>
      <c r="AE409" s="5">
        <v>0</v>
      </c>
      <c r="AF409" s="5">
        <v>1</v>
      </c>
      <c r="AG409" s="5">
        <v>0</v>
      </c>
      <c r="AH409" s="5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1</v>
      </c>
      <c r="AS409" s="5">
        <v>1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</row>
    <row r="410" spans="1:52" ht="15.75" customHeight="1">
      <c r="A410" s="4">
        <v>44562</v>
      </c>
      <c r="B410" s="2" t="s">
        <v>6</v>
      </c>
      <c r="C410" s="19">
        <v>1</v>
      </c>
      <c r="D410" s="5" t="s">
        <v>13</v>
      </c>
      <c r="E410" s="5">
        <v>593.94000000000005</v>
      </c>
      <c r="F410" s="6">
        <f t="shared" si="0"/>
        <v>6.3867783041597708</v>
      </c>
      <c r="G410" s="10">
        <v>14515</v>
      </c>
      <c r="H410" s="30">
        <f>G410+H409</f>
        <v>53430</v>
      </c>
      <c r="I410" s="10">
        <f t="shared" si="18"/>
        <v>10.886127664951816</v>
      </c>
      <c r="J410" s="10">
        <v>2.5</v>
      </c>
      <c r="K410" s="10">
        <v>511.96</v>
      </c>
      <c r="L410" s="6">
        <f t="shared" si="1"/>
        <v>6.2382464969875908</v>
      </c>
      <c r="M410" s="11"/>
      <c r="N410" s="11">
        <f t="shared" si="2"/>
        <v>0</v>
      </c>
      <c r="O410" s="5">
        <v>0</v>
      </c>
      <c r="P410" s="5">
        <v>1</v>
      </c>
      <c r="Q410" s="5">
        <v>0</v>
      </c>
      <c r="R410" s="5">
        <v>0</v>
      </c>
      <c r="S410" s="5">
        <f t="shared" si="3"/>
        <v>0</v>
      </c>
      <c r="T410" s="5">
        <v>3366.1109670000001</v>
      </c>
      <c r="U410" s="5">
        <f t="shared" si="4"/>
        <v>8.1215133412305232</v>
      </c>
      <c r="V410" s="2">
        <v>0</v>
      </c>
      <c r="W410" s="12">
        <v>0</v>
      </c>
      <c r="X410" s="5">
        <v>223.38</v>
      </c>
      <c r="Y410" s="6">
        <f t="shared" si="17"/>
        <v>103.74326583689393</v>
      </c>
      <c r="Z410" s="5">
        <v>213294</v>
      </c>
      <c r="AA410" s="5">
        <v>33391</v>
      </c>
      <c r="AB410" s="5">
        <v>322</v>
      </c>
      <c r="AC410" s="5">
        <v>30</v>
      </c>
      <c r="AD410" s="5">
        <v>14576165</v>
      </c>
      <c r="AE410" s="5">
        <v>0</v>
      </c>
      <c r="AF410" s="5">
        <v>1</v>
      </c>
      <c r="AG410" s="5">
        <v>1</v>
      </c>
      <c r="AH410" s="5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5">
        <v>1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</row>
    <row r="411" spans="1:52" ht="15.75" customHeight="1">
      <c r="A411" s="4">
        <v>44593</v>
      </c>
      <c r="B411" s="2" t="s">
        <v>6</v>
      </c>
      <c r="C411" s="19">
        <v>1</v>
      </c>
      <c r="D411" s="5" t="s">
        <v>13</v>
      </c>
      <c r="E411" s="5">
        <v>498.46</v>
      </c>
      <c r="F411" s="6">
        <f t="shared" si="0"/>
        <v>6.2115233454602672</v>
      </c>
      <c r="G411" s="10">
        <v>12713</v>
      </c>
      <c r="H411" s="30">
        <f>G411+H410</f>
        <v>66143</v>
      </c>
      <c r="I411" s="10">
        <f t="shared" si="18"/>
        <v>11.09957434383794</v>
      </c>
      <c r="J411" s="10">
        <v>2.5</v>
      </c>
      <c r="K411" s="10">
        <v>521.51</v>
      </c>
      <c r="L411" s="6">
        <f t="shared" si="1"/>
        <v>6.2567284497123978</v>
      </c>
      <c r="M411" s="11"/>
      <c r="N411" s="11">
        <f t="shared" si="2"/>
        <v>0</v>
      </c>
      <c r="O411" s="5">
        <v>0</v>
      </c>
      <c r="P411" s="5">
        <v>1</v>
      </c>
      <c r="Q411" s="5">
        <v>0</v>
      </c>
      <c r="R411" s="5">
        <v>0</v>
      </c>
      <c r="S411" s="5">
        <f t="shared" si="3"/>
        <v>0</v>
      </c>
      <c r="T411" s="5">
        <v>3366.1109670000001</v>
      </c>
      <c r="U411" s="5">
        <f t="shared" si="4"/>
        <v>8.1215133412305232</v>
      </c>
      <c r="V411" s="2">
        <v>0</v>
      </c>
      <c r="W411" s="12">
        <v>0</v>
      </c>
      <c r="X411" s="5">
        <v>223.38</v>
      </c>
      <c r="Y411" s="6">
        <f t="shared" si="17"/>
        <v>103.74326583689393</v>
      </c>
      <c r="Z411" s="5">
        <v>144744</v>
      </c>
      <c r="AA411" s="5">
        <v>43364</v>
      </c>
      <c r="AB411" s="5">
        <v>643</v>
      </c>
      <c r="AC411" s="5">
        <v>98</v>
      </c>
      <c r="AD411" s="5">
        <v>3913910</v>
      </c>
      <c r="AE411" s="5">
        <v>0</v>
      </c>
      <c r="AF411" s="5">
        <v>1</v>
      </c>
      <c r="AG411" s="5">
        <v>0</v>
      </c>
      <c r="AH411" s="5">
        <v>1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5">
        <v>1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</row>
    <row r="412" spans="1:52" ht="15.75" customHeight="1">
      <c r="A412" s="4">
        <v>44621</v>
      </c>
      <c r="B412" s="2" t="s">
        <v>6</v>
      </c>
      <c r="C412" s="19">
        <v>1</v>
      </c>
      <c r="D412" s="5" t="s">
        <v>13</v>
      </c>
      <c r="E412" s="5">
        <v>639.41999999999996</v>
      </c>
      <c r="F412" s="6">
        <f t="shared" si="0"/>
        <v>6.4605615154609195</v>
      </c>
      <c r="G412" s="10">
        <v>14389</v>
      </c>
      <c r="H412" s="30">
        <f>G412+H411</f>
        <v>80532</v>
      </c>
      <c r="I412" s="10">
        <f t="shared" si="18"/>
        <v>11.296409899946239</v>
      </c>
      <c r="J412" s="10">
        <v>2.5</v>
      </c>
      <c r="K412" s="10">
        <v>520.9</v>
      </c>
      <c r="L412" s="6">
        <f t="shared" si="1"/>
        <v>6.2555580847511454</v>
      </c>
      <c r="M412" s="11"/>
      <c r="N412" s="11">
        <f t="shared" si="2"/>
        <v>0</v>
      </c>
      <c r="O412" s="5">
        <v>0</v>
      </c>
      <c r="P412" s="5">
        <v>1</v>
      </c>
      <c r="Q412" s="5">
        <v>0</v>
      </c>
      <c r="R412" s="5">
        <v>0</v>
      </c>
      <c r="S412" s="5">
        <f t="shared" si="3"/>
        <v>0</v>
      </c>
      <c r="T412" s="5">
        <v>3366.1109670000001</v>
      </c>
      <c r="U412" s="5">
        <f t="shared" si="4"/>
        <v>8.1215133412305232</v>
      </c>
      <c r="V412" s="2">
        <v>0</v>
      </c>
      <c r="W412" s="12">
        <v>0</v>
      </c>
      <c r="X412" s="5">
        <v>223.9</v>
      </c>
      <c r="Y412" s="6">
        <f t="shared" si="17"/>
        <v>103.98476685862902</v>
      </c>
      <c r="Z412" s="5">
        <v>8000</v>
      </c>
      <c r="AA412" s="5">
        <v>6099</v>
      </c>
      <c r="AB412" s="5">
        <v>85</v>
      </c>
      <c r="AC412" s="5">
        <v>6</v>
      </c>
      <c r="AD412" s="5">
        <v>30821308</v>
      </c>
      <c r="AE412" s="5">
        <v>0</v>
      </c>
      <c r="AF412" s="5">
        <v>1</v>
      </c>
      <c r="AG412" s="5">
        <v>0</v>
      </c>
      <c r="AH412" s="5">
        <v>0</v>
      </c>
      <c r="AI412" s="6">
        <v>1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5">
        <v>1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</row>
    <row r="413" spans="1:52" ht="15.75" customHeight="1">
      <c r="A413" s="4">
        <v>44652</v>
      </c>
      <c r="B413" s="2" t="s">
        <v>6</v>
      </c>
      <c r="C413" s="19">
        <v>1</v>
      </c>
      <c r="D413" s="5" t="s">
        <v>13</v>
      </c>
      <c r="E413" s="5">
        <v>641.89</v>
      </c>
      <c r="F413" s="6">
        <f t="shared" si="0"/>
        <v>6.4644169494457984</v>
      </c>
      <c r="G413" s="10">
        <v>15213</v>
      </c>
      <c r="H413" s="21">
        <v>38916</v>
      </c>
      <c r="I413" s="10">
        <f t="shared" si="18"/>
        <v>10.569160756095318</v>
      </c>
      <c r="J413" s="10">
        <v>2.5</v>
      </c>
      <c r="K413" s="10">
        <v>489.73</v>
      </c>
      <c r="L413" s="6">
        <f t="shared" si="1"/>
        <v>6.1938542188289736</v>
      </c>
      <c r="M413" s="11"/>
      <c r="N413" s="11">
        <f t="shared" si="2"/>
        <v>0</v>
      </c>
      <c r="O413" s="5">
        <v>0</v>
      </c>
      <c r="P413" s="5">
        <v>1</v>
      </c>
      <c r="Q413" s="5">
        <v>0</v>
      </c>
      <c r="R413" s="5">
        <v>0</v>
      </c>
      <c r="S413" s="5">
        <f t="shared" si="3"/>
        <v>0</v>
      </c>
      <c r="T413" s="5">
        <v>3366.1109670000001</v>
      </c>
      <c r="U413" s="5">
        <f t="shared" si="4"/>
        <v>8.1215133412305232</v>
      </c>
      <c r="V413" s="2">
        <v>0</v>
      </c>
      <c r="W413" s="12">
        <v>0</v>
      </c>
      <c r="X413" s="5">
        <v>224.55</v>
      </c>
      <c r="Y413" s="6">
        <f t="shared" si="17"/>
        <v>104.28664313579789</v>
      </c>
      <c r="Z413" s="5">
        <v>1114</v>
      </c>
      <c r="AA413" s="5">
        <v>783</v>
      </c>
      <c r="AB413" s="5">
        <v>5</v>
      </c>
      <c r="AC413" s="5">
        <v>8</v>
      </c>
      <c r="AD413" s="5">
        <v>1534602</v>
      </c>
      <c r="AE413" s="5">
        <v>0</v>
      </c>
      <c r="AF413" s="5">
        <v>1</v>
      </c>
      <c r="AG413" s="5">
        <v>0</v>
      </c>
      <c r="AH413" s="5">
        <v>0</v>
      </c>
      <c r="AI413" s="6">
        <v>0</v>
      </c>
      <c r="AJ413" s="6">
        <v>1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5">
        <v>1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</row>
    <row r="414" spans="1:52" ht="15.75" customHeight="1">
      <c r="A414" s="9">
        <v>44682</v>
      </c>
      <c r="B414" s="2" t="s">
        <v>6</v>
      </c>
      <c r="C414" s="19">
        <v>1</v>
      </c>
      <c r="D414" s="5" t="s">
        <v>13</v>
      </c>
      <c r="E414" s="5">
        <v>738.18</v>
      </c>
      <c r="F414" s="6">
        <f t="shared" si="0"/>
        <v>6.6041876973001328</v>
      </c>
      <c r="G414" s="10">
        <v>12252</v>
      </c>
      <c r="H414" s="30">
        <f>G414+H413</f>
        <v>51168</v>
      </c>
      <c r="I414" s="10">
        <f t="shared" si="18"/>
        <v>10.842869615633681</v>
      </c>
      <c r="J414" s="10">
        <v>2.5</v>
      </c>
      <c r="K414" s="10">
        <v>459.57</v>
      </c>
      <c r="L414" s="6">
        <f t="shared" si="1"/>
        <v>6.1302912696927141</v>
      </c>
      <c r="M414" s="11"/>
      <c r="N414" s="11">
        <f t="shared" si="2"/>
        <v>0</v>
      </c>
      <c r="O414" s="5">
        <v>0</v>
      </c>
      <c r="P414" s="5">
        <v>1</v>
      </c>
      <c r="Q414" s="5">
        <v>0</v>
      </c>
      <c r="R414" s="5">
        <v>0</v>
      </c>
      <c r="S414" s="5">
        <f t="shared" si="3"/>
        <v>0</v>
      </c>
      <c r="T414" s="5">
        <v>3366.1109670000001</v>
      </c>
      <c r="U414" s="5">
        <f t="shared" si="4"/>
        <v>8.1215133412305232</v>
      </c>
      <c r="V414" s="2">
        <v>0</v>
      </c>
      <c r="W414" s="12">
        <v>0</v>
      </c>
      <c r="X414" s="5">
        <v>231.17</v>
      </c>
      <c r="Y414" s="6">
        <f t="shared" si="17"/>
        <v>107.36113691250233</v>
      </c>
      <c r="Z414" s="5">
        <v>816</v>
      </c>
      <c r="AA414" s="5">
        <v>347</v>
      </c>
      <c r="AB414" s="5">
        <v>4</v>
      </c>
      <c r="AC414" s="5">
        <v>2</v>
      </c>
      <c r="AD414" s="5">
        <v>540962</v>
      </c>
      <c r="AE414" s="5">
        <v>0</v>
      </c>
      <c r="AF414" s="5">
        <v>1</v>
      </c>
      <c r="AG414" s="5">
        <v>0</v>
      </c>
      <c r="AH414" s="5">
        <v>0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5">
        <v>1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</row>
    <row r="415" spans="1:52" ht="15.75" customHeight="1">
      <c r="A415" s="4">
        <v>44713</v>
      </c>
      <c r="B415" s="2" t="s">
        <v>6</v>
      </c>
      <c r="C415" s="19">
        <v>1</v>
      </c>
      <c r="D415" s="5" t="s">
        <v>13</v>
      </c>
      <c r="E415" s="5">
        <v>518.89</v>
      </c>
      <c r="F415" s="6">
        <f t="shared" si="0"/>
        <v>6.2516919146520538</v>
      </c>
      <c r="G415" s="10">
        <v>14682</v>
      </c>
      <c r="H415" s="30">
        <f>G415+H414</f>
        <v>65850</v>
      </c>
      <c r="I415" s="10">
        <f t="shared" si="18"/>
        <v>11.095134707171427</v>
      </c>
      <c r="J415" s="10">
        <v>2.5</v>
      </c>
      <c r="K415" s="10">
        <v>551.27</v>
      </c>
      <c r="L415" s="6">
        <f t="shared" si="1"/>
        <v>6.3122247072820477</v>
      </c>
      <c r="M415" s="11"/>
      <c r="N415" s="11">
        <f t="shared" si="2"/>
        <v>0</v>
      </c>
      <c r="O415" s="5">
        <v>0</v>
      </c>
      <c r="P415" s="5">
        <v>1</v>
      </c>
      <c r="Q415" s="5">
        <v>0</v>
      </c>
      <c r="R415" s="5">
        <v>0</v>
      </c>
      <c r="S415" s="5">
        <f t="shared" si="3"/>
        <v>0</v>
      </c>
      <c r="T415" s="5">
        <v>3366.1109670000001</v>
      </c>
      <c r="U415" s="5">
        <f t="shared" si="4"/>
        <v>8.1215133412305232</v>
      </c>
      <c r="V415" s="2">
        <v>0</v>
      </c>
      <c r="W415" s="12">
        <v>0</v>
      </c>
      <c r="X415" s="5">
        <v>242.73</v>
      </c>
      <c r="Y415" s="6">
        <f t="shared" si="17"/>
        <v>112.72989039569013</v>
      </c>
      <c r="Z415" s="5">
        <v>20282</v>
      </c>
      <c r="AA415" s="5">
        <v>771</v>
      </c>
      <c r="AB415" s="5">
        <v>18</v>
      </c>
      <c r="AC415" s="5">
        <v>0</v>
      </c>
      <c r="AD415" s="5">
        <v>1159562</v>
      </c>
      <c r="AE415" s="5">
        <v>0</v>
      </c>
      <c r="AF415" s="5">
        <v>1</v>
      </c>
      <c r="AG415" s="5">
        <v>0</v>
      </c>
      <c r="AH415" s="5">
        <v>0</v>
      </c>
      <c r="AI415" s="6">
        <v>0</v>
      </c>
      <c r="AJ415" s="6">
        <v>0</v>
      </c>
      <c r="AK415" s="6">
        <v>0</v>
      </c>
      <c r="AL415" s="6">
        <v>1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5">
        <v>1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</row>
    <row r="416" spans="1:52" ht="15.75" customHeight="1">
      <c r="A416" s="4">
        <v>44743</v>
      </c>
      <c r="B416" s="2" t="s">
        <v>6</v>
      </c>
      <c r="C416" s="19">
        <v>1</v>
      </c>
      <c r="D416" s="5" t="s">
        <v>13</v>
      </c>
      <c r="E416" s="5">
        <v>734.57</v>
      </c>
      <c r="F416" s="6">
        <f t="shared" si="0"/>
        <v>6.5992852940000581</v>
      </c>
      <c r="G416" s="10">
        <v>13986</v>
      </c>
      <c r="H416" s="30">
        <f>G416+H415</f>
        <v>79836</v>
      </c>
      <c r="I416" s="10">
        <f t="shared" si="18"/>
        <v>11.287729809529887</v>
      </c>
      <c r="J416" s="10">
        <v>2.5</v>
      </c>
      <c r="K416" s="10">
        <v>487.4</v>
      </c>
      <c r="L416" s="6">
        <f t="shared" si="1"/>
        <v>6.1890851411911054</v>
      </c>
      <c r="M416" s="11"/>
      <c r="N416" s="11">
        <f t="shared" si="2"/>
        <v>0</v>
      </c>
      <c r="O416" s="5">
        <v>0</v>
      </c>
      <c r="P416" s="5">
        <v>1</v>
      </c>
      <c r="Q416" s="5">
        <v>0</v>
      </c>
      <c r="R416" s="5">
        <v>0</v>
      </c>
      <c r="S416" s="5">
        <f t="shared" si="3"/>
        <v>0</v>
      </c>
      <c r="T416" s="5">
        <v>3366.1109670000001</v>
      </c>
      <c r="U416" s="5">
        <f t="shared" si="4"/>
        <v>8.1215133412305232</v>
      </c>
      <c r="V416" s="2">
        <v>0</v>
      </c>
      <c r="W416" s="12">
        <v>0</v>
      </c>
      <c r="X416" s="5">
        <v>246.29</v>
      </c>
      <c r="Y416" s="6">
        <f t="shared" si="17"/>
        <v>114.38324354449192</v>
      </c>
      <c r="Z416" s="5">
        <v>31468</v>
      </c>
      <c r="AA416" s="5">
        <v>5493</v>
      </c>
      <c r="AB416" s="5">
        <v>142</v>
      </c>
      <c r="AC416" s="5">
        <v>0</v>
      </c>
      <c r="AD416" s="5">
        <v>1012701</v>
      </c>
      <c r="AE416" s="5">
        <v>0</v>
      </c>
      <c r="AF416" s="5">
        <v>1</v>
      </c>
      <c r="AG416" s="5">
        <v>0</v>
      </c>
      <c r="AH416" s="5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1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5">
        <v>1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</row>
    <row r="417" spans="1:52" ht="15.75" customHeight="1">
      <c r="A417" s="4">
        <v>44774</v>
      </c>
      <c r="B417" s="2" t="s">
        <v>6</v>
      </c>
      <c r="C417" s="19">
        <v>1</v>
      </c>
      <c r="D417" s="5" t="s">
        <v>13</v>
      </c>
      <c r="E417" s="5">
        <v>486.3</v>
      </c>
      <c r="F417" s="6">
        <f t="shared" si="0"/>
        <v>6.1868257174097403</v>
      </c>
      <c r="G417" s="10">
        <v>19764</v>
      </c>
      <c r="H417" s="21">
        <v>38917</v>
      </c>
      <c r="I417" s="10">
        <f t="shared" si="18"/>
        <v>10.569186452136844</v>
      </c>
      <c r="J417" s="10">
        <v>2.5</v>
      </c>
      <c r="K417" s="10">
        <v>517.33000000000004</v>
      </c>
      <c r="L417" s="6">
        <f t="shared" si="1"/>
        <v>6.2486809687553269</v>
      </c>
      <c r="M417" s="11"/>
      <c r="N417" s="11">
        <f t="shared" si="2"/>
        <v>0</v>
      </c>
      <c r="O417" s="5">
        <v>0</v>
      </c>
      <c r="P417" s="5">
        <v>1</v>
      </c>
      <c r="Q417" s="5">
        <v>0</v>
      </c>
      <c r="R417" s="5">
        <v>0</v>
      </c>
      <c r="S417" s="5">
        <f t="shared" si="3"/>
        <v>0</v>
      </c>
      <c r="T417" s="5">
        <v>3366.1109670000001</v>
      </c>
      <c r="U417" s="5">
        <f t="shared" si="4"/>
        <v>8.1215133412305232</v>
      </c>
      <c r="V417" s="2">
        <v>0</v>
      </c>
      <c r="W417" s="12">
        <v>0</v>
      </c>
      <c r="X417" s="5">
        <v>246.75</v>
      </c>
      <c r="Y417" s="6">
        <f t="shared" si="17"/>
        <v>114.59687906371911</v>
      </c>
      <c r="Z417" s="5">
        <v>6689</v>
      </c>
      <c r="AA417" s="5">
        <v>2109</v>
      </c>
      <c r="AB417" s="5">
        <v>32</v>
      </c>
      <c r="AC417" s="5">
        <v>0</v>
      </c>
      <c r="AE417" s="5">
        <v>0</v>
      </c>
      <c r="AF417" s="5">
        <v>1</v>
      </c>
      <c r="AG417" s="5">
        <v>0</v>
      </c>
      <c r="AH417" s="5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1</v>
      </c>
      <c r="AO417" s="6">
        <v>0</v>
      </c>
      <c r="AP417" s="6">
        <v>0</v>
      </c>
      <c r="AQ417" s="6">
        <v>0</v>
      </c>
      <c r="AR417" s="6">
        <v>0</v>
      </c>
      <c r="AS417" s="5">
        <v>1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</row>
    <row r="418" spans="1:52" ht="15.75" customHeight="1">
      <c r="A418" s="4">
        <v>44805</v>
      </c>
      <c r="B418" s="2" t="s">
        <v>6</v>
      </c>
      <c r="C418" s="19">
        <v>1</v>
      </c>
      <c r="D418" s="5" t="s">
        <v>13</v>
      </c>
      <c r="E418" s="5">
        <v>387.91</v>
      </c>
      <c r="F418" s="6">
        <f t="shared" si="0"/>
        <v>5.9607733539537922</v>
      </c>
      <c r="G418" s="10">
        <v>17996</v>
      </c>
      <c r="H418" s="30">
        <f>G418+H417</f>
        <v>56913</v>
      </c>
      <c r="I418" s="10">
        <f t="shared" si="18"/>
        <v>10.949279065020654</v>
      </c>
      <c r="J418" s="10">
        <v>2.5</v>
      </c>
      <c r="K418" s="10">
        <v>496.1</v>
      </c>
      <c r="L418" s="6">
        <f t="shared" si="1"/>
        <v>6.2067775193070034</v>
      </c>
      <c r="M418" s="11"/>
      <c r="N418" s="11">
        <f t="shared" si="2"/>
        <v>0</v>
      </c>
      <c r="O418" s="5">
        <v>0</v>
      </c>
      <c r="P418" s="5">
        <v>1</v>
      </c>
      <c r="Q418" s="5">
        <v>0</v>
      </c>
      <c r="R418" s="5">
        <v>0</v>
      </c>
      <c r="S418" s="5">
        <f t="shared" si="3"/>
        <v>0</v>
      </c>
      <c r="T418" s="5">
        <v>3366.1109670000001</v>
      </c>
      <c r="U418" s="5">
        <f t="shared" si="4"/>
        <v>8.1215133412305232</v>
      </c>
      <c r="V418" s="2">
        <v>0</v>
      </c>
      <c r="W418" s="12">
        <v>0</v>
      </c>
      <c r="X418" s="5">
        <v>249.35</v>
      </c>
      <c r="Y418" s="6">
        <f t="shared" si="17"/>
        <v>115.80438417239458</v>
      </c>
      <c r="Z418" s="5">
        <v>12543</v>
      </c>
      <c r="AA418" s="5">
        <v>578</v>
      </c>
      <c r="AB418" s="5">
        <v>39</v>
      </c>
      <c r="AC418" s="5">
        <v>0</v>
      </c>
      <c r="AD418" s="5">
        <v>240397</v>
      </c>
      <c r="AE418" s="5">
        <v>0</v>
      </c>
      <c r="AF418" s="5">
        <v>1</v>
      </c>
      <c r="AG418" s="5">
        <v>0</v>
      </c>
      <c r="AH418" s="5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1</v>
      </c>
      <c r="AP418" s="6">
        <v>0</v>
      </c>
      <c r="AQ418" s="6">
        <v>0</v>
      </c>
      <c r="AR418" s="6">
        <v>0</v>
      </c>
      <c r="AS418" s="5">
        <v>1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</row>
    <row r="419" spans="1:52" ht="15.75" customHeight="1">
      <c r="A419" s="4">
        <v>44835</v>
      </c>
      <c r="B419" s="2" t="s">
        <v>6</v>
      </c>
      <c r="C419" s="19">
        <v>1</v>
      </c>
      <c r="D419" s="5" t="s">
        <v>13</v>
      </c>
      <c r="E419" s="5">
        <v>480.08</v>
      </c>
      <c r="F419" s="6">
        <f t="shared" si="0"/>
        <v>6.1739527566812571</v>
      </c>
      <c r="G419" s="10">
        <v>10030</v>
      </c>
      <c r="H419" s="30">
        <f>G419+H418</f>
        <v>66943</v>
      </c>
      <c r="I419" s="10">
        <f t="shared" si="18"/>
        <v>11.11159679001446</v>
      </c>
      <c r="J419" s="10">
        <v>2.5</v>
      </c>
      <c r="K419" s="10">
        <v>1</v>
      </c>
      <c r="L419" s="6">
        <f t="shared" si="1"/>
        <v>0</v>
      </c>
      <c r="M419" s="11"/>
      <c r="N419" s="11">
        <f t="shared" si="2"/>
        <v>0</v>
      </c>
      <c r="O419" s="5">
        <v>0</v>
      </c>
      <c r="P419" s="5">
        <v>1</v>
      </c>
      <c r="Q419" s="5">
        <v>0</v>
      </c>
      <c r="R419" s="5">
        <v>0</v>
      </c>
      <c r="S419" s="5">
        <f t="shared" si="3"/>
        <v>0</v>
      </c>
      <c r="T419" s="5">
        <v>3366.1109670000001</v>
      </c>
      <c r="U419" s="5">
        <f t="shared" si="4"/>
        <v>8.1215133412305232</v>
      </c>
      <c r="V419" s="2">
        <v>0</v>
      </c>
      <c r="W419" s="12">
        <v>0</v>
      </c>
      <c r="X419" s="5">
        <v>251.92</v>
      </c>
      <c r="Y419" s="5">
        <v>116.99</v>
      </c>
      <c r="AE419" s="5">
        <v>0</v>
      </c>
      <c r="AF419" s="5">
        <v>1</v>
      </c>
      <c r="AG419" s="5">
        <v>0</v>
      </c>
      <c r="AH419" s="5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1</v>
      </c>
      <c r="AQ419" s="6">
        <v>0</v>
      </c>
      <c r="AR419" s="6">
        <v>0</v>
      </c>
      <c r="AS419" s="5">
        <v>1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</row>
    <row r="420" spans="1:52" ht="15.75" customHeight="1">
      <c r="A420" s="4">
        <v>44866</v>
      </c>
      <c r="B420" s="2" t="s">
        <v>6</v>
      </c>
      <c r="C420" s="19">
        <v>1</v>
      </c>
      <c r="D420" s="5" t="s">
        <v>13</v>
      </c>
      <c r="E420" s="5">
        <v>486.52</v>
      </c>
      <c r="F420" s="6">
        <f t="shared" si="0"/>
        <v>6.1872780107502354</v>
      </c>
      <c r="G420" s="10">
        <v>14739</v>
      </c>
      <c r="H420" s="30">
        <f>G420+H419</f>
        <v>81682</v>
      </c>
      <c r="I420" s="10">
        <f t="shared" si="18"/>
        <v>11.310588938337013</v>
      </c>
      <c r="J420" s="10">
        <v>2.5</v>
      </c>
      <c r="K420" s="10">
        <v>1</v>
      </c>
      <c r="L420" s="6">
        <f t="shared" si="1"/>
        <v>0</v>
      </c>
      <c r="M420" s="11"/>
      <c r="N420" s="11">
        <f t="shared" si="2"/>
        <v>0</v>
      </c>
      <c r="O420" s="5">
        <v>0</v>
      </c>
      <c r="P420" s="5">
        <v>1</v>
      </c>
      <c r="Q420" s="5">
        <v>0</v>
      </c>
      <c r="R420" s="5">
        <v>0</v>
      </c>
      <c r="S420" s="5">
        <f t="shared" si="3"/>
        <v>0</v>
      </c>
      <c r="T420" s="5">
        <v>3366.1109670000001</v>
      </c>
      <c r="U420" s="5">
        <f t="shared" si="4"/>
        <v>8.1215133412305232</v>
      </c>
      <c r="V420" s="2">
        <v>0</v>
      </c>
      <c r="W420" s="12">
        <v>0</v>
      </c>
      <c r="X420" s="5">
        <v>254.55</v>
      </c>
      <c r="Y420" s="5">
        <v>118.21</v>
      </c>
      <c r="AE420" s="5">
        <v>0</v>
      </c>
      <c r="AF420" s="5">
        <v>1</v>
      </c>
      <c r="AG420" s="5">
        <v>0</v>
      </c>
      <c r="AH420" s="5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1</v>
      </c>
      <c r="AR420" s="6">
        <v>0</v>
      </c>
      <c r="AS420" s="5">
        <v>1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</row>
    <row r="421" spans="1:52" ht="15.75" customHeight="1">
      <c r="A421" s="4">
        <v>44896</v>
      </c>
      <c r="B421" s="2" t="s">
        <v>6</v>
      </c>
      <c r="C421" s="19">
        <v>1</v>
      </c>
      <c r="D421" s="5" t="s">
        <v>13</v>
      </c>
      <c r="E421" s="5">
        <v>429.68</v>
      </c>
      <c r="F421" s="6">
        <f t="shared" si="0"/>
        <v>6.0630407455972035</v>
      </c>
      <c r="G421" s="10">
        <v>19362</v>
      </c>
      <c r="H421" s="21">
        <v>38918</v>
      </c>
      <c r="I421" s="10">
        <f t="shared" si="18"/>
        <v>10.569212147518101</v>
      </c>
      <c r="J421" s="10">
        <v>2.5</v>
      </c>
      <c r="K421" s="10">
        <v>1</v>
      </c>
      <c r="L421" s="6">
        <f t="shared" si="1"/>
        <v>0</v>
      </c>
      <c r="M421" s="11"/>
      <c r="N421" s="11">
        <f t="shared" si="2"/>
        <v>0</v>
      </c>
      <c r="O421" s="5">
        <v>0</v>
      </c>
      <c r="P421" s="5">
        <v>1</v>
      </c>
      <c r="Q421" s="5">
        <v>0</v>
      </c>
      <c r="R421" s="5">
        <v>0</v>
      </c>
      <c r="S421" s="5">
        <f t="shared" si="3"/>
        <v>0</v>
      </c>
      <c r="T421" s="5">
        <v>3366.1109670000001</v>
      </c>
      <c r="U421" s="5">
        <f t="shared" si="4"/>
        <v>8.1215133412305232</v>
      </c>
      <c r="V421" s="2">
        <v>0</v>
      </c>
      <c r="W421" s="12">
        <v>0</v>
      </c>
      <c r="X421" s="5">
        <v>257.14</v>
      </c>
      <c r="Y421" s="5">
        <v>119.42</v>
      </c>
      <c r="AE421" s="5">
        <v>0</v>
      </c>
      <c r="AF421" s="5">
        <v>1</v>
      </c>
      <c r="AG421" s="5">
        <v>0</v>
      </c>
      <c r="AH421" s="5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1</v>
      </c>
      <c r="AS421" s="5">
        <v>1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</row>
    <row r="422" spans="1:52" ht="15.75" customHeight="1">
      <c r="A422" s="4">
        <v>43101</v>
      </c>
      <c r="B422" s="2" t="s">
        <v>6</v>
      </c>
      <c r="C422" s="19">
        <v>1</v>
      </c>
      <c r="D422" s="5" t="s">
        <v>16</v>
      </c>
      <c r="E422" s="5">
        <v>260.37</v>
      </c>
      <c r="F422" s="6">
        <f t="shared" si="0"/>
        <v>5.5621036963242627</v>
      </c>
      <c r="G422" s="10">
        <v>3016</v>
      </c>
      <c r="H422" s="30">
        <f>G422+H421</f>
        <v>41934</v>
      </c>
      <c r="I422" s="10">
        <f t="shared" si="18"/>
        <v>10.643852232705184</v>
      </c>
      <c r="J422" s="10">
        <v>0</v>
      </c>
      <c r="K422" s="10">
        <v>362.83</v>
      </c>
      <c r="L422" s="6">
        <f t="shared" si="1"/>
        <v>5.8939344050097677</v>
      </c>
      <c r="M422" s="11">
        <v>132.19999999999999</v>
      </c>
      <c r="N422" s="11">
        <f t="shared" si="2"/>
        <v>4.8918517581062888</v>
      </c>
      <c r="O422" s="5">
        <v>0</v>
      </c>
      <c r="P422" s="5">
        <v>1</v>
      </c>
      <c r="Q422" s="5">
        <v>0</v>
      </c>
      <c r="R422" s="5">
        <v>0</v>
      </c>
      <c r="S422" s="5">
        <f t="shared" si="3"/>
        <v>0</v>
      </c>
      <c r="T422" s="5">
        <v>2853.5286179999998</v>
      </c>
      <c r="U422" s="5">
        <f t="shared" si="4"/>
        <v>7.9563116190135581</v>
      </c>
      <c r="V422" s="2">
        <v>0</v>
      </c>
      <c r="W422" s="12">
        <v>0</v>
      </c>
      <c r="X422" s="5">
        <v>10.53</v>
      </c>
      <c r="Y422" s="6">
        <f t="shared" ref="Y422:Y481" si="19">X422*100/10.53</f>
        <v>100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1</v>
      </c>
      <c r="AH422" s="5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5">
        <v>1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</row>
    <row r="423" spans="1:52" ht="15.75" customHeight="1">
      <c r="A423" s="4">
        <v>43132</v>
      </c>
      <c r="B423" s="2" t="s">
        <v>6</v>
      </c>
      <c r="C423" s="19">
        <v>1</v>
      </c>
      <c r="D423" s="5" t="s">
        <v>16</v>
      </c>
      <c r="E423" s="5">
        <v>245.86</v>
      </c>
      <c r="F423" s="6">
        <f t="shared" si="0"/>
        <v>5.5047622682391948</v>
      </c>
      <c r="G423" s="21">
        <v>2275</v>
      </c>
      <c r="H423" s="30">
        <f>G423+H422</f>
        <v>44209</v>
      </c>
      <c r="I423" s="10">
        <f t="shared" si="18"/>
        <v>10.696683667247571</v>
      </c>
      <c r="J423" s="10">
        <v>0</v>
      </c>
      <c r="K423" s="10">
        <v>344.64</v>
      </c>
      <c r="L423" s="6">
        <f t="shared" si="1"/>
        <v>5.8425003939680238</v>
      </c>
      <c r="M423" s="11">
        <v>110.08</v>
      </c>
      <c r="N423" s="11">
        <f t="shared" si="2"/>
        <v>4.7102506624385985</v>
      </c>
      <c r="O423" s="5">
        <v>0</v>
      </c>
      <c r="P423" s="5">
        <v>1</v>
      </c>
      <c r="Q423" s="5">
        <v>0</v>
      </c>
      <c r="R423" s="5">
        <v>0</v>
      </c>
      <c r="S423" s="5">
        <f t="shared" si="3"/>
        <v>0</v>
      </c>
      <c r="T423" s="5">
        <v>2853.5286179999998</v>
      </c>
      <c r="U423" s="5">
        <f t="shared" si="4"/>
        <v>7.9563116190135581</v>
      </c>
      <c r="V423" s="2">
        <v>0</v>
      </c>
      <c r="W423" s="12">
        <v>0</v>
      </c>
      <c r="X423" s="5">
        <v>10.08</v>
      </c>
      <c r="Y423" s="6">
        <f t="shared" si="19"/>
        <v>95.726495726495727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1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5">
        <v>1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</row>
    <row r="424" spans="1:52" ht="15.75" customHeight="1">
      <c r="A424" s="4">
        <v>43160</v>
      </c>
      <c r="B424" s="2" t="s">
        <v>6</v>
      </c>
      <c r="C424" s="19">
        <v>1</v>
      </c>
      <c r="D424" s="5" t="s">
        <v>16</v>
      </c>
      <c r="E424" s="5">
        <v>239.42</v>
      </c>
      <c r="F424" s="6">
        <f t="shared" si="0"/>
        <v>5.4782193318232242</v>
      </c>
      <c r="G424" s="21">
        <v>3262</v>
      </c>
      <c r="H424" s="30">
        <f>G424+H423</f>
        <v>47471</v>
      </c>
      <c r="I424" s="10">
        <f t="shared" si="18"/>
        <v>10.76787427725986</v>
      </c>
      <c r="J424" s="10">
        <v>0</v>
      </c>
      <c r="K424" s="10">
        <v>350.62</v>
      </c>
      <c r="L424" s="6">
        <f t="shared" si="1"/>
        <v>5.859703015925728</v>
      </c>
      <c r="M424" s="11">
        <v>135.82</v>
      </c>
      <c r="N424" s="11">
        <f t="shared" si="2"/>
        <v>4.9186661933328519</v>
      </c>
      <c r="O424" s="5">
        <v>0</v>
      </c>
      <c r="P424" s="5">
        <v>1</v>
      </c>
      <c r="Q424" s="5">
        <v>0</v>
      </c>
      <c r="R424" s="5">
        <v>0</v>
      </c>
      <c r="S424" s="5">
        <f t="shared" si="3"/>
        <v>0</v>
      </c>
      <c r="T424" s="5">
        <v>2853.5286179999998</v>
      </c>
      <c r="U424" s="5">
        <f t="shared" si="4"/>
        <v>7.9563116190135581</v>
      </c>
      <c r="V424" s="2">
        <v>0</v>
      </c>
      <c r="W424" s="12">
        <v>0</v>
      </c>
      <c r="X424" s="5">
        <v>9.94</v>
      </c>
      <c r="Y424" s="6">
        <f t="shared" si="19"/>
        <v>94.396961063627742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6">
        <v>1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5">
        <v>1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</row>
    <row r="425" spans="1:52" ht="15.75" customHeight="1">
      <c r="A425" s="4">
        <v>43191</v>
      </c>
      <c r="B425" s="2" t="s">
        <v>6</v>
      </c>
      <c r="C425" s="19">
        <v>1</v>
      </c>
      <c r="D425" s="5" t="s">
        <v>16</v>
      </c>
      <c r="E425" s="5">
        <v>258.63</v>
      </c>
      <c r="F425" s="6">
        <f t="shared" si="0"/>
        <v>5.5553984688899432</v>
      </c>
      <c r="G425" s="21">
        <v>6189</v>
      </c>
      <c r="H425" s="21">
        <v>38919</v>
      </c>
      <c r="I425" s="10">
        <f t="shared" si="18"/>
        <v>10.569237842239122</v>
      </c>
      <c r="J425" s="10">
        <v>0</v>
      </c>
      <c r="K425" s="10">
        <v>351.08</v>
      </c>
      <c r="L425" s="6">
        <f t="shared" si="1"/>
        <v>5.8610141177239168</v>
      </c>
      <c r="M425" s="11">
        <v>130.38999999999999</v>
      </c>
      <c r="N425" s="11">
        <f t="shared" si="2"/>
        <v>4.8781699996537302</v>
      </c>
      <c r="O425" s="5">
        <v>0</v>
      </c>
      <c r="P425" s="5">
        <v>1</v>
      </c>
      <c r="Q425" s="5">
        <v>0</v>
      </c>
      <c r="R425" s="5">
        <v>0</v>
      </c>
      <c r="S425" s="5">
        <f t="shared" si="3"/>
        <v>0</v>
      </c>
      <c r="T425" s="5">
        <v>2853.5286179999998</v>
      </c>
      <c r="U425" s="5">
        <f t="shared" si="4"/>
        <v>7.9563116190135581</v>
      </c>
      <c r="V425" s="2">
        <v>0</v>
      </c>
      <c r="W425" s="12">
        <v>0</v>
      </c>
      <c r="X425" s="5">
        <v>9.57</v>
      </c>
      <c r="Y425" s="6">
        <f t="shared" si="19"/>
        <v>90.883190883190892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6">
        <v>0</v>
      </c>
      <c r="AJ425" s="6">
        <v>1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5">
        <v>1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</row>
    <row r="426" spans="1:52" ht="15.75" customHeight="1">
      <c r="A426" s="9">
        <v>43221</v>
      </c>
      <c r="B426" s="2" t="s">
        <v>6</v>
      </c>
      <c r="C426" s="19">
        <v>1</v>
      </c>
      <c r="D426" s="5" t="s">
        <v>16</v>
      </c>
      <c r="E426" s="5">
        <v>274.83999999999997</v>
      </c>
      <c r="F426" s="6">
        <f t="shared" si="0"/>
        <v>5.6161891101628747</v>
      </c>
      <c r="G426" s="21">
        <v>3928</v>
      </c>
      <c r="H426" s="30">
        <f>G426+H425</f>
        <v>42847</v>
      </c>
      <c r="I426" s="10">
        <f t="shared" si="18"/>
        <v>10.665390909906383</v>
      </c>
      <c r="J426" s="10">
        <v>0</v>
      </c>
      <c r="K426" s="10">
        <v>373.8</v>
      </c>
      <c r="L426" s="6">
        <f t="shared" si="1"/>
        <v>5.9237208950214626</v>
      </c>
      <c r="M426" s="11">
        <v>128.06</v>
      </c>
      <c r="N426" s="11">
        <f t="shared" si="2"/>
        <v>4.8602774125076937</v>
      </c>
      <c r="O426" s="5">
        <v>0</v>
      </c>
      <c r="P426" s="5">
        <v>1</v>
      </c>
      <c r="Q426" s="5">
        <v>0</v>
      </c>
      <c r="R426" s="5">
        <v>0</v>
      </c>
      <c r="S426" s="5">
        <f t="shared" si="3"/>
        <v>0</v>
      </c>
      <c r="T426" s="5">
        <v>2853.5286179999998</v>
      </c>
      <c r="U426" s="5">
        <f t="shared" si="4"/>
        <v>7.9563116190135581</v>
      </c>
      <c r="V426" s="2">
        <v>0</v>
      </c>
      <c r="W426" s="12">
        <v>0</v>
      </c>
      <c r="X426" s="5">
        <v>9.5</v>
      </c>
      <c r="Y426" s="6">
        <f t="shared" si="19"/>
        <v>90.218423551756885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6">
        <v>0</v>
      </c>
      <c r="AJ426" s="6">
        <v>0</v>
      </c>
      <c r="AK426" s="6">
        <v>1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5">
        <v>1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</row>
    <row r="427" spans="1:52" ht="15.75" customHeight="1">
      <c r="A427" s="4">
        <v>43252</v>
      </c>
      <c r="B427" s="2" t="s">
        <v>6</v>
      </c>
      <c r="C427" s="19">
        <v>1</v>
      </c>
      <c r="D427" s="5" t="s">
        <v>16</v>
      </c>
      <c r="E427" s="5">
        <v>252.86</v>
      </c>
      <c r="F427" s="6">
        <f t="shared" si="0"/>
        <v>5.532835975883752</v>
      </c>
      <c r="G427" s="21">
        <v>4054</v>
      </c>
      <c r="H427" s="30">
        <f>G427+H426</f>
        <v>46901</v>
      </c>
      <c r="I427" s="10">
        <f t="shared" si="18"/>
        <v>10.755794276168681</v>
      </c>
      <c r="J427" s="10">
        <v>0</v>
      </c>
      <c r="K427" s="10">
        <v>340.32</v>
      </c>
      <c r="L427" s="6">
        <f t="shared" si="1"/>
        <v>5.8298863514519272</v>
      </c>
      <c r="M427" s="11">
        <v>140.35</v>
      </c>
      <c r="N427" s="11">
        <f t="shared" si="2"/>
        <v>4.9512390841395995</v>
      </c>
      <c r="O427" s="5">
        <v>0</v>
      </c>
      <c r="P427" s="5">
        <v>1</v>
      </c>
      <c r="Q427" s="5">
        <v>0</v>
      </c>
      <c r="R427" s="5">
        <v>0</v>
      </c>
      <c r="S427" s="5">
        <f t="shared" si="3"/>
        <v>0</v>
      </c>
      <c r="T427" s="5">
        <v>2853.5286179999998</v>
      </c>
      <c r="U427" s="5">
        <f t="shared" si="4"/>
        <v>7.9563116190135581</v>
      </c>
      <c r="V427" s="2">
        <v>0</v>
      </c>
      <c r="W427" s="12">
        <v>0</v>
      </c>
      <c r="X427" s="5">
        <v>9.34</v>
      </c>
      <c r="Y427" s="6">
        <f t="shared" si="19"/>
        <v>88.698955365622041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6">
        <v>0</v>
      </c>
      <c r="AJ427" s="6">
        <v>0</v>
      </c>
      <c r="AK427" s="6">
        <v>0</v>
      </c>
      <c r="AL427" s="6">
        <v>1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5">
        <v>1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</row>
    <row r="428" spans="1:52" ht="15.75" customHeight="1">
      <c r="A428" s="4">
        <v>43282</v>
      </c>
      <c r="B428" s="2" t="s">
        <v>6</v>
      </c>
      <c r="C428" s="19">
        <v>1</v>
      </c>
      <c r="D428" s="5" t="s">
        <v>16</v>
      </c>
      <c r="E428" s="5">
        <v>249.82</v>
      </c>
      <c r="F428" s="6">
        <f t="shared" si="0"/>
        <v>5.520740658537763</v>
      </c>
      <c r="G428" s="21">
        <v>2982</v>
      </c>
      <c r="H428" s="21">
        <v>38894</v>
      </c>
      <c r="I428" s="10">
        <f t="shared" si="18"/>
        <v>10.568595276064828</v>
      </c>
      <c r="J428" s="10">
        <v>0</v>
      </c>
      <c r="K428" s="10">
        <v>401.95</v>
      </c>
      <c r="L428" s="6">
        <f t="shared" si="1"/>
        <v>5.9963277027739696</v>
      </c>
      <c r="M428" s="11">
        <v>137.37</v>
      </c>
      <c r="N428" s="11">
        <f t="shared" si="2"/>
        <v>4.929931256681293</v>
      </c>
      <c r="O428" s="5">
        <v>0</v>
      </c>
      <c r="P428" s="5">
        <v>1</v>
      </c>
      <c r="Q428" s="5">
        <v>0</v>
      </c>
      <c r="R428" s="5">
        <v>0</v>
      </c>
      <c r="S428" s="5">
        <f t="shared" si="3"/>
        <v>0</v>
      </c>
      <c r="T428" s="5">
        <v>2853.5286179999998</v>
      </c>
      <c r="U428" s="5">
        <f t="shared" si="4"/>
        <v>7.9563116190135581</v>
      </c>
      <c r="V428" s="2">
        <v>0</v>
      </c>
      <c r="W428" s="12">
        <v>0</v>
      </c>
      <c r="X428" s="5">
        <v>9.56</v>
      </c>
      <c r="Y428" s="6">
        <f t="shared" si="19"/>
        <v>90.788224121557462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1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5">
        <v>1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</row>
    <row r="429" spans="1:52" ht="15.75" customHeight="1">
      <c r="A429" s="4">
        <v>43313</v>
      </c>
      <c r="B429" s="2" t="s">
        <v>6</v>
      </c>
      <c r="C429" s="19">
        <v>1</v>
      </c>
      <c r="D429" s="5" t="s">
        <v>16</v>
      </c>
      <c r="E429" s="5">
        <v>261.8</v>
      </c>
      <c r="F429" s="6">
        <f t="shared" si="0"/>
        <v>5.5675808534757998</v>
      </c>
      <c r="G429" s="21">
        <v>3370</v>
      </c>
      <c r="H429" s="30">
        <f>G429+H428</f>
        <v>42264</v>
      </c>
      <c r="I429" s="10">
        <f t="shared" si="18"/>
        <v>10.651690938844151</v>
      </c>
      <c r="J429" s="10">
        <v>0</v>
      </c>
      <c r="K429" s="10">
        <v>390.44</v>
      </c>
      <c r="L429" s="6">
        <f t="shared" si="1"/>
        <v>5.9672743083067648</v>
      </c>
      <c r="M429" s="11">
        <v>131.81</v>
      </c>
      <c r="N429" s="11">
        <f t="shared" si="2"/>
        <v>4.8889195354121595</v>
      </c>
      <c r="O429" s="5">
        <v>0</v>
      </c>
      <c r="P429" s="5">
        <v>1</v>
      </c>
      <c r="Q429" s="5">
        <v>0</v>
      </c>
      <c r="R429" s="5">
        <v>0</v>
      </c>
      <c r="S429" s="5">
        <f t="shared" si="3"/>
        <v>0</v>
      </c>
      <c r="T429" s="5">
        <v>2853.5286179999998</v>
      </c>
      <c r="U429" s="5">
        <f t="shared" si="4"/>
        <v>7.9563116190135581</v>
      </c>
      <c r="V429" s="2">
        <v>0</v>
      </c>
      <c r="W429" s="12">
        <v>0</v>
      </c>
      <c r="X429" s="5">
        <v>9.16</v>
      </c>
      <c r="Y429" s="6">
        <f t="shared" si="19"/>
        <v>86.989553656220323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1</v>
      </c>
      <c r="AO429" s="6">
        <v>0</v>
      </c>
      <c r="AP429" s="6">
        <v>0</v>
      </c>
      <c r="AQ429" s="6">
        <v>0</v>
      </c>
      <c r="AR429" s="6">
        <v>0</v>
      </c>
      <c r="AS429" s="5">
        <v>1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</row>
    <row r="430" spans="1:52" ht="15.75" customHeight="1">
      <c r="A430" s="4">
        <v>43344</v>
      </c>
      <c r="B430" s="2" t="s">
        <v>6</v>
      </c>
      <c r="C430" s="19">
        <v>1</v>
      </c>
      <c r="D430" s="5" t="s">
        <v>16</v>
      </c>
      <c r="E430" s="5">
        <v>235.34</v>
      </c>
      <c r="F430" s="6">
        <f t="shared" si="0"/>
        <v>5.4610312770357829</v>
      </c>
      <c r="G430" s="21">
        <v>3943</v>
      </c>
      <c r="H430" s="30">
        <f>G430+H429</f>
        <v>46207</v>
      </c>
      <c r="I430" s="10">
        <f t="shared" si="18"/>
        <v>10.740886580744084</v>
      </c>
      <c r="J430" s="10">
        <v>0</v>
      </c>
      <c r="K430" s="10">
        <v>346.35</v>
      </c>
      <c r="L430" s="6">
        <f t="shared" si="1"/>
        <v>5.8474498244686144</v>
      </c>
      <c r="M430" s="11">
        <v>133.1</v>
      </c>
      <c r="N430" s="11">
        <f t="shared" si="2"/>
        <v>4.8985857902876324</v>
      </c>
      <c r="O430" s="5">
        <v>0</v>
      </c>
      <c r="P430" s="5">
        <v>1</v>
      </c>
      <c r="Q430" s="5">
        <v>0</v>
      </c>
      <c r="R430" s="5">
        <v>0</v>
      </c>
      <c r="S430" s="5">
        <f t="shared" si="3"/>
        <v>0</v>
      </c>
      <c r="T430" s="5">
        <v>2853.5286179999998</v>
      </c>
      <c r="U430" s="5">
        <f t="shared" si="4"/>
        <v>7.9563116190135581</v>
      </c>
      <c r="V430" s="2">
        <v>0</v>
      </c>
      <c r="W430" s="12">
        <v>0</v>
      </c>
      <c r="X430" s="5">
        <v>9.42</v>
      </c>
      <c r="Y430" s="6">
        <f t="shared" si="19"/>
        <v>89.458689458689463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1</v>
      </c>
      <c r="AP430" s="6">
        <v>0</v>
      </c>
      <c r="AQ430" s="6">
        <v>0</v>
      </c>
      <c r="AR430" s="6">
        <v>0</v>
      </c>
      <c r="AS430" s="5">
        <v>1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</row>
    <row r="431" spans="1:52" ht="15.75" customHeight="1">
      <c r="A431" s="4">
        <v>43374</v>
      </c>
      <c r="B431" s="2" t="s">
        <v>6</v>
      </c>
      <c r="C431" s="19">
        <v>1</v>
      </c>
      <c r="D431" s="5" t="s">
        <v>16</v>
      </c>
      <c r="E431" s="5">
        <v>212.39</v>
      </c>
      <c r="F431" s="6">
        <f t="shared" si="0"/>
        <v>5.3584242072801551</v>
      </c>
      <c r="G431" s="21">
        <v>3889</v>
      </c>
      <c r="H431" s="30">
        <f>G431+H430</f>
        <v>50096</v>
      </c>
      <c r="I431" s="10">
        <f t="shared" si="18"/>
        <v>10.821696443566188</v>
      </c>
      <c r="J431" s="10">
        <v>0</v>
      </c>
      <c r="K431" s="10">
        <v>383.7</v>
      </c>
      <c r="L431" s="6">
        <f t="shared" si="1"/>
        <v>5.9498609972529071</v>
      </c>
      <c r="M431" s="11">
        <v>132.72</v>
      </c>
      <c r="N431" s="11">
        <f t="shared" si="2"/>
        <v>4.895748061551898</v>
      </c>
      <c r="O431" s="5">
        <v>0</v>
      </c>
      <c r="P431" s="5">
        <v>1</v>
      </c>
      <c r="Q431" s="5">
        <v>0</v>
      </c>
      <c r="R431" s="5">
        <v>0</v>
      </c>
      <c r="S431" s="5">
        <f t="shared" si="3"/>
        <v>0</v>
      </c>
      <c r="T431" s="5">
        <v>2853.5286179999998</v>
      </c>
      <c r="U431" s="5">
        <f t="shared" si="4"/>
        <v>7.9563116190135581</v>
      </c>
      <c r="V431" s="2">
        <v>0</v>
      </c>
      <c r="W431" s="12">
        <v>0</v>
      </c>
      <c r="X431" s="5">
        <v>9.14</v>
      </c>
      <c r="Y431" s="6">
        <f t="shared" si="19"/>
        <v>86.799620132953478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1</v>
      </c>
      <c r="AQ431" s="6">
        <v>0</v>
      </c>
      <c r="AR431" s="6">
        <v>0</v>
      </c>
      <c r="AS431" s="5">
        <v>1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</row>
    <row r="432" spans="1:52" ht="15.75" customHeight="1">
      <c r="A432" s="4">
        <v>43405</v>
      </c>
      <c r="B432" s="2" t="s">
        <v>6</v>
      </c>
      <c r="C432" s="19">
        <v>1</v>
      </c>
      <c r="D432" s="5" t="s">
        <v>16</v>
      </c>
      <c r="E432" s="5">
        <v>216.39</v>
      </c>
      <c r="F432" s="6">
        <f t="shared" si="0"/>
        <v>5.3770823351836912</v>
      </c>
      <c r="G432" s="21">
        <v>3403</v>
      </c>
      <c r="H432" s="21">
        <v>38895</v>
      </c>
      <c r="I432" s="10">
        <f t="shared" si="18"/>
        <v>10.568620986640875</v>
      </c>
      <c r="J432" s="10">
        <v>0</v>
      </c>
      <c r="K432" s="10">
        <v>402.49</v>
      </c>
      <c r="L432" s="6">
        <f t="shared" si="1"/>
        <v>5.9976702518294864</v>
      </c>
      <c r="M432" s="11">
        <v>131.81</v>
      </c>
      <c r="N432" s="11">
        <f t="shared" si="2"/>
        <v>4.8889195354121595</v>
      </c>
      <c r="O432" s="5">
        <v>0</v>
      </c>
      <c r="P432" s="5">
        <v>1</v>
      </c>
      <c r="Q432" s="5">
        <v>0</v>
      </c>
      <c r="R432" s="5">
        <v>0</v>
      </c>
      <c r="S432" s="5">
        <f t="shared" si="3"/>
        <v>0</v>
      </c>
      <c r="T432" s="5">
        <v>2853.5286179999998</v>
      </c>
      <c r="U432" s="5">
        <f t="shared" si="4"/>
        <v>7.9563116190135581</v>
      </c>
      <c r="V432" s="2">
        <v>0</v>
      </c>
      <c r="W432" s="12">
        <v>0</v>
      </c>
      <c r="X432" s="5">
        <v>9.2899999999999991</v>
      </c>
      <c r="Y432" s="6">
        <f t="shared" si="19"/>
        <v>88.224121557454879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1</v>
      </c>
      <c r="AR432" s="6">
        <v>0</v>
      </c>
      <c r="AS432" s="5">
        <v>1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</row>
    <row r="433" spans="1:52" ht="15.75" customHeight="1">
      <c r="A433" s="4">
        <v>43435</v>
      </c>
      <c r="B433" s="2" t="s">
        <v>6</v>
      </c>
      <c r="C433" s="19">
        <v>1</v>
      </c>
      <c r="D433" s="5" t="s">
        <v>16</v>
      </c>
      <c r="E433" s="5">
        <v>208.07</v>
      </c>
      <c r="F433" s="6">
        <f t="shared" si="0"/>
        <v>5.3378745615464904</v>
      </c>
      <c r="G433" s="21">
        <v>2875</v>
      </c>
      <c r="H433" s="30">
        <f>G433+H432</f>
        <v>41770</v>
      </c>
      <c r="I433" s="10">
        <f t="shared" si="18"/>
        <v>10.639933657491222</v>
      </c>
      <c r="J433" s="10">
        <v>0</v>
      </c>
      <c r="K433" s="10">
        <v>390.49</v>
      </c>
      <c r="L433" s="6">
        <f t="shared" si="1"/>
        <v>5.9674023607572231</v>
      </c>
      <c r="M433" s="11">
        <v>131.41999999999999</v>
      </c>
      <c r="N433" s="11">
        <f t="shared" si="2"/>
        <v>4.8859786894967003</v>
      </c>
      <c r="O433" s="5">
        <v>0</v>
      </c>
      <c r="P433" s="5">
        <v>1</v>
      </c>
      <c r="Q433" s="5">
        <v>0</v>
      </c>
      <c r="R433" s="5">
        <v>0</v>
      </c>
      <c r="S433" s="5">
        <f t="shared" si="3"/>
        <v>0</v>
      </c>
      <c r="T433" s="5">
        <v>2853.5286179999998</v>
      </c>
      <c r="U433" s="5">
        <f t="shared" si="4"/>
        <v>7.9563116190135581</v>
      </c>
      <c r="V433" s="2">
        <v>0</v>
      </c>
      <c r="W433" s="12">
        <v>0</v>
      </c>
      <c r="X433" s="5">
        <v>9.36</v>
      </c>
      <c r="Y433" s="6">
        <f t="shared" si="19"/>
        <v>88.8888888888889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1</v>
      </c>
      <c r="AS433" s="5">
        <v>1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</row>
    <row r="434" spans="1:52" ht="15.75" customHeight="1">
      <c r="A434" s="4">
        <v>43466</v>
      </c>
      <c r="B434" s="2" t="s">
        <v>6</v>
      </c>
      <c r="C434" s="19">
        <v>1</v>
      </c>
      <c r="D434" s="5" t="s">
        <v>16</v>
      </c>
      <c r="E434" s="5">
        <v>300.93</v>
      </c>
      <c r="F434" s="6">
        <f t="shared" si="0"/>
        <v>5.7068776795635037</v>
      </c>
      <c r="G434" s="21">
        <v>3565</v>
      </c>
      <c r="H434" s="30">
        <f>G434+H433</f>
        <v>45335</v>
      </c>
      <c r="I434" s="10">
        <f t="shared" si="18"/>
        <v>10.721834640080157</v>
      </c>
      <c r="J434" s="10">
        <v>0</v>
      </c>
      <c r="K434" s="10">
        <v>401.35</v>
      </c>
      <c r="L434" s="6">
        <f t="shared" si="1"/>
        <v>5.9948338645775863</v>
      </c>
      <c r="M434" s="11">
        <v>138.28</v>
      </c>
      <c r="N434" s="11">
        <f t="shared" si="2"/>
        <v>4.9364862954599333</v>
      </c>
      <c r="O434" s="5">
        <v>0</v>
      </c>
      <c r="P434" s="5">
        <v>1</v>
      </c>
      <c r="Q434" s="5">
        <v>0</v>
      </c>
      <c r="R434" s="5">
        <v>0</v>
      </c>
      <c r="S434" s="5">
        <f t="shared" si="3"/>
        <v>0</v>
      </c>
      <c r="T434" s="5">
        <v>2853.5286179999998</v>
      </c>
      <c r="U434" s="5">
        <f t="shared" si="4"/>
        <v>7.9563116190135581</v>
      </c>
      <c r="V434" s="2">
        <v>0</v>
      </c>
      <c r="W434" s="12">
        <v>0</v>
      </c>
      <c r="X434" s="5">
        <v>62.31</v>
      </c>
      <c r="Y434" s="6">
        <f t="shared" si="19"/>
        <v>591.7378917378918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1</v>
      </c>
      <c r="AH434" s="5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5">
        <v>1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</row>
    <row r="435" spans="1:52" ht="15.75" customHeight="1">
      <c r="A435" s="4">
        <v>43497</v>
      </c>
      <c r="B435" s="2" t="s">
        <v>6</v>
      </c>
      <c r="C435" s="19">
        <v>1</v>
      </c>
      <c r="D435" s="5" t="s">
        <v>16</v>
      </c>
      <c r="E435" s="5">
        <v>232.71</v>
      </c>
      <c r="F435" s="6">
        <f t="shared" si="0"/>
        <v>5.4497930431708896</v>
      </c>
      <c r="G435" s="21">
        <v>2371</v>
      </c>
      <c r="H435" s="30">
        <f>G435+H434</f>
        <v>47706</v>
      </c>
      <c r="I435" s="10">
        <f t="shared" si="18"/>
        <v>10.772812455129538</v>
      </c>
      <c r="J435" s="10">
        <v>0</v>
      </c>
      <c r="K435" s="10">
        <v>389.37</v>
      </c>
      <c r="L435" s="6">
        <f t="shared" si="1"/>
        <v>5.9645300483677772</v>
      </c>
      <c r="M435" s="11">
        <v>114.61</v>
      </c>
      <c r="N435" s="11">
        <f t="shared" si="2"/>
        <v>4.7502224576872303</v>
      </c>
      <c r="O435" s="5">
        <v>0</v>
      </c>
      <c r="P435" s="5">
        <v>1</v>
      </c>
      <c r="Q435" s="5">
        <v>0</v>
      </c>
      <c r="R435" s="5">
        <v>0</v>
      </c>
      <c r="S435" s="5">
        <f t="shared" si="3"/>
        <v>0</v>
      </c>
      <c r="T435" s="5">
        <v>2853.5286179999998</v>
      </c>
      <c r="U435" s="5">
        <f t="shared" si="4"/>
        <v>7.9563116190135581</v>
      </c>
      <c r="V435" s="2">
        <v>0</v>
      </c>
      <c r="W435" s="12">
        <v>0</v>
      </c>
      <c r="X435" s="5">
        <v>62.46</v>
      </c>
      <c r="Y435" s="6">
        <f t="shared" si="19"/>
        <v>593.16239316239319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1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5">
        <v>1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</row>
    <row r="436" spans="1:52" ht="15.75" customHeight="1">
      <c r="A436" s="4">
        <v>43525</v>
      </c>
      <c r="B436" s="2" t="s">
        <v>6</v>
      </c>
      <c r="C436" s="19">
        <v>1</v>
      </c>
      <c r="D436" s="5" t="s">
        <v>16</v>
      </c>
      <c r="E436" s="5">
        <v>266.35000000000002</v>
      </c>
      <c r="F436" s="6">
        <f t="shared" si="0"/>
        <v>5.5848112333630082</v>
      </c>
      <c r="G436" s="21">
        <v>4165</v>
      </c>
      <c r="H436" s="21">
        <v>38896</v>
      </c>
      <c r="I436" s="10">
        <f t="shared" si="18"/>
        <v>10.568646696555904</v>
      </c>
      <c r="J436" s="10">
        <v>0</v>
      </c>
      <c r="K436" s="10">
        <v>384.07</v>
      </c>
      <c r="L436" s="6">
        <f t="shared" si="1"/>
        <v>5.950824827641287</v>
      </c>
      <c r="M436" s="11">
        <v>125.21</v>
      </c>
      <c r="N436" s="11">
        <f t="shared" si="2"/>
        <v>4.8379471862705392</v>
      </c>
      <c r="O436" s="5">
        <v>0</v>
      </c>
      <c r="P436" s="5">
        <v>1</v>
      </c>
      <c r="Q436" s="5">
        <v>0</v>
      </c>
      <c r="R436" s="5">
        <v>0</v>
      </c>
      <c r="S436" s="5">
        <f t="shared" si="3"/>
        <v>0</v>
      </c>
      <c r="T436" s="5">
        <v>2853.5286179999998</v>
      </c>
      <c r="U436" s="5">
        <f t="shared" si="4"/>
        <v>7.9563116190135581</v>
      </c>
      <c r="V436" s="2">
        <v>0</v>
      </c>
      <c r="W436" s="12">
        <v>0</v>
      </c>
      <c r="X436" s="5">
        <v>62.14</v>
      </c>
      <c r="Y436" s="6">
        <f t="shared" si="19"/>
        <v>590.12345679012344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5">
        <v>1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</row>
    <row r="437" spans="1:52" ht="15.75" customHeight="1">
      <c r="A437" s="4">
        <v>43556</v>
      </c>
      <c r="B437" s="2" t="s">
        <v>6</v>
      </c>
      <c r="C437" s="19">
        <v>1</v>
      </c>
      <c r="D437" s="5" t="s">
        <v>16</v>
      </c>
      <c r="E437" s="5">
        <v>286.14</v>
      </c>
      <c r="F437" s="6">
        <f t="shared" si="0"/>
        <v>5.6564812015381882</v>
      </c>
      <c r="G437" s="21">
        <v>4362</v>
      </c>
      <c r="H437" s="30">
        <f>G437+H436</f>
        <v>43258</v>
      </c>
      <c r="I437" s="10">
        <f t="shared" si="18"/>
        <v>10.674937466353247</v>
      </c>
      <c r="J437" s="10">
        <v>0</v>
      </c>
      <c r="K437" s="10">
        <v>374.23</v>
      </c>
      <c r="L437" s="6">
        <f t="shared" si="1"/>
        <v>5.9248705816579976</v>
      </c>
      <c r="M437" s="11">
        <v>135.94999999999999</v>
      </c>
      <c r="N437" s="11">
        <f t="shared" si="2"/>
        <v>4.9196158957090868</v>
      </c>
      <c r="O437" s="5">
        <v>0</v>
      </c>
      <c r="P437" s="5">
        <v>1</v>
      </c>
      <c r="Q437" s="5">
        <v>0</v>
      </c>
      <c r="R437" s="5">
        <v>0</v>
      </c>
      <c r="S437" s="5">
        <f t="shared" si="3"/>
        <v>0</v>
      </c>
      <c r="T437" s="5">
        <v>2853.5286179999998</v>
      </c>
      <c r="U437" s="5">
        <f t="shared" si="4"/>
        <v>7.9563116190135581</v>
      </c>
      <c r="V437" s="2">
        <v>0</v>
      </c>
      <c r="W437" s="12">
        <v>0</v>
      </c>
      <c r="X437" s="5">
        <v>62.02</v>
      </c>
      <c r="Y437" s="6">
        <f t="shared" si="19"/>
        <v>588.9838556505224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6">
        <v>0</v>
      </c>
      <c r="AJ437" s="6">
        <v>1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5">
        <v>1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</row>
    <row r="438" spans="1:52" ht="15.75" customHeight="1">
      <c r="A438" s="9">
        <v>43586</v>
      </c>
      <c r="B438" s="2" t="s">
        <v>6</v>
      </c>
      <c r="C438" s="19">
        <v>1</v>
      </c>
      <c r="D438" s="5" t="s">
        <v>16</v>
      </c>
      <c r="E438" s="5">
        <v>313.13</v>
      </c>
      <c r="F438" s="6">
        <f t="shared" si="0"/>
        <v>5.7466184397755136</v>
      </c>
      <c r="G438" s="21">
        <v>4185</v>
      </c>
      <c r="H438" s="30">
        <f>G438+H437</f>
        <v>47443</v>
      </c>
      <c r="I438" s="10">
        <f t="shared" si="18"/>
        <v>10.767284269446213</v>
      </c>
      <c r="J438" s="10">
        <v>0</v>
      </c>
      <c r="K438" s="10">
        <v>425.1</v>
      </c>
      <c r="L438" s="6">
        <f t="shared" si="1"/>
        <v>6.0523244353647447</v>
      </c>
      <c r="M438" s="11">
        <v>124.95</v>
      </c>
      <c r="N438" s="11">
        <f t="shared" si="2"/>
        <v>4.8358850027986193</v>
      </c>
      <c r="O438" s="5">
        <v>0</v>
      </c>
      <c r="P438" s="5">
        <v>1</v>
      </c>
      <c r="Q438" s="5">
        <v>0</v>
      </c>
      <c r="R438" s="5">
        <v>0</v>
      </c>
      <c r="S438" s="5">
        <f t="shared" si="3"/>
        <v>0</v>
      </c>
      <c r="T438" s="5">
        <v>2853.5286179999998</v>
      </c>
      <c r="U438" s="5">
        <f t="shared" si="4"/>
        <v>7.9563116190135581</v>
      </c>
      <c r="V438" s="2">
        <v>0</v>
      </c>
      <c r="W438" s="12">
        <v>0</v>
      </c>
      <c r="X438" s="5">
        <v>61.18</v>
      </c>
      <c r="Y438" s="6">
        <f t="shared" si="19"/>
        <v>581.00664767331432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6">
        <v>0</v>
      </c>
      <c r="AJ438" s="6">
        <v>0</v>
      </c>
      <c r="AK438" s="6">
        <v>1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5">
        <v>1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</row>
    <row r="439" spans="1:52" ht="15.75" customHeight="1">
      <c r="A439" s="4">
        <v>43617</v>
      </c>
      <c r="B439" s="2" t="s">
        <v>6</v>
      </c>
      <c r="C439" s="19">
        <v>1</v>
      </c>
      <c r="D439" s="5" t="s">
        <v>16</v>
      </c>
      <c r="E439" s="5">
        <v>312.99</v>
      </c>
      <c r="F439" s="6">
        <f t="shared" si="0"/>
        <v>5.7461712411479873</v>
      </c>
      <c r="G439" s="21">
        <v>4664</v>
      </c>
      <c r="H439" s="30">
        <f>G439+H438</f>
        <v>52107</v>
      </c>
      <c r="I439" s="10">
        <f t="shared" si="18"/>
        <v>10.861054575722122</v>
      </c>
      <c r="J439" s="10">
        <v>0</v>
      </c>
      <c r="K439" s="10">
        <v>374.76</v>
      </c>
      <c r="L439" s="6">
        <f t="shared" si="1"/>
        <v>5.9262858210829874</v>
      </c>
      <c r="M439" s="11">
        <v>135.94999999999999</v>
      </c>
      <c r="N439" s="11">
        <f t="shared" si="2"/>
        <v>4.9196158957090868</v>
      </c>
      <c r="O439" s="5">
        <v>0</v>
      </c>
      <c r="P439" s="5">
        <v>1</v>
      </c>
      <c r="Q439" s="5">
        <v>0</v>
      </c>
      <c r="R439" s="5">
        <v>0</v>
      </c>
      <c r="S439" s="5">
        <f t="shared" si="3"/>
        <v>0</v>
      </c>
      <c r="T439" s="5">
        <v>2853.5286179999998</v>
      </c>
      <c r="U439" s="5">
        <f t="shared" si="4"/>
        <v>7.9563116190135581</v>
      </c>
      <c r="V439" s="2">
        <v>0</v>
      </c>
      <c r="W439" s="12">
        <v>0</v>
      </c>
      <c r="X439" s="5">
        <v>62.47</v>
      </c>
      <c r="Y439" s="6">
        <f t="shared" si="19"/>
        <v>593.25735992402667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6">
        <v>0</v>
      </c>
      <c r="AJ439" s="6">
        <v>0</v>
      </c>
      <c r="AK439" s="6">
        <v>0</v>
      </c>
      <c r="AL439" s="6">
        <v>1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5">
        <v>1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</row>
    <row r="440" spans="1:52" ht="15.75" customHeight="1">
      <c r="A440" s="4">
        <v>43647</v>
      </c>
      <c r="B440" s="2" t="s">
        <v>6</v>
      </c>
      <c r="C440" s="19">
        <v>1</v>
      </c>
      <c r="D440" s="5" t="s">
        <v>16</v>
      </c>
      <c r="E440" s="5">
        <v>300.48</v>
      </c>
      <c r="F440" s="6">
        <f t="shared" si="0"/>
        <v>5.7053811960198981</v>
      </c>
      <c r="G440" s="21">
        <v>5644</v>
      </c>
      <c r="H440" s="21">
        <v>38897</v>
      </c>
      <c r="I440" s="10">
        <f t="shared" si="18"/>
        <v>10.568672405809952</v>
      </c>
      <c r="J440" s="10">
        <v>2</v>
      </c>
      <c r="K440" s="10">
        <v>428.56</v>
      </c>
      <c r="L440" s="6">
        <f t="shared" si="1"/>
        <v>6.0604307515727047</v>
      </c>
      <c r="M440" s="11">
        <v>143.84</v>
      </c>
      <c r="N440" s="11">
        <f t="shared" si="2"/>
        <v>4.9756296848974406</v>
      </c>
      <c r="O440" s="5">
        <v>0</v>
      </c>
      <c r="P440" s="5">
        <v>1</v>
      </c>
      <c r="Q440" s="5">
        <v>0</v>
      </c>
      <c r="R440" s="5">
        <v>0</v>
      </c>
      <c r="S440" s="5">
        <f t="shared" si="3"/>
        <v>0</v>
      </c>
      <c r="T440" s="5">
        <v>2853.5286179999998</v>
      </c>
      <c r="U440" s="5">
        <f t="shared" si="4"/>
        <v>7.9563116190135581</v>
      </c>
      <c r="V440" s="2">
        <v>0</v>
      </c>
      <c r="W440" s="12">
        <v>0</v>
      </c>
      <c r="X440" s="5">
        <v>61.67</v>
      </c>
      <c r="Y440" s="6">
        <f t="shared" si="19"/>
        <v>585.66001899335231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1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5">
        <v>1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</row>
    <row r="441" spans="1:52" ht="15.75" customHeight="1">
      <c r="A441" s="4">
        <v>43678</v>
      </c>
      <c r="B441" s="2" t="s">
        <v>6</v>
      </c>
      <c r="C441" s="19">
        <v>1</v>
      </c>
      <c r="D441" s="5" t="s">
        <v>16</v>
      </c>
      <c r="E441" s="5">
        <v>304.45</v>
      </c>
      <c r="F441" s="6">
        <f t="shared" si="0"/>
        <v>5.7185068700545827</v>
      </c>
      <c r="G441" s="21">
        <v>4044</v>
      </c>
      <c r="H441" s="30">
        <f>G441+H440</f>
        <v>42941</v>
      </c>
      <c r="I441" s="10">
        <f t="shared" si="18"/>
        <v>10.667582359470872</v>
      </c>
      <c r="J441" s="10">
        <v>2</v>
      </c>
      <c r="K441" s="10">
        <v>388</v>
      </c>
      <c r="L441" s="6">
        <f t="shared" si="1"/>
        <v>5.9610053396232736</v>
      </c>
      <c r="M441" s="11">
        <v>122.11</v>
      </c>
      <c r="N441" s="11">
        <f t="shared" si="2"/>
        <v>4.8130782646595236</v>
      </c>
      <c r="O441" s="5">
        <v>0</v>
      </c>
      <c r="P441" s="5">
        <v>1</v>
      </c>
      <c r="Q441" s="5">
        <v>0</v>
      </c>
      <c r="R441" s="5">
        <v>0</v>
      </c>
      <c r="S441" s="5">
        <f t="shared" si="3"/>
        <v>0</v>
      </c>
      <c r="T441" s="5">
        <v>2853.5286179999998</v>
      </c>
      <c r="U441" s="5">
        <f t="shared" si="4"/>
        <v>7.9563116190135581</v>
      </c>
      <c r="V441" s="2">
        <v>0</v>
      </c>
      <c r="W441" s="12">
        <v>0</v>
      </c>
      <c r="X441" s="5">
        <v>60.85</v>
      </c>
      <c r="Y441" s="6">
        <f t="shared" si="19"/>
        <v>577.8727445394112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1</v>
      </c>
      <c r="AO441" s="6">
        <v>0</v>
      </c>
      <c r="AP441" s="6">
        <v>0</v>
      </c>
      <c r="AQ441" s="6">
        <v>0</v>
      </c>
      <c r="AR441" s="6">
        <v>0</v>
      </c>
      <c r="AS441" s="5">
        <v>1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</row>
    <row r="442" spans="1:52" ht="15.75" customHeight="1">
      <c r="A442" s="4">
        <v>43709</v>
      </c>
      <c r="B442" s="2" t="s">
        <v>6</v>
      </c>
      <c r="C442" s="19">
        <v>1</v>
      </c>
      <c r="D442" s="5" t="s">
        <v>16</v>
      </c>
      <c r="E442" s="5">
        <v>303.36</v>
      </c>
      <c r="F442" s="6">
        <f t="shared" si="0"/>
        <v>5.7149202190666566</v>
      </c>
      <c r="G442" s="21">
        <v>3500</v>
      </c>
      <c r="H442" s="30">
        <f>G442+H441</f>
        <v>46441</v>
      </c>
      <c r="I442" s="10">
        <f t="shared" si="18"/>
        <v>10.74593796874106</v>
      </c>
      <c r="J442" s="10">
        <v>2</v>
      </c>
      <c r="K442" s="10">
        <v>390.59</v>
      </c>
      <c r="L442" s="6">
        <f t="shared" si="1"/>
        <v>5.967658416476346</v>
      </c>
      <c r="M442" s="11">
        <v>131.16</v>
      </c>
      <c r="N442" s="11">
        <f t="shared" si="2"/>
        <v>4.8840133097726683</v>
      </c>
      <c r="O442" s="5">
        <v>0</v>
      </c>
      <c r="P442" s="5">
        <v>1</v>
      </c>
      <c r="Q442" s="5">
        <v>0</v>
      </c>
      <c r="R442" s="5">
        <v>0</v>
      </c>
      <c r="S442" s="5">
        <f t="shared" si="3"/>
        <v>0</v>
      </c>
      <c r="T442" s="5">
        <v>2853.5286179999998</v>
      </c>
      <c r="U442" s="5">
        <f t="shared" si="4"/>
        <v>7.9563116190135581</v>
      </c>
      <c r="V442" s="2">
        <v>0</v>
      </c>
      <c r="W442" s="12">
        <v>0</v>
      </c>
      <c r="X442" s="5">
        <v>61.16</v>
      </c>
      <c r="Y442" s="6">
        <f t="shared" si="19"/>
        <v>580.81671415004757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1</v>
      </c>
      <c r="AP442" s="6">
        <v>0</v>
      </c>
      <c r="AQ442" s="6">
        <v>0</v>
      </c>
      <c r="AR442" s="6">
        <v>0</v>
      </c>
      <c r="AS442" s="5">
        <v>1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</row>
    <row r="443" spans="1:52" ht="15.75" customHeight="1">
      <c r="A443" s="4">
        <v>43739</v>
      </c>
      <c r="B443" s="2" t="s">
        <v>6</v>
      </c>
      <c r="C443" s="19">
        <v>1</v>
      </c>
      <c r="D443" s="5" t="s">
        <v>16</v>
      </c>
      <c r="E443" s="5">
        <v>347.15</v>
      </c>
      <c r="F443" s="6">
        <f t="shared" si="0"/>
        <v>5.8497569631992823</v>
      </c>
      <c r="G443" s="21">
        <v>5181</v>
      </c>
      <c r="H443" s="30">
        <f>G443+H442</f>
        <v>51622</v>
      </c>
      <c r="I443" s="10">
        <f t="shared" si="18"/>
        <v>10.851703217194657</v>
      </c>
      <c r="J443" s="10">
        <v>2</v>
      </c>
      <c r="K443" s="10">
        <v>405.46</v>
      </c>
      <c r="L443" s="6">
        <f t="shared" si="1"/>
        <v>6.0050222250400473</v>
      </c>
      <c r="M443" s="11">
        <v>138.02000000000001</v>
      </c>
      <c r="N443" s="11">
        <f t="shared" si="2"/>
        <v>4.9346178076723399</v>
      </c>
      <c r="O443" s="5">
        <v>0</v>
      </c>
      <c r="P443" s="5">
        <v>1</v>
      </c>
      <c r="Q443" s="5">
        <v>0</v>
      </c>
      <c r="R443" s="5">
        <v>0</v>
      </c>
      <c r="S443" s="5">
        <f t="shared" si="3"/>
        <v>0</v>
      </c>
      <c r="T443" s="5">
        <v>2853.5286179999998</v>
      </c>
      <c r="U443" s="5">
        <f t="shared" si="4"/>
        <v>7.9563116190135581</v>
      </c>
      <c r="V443" s="2">
        <v>0</v>
      </c>
      <c r="W443" s="12">
        <v>0</v>
      </c>
      <c r="X443" s="5">
        <v>62.22</v>
      </c>
      <c r="Y443" s="6">
        <f t="shared" si="19"/>
        <v>590.88319088319088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1</v>
      </c>
      <c r="AQ443" s="6">
        <v>0</v>
      </c>
      <c r="AR443" s="6">
        <v>0</v>
      </c>
      <c r="AS443" s="5">
        <v>1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</row>
    <row r="444" spans="1:52" ht="15.75" customHeight="1">
      <c r="A444" s="4">
        <v>43770</v>
      </c>
      <c r="B444" s="2" t="s">
        <v>6</v>
      </c>
      <c r="C444" s="19">
        <v>1</v>
      </c>
      <c r="D444" s="5" t="s">
        <v>16</v>
      </c>
      <c r="E444" s="5">
        <v>335.39</v>
      </c>
      <c r="F444" s="6">
        <f t="shared" si="0"/>
        <v>5.8152940337985335</v>
      </c>
      <c r="G444" s="21">
        <v>4060</v>
      </c>
      <c r="H444" s="21">
        <v>38898</v>
      </c>
      <c r="I444" s="10">
        <f t="shared" si="18"/>
        <v>10.56869811440305</v>
      </c>
      <c r="J444" s="10">
        <v>2</v>
      </c>
      <c r="K444" s="10">
        <v>410.6</v>
      </c>
      <c r="L444" s="6">
        <f t="shared" si="1"/>
        <v>6.0176195045848333</v>
      </c>
      <c r="M444" s="11">
        <v>115.64</v>
      </c>
      <c r="N444" s="11">
        <f t="shared" si="2"/>
        <v>4.759092268260348</v>
      </c>
      <c r="O444" s="5">
        <v>0</v>
      </c>
      <c r="P444" s="5">
        <v>1</v>
      </c>
      <c r="Q444" s="5">
        <v>0</v>
      </c>
      <c r="R444" s="5">
        <v>0</v>
      </c>
      <c r="S444" s="5">
        <f t="shared" si="3"/>
        <v>0</v>
      </c>
      <c r="T444" s="5">
        <v>2853.5286179999998</v>
      </c>
      <c r="U444" s="5">
        <f t="shared" si="4"/>
        <v>7.9563116190135581</v>
      </c>
      <c r="V444" s="2">
        <v>0</v>
      </c>
      <c r="W444" s="12">
        <v>0</v>
      </c>
      <c r="X444" s="5">
        <v>62.16</v>
      </c>
      <c r="Y444" s="6">
        <f t="shared" si="19"/>
        <v>590.3133903133903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1</v>
      </c>
      <c r="AR444" s="6">
        <v>0</v>
      </c>
      <c r="AS444" s="5">
        <v>1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</row>
    <row r="445" spans="1:52" ht="15.75" customHeight="1">
      <c r="A445" s="4">
        <v>43800</v>
      </c>
      <c r="B445" s="2" t="s">
        <v>6</v>
      </c>
      <c r="C445" s="19">
        <v>1</v>
      </c>
      <c r="D445" s="5" t="s">
        <v>16</v>
      </c>
      <c r="E445" s="5">
        <v>376.95</v>
      </c>
      <c r="F445" s="6">
        <f t="shared" si="0"/>
        <v>5.9321125526577108</v>
      </c>
      <c r="G445" s="21">
        <v>4054</v>
      </c>
      <c r="H445" s="30">
        <f>G445+H444</f>
        <v>42952</v>
      </c>
      <c r="I445" s="10">
        <f t="shared" si="18"/>
        <v>10.667838492102405</v>
      </c>
      <c r="J445" s="10">
        <v>2</v>
      </c>
      <c r="K445" s="10">
        <v>446.14</v>
      </c>
      <c r="L445" s="6">
        <f t="shared" si="1"/>
        <v>6.1006328041086357</v>
      </c>
      <c r="M445" s="11">
        <v>126.51</v>
      </c>
      <c r="N445" s="11">
        <f t="shared" si="2"/>
        <v>4.848194792895451</v>
      </c>
      <c r="O445" s="5">
        <v>0</v>
      </c>
      <c r="P445" s="5">
        <v>1</v>
      </c>
      <c r="Q445" s="5">
        <v>0</v>
      </c>
      <c r="R445" s="5">
        <v>0</v>
      </c>
      <c r="S445" s="5">
        <f t="shared" si="3"/>
        <v>0</v>
      </c>
      <c r="T445" s="5">
        <v>2853.5286179999998</v>
      </c>
      <c r="U445" s="5">
        <f t="shared" si="4"/>
        <v>7.9563116190135581</v>
      </c>
      <c r="V445" s="2">
        <v>0</v>
      </c>
      <c r="W445" s="12">
        <v>0</v>
      </c>
      <c r="X445" s="5">
        <v>62.95</v>
      </c>
      <c r="Y445" s="6">
        <f t="shared" si="19"/>
        <v>597.81576448243118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1</v>
      </c>
      <c r="AS445" s="5">
        <v>1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</row>
    <row r="446" spans="1:52" ht="15.75" customHeight="1">
      <c r="A446" s="4">
        <v>43831</v>
      </c>
      <c r="B446" s="2" t="s">
        <v>6</v>
      </c>
      <c r="C446" s="19">
        <v>1</v>
      </c>
      <c r="D446" s="5" t="s">
        <v>16</v>
      </c>
      <c r="E446" s="5">
        <v>430.37</v>
      </c>
      <c r="F446" s="6">
        <f t="shared" si="0"/>
        <v>6.0646453038160049</v>
      </c>
      <c r="G446" s="21">
        <v>3439</v>
      </c>
      <c r="H446" s="30">
        <f>G446+H445</f>
        <v>46391</v>
      </c>
      <c r="I446" s="10">
        <f t="shared" si="18"/>
        <v>10.744860753883362</v>
      </c>
      <c r="J446" s="10">
        <v>2</v>
      </c>
      <c r="K446" s="10">
        <v>445.58</v>
      </c>
      <c r="L446" s="6">
        <f t="shared" si="1"/>
        <v>6.0993768043023771</v>
      </c>
      <c r="M446" s="11">
        <v>143.44999999999999</v>
      </c>
      <c r="N446" s="11">
        <f t="shared" si="2"/>
        <v>4.9729334269122445</v>
      </c>
      <c r="O446" s="5">
        <v>0</v>
      </c>
      <c r="P446" s="5">
        <v>1</v>
      </c>
      <c r="Q446" s="5">
        <v>0</v>
      </c>
      <c r="R446" s="5">
        <v>0</v>
      </c>
      <c r="S446" s="5">
        <f t="shared" si="3"/>
        <v>0</v>
      </c>
      <c r="T446" s="5">
        <v>2853.5286179999998</v>
      </c>
      <c r="U446" s="5">
        <f t="shared" si="4"/>
        <v>7.9563116190135581</v>
      </c>
      <c r="V446" s="2">
        <v>0</v>
      </c>
      <c r="W446" s="12">
        <v>0</v>
      </c>
      <c r="X446" s="5">
        <v>62.35</v>
      </c>
      <c r="Y446" s="6">
        <f t="shared" si="19"/>
        <v>592.11775878442552</v>
      </c>
      <c r="Z446" s="5">
        <v>0</v>
      </c>
      <c r="AA446" s="5">
        <v>13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1</v>
      </c>
      <c r="AH446" s="5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5">
        <v>1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</row>
    <row r="447" spans="1:52" ht="15.75" customHeight="1">
      <c r="A447" s="4">
        <v>43862</v>
      </c>
      <c r="B447" s="2" t="s">
        <v>6</v>
      </c>
      <c r="C447" s="19">
        <v>1</v>
      </c>
      <c r="D447" s="5" t="s">
        <v>16</v>
      </c>
      <c r="E447" s="5">
        <v>368.54</v>
      </c>
      <c r="F447" s="6">
        <f t="shared" si="0"/>
        <v>5.9095492539067145</v>
      </c>
      <c r="G447" s="21">
        <v>2683</v>
      </c>
      <c r="H447" s="30">
        <f>G447+H446</f>
        <v>49074</v>
      </c>
      <c r="I447" s="10">
        <f t="shared" si="18"/>
        <v>10.80108464196303</v>
      </c>
      <c r="J447" s="10">
        <v>2</v>
      </c>
      <c r="K447" s="10">
        <v>422.61</v>
      </c>
      <c r="L447" s="6">
        <f t="shared" si="1"/>
        <v>6.0464497679403255</v>
      </c>
      <c r="M447" s="11">
        <v>113.96</v>
      </c>
      <c r="N447" s="11">
        <f t="shared" si="2"/>
        <v>4.7445842417707693</v>
      </c>
      <c r="O447" s="5">
        <v>0</v>
      </c>
      <c r="P447" s="5">
        <v>1</v>
      </c>
      <c r="Q447" s="5">
        <v>0</v>
      </c>
      <c r="R447" s="5">
        <v>0</v>
      </c>
      <c r="S447" s="5">
        <f t="shared" si="3"/>
        <v>0</v>
      </c>
      <c r="T447" s="5">
        <v>2853.5286179999998</v>
      </c>
      <c r="U447" s="5">
        <f t="shared" si="4"/>
        <v>7.9563116190135581</v>
      </c>
      <c r="V447" s="2">
        <v>0</v>
      </c>
      <c r="W447" s="12">
        <v>0</v>
      </c>
      <c r="X447" s="5">
        <v>60.89</v>
      </c>
      <c r="Y447" s="6">
        <f t="shared" si="19"/>
        <v>578.25261158594492</v>
      </c>
      <c r="Z447" s="5">
        <v>0</v>
      </c>
      <c r="AA447" s="5">
        <v>89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1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5">
        <v>1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</row>
    <row r="448" spans="1:52" ht="15.75" customHeight="1">
      <c r="A448" s="4">
        <v>43891</v>
      </c>
      <c r="B448" s="2" t="s">
        <v>6</v>
      </c>
      <c r="C448" s="19">
        <v>1</v>
      </c>
      <c r="D448" s="5" t="s">
        <v>16</v>
      </c>
      <c r="E448" s="5">
        <v>362.35</v>
      </c>
      <c r="F448" s="6">
        <f t="shared" si="0"/>
        <v>5.8926105955552908</v>
      </c>
      <c r="G448" s="21">
        <v>3296</v>
      </c>
      <c r="H448" s="21">
        <v>38899</v>
      </c>
      <c r="I448" s="10">
        <f t="shared" si="18"/>
        <v>10.568723822335235</v>
      </c>
      <c r="J448" s="10">
        <v>2</v>
      </c>
      <c r="K448" s="10">
        <v>396.85</v>
      </c>
      <c r="L448" s="6">
        <f t="shared" si="1"/>
        <v>5.9835583755368846</v>
      </c>
      <c r="M448" s="11">
        <v>152.25</v>
      </c>
      <c r="N448" s="11">
        <f t="shared" si="2"/>
        <v>5.0320705748163208</v>
      </c>
      <c r="O448" s="5">
        <v>0</v>
      </c>
      <c r="P448" s="5">
        <v>1</v>
      </c>
      <c r="Q448" s="5">
        <v>0</v>
      </c>
      <c r="R448" s="5">
        <v>0</v>
      </c>
      <c r="S448" s="5">
        <f t="shared" si="3"/>
        <v>0</v>
      </c>
      <c r="T448" s="5">
        <v>2853.5286179999998</v>
      </c>
      <c r="U448" s="5">
        <f t="shared" si="4"/>
        <v>7.9563116190135581</v>
      </c>
      <c r="V448" s="2">
        <v>0</v>
      </c>
      <c r="W448" s="12">
        <v>0</v>
      </c>
      <c r="X448" s="5">
        <v>58.73</v>
      </c>
      <c r="Y448" s="6">
        <f t="shared" si="19"/>
        <v>557.73979107312448</v>
      </c>
      <c r="Z448" s="5">
        <v>51</v>
      </c>
      <c r="AA448" s="5">
        <v>824</v>
      </c>
      <c r="AB448" s="5">
        <v>5</v>
      </c>
      <c r="AC448" s="5">
        <v>3</v>
      </c>
      <c r="AD448" s="5">
        <v>0</v>
      </c>
      <c r="AE448" s="5">
        <v>0</v>
      </c>
      <c r="AF448" s="5">
        <v>1</v>
      </c>
      <c r="AG448" s="5">
        <v>0</v>
      </c>
      <c r="AH448" s="5">
        <v>0</v>
      </c>
      <c r="AI448" s="6">
        <v>1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5">
        <v>1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</row>
    <row r="449" spans="1:52" ht="15.75" customHeight="1">
      <c r="A449" s="4">
        <v>43922</v>
      </c>
      <c r="B449" s="2" t="s">
        <v>6</v>
      </c>
      <c r="C449" s="19">
        <v>1</v>
      </c>
      <c r="D449" s="5" t="s">
        <v>16</v>
      </c>
      <c r="E449" s="5">
        <v>393.22</v>
      </c>
      <c r="F449" s="6">
        <f t="shared" si="0"/>
        <v>5.9743692516793452</v>
      </c>
      <c r="G449" s="10">
        <v>0</v>
      </c>
      <c r="H449" s="30">
        <f>G449+H448</f>
        <v>38899</v>
      </c>
      <c r="I449" s="10">
        <f t="shared" si="18"/>
        <v>10.568723822335235</v>
      </c>
      <c r="J449" s="10">
        <v>2</v>
      </c>
      <c r="K449" s="10">
        <v>282.60000000000002</v>
      </c>
      <c r="L449" s="6">
        <f t="shared" si="1"/>
        <v>5.6440324702504272</v>
      </c>
      <c r="M449" s="11">
        <v>152.25</v>
      </c>
      <c r="N449" s="11">
        <f t="shared" si="2"/>
        <v>5.0320705748163208</v>
      </c>
      <c r="O449" s="5">
        <v>0</v>
      </c>
      <c r="P449" s="5">
        <v>1</v>
      </c>
      <c r="Q449" s="5">
        <v>0</v>
      </c>
      <c r="R449" s="5">
        <v>0</v>
      </c>
      <c r="S449" s="5">
        <f t="shared" si="3"/>
        <v>0</v>
      </c>
      <c r="T449" s="5">
        <v>2853.5286179999998</v>
      </c>
      <c r="U449" s="5">
        <f t="shared" si="4"/>
        <v>7.9563116190135581</v>
      </c>
      <c r="V449" s="2">
        <v>0</v>
      </c>
      <c r="W449" s="12">
        <v>0</v>
      </c>
      <c r="X449" s="5">
        <v>59.82</v>
      </c>
      <c r="Y449" s="6">
        <f t="shared" si="19"/>
        <v>568.09116809116813</v>
      </c>
      <c r="Z449" s="5">
        <v>7616</v>
      </c>
      <c r="AA449" s="5">
        <v>15243</v>
      </c>
      <c r="AB449" s="5">
        <v>163</v>
      </c>
      <c r="AC449" s="5">
        <v>12</v>
      </c>
      <c r="AD449" s="5">
        <v>0</v>
      </c>
      <c r="AE449" s="5">
        <v>0</v>
      </c>
      <c r="AF449" s="5">
        <v>1</v>
      </c>
      <c r="AG449" s="5">
        <v>0</v>
      </c>
      <c r="AH449" s="5">
        <v>0</v>
      </c>
      <c r="AI449" s="6">
        <v>0</v>
      </c>
      <c r="AJ449" s="6">
        <v>1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5">
        <v>1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</row>
    <row r="450" spans="1:52" ht="15.75" customHeight="1">
      <c r="A450" s="9">
        <v>43952</v>
      </c>
      <c r="B450" s="2" t="s">
        <v>6</v>
      </c>
      <c r="C450" s="19">
        <v>1</v>
      </c>
      <c r="D450" s="5" t="s">
        <v>16</v>
      </c>
      <c r="E450" s="5">
        <v>453.43</v>
      </c>
      <c r="F450" s="6">
        <f t="shared" si="0"/>
        <v>6.1168409026246913</v>
      </c>
      <c r="G450" s="10">
        <v>0</v>
      </c>
      <c r="H450" s="30">
        <f>G450+H449</f>
        <v>38899</v>
      </c>
      <c r="I450" s="10">
        <f t="shared" si="18"/>
        <v>10.568723822335235</v>
      </c>
      <c r="J450" s="10">
        <v>2</v>
      </c>
      <c r="K450" s="10">
        <v>315.67</v>
      </c>
      <c r="L450" s="6">
        <f t="shared" si="1"/>
        <v>5.7546973641243069</v>
      </c>
      <c r="M450" s="11">
        <v>115.12</v>
      </c>
      <c r="N450" s="11">
        <f t="shared" si="2"/>
        <v>4.7546241391564292</v>
      </c>
      <c r="O450" s="5">
        <v>0</v>
      </c>
      <c r="P450" s="5">
        <v>1</v>
      </c>
      <c r="Q450" s="5">
        <v>0</v>
      </c>
      <c r="R450" s="5">
        <v>0</v>
      </c>
      <c r="S450" s="5">
        <f t="shared" si="3"/>
        <v>0</v>
      </c>
      <c r="T450" s="5">
        <v>2853.5286179999998</v>
      </c>
      <c r="U450" s="5">
        <f t="shared" si="4"/>
        <v>7.9563116190135581</v>
      </c>
      <c r="V450" s="2">
        <v>0</v>
      </c>
      <c r="W450" s="12">
        <v>0</v>
      </c>
      <c r="X450" s="5">
        <v>60.07</v>
      </c>
      <c r="Y450" s="6">
        <f t="shared" si="19"/>
        <v>570.46533713200381</v>
      </c>
      <c r="Z450" s="5">
        <v>39486</v>
      </c>
      <c r="AA450" s="5">
        <v>18715</v>
      </c>
      <c r="AB450" s="5">
        <v>482</v>
      </c>
      <c r="AC450" s="5">
        <v>8</v>
      </c>
      <c r="AD450" s="5">
        <v>0</v>
      </c>
      <c r="AE450" s="5">
        <v>0</v>
      </c>
      <c r="AF450" s="5">
        <v>1</v>
      </c>
      <c r="AG450" s="5">
        <v>0</v>
      </c>
      <c r="AH450" s="5">
        <v>0</v>
      </c>
      <c r="AI450" s="6">
        <v>0</v>
      </c>
      <c r="AJ450" s="6">
        <v>0</v>
      </c>
      <c r="AK450" s="6">
        <v>1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5">
        <v>1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</row>
    <row r="451" spans="1:52" ht="15.75" customHeight="1">
      <c r="A451" s="4">
        <v>43983</v>
      </c>
      <c r="B451" s="2" t="s">
        <v>6</v>
      </c>
      <c r="C451" s="19">
        <v>1</v>
      </c>
      <c r="D451" s="5" t="s">
        <v>16</v>
      </c>
      <c r="E451" s="5">
        <v>369.05</v>
      </c>
      <c r="F451" s="6">
        <f t="shared" si="0"/>
        <v>5.9109321362160614</v>
      </c>
      <c r="G451" s="10">
        <v>0</v>
      </c>
      <c r="H451" s="30">
        <f>G451+H450</f>
        <v>38899</v>
      </c>
      <c r="I451" s="10">
        <f t="shared" ref="I451:I514" si="20">LN(H451)</f>
        <v>10.568723822335235</v>
      </c>
      <c r="J451" s="10">
        <v>2</v>
      </c>
      <c r="K451" s="10">
        <v>402.45</v>
      </c>
      <c r="L451" s="6">
        <f t="shared" si="1"/>
        <v>5.9975708655397426</v>
      </c>
      <c r="M451" s="11">
        <v>127.8</v>
      </c>
      <c r="N451" s="11">
        <f t="shared" si="2"/>
        <v>4.8582608136702534</v>
      </c>
      <c r="O451" s="5">
        <v>0</v>
      </c>
      <c r="P451" s="5">
        <v>1</v>
      </c>
      <c r="Q451" s="5">
        <v>0</v>
      </c>
      <c r="R451" s="5">
        <v>0</v>
      </c>
      <c r="S451" s="5">
        <f t="shared" si="3"/>
        <v>0</v>
      </c>
      <c r="T451" s="5">
        <v>2853.5286179999998</v>
      </c>
      <c r="U451" s="5">
        <f t="shared" si="4"/>
        <v>7.9563116190135581</v>
      </c>
      <c r="V451" s="2">
        <v>0</v>
      </c>
      <c r="W451" s="12">
        <v>0</v>
      </c>
      <c r="X451" s="5">
        <v>60.92</v>
      </c>
      <c r="Y451" s="6">
        <f t="shared" si="19"/>
        <v>578.53751187084526</v>
      </c>
      <c r="Z451" s="5">
        <v>98330</v>
      </c>
      <c r="AA451" s="5">
        <v>9023</v>
      </c>
      <c r="AB451" s="5">
        <v>1197</v>
      </c>
      <c r="AC451" s="5">
        <v>3</v>
      </c>
      <c r="AD451" s="5">
        <v>0</v>
      </c>
      <c r="AE451" s="5">
        <v>0</v>
      </c>
      <c r="AF451" s="5">
        <v>1</v>
      </c>
      <c r="AG451" s="5">
        <v>0</v>
      </c>
      <c r="AH451" s="5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5">
        <v>1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</row>
    <row r="452" spans="1:52" ht="15.75" customHeight="1">
      <c r="A452" s="4">
        <v>44013</v>
      </c>
      <c r="B452" s="2" t="s">
        <v>6</v>
      </c>
      <c r="C452" s="19">
        <v>1</v>
      </c>
      <c r="D452" s="5" t="s">
        <v>16</v>
      </c>
      <c r="E452" s="5">
        <v>702.33</v>
      </c>
      <c r="F452" s="6">
        <f t="shared" si="0"/>
        <v>6.5544033790403367</v>
      </c>
      <c r="G452" s="10">
        <v>0</v>
      </c>
      <c r="H452" s="21">
        <v>38900</v>
      </c>
      <c r="I452" s="10">
        <f t="shared" si="20"/>
        <v>10.568749529606537</v>
      </c>
      <c r="J452" s="10">
        <v>2</v>
      </c>
      <c r="K452" s="10">
        <v>470.58</v>
      </c>
      <c r="L452" s="6">
        <f t="shared" si="1"/>
        <v>6.1539659764526302</v>
      </c>
      <c r="M452" s="11">
        <v>133.62</v>
      </c>
      <c r="N452" s="11">
        <f t="shared" si="2"/>
        <v>4.9024559945825672</v>
      </c>
      <c r="O452" s="5">
        <v>0</v>
      </c>
      <c r="P452" s="5">
        <v>1</v>
      </c>
      <c r="Q452" s="5">
        <v>0</v>
      </c>
      <c r="R452" s="5">
        <v>0</v>
      </c>
      <c r="S452" s="5">
        <f t="shared" si="3"/>
        <v>0</v>
      </c>
      <c r="T452" s="5">
        <v>2853.5286179999998</v>
      </c>
      <c r="U452" s="5">
        <f t="shared" si="4"/>
        <v>7.9563116190135581</v>
      </c>
      <c r="V452" s="2">
        <v>0</v>
      </c>
      <c r="W452" s="12">
        <v>0</v>
      </c>
      <c r="X452" s="5">
        <v>61.74</v>
      </c>
      <c r="Y452" s="6">
        <f t="shared" si="19"/>
        <v>586.32478632478637</v>
      </c>
      <c r="Z452" s="5">
        <v>92178</v>
      </c>
      <c r="AA452" s="5">
        <v>8298</v>
      </c>
      <c r="AB452" s="5">
        <v>1264</v>
      </c>
      <c r="AC452" s="5">
        <v>1</v>
      </c>
      <c r="AD452" s="5">
        <v>0</v>
      </c>
      <c r="AE452" s="5">
        <v>0</v>
      </c>
      <c r="AF452" s="5">
        <v>1</v>
      </c>
      <c r="AG452" s="5">
        <v>0</v>
      </c>
      <c r="AH452" s="5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1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5">
        <v>1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</row>
    <row r="453" spans="1:52" ht="15.75" customHeight="1">
      <c r="A453" s="4">
        <v>44044</v>
      </c>
      <c r="B453" s="2" t="s">
        <v>6</v>
      </c>
      <c r="C453" s="19">
        <v>1</v>
      </c>
      <c r="D453" s="5" t="s">
        <v>16</v>
      </c>
      <c r="E453" s="5">
        <v>510.39</v>
      </c>
      <c r="F453" s="6">
        <f t="shared" si="0"/>
        <v>6.2351751393621564</v>
      </c>
      <c r="G453" s="10">
        <v>10</v>
      </c>
      <c r="H453" s="30">
        <f>G453+H452</f>
        <v>38910</v>
      </c>
      <c r="I453" s="10">
        <f t="shared" si="20"/>
        <v>10.569006565978599</v>
      </c>
      <c r="J453" s="10">
        <v>2</v>
      </c>
      <c r="K453" s="10">
        <v>409.83</v>
      </c>
      <c r="L453" s="6">
        <f t="shared" si="1"/>
        <v>6.0157424395675054</v>
      </c>
      <c r="M453" s="11">
        <v>142.16</v>
      </c>
      <c r="N453" s="11">
        <f t="shared" si="2"/>
        <v>4.9639628858978249</v>
      </c>
      <c r="O453" s="5">
        <v>0</v>
      </c>
      <c r="P453" s="5">
        <v>1</v>
      </c>
      <c r="Q453" s="5">
        <v>0</v>
      </c>
      <c r="R453" s="5">
        <v>0</v>
      </c>
      <c r="S453" s="5">
        <f t="shared" si="3"/>
        <v>0</v>
      </c>
      <c r="T453" s="5">
        <v>2853.5286179999998</v>
      </c>
      <c r="U453" s="5">
        <f t="shared" si="4"/>
        <v>7.9563116190135581</v>
      </c>
      <c r="V453" s="2">
        <v>0</v>
      </c>
      <c r="W453" s="12">
        <v>0</v>
      </c>
      <c r="X453" s="5">
        <v>62.46</v>
      </c>
      <c r="Y453" s="6">
        <f t="shared" si="19"/>
        <v>593.16239316239319</v>
      </c>
      <c r="Z453" s="5">
        <v>75335</v>
      </c>
      <c r="AA453" s="5">
        <v>4607</v>
      </c>
      <c r="AB453" s="5">
        <v>1170</v>
      </c>
      <c r="AC453" s="5">
        <v>0</v>
      </c>
      <c r="AD453" s="5">
        <v>0</v>
      </c>
      <c r="AE453" s="5">
        <v>0</v>
      </c>
      <c r="AF453" s="5">
        <v>1</v>
      </c>
      <c r="AG453" s="5">
        <v>0</v>
      </c>
      <c r="AH453" s="5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1</v>
      </c>
      <c r="AO453" s="6">
        <v>0</v>
      </c>
      <c r="AP453" s="6">
        <v>0</v>
      </c>
      <c r="AQ453" s="6">
        <v>0</v>
      </c>
      <c r="AR453" s="6">
        <v>0</v>
      </c>
      <c r="AS453" s="5">
        <v>1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</row>
    <row r="454" spans="1:52" ht="15.75" customHeight="1">
      <c r="A454" s="4">
        <v>44075</v>
      </c>
      <c r="B454" s="2" t="s">
        <v>6</v>
      </c>
      <c r="C454" s="19">
        <v>1</v>
      </c>
      <c r="D454" s="5" t="s">
        <v>16</v>
      </c>
      <c r="E454" s="5">
        <v>390.85</v>
      </c>
      <c r="F454" s="6">
        <f t="shared" si="0"/>
        <v>5.9683238546663393</v>
      </c>
      <c r="G454" s="10">
        <v>21</v>
      </c>
      <c r="H454" s="30">
        <f>G454+H453</f>
        <v>38931</v>
      </c>
      <c r="I454" s="10">
        <f t="shared" si="20"/>
        <v>10.56954612740534</v>
      </c>
      <c r="J454" s="10">
        <v>2</v>
      </c>
      <c r="K454" s="10">
        <v>427.32</v>
      </c>
      <c r="L454" s="6">
        <f t="shared" si="1"/>
        <v>6.0575331470776863</v>
      </c>
      <c r="M454" s="11">
        <v>165.18</v>
      </c>
      <c r="N454" s="11">
        <f t="shared" si="2"/>
        <v>5.1130715382368352</v>
      </c>
      <c r="O454" s="5">
        <v>0</v>
      </c>
      <c r="P454" s="5">
        <v>1</v>
      </c>
      <c r="Q454" s="5">
        <v>0</v>
      </c>
      <c r="R454" s="5">
        <v>0</v>
      </c>
      <c r="S454" s="5">
        <f t="shared" si="3"/>
        <v>0</v>
      </c>
      <c r="T454" s="5">
        <v>2853.5286179999998</v>
      </c>
      <c r="U454" s="5">
        <f t="shared" si="4"/>
        <v>7.9563116190135581</v>
      </c>
      <c r="V454" s="2">
        <v>0</v>
      </c>
      <c r="W454" s="12">
        <v>0</v>
      </c>
      <c r="X454" s="5">
        <v>61.98</v>
      </c>
      <c r="Y454" s="6">
        <f t="shared" si="19"/>
        <v>588.60398860398868</v>
      </c>
      <c r="Z454" s="5">
        <v>50483</v>
      </c>
      <c r="AA454" s="5">
        <v>953</v>
      </c>
      <c r="AB454" s="5">
        <v>970</v>
      </c>
      <c r="AC454" s="5">
        <v>0</v>
      </c>
      <c r="AD454" s="5">
        <v>0</v>
      </c>
      <c r="AE454" s="5">
        <v>0</v>
      </c>
      <c r="AF454" s="5">
        <v>1</v>
      </c>
      <c r="AG454" s="5">
        <v>0</v>
      </c>
      <c r="AH454" s="5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1</v>
      </c>
      <c r="AP454" s="6">
        <v>0</v>
      </c>
      <c r="AQ454" s="6">
        <v>0</v>
      </c>
      <c r="AR454" s="6">
        <v>0</v>
      </c>
      <c r="AS454" s="5">
        <v>1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</row>
    <row r="455" spans="1:52" ht="15.75" customHeight="1">
      <c r="A455" s="4">
        <v>44105</v>
      </c>
      <c r="B455" s="2" t="s">
        <v>6</v>
      </c>
      <c r="C455" s="19">
        <v>1</v>
      </c>
      <c r="D455" s="5" t="s">
        <v>16</v>
      </c>
      <c r="E455" s="5">
        <v>396.03</v>
      </c>
      <c r="F455" s="6">
        <f t="shared" si="0"/>
        <v>5.9814899659607779</v>
      </c>
      <c r="G455" s="10">
        <v>66</v>
      </c>
      <c r="H455" s="30">
        <f>G455+H454</f>
        <v>38997</v>
      </c>
      <c r="I455" s="10">
        <f t="shared" si="20"/>
        <v>10.571239999076129</v>
      </c>
      <c r="J455" s="10">
        <v>2</v>
      </c>
      <c r="K455" s="10">
        <v>429.25</v>
      </c>
      <c r="L455" s="6">
        <f t="shared" si="1"/>
        <v>6.062039499777585</v>
      </c>
      <c r="M455" s="11">
        <v>137.37</v>
      </c>
      <c r="N455" s="11">
        <f t="shared" si="2"/>
        <v>4.929931256681293</v>
      </c>
      <c r="O455" s="5">
        <v>0</v>
      </c>
      <c r="P455" s="5">
        <v>1</v>
      </c>
      <c r="Q455" s="5">
        <v>0</v>
      </c>
      <c r="R455" s="5">
        <v>0</v>
      </c>
      <c r="S455" s="5">
        <f t="shared" si="3"/>
        <v>0</v>
      </c>
      <c r="T455" s="5">
        <v>2853.5286179999998</v>
      </c>
      <c r="U455" s="5">
        <f t="shared" si="4"/>
        <v>7.9563116190135581</v>
      </c>
      <c r="V455" s="2">
        <v>0</v>
      </c>
      <c r="W455" s="12">
        <v>0</v>
      </c>
      <c r="X455" s="5">
        <v>62.11</v>
      </c>
      <c r="Y455" s="6">
        <f t="shared" si="19"/>
        <v>589.83855650522321</v>
      </c>
      <c r="Z455" s="5">
        <v>44205</v>
      </c>
      <c r="AA455" s="5">
        <v>250</v>
      </c>
      <c r="AB455" s="5">
        <v>672</v>
      </c>
      <c r="AC455" s="5">
        <v>1</v>
      </c>
      <c r="AD455" s="5">
        <v>0</v>
      </c>
      <c r="AE455" s="5">
        <v>0</v>
      </c>
      <c r="AF455" s="5">
        <v>1</v>
      </c>
      <c r="AG455" s="5">
        <v>0</v>
      </c>
      <c r="AH455" s="5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1</v>
      </c>
      <c r="AQ455" s="6">
        <v>0</v>
      </c>
      <c r="AR455" s="6">
        <v>0</v>
      </c>
      <c r="AS455" s="5">
        <v>1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</row>
    <row r="456" spans="1:52" ht="15.75" customHeight="1">
      <c r="A456" s="4">
        <v>44136</v>
      </c>
      <c r="B456" s="2" t="s">
        <v>6</v>
      </c>
      <c r="C456" s="19">
        <v>1</v>
      </c>
      <c r="D456" s="5" t="s">
        <v>16</v>
      </c>
      <c r="E456" s="5">
        <v>488.2</v>
      </c>
      <c r="F456" s="6">
        <f t="shared" si="0"/>
        <v>6.1907251579588598</v>
      </c>
      <c r="G456" s="10">
        <v>37</v>
      </c>
      <c r="H456" s="21">
        <v>38901</v>
      </c>
      <c r="I456" s="10">
        <f t="shared" si="20"/>
        <v>10.568775236216993</v>
      </c>
      <c r="J456" s="10">
        <v>2</v>
      </c>
      <c r="K456" s="10">
        <v>449.7</v>
      </c>
      <c r="L456" s="6">
        <f t="shared" si="1"/>
        <v>6.1085806937766618</v>
      </c>
      <c r="M456" s="11">
        <v>138.02000000000001</v>
      </c>
      <c r="N456" s="11">
        <f t="shared" si="2"/>
        <v>4.9346178076723399</v>
      </c>
      <c r="O456" s="5">
        <v>0</v>
      </c>
      <c r="P456" s="5">
        <v>1</v>
      </c>
      <c r="Q456" s="5">
        <v>0</v>
      </c>
      <c r="R456" s="5">
        <v>0</v>
      </c>
      <c r="S456" s="5">
        <f t="shared" si="3"/>
        <v>0</v>
      </c>
      <c r="T456" s="5">
        <v>2853.5286179999998</v>
      </c>
      <c r="U456" s="5">
        <f t="shared" si="4"/>
        <v>7.9563116190135581</v>
      </c>
      <c r="V456" s="2">
        <v>0</v>
      </c>
      <c r="W456" s="12">
        <v>0</v>
      </c>
      <c r="X456" s="5">
        <v>63.35</v>
      </c>
      <c r="Y456" s="6">
        <f t="shared" si="19"/>
        <v>601.61443494776836</v>
      </c>
      <c r="Z456" s="5">
        <v>57248</v>
      </c>
      <c r="AA456" s="5">
        <v>203</v>
      </c>
      <c r="AB456" s="5">
        <v>721</v>
      </c>
      <c r="AC456" s="5">
        <v>1</v>
      </c>
      <c r="AD456" s="5">
        <v>0</v>
      </c>
      <c r="AE456" s="5">
        <v>0</v>
      </c>
      <c r="AF456" s="5">
        <v>1</v>
      </c>
      <c r="AG456" s="5">
        <v>0</v>
      </c>
      <c r="AH456" s="5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1</v>
      </c>
      <c r="AR456" s="6">
        <v>0</v>
      </c>
      <c r="AS456" s="5">
        <v>1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</row>
    <row r="457" spans="1:52" ht="15.75" customHeight="1">
      <c r="A457" s="4">
        <v>44166</v>
      </c>
      <c r="B457" s="2" t="s">
        <v>6</v>
      </c>
      <c r="C457" s="19">
        <v>1</v>
      </c>
      <c r="D457" s="5" t="s">
        <v>16</v>
      </c>
      <c r="E457" s="5">
        <v>434.09</v>
      </c>
      <c r="F457" s="6">
        <f t="shared" si="0"/>
        <v>6.0732518858734297</v>
      </c>
      <c r="G457" s="10">
        <v>533</v>
      </c>
      <c r="H457" s="30">
        <f>G457+H456</f>
        <v>39434</v>
      </c>
      <c r="I457" s="10">
        <f t="shared" si="20"/>
        <v>10.582383667326214</v>
      </c>
      <c r="J457" s="10">
        <v>2</v>
      </c>
      <c r="K457" s="10">
        <v>471.52</v>
      </c>
      <c r="L457" s="6">
        <f t="shared" si="1"/>
        <v>6.1559615189893844</v>
      </c>
      <c r="M457" s="11">
        <v>148.11000000000001</v>
      </c>
      <c r="N457" s="11">
        <f t="shared" si="2"/>
        <v>5.0046842886028164</v>
      </c>
      <c r="O457" s="5">
        <v>0</v>
      </c>
      <c r="P457" s="5">
        <v>1</v>
      </c>
      <c r="Q457" s="5">
        <v>0</v>
      </c>
      <c r="R457" s="5">
        <v>0</v>
      </c>
      <c r="S457" s="5">
        <f t="shared" si="3"/>
        <v>0</v>
      </c>
      <c r="T457" s="5">
        <v>2853.5286179999998</v>
      </c>
      <c r="U457" s="5">
        <f t="shared" si="4"/>
        <v>7.9563116190135581</v>
      </c>
      <c r="V457" s="2">
        <v>0</v>
      </c>
      <c r="W457" s="12">
        <v>0</v>
      </c>
      <c r="X457" s="5">
        <v>64.09</v>
      </c>
      <c r="Y457" s="6">
        <f t="shared" si="19"/>
        <v>608.64197530864203</v>
      </c>
      <c r="Z457" s="5">
        <v>48578</v>
      </c>
      <c r="AA457" s="5">
        <v>381</v>
      </c>
      <c r="AB457" s="5">
        <v>915</v>
      </c>
      <c r="AC457" s="5">
        <v>0</v>
      </c>
      <c r="AD457" s="5">
        <v>0</v>
      </c>
      <c r="AE457" s="5">
        <v>5</v>
      </c>
      <c r="AF457" s="5">
        <v>1</v>
      </c>
      <c r="AG457" s="5">
        <v>0</v>
      </c>
      <c r="AH457" s="5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1</v>
      </c>
      <c r="AS457" s="5">
        <v>1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</row>
    <row r="458" spans="1:52" ht="15.75" customHeight="1">
      <c r="A458" s="4">
        <v>44197</v>
      </c>
      <c r="B458" s="2" t="s">
        <v>6</v>
      </c>
      <c r="C458" s="19">
        <v>1</v>
      </c>
      <c r="D458" s="5" t="s">
        <v>16</v>
      </c>
      <c r="E458" s="5">
        <v>430.37</v>
      </c>
      <c r="F458" s="6">
        <f t="shared" si="0"/>
        <v>6.0646453038160049</v>
      </c>
      <c r="G458" s="10">
        <v>3476</v>
      </c>
      <c r="H458" s="30">
        <f>G458+H457</f>
        <v>42910</v>
      </c>
      <c r="I458" s="10">
        <f t="shared" si="20"/>
        <v>10.666860177985571</v>
      </c>
      <c r="J458" s="10">
        <v>2</v>
      </c>
      <c r="K458" s="10">
        <v>484.63</v>
      </c>
      <c r="L458" s="6">
        <f t="shared" si="1"/>
        <v>6.1833857131934806</v>
      </c>
      <c r="M458" s="11">
        <v>157.16</v>
      </c>
      <c r="N458" s="11">
        <f t="shared" si="2"/>
        <v>5.0636071788623616</v>
      </c>
      <c r="O458" s="5">
        <v>0</v>
      </c>
      <c r="P458" s="5">
        <v>1</v>
      </c>
      <c r="Q458" s="5">
        <v>0</v>
      </c>
      <c r="R458" s="5">
        <v>0</v>
      </c>
      <c r="S458" s="5">
        <f t="shared" si="3"/>
        <v>0</v>
      </c>
      <c r="T458" s="5">
        <v>2853.5286179999998</v>
      </c>
      <c r="U458" s="5">
        <f t="shared" si="4"/>
        <v>7.9563116190135581</v>
      </c>
      <c r="V458" s="2">
        <v>0</v>
      </c>
      <c r="W458" s="12">
        <v>0</v>
      </c>
      <c r="X458" s="5">
        <v>63.81</v>
      </c>
      <c r="Y458" s="6">
        <f t="shared" si="19"/>
        <v>605.982905982906</v>
      </c>
      <c r="Z458" s="5">
        <v>21629</v>
      </c>
      <c r="AA458" s="5">
        <v>937</v>
      </c>
      <c r="AB458" s="5">
        <v>568</v>
      </c>
      <c r="AC458" s="5">
        <v>0</v>
      </c>
      <c r="AD458" s="5">
        <v>567</v>
      </c>
      <c r="AE458" s="5">
        <v>152631</v>
      </c>
      <c r="AF458" s="5">
        <v>1</v>
      </c>
      <c r="AG458" s="5">
        <v>1</v>
      </c>
      <c r="AH458" s="5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5">
        <v>1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</row>
    <row r="459" spans="1:52" ht="15.75" customHeight="1">
      <c r="A459" s="4">
        <v>44228</v>
      </c>
      <c r="B459" s="2" t="s">
        <v>6</v>
      </c>
      <c r="C459" s="19">
        <v>1</v>
      </c>
      <c r="D459" s="5" t="s">
        <v>16</v>
      </c>
      <c r="E459" s="5">
        <v>368.54</v>
      </c>
      <c r="F459" s="6">
        <f t="shared" si="0"/>
        <v>5.9095492539067145</v>
      </c>
      <c r="G459" s="10">
        <v>3300</v>
      </c>
      <c r="H459" s="30">
        <f>G459+H458</f>
        <v>46210</v>
      </c>
      <c r="I459" s="10">
        <f t="shared" si="20"/>
        <v>10.740951503864313</v>
      </c>
      <c r="J459" s="10">
        <v>2</v>
      </c>
      <c r="K459" s="10">
        <v>483.78</v>
      </c>
      <c r="L459" s="6">
        <f t="shared" si="1"/>
        <v>6.1816302579249855</v>
      </c>
      <c r="M459" s="11">
        <v>133.22999999999999</v>
      </c>
      <c r="N459" s="11">
        <f t="shared" si="2"/>
        <v>4.899554746499545</v>
      </c>
      <c r="O459" s="5">
        <v>0</v>
      </c>
      <c r="P459" s="5">
        <v>1</v>
      </c>
      <c r="Q459" s="5">
        <v>0</v>
      </c>
      <c r="R459" s="5">
        <v>0</v>
      </c>
      <c r="S459" s="5">
        <f t="shared" si="3"/>
        <v>0</v>
      </c>
      <c r="T459" s="5">
        <v>2853.5286179999998</v>
      </c>
      <c r="U459" s="5">
        <f t="shared" si="4"/>
        <v>7.9563116190135581</v>
      </c>
      <c r="V459" s="2">
        <v>0</v>
      </c>
      <c r="W459" s="12">
        <v>0</v>
      </c>
      <c r="X459" s="5">
        <v>63.68</v>
      </c>
      <c r="Y459" s="6">
        <f t="shared" si="19"/>
        <v>604.74833808167148</v>
      </c>
      <c r="Z459" s="5">
        <v>11077</v>
      </c>
      <c r="AA459" s="5">
        <v>400</v>
      </c>
      <c r="AB459" s="5">
        <v>281</v>
      </c>
      <c r="AC459" s="5">
        <v>0</v>
      </c>
      <c r="AD459" s="5">
        <v>1938619</v>
      </c>
      <c r="AE459" s="5">
        <v>322629</v>
      </c>
      <c r="AF459" s="5">
        <v>1</v>
      </c>
      <c r="AG459" s="5">
        <v>0</v>
      </c>
      <c r="AH459" s="5">
        <v>1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5">
        <v>1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</row>
    <row r="460" spans="1:52" ht="15.75" customHeight="1">
      <c r="A460" s="4">
        <v>44256</v>
      </c>
      <c r="B460" s="2" t="s">
        <v>6</v>
      </c>
      <c r="C460" s="19">
        <v>1</v>
      </c>
      <c r="D460" s="5" t="s">
        <v>16</v>
      </c>
      <c r="E460" s="5">
        <v>362.35</v>
      </c>
      <c r="F460" s="6">
        <f t="shared" si="0"/>
        <v>5.8926105955552908</v>
      </c>
      <c r="G460" s="10">
        <v>3360</v>
      </c>
      <c r="H460" s="21">
        <v>38902</v>
      </c>
      <c r="I460" s="10">
        <f t="shared" si="20"/>
        <v>10.568800942166638</v>
      </c>
      <c r="J460" s="10">
        <v>2</v>
      </c>
      <c r="K460" s="10">
        <v>496.73</v>
      </c>
      <c r="L460" s="6">
        <f t="shared" si="1"/>
        <v>6.2080466189203456</v>
      </c>
      <c r="M460" s="11">
        <v>166.35</v>
      </c>
      <c r="N460" s="11">
        <f t="shared" si="2"/>
        <v>5.1200874276573352</v>
      </c>
      <c r="O460" s="5">
        <v>0</v>
      </c>
      <c r="P460" s="5">
        <v>1</v>
      </c>
      <c r="Q460" s="5">
        <v>0</v>
      </c>
      <c r="R460" s="5">
        <v>0</v>
      </c>
      <c r="S460" s="5">
        <f t="shared" si="3"/>
        <v>0</v>
      </c>
      <c r="T460" s="5">
        <v>2853.5286179999998</v>
      </c>
      <c r="U460" s="5">
        <f t="shared" si="4"/>
        <v>7.9563116190135581</v>
      </c>
      <c r="V460" s="2">
        <v>0</v>
      </c>
      <c r="W460" s="12">
        <v>0</v>
      </c>
      <c r="X460" s="5">
        <v>62.91</v>
      </c>
      <c r="Y460" s="6">
        <f t="shared" si="19"/>
        <v>597.43589743589746</v>
      </c>
      <c r="Z460" s="5">
        <v>65079</v>
      </c>
      <c r="AA460" s="5">
        <v>445</v>
      </c>
      <c r="AB460" s="5">
        <v>638</v>
      </c>
      <c r="AC460" s="5">
        <v>1</v>
      </c>
      <c r="AD460" s="5">
        <v>70407</v>
      </c>
      <c r="AE460" s="5">
        <v>814806</v>
      </c>
      <c r="AF460" s="5">
        <v>1</v>
      </c>
      <c r="AG460" s="5">
        <v>0</v>
      </c>
      <c r="AH460" s="5">
        <v>0</v>
      </c>
      <c r="AI460" s="6">
        <v>1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5">
        <v>1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</row>
    <row r="461" spans="1:52" ht="15.75" customHeight="1">
      <c r="A461" s="4">
        <v>44287</v>
      </c>
      <c r="B461" s="2" t="s">
        <v>6</v>
      </c>
      <c r="C461" s="19">
        <v>1</v>
      </c>
      <c r="D461" s="5" t="s">
        <v>16</v>
      </c>
      <c r="E461" s="5">
        <v>393.22</v>
      </c>
      <c r="F461" s="6">
        <f t="shared" si="0"/>
        <v>5.9743692516793452</v>
      </c>
      <c r="G461" s="10">
        <v>1857</v>
      </c>
      <c r="H461" s="30">
        <f>G461+H460</f>
        <v>40759</v>
      </c>
      <c r="I461" s="10">
        <f t="shared" si="20"/>
        <v>10.615431953178978</v>
      </c>
      <c r="J461" s="10">
        <v>2</v>
      </c>
      <c r="K461" s="10">
        <v>504.07</v>
      </c>
      <c r="L461" s="6">
        <f t="shared" si="1"/>
        <v>6.2227151473160891</v>
      </c>
      <c r="M461" s="11">
        <v>156.52000000000001</v>
      </c>
      <c r="N461" s="11">
        <f t="shared" si="2"/>
        <v>5.05955243433087</v>
      </c>
      <c r="O461" s="5">
        <v>0</v>
      </c>
      <c r="P461" s="5">
        <v>1</v>
      </c>
      <c r="Q461" s="5">
        <v>0</v>
      </c>
      <c r="R461" s="5">
        <v>0</v>
      </c>
      <c r="S461" s="5">
        <f t="shared" si="3"/>
        <v>0</v>
      </c>
      <c r="T461" s="5">
        <v>2853.5286179999998</v>
      </c>
      <c r="U461" s="5">
        <f t="shared" si="4"/>
        <v>7.9563116190135581</v>
      </c>
      <c r="V461" s="2">
        <v>0</v>
      </c>
      <c r="W461" s="12">
        <v>0</v>
      </c>
      <c r="X461" s="5">
        <v>63.99</v>
      </c>
      <c r="Y461" s="6">
        <f t="shared" si="19"/>
        <v>607.69230769230774</v>
      </c>
      <c r="Z461" s="5">
        <v>147837</v>
      </c>
      <c r="AA461" s="5">
        <v>764</v>
      </c>
      <c r="AB461" s="5">
        <v>2404</v>
      </c>
      <c r="AC461" s="5">
        <v>0</v>
      </c>
      <c r="AD461" s="5">
        <v>1247104</v>
      </c>
      <c r="AE461" s="5">
        <v>1109153</v>
      </c>
      <c r="AF461" s="5">
        <v>1</v>
      </c>
      <c r="AG461" s="5">
        <v>0</v>
      </c>
      <c r="AH461" s="5">
        <v>0</v>
      </c>
      <c r="AI461" s="6">
        <v>0</v>
      </c>
      <c r="AJ461" s="6">
        <v>1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5">
        <v>1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</row>
    <row r="462" spans="1:52" ht="15.75" customHeight="1">
      <c r="A462" s="9">
        <v>44317</v>
      </c>
      <c r="B462" s="2" t="s">
        <v>6</v>
      </c>
      <c r="C462" s="19">
        <v>1</v>
      </c>
      <c r="D462" s="5" t="s">
        <v>16</v>
      </c>
      <c r="E462" s="5">
        <v>453.43</v>
      </c>
      <c r="F462" s="6">
        <f t="shared" si="0"/>
        <v>6.1168409026246913</v>
      </c>
      <c r="G462" s="10">
        <v>146</v>
      </c>
      <c r="H462" s="30">
        <f>G462+H461</f>
        <v>40905</v>
      </c>
      <c r="I462" s="10">
        <f t="shared" si="20"/>
        <v>10.619007583947798</v>
      </c>
      <c r="J462" s="10">
        <v>2</v>
      </c>
      <c r="K462" s="10">
        <v>477.97</v>
      </c>
      <c r="L462" s="6">
        <f t="shared" si="1"/>
        <v>6.1695479690155945</v>
      </c>
      <c r="M462" s="11">
        <v>146.56</v>
      </c>
      <c r="N462" s="11">
        <f t="shared" si="2"/>
        <v>4.9942348727284749</v>
      </c>
      <c r="O462" s="5">
        <v>0</v>
      </c>
      <c r="P462" s="5">
        <v>1</v>
      </c>
      <c r="Q462" s="5">
        <v>0</v>
      </c>
      <c r="R462" s="5">
        <v>0</v>
      </c>
      <c r="S462" s="5">
        <f t="shared" si="3"/>
        <v>0</v>
      </c>
      <c r="T462" s="5">
        <v>2853.5286179999998</v>
      </c>
      <c r="U462" s="5">
        <f t="shared" si="4"/>
        <v>7.9563116190135581</v>
      </c>
      <c r="V462" s="2">
        <v>0</v>
      </c>
      <c r="W462" s="12">
        <v>0</v>
      </c>
      <c r="X462" s="5">
        <v>64.11</v>
      </c>
      <c r="Y462" s="6">
        <f t="shared" si="19"/>
        <v>608.83190883190889</v>
      </c>
      <c r="Z462" s="5">
        <v>41408</v>
      </c>
      <c r="AA462" s="5">
        <v>906</v>
      </c>
      <c r="AB462" s="5">
        <v>1169</v>
      </c>
      <c r="AC462" s="5">
        <v>3</v>
      </c>
      <c r="AD462" s="5">
        <v>823451</v>
      </c>
      <c r="AE462" s="5">
        <v>1156380</v>
      </c>
      <c r="AF462" s="5">
        <v>1</v>
      </c>
      <c r="AG462" s="5">
        <v>0</v>
      </c>
      <c r="AH462" s="5">
        <v>0</v>
      </c>
      <c r="AI462" s="6">
        <v>0</v>
      </c>
      <c r="AJ462" s="6">
        <v>0</v>
      </c>
      <c r="AK462" s="6">
        <v>1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5">
        <v>1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</row>
    <row r="463" spans="1:52" ht="15.75" customHeight="1">
      <c r="A463" s="4">
        <v>44348</v>
      </c>
      <c r="B463" s="2" t="s">
        <v>6</v>
      </c>
      <c r="C463" s="19">
        <v>1</v>
      </c>
      <c r="D463" s="5" t="s">
        <v>16</v>
      </c>
      <c r="E463" s="5">
        <v>369.45</v>
      </c>
      <c r="F463" s="6">
        <f t="shared" si="0"/>
        <v>5.9120154132346565</v>
      </c>
      <c r="G463" s="10">
        <v>74</v>
      </c>
      <c r="H463" s="30">
        <f>G463+H462</f>
        <v>40979</v>
      </c>
      <c r="I463" s="10">
        <f t="shared" si="20"/>
        <v>10.620815019347765</v>
      </c>
      <c r="J463" s="10">
        <v>2</v>
      </c>
      <c r="K463" s="10">
        <v>508.07</v>
      </c>
      <c r="L463" s="6">
        <f t="shared" si="1"/>
        <v>6.2306192333611756</v>
      </c>
      <c r="M463" s="11">
        <v>164.02</v>
      </c>
      <c r="N463" s="11">
        <f t="shared" si="2"/>
        <v>5.1060666786761972</v>
      </c>
      <c r="O463" s="5">
        <v>0</v>
      </c>
      <c r="P463" s="5">
        <v>1</v>
      </c>
      <c r="Q463" s="5">
        <v>0</v>
      </c>
      <c r="R463" s="5">
        <v>0</v>
      </c>
      <c r="S463" s="5">
        <f t="shared" si="3"/>
        <v>0</v>
      </c>
      <c r="T463" s="5">
        <v>2853.5286179999998</v>
      </c>
      <c r="U463" s="5">
        <f t="shared" si="4"/>
        <v>7.9563116190135581</v>
      </c>
      <c r="V463" s="2">
        <v>0</v>
      </c>
      <c r="W463" s="12">
        <v>0</v>
      </c>
      <c r="X463" s="5">
        <v>63.04</v>
      </c>
      <c r="Y463" s="6">
        <f t="shared" si="19"/>
        <v>598.67046533713199</v>
      </c>
      <c r="Z463" s="5">
        <v>112718</v>
      </c>
      <c r="AA463" s="5">
        <v>528</v>
      </c>
      <c r="AB463" s="5">
        <v>1884</v>
      </c>
      <c r="AC463" s="5">
        <v>3</v>
      </c>
      <c r="AD463" s="5">
        <v>42601</v>
      </c>
      <c r="AE463" s="5">
        <v>1417256</v>
      </c>
      <c r="AF463" s="5">
        <v>1</v>
      </c>
      <c r="AG463" s="5">
        <v>0</v>
      </c>
      <c r="AH463" s="5">
        <v>0</v>
      </c>
      <c r="AI463" s="6">
        <v>0</v>
      </c>
      <c r="AJ463" s="6">
        <v>0</v>
      </c>
      <c r="AK463" s="6">
        <v>0</v>
      </c>
      <c r="AL463" s="6">
        <v>1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5">
        <v>1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</row>
    <row r="464" spans="1:52" ht="15.75" customHeight="1">
      <c r="A464" s="4">
        <v>44378</v>
      </c>
      <c r="B464" s="2" t="s">
        <v>6</v>
      </c>
      <c r="C464" s="19">
        <v>1</v>
      </c>
      <c r="D464" s="5" t="s">
        <v>16</v>
      </c>
      <c r="E464" s="5">
        <v>321.14999999999998</v>
      </c>
      <c r="F464" s="6">
        <f t="shared" si="0"/>
        <v>5.7719083037038015</v>
      </c>
      <c r="G464" s="10">
        <v>0</v>
      </c>
      <c r="H464" s="21">
        <v>38903</v>
      </c>
      <c r="I464" s="10">
        <f t="shared" si="20"/>
        <v>10.568826647455502</v>
      </c>
      <c r="J464" s="10">
        <v>2</v>
      </c>
      <c r="K464" s="10">
        <v>471.44</v>
      </c>
      <c r="L464" s="6">
        <f t="shared" si="1"/>
        <v>6.1557918405296581</v>
      </c>
      <c r="M464" s="11">
        <v>155.61000000000001</v>
      </c>
      <c r="N464" s="11">
        <f t="shared" si="2"/>
        <v>5.0537586384783424</v>
      </c>
      <c r="O464" s="5">
        <v>0</v>
      </c>
      <c r="P464" s="5">
        <v>1</v>
      </c>
      <c r="Q464" s="5">
        <v>0</v>
      </c>
      <c r="R464" s="5">
        <v>0</v>
      </c>
      <c r="S464" s="5">
        <f t="shared" si="3"/>
        <v>0</v>
      </c>
      <c r="T464" s="5">
        <v>2853.5286179999998</v>
      </c>
      <c r="U464" s="5">
        <f t="shared" si="4"/>
        <v>7.9563116190135581</v>
      </c>
      <c r="V464" s="2">
        <v>0</v>
      </c>
      <c r="W464" s="12">
        <v>0</v>
      </c>
      <c r="X464" s="5">
        <v>62.53</v>
      </c>
      <c r="Y464" s="6">
        <f t="shared" si="19"/>
        <v>593.82716049382725</v>
      </c>
      <c r="Z464" s="5">
        <v>336226</v>
      </c>
      <c r="AA464" s="5">
        <v>2402</v>
      </c>
      <c r="AB464" s="5">
        <v>6182</v>
      </c>
      <c r="AC464" s="5">
        <v>1</v>
      </c>
      <c r="AD464" s="5">
        <v>2734283</v>
      </c>
      <c r="AE464" s="5">
        <v>2086395</v>
      </c>
      <c r="AF464" s="5">
        <v>1</v>
      </c>
      <c r="AG464" s="5">
        <v>0</v>
      </c>
      <c r="AH464" s="5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1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5">
        <v>1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</row>
    <row r="465" spans="1:52" ht="15.75" customHeight="1">
      <c r="A465" s="4">
        <v>44409</v>
      </c>
      <c r="B465" s="2" t="s">
        <v>6</v>
      </c>
      <c r="C465" s="19">
        <v>1</v>
      </c>
      <c r="D465" s="5" t="s">
        <v>16</v>
      </c>
      <c r="E465" s="5">
        <v>320.27</v>
      </c>
      <c r="F465" s="6">
        <f t="shared" si="0"/>
        <v>5.7691643900368401</v>
      </c>
      <c r="G465" s="10">
        <v>269</v>
      </c>
      <c r="H465" s="30">
        <f>G465+H464</f>
        <v>39172</v>
      </c>
      <c r="I465" s="10">
        <f t="shared" si="20"/>
        <v>10.575717484840686</v>
      </c>
      <c r="J465" s="10">
        <v>2</v>
      </c>
      <c r="K465" s="10">
        <v>508.07</v>
      </c>
      <c r="L465" s="6">
        <f t="shared" si="1"/>
        <v>6.2306192333611756</v>
      </c>
      <c r="M465" s="11">
        <v>158.33000000000001</v>
      </c>
      <c r="N465" s="11">
        <f t="shared" si="2"/>
        <v>5.0709775231024175</v>
      </c>
      <c r="O465" s="5">
        <v>0</v>
      </c>
      <c r="P465" s="5">
        <v>1</v>
      </c>
      <c r="Q465" s="5">
        <v>0</v>
      </c>
      <c r="R465" s="5">
        <v>0</v>
      </c>
      <c r="S465" s="5">
        <f t="shared" si="3"/>
        <v>0</v>
      </c>
      <c r="T465" s="5">
        <v>2853.5286179999998</v>
      </c>
      <c r="U465" s="5">
        <f t="shared" si="4"/>
        <v>7.9563116190135581</v>
      </c>
      <c r="V465" s="2">
        <v>0</v>
      </c>
      <c r="W465" s="12">
        <v>0</v>
      </c>
      <c r="X465" s="5">
        <v>63.32</v>
      </c>
      <c r="Y465" s="6">
        <f t="shared" si="19"/>
        <v>601.32953466286801</v>
      </c>
      <c r="Z465" s="5">
        <v>251134</v>
      </c>
      <c r="AA465" s="5">
        <v>2639</v>
      </c>
      <c r="AB465" s="5">
        <v>5510</v>
      </c>
      <c r="AC465" s="5">
        <v>18</v>
      </c>
      <c r="AD465" s="5">
        <v>11087192</v>
      </c>
      <c r="AE465" s="5">
        <v>1112168</v>
      </c>
      <c r="AF465" s="5">
        <v>1</v>
      </c>
      <c r="AG465" s="5">
        <v>0</v>
      </c>
      <c r="AH465" s="5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1</v>
      </c>
      <c r="AO465" s="6">
        <v>0</v>
      </c>
      <c r="AP465" s="6">
        <v>0</v>
      </c>
      <c r="AQ465" s="6">
        <v>0</v>
      </c>
      <c r="AR465" s="6">
        <v>0</v>
      </c>
      <c r="AS465" s="5">
        <v>1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</row>
    <row r="466" spans="1:52" ht="15.75" customHeight="1">
      <c r="A466" s="4">
        <v>44440</v>
      </c>
      <c r="B466" s="2" t="s">
        <v>6</v>
      </c>
      <c r="C466" s="19">
        <v>1</v>
      </c>
      <c r="D466" s="5" t="s">
        <v>16</v>
      </c>
      <c r="E466" s="5">
        <v>307.44</v>
      </c>
      <c r="F466" s="6">
        <f t="shared" si="0"/>
        <v>5.7282799462565883</v>
      </c>
      <c r="G466" s="10">
        <v>950</v>
      </c>
      <c r="H466" s="30">
        <f>G466+H465</f>
        <v>40122</v>
      </c>
      <c r="I466" s="10">
        <f t="shared" si="20"/>
        <v>10.599680091282034</v>
      </c>
      <c r="J466" s="10">
        <v>2</v>
      </c>
      <c r="K466" s="10">
        <v>471.44</v>
      </c>
      <c r="L466" s="6">
        <f t="shared" si="1"/>
        <v>6.1557918405296581</v>
      </c>
      <c r="M466" s="11">
        <v>161.94999999999999</v>
      </c>
      <c r="N466" s="11">
        <f t="shared" si="2"/>
        <v>5.0934434052835709</v>
      </c>
      <c r="O466" s="5">
        <v>0</v>
      </c>
      <c r="P466" s="5">
        <v>1</v>
      </c>
      <c r="Q466" s="5">
        <v>0</v>
      </c>
      <c r="R466" s="5">
        <v>0</v>
      </c>
      <c r="S466" s="5">
        <f t="shared" si="3"/>
        <v>0</v>
      </c>
      <c r="T466" s="5">
        <v>2853.5286179999998</v>
      </c>
      <c r="U466" s="5">
        <f t="shared" si="4"/>
        <v>7.9563116190135581</v>
      </c>
      <c r="V466" s="2">
        <v>0</v>
      </c>
      <c r="W466" s="12">
        <v>0</v>
      </c>
      <c r="X466" s="5">
        <v>62.82</v>
      </c>
      <c r="Y466" s="6">
        <f t="shared" si="19"/>
        <v>596.58119658119665</v>
      </c>
      <c r="Z466" s="5">
        <v>55293</v>
      </c>
      <c r="AA466" s="5">
        <v>28901</v>
      </c>
      <c r="AB466" s="5">
        <v>1315</v>
      </c>
      <c r="AC466" s="5">
        <v>40</v>
      </c>
      <c r="AD466" s="5">
        <v>18962130</v>
      </c>
      <c r="AE466" s="5">
        <v>643381</v>
      </c>
      <c r="AF466" s="5">
        <v>1</v>
      </c>
      <c r="AG466" s="5">
        <v>0</v>
      </c>
      <c r="AH466" s="5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5">
        <v>1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</row>
    <row r="467" spans="1:52" ht="15.75" customHeight="1">
      <c r="A467" s="4">
        <v>44470</v>
      </c>
      <c r="B467" s="2" t="s">
        <v>6</v>
      </c>
      <c r="C467" s="19">
        <v>1</v>
      </c>
      <c r="D467" s="5" t="s">
        <v>16</v>
      </c>
      <c r="E467" s="5">
        <v>274.56</v>
      </c>
      <c r="F467" s="6">
        <f t="shared" si="0"/>
        <v>5.6151698162995975</v>
      </c>
      <c r="G467" s="10">
        <v>2679</v>
      </c>
      <c r="H467" s="30">
        <f>G467+H466</f>
        <v>42801</v>
      </c>
      <c r="I467" s="10">
        <f t="shared" si="20"/>
        <v>10.664316745782925</v>
      </c>
      <c r="J467" s="10">
        <v>2</v>
      </c>
      <c r="K467" s="10">
        <v>461.8</v>
      </c>
      <c r="L467" s="6">
        <f t="shared" si="1"/>
        <v>6.1351318969203952</v>
      </c>
      <c r="M467" s="11">
        <v>160.91</v>
      </c>
      <c r="N467" s="11">
        <f t="shared" si="2"/>
        <v>5.0870406252986609</v>
      </c>
      <c r="O467" s="5">
        <v>0</v>
      </c>
      <c r="P467" s="5">
        <v>1</v>
      </c>
      <c r="Q467" s="5">
        <v>0</v>
      </c>
      <c r="R467" s="5">
        <v>0</v>
      </c>
      <c r="S467" s="5">
        <f t="shared" si="3"/>
        <v>0</v>
      </c>
      <c r="T467" s="5">
        <v>2853.5286179999998</v>
      </c>
      <c r="U467" s="5">
        <f t="shared" si="4"/>
        <v>7.9563116190135581</v>
      </c>
      <c r="V467" s="2">
        <v>0</v>
      </c>
      <c r="W467" s="12">
        <v>0</v>
      </c>
      <c r="X467" s="5">
        <v>63.51</v>
      </c>
      <c r="Y467" s="6">
        <f t="shared" si="19"/>
        <v>603.13390313390312</v>
      </c>
      <c r="Z467" s="5">
        <v>13628</v>
      </c>
      <c r="AA467" s="5">
        <v>101853</v>
      </c>
      <c r="AB467" s="5">
        <v>358</v>
      </c>
      <c r="AC467" s="5">
        <v>312</v>
      </c>
      <c r="AD467" s="5">
        <v>6884827</v>
      </c>
      <c r="AE467" s="5">
        <v>930611</v>
      </c>
      <c r="AF467" s="5">
        <v>1</v>
      </c>
      <c r="AG467" s="5">
        <v>0</v>
      </c>
      <c r="AH467" s="5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1</v>
      </c>
      <c r="AQ467" s="6">
        <v>0</v>
      </c>
      <c r="AR467" s="6">
        <v>0</v>
      </c>
      <c r="AS467" s="5">
        <v>1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</row>
    <row r="468" spans="1:52" ht="15.75" customHeight="1">
      <c r="A468" s="4">
        <v>44501</v>
      </c>
      <c r="B468" s="2" t="s">
        <v>6</v>
      </c>
      <c r="C468" s="19">
        <v>1</v>
      </c>
      <c r="D468" s="5" t="s">
        <v>16</v>
      </c>
      <c r="E468" s="5">
        <v>228.5</v>
      </c>
      <c r="F468" s="6">
        <f t="shared" si="0"/>
        <v>5.4315362103342597</v>
      </c>
      <c r="G468" s="10">
        <v>5228</v>
      </c>
      <c r="H468" s="21">
        <v>38904</v>
      </c>
      <c r="I468" s="10">
        <f t="shared" si="20"/>
        <v>10.568852352083622</v>
      </c>
      <c r="J468" s="10">
        <v>2</v>
      </c>
      <c r="K468" s="10">
        <v>516.14</v>
      </c>
      <c r="L468" s="6">
        <f t="shared" si="1"/>
        <v>6.2463780465109942</v>
      </c>
      <c r="M468" s="11">
        <v>157.68</v>
      </c>
      <c r="N468" s="11">
        <f t="shared" si="2"/>
        <v>5.0668895956461295</v>
      </c>
      <c r="O468" s="5">
        <v>0</v>
      </c>
      <c r="P468" s="5">
        <v>1</v>
      </c>
      <c r="Q468" s="5">
        <v>0</v>
      </c>
      <c r="R468" s="5">
        <v>0</v>
      </c>
      <c r="S468" s="5">
        <f t="shared" si="3"/>
        <v>0</v>
      </c>
      <c r="T468" s="5">
        <v>2853.5286179999998</v>
      </c>
      <c r="U468" s="5">
        <f t="shared" si="4"/>
        <v>7.9563116190135581</v>
      </c>
      <c r="V468" s="2">
        <v>0</v>
      </c>
      <c r="W468" s="12">
        <v>0</v>
      </c>
      <c r="X468" s="5">
        <v>62.67</v>
      </c>
      <c r="Y468" s="6">
        <f t="shared" si="19"/>
        <v>595.15669515669515</v>
      </c>
      <c r="Z468" s="5">
        <v>6745</v>
      </c>
      <c r="AA468" s="5">
        <v>66351</v>
      </c>
      <c r="AB468" s="5">
        <v>113</v>
      </c>
      <c r="AC468" s="5">
        <v>311</v>
      </c>
      <c r="AD468" s="5">
        <v>16980584</v>
      </c>
      <c r="AE468" s="5">
        <v>800023</v>
      </c>
      <c r="AF468" s="5">
        <v>1</v>
      </c>
      <c r="AG468" s="5">
        <v>0</v>
      </c>
      <c r="AH468" s="5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1</v>
      </c>
      <c r="AR468" s="6">
        <v>0</v>
      </c>
      <c r="AS468" s="5">
        <v>1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</row>
    <row r="469" spans="1:52" ht="15.75" customHeight="1">
      <c r="A469" s="4">
        <v>44531</v>
      </c>
      <c r="B469" s="2" t="s">
        <v>6</v>
      </c>
      <c r="C469" s="19">
        <v>1</v>
      </c>
      <c r="D469" s="5" t="s">
        <v>16</v>
      </c>
      <c r="E469" s="5">
        <v>261.35000000000002</v>
      </c>
      <c r="F469" s="6">
        <f t="shared" si="0"/>
        <v>5.5658605051589305</v>
      </c>
      <c r="G469" s="10">
        <v>6536</v>
      </c>
      <c r="H469" s="30">
        <f>G469+H468</f>
        <v>45440</v>
      </c>
      <c r="I469" s="10">
        <f t="shared" si="20"/>
        <v>10.724148053395034</v>
      </c>
      <c r="J469" s="10">
        <v>2</v>
      </c>
      <c r="K469" s="10">
        <v>518.45000000000005</v>
      </c>
      <c r="L469" s="6">
        <f t="shared" si="1"/>
        <v>6.250843591004287</v>
      </c>
      <c r="M469" s="11">
        <v>172.94</v>
      </c>
      <c r="N469" s="11">
        <f t="shared" si="2"/>
        <v>5.1587104121616187</v>
      </c>
      <c r="O469" s="5">
        <v>0</v>
      </c>
      <c r="P469" s="5">
        <v>1</v>
      </c>
      <c r="Q469" s="5">
        <v>0</v>
      </c>
      <c r="R469" s="5">
        <v>0</v>
      </c>
      <c r="S469" s="5">
        <f t="shared" si="3"/>
        <v>0</v>
      </c>
      <c r="T469" s="5">
        <v>2853.5286179999998</v>
      </c>
      <c r="U469" s="5">
        <f t="shared" si="4"/>
        <v>7.9563116190135581</v>
      </c>
      <c r="V469" s="2">
        <v>0</v>
      </c>
      <c r="W469" s="12">
        <v>0</v>
      </c>
      <c r="X469" s="5">
        <v>63.45</v>
      </c>
      <c r="Y469" s="6">
        <f t="shared" si="19"/>
        <v>602.56410256410265</v>
      </c>
      <c r="Z469" s="5">
        <v>9255</v>
      </c>
      <c r="AA469" s="5">
        <v>14680</v>
      </c>
      <c r="AB469" s="5">
        <v>91</v>
      </c>
      <c r="AC469" s="5">
        <v>110</v>
      </c>
      <c r="AD469" s="5">
        <v>8813795</v>
      </c>
      <c r="AE469" s="5">
        <v>915173</v>
      </c>
      <c r="AF469" s="5">
        <v>1</v>
      </c>
      <c r="AG469" s="5">
        <v>0</v>
      </c>
      <c r="AH469" s="5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1</v>
      </c>
      <c r="AS469" s="5">
        <v>1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</row>
    <row r="470" spans="1:52" ht="15.75" customHeight="1">
      <c r="A470" s="4">
        <v>44562</v>
      </c>
      <c r="B470" s="2" t="s">
        <v>6</v>
      </c>
      <c r="C470" s="19">
        <v>1</v>
      </c>
      <c r="D470" s="5" t="s">
        <v>16</v>
      </c>
      <c r="E470" s="5">
        <v>283.82</v>
      </c>
      <c r="F470" s="6">
        <f t="shared" si="0"/>
        <v>5.6483402344063913</v>
      </c>
      <c r="G470" s="10">
        <v>3841</v>
      </c>
      <c r="H470" s="30">
        <f>G470+H469</f>
        <v>49281</v>
      </c>
      <c r="I470" s="10">
        <f t="shared" si="20"/>
        <v>10.80529389020931</v>
      </c>
      <c r="J470" s="10">
        <v>2.5</v>
      </c>
      <c r="K470" s="10">
        <v>511.96</v>
      </c>
      <c r="L470" s="6">
        <f t="shared" si="1"/>
        <v>6.2382464969875908</v>
      </c>
      <c r="M470" s="11">
        <v>160.78</v>
      </c>
      <c r="N470" s="11">
        <f t="shared" si="2"/>
        <v>5.0862373875898061</v>
      </c>
      <c r="O470" s="5">
        <v>0</v>
      </c>
      <c r="P470" s="5">
        <v>1</v>
      </c>
      <c r="Q470" s="5">
        <v>0</v>
      </c>
      <c r="R470" s="5">
        <v>0</v>
      </c>
      <c r="S470" s="5">
        <f t="shared" si="3"/>
        <v>0</v>
      </c>
      <c r="T470" s="5">
        <v>2853.5286179999998</v>
      </c>
      <c r="U470" s="5">
        <f t="shared" si="4"/>
        <v>7.9563116190135581</v>
      </c>
      <c r="V470" s="2">
        <v>0</v>
      </c>
      <c r="W470" s="12">
        <v>0</v>
      </c>
      <c r="X470" s="5">
        <v>63.47</v>
      </c>
      <c r="Y470" s="6">
        <f t="shared" si="19"/>
        <v>602.75403608736951</v>
      </c>
      <c r="Z470" s="5">
        <v>213294</v>
      </c>
      <c r="AA470" s="5">
        <v>73406</v>
      </c>
      <c r="AB470" s="5">
        <v>322</v>
      </c>
      <c r="AC470" s="5">
        <v>27</v>
      </c>
      <c r="AD470" s="5">
        <v>14576165</v>
      </c>
      <c r="AE470" s="5">
        <v>1244187</v>
      </c>
      <c r="AF470" s="5">
        <v>1</v>
      </c>
      <c r="AG470" s="5">
        <v>1</v>
      </c>
      <c r="AH470" s="5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5">
        <v>1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</row>
    <row r="471" spans="1:52" ht="15.75" customHeight="1">
      <c r="A471" s="4">
        <v>44593</v>
      </c>
      <c r="B471" s="2" t="s">
        <v>6</v>
      </c>
      <c r="C471" s="19">
        <v>1</v>
      </c>
      <c r="D471" s="5" t="s">
        <v>16</v>
      </c>
      <c r="E471" s="5">
        <v>246.73</v>
      </c>
      <c r="F471" s="6">
        <f t="shared" si="0"/>
        <v>5.5082946213304878</v>
      </c>
      <c r="G471" s="10">
        <v>2826</v>
      </c>
      <c r="H471" s="30">
        <f>G471+H470</f>
        <v>52107</v>
      </c>
      <c r="I471" s="10">
        <f t="shared" si="20"/>
        <v>10.861054575722122</v>
      </c>
      <c r="J471" s="10">
        <v>2.5</v>
      </c>
      <c r="K471" s="10">
        <v>521.51</v>
      </c>
      <c r="L471" s="6">
        <f t="shared" si="1"/>
        <v>6.2567284497123978</v>
      </c>
      <c r="M471" s="11">
        <v>156.65</v>
      </c>
      <c r="N471" s="11">
        <f t="shared" si="2"/>
        <v>5.0603773859910701</v>
      </c>
      <c r="O471" s="5">
        <v>0</v>
      </c>
      <c r="P471" s="5">
        <v>1</v>
      </c>
      <c r="Q471" s="5">
        <v>0</v>
      </c>
      <c r="R471" s="5">
        <v>0</v>
      </c>
      <c r="S471" s="5">
        <f t="shared" si="3"/>
        <v>0</v>
      </c>
      <c r="T471" s="5">
        <v>2853.5286179999998</v>
      </c>
      <c r="U471" s="5">
        <f t="shared" si="4"/>
        <v>7.9563116190135581</v>
      </c>
      <c r="V471" s="2">
        <v>0</v>
      </c>
      <c r="W471" s="12">
        <v>0</v>
      </c>
      <c r="X471" s="5">
        <v>63.53</v>
      </c>
      <c r="Y471" s="6">
        <f t="shared" si="19"/>
        <v>603.32383665716998</v>
      </c>
      <c r="Z471" s="5">
        <v>144744</v>
      </c>
      <c r="AA471" s="5">
        <v>371613</v>
      </c>
      <c r="AB471" s="5">
        <v>643</v>
      </c>
      <c r="AC471" s="5">
        <v>164</v>
      </c>
      <c r="AD471" s="5">
        <v>3913910</v>
      </c>
      <c r="AE471" s="5">
        <v>735005</v>
      </c>
      <c r="AF471" s="5">
        <v>1</v>
      </c>
      <c r="AG471" s="5">
        <v>0</v>
      </c>
      <c r="AH471" s="5">
        <v>1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5">
        <v>1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</row>
    <row r="472" spans="1:52" ht="15.75" customHeight="1">
      <c r="A472" s="4">
        <v>44621</v>
      </c>
      <c r="B472" s="2" t="s">
        <v>6</v>
      </c>
      <c r="C472" s="19">
        <v>1</v>
      </c>
      <c r="D472" s="5" t="s">
        <v>16</v>
      </c>
      <c r="E472" s="5">
        <v>256.2</v>
      </c>
      <c r="F472" s="6">
        <f t="shared" si="0"/>
        <v>5.5459583894626334</v>
      </c>
      <c r="G472" s="10">
        <v>6697</v>
      </c>
      <c r="H472" s="21">
        <v>38905</v>
      </c>
      <c r="I472" s="10">
        <f t="shared" si="20"/>
        <v>10.56887805605103</v>
      </c>
      <c r="J472" s="10">
        <v>2.5</v>
      </c>
      <c r="K472" s="10">
        <v>520.9</v>
      </c>
      <c r="L472" s="6">
        <f t="shared" si="1"/>
        <v>6.2555580847511454</v>
      </c>
      <c r="M472" s="11">
        <v>175.27</v>
      </c>
      <c r="N472" s="11">
        <f t="shared" si="2"/>
        <v>5.1720169104318625</v>
      </c>
      <c r="O472" s="5">
        <v>0</v>
      </c>
      <c r="P472" s="5">
        <v>1</v>
      </c>
      <c r="Q472" s="5">
        <v>0</v>
      </c>
      <c r="R472" s="5">
        <v>0</v>
      </c>
      <c r="S472" s="5">
        <f t="shared" si="3"/>
        <v>0</v>
      </c>
      <c r="T472" s="5">
        <v>2853.5286179999998</v>
      </c>
      <c r="U472" s="5">
        <f t="shared" si="4"/>
        <v>7.9563116190135581</v>
      </c>
      <c r="V472" s="2">
        <v>0</v>
      </c>
      <c r="W472" s="12">
        <v>0</v>
      </c>
      <c r="X472" s="5">
        <v>63.73</v>
      </c>
      <c r="Y472" s="6">
        <f t="shared" si="19"/>
        <v>605.22317188983857</v>
      </c>
      <c r="Z472" s="5">
        <v>8000</v>
      </c>
      <c r="AA472" s="5">
        <v>372004</v>
      </c>
      <c r="AB472" s="5">
        <v>85</v>
      </c>
      <c r="AC472" s="5">
        <v>249</v>
      </c>
      <c r="AD472" s="5">
        <v>30821308</v>
      </c>
      <c r="AE472" s="5">
        <v>319645</v>
      </c>
      <c r="AF472" s="5">
        <v>1</v>
      </c>
      <c r="AG472" s="5">
        <v>0</v>
      </c>
      <c r="AH472" s="5">
        <v>0</v>
      </c>
      <c r="AI472" s="6">
        <v>1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5">
        <v>1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</row>
    <row r="473" spans="1:52" ht="15.75" customHeight="1">
      <c r="A473" s="4">
        <v>44652</v>
      </c>
      <c r="B473" s="2" t="s">
        <v>6</v>
      </c>
      <c r="C473" s="19">
        <v>1</v>
      </c>
      <c r="D473" s="5" t="s">
        <v>16</v>
      </c>
      <c r="E473" s="5">
        <v>298.18</v>
      </c>
      <c r="F473" s="6">
        <f t="shared" si="0"/>
        <v>5.6976973310002528</v>
      </c>
      <c r="G473" s="10">
        <v>5242</v>
      </c>
      <c r="H473" s="30">
        <f>G473+H472</f>
        <v>44147</v>
      </c>
      <c r="I473" s="10">
        <f t="shared" si="20"/>
        <v>10.695280253553513</v>
      </c>
      <c r="J473" s="10">
        <v>2.5</v>
      </c>
      <c r="K473" s="10">
        <v>489.73</v>
      </c>
      <c r="L473" s="6">
        <f t="shared" si="1"/>
        <v>6.1938542188289736</v>
      </c>
      <c r="M473" s="11">
        <v>166.61</v>
      </c>
      <c r="N473" s="11">
        <f t="shared" si="2"/>
        <v>5.1216398521391673</v>
      </c>
      <c r="O473" s="5">
        <v>0</v>
      </c>
      <c r="P473" s="5">
        <v>1</v>
      </c>
      <c r="Q473" s="5">
        <v>0</v>
      </c>
      <c r="R473" s="5">
        <v>0</v>
      </c>
      <c r="S473" s="5">
        <f t="shared" si="3"/>
        <v>0</v>
      </c>
      <c r="T473" s="5">
        <v>2853.5286179999998</v>
      </c>
      <c r="U473" s="5">
        <f t="shared" si="4"/>
        <v>7.9563116190135581</v>
      </c>
      <c r="V473" s="2">
        <v>0</v>
      </c>
      <c r="W473" s="12">
        <v>0</v>
      </c>
      <c r="X473" s="5">
        <v>62.58</v>
      </c>
      <c r="Y473" s="6">
        <f t="shared" si="19"/>
        <v>594.30199430199434</v>
      </c>
      <c r="Z473" s="5">
        <v>1114</v>
      </c>
      <c r="AA473" s="5">
        <v>96822</v>
      </c>
      <c r="AB473" s="5">
        <v>5</v>
      </c>
      <c r="AC473" s="5">
        <v>67</v>
      </c>
      <c r="AD473" s="5">
        <v>1534602</v>
      </c>
      <c r="AE473" s="5">
        <v>187223</v>
      </c>
      <c r="AF473" s="5">
        <v>1</v>
      </c>
      <c r="AG473" s="5">
        <v>0</v>
      </c>
      <c r="AH473" s="5">
        <v>0</v>
      </c>
      <c r="AI473" s="6">
        <v>0</v>
      </c>
      <c r="AJ473" s="6">
        <v>1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5">
        <v>1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</row>
    <row r="474" spans="1:52" ht="15.75" customHeight="1">
      <c r="A474" s="9">
        <v>44682</v>
      </c>
      <c r="B474" s="2" t="s">
        <v>6</v>
      </c>
      <c r="C474" s="19">
        <v>1</v>
      </c>
      <c r="D474" s="5" t="s">
        <v>16</v>
      </c>
      <c r="E474" s="5">
        <v>256.58</v>
      </c>
      <c r="F474" s="6">
        <f t="shared" si="0"/>
        <v>5.5474405068211938</v>
      </c>
      <c r="G474" s="10">
        <v>5329</v>
      </c>
      <c r="H474" s="30">
        <f>G474+H473</f>
        <v>49476</v>
      </c>
      <c r="I474" s="10">
        <f t="shared" si="20"/>
        <v>10.809242982494901</v>
      </c>
      <c r="J474" s="10">
        <v>2.5</v>
      </c>
      <c r="K474" s="10">
        <v>459.57</v>
      </c>
      <c r="L474" s="6">
        <f t="shared" si="1"/>
        <v>6.1302912696927141</v>
      </c>
      <c r="M474" s="11">
        <v>166.73</v>
      </c>
      <c r="N474" s="11">
        <f t="shared" si="2"/>
        <v>5.1223555437066635</v>
      </c>
      <c r="O474" s="5">
        <v>0</v>
      </c>
      <c r="P474" s="5">
        <v>1</v>
      </c>
      <c r="Q474" s="5">
        <v>0</v>
      </c>
      <c r="R474" s="5">
        <v>0</v>
      </c>
      <c r="S474" s="5">
        <f t="shared" si="3"/>
        <v>0</v>
      </c>
      <c r="T474" s="5">
        <v>2853.5286179999998</v>
      </c>
      <c r="U474" s="5">
        <f t="shared" si="4"/>
        <v>7.9563116190135581</v>
      </c>
      <c r="V474" s="2">
        <v>0</v>
      </c>
      <c r="W474" s="12">
        <v>0</v>
      </c>
      <c r="X474" s="5">
        <v>65.099999999999994</v>
      </c>
      <c r="Y474" s="6">
        <f t="shared" si="19"/>
        <v>618.23361823361813</v>
      </c>
      <c r="Z474" s="5">
        <v>816</v>
      </c>
      <c r="AA474" s="5">
        <v>110044</v>
      </c>
      <c r="AB474" s="5">
        <v>4</v>
      </c>
      <c r="AC474" s="5">
        <v>54</v>
      </c>
      <c r="AD474" s="5">
        <v>540962</v>
      </c>
      <c r="AE474" s="5">
        <v>171492</v>
      </c>
      <c r="AF474" s="5">
        <v>1</v>
      </c>
      <c r="AG474" s="5">
        <v>0</v>
      </c>
      <c r="AH474" s="5">
        <v>0</v>
      </c>
      <c r="AI474" s="6">
        <v>0</v>
      </c>
      <c r="AJ474" s="6">
        <v>0</v>
      </c>
      <c r="AK474" s="6">
        <v>1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5">
        <v>1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</row>
    <row r="475" spans="1:52" ht="15.75" customHeight="1">
      <c r="A475" s="4">
        <v>44713</v>
      </c>
      <c r="B475" s="2" t="s">
        <v>6</v>
      </c>
      <c r="C475" s="19">
        <v>1</v>
      </c>
      <c r="D475" s="5" t="s">
        <v>16</v>
      </c>
      <c r="E475" s="5">
        <v>266.44</v>
      </c>
      <c r="F475" s="6">
        <f t="shared" si="0"/>
        <v>5.5851490775449788</v>
      </c>
      <c r="G475" s="10">
        <v>5158</v>
      </c>
      <c r="H475" s="30">
        <f>G475+H474</f>
        <v>54634</v>
      </c>
      <c r="I475" s="10">
        <f t="shared" si="20"/>
        <v>10.908411678551898</v>
      </c>
      <c r="J475" s="10">
        <v>2.5</v>
      </c>
      <c r="K475" s="10">
        <v>551.27</v>
      </c>
      <c r="L475" s="6">
        <f t="shared" si="1"/>
        <v>6.3122247072820477</v>
      </c>
      <c r="M475" s="11">
        <v>169.06</v>
      </c>
      <c r="N475" s="11">
        <f t="shared" si="2"/>
        <v>5.1361513159576466</v>
      </c>
      <c r="O475" s="5">
        <v>0</v>
      </c>
      <c r="P475" s="5">
        <v>1</v>
      </c>
      <c r="Q475" s="5">
        <v>0</v>
      </c>
      <c r="R475" s="5">
        <v>0</v>
      </c>
      <c r="S475" s="5">
        <f t="shared" si="3"/>
        <v>0</v>
      </c>
      <c r="T475" s="5">
        <v>2853.5286179999998</v>
      </c>
      <c r="U475" s="5">
        <f t="shared" si="4"/>
        <v>7.9563116190135581</v>
      </c>
      <c r="V475" s="2">
        <v>0</v>
      </c>
      <c r="W475" s="12">
        <v>0</v>
      </c>
      <c r="X475" s="5">
        <v>67.05</v>
      </c>
      <c r="Y475" s="6">
        <f t="shared" si="19"/>
        <v>636.75213675213683</v>
      </c>
      <c r="Z475" s="5">
        <v>20282</v>
      </c>
      <c r="AA475" s="5">
        <v>140774</v>
      </c>
      <c r="AB475" s="5">
        <v>18</v>
      </c>
      <c r="AC475" s="5">
        <v>24</v>
      </c>
      <c r="AD475" s="5">
        <v>1159562</v>
      </c>
      <c r="AE475" s="5">
        <v>93934</v>
      </c>
      <c r="AF475" s="5">
        <v>1</v>
      </c>
      <c r="AG475" s="5">
        <v>0</v>
      </c>
      <c r="AH475" s="5">
        <v>0</v>
      </c>
      <c r="AI475" s="6">
        <v>0</v>
      </c>
      <c r="AJ475" s="6">
        <v>0</v>
      </c>
      <c r="AK475" s="6">
        <v>0</v>
      </c>
      <c r="AL475" s="6">
        <v>1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5">
        <v>1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</row>
    <row r="476" spans="1:52" ht="15.75" customHeight="1">
      <c r="A476" s="4">
        <v>44743</v>
      </c>
      <c r="B476" s="2" t="s">
        <v>6</v>
      </c>
      <c r="C476" s="19">
        <v>1</v>
      </c>
      <c r="D476" s="5" t="s">
        <v>16</v>
      </c>
      <c r="E476" s="5">
        <v>299.69</v>
      </c>
      <c r="F476" s="6">
        <f t="shared" si="0"/>
        <v>5.702748607065903</v>
      </c>
      <c r="G476" s="10">
        <v>5328</v>
      </c>
      <c r="H476" s="21">
        <v>38906</v>
      </c>
      <c r="I476" s="10">
        <f t="shared" si="20"/>
        <v>10.568903759357763</v>
      </c>
      <c r="J476" s="10">
        <v>2.5</v>
      </c>
      <c r="K476" s="10">
        <v>487.4</v>
      </c>
      <c r="L476" s="6">
        <f t="shared" si="1"/>
        <v>6.1890851411911054</v>
      </c>
      <c r="M476" s="5">
        <v>158.07</v>
      </c>
      <c r="N476" s="11">
        <f t="shared" si="2"/>
        <v>5.0693443569102694</v>
      </c>
      <c r="O476" s="5">
        <v>0</v>
      </c>
      <c r="P476" s="5">
        <v>1</v>
      </c>
      <c r="Q476" s="5">
        <v>0</v>
      </c>
      <c r="R476" s="5">
        <v>0</v>
      </c>
      <c r="S476" s="5">
        <f t="shared" si="3"/>
        <v>0</v>
      </c>
      <c r="T476" s="5">
        <v>2853.5286179999998</v>
      </c>
      <c r="U476" s="5">
        <f t="shared" si="4"/>
        <v>7.9563116190135581</v>
      </c>
      <c r="V476" s="2">
        <v>0</v>
      </c>
      <c r="W476" s="12">
        <v>0</v>
      </c>
      <c r="X476" s="5">
        <v>68.59</v>
      </c>
      <c r="Y476" s="6">
        <f t="shared" si="19"/>
        <v>651.37701804368476</v>
      </c>
      <c r="Z476" s="5">
        <v>31468</v>
      </c>
      <c r="AA476" s="5">
        <v>269988</v>
      </c>
      <c r="AB476" s="5">
        <v>142</v>
      </c>
      <c r="AC476" s="5">
        <v>87</v>
      </c>
      <c r="AD476" s="5">
        <v>1012701</v>
      </c>
      <c r="AE476" s="5">
        <v>53553</v>
      </c>
      <c r="AF476" s="5">
        <v>1</v>
      </c>
      <c r="AG476" s="5">
        <v>0</v>
      </c>
      <c r="AH476" s="5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1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5">
        <v>1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</row>
    <row r="477" spans="1:52" ht="15.75" customHeight="1">
      <c r="A477" s="4">
        <v>44774</v>
      </c>
      <c r="B477" s="2" t="s">
        <v>6</v>
      </c>
      <c r="C477" s="19">
        <v>1</v>
      </c>
      <c r="D477" s="5" t="s">
        <v>16</v>
      </c>
      <c r="E477" s="5">
        <v>315.75</v>
      </c>
      <c r="F477" s="6">
        <f t="shared" si="0"/>
        <v>5.7549507612306003</v>
      </c>
      <c r="G477" s="10">
        <v>6857</v>
      </c>
      <c r="H477" s="30">
        <f>G477+H476</f>
        <v>45763</v>
      </c>
      <c r="I477" s="10">
        <f t="shared" si="20"/>
        <v>10.731231183345313</v>
      </c>
      <c r="J477" s="10">
        <v>2.5</v>
      </c>
      <c r="K477" s="10">
        <v>517.33000000000004</v>
      </c>
      <c r="L477" s="6">
        <f t="shared" si="1"/>
        <v>6.2486809687553269</v>
      </c>
      <c r="M477" s="5">
        <v>159.62</v>
      </c>
      <c r="N477" s="11">
        <f t="shared" si="2"/>
        <v>5.0790413267603158</v>
      </c>
      <c r="O477" s="5">
        <v>0</v>
      </c>
      <c r="P477" s="5">
        <v>1</v>
      </c>
      <c r="Q477" s="5">
        <v>0</v>
      </c>
      <c r="R477" s="5">
        <v>0</v>
      </c>
      <c r="S477" s="5">
        <f t="shared" si="3"/>
        <v>0</v>
      </c>
      <c r="T477" s="5">
        <v>2853.5286179999998</v>
      </c>
      <c r="U477" s="5">
        <f t="shared" si="4"/>
        <v>7.9563116190135581</v>
      </c>
      <c r="V477" s="2">
        <v>0</v>
      </c>
      <c r="W477" s="12">
        <v>0</v>
      </c>
      <c r="X477" s="5">
        <v>67.95</v>
      </c>
      <c r="Y477" s="6">
        <f t="shared" si="19"/>
        <v>645.29914529914538</v>
      </c>
      <c r="Z477" s="5">
        <v>6689</v>
      </c>
      <c r="AA477" s="5">
        <v>125188</v>
      </c>
      <c r="AB477" s="5">
        <v>32</v>
      </c>
      <c r="AC477" s="5">
        <v>92</v>
      </c>
      <c r="AE477" s="5">
        <v>42566</v>
      </c>
      <c r="AF477" s="5">
        <v>1</v>
      </c>
      <c r="AG477" s="5">
        <v>0</v>
      </c>
      <c r="AH477" s="5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1</v>
      </c>
      <c r="AO477" s="6">
        <v>0</v>
      </c>
      <c r="AP477" s="6">
        <v>0</v>
      </c>
      <c r="AQ477" s="6">
        <v>0</v>
      </c>
      <c r="AR477" s="6">
        <v>0</v>
      </c>
      <c r="AS477" s="5">
        <v>1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</row>
    <row r="478" spans="1:52" ht="15.75" customHeight="1">
      <c r="A478" s="4">
        <v>44805</v>
      </c>
      <c r="B478" s="2" t="s">
        <v>6</v>
      </c>
      <c r="C478" s="19">
        <v>1</v>
      </c>
      <c r="D478" s="5" t="s">
        <v>16</v>
      </c>
      <c r="E478" s="5">
        <v>237.89</v>
      </c>
      <c r="F478" s="6">
        <f t="shared" si="0"/>
        <v>5.4718083819571746</v>
      </c>
      <c r="G478" s="10">
        <v>6947</v>
      </c>
      <c r="H478" s="30">
        <f>G478+H477</f>
        <v>52710</v>
      </c>
      <c r="I478" s="10">
        <f t="shared" si="20"/>
        <v>10.872560469849253</v>
      </c>
      <c r="J478" s="10">
        <v>2.5</v>
      </c>
      <c r="K478" s="10">
        <v>496.1</v>
      </c>
      <c r="L478" s="6">
        <f t="shared" si="1"/>
        <v>6.2067775193070034</v>
      </c>
      <c r="M478" s="5">
        <v>164.79</v>
      </c>
      <c r="N478" s="11">
        <f t="shared" si="2"/>
        <v>5.1107219272513742</v>
      </c>
      <c r="O478" s="5">
        <v>0</v>
      </c>
      <c r="P478" s="5">
        <v>1</v>
      </c>
      <c r="Q478" s="5">
        <v>0</v>
      </c>
      <c r="R478" s="5">
        <v>0</v>
      </c>
      <c r="S478" s="5">
        <f t="shared" si="3"/>
        <v>0</v>
      </c>
      <c r="T478" s="5">
        <v>2853.5286179999998</v>
      </c>
      <c r="U478" s="5">
        <f t="shared" si="4"/>
        <v>7.9563116190135581</v>
      </c>
      <c r="V478" s="2">
        <v>0</v>
      </c>
      <c r="W478" s="12">
        <v>0</v>
      </c>
      <c r="X478" s="5">
        <v>66.92</v>
      </c>
      <c r="Y478" s="6">
        <f t="shared" si="19"/>
        <v>635.51756885090219</v>
      </c>
      <c r="Z478" s="5">
        <v>12543</v>
      </c>
      <c r="AA478" s="5">
        <v>64948</v>
      </c>
      <c r="AB478" s="5">
        <v>39</v>
      </c>
      <c r="AC478" s="5">
        <v>25</v>
      </c>
      <c r="AD478" s="5">
        <v>240397</v>
      </c>
      <c r="AE478" s="5">
        <v>22959</v>
      </c>
      <c r="AF478" s="5">
        <v>1</v>
      </c>
      <c r="AG478" s="5">
        <v>0</v>
      </c>
      <c r="AH478" s="5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5">
        <v>1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</row>
    <row r="479" spans="1:52" ht="15.75" customHeight="1">
      <c r="A479" s="4">
        <v>44835</v>
      </c>
      <c r="B479" s="2" t="s">
        <v>6</v>
      </c>
      <c r="C479" s="19">
        <v>1</v>
      </c>
      <c r="D479" s="5" t="s">
        <v>16</v>
      </c>
      <c r="E479" s="5">
        <v>253.13</v>
      </c>
      <c r="F479" s="6">
        <f t="shared" si="0"/>
        <v>5.5339031907521337</v>
      </c>
      <c r="G479" s="10">
        <v>5735</v>
      </c>
      <c r="H479" s="30">
        <f>G479+H478</f>
        <v>58445</v>
      </c>
      <c r="I479" s="10">
        <f t="shared" si="20"/>
        <v>10.975841420041871</v>
      </c>
      <c r="J479" s="10">
        <v>2.5</v>
      </c>
      <c r="K479" s="10">
        <v>1</v>
      </c>
      <c r="L479" s="6">
        <f t="shared" si="1"/>
        <v>0</v>
      </c>
      <c r="M479" s="5">
        <v>159.36000000000001</v>
      </c>
      <c r="N479" s="11">
        <f t="shared" si="2"/>
        <v>5.0774212877743059</v>
      </c>
      <c r="O479" s="5">
        <v>0</v>
      </c>
      <c r="P479" s="5">
        <v>1</v>
      </c>
      <c r="Q479" s="5">
        <v>0</v>
      </c>
      <c r="R479" s="5">
        <v>0</v>
      </c>
      <c r="S479" s="5">
        <f t="shared" si="3"/>
        <v>0</v>
      </c>
      <c r="T479" s="5">
        <v>2853.5286179999998</v>
      </c>
      <c r="U479" s="5">
        <f t="shared" si="4"/>
        <v>7.9563116190135581</v>
      </c>
      <c r="V479" s="2">
        <v>0</v>
      </c>
      <c r="W479" s="12">
        <v>0</v>
      </c>
      <c r="X479" s="5">
        <v>68.75</v>
      </c>
      <c r="Y479" s="6">
        <f t="shared" si="19"/>
        <v>652.89648622981963</v>
      </c>
      <c r="AF479" s="5">
        <v>1</v>
      </c>
      <c r="AG479" s="5">
        <v>0</v>
      </c>
      <c r="AH479" s="5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1</v>
      </c>
      <c r="AQ479" s="6">
        <v>0</v>
      </c>
      <c r="AR479" s="6">
        <v>0</v>
      </c>
      <c r="AS479" s="5">
        <v>1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</row>
    <row r="480" spans="1:52" ht="15.75" customHeight="1">
      <c r="A480" s="4">
        <v>44866</v>
      </c>
      <c r="B480" s="2" t="s">
        <v>6</v>
      </c>
      <c r="C480" s="19">
        <v>1</v>
      </c>
      <c r="D480" s="5" t="s">
        <v>16</v>
      </c>
      <c r="E480" s="5">
        <v>290.5</v>
      </c>
      <c r="F480" s="6">
        <f t="shared" si="0"/>
        <v>5.6716035762919663</v>
      </c>
      <c r="G480" s="10">
        <v>5636</v>
      </c>
      <c r="H480" s="21">
        <v>38907</v>
      </c>
      <c r="I480" s="10">
        <f t="shared" si="20"/>
        <v>10.568929462003851</v>
      </c>
      <c r="J480" s="10">
        <v>2.5</v>
      </c>
      <c r="K480" s="10">
        <v>1</v>
      </c>
      <c r="L480" s="6">
        <f t="shared" si="1"/>
        <v>0</v>
      </c>
      <c r="M480" s="5">
        <v>152.63999999999999</v>
      </c>
      <c r="N480" s="11">
        <f t="shared" si="2"/>
        <v>5.0346122034777041</v>
      </c>
      <c r="O480" s="5">
        <v>0</v>
      </c>
      <c r="P480" s="5">
        <v>1</v>
      </c>
      <c r="Q480" s="5">
        <v>0</v>
      </c>
      <c r="R480" s="5">
        <v>0</v>
      </c>
      <c r="S480" s="5">
        <f t="shared" si="3"/>
        <v>0</v>
      </c>
      <c r="T480" s="5">
        <v>2853.5286179999998</v>
      </c>
      <c r="U480" s="5">
        <f t="shared" si="4"/>
        <v>7.9563116190135581</v>
      </c>
      <c r="V480" s="2">
        <v>0</v>
      </c>
      <c r="W480" s="12">
        <v>0</v>
      </c>
      <c r="X480" s="5">
        <v>71.319999999999993</v>
      </c>
      <c r="Y480" s="6">
        <f t="shared" si="19"/>
        <v>677.30294396961062</v>
      </c>
      <c r="AF480" s="5">
        <v>1</v>
      </c>
      <c r="AG480" s="5">
        <v>0</v>
      </c>
      <c r="AH480" s="5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1</v>
      </c>
      <c r="AR480" s="6">
        <v>0</v>
      </c>
      <c r="AS480" s="5">
        <v>1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</row>
    <row r="481" spans="1:52" ht="15.75" customHeight="1">
      <c r="A481" s="4">
        <v>44896</v>
      </c>
      <c r="B481" s="2" t="s">
        <v>6</v>
      </c>
      <c r="C481" s="19">
        <v>1</v>
      </c>
      <c r="D481" s="5" t="s">
        <v>16</v>
      </c>
      <c r="E481" s="5">
        <v>294.95999999999998</v>
      </c>
      <c r="F481" s="6">
        <f t="shared" si="0"/>
        <v>5.6868397539258888</v>
      </c>
      <c r="G481" s="10">
        <v>4787</v>
      </c>
      <c r="H481" s="30">
        <f>G481+H480</f>
        <v>43694</v>
      </c>
      <c r="I481" s="10">
        <f t="shared" si="20"/>
        <v>10.684966071886038</v>
      </c>
      <c r="J481" s="10">
        <v>2.5</v>
      </c>
      <c r="K481" s="10">
        <v>1</v>
      </c>
      <c r="L481" s="6">
        <f t="shared" si="1"/>
        <v>0</v>
      </c>
      <c r="M481" s="11"/>
      <c r="N481" s="11">
        <f t="shared" si="2"/>
        <v>0</v>
      </c>
      <c r="O481" s="5">
        <v>0</v>
      </c>
      <c r="P481" s="5">
        <v>1</v>
      </c>
      <c r="Q481" s="5">
        <v>0</v>
      </c>
      <c r="R481" s="5">
        <v>0</v>
      </c>
      <c r="S481" s="5">
        <f t="shared" si="3"/>
        <v>0</v>
      </c>
      <c r="T481" s="5">
        <v>2853.5286179999998</v>
      </c>
      <c r="U481" s="5">
        <f t="shared" si="4"/>
        <v>7.9563116190135581</v>
      </c>
      <c r="V481" s="2">
        <v>0</v>
      </c>
      <c r="W481" s="12">
        <v>0</v>
      </c>
      <c r="X481" s="5">
        <v>73.680000000000007</v>
      </c>
      <c r="Y481" s="6">
        <f t="shared" si="19"/>
        <v>699.71509971509988</v>
      </c>
      <c r="AF481" s="5">
        <v>1</v>
      </c>
      <c r="AG481" s="5">
        <v>0</v>
      </c>
      <c r="AH481" s="5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1</v>
      </c>
      <c r="AS481" s="5">
        <v>1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</row>
    <row r="482" spans="1:52" ht="15.75" customHeight="1">
      <c r="A482" s="4">
        <v>43101</v>
      </c>
      <c r="B482" s="2" t="s">
        <v>6</v>
      </c>
      <c r="C482" s="19">
        <v>1</v>
      </c>
      <c r="D482" s="5" t="s">
        <v>7</v>
      </c>
      <c r="E482" s="5">
        <v>426.91</v>
      </c>
      <c r="F482" s="6">
        <f t="shared" si="0"/>
        <v>6.0565732181791851</v>
      </c>
      <c r="G482" s="10">
        <v>172</v>
      </c>
      <c r="H482" s="30">
        <f>G482+H481</f>
        <v>43866</v>
      </c>
      <c r="I482" s="10">
        <f t="shared" si="20"/>
        <v>10.68889481152137</v>
      </c>
      <c r="J482" s="10">
        <v>0</v>
      </c>
      <c r="K482" s="10">
        <v>362.83</v>
      </c>
      <c r="L482" s="6">
        <f t="shared" si="1"/>
        <v>5.8939344050097677</v>
      </c>
      <c r="M482" s="11"/>
      <c r="N482" s="11">
        <f t="shared" si="2"/>
        <v>0</v>
      </c>
      <c r="O482" s="5">
        <v>0</v>
      </c>
      <c r="P482" s="5">
        <v>1</v>
      </c>
      <c r="Q482" s="5">
        <v>0</v>
      </c>
      <c r="R482" s="5">
        <v>0</v>
      </c>
      <c r="S482" s="5">
        <f t="shared" si="3"/>
        <v>0</v>
      </c>
      <c r="T482" s="5">
        <v>4028.0145360000001</v>
      </c>
      <c r="U482" s="5">
        <f t="shared" si="4"/>
        <v>8.3010288625707691</v>
      </c>
      <c r="V482" s="2">
        <v>0</v>
      </c>
      <c r="W482" s="5">
        <v>1</v>
      </c>
      <c r="X482" s="5">
        <v>219.89</v>
      </c>
      <c r="Y482" s="6">
        <f t="shared" ref="Y482:Y537" si="21">(X482*100)/219.89</f>
        <v>100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1</v>
      </c>
      <c r="AH482" s="5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5">
        <v>1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</row>
    <row r="483" spans="1:52" ht="15.75" customHeight="1">
      <c r="A483" s="4">
        <v>43132</v>
      </c>
      <c r="B483" s="2" t="s">
        <v>6</v>
      </c>
      <c r="C483" s="19">
        <v>1</v>
      </c>
      <c r="D483" s="5" t="s">
        <v>7</v>
      </c>
      <c r="E483" s="5">
        <v>373.22</v>
      </c>
      <c r="F483" s="6">
        <f t="shared" si="0"/>
        <v>5.922168058105326</v>
      </c>
      <c r="G483" s="10">
        <v>106</v>
      </c>
      <c r="H483" s="30">
        <f>G483+H482</f>
        <v>43972</v>
      </c>
      <c r="I483" s="10">
        <f t="shared" si="20"/>
        <v>10.691308346698754</v>
      </c>
      <c r="J483" s="10">
        <v>0</v>
      </c>
      <c r="K483" s="10">
        <v>344.64</v>
      </c>
      <c r="L483" s="6">
        <f t="shared" si="1"/>
        <v>5.8425003939680238</v>
      </c>
      <c r="M483" s="11"/>
      <c r="N483" s="11">
        <f t="shared" si="2"/>
        <v>0</v>
      </c>
      <c r="O483" s="5">
        <v>0</v>
      </c>
      <c r="P483" s="5">
        <v>1</v>
      </c>
      <c r="Q483" s="5">
        <v>0</v>
      </c>
      <c r="R483" s="5">
        <v>0</v>
      </c>
      <c r="S483" s="5">
        <f t="shared" si="3"/>
        <v>0</v>
      </c>
      <c r="T483" s="5">
        <v>4028.0145360000001</v>
      </c>
      <c r="U483" s="5">
        <f t="shared" si="4"/>
        <v>8.3010288625707691</v>
      </c>
      <c r="V483" s="2">
        <v>0</v>
      </c>
      <c r="W483" s="5">
        <v>1</v>
      </c>
      <c r="X483" s="5">
        <v>220.05</v>
      </c>
      <c r="Y483" s="6">
        <f t="shared" si="21"/>
        <v>100.07276365455455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1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5">
        <v>1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</row>
    <row r="484" spans="1:52" ht="15.75" customHeight="1">
      <c r="A484" s="4">
        <v>43160</v>
      </c>
      <c r="B484" s="2" t="s">
        <v>6</v>
      </c>
      <c r="C484" s="19">
        <v>1</v>
      </c>
      <c r="D484" s="5" t="s">
        <v>7</v>
      </c>
      <c r="E484" s="5">
        <v>413.89</v>
      </c>
      <c r="F484" s="6">
        <f t="shared" si="0"/>
        <v>6.0256002380375957</v>
      </c>
      <c r="G484" s="10">
        <v>113</v>
      </c>
      <c r="H484" s="21">
        <v>38908</v>
      </c>
      <c r="I484" s="10">
        <f t="shared" si="20"/>
        <v>10.568955163989331</v>
      </c>
      <c r="J484" s="10">
        <v>0</v>
      </c>
      <c r="K484" s="10">
        <v>350.62</v>
      </c>
      <c r="L484" s="6">
        <f t="shared" si="1"/>
        <v>5.859703015925728</v>
      </c>
      <c r="M484" s="11"/>
      <c r="N484" s="11">
        <f t="shared" si="2"/>
        <v>0</v>
      </c>
      <c r="O484" s="5">
        <v>0</v>
      </c>
      <c r="P484" s="5">
        <v>1</v>
      </c>
      <c r="Q484" s="5">
        <v>0</v>
      </c>
      <c r="R484" s="5">
        <v>0</v>
      </c>
      <c r="S484" s="5">
        <f t="shared" si="3"/>
        <v>0</v>
      </c>
      <c r="T484" s="5">
        <v>4028.0145360000001</v>
      </c>
      <c r="U484" s="5">
        <f t="shared" si="4"/>
        <v>8.3010288625707691</v>
      </c>
      <c r="V484" s="2">
        <v>0</v>
      </c>
      <c r="W484" s="5">
        <v>1</v>
      </c>
      <c r="X484" s="5">
        <v>219.99</v>
      </c>
      <c r="Y484" s="6">
        <f t="shared" si="21"/>
        <v>100.04547728409661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6">
        <v>1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5">
        <v>1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</row>
    <row r="485" spans="1:52" ht="15.75" customHeight="1">
      <c r="A485" s="4">
        <v>43191</v>
      </c>
      <c r="B485" s="2" t="s">
        <v>6</v>
      </c>
      <c r="C485" s="19">
        <v>1</v>
      </c>
      <c r="D485" s="5" t="s">
        <v>7</v>
      </c>
      <c r="E485" s="5">
        <v>405.99</v>
      </c>
      <c r="F485" s="6">
        <f t="shared" si="0"/>
        <v>6.0063285287565238</v>
      </c>
      <c r="G485" s="10">
        <v>137</v>
      </c>
      <c r="H485" s="30">
        <f>G485+H484</f>
        <v>39045</v>
      </c>
      <c r="I485" s="10">
        <f t="shared" si="20"/>
        <v>10.572470106096775</v>
      </c>
      <c r="J485" s="10">
        <v>0</v>
      </c>
      <c r="K485" s="10">
        <v>351.08</v>
      </c>
      <c r="L485" s="6">
        <f t="shared" si="1"/>
        <v>5.8610141177239168</v>
      </c>
      <c r="M485" s="11"/>
      <c r="N485" s="11">
        <f t="shared" si="2"/>
        <v>0</v>
      </c>
      <c r="O485" s="5">
        <v>0</v>
      </c>
      <c r="P485" s="5">
        <v>1</v>
      </c>
      <c r="Q485" s="5">
        <v>0</v>
      </c>
      <c r="R485" s="5">
        <v>0</v>
      </c>
      <c r="S485" s="5">
        <f t="shared" si="3"/>
        <v>0</v>
      </c>
      <c r="T485" s="5">
        <v>4028.0145360000001</v>
      </c>
      <c r="U485" s="5">
        <f t="shared" si="4"/>
        <v>8.3010288625707691</v>
      </c>
      <c r="V485" s="2">
        <v>0</v>
      </c>
      <c r="W485" s="5">
        <v>1</v>
      </c>
      <c r="X485" s="5">
        <v>220.08</v>
      </c>
      <c r="Y485" s="6">
        <f t="shared" si="21"/>
        <v>100.08640683978354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6">
        <v>0</v>
      </c>
      <c r="AJ485" s="6">
        <v>1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5">
        <v>1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</row>
    <row r="486" spans="1:52" ht="15.75" customHeight="1">
      <c r="A486" s="9">
        <v>43221</v>
      </c>
      <c r="B486" s="2" t="s">
        <v>6</v>
      </c>
      <c r="C486" s="19">
        <v>1</v>
      </c>
      <c r="D486" s="5" t="s">
        <v>7</v>
      </c>
      <c r="E486" s="5">
        <v>421.93</v>
      </c>
      <c r="F486" s="6">
        <f t="shared" si="0"/>
        <v>6.0448394234996865</v>
      </c>
      <c r="G486" s="10">
        <v>94</v>
      </c>
      <c r="H486" s="30">
        <f>G486+H485</f>
        <v>39139</v>
      </c>
      <c r="I486" s="10">
        <f t="shared" si="20"/>
        <v>10.574874691313509</v>
      </c>
      <c r="J486" s="10">
        <v>0</v>
      </c>
      <c r="K486" s="10">
        <v>373.8</v>
      </c>
      <c r="L486" s="6">
        <f t="shared" si="1"/>
        <v>5.9237208950214626</v>
      </c>
      <c r="M486" s="11"/>
      <c r="N486" s="11">
        <f t="shared" si="2"/>
        <v>0</v>
      </c>
      <c r="O486" s="5">
        <v>0</v>
      </c>
      <c r="P486" s="5">
        <v>1</v>
      </c>
      <c r="Q486" s="5">
        <v>0</v>
      </c>
      <c r="R486" s="5">
        <v>0</v>
      </c>
      <c r="S486" s="5">
        <f t="shared" si="3"/>
        <v>0</v>
      </c>
      <c r="T486" s="5">
        <v>4028.0145360000001</v>
      </c>
      <c r="U486" s="5">
        <f t="shared" si="4"/>
        <v>8.3010288625707691</v>
      </c>
      <c r="V486" s="2">
        <v>0</v>
      </c>
      <c r="W486" s="5">
        <v>1</v>
      </c>
      <c r="X486" s="5">
        <v>221.66</v>
      </c>
      <c r="Y486" s="6">
        <f t="shared" si="21"/>
        <v>100.80494792850972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6">
        <v>0</v>
      </c>
      <c r="AJ486" s="6">
        <v>0</v>
      </c>
      <c r="AK486" s="6">
        <v>1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5">
        <v>1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</row>
    <row r="487" spans="1:52" ht="15.75" customHeight="1">
      <c r="A487" s="4">
        <v>43252</v>
      </c>
      <c r="B487" s="2" t="s">
        <v>6</v>
      </c>
      <c r="C487" s="19">
        <v>1</v>
      </c>
      <c r="D487" s="5" t="s">
        <v>7</v>
      </c>
      <c r="E487" s="5">
        <v>375.06</v>
      </c>
      <c r="F487" s="6">
        <f t="shared" si="0"/>
        <v>5.9270860131717757</v>
      </c>
      <c r="G487" s="10">
        <v>57</v>
      </c>
      <c r="H487" s="30">
        <f>G487+H486</f>
        <v>39196</v>
      </c>
      <c r="I487" s="10">
        <f t="shared" si="20"/>
        <v>10.576329979755709</v>
      </c>
      <c r="J487" s="10">
        <v>0</v>
      </c>
      <c r="K487" s="10">
        <v>340.32</v>
      </c>
      <c r="L487" s="6">
        <f t="shared" si="1"/>
        <v>5.8298863514519272</v>
      </c>
      <c r="M487" s="11"/>
      <c r="N487" s="11">
        <f t="shared" si="2"/>
        <v>0</v>
      </c>
      <c r="O487" s="5">
        <v>0</v>
      </c>
      <c r="P487" s="5">
        <v>1</v>
      </c>
      <c r="Q487" s="5">
        <v>0</v>
      </c>
      <c r="R487" s="5">
        <v>0</v>
      </c>
      <c r="S487" s="5">
        <f t="shared" si="3"/>
        <v>0</v>
      </c>
      <c r="T487" s="5">
        <v>4028.0145360000001</v>
      </c>
      <c r="U487" s="5">
        <f t="shared" si="4"/>
        <v>8.3010288625707691</v>
      </c>
      <c r="V487" s="2">
        <v>0</v>
      </c>
      <c r="W487" s="5">
        <v>1</v>
      </c>
      <c r="X487" s="5">
        <v>221.47</v>
      </c>
      <c r="Y487" s="6">
        <f t="shared" si="21"/>
        <v>100.71854108872618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6">
        <v>0</v>
      </c>
      <c r="AJ487" s="6">
        <v>0</v>
      </c>
      <c r="AK487" s="6">
        <v>0</v>
      </c>
      <c r="AL487" s="6">
        <v>1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5">
        <v>1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</row>
    <row r="488" spans="1:52" ht="15.75" customHeight="1">
      <c r="A488" s="4">
        <v>43282</v>
      </c>
      <c r="B488" s="2" t="s">
        <v>6</v>
      </c>
      <c r="C488" s="19">
        <v>1</v>
      </c>
      <c r="D488" s="5" t="s">
        <v>7</v>
      </c>
      <c r="E488" s="5">
        <v>376.11</v>
      </c>
      <c r="F488" s="6">
        <f t="shared" si="0"/>
        <v>5.929881653796043</v>
      </c>
      <c r="G488" s="10">
        <v>52</v>
      </c>
      <c r="H488" s="21">
        <v>38909</v>
      </c>
      <c r="I488" s="10">
        <f t="shared" si="20"/>
        <v>10.568980865314236</v>
      </c>
      <c r="J488" s="10">
        <v>0</v>
      </c>
      <c r="K488" s="10">
        <v>401.95</v>
      </c>
      <c r="L488" s="6">
        <f t="shared" si="1"/>
        <v>5.9963277027739696</v>
      </c>
      <c r="M488" s="11"/>
      <c r="N488" s="11">
        <f t="shared" si="2"/>
        <v>0</v>
      </c>
      <c r="O488" s="5">
        <v>0</v>
      </c>
      <c r="P488" s="5">
        <v>1</v>
      </c>
      <c r="Q488" s="5">
        <v>0</v>
      </c>
      <c r="R488" s="5">
        <v>0</v>
      </c>
      <c r="S488" s="5">
        <f t="shared" si="3"/>
        <v>0</v>
      </c>
      <c r="T488" s="5">
        <v>4028.0145360000001</v>
      </c>
      <c r="U488" s="5">
        <f t="shared" si="4"/>
        <v>8.3010288625707691</v>
      </c>
      <c r="V488" s="2">
        <v>0</v>
      </c>
      <c r="W488" s="5">
        <v>1</v>
      </c>
      <c r="X488" s="5">
        <v>221.59</v>
      </c>
      <c r="Y488" s="6">
        <f t="shared" si="21"/>
        <v>100.7731138296421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1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5">
        <v>1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</row>
    <row r="489" spans="1:52" ht="15.75" customHeight="1">
      <c r="A489" s="4">
        <v>43313</v>
      </c>
      <c r="B489" s="2" t="s">
        <v>6</v>
      </c>
      <c r="C489" s="19">
        <v>1</v>
      </c>
      <c r="D489" s="5" t="s">
        <v>7</v>
      </c>
      <c r="E489" s="5">
        <v>375.45</v>
      </c>
      <c r="F489" s="6">
        <f t="shared" si="0"/>
        <v>5.9281253065458932</v>
      </c>
      <c r="G489" s="10">
        <v>19</v>
      </c>
      <c r="H489" s="30">
        <f>G489+H488</f>
        <v>38928</v>
      </c>
      <c r="I489" s="10">
        <f t="shared" si="20"/>
        <v>10.569469065023304</v>
      </c>
      <c r="J489" s="10">
        <v>0</v>
      </c>
      <c r="K489" s="10">
        <v>390.44</v>
      </c>
      <c r="L489" s="6">
        <f t="shared" si="1"/>
        <v>5.9672743083067648</v>
      </c>
      <c r="M489" s="11"/>
      <c r="N489" s="11">
        <f t="shared" si="2"/>
        <v>0</v>
      </c>
      <c r="O489" s="5">
        <v>0</v>
      </c>
      <c r="P489" s="5">
        <v>1</v>
      </c>
      <c r="Q489" s="5">
        <v>0</v>
      </c>
      <c r="R489" s="5">
        <v>0</v>
      </c>
      <c r="S489" s="5">
        <f t="shared" si="3"/>
        <v>0</v>
      </c>
      <c r="T489" s="5">
        <v>4028.0145360000001</v>
      </c>
      <c r="U489" s="5">
        <f t="shared" si="4"/>
        <v>8.3010288625707691</v>
      </c>
      <c r="V489" s="2">
        <v>0</v>
      </c>
      <c r="W489" s="5">
        <v>1</v>
      </c>
      <c r="X489" s="5">
        <v>222.03</v>
      </c>
      <c r="Y489" s="6">
        <f t="shared" si="21"/>
        <v>100.97321387966711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1</v>
      </c>
      <c r="AO489" s="6">
        <v>0</v>
      </c>
      <c r="AP489" s="6">
        <v>0</v>
      </c>
      <c r="AQ489" s="6">
        <v>0</v>
      </c>
      <c r="AR489" s="6">
        <v>0</v>
      </c>
      <c r="AS489" s="5">
        <v>1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</row>
    <row r="490" spans="1:52" ht="15.75" customHeight="1">
      <c r="A490" s="4">
        <v>43344</v>
      </c>
      <c r="B490" s="2" t="s">
        <v>6</v>
      </c>
      <c r="C490" s="19">
        <v>1</v>
      </c>
      <c r="D490" s="5" t="s">
        <v>7</v>
      </c>
      <c r="E490" s="5">
        <v>278.13</v>
      </c>
      <c r="F490" s="6">
        <f t="shared" si="0"/>
        <v>5.6280886302870003</v>
      </c>
      <c r="G490" s="10">
        <v>16</v>
      </c>
      <c r="H490" s="30">
        <f>G490+H489</f>
        <v>38944</v>
      </c>
      <c r="I490" s="10">
        <f t="shared" si="20"/>
        <v>10.569879995787254</v>
      </c>
      <c r="J490" s="10">
        <v>0</v>
      </c>
      <c r="K490" s="10">
        <v>346.35</v>
      </c>
      <c r="L490" s="6">
        <f t="shared" si="1"/>
        <v>5.8474498244686144</v>
      </c>
      <c r="M490" s="11"/>
      <c r="N490" s="11">
        <f t="shared" si="2"/>
        <v>0</v>
      </c>
      <c r="O490" s="5">
        <v>0</v>
      </c>
      <c r="P490" s="5">
        <v>1</v>
      </c>
      <c r="Q490" s="5">
        <v>0</v>
      </c>
      <c r="R490" s="5">
        <v>0</v>
      </c>
      <c r="S490" s="5">
        <f t="shared" si="3"/>
        <v>0</v>
      </c>
      <c r="T490" s="5">
        <v>4028.0145360000001</v>
      </c>
      <c r="U490" s="5">
        <f t="shared" si="4"/>
        <v>8.3010288625707691</v>
      </c>
      <c r="V490" s="2">
        <v>0</v>
      </c>
      <c r="W490" s="5">
        <v>1</v>
      </c>
      <c r="X490" s="5">
        <v>222.15</v>
      </c>
      <c r="Y490" s="6">
        <f t="shared" si="21"/>
        <v>101.02778662058303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1</v>
      </c>
      <c r="AP490" s="6">
        <v>0</v>
      </c>
      <c r="AQ490" s="6">
        <v>0</v>
      </c>
      <c r="AR490" s="6">
        <v>0</v>
      </c>
      <c r="AS490" s="5">
        <v>1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</row>
    <row r="491" spans="1:52" ht="15.75" customHeight="1">
      <c r="A491" s="4">
        <v>43374</v>
      </c>
      <c r="B491" s="2" t="s">
        <v>6</v>
      </c>
      <c r="C491" s="19">
        <v>1</v>
      </c>
      <c r="D491" s="5" t="s">
        <v>7</v>
      </c>
      <c r="E491" s="5">
        <v>296.38</v>
      </c>
      <c r="F491" s="6">
        <f t="shared" si="0"/>
        <v>5.6916424147620326</v>
      </c>
      <c r="G491" s="10">
        <v>5</v>
      </c>
      <c r="H491" s="30">
        <f>G491+H490</f>
        <v>38949</v>
      </c>
      <c r="I491" s="10">
        <f t="shared" si="20"/>
        <v>10.570008377028364</v>
      </c>
      <c r="J491" s="10">
        <v>0</v>
      </c>
      <c r="K491" s="10">
        <v>383.7</v>
      </c>
      <c r="L491" s="6">
        <f t="shared" si="1"/>
        <v>5.9498609972529071</v>
      </c>
      <c r="M491" s="11"/>
      <c r="N491" s="11">
        <f t="shared" si="2"/>
        <v>0</v>
      </c>
      <c r="O491" s="5">
        <v>0</v>
      </c>
      <c r="P491" s="5">
        <v>1</v>
      </c>
      <c r="Q491" s="5">
        <v>0</v>
      </c>
      <c r="R491" s="5">
        <v>0</v>
      </c>
      <c r="S491" s="5">
        <f t="shared" si="3"/>
        <v>0</v>
      </c>
      <c r="T491" s="5">
        <v>4028.0145360000001</v>
      </c>
      <c r="U491" s="5">
        <f t="shared" si="4"/>
        <v>8.3010288625707691</v>
      </c>
      <c r="V491" s="2">
        <v>0</v>
      </c>
      <c r="W491" s="5">
        <v>1</v>
      </c>
      <c r="X491" s="5">
        <v>222.44</v>
      </c>
      <c r="Y491" s="6">
        <f t="shared" si="21"/>
        <v>101.15967074446314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1</v>
      </c>
      <c r="AQ491" s="6">
        <v>0</v>
      </c>
      <c r="AR491" s="6">
        <v>0</v>
      </c>
      <c r="AS491" s="5">
        <v>1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</row>
    <row r="492" spans="1:52" ht="15.75" customHeight="1">
      <c r="A492" s="4">
        <v>43405</v>
      </c>
      <c r="B492" s="2" t="s">
        <v>6</v>
      </c>
      <c r="C492" s="19">
        <v>1</v>
      </c>
      <c r="D492" s="5" t="s">
        <v>7</v>
      </c>
      <c r="E492" s="5">
        <v>284.92</v>
      </c>
      <c r="F492" s="6">
        <f t="shared" si="0"/>
        <v>5.6522084391101535</v>
      </c>
      <c r="G492" s="10">
        <v>0</v>
      </c>
      <c r="H492" s="21">
        <v>38910</v>
      </c>
      <c r="I492" s="10">
        <f t="shared" si="20"/>
        <v>10.569006565978599</v>
      </c>
      <c r="J492" s="10">
        <v>0</v>
      </c>
      <c r="K492" s="10">
        <v>402.49</v>
      </c>
      <c r="L492" s="6">
        <f t="shared" si="1"/>
        <v>5.9976702518294864</v>
      </c>
      <c r="M492" s="11"/>
      <c r="N492" s="11">
        <f t="shared" si="2"/>
        <v>0</v>
      </c>
      <c r="O492" s="5">
        <v>0</v>
      </c>
      <c r="P492" s="5">
        <v>1</v>
      </c>
      <c r="Q492" s="5">
        <v>0</v>
      </c>
      <c r="R492" s="5">
        <v>0</v>
      </c>
      <c r="S492" s="5">
        <f t="shared" si="3"/>
        <v>0</v>
      </c>
      <c r="T492" s="5">
        <v>4028.0145360000001</v>
      </c>
      <c r="U492" s="5">
        <f t="shared" si="4"/>
        <v>8.3010288625707691</v>
      </c>
      <c r="V492" s="2">
        <v>0</v>
      </c>
      <c r="W492" s="5">
        <v>1</v>
      </c>
      <c r="X492" s="5">
        <v>222.58</v>
      </c>
      <c r="Y492" s="6">
        <f t="shared" si="21"/>
        <v>101.22333894219838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1</v>
      </c>
      <c r="AR492" s="6">
        <v>0</v>
      </c>
      <c r="AS492" s="5">
        <v>1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</row>
    <row r="493" spans="1:52" ht="15.75" customHeight="1">
      <c r="A493" s="4">
        <v>43435</v>
      </c>
      <c r="B493" s="2" t="s">
        <v>6</v>
      </c>
      <c r="C493" s="19">
        <v>1</v>
      </c>
      <c r="D493" s="5" t="s">
        <v>7</v>
      </c>
      <c r="E493" s="5">
        <v>360.85</v>
      </c>
      <c r="F493" s="6">
        <f t="shared" si="0"/>
        <v>5.8884623595182823</v>
      </c>
      <c r="G493" s="10">
        <v>0</v>
      </c>
      <c r="H493" s="30">
        <f>G493+H492</f>
        <v>38910</v>
      </c>
      <c r="I493" s="10">
        <f t="shared" si="20"/>
        <v>10.569006565978599</v>
      </c>
      <c r="J493" s="10">
        <v>0</v>
      </c>
      <c r="K493" s="10">
        <v>390.49</v>
      </c>
      <c r="L493" s="6">
        <f t="shared" si="1"/>
        <v>5.9674023607572231</v>
      </c>
      <c r="M493" s="11"/>
      <c r="N493" s="11">
        <f t="shared" si="2"/>
        <v>0</v>
      </c>
      <c r="O493" s="5">
        <v>0</v>
      </c>
      <c r="P493" s="5">
        <v>1</v>
      </c>
      <c r="Q493" s="5">
        <v>0</v>
      </c>
      <c r="R493" s="5">
        <v>0</v>
      </c>
      <c r="S493" s="5">
        <f t="shared" si="3"/>
        <v>0</v>
      </c>
      <c r="T493" s="5">
        <v>4028.0145360000001</v>
      </c>
      <c r="U493" s="5">
        <f t="shared" si="4"/>
        <v>8.3010288625707691</v>
      </c>
      <c r="V493" s="2">
        <v>0</v>
      </c>
      <c r="W493" s="5">
        <v>1</v>
      </c>
      <c r="X493" s="5">
        <v>222.55</v>
      </c>
      <c r="Y493" s="6">
        <f t="shared" si="21"/>
        <v>101.2096957569694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1</v>
      </c>
      <c r="AS493" s="5">
        <v>1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</row>
    <row r="494" spans="1:52" ht="15.75" customHeight="1">
      <c r="A494" s="4">
        <v>43466</v>
      </c>
      <c r="B494" s="2" t="s">
        <v>6</v>
      </c>
      <c r="C494" s="19">
        <v>1</v>
      </c>
      <c r="D494" s="5" t="s">
        <v>7</v>
      </c>
      <c r="E494" s="5">
        <v>356.75</v>
      </c>
      <c r="F494" s="6">
        <f t="shared" si="0"/>
        <v>5.8770352563569457</v>
      </c>
      <c r="G494" s="10">
        <v>0</v>
      </c>
      <c r="H494" s="30">
        <f>G494+H493</f>
        <v>38910</v>
      </c>
      <c r="I494" s="10">
        <f t="shared" si="20"/>
        <v>10.569006565978599</v>
      </c>
      <c r="J494" s="10">
        <v>0</v>
      </c>
      <c r="K494" s="10">
        <v>401.35</v>
      </c>
      <c r="L494" s="6">
        <f t="shared" si="1"/>
        <v>5.9948338645775863</v>
      </c>
      <c r="M494" s="11"/>
      <c r="N494" s="11">
        <f t="shared" si="2"/>
        <v>0</v>
      </c>
      <c r="O494" s="5">
        <v>0</v>
      </c>
      <c r="P494" s="5">
        <v>1</v>
      </c>
      <c r="Q494" s="5">
        <v>0</v>
      </c>
      <c r="R494" s="5">
        <v>0</v>
      </c>
      <c r="S494" s="5">
        <f t="shared" si="3"/>
        <v>0</v>
      </c>
      <c r="T494" s="5">
        <v>4028.0145360000001</v>
      </c>
      <c r="U494" s="5">
        <f t="shared" si="4"/>
        <v>8.3010288625707691</v>
      </c>
      <c r="V494" s="2">
        <v>0</v>
      </c>
      <c r="W494" s="5">
        <v>1</v>
      </c>
      <c r="X494" s="5">
        <v>222.68</v>
      </c>
      <c r="Y494" s="6">
        <f t="shared" si="21"/>
        <v>101.26881622629497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1</v>
      </c>
      <c r="AH494" s="5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5">
        <v>1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</row>
    <row r="495" spans="1:52" ht="15.75" customHeight="1">
      <c r="A495" s="4">
        <v>43497</v>
      </c>
      <c r="B495" s="2" t="s">
        <v>6</v>
      </c>
      <c r="C495" s="19">
        <v>1</v>
      </c>
      <c r="D495" s="5" t="s">
        <v>7</v>
      </c>
      <c r="E495" s="5">
        <v>274.89999999999998</v>
      </c>
      <c r="F495" s="6">
        <f t="shared" si="0"/>
        <v>5.6164073951712004</v>
      </c>
      <c r="G495" s="10">
        <v>0</v>
      </c>
      <c r="H495" s="30">
        <f>G495+H494</f>
        <v>38910</v>
      </c>
      <c r="I495" s="10">
        <f t="shared" si="20"/>
        <v>10.569006565978599</v>
      </c>
      <c r="J495" s="10">
        <v>0</v>
      </c>
      <c r="K495" s="10">
        <v>389.37</v>
      </c>
      <c r="L495" s="6">
        <f t="shared" si="1"/>
        <v>5.9645300483677772</v>
      </c>
      <c r="M495" s="11"/>
      <c r="N495" s="11">
        <f t="shared" si="2"/>
        <v>0</v>
      </c>
      <c r="O495" s="5">
        <v>0</v>
      </c>
      <c r="P495" s="5">
        <v>1</v>
      </c>
      <c r="Q495" s="5">
        <v>0</v>
      </c>
      <c r="R495" s="5">
        <v>0</v>
      </c>
      <c r="S495" s="5">
        <f t="shared" si="3"/>
        <v>0</v>
      </c>
      <c r="T495" s="5">
        <v>4028.0145360000001</v>
      </c>
      <c r="U495" s="5">
        <f t="shared" si="4"/>
        <v>8.3010288625707691</v>
      </c>
      <c r="V495" s="2">
        <v>0</v>
      </c>
      <c r="W495" s="5">
        <v>1</v>
      </c>
      <c r="X495" s="5">
        <v>223.21</v>
      </c>
      <c r="Y495" s="6">
        <f t="shared" si="21"/>
        <v>101.50984583200692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1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5">
        <v>1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</row>
    <row r="496" spans="1:52" ht="15.75" customHeight="1">
      <c r="A496" s="4">
        <v>43525</v>
      </c>
      <c r="B496" s="2" t="s">
        <v>6</v>
      </c>
      <c r="C496" s="19">
        <v>1</v>
      </c>
      <c r="D496" s="5" t="s">
        <v>7</v>
      </c>
      <c r="E496" s="5">
        <v>322.69</v>
      </c>
      <c r="F496" s="6">
        <f t="shared" si="0"/>
        <v>5.7766921100435189</v>
      </c>
      <c r="G496" s="10">
        <v>1</v>
      </c>
      <c r="H496" s="21">
        <v>38911</v>
      </c>
      <c r="I496" s="10">
        <f t="shared" si="20"/>
        <v>10.569032265982456</v>
      </c>
      <c r="J496" s="10">
        <v>0</v>
      </c>
      <c r="K496" s="10">
        <v>384.07</v>
      </c>
      <c r="L496" s="6">
        <f t="shared" si="1"/>
        <v>5.950824827641287</v>
      </c>
      <c r="M496" s="11"/>
      <c r="N496" s="11">
        <f t="shared" si="2"/>
        <v>0</v>
      </c>
      <c r="O496" s="5">
        <v>0</v>
      </c>
      <c r="P496" s="5">
        <v>1</v>
      </c>
      <c r="Q496" s="5">
        <v>0</v>
      </c>
      <c r="R496" s="5">
        <v>0</v>
      </c>
      <c r="S496" s="5">
        <f t="shared" si="3"/>
        <v>0</v>
      </c>
      <c r="T496" s="5">
        <v>4028.0145360000001</v>
      </c>
      <c r="U496" s="5">
        <f t="shared" si="4"/>
        <v>8.3010288625707691</v>
      </c>
      <c r="V496" s="2">
        <v>0</v>
      </c>
      <c r="W496" s="5">
        <v>1</v>
      </c>
      <c r="X496" s="5">
        <v>223.47</v>
      </c>
      <c r="Y496" s="6">
        <f t="shared" si="21"/>
        <v>101.62808677065806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6">
        <v>1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5">
        <v>1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</row>
    <row r="497" spans="1:52" ht="15.75" customHeight="1">
      <c r="A497" s="4">
        <v>43556</v>
      </c>
      <c r="B497" s="2" t="s">
        <v>6</v>
      </c>
      <c r="C497" s="19">
        <v>1</v>
      </c>
      <c r="D497" s="5" t="s">
        <v>7</v>
      </c>
      <c r="E497" s="5">
        <v>391.13</v>
      </c>
      <c r="F497" s="6">
        <f t="shared" si="0"/>
        <v>5.9690399855442813</v>
      </c>
      <c r="G497" s="10">
        <v>0</v>
      </c>
      <c r="H497" s="30">
        <f>G497+H496</f>
        <v>38911</v>
      </c>
      <c r="I497" s="10">
        <f t="shared" si="20"/>
        <v>10.569032265982456</v>
      </c>
      <c r="J497" s="10">
        <v>0</v>
      </c>
      <c r="K497" s="10">
        <v>374.23</v>
      </c>
      <c r="L497" s="6">
        <f t="shared" si="1"/>
        <v>5.9248705816579976</v>
      </c>
      <c r="M497" s="11"/>
      <c r="N497" s="11">
        <f t="shared" si="2"/>
        <v>0</v>
      </c>
      <c r="O497" s="5">
        <v>0</v>
      </c>
      <c r="P497" s="5">
        <v>1</v>
      </c>
      <c r="Q497" s="5">
        <v>0</v>
      </c>
      <c r="R497" s="5">
        <v>0</v>
      </c>
      <c r="S497" s="5">
        <f t="shared" si="3"/>
        <v>0</v>
      </c>
      <c r="T497" s="5">
        <v>4028.0145360000001</v>
      </c>
      <c r="U497" s="5">
        <f t="shared" si="4"/>
        <v>8.3010288625707691</v>
      </c>
      <c r="V497" s="2">
        <v>0</v>
      </c>
      <c r="W497" s="5">
        <v>1</v>
      </c>
      <c r="X497" s="5">
        <v>224.01</v>
      </c>
      <c r="Y497" s="6">
        <f t="shared" si="21"/>
        <v>101.87366410477966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6">
        <v>0</v>
      </c>
      <c r="AJ497" s="6">
        <v>1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5">
        <v>1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</row>
    <row r="498" spans="1:52" ht="15.75" customHeight="1">
      <c r="A498" s="9">
        <v>43586</v>
      </c>
      <c r="B498" s="2" t="s">
        <v>6</v>
      </c>
      <c r="C498" s="19">
        <v>1</v>
      </c>
      <c r="D498" s="5" t="s">
        <v>7</v>
      </c>
      <c r="E498" s="5">
        <v>345.66</v>
      </c>
      <c r="F498" s="6">
        <f t="shared" si="0"/>
        <v>5.8454556329723468</v>
      </c>
      <c r="G498" s="10">
        <v>0</v>
      </c>
      <c r="H498" s="30">
        <f>G498+H497</f>
        <v>38911</v>
      </c>
      <c r="I498" s="10">
        <f t="shared" si="20"/>
        <v>10.569032265982456</v>
      </c>
      <c r="J498" s="10">
        <v>0</v>
      </c>
      <c r="K498" s="10">
        <v>425.1</v>
      </c>
      <c r="L498" s="6">
        <f t="shared" si="1"/>
        <v>6.0523244353647447</v>
      </c>
      <c r="M498" s="11"/>
      <c r="N498" s="11">
        <f t="shared" si="2"/>
        <v>0</v>
      </c>
      <c r="O498" s="5">
        <v>0</v>
      </c>
      <c r="P498" s="5">
        <v>1</v>
      </c>
      <c r="Q498" s="5">
        <v>0</v>
      </c>
      <c r="R498" s="5">
        <v>0</v>
      </c>
      <c r="S498" s="5">
        <f t="shared" si="3"/>
        <v>0</v>
      </c>
      <c r="T498" s="5">
        <v>4028.0145360000001</v>
      </c>
      <c r="U498" s="5">
        <f t="shared" si="4"/>
        <v>8.3010288625707691</v>
      </c>
      <c r="V498" s="2">
        <v>0</v>
      </c>
      <c r="W498" s="5">
        <v>1</v>
      </c>
      <c r="X498" s="5">
        <v>224.14</v>
      </c>
      <c r="Y498" s="6">
        <f t="shared" si="21"/>
        <v>101.93278457410524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6">
        <v>0</v>
      </c>
      <c r="AJ498" s="6">
        <v>0</v>
      </c>
      <c r="AK498" s="6">
        <v>1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5">
        <v>1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</row>
    <row r="499" spans="1:52" ht="15.75" customHeight="1">
      <c r="A499" s="4">
        <v>43617</v>
      </c>
      <c r="B499" s="2" t="s">
        <v>6</v>
      </c>
      <c r="C499" s="19">
        <v>1</v>
      </c>
      <c r="D499" s="5" t="s">
        <v>7</v>
      </c>
      <c r="E499" s="5">
        <v>287.05</v>
      </c>
      <c r="F499" s="6">
        <f t="shared" si="0"/>
        <v>5.6596564166136458</v>
      </c>
      <c r="G499" s="10">
        <v>0</v>
      </c>
      <c r="H499" s="30">
        <f>G499+H498</f>
        <v>38911</v>
      </c>
      <c r="I499" s="10">
        <f t="shared" si="20"/>
        <v>10.569032265982456</v>
      </c>
      <c r="J499" s="10">
        <v>0</v>
      </c>
      <c r="K499" s="10">
        <v>374.76</v>
      </c>
      <c r="L499" s="6">
        <f t="shared" si="1"/>
        <v>5.9262858210829874</v>
      </c>
      <c r="M499" s="11"/>
      <c r="N499" s="11">
        <f t="shared" si="2"/>
        <v>0</v>
      </c>
      <c r="O499" s="5">
        <v>0</v>
      </c>
      <c r="P499" s="5">
        <v>1</v>
      </c>
      <c r="Q499" s="5">
        <v>0</v>
      </c>
      <c r="R499" s="5">
        <v>0</v>
      </c>
      <c r="S499" s="5">
        <f t="shared" si="3"/>
        <v>0</v>
      </c>
      <c r="T499" s="5">
        <v>4028.0145360000001</v>
      </c>
      <c r="U499" s="5">
        <f t="shared" si="4"/>
        <v>8.3010288625707691</v>
      </c>
      <c r="V499" s="2">
        <v>0</v>
      </c>
      <c r="W499" s="5">
        <v>1</v>
      </c>
      <c r="X499" s="5">
        <v>224.14</v>
      </c>
      <c r="Y499" s="6">
        <f t="shared" si="21"/>
        <v>101.93278457410524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6">
        <v>0</v>
      </c>
      <c r="AJ499" s="6">
        <v>0</v>
      </c>
      <c r="AK499" s="6">
        <v>0</v>
      </c>
      <c r="AL499" s="6">
        <v>1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5">
        <v>1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</row>
    <row r="500" spans="1:52" ht="15.75" customHeight="1">
      <c r="A500" s="4">
        <v>43647</v>
      </c>
      <c r="B500" s="2" t="s">
        <v>6</v>
      </c>
      <c r="C500" s="19">
        <v>1</v>
      </c>
      <c r="D500" s="5" t="s">
        <v>7</v>
      </c>
      <c r="E500" s="5">
        <v>342.9</v>
      </c>
      <c r="F500" s="6">
        <f t="shared" si="0"/>
        <v>5.8374388594688744</v>
      </c>
      <c r="G500" s="10">
        <v>1</v>
      </c>
      <c r="H500" s="21">
        <v>38912</v>
      </c>
      <c r="I500" s="10">
        <f t="shared" si="20"/>
        <v>10.56905796532584</v>
      </c>
      <c r="J500" s="10">
        <v>2</v>
      </c>
      <c r="K500" s="10">
        <v>428.56</v>
      </c>
      <c r="L500" s="6">
        <f t="shared" si="1"/>
        <v>6.0604307515727047</v>
      </c>
      <c r="M500" s="11"/>
      <c r="N500" s="11">
        <f t="shared" si="2"/>
        <v>0</v>
      </c>
      <c r="O500" s="5">
        <v>0</v>
      </c>
      <c r="P500" s="5">
        <v>1</v>
      </c>
      <c r="Q500" s="5">
        <v>0</v>
      </c>
      <c r="R500" s="5">
        <v>0</v>
      </c>
      <c r="S500" s="5">
        <f t="shared" si="3"/>
        <v>0</v>
      </c>
      <c r="T500" s="5">
        <v>4028.0145360000001</v>
      </c>
      <c r="U500" s="5">
        <f t="shared" si="4"/>
        <v>8.3010288625707691</v>
      </c>
      <c r="V500" s="2">
        <v>0</v>
      </c>
      <c r="W500" s="5">
        <v>1</v>
      </c>
      <c r="X500" s="5">
        <v>224.14</v>
      </c>
      <c r="Y500" s="6">
        <f t="shared" si="21"/>
        <v>101.93278457410524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1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5">
        <v>1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</row>
    <row r="501" spans="1:52" ht="15.75" customHeight="1">
      <c r="A501" s="4">
        <v>43678</v>
      </c>
      <c r="B501" s="2" t="s">
        <v>6</v>
      </c>
      <c r="C501" s="19">
        <v>1</v>
      </c>
      <c r="D501" s="5" t="s">
        <v>7</v>
      </c>
      <c r="E501" s="5">
        <v>329.89</v>
      </c>
      <c r="F501" s="6">
        <f t="shared" si="0"/>
        <v>5.7987592655592879</v>
      </c>
      <c r="G501" s="10">
        <v>0</v>
      </c>
      <c r="H501" s="30">
        <f>G501+H500</f>
        <v>38912</v>
      </c>
      <c r="I501" s="10">
        <f t="shared" si="20"/>
        <v>10.56905796532584</v>
      </c>
      <c r="J501" s="10">
        <v>2</v>
      </c>
      <c r="K501" s="10">
        <v>388</v>
      </c>
      <c r="L501" s="6">
        <f t="shared" si="1"/>
        <v>5.9610053396232736</v>
      </c>
      <c r="M501" s="11"/>
      <c r="N501" s="11">
        <f t="shared" si="2"/>
        <v>0</v>
      </c>
      <c r="O501" s="5">
        <v>0</v>
      </c>
      <c r="P501" s="5">
        <v>1</v>
      </c>
      <c r="Q501" s="5">
        <v>0</v>
      </c>
      <c r="R501" s="5">
        <v>0</v>
      </c>
      <c r="S501" s="5">
        <f t="shared" si="3"/>
        <v>0</v>
      </c>
      <c r="T501" s="5">
        <v>4028.0145360000001</v>
      </c>
      <c r="U501" s="5">
        <f t="shared" si="4"/>
        <v>8.3010288625707691</v>
      </c>
      <c r="V501" s="2">
        <v>0</v>
      </c>
      <c r="W501" s="5">
        <v>1</v>
      </c>
      <c r="X501" s="5">
        <v>224.11</v>
      </c>
      <c r="Y501" s="6">
        <f t="shared" si="21"/>
        <v>101.91914138887627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1</v>
      </c>
      <c r="AO501" s="6">
        <v>0</v>
      </c>
      <c r="AP501" s="6">
        <v>0</v>
      </c>
      <c r="AQ501" s="6">
        <v>0</v>
      </c>
      <c r="AR501" s="6">
        <v>0</v>
      </c>
      <c r="AS501" s="5">
        <v>1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</row>
    <row r="502" spans="1:52" ht="15.75" customHeight="1">
      <c r="A502" s="4">
        <v>43709</v>
      </c>
      <c r="B502" s="2" t="s">
        <v>6</v>
      </c>
      <c r="C502" s="19">
        <v>1</v>
      </c>
      <c r="D502" s="5" t="s">
        <v>7</v>
      </c>
      <c r="E502" s="5">
        <v>313.33</v>
      </c>
      <c r="F502" s="6">
        <f t="shared" si="0"/>
        <v>5.7472569482414801</v>
      </c>
      <c r="G502" s="10">
        <v>0</v>
      </c>
      <c r="H502" s="30">
        <f>G502+H501</f>
        <v>38912</v>
      </c>
      <c r="I502" s="10">
        <f t="shared" si="20"/>
        <v>10.56905796532584</v>
      </c>
      <c r="J502" s="10">
        <v>2</v>
      </c>
      <c r="K502" s="10">
        <v>390.59</v>
      </c>
      <c r="L502" s="6">
        <f t="shared" si="1"/>
        <v>5.967658416476346</v>
      </c>
      <c r="M502" s="11"/>
      <c r="N502" s="11">
        <f t="shared" si="2"/>
        <v>0</v>
      </c>
      <c r="O502" s="5">
        <v>0</v>
      </c>
      <c r="P502" s="5">
        <v>1</v>
      </c>
      <c r="Q502" s="5">
        <v>0</v>
      </c>
      <c r="R502" s="5">
        <v>0</v>
      </c>
      <c r="S502" s="5">
        <f t="shared" si="3"/>
        <v>0</v>
      </c>
      <c r="T502" s="5">
        <v>4028.0145360000001</v>
      </c>
      <c r="U502" s="5">
        <f t="shared" si="4"/>
        <v>8.3010288625707691</v>
      </c>
      <c r="V502" s="2">
        <v>0</v>
      </c>
      <c r="W502" s="5">
        <v>1</v>
      </c>
      <c r="X502" s="5">
        <v>224.14</v>
      </c>
      <c r="Y502" s="6">
        <f t="shared" si="21"/>
        <v>101.93278457410524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1</v>
      </c>
      <c r="AP502" s="6">
        <v>0</v>
      </c>
      <c r="AQ502" s="6">
        <v>0</v>
      </c>
      <c r="AR502" s="6">
        <v>0</v>
      </c>
      <c r="AS502" s="5">
        <v>1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</row>
    <row r="503" spans="1:52" ht="15.75" customHeight="1">
      <c r="A503" s="4">
        <v>43739</v>
      </c>
      <c r="B503" s="2" t="s">
        <v>6</v>
      </c>
      <c r="C503" s="19">
        <v>1</v>
      </c>
      <c r="D503" s="5" t="s">
        <v>7</v>
      </c>
      <c r="E503" s="5">
        <v>266.29000000000002</v>
      </c>
      <c r="F503" s="6">
        <f t="shared" si="0"/>
        <v>5.5845859404813103</v>
      </c>
      <c r="G503" s="10">
        <v>0</v>
      </c>
      <c r="H503" s="30">
        <f>G503+H502</f>
        <v>38912</v>
      </c>
      <c r="I503" s="10">
        <f t="shared" si="20"/>
        <v>10.56905796532584</v>
      </c>
      <c r="J503" s="10">
        <v>2</v>
      </c>
      <c r="K503" s="10">
        <v>405.46</v>
      </c>
      <c r="L503" s="6">
        <f t="shared" si="1"/>
        <v>6.0050222250400473</v>
      </c>
      <c r="M503" s="11"/>
      <c r="N503" s="11">
        <f t="shared" si="2"/>
        <v>0</v>
      </c>
      <c r="O503" s="5">
        <v>0</v>
      </c>
      <c r="P503" s="5">
        <v>1</v>
      </c>
      <c r="Q503" s="5">
        <v>0</v>
      </c>
      <c r="R503" s="5">
        <v>0</v>
      </c>
      <c r="S503" s="5">
        <f t="shared" si="3"/>
        <v>0</v>
      </c>
      <c r="T503" s="5">
        <v>4028.0145360000001</v>
      </c>
      <c r="U503" s="5">
        <f t="shared" si="4"/>
        <v>8.3010288625707691</v>
      </c>
      <c r="V503" s="2">
        <v>0</v>
      </c>
      <c r="W503" s="5">
        <v>1</v>
      </c>
      <c r="X503" s="5">
        <v>224.8</v>
      </c>
      <c r="Y503" s="6">
        <f t="shared" si="21"/>
        <v>102.23293464914276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1</v>
      </c>
      <c r="AQ503" s="6">
        <v>0</v>
      </c>
      <c r="AR503" s="6">
        <v>0</v>
      </c>
      <c r="AS503" s="5">
        <v>1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</row>
    <row r="504" spans="1:52" ht="15.75" customHeight="1">
      <c r="A504" s="4">
        <v>43770</v>
      </c>
      <c r="B504" s="2" t="s">
        <v>6</v>
      </c>
      <c r="C504" s="19">
        <v>1</v>
      </c>
      <c r="D504" s="5" t="s">
        <v>7</v>
      </c>
      <c r="E504" s="5">
        <v>244.76</v>
      </c>
      <c r="F504" s="6">
        <f t="shared" si="0"/>
        <v>5.5002781385943393</v>
      </c>
      <c r="G504" s="10">
        <v>1</v>
      </c>
      <c r="H504" s="21">
        <v>38913</v>
      </c>
      <c r="I504" s="10">
        <f t="shared" si="20"/>
        <v>10.569083664008783</v>
      </c>
      <c r="J504" s="10">
        <v>2</v>
      </c>
      <c r="K504" s="10">
        <v>410.6</v>
      </c>
      <c r="L504" s="6">
        <f t="shared" si="1"/>
        <v>6.0176195045848333</v>
      </c>
      <c r="M504" s="11"/>
      <c r="N504" s="11">
        <f t="shared" si="2"/>
        <v>0</v>
      </c>
      <c r="O504" s="5">
        <v>0</v>
      </c>
      <c r="P504" s="5">
        <v>1</v>
      </c>
      <c r="Q504" s="5">
        <v>0</v>
      </c>
      <c r="R504" s="5">
        <v>0</v>
      </c>
      <c r="S504" s="5">
        <f t="shared" si="3"/>
        <v>0</v>
      </c>
      <c r="T504" s="5">
        <v>4028.0145360000001</v>
      </c>
      <c r="U504" s="5">
        <f t="shared" si="4"/>
        <v>8.3010288625707691</v>
      </c>
      <c r="V504" s="2">
        <v>0</v>
      </c>
      <c r="W504" s="5">
        <v>1</v>
      </c>
      <c r="X504" s="5">
        <v>225.17</v>
      </c>
      <c r="Y504" s="6">
        <f t="shared" si="21"/>
        <v>102.40120060030016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1</v>
      </c>
      <c r="AR504" s="6">
        <v>0</v>
      </c>
      <c r="AS504" s="5">
        <v>1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</row>
    <row r="505" spans="1:52" ht="15.75" customHeight="1">
      <c r="A505" s="4">
        <v>43800</v>
      </c>
      <c r="B505" s="2" t="s">
        <v>6</v>
      </c>
      <c r="C505" s="19">
        <v>1</v>
      </c>
      <c r="D505" s="5" t="s">
        <v>7</v>
      </c>
      <c r="E505" s="5">
        <v>365.74</v>
      </c>
      <c r="F505" s="6">
        <f t="shared" si="0"/>
        <v>5.9019226984464872</v>
      </c>
      <c r="G505" s="10">
        <v>0</v>
      </c>
      <c r="H505" s="30">
        <f>G505+H504</f>
        <v>38913</v>
      </c>
      <c r="I505" s="10">
        <f t="shared" si="20"/>
        <v>10.569083664008783</v>
      </c>
      <c r="J505" s="10">
        <v>2</v>
      </c>
      <c r="K505" s="10">
        <v>446.14</v>
      </c>
      <c r="L505" s="6">
        <f t="shared" si="1"/>
        <v>6.1006328041086357</v>
      </c>
      <c r="M505" s="11"/>
      <c r="N505" s="11">
        <f t="shared" si="2"/>
        <v>0</v>
      </c>
      <c r="O505" s="5">
        <v>0</v>
      </c>
      <c r="P505" s="5">
        <v>1</v>
      </c>
      <c r="Q505" s="5">
        <v>0</v>
      </c>
      <c r="R505" s="5">
        <v>0</v>
      </c>
      <c r="S505" s="5">
        <f t="shared" si="3"/>
        <v>0</v>
      </c>
      <c r="T505" s="5">
        <v>4028.0145360000001</v>
      </c>
      <c r="U505" s="5">
        <f t="shared" si="4"/>
        <v>8.3010288625707691</v>
      </c>
      <c r="V505" s="2">
        <v>0</v>
      </c>
      <c r="W505" s="5">
        <v>1</v>
      </c>
      <c r="X505" s="5">
        <v>225.2</v>
      </c>
      <c r="Y505" s="6">
        <f t="shared" si="21"/>
        <v>102.41484378552913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1</v>
      </c>
      <c r="AS505" s="5">
        <v>1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</row>
    <row r="506" spans="1:52" ht="15.75" customHeight="1">
      <c r="A506" s="4">
        <v>43831</v>
      </c>
      <c r="B506" s="2" t="s">
        <v>6</v>
      </c>
      <c r="C506" s="19">
        <v>1</v>
      </c>
      <c r="D506" s="5" t="s">
        <v>7</v>
      </c>
      <c r="E506" s="5">
        <v>399.5</v>
      </c>
      <c r="F506" s="6">
        <f t="shared" si="0"/>
        <v>5.9902137652063292</v>
      </c>
      <c r="G506" s="10">
        <v>0</v>
      </c>
      <c r="H506" s="30">
        <f>G506+H505</f>
        <v>38913</v>
      </c>
      <c r="I506" s="10">
        <f t="shared" si="20"/>
        <v>10.569083664008783</v>
      </c>
      <c r="J506" s="10">
        <v>2</v>
      </c>
      <c r="K506" s="10">
        <v>445.58</v>
      </c>
      <c r="L506" s="6">
        <f t="shared" si="1"/>
        <v>6.0993768043023771</v>
      </c>
      <c r="M506" s="11"/>
      <c r="N506" s="11">
        <f t="shared" si="2"/>
        <v>0</v>
      </c>
      <c r="O506" s="5">
        <v>0</v>
      </c>
      <c r="P506" s="5">
        <v>1</v>
      </c>
      <c r="Q506" s="5">
        <v>0</v>
      </c>
      <c r="R506" s="5">
        <v>0</v>
      </c>
      <c r="S506" s="5">
        <f t="shared" si="3"/>
        <v>0</v>
      </c>
      <c r="T506" s="5">
        <v>4028.0145360000001</v>
      </c>
      <c r="U506" s="5">
        <f t="shared" si="4"/>
        <v>8.3010288625707691</v>
      </c>
      <c r="V506" s="2">
        <v>0</v>
      </c>
      <c r="W506" s="5">
        <v>1</v>
      </c>
      <c r="X506" s="5">
        <v>225.2</v>
      </c>
      <c r="Y506" s="6">
        <f t="shared" si="21"/>
        <v>102.41484378552913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1</v>
      </c>
      <c r="AH506" s="5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5">
        <v>1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</row>
    <row r="507" spans="1:52" ht="15.75" customHeight="1">
      <c r="A507" s="4">
        <v>43862</v>
      </c>
      <c r="B507" s="2" t="s">
        <v>6</v>
      </c>
      <c r="C507" s="19">
        <v>1</v>
      </c>
      <c r="D507" s="5" t="s">
        <v>7</v>
      </c>
      <c r="E507" s="5">
        <v>343.44</v>
      </c>
      <c r="F507" s="6">
        <f t="shared" si="0"/>
        <v>5.839012423916305</v>
      </c>
      <c r="G507" s="10">
        <v>0</v>
      </c>
      <c r="H507" s="30">
        <f>G507+H506</f>
        <v>38913</v>
      </c>
      <c r="I507" s="10">
        <f t="shared" si="20"/>
        <v>10.569083664008783</v>
      </c>
      <c r="J507" s="10">
        <v>2</v>
      </c>
      <c r="K507" s="10">
        <v>422.61</v>
      </c>
      <c r="L507" s="6">
        <f t="shared" si="1"/>
        <v>6.0464497679403255</v>
      </c>
      <c r="M507" s="11"/>
      <c r="N507" s="11">
        <f t="shared" si="2"/>
        <v>0</v>
      </c>
      <c r="O507" s="5">
        <v>0</v>
      </c>
      <c r="P507" s="5">
        <v>1</v>
      </c>
      <c r="Q507" s="5">
        <v>0</v>
      </c>
      <c r="R507" s="5">
        <v>0</v>
      </c>
      <c r="S507" s="5">
        <f t="shared" si="3"/>
        <v>0</v>
      </c>
      <c r="T507" s="5">
        <v>4028.0145360000001</v>
      </c>
      <c r="U507" s="5">
        <f t="shared" si="4"/>
        <v>8.3010288625707691</v>
      </c>
      <c r="V507" s="2">
        <v>0</v>
      </c>
      <c r="W507" s="5">
        <v>1</v>
      </c>
      <c r="X507" s="5">
        <v>225.54</v>
      </c>
      <c r="Y507" s="6">
        <f t="shared" si="21"/>
        <v>102.56946655145755</v>
      </c>
      <c r="Z507" s="5">
        <v>0</v>
      </c>
      <c r="AA507" s="5">
        <v>41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1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5">
        <v>1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</row>
    <row r="508" spans="1:52" ht="15.75" customHeight="1">
      <c r="A508" s="4">
        <v>43891</v>
      </c>
      <c r="B508" s="2" t="s">
        <v>6</v>
      </c>
      <c r="C508" s="19">
        <v>1</v>
      </c>
      <c r="D508" s="5" t="s">
        <v>7</v>
      </c>
      <c r="E508" s="5">
        <v>378.98</v>
      </c>
      <c r="F508" s="6">
        <f t="shared" si="0"/>
        <v>5.9374834332414688</v>
      </c>
      <c r="G508" s="10">
        <v>0</v>
      </c>
      <c r="H508" s="21">
        <v>38914</v>
      </c>
      <c r="I508" s="10">
        <f t="shared" si="20"/>
        <v>10.569109362031321</v>
      </c>
      <c r="J508" s="10">
        <v>2</v>
      </c>
      <c r="K508" s="10">
        <v>396.85</v>
      </c>
      <c r="L508" s="6">
        <f t="shared" si="1"/>
        <v>5.9835583755368846</v>
      </c>
      <c r="M508" s="11"/>
      <c r="N508" s="11">
        <f t="shared" si="2"/>
        <v>0</v>
      </c>
      <c r="O508" s="5">
        <v>0</v>
      </c>
      <c r="P508" s="5">
        <v>1</v>
      </c>
      <c r="Q508" s="5">
        <v>0</v>
      </c>
      <c r="R508" s="5">
        <v>0</v>
      </c>
      <c r="S508" s="5">
        <f t="shared" si="3"/>
        <v>0</v>
      </c>
      <c r="T508" s="5">
        <v>4028.0145360000001</v>
      </c>
      <c r="U508" s="5">
        <f t="shared" si="4"/>
        <v>8.3010288625707691</v>
      </c>
      <c r="V508" s="2">
        <v>0</v>
      </c>
      <c r="W508" s="5">
        <v>1</v>
      </c>
      <c r="X508" s="5">
        <v>224.71</v>
      </c>
      <c r="Y508" s="6">
        <f t="shared" si="21"/>
        <v>102.19200509345582</v>
      </c>
      <c r="Z508" s="5">
        <v>51</v>
      </c>
      <c r="AA508" s="5">
        <v>526</v>
      </c>
      <c r="AB508" s="5">
        <v>5</v>
      </c>
      <c r="AC508" s="5">
        <v>4</v>
      </c>
      <c r="AD508" s="5">
        <v>0</v>
      </c>
      <c r="AE508" s="5">
        <v>0</v>
      </c>
      <c r="AF508" s="5">
        <v>1</v>
      </c>
      <c r="AG508" s="5">
        <v>0</v>
      </c>
      <c r="AH508" s="5">
        <v>0</v>
      </c>
      <c r="AI508" s="6">
        <v>1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5">
        <v>1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</row>
    <row r="509" spans="1:52" ht="15.75" customHeight="1">
      <c r="A509" s="4">
        <v>43922</v>
      </c>
      <c r="B509" s="2" t="s">
        <v>6</v>
      </c>
      <c r="C509" s="19">
        <v>1</v>
      </c>
      <c r="D509" s="5" t="s">
        <v>7</v>
      </c>
      <c r="E509" s="5">
        <v>384.32</v>
      </c>
      <c r="F509" s="6">
        <f t="shared" si="0"/>
        <v>5.9514755388916187</v>
      </c>
      <c r="G509" s="10">
        <v>0</v>
      </c>
      <c r="H509" s="30">
        <f>G509+H508</f>
        <v>38914</v>
      </c>
      <c r="I509" s="10">
        <f t="shared" si="20"/>
        <v>10.569109362031321</v>
      </c>
      <c r="J509" s="10">
        <v>2</v>
      </c>
      <c r="K509" s="10">
        <v>282.60000000000002</v>
      </c>
      <c r="L509" s="6">
        <f t="shared" si="1"/>
        <v>5.6440324702504272</v>
      </c>
      <c r="M509" s="11"/>
      <c r="N509" s="11">
        <f t="shared" si="2"/>
        <v>0</v>
      </c>
      <c r="O509" s="5">
        <v>0</v>
      </c>
      <c r="P509" s="5">
        <v>1</v>
      </c>
      <c r="Q509" s="5">
        <v>0</v>
      </c>
      <c r="R509" s="5">
        <v>0</v>
      </c>
      <c r="S509" s="5">
        <f t="shared" si="3"/>
        <v>0</v>
      </c>
      <c r="T509" s="5">
        <v>4028.0145360000001</v>
      </c>
      <c r="U509" s="5">
        <f t="shared" si="4"/>
        <v>8.3010288625707691</v>
      </c>
      <c r="V509" s="2">
        <v>0</v>
      </c>
      <c r="W509" s="5">
        <v>1</v>
      </c>
      <c r="X509" s="5">
        <v>225.3</v>
      </c>
      <c r="Y509" s="6">
        <f t="shared" si="21"/>
        <v>102.46032106962573</v>
      </c>
      <c r="Z509" s="5">
        <v>7616</v>
      </c>
      <c r="AA509" s="5">
        <v>2473</v>
      </c>
      <c r="AB509" s="5">
        <v>163</v>
      </c>
      <c r="AC509" s="5">
        <v>4</v>
      </c>
      <c r="AD509" s="5">
        <v>0</v>
      </c>
      <c r="AE509" s="5">
        <v>0</v>
      </c>
      <c r="AF509" s="5">
        <v>1</v>
      </c>
      <c r="AG509" s="5">
        <v>0</v>
      </c>
      <c r="AH509" s="5">
        <v>0</v>
      </c>
      <c r="AI509" s="6">
        <v>0</v>
      </c>
      <c r="AJ509" s="6">
        <v>1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5">
        <v>1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</row>
    <row r="510" spans="1:52" ht="15.75" customHeight="1">
      <c r="A510" s="9">
        <v>43952</v>
      </c>
      <c r="B510" s="2" t="s">
        <v>6</v>
      </c>
      <c r="C510" s="19">
        <v>1</v>
      </c>
      <c r="D510" s="5" t="s">
        <v>7</v>
      </c>
      <c r="E510" s="5">
        <v>424</v>
      </c>
      <c r="F510" s="6">
        <f t="shared" si="0"/>
        <v>6.0497334552319577</v>
      </c>
      <c r="G510" s="10">
        <v>0</v>
      </c>
      <c r="H510" s="30">
        <f>G510+H509</f>
        <v>38914</v>
      </c>
      <c r="I510" s="10">
        <f t="shared" si="20"/>
        <v>10.569109362031321</v>
      </c>
      <c r="J510" s="10">
        <v>2</v>
      </c>
      <c r="K510" s="10">
        <v>315.67</v>
      </c>
      <c r="L510" s="6">
        <f t="shared" si="1"/>
        <v>5.7546973641243069</v>
      </c>
      <c r="M510" s="11"/>
      <c r="N510" s="11">
        <f t="shared" si="2"/>
        <v>0</v>
      </c>
      <c r="O510" s="5">
        <v>0</v>
      </c>
      <c r="P510" s="5">
        <v>1</v>
      </c>
      <c r="Q510" s="5">
        <v>0</v>
      </c>
      <c r="R510" s="5">
        <v>0</v>
      </c>
      <c r="S510" s="5">
        <f t="shared" si="3"/>
        <v>0</v>
      </c>
      <c r="T510" s="5">
        <v>4028.0145360000001</v>
      </c>
      <c r="U510" s="5">
        <f t="shared" si="4"/>
        <v>8.3010288625707691</v>
      </c>
      <c r="V510" s="2">
        <v>0</v>
      </c>
      <c r="W510" s="5">
        <v>1</v>
      </c>
      <c r="X510" s="5">
        <v>225.18</v>
      </c>
      <c r="Y510" s="6">
        <f t="shared" si="21"/>
        <v>102.40574832870982</v>
      </c>
      <c r="Z510" s="5">
        <v>39486</v>
      </c>
      <c r="AA510" s="5">
        <v>8358</v>
      </c>
      <c r="AB510" s="5">
        <v>482</v>
      </c>
      <c r="AC510" s="5">
        <v>11</v>
      </c>
      <c r="AD510" s="5">
        <v>0</v>
      </c>
      <c r="AE510" s="5">
        <v>0</v>
      </c>
      <c r="AF510" s="5">
        <v>1</v>
      </c>
      <c r="AG510" s="5">
        <v>0</v>
      </c>
      <c r="AH510" s="5">
        <v>0</v>
      </c>
      <c r="AI510" s="6">
        <v>0</v>
      </c>
      <c r="AJ510" s="6">
        <v>0</v>
      </c>
      <c r="AK510" s="6">
        <v>1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5">
        <v>1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</row>
    <row r="511" spans="1:52" ht="15.75" customHeight="1">
      <c r="A511" s="4">
        <v>43983</v>
      </c>
      <c r="B511" s="2" t="s">
        <v>6</v>
      </c>
      <c r="C511" s="19">
        <v>1</v>
      </c>
      <c r="D511" s="5" t="s">
        <v>7</v>
      </c>
      <c r="E511" s="5">
        <v>381.37</v>
      </c>
      <c r="F511" s="6">
        <f t="shared" si="0"/>
        <v>5.9437700324953022</v>
      </c>
      <c r="G511" s="10">
        <v>0</v>
      </c>
      <c r="H511" s="30">
        <f>G511+H510</f>
        <v>38914</v>
      </c>
      <c r="I511" s="10">
        <f t="shared" si="20"/>
        <v>10.569109362031321</v>
      </c>
      <c r="J511" s="10">
        <v>2</v>
      </c>
      <c r="K511" s="10">
        <v>402.45</v>
      </c>
      <c r="L511" s="6">
        <f t="shared" si="1"/>
        <v>5.9975708655397426</v>
      </c>
      <c r="M511" s="11"/>
      <c r="N511" s="11">
        <f t="shared" si="2"/>
        <v>0</v>
      </c>
      <c r="O511" s="5">
        <v>0</v>
      </c>
      <c r="P511" s="5">
        <v>1</v>
      </c>
      <c r="Q511" s="5">
        <v>0</v>
      </c>
      <c r="R511" s="5">
        <v>0</v>
      </c>
      <c r="S511" s="5">
        <f t="shared" si="3"/>
        <v>0</v>
      </c>
      <c r="T511" s="5">
        <v>4028.0145360000001</v>
      </c>
      <c r="U511" s="5">
        <f t="shared" si="4"/>
        <v>8.3010288625707691</v>
      </c>
      <c r="V511" s="2">
        <v>0</v>
      </c>
      <c r="W511" s="5">
        <v>1</v>
      </c>
      <c r="X511" s="5">
        <v>224.84</v>
      </c>
      <c r="Y511" s="6">
        <f t="shared" si="21"/>
        <v>102.2511255627814</v>
      </c>
      <c r="Z511" s="5">
        <v>98330</v>
      </c>
      <c r="AA511" s="5">
        <v>15360</v>
      </c>
      <c r="AB511" s="5">
        <v>1197</v>
      </c>
      <c r="AC511" s="5">
        <v>68</v>
      </c>
      <c r="AD511" s="5">
        <v>0</v>
      </c>
      <c r="AE511" s="5">
        <v>0</v>
      </c>
      <c r="AF511" s="5">
        <v>1</v>
      </c>
      <c r="AG511" s="5">
        <v>0</v>
      </c>
      <c r="AH511" s="5">
        <v>0</v>
      </c>
      <c r="AI511" s="6">
        <v>0</v>
      </c>
      <c r="AJ511" s="6">
        <v>0</v>
      </c>
      <c r="AK511" s="6">
        <v>0</v>
      </c>
      <c r="AL511" s="6">
        <v>1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5">
        <v>1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</row>
    <row r="512" spans="1:52" ht="15.75" customHeight="1">
      <c r="A512" s="4">
        <v>44013</v>
      </c>
      <c r="B512" s="2" t="s">
        <v>6</v>
      </c>
      <c r="C512" s="19">
        <v>1</v>
      </c>
      <c r="D512" s="5" t="s">
        <v>7</v>
      </c>
      <c r="E512" s="5">
        <v>514.89</v>
      </c>
      <c r="F512" s="6">
        <f t="shared" si="0"/>
        <v>6.2439532856166569</v>
      </c>
      <c r="G512" s="10">
        <v>0</v>
      </c>
      <c r="H512" s="21">
        <v>38915</v>
      </c>
      <c r="I512" s="10">
        <f t="shared" si="20"/>
        <v>10.569135059393489</v>
      </c>
      <c r="J512" s="10">
        <v>2</v>
      </c>
      <c r="K512" s="10">
        <v>470.58</v>
      </c>
      <c r="L512" s="6">
        <f t="shared" si="1"/>
        <v>6.1539659764526302</v>
      </c>
      <c r="M512" s="11"/>
      <c r="N512" s="11">
        <f t="shared" si="2"/>
        <v>0</v>
      </c>
      <c r="O512" s="5">
        <v>0</v>
      </c>
      <c r="P512" s="5">
        <v>1</v>
      </c>
      <c r="Q512" s="5">
        <v>0</v>
      </c>
      <c r="R512" s="5">
        <v>0</v>
      </c>
      <c r="S512" s="5">
        <f t="shared" si="3"/>
        <v>0</v>
      </c>
      <c r="T512" s="5">
        <v>4028.0145360000001</v>
      </c>
      <c r="U512" s="5">
        <f t="shared" si="4"/>
        <v>8.3010288625707691</v>
      </c>
      <c r="V512" s="2">
        <v>0</v>
      </c>
      <c r="W512" s="5">
        <v>1</v>
      </c>
      <c r="X512" s="5">
        <v>224.93</v>
      </c>
      <c r="Y512" s="6">
        <f t="shared" si="21"/>
        <v>102.29205511846833</v>
      </c>
      <c r="Z512" s="5">
        <v>92178</v>
      </c>
      <c r="AA512" s="5">
        <v>14224</v>
      </c>
      <c r="AB512" s="5">
        <v>1264</v>
      </c>
      <c r="AC512" s="5">
        <v>60</v>
      </c>
      <c r="AD512" s="5">
        <v>0</v>
      </c>
      <c r="AE512" s="5">
        <v>0</v>
      </c>
      <c r="AF512" s="5">
        <v>1</v>
      </c>
      <c r="AG512" s="5">
        <v>0</v>
      </c>
      <c r="AH512" s="5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1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5">
        <v>1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</row>
    <row r="513" spans="1:52" ht="15.75" customHeight="1">
      <c r="A513" s="4">
        <v>44044</v>
      </c>
      <c r="B513" s="2" t="s">
        <v>6</v>
      </c>
      <c r="C513" s="19">
        <v>1</v>
      </c>
      <c r="D513" s="5" t="s">
        <v>7</v>
      </c>
      <c r="E513" s="5">
        <v>392.21</v>
      </c>
      <c r="F513" s="6">
        <f t="shared" si="0"/>
        <v>5.9717974106325062</v>
      </c>
      <c r="G513" s="10">
        <v>0</v>
      </c>
      <c r="H513" s="30">
        <f>G513+H512</f>
        <v>38915</v>
      </c>
      <c r="I513" s="10">
        <f t="shared" si="20"/>
        <v>10.569135059393489</v>
      </c>
      <c r="J513" s="10">
        <v>2</v>
      </c>
      <c r="K513" s="10">
        <v>409.83</v>
      </c>
      <c r="L513" s="6">
        <f t="shared" si="1"/>
        <v>6.0157424395675054</v>
      </c>
      <c r="M513" s="11"/>
      <c r="N513" s="11">
        <f t="shared" si="2"/>
        <v>0</v>
      </c>
      <c r="O513" s="5">
        <v>0</v>
      </c>
      <c r="P513" s="5">
        <v>1</v>
      </c>
      <c r="Q513" s="5">
        <v>0</v>
      </c>
      <c r="R513" s="5">
        <v>0</v>
      </c>
      <c r="S513" s="5">
        <f t="shared" si="3"/>
        <v>0</v>
      </c>
      <c r="T513" s="5">
        <v>4028.0145360000001</v>
      </c>
      <c r="U513" s="5">
        <f t="shared" si="4"/>
        <v>8.3010288625707691</v>
      </c>
      <c r="V513" s="2">
        <v>0</v>
      </c>
      <c r="W513" s="5">
        <v>1</v>
      </c>
      <c r="X513" s="5">
        <v>225</v>
      </c>
      <c r="Y513" s="6">
        <f t="shared" si="21"/>
        <v>102.32388921733595</v>
      </c>
      <c r="Z513" s="5">
        <v>75335</v>
      </c>
      <c r="AA513" s="5">
        <v>10990</v>
      </c>
      <c r="AB513" s="5">
        <v>1170</v>
      </c>
      <c r="AC513" s="5">
        <v>43</v>
      </c>
      <c r="AD513" s="5">
        <v>0</v>
      </c>
      <c r="AE513" s="5">
        <v>0</v>
      </c>
      <c r="AF513" s="5">
        <v>1</v>
      </c>
      <c r="AG513" s="5">
        <v>0</v>
      </c>
      <c r="AH513" s="5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1</v>
      </c>
      <c r="AO513" s="6">
        <v>0</v>
      </c>
      <c r="AP513" s="6">
        <v>0</v>
      </c>
      <c r="AQ513" s="6">
        <v>0</v>
      </c>
      <c r="AR513" s="6">
        <v>0</v>
      </c>
      <c r="AS513" s="5">
        <v>1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</row>
    <row r="514" spans="1:52" ht="15.75" customHeight="1">
      <c r="A514" s="4">
        <v>44075</v>
      </c>
      <c r="B514" s="2" t="s">
        <v>6</v>
      </c>
      <c r="C514" s="19">
        <v>1</v>
      </c>
      <c r="D514" s="5" t="s">
        <v>7</v>
      </c>
      <c r="E514" s="5">
        <v>449.03</v>
      </c>
      <c r="F514" s="6">
        <f t="shared" si="0"/>
        <v>6.1070897006549876</v>
      </c>
      <c r="G514" s="10">
        <v>0</v>
      </c>
      <c r="H514" s="30">
        <f>G514+H513</f>
        <v>38915</v>
      </c>
      <c r="I514" s="10">
        <f t="shared" si="20"/>
        <v>10.569135059393489</v>
      </c>
      <c r="J514" s="10">
        <v>2</v>
      </c>
      <c r="K514" s="10">
        <v>427.32</v>
      </c>
      <c r="L514" s="6">
        <f t="shared" si="1"/>
        <v>6.0575331470776863</v>
      </c>
      <c r="M514" s="11"/>
      <c r="N514" s="11">
        <f t="shared" si="2"/>
        <v>0</v>
      </c>
      <c r="O514" s="5">
        <v>0</v>
      </c>
      <c r="P514" s="5">
        <v>1</v>
      </c>
      <c r="Q514" s="5">
        <v>0</v>
      </c>
      <c r="R514" s="5">
        <v>0</v>
      </c>
      <c r="S514" s="5">
        <f t="shared" si="3"/>
        <v>0</v>
      </c>
      <c r="T514" s="5">
        <v>4028.0145360000001</v>
      </c>
      <c r="U514" s="5">
        <f t="shared" si="4"/>
        <v>8.3010288625707691</v>
      </c>
      <c r="V514" s="2">
        <v>0</v>
      </c>
      <c r="W514" s="5">
        <v>1</v>
      </c>
      <c r="X514" s="5">
        <v>224.95</v>
      </c>
      <c r="Y514" s="6">
        <f t="shared" si="21"/>
        <v>102.30115057528765</v>
      </c>
      <c r="Z514" s="5">
        <v>50483</v>
      </c>
      <c r="AA514" s="5">
        <v>18892</v>
      </c>
      <c r="AB514" s="5">
        <v>970</v>
      </c>
      <c r="AC514" s="5">
        <v>61</v>
      </c>
      <c r="AD514" s="5">
        <v>0</v>
      </c>
      <c r="AE514" s="5">
        <v>0</v>
      </c>
      <c r="AF514" s="5">
        <v>1</v>
      </c>
      <c r="AG514" s="5">
        <v>0</v>
      </c>
      <c r="AH514" s="5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1</v>
      </c>
      <c r="AP514" s="6">
        <v>0</v>
      </c>
      <c r="AQ514" s="6">
        <v>0</v>
      </c>
      <c r="AR514" s="6">
        <v>0</v>
      </c>
      <c r="AS514" s="5">
        <v>1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</row>
    <row r="515" spans="1:52" ht="15.75" customHeight="1">
      <c r="A515" s="4">
        <v>44105</v>
      </c>
      <c r="B515" s="2" t="s">
        <v>6</v>
      </c>
      <c r="C515" s="19">
        <v>1</v>
      </c>
      <c r="D515" s="5" t="s">
        <v>7</v>
      </c>
      <c r="E515" s="5">
        <v>381.61</v>
      </c>
      <c r="F515" s="6">
        <f t="shared" si="0"/>
        <v>5.9443991446815083</v>
      </c>
      <c r="G515" s="10">
        <v>0</v>
      </c>
      <c r="H515" s="30">
        <f>G515+H514</f>
        <v>38915</v>
      </c>
      <c r="I515" s="10">
        <f t="shared" ref="I515:I578" si="22">LN(H515)</f>
        <v>10.569135059393489</v>
      </c>
      <c r="J515" s="10">
        <v>2</v>
      </c>
      <c r="K515" s="10">
        <v>429.25</v>
      </c>
      <c r="L515" s="6">
        <f t="shared" si="1"/>
        <v>6.062039499777585</v>
      </c>
      <c r="M515" s="11"/>
      <c r="N515" s="11">
        <f t="shared" si="2"/>
        <v>0</v>
      </c>
      <c r="O515" s="5">
        <v>0</v>
      </c>
      <c r="P515" s="5">
        <v>1</v>
      </c>
      <c r="Q515" s="5">
        <v>0</v>
      </c>
      <c r="R515" s="5">
        <v>0</v>
      </c>
      <c r="S515" s="5">
        <f t="shared" si="3"/>
        <v>0</v>
      </c>
      <c r="T515" s="5">
        <v>4028.0145360000001</v>
      </c>
      <c r="U515" s="5">
        <f t="shared" si="4"/>
        <v>8.3010288625707691</v>
      </c>
      <c r="V515" s="2">
        <v>0</v>
      </c>
      <c r="W515" s="5">
        <v>1</v>
      </c>
      <c r="X515" s="5">
        <v>224.91</v>
      </c>
      <c r="Y515" s="6">
        <f t="shared" si="21"/>
        <v>102.28295966164902</v>
      </c>
      <c r="Z515" s="5">
        <v>44205</v>
      </c>
      <c r="AA515" s="5">
        <v>10781</v>
      </c>
      <c r="AB515" s="5">
        <v>672</v>
      </c>
      <c r="AC515" s="5">
        <v>70</v>
      </c>
      <c r="AD515" s="5">
        <v>0</v>
      </c>
      <c r="AE515" s="5">
        <v>0</v>
      </c>
      <c r="AF515" s="5">
        <v>1</v>
      </c>
      <c r="AG515" s="5">
        <v>0</v>
      </c>
      <c r="AH515" s="5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1</v>
      </c>
      <c r="AQ515" s="6">
        <v>0</v>
      </c>
      <c r="AR515" s="6">
        <v>0</v>
      </c>
      <c r="AS515" s="5">
        <v>1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</row>
    <row r="516" spans="1:52" ht="15.75" customHeight="1">
      <c r="A516" s="4">
        <v>44136</v>
      </c>
      <c r="B516" s="2" t="s">
        <v>6</v>
      </c>
      <c r="C516" s="19">
        <v>1</v>
      </c>
      <c r="D516" s="5" t="s">
        <v>7</v>
      </c>
      <c r="E516" s="5">
        <v>406.19</v>
      </c>
      <c r="F516" s="6">
        <f t="shared" si="0"/>
        <v>6.0068210304286724</v>
      </c>
      <c r="G516" s="10">
        <v>0</v>
      </c>
      <c r="H516" s="21">
        <v>38916</v>
      </c>
      <c r="I516" s="10">
        <f t="shared" si="22"/>
        <v>10.569160756095318</v>
      </c>
      <c r="J516" s="10">
        <v>2</v>
      </c>
      <c r="K516" s="10">
        <v>449.7</v>
      </c>
      <c r="L516" s="6">
        <f t="shared" si="1"/>
        <v>6.1085806937766618</v>
      </c>
      <c r="M516" s="11"/>
      <c r="N516" s="11">
        <f t="shared" si="2"/>
        <v>0</v>
      </c>
      <c r="O516" s="5">
        <v>0</v>
      </c>
      <c r="P516" s="5">
        <v>1</v>
      </c>
      <c r="Q516" s="5">
        <v>0</v>
      </c>
      <c r="R516" s="5">
        <v>0</v>
      </c>
      <c r="S516" s="5">
        <f t="shared" si="3"/>
        <v>0</v>
      </c>
      <c r="T516" s="5">
        <v>4028.0145360000001</v>
      </c>
      <c r="U516" s="5">
        <f t="shared" si="4"/>
        <v>8.3010288625707691</v>
      </c>
      <c r="V516" s="2">
        <v>0</v>
      </c>
      <c r="W516" s="5">
        <v>1</v>
      </c>
      <c r="X516" s="5">
        <v>224.9</v>
      </c>
      <c r="Y516" s="6">
        <f t="shared" si="21"/>
        <v>102.27841193323935</v>
      </c>
      <c r="Z516" s="5">
        <v>57248</v>
      </c>
      <c r="AA516" s="5">
        <v>5311</v>
      </c>
      <c r="AB516" s="5">
        <v>721</v>
      </c>
      <c r="AC516" s="5">
        <v>20</v>
      </c>
      <c r="AD516" s="5">
        <v>0</v>
      </c>
      <c r="AE516" s="5">
        <v>0</v>
      </c>
      <c r="AF516" s="5">
        <v>1</v>
      </c>
      <c r="AG516" s="5">
        <v>0</v>
      </c>
      <c r="AH516" s="5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1</v>
      </c>
      <c r="AR516" s="6">
        <v>0</v>
      </c>
      <c r="AS516" s="5">
        <v>1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</row>
    <row r="517" spans="1:52" ht="15.75" customHeight="1">
      <c r="A517" s="4">
        <v>44166</v>
      </c>
      <c r="B517" s="2" t="s">
        <v>6</v>
      </c>
      <c r="C517" s="19">
        <v>1</v>
      </c>
      <c r="D517" s="5" t="s">
        <v>7</v>
      </c>
      <c r="E517" s="5">
        <v>429.85</v>
      </c>
      <c r="F517" s="6">
        <f t="shared" si="0"/>
        <v>6.0634363106204532</v>
      </c>
      <c r="G517" s="10">
        <v>0</v>
      </c>
      <c r="H517" s="30">
        <f>G517+H516</f>
        <v>38916</v>
      </c>
      <c r="I517" s="10">
        <f t="shared" si="22"/>
        <v>10.569160756095318</v>
      </c>
      <c r="J517" s="10">
        <v>2</v>
      </c>
      <c r="K517" s="10">
        <v>471.52</v>
      </c>
      <c r="L517" s="6">
        <f t="shared" si="1"/>
        <v>6.1559615189893844</v>
      </c>
      <c r="M517" s="11"/>
      <c r="N517" s="11">
        <f t="shared" si="2"/>
        <v>0</v>
      </c>
      <c r="O517" s="5">
        <v>0</v>
      </c>
      <c r="P517" s="5">
        <v>1</v>
      </c>
      <c r="Q517" s="5">
        <v>0</v>
      </c>
      <c r="R517" s="5">
        <v>0</v>
      </c>
      <c r="S517" s="5">
        <f t="shared" si="3"/>
        <v>0</v>
      </c>
      <c r="T517" s="5">
        <v>4028.0145360000001</v>
      </c>
      <c r="U517" s="5">
        <f t="shared" si="4"/>
        <v>8.3010288625707691</v>
      </c>
      <c r="V517" s="2">
        <v>0</v>
      </c>
      <c r="W517" s="5">
        <v>1</v>
      </c>
      <c r="X517" s="5">
        <v>224.91</v>
      </c>
      <c r="Y517" s="6">
        <f t="shared" si="21"/>
        <v>102.28295966164902</v>
      </c>
      <c r="Z517" s="5">
        <v>48578</v>
      </c>
      <c r="AA517" s="5">
        <v>5719</v>
      </c>
      <c r="AB517" s="5">
        <v>915</v>
      </c>
      <c r="AC517" s="5">
        <v>11</v>
      </c>
      <c r="AD517" s="5">
        <v>0</v>
      </c>
      <c r="AE517" s="5">
        <v>19678</v>
      </c>
      <c r="AF517" s="5">
        <v>1</v>
      </c>
      <c r="AG517" s="5">
        <v>0</v>
      </c>
      <c r="AH517" s="5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1</v>
      </c>
      <c r="AS517" s="5">
        <v>1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</row>
    <row r="518" spans="1:52" ht="15.75" customHeight="1">
      <c r="A518" s="4">
        <v>44197</v>
      </c>
      <c r="B518" s="2" t="s">
        <v>6</v>
      </c>
      <c r="C518" s="19">
        <v>1</v>
      </c>
      <c r="D518" s="5" t="s">
        <v>7</v>
      </c>
      <c r="E518" s="5">
        <v>399.5</v>
      </c>
      <c r="F518" s="6">
        <f t="shared" si="0"/>
        <v>5.9902137652063292</v>
      </c>
      <c r="G518" s="10">
        <v>2</v>
      </c>
      <c r="H518" s="30">
        <f>G518+H517</f>
        <v>38918</v>
      </c>
      <c r="I518" s="10">
        <f t="shared" si="22"/>
        <v>10.569212147518101</v>
      </c>
      <c r="J518" s="10">
        <v>2</v>
      </c>
      <c r="K518" s="10">
        <v>484.63</v>
      </c>
      <c r="L518" s="6">
        <f t="shared" si="1"/>
        <v>6.1833857131934806</v>
      </c>
      <c r="M518" s="11"/>
      <c r="N518" s="11">
        <f t="shared" si="2"/>
        <v>0</v>
      </c>
      <c r="O518" s="5">
        <v>0</v>
      </c>
      <c r="P518" s="5">
        <v>1</v>
      </c>
      <c r="Q518" s="5">
        <v>0</v>
      </c>
      <c r="R518" s="5">
        <v>0</v>
      </c>
      <c r="S518" s="5">
        <f t="shared" si="3"/>
        <v>0</v>
      </c>
      <c r="T518" s="5">
        <v>4028.0145360000001</v>
      </c>
      <c r="U518" s="5">
        <f t="shared" si="4"/>
        <v>8.3010288625707691</v>
      </c>
      <c r="V518" s="2">
        <v>0</v>
      </c>
      <c r="W518" s="5">
        <v>1</v>
      </c>
      <c r="X518" s="5">
        <v>224.94</v>
      </c>
      <c r="Y518" s="6">
        <f t="shared" si="21"/>
        <v>102.29660284687799</v>
      </c>
      <c r="Z518" s="5">
        <v>21629</v>
      </c>
      <c r="AA518" s="5">
        <v>10382</v>
      </c>
      <c r="AB518" s="5">
        <v>568</v>
      </c>
      <c r="AC518" s="5">
        <v>23</v>
      </c>
      <c r="AD518" s="5">
        <v>567</v>
      </c>
      <c r="AE518" s="5">
        <v>39133</v>
      </c>
      <c r="AF518" s="5">
        <v>1</v>
      </c>
      <c r="AG518" s="5">
        <v>1</v>
      </c>
      <c r="AH518" s="5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5">
        <v>1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</row>
    <row r="519" spans="1:52" ht="15.75" customHeight="1">
      <c r="A519" s="4">
        <v>44228</v>
      </c>
      <c r="B519" s="2" t="s">
        <v>6</v>
      </c>
      <c r="C519" s="19">
        <v>1</v>
      </c>
      <c r="D519" s="5" t="s">
        <v>7</v>
      </c>
      <c r="E519" s="5">
        <v>343.44</v>
      </c>
      <c r="F519" s="6">
        <f t="shared" si="0"/>
        <v>5.839012423916305</v>
      </c>
      <c r="G519" s="10">
        <v>0</v>
      </c>
      <c r="H519" s="30">
        <f>G519+H518</f>
        <v>38918</v>
      </c>
      <c r="I519" s="10">
        <f t="shared" si="22"/>
        <v>10.569212147518101</v>
      </c>
      <c r="J519" s="10">
        <v>2</v>
      </c>
      <c r="K519" s="10">
        <v>483.78</v>
      </c>
      <c r="L519" s="6">
        <f t="shared" si="1"/>
        <v>6.1816302579249855</v>
      </c>
      <c r="M519" s="11"/>
      <c r="N519" s="11">
        <f t="shared" si="2"/>
        <v>0</v>
      </c>
      <c r="O519" s="5">
        <v>0</v>
      </c>
      <c r="P519" s="5">
        <v>1</v>
      </c>
      <c r="Q519" s="5">
        <v>0</v>
      </c>
      <c r="R519" s="5">
        <v>0</v>
      </c>
      <c r="S519" s="5">
        <f t="shared" si="3"/>
        <v>0</v>
      </c>
      <c r="T519" s="5">
        <v>4028.0145360000001</v>
      </c>
      <c r="U519" s="5">
        <f t="shared" si="4"/>
        <v>8.3010288625707691</v>
      </c>
      <c r="V519" s="2">
        <v>0</v>
      </c>
      <c r="W519" s="5">
        <v>1</v>
      </c>
      <c r="X519" s="5">
        <v>224.91</v>
      </c>
      <c r="Y519" s="6">
        <f t="shared" si="21"/>
        <v>102.28295966164902</v>
      </c>
      <c r="Z519" s="5">
        <v>11077</v>
      </c>
      <c r="AA519" s="5">
        <v>19337</v>
      </c>
      <c r="AB519" s="5">
        <v>281</v>
      </c>
      <c r="AC519" s="5">
        <v>74</v>
      </c>
      <c r="AD519" s="5">
        <v>1938619</v>
      </c>
      <c r="AE519" s="5">
        <v>0</v>
      </c>
      <c r="AF519" s="5">
        <v>1</v>
      </c>
      <c r="AG519" s="5">
        <v>0</v>
      </c>
      <c r="AH519" s="5">
        <v>1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5">
        <v>1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</row>
    <row r="520" spans="1:52" ht="15.75" customHeight="1">
      <c r="A520" s="4">
        <v>44256</v>
      </c>
      <c r="B520" s="2" t="s">
        <v>6</v>
      </c>
      <c r="C520" s="19">
        <v>1</v>
      </c>
      <c r="D520" s="5" t="s">
        <v>7</v>
      </c>
      <c r="E520" s="5">
        <v>378.98</v>
      </c>
      <c r="F520" s="6">
        <f t="shared" si="0"/>
        <v>5.9374834332414688</v>
      </c>
      <c r="G520" s="10">
        <v>0</v>
      </c>
      <c r="H520" s="21">
        <v>38917</v>
      </c>
      <c r="I520" s="10">
        <f t="shared" si="22"/>
        <v>10.569186452136844</v>
      </c>
      <c r="J520" s="10">
        <v>2</v>
      </c>
      <c r="K520" s="10">
        <v>496.73</v>
      </c>
      <c r="L520" s="6">
        <f t="shared" si="1"/>
        <v>6.2080466189203456</v>
      </c>
      <c r="M520" s="11"/>
      <c r="N520" s="11">
        <f t="shared" si="2"/>
        <v>0</v>
      </c>
      <c r="O520" s="5">
        <v>0</v>
      </c>
      <c r="P520" s="5">
        <v>1</v>
      </c>
      <c r="Q520" s="5">
        <v>0</v>
      </c>
      <c r="R520" s="5">
        <v>0</v>
      </c>
      <c r="S520" s="5">
        <f t="shared" si="3"/>
        <v>0</v>
      </c>
      <c r="T520" s="5">
        <v>4028.0145360000001</v>
      </c>
      <c r="U520" s="5">
        <f t="shared" si="4"/>
        <v>8.3010288625707691</v>
      </c>
      <c r="V520" s="2">
        <v>0</v>
      </c>
      <c r="W520" s="5">
        <v>1</v>
      </c>
      <c r="X520" s="5">
        <v>224.94</v>
      </c>
      <c r="Y520" s="6">
        <f t="shared" si="21"/>
        <v>102.29660284687799</v>
      </c>
      <c r="Z520" s="5">
        <v>65079</v>
      </c>
      <c r="AA520" s="5">
        <v>22051</v>
      </c>
      <c r="AB520" s="5">
        <v>638</v>
      </c>
      <c r="AC520" s="5">
        <v>72</v>
      </c>
      <c r="AD520" s="5">
        <v>70407</v>
      </c>
      <c r="AE520" s="5">
        <v>259798</v>
      </c>
      <c r="AF520" s="5">
        <v>1</v>
      </c>
      <c r="AG520" s="5">
        <v>0</v>
      </c>
      <c r="AH520" s="5">
        <v>0</v>
      </c>
      <c r="AI520" s="6">
        <v>1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5">
        <v>1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</row>
    <row r="521" spans="1:52" ht="15.75" customHeight="1">
      <c r="A521" s="4">
        <v>44287</v>
      </c>
      <c r="B521" s="2" t="s">
        <v>6</v>
      </c>
      <c r="C521" s="19">
        <v>1</v>
      </c>
      <c r="D521" s="5" t="s">
        <v>7</v>
      </c>
      <c r="E521" s="5">
        <v>384.32</v>
      </c>
      <c r="F521" s="6">
        <f t="shared" si="0"/>
        <v>5.9514755388916187</v>
      </c>
      <c r="G521" s="10">
        <v>7</v>
      </c>
      <c r="H521" s="30">
        <f>G521+H520</f>
        <v>38924</v>
      </c>
      <c r="I521" s="10">
        <f t="shared" si="22"/>
        <v>10.56936630594188</v>
      </c>
      <c r="J521" s="10">
        <v>2</v>
      </c>
      <c r="K521" s="10">
        <v>504.07</v>
      </c>
      <c r="L521" s="6">
        <f t="shared" si="1"/>
        <v>6.2227151473160891</v>
      </c>
      <c r="M521" s="11"/>
      <c r="N521" s="11">
        <f t="shared" si="2"/>
        <v>0</v>
      </c>
      <c r="O521" s="5">
        <v>0</v>
      </c>
      <c r="P521" s="5">
        <v>1</v>
      </c>
      <c r="Q521" s="5">
        <v>0</v>
      </c>
      <c r="R521" s="5">
        <v>0</v>
      </c>
      <c r="S521" s="5">
        <f t="shared" si="3"/>
        <v>0</v>
      </c>
      <c r="T521" s="5">
        <v>4028.0145360000001</v>
      </c>
      <c r="U521" s="5">
        <f t="shared" si="4"/>
        <v>8.3010288625707691</v>
      </c>
      <c r="V521" s="2">
        <v>0</v>
      </c>
      <c r="W521" s="5">
        <v>1</v>
      </c>
      <c r="X521" s="5">
        <v>224.94</v>
      </c>
      <c r="Y521" s="6">
        <f t="shared" si="21"/>
        <v>102.29660284687799</v>
      </c>
      <c r="Z521" s="5">
        <v>147837</v>
      </c>
      <c r="AA521" s="5">
        <v>32489</v>
      </c>
      <c r="AB521" s="5">
        <v>2404</v>
      </c>
      <c r="AC521" s="5">
        <v>125</v>
      </c>
      <c r="AD521" s="5">
        <v>1247104</v>
      </c>
      <c r="AE521" s="5">
        <v>468853</v>
      </c>
      <c r="AF521" s="5">
        <v>1</v>
      </c>
      <c r="AG521" s="5">
        <v>0</v>
      </c>
      <c r="AH521" s="5">
        <v>0</v>
      </c>
      <c r="AI521" s="6">
        <v>0</v>
      </c>
      <c r="AJ521" s="6">
        <v>1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5">
        <v>1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</row>
    <row r="522" spans="1:52" ht="15.75" customHeight="1">
      <c r="A522" s="9">
        <v>44317</v>
      </c>
      <c r="B522" s="2" t="s">
        <v>6</v>
      </c>
      <c r="C522" s="19">
        <v>1</v>
      </c>
      <c r="D522" s="5" t="s">
        <v>7</v>
      </c>
      <c r="E522" s="5">
        <v>424</v>
      </c>
      <c r="F522" s="6">
        <f t="shared" si="0"/>
        <v>6.0497334552319577</v>
      </c>
      <c r="G522" s="10">
        <v>0</v>
      </c>
      <c r="H522" s="30">
        <f>G522+H521</f>
        <v>38924</v>
      </c>
      <c r="I522" s="10">
        <f t="shared" si="22"/>
        <v>10.56936630594188</v>
      </c>
      <c r="J522" s="10">
        <v>2</v>
      </c>
      <c r="K522" s="10">
        <v>477.97</v>
      </c>
      <c r="L522" s="6">
        <f t="shared" si="1"/>
        <v>6.1695479690155945</v>
      </c>
      <c r="M522" s="11"/>
      <c r="N522" s="11">
        <f t="shared" si="2"/>
        <v>0</v>
      </c>
      <c r="O522" s="5">
        <v>0</v>
      </c>
      <c r="P522" s="5">
        <v>1</v>
      </c>
      <c r="Q522" s="5">
        <v>0</v>
      </c>
      <c r="R522" s="5">
        <v>0</v>
      </c>
      <c r="S522" s="5">
        <f t="shared" si="3"/>
        <v>0</v>
      </c>
      <c r="T522" s="5">
        <v>4028.0145360000001</v>
      </c>
      <c r="U522" s="5">
        <f t="shared" si="4"/>
        <v>8.3010288625707691</v>
      </c>
      <c r="V522" s="2">
        <v>0</v>
      </c>
      <c r="W522" s="5">
        <v>1</v>
      </c>
      <c r="X522" s="5">
        <v>224.9</v>
      </c>
      <c r="Y522" s="6">
        <f t="shared" si="21"/>
        <v>102.27841193323935</v>
      </c>
      <c r="Z522" s="5">
        <v>41408</v>
      </c>
      <c r="AA522" s="5">
        <v>63597</v>
      </c>
      <c r="AB522" s="5">
        <v>1169</v>
      </c>
      <c r="AC522" s="5">
        <v>334</v>
      </c>
      <c r="AD522" s="5">
        <v>823451</v>
      </c>
      <c r="AE522" s="5">
        <v>497558</v>
      </c>
      <c r="AF522" s="5">
        <v>1</v>
      </c>
      <c r="AG522" s="5">
        <v>0</v>
      </c>
      <c r="AH522" s="5">
        <v>0</v>
      </c>
      <c r="AI522" s="6">
        <v>0</v>
      </c>
      <c r="AJ522" s="6">
        <v>0</v>
      </c>
      <c r="AK522" s="6">
        <v>1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5">
        <v>1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</row>
    <row r="523" spans="1:52" ht="15.75" customHeight="1">
      <c r="A523" s="4">
        <v>44348</v>
      </c>
      <c r="B523" s="2" t="s">
        <v>6</v>
      </c>
      <c r="C523" s="19">
        <v>1</v>
      </c>
      <c r="D523" s="5" t="s">
        <v>7</v>
      </c>
      <c r="E523" s="5">
        <v>395.58</v>
      </c>
      <c r="F523" s="6">
        <f t="shared" si="0"/>
        <v>5.9803530423532631</v>
      </c>
      <c r="G523" s="10">
        <v>0</v>
      </c>
      <c r="H523" s="30">
        <f>G523+H522</f>
        <v>38924</v>
      </c>
      <c r="I523" s="10">
        <f t="shared" si="22"/>
        <v>10.56936630594188</v>
      </c>
      <c r="J523" s="10">
        <v>2</v>
      </c>
      <c r="K523" s="10">
        <v>508.07</v>
      </c>
      <c r="L523" s="6">
        <f t="shared" si="1"/>
        <v>6.2306192333611756</v>
      </c>
      <c r="M523" s="11"/>
      <c r="N523" s="11">
        <f t="shared" si="2"/>
        <v>0</v>
      </c>
      <c r="O523" s="5">
        <v>0</v>
      </c>
      <c r="P523" s="5">
        <v>1</v>
      </c>
      <c r="Q523" s="5">
        <v>0</v>
      </c>
      <c r="R523" s="5">
        <v>0</v>
      </c>
      <c r="S523" s="5">
        <f t="shared" si="3"/>
        <v>0</v>
      </c>
      <c r="T523" s="5">
        <v>4028.0145360000001</v>
      </c>
      <c r="U523" s="5">
        <f t="shared" si="4"/>
        <v>8.3010288625707691</v>
      </c>
      <c r="V523" s="2">
        <v>0</v>
      </c>
      <c r="W523" s="5">
        <v>1</v>
      </c>
      <c r="X523" s="5">
        <v>224.97</v>
      </c>
      <c r="Y523" s="6">
        <f t="shared" si="21"/>
        <v>102.31024603210697</v>
      </c>
      <c r="Z523" s="5">
        <v>112718</v>
      </c>
      <c r="AA523" s="5">
        <v>25296</v>
      </c>
      <c r="AB523" s="5">
        <v>1884</v>
      </c>
      <c r="AC523" s="5">
        <v>372</v>
      </c>
      <c r="AD523" s="5">
        <v>42601</v>
      </c>
      <c r="AE523" s="5">
        <v>389568</v>
      </c>
      <c r="AF523" s="5">
        <v>1</v>
      </c>
      <c r="AG523" s="5">
        <v>0</v>
      </c>
      <c r="AH523" s="5">
        <v>0</v>
      </c>
      <c r="AI523" s="6">
        <v>0</v>
      </c>
      <c r="AJ523" s="6">
        <v>0</v>
      </c>
      <c r="AK523" s="6">
        <v>0</v>
      </c>
      <c r="AL523" s="6">
        <v>1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5">
        <v>1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</row>
    <row r="524" spans="1:52" ht="15.75" customHeight="1">
      <c r="A524" s="4">
        <v>44378</v>
      </c>
      <c r="B524" s="2" t="s">
        <v>6</v>
      </c>
      <c r="C524" s="19">
        <v>1</v>
      </c>
      <c r="D524" s="5" t="s">
        <v>7</v>
      </c>
      <c r="E524" s="5">
        <v>392.3</v>
      </c>
      <c r="F524" s="6">
        <f t="shared" si="0"/>
        <v>5.9720268532155067</v>
      </c>
      <c r="G524" s="10">
        <v>0</v>
      </c>
      <c r="H524" s="21">
        <v>38918</v>
      </c>
      <c r="I524" s="10">
        <f t="shared" si="22"/>
        <v>10.569212147518101</v>
      </c>
      <c r="J524" s="10">
        <v>2</v>
      </c>
      <c r="K524" s="10">
        <v>471.44</v>
      </c>
      <c r="L524" s="6">
        <f t="shared" si="1"/>
        <v>6.1557918405296581</v>
      </c>
      <c r="M524" s="11"/>
      <c r="N524" s="11">
        <f t="shared" si="2"/>
        <v>0</v>
      </c>
      <c r="O524" s="5">
        <v>0</v>
      </c>
      <c r="P524" s="5">
        <v>1</v>
      </c>
      <c r="Q524" s="5">
        <v>0</v>
      </c>
      <c r="R524" s="5">
        <v>0</v>
      </c>
      <c r="S524" s="5">
        <f t="shared" si="3"/>
        <v>0</v>
      </c>
      <c r="T524" s="5">
        <v>4028.0145360000001</v>
      </c>
      <c r="U524" s="5">
        <f t="shared" si="4"/>
        <v>8.3010288625707691</v>
      </c>
      <c r="V524" s="2">
        <v>0</v>
      </c>
      <c r="W524" s="5">
        <v>1</v>
      </c>
      <c r="X524" s="5">
        <v>224.95</v>
      </c>
      <c r="Y524" s="6">
        <f t="shared" si="21"/>
        <v>102.30115057528765</v>
      </c>
      <c r="Z524" s="5">
        <v>336226</v>
      </c>
      <c r="AA524" s="5">
        <v>3359</v>
      </c>
      <c r="AB524" s="5">
        <v>6182</v>
      </c>
      <c r="AC524" s="5">
        <v>32</v>
      </c>
      <c r="AD524" s="5">
        <v>2734283</v>
      </c>
      <c r="AE524" s="5">
        <v>183058</v>
      </c>
      <c r="AF524" s="5">
        <v>1</v>
      </c>
      <c r="AG524" s="5">
        <v>0</v>
      </c>
      <c r="AH524" s="5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1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5">
        <v>1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</row>
    <row r="525" spans="1:52" ht="15.75" customHeight="1">
      <c r="A525" s="4">
        <v>44409</v>
      </c>
      <c r="B525" s="2" t="s">
        <v>6</v>
      </c>
      <c r="C525" s="19">
        <v>1</v>
      </c>
      <c r="D525" s="5" t="s">
        <v>7</v>
      </c>
      <c r="E525" s="5">
        <v>388.32</v>
      </c>
      <c r="F525" s="6">
        <f t="shared" si="0"/>
        <v>5.9618297419782911</v>
      </c>
      <c r="G525" s="10">
        <v>0</v>
      </c>
      <c r="H525" s="30">
        <f>G525+H524</f>
        <v>38918</v>
      </c>
      <c r="I525" s="10">
        <f t="shared" si="22"/>
        <v>10.569212147518101</v>
      </c>
      <c r="J525" s="10">
        <v>2</v>
      </c>
      <c r="K525" s="10">
        <v>508.07</v>
      </c>
      <c r="L525" s="6">
        <f t="shared" si="1"/>
        <v>6.2306192333611756</v>
      </c>
      <c r="M525" s="11"/>
      <c r="N525" s="11">
        <f t="shared" si="2"/>
        <v>0</v>
      </c>
      <c r="O525" s="5">
        <v>0</v>
      </c>
      <c r="P525" s="5">
        <v>1</v>
      </c>
      <c r="Q525" s="5">
        <v>0</v>
      </c>
      <c r="R525" s="5">
        <v>0</v>
      </c>
      <c r="S525" s="5">
        <f t="shared" si="3"/>
        <v>0</v>
      </c>
      <c r="T525" s="5">
        <v>4028.0145360000001</v>
      </c>
      <c r="U525" s="5">
        <f t="shared" si="4"/>
        <v>8.3010288625707691</v>
      </c>
      <c r="V525" s="2">
        <v>0</v>
      </c>
      <c r="W525" s="5">
        <v>1</v>
      </c>
      <c r="X525" s="5">
        <v>225.99</v>
      </c>
      <c r="Y525" s="6">
        <f t="shared" si="21"/>
        <v>102.77411432989223</v>
      </c>
      <c r="Z525" s="5">
        <v>251134</v>
      </c>
      <c r="AA525" s="5">
        <v>3354</v>
      </c>
      <c r="AB525" s="5">
        <v>5510</v>
      </c>
      <c r="AC525" s="5">
        <v>4</v>
      </c>
      <c r="AD525" s="5">
        <v>11087192</v>
      </c>
      <c r="AE525" s="5">
        <v>183755</v>
      </c>
      <c r="AF525" s="5">
        <v>1</v>
      </c>
      <c r="AG525" s="5">
        <v>0</v>
      </c>
      <c r="AH525" s="5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1</v>
      </c>
      <c r="AO525" s="6">
        <v>0</v>
      </c>
      <c r="AP525" s="6">
        <v>0</v>
      </c>
      <c r="AQ525" s="6">
        <v>0</v>
      </c>
      <c r="AR525" s="6">
        <v>0</v>
      </c>
      <c r="AS525" s="5">
        <v>1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</row>
    <row r="526" spans="1:52" ht="15.75" customHeight="1">
      <c r="A526" s="4">
        <v>44440</v>
      </c>
      <c r="B526" s="2" t="s">
        <v>6</v>
      </c>
      <c r="C526" s="19">
        <v>1</v>
      </c>
      <c r="D526" s="5" t="s">
        <v>7</v>
      </c>
      <c r="E526" s="5">
        <v>370.96</v>
      </c>
      <c r="F526" s="6">
        <f t="shared" si="0"/>
        <v>5.9160942400832051</v>
      </c>
      <c r="G526" s="10">
        <v>0</v>
      </c>
      <c r="H526" s="30">
        <f>G526+H525</f>
        <v>38918</v>
      </c>
      <c r="I526" s="10">
        <f t="shared" si="22"/>
        <v>10.569212147518101</v>
      </c>
      <c r="J526" s="10">
        <v>2</v>
      </c>
      <c r="K526" s="10">
        <v>471.44</v>
      </c>
      <c r="L526" s="6">
        <f t="shared" si="1"/>
        <v>6.1557918405296581</v>
      </c>
      <c r="M526" s="11"/>
      <c r="N526" s="11">
        <f t="shared" si="2"/>
        <v>0</v>
      </c>
      <c r="O526" s="5">
        <v>0</v>
      </c>
      <c r="P526" s="5">
        <v>1</v>
      </c>
      <c r="Q526" s="5">
        <v>0</v>
      </c>
      <c r="R526" s="5">
        <v>0</v>
      </c>
      <c r="S526" s="5">
        <f t="shared" si="3"/>
        <v>0</v>
      </c>
      <c r="T526" s="5">
        <v>4028.0145360000001</v>
      </c>
      <c r="U526" s="5">
        <f t="shared" si="4"/>
        <v>8.3010288625707691</v>
      </c>
      <c r="V526" s="2">
        <v>0</v>
      </c>
      <c r="W526" s="5">
        <v>1</v>
      </c>
      <c r="X526" s="5">
        <v>226.79</v>
      </c>
      <c r="Y526" s="6">
        <f t="shared" si="21"/>
        <v>103.13793260266497</v>
      </c>
      <c r="Z526" s="5">
        <v>55293</v>
      </c>
      <c r="AA526" s="5">
        <v>2517</v>
      </c>
      <c r="AB526" s="5">
        <v>1315</v>
      </c>
      <c r="AC526" s="5">
        <v>1</v>
      </c>
      <c r="AD526" s="5">
        <v>18962130</v>
      </c>
      <c r="AE526" s="5">
        <v>101034</v>
      </c>
      <c r="AF526" s="5">
        <v>1</v>
      </c>
      <c r="AG526" s="5">
        <v>0</v>
      </c>
      <c r="AH526" s="5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1</v>
      </c>
      <c r="AP526" s="6">
        <v>0</v>
      </c>
      <c r="AQ526" s="6">
        <v>0</v>
      </c>
      <c r="AR526" s="6">
        <v>0</v>
      </c>
      <c r="AS526" s="5">
        <v>1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</row>
    <row r="527" spans="1:52" ht="15.75" customHeight="1">
      <c r="A527" s="4">
        <v>44470</v>
      </c>
      <c r="B527" s="2" t="s">
        <v>6</v>
      </c>
      <c r="C527" s="19">
        <v>1</v>
      </c>
      <c r="D527" s="5" t="s">
        <v>7</v>
      </c>
      <c r="E527" s="5">
        <v>347.5</v>
      </c>
      <c r="F527" s="6">
        <f t="shared" si="0"/>
        <v>5.8507646650048466</v>
      </c>
      <c r="G527" s="10">
        <v>0</v>
      </c>
      <c r="H527" s="30">
        <f>G527+H526</f>
        <v>38918</v>
      </c>
      <c r="I527" s="10">
        <f t="shared" si="22"/>
        <v>10.569212147518101</v>
      </c>
      <c r="J527" s="10">
        <v>2</v>
      </c>
      <c r="K527" s="10">
        <v>461.8</v>
      </c>
      <c r="L527" s="6">
        <f t="shared" si="1"/>
        <v>6.1351318969203952</v>
      </c>
      <c r="M527" s="11"/>
      <c r="N527" s="11">
        <f t="shared" si="2"/>
        <v>0</v>
      </c>
      <c r="O527" s="5">
        <v>0</v>
      </c>
      <c r="P527" s="5">
        <v>1</v>
      </c>
      <c r="Q527" s="5">
        <v>0</v>
      </c>
      <c r="R527" s="5">
        <v>0</v>
      </c>
      <c r="S527" s="5">
        <f t="shared" si="3"/>
        <v>0</v>
      </c>
      <c r="T527" s="5">
        <v>4028.0145360000001</v>
      </c>
      <c r="U527" s="5">
        <f t="shared" si="4"/>
        <v>8.3010288625707691</v>
      </c>
      <c r="V527" s="2">
        <v>0</v>
      </c>
      <c r="W527" s="5">
        <v>1</v>
      </c>
      <c r="X527" s="5">
        <v>227.25</v>
      </c>
      <c r="Y527" s="6">
        <f t="shared" si="21"/>
        <v>103.34712810950931</v>
      </c>
      <c r="Z527" s="5">
        <v>13628</v>
      </c>
      <c r="AA527" s="5">
        <v>1772</v>
      </c>
      <c r="AB527" s="5">
        <v>358</v>
      </c>
      <c r="AC527" s="5">
        <v>4</v>
      </c>
      <c r="AD527" s="5">
        <v>6884827</v>
      </c>
      <c r="AE527" s="5">
        <v>181187</v>
      </c>
      <c r="AF527" s="5">
        <v>1</v>
      </c>
      <c r="AG527" s="5">
        <v>0</v>
      </c>
      <c r="AH527" s="5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1</v>
      </c>
      <c r="AQ527" s="6">
        <v>0</v>
      </c>
      <c r="AR527" s="6">
        <v>0</v>
      </c>
      <c r="AS527" s="5">
        <v>1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</row>
    <row r="528" spans="1:52" ht="15.75" customHeight="1">
      <c r="A528" s="4">
        <v>44501</v>
      </c>
      <c r="B528" s="2" t="s">
        <v>6</v>
      </c>
      <c r="C528" s="19">
        <v>1</v>
      </c>
      <c r="D528" s="5" t="s">
        <v>7</v>
      </c>
      <c r="E528" s="5">
        <v>377.15</v>
      </c>
      <c r="F528" s="6">
        <f t="shared" si="0"/>
        <v>5.9326429862996397</v>
      </c>
      <c r="G528" s="10">
        <v>1</v>
      </c>
      <c r="H528" s="21">
        <v>38919</v>
      </c>
      <c r="I528" s="10">
        <f t="shared" si="22"/>
        <v>10.569237842239122</v>
      </c>
      <c r="J528" s="10">
        <v>2</v>
      </c>
      <c r="K528" s="10">
        <v>516.14</v>
      </c>
      <c r="L528" s="6">
        <f t="shared" si="1"/>
        <v>6.2463780465109942</v>
      </c>
      <c r="M528" s="11"/>
      <c r="N528" s="11">
        <f t="shared" si="2"/>
        <v>0</v>
      </c>
      <c r="O528" s="5">
        <v>0</v>
      </c>
      <c r="P528" s="5">
        <v>1</v>
      </c>
      <c r="Q528" s="5">
        <v>0</v>
      </c>
      <c r="R528" s="5">
        <v>0</v>
      </c>
      <c r="S528" s="5">
        <f t="shared" si="3"/>
        <v>0</v>
      </c>
      <c r="T528" s="5">
        <v>4028.0145360000001</v>
      </c>
      <c r="U528" s="5">
        <f t="shared" si="4"/>
        <v>8.3010288625707691</v>
      </c>
      <c r="V528" s="2">
        <v>0</v>
      </c>
      <c r="W528" s="5">
        <v>1</v>
      </c>
      <c r="X528" s="5">
        <v>227.56</v>
      </c>
      <c r="Y528" s="6">
        <f t="shared" si="21"/>
        <v>103.48810769020875</v>
      </c>
      <c r="Z528" s="5">
        <v>6745</v>
      </c>
      <c r="AA528" s="5">
        <v>861</v>
      </c>
      <c r="AB528" s="5">
        <v>113</v>
      </c>
      <c r="AC528" s="5">
        <v>1</v>
      </c>
      <c r="AD528" s="5">
        <v>16980584</v>
      </c>
      <c r="AE528" s="5">
        <v>156929</v>
      </c>
      <c r="AF528" s="5">
        <v>1</v>
      </c>
      <c r="AG528" s="5">
        <v>0</v>
      </c>
      <c r="AH528" s="5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1</v>
      </c>
      <c r="AR528" s="6">
        <v>0</v>
      </c>
      <c r="AS528" s="5">
        <v>1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</row>
    <row r="529" spans="1:52" ht="15.75" customHeight="1">
      <c r="A529" s="4">
        <v>44531</v>
      </c>
      <c r="B529" s="2" t="s">
        <v>6</v>
      </c>
      <c r="C529" s="19">
        <v>1</v>
      </c>
      <c r="D529" s="5" t="s">
        <v>7</v>
      </c>
      <c r="E529" s="5">
        <v>400.34</v>
      </c>
      <c r="F529" s="6">
        <f t="shared" si="0"/>
        <v>5.9923141860625595</v>
      </c>
      <c r="G529" s="10">
        <v>1</v>
      </c>
      <c r="H529" s="30">
        <f>G529+H528</f>
        <v>38920</v>
      </c>
      <c r="I529" s="10">
        <f t="shared" si="22"/>
        <v>10.569263536299941</v>
      </c>
      <c r="J529" s="10">
        <v>2</v>
      </c>
      <c r="K529" s="10">
        <v>518.45000000000005</v>
      </c>
      <c r="L529" s="6">
        <f t="shared" si="1"/>
        <v>6.250843591004287</v>
      </c>
      <c r="M529" s="11"/>
      <c r="N529" s="11">
        <f t="shared" si="2"/>
        <v>0</v>
      </c>
      <c r="O529" s="5">
        <v>0</v>
      </c>
      <c r="P529" s="5">
        <v>1</v>
      </c>
      <c r="Q529" s="5">
        <v>0</v>
      </c>
      <c r="R529" s="5">
        <v>0</v>
      </c>
      <c r="S529" s="5">
        <f t="shared" si="3"/>
        <v>0</v>
      </c>
      <c r="T529" s="5">
        <v>4028.0145360000001</v>
      </c>
      <c r="U529" s="5">
        <f t="shared" si="4"/>
        <v>8.3010288625707691</v>
      </c>
      <c r="V529" s="2">
        <v>0</v>
      </c>
      <c r="W529" s="5">
        <v>1</v>
      </c>
      <c r="X529" s="5">
        <v>227.56</v>
      </c>
      <c r="Y529" s="6">
        <f t="shared" si="21"/>
        <v>103.48810769020875</v>
      </c>
      <c r="Z529" s="5">
        <v>9255</v>
      </c>
      <c r="AA529" s="5">
        <v>4372</v>
      </c>
      <c r="AB529" s="5">
        <v>91</v>
      </c>
      <c r="AC529" s="5">
        <v>0</v>
      </c>
      <c r="AD529" s="5">
        <v>8813795</v>
      </c>
      <c r="AE529" s="5">
        <v>297942</v>
      </c>
      <c r="AF529" s="5">
        <v>1</v>
      </c>
      <c r="AG529" s="5">
        <v>0</v>
      </c>
      <c r="AH529" s="5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1</v>
      </c>
      <c r="AS529" s="5">
        <v>1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</row>
    <row r="530" spans="1:52" ht="15.75" customHeight="1">
      <c r="A530" s="4">
        <v>44562</v>
      </c>
      <c r="B530" s="2" t="s">
        <v>6</v>
      </c>
      <c r="C530" s="19">
        <v>1</v>
      </c>
      <c r="D530" s="5" t="s">
        <v>7</v>
      </c>
      <c r="E530" s="5">
        <v>407.68</v>
      </c>
      <c r="F530" s="6">
        <f t="shared" si="0"/>
        <v>6.0104825529437438</v>
      </c>
      <c r="G530" s="10">
        <v>1</v>
      </c>
      <c r="H530" s="30">
        <f>G530+H529</f>
        <v>38921</v>
      </c>
      <c r="I530" s="10">
        <f t="shared" si="22"/>
        <v>10.569289229700592</v>
      </c>
      <c r="J530" s="10">
        <v>2.5</v>
      </c>
      <c r="K530" s="10">
        <v>511.96</v>
      </c>
      <c r="L530" s="6">
        <f t="shared" si="1"/>
        <v>6.2382464969875908</v>
      </c>
      <c r="M530" s="11"/>
      <c r="N530" s="11">
        <f t="shared" si="2"/>
        <v>0</v>
      </c>
      <c r="O530" s="5">
        <v>0</v>
      </c>
      <c r="P530" s="5">
        <v>1</v>
      </c>
      <c r="Q530" s="5">
        <v>0</v>
      </c>
      <c r="R530" s="5">
        <v>0</v>
      </c>
      <c r="S530" s="5">
        <f t="shared" si="3"/>
        <v>0</v>
      </c>
      <c r="T530" s="5">
        <v>4028.0145360000001</v>
      </c>
      <c r="U530" s="5">
        <f t="shared" si="4"/>
        <v>8.3010288625707691</v>
      </c>
      <c r="V530" s="2">
        <v>0</v>
      </c>
      <c r="W530" s="5">
        <v>1</v>
      </c>
      <c r="X530" s="5">
        <v>228.09</v>
      </c>
      <c r="Y530" s="6">
        <f t="shared" si="21"/>
        <v>103.72913729592069</v>
      </c>
      <c r="Z530" s="5">
        <v>213294</v>
      </c>
      <c r="AA530" s="5">
        <v>92513</v>
      </c>
      <c r="AB530" s="5">
        <v>322</v>
      </c>
      <c r="AC530" s="5">
        <v>14</v>
      </c>
      <c r="AD530" s="5">
        <v>14576165</v>
      </c>
      <c r="AE530" s="5">
        <v>130816</v>
      </c>
      <c r="AF530" s="5">
        <v>1</v>
      </c>
      <c r="AG530" s="5">
        <v>1</v>
      </c>
      <c r="AH530" s="5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5">
        <v>1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</row>
    <row r="531" spans="1:52" ht="15.75" customHeight="1">
      <c r="A531" s="4">
        <v>44593</v>
      </c>
      <c r="B531" s="2" t="s">
        <v>6</v>
      </c>
      <c r="C531" s="19">
        <v>1</v>
      </c>
      <c r="D531" s="5" t="s">
        <v>7</v>
      </c>
      <c r="E531" s="5">
        <v>420.11</v>
      </c>
      <c r="F531" s="6">
        <f t="shared" si="0"/>
        <v>6.0405165817482542</v>
      </c>
      <c r="G531" s="10">
        <v>0</v>
      </c>
      <c r="H531" s="30">
        <f>G531+H530</f>
        <v>38921</v>
      </c>
      <c r="I531" s="10">
        <f t="shared" si="22"/>
        <v>10.569289229700592</v>
      </c>
      <c r="J531" s="10">
        <v>2.5</v>
      </c>
      <c r="K531" s="10">
        <v>521.51</v>
      </c>
      <c r="L531" s="6">
        <f t="shared" si="1"/>
        <v>6.2567284497123978</v>
      </c>
      <c r="M531" s="11"/>
      <c r="N531" s="11">
        <f t="shared" si="2"/>
        <v>0</v>
      </c>
      <c r="O531" s="5">
        <v>0</v>
      </c>
      <c r="P531" s="5">
        <v>1</v>
      </c>
      <c r="Q531" s="5">
        <v>0</v>
      </c>
      <c r="R531" s="5">
        <v>0</v>
      </c>
      <c r="S531" s="5">
        <f t="shared" si="3"/>
        <v>0</v>
      </c>
      <c r="T531" s="5">
        <v>4028.0145360000001</v>
      </c>
      <c r="U531" s="5">
        <f t="shared" si="4"/>
        <v>8.3010288625707691</v>
      </c>
      <c r="V531" s="2">
        <v>0</v>
      </c>
      <c r="W531" s="5">
        <v>1</v>
      </c>
      <c r="X531" s="5">
        <v>228.12</v>
      </c>
      <c r="Y531" s="6">
        <f t="shared" si="21"/>
        <v>103.74278048114967</v>
      </c>
      <c r="Z531" s="5">
        <v>144744</v>
      </c>
      <c r="AA531" s="5">
        <v>140308</v>
      </c>
      <c r="AB531" s="5">
        <v>643</v>
      </c>
      <c r="AC531" s="5">
        <v>46</v>
      </c>
      <c r="AD531" s="5">
        <v>3913910</v>
      </c>
      <c r="AE531" s="5">
        <v>18344</v>
      </c>
      <c r="AF531" s="5">
        <v>1</v>
      </c>
      <c r="AG531" s="5">
        <v>0</v>
      </c>
      <c r="AH531" s="5">
        <v>1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5">
        <v>1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</row>
    <row r="532" spans="1:52" ht="15.75" customHeight="1">
      <c r="A532" s="4">
        <v>44621</v>
      </c>
      <c r="B532" s="2" t="s">
        <v>6</v>
      </c>
      <c r="C532" s="19">
        <v>1</v>
      </c>
      <c r="D532" s="5" t="s">
        <v>7</v>
      </c>
      <c r="E532" s="5">
        <v>494.67</v>
      </c>
      <c r="F532" s="6">
        <f t="shared" si="0"/>
        <v>6.2038908735809866</v>
      </c>
      <c r="G532" s="10">
        <v>0</v>
      </c>
      <c r="H532" s="21">
        <v>38920</v>
      </c>
      <c r="I532" s="10">
        <f t="shared" si="22"/>
        <v>10.569263536299941</v>
      </c>
      <c r="J532" s="10">
        <v>2.5</v>
      </c>
      <c r="K532" s="10">
        <v>520.9</v>
      </c>
      <c r="L532" s="6">
        <f t="shared" si="1"/>
        <v>6.2555580847511454</v>
      </c>
      <c r="M532" s="11"/>
      <c r="N532" s="11">
        <f t="shared" si="2"/>
        <v>0</v>
      </c>
      <c r="O532" s="5">
        <v>0</v>
      </c>
      <c r="P532" s="5">
        <v>1</v>
      </c>
      <c r="Q532" s="5">
        <v>0</v>
      </c>
      <c r="R532" s="5">
        <v>0</v>
      </c>
      <c r="S532" s="5">
        <f t="shared" si="3"/>
        <v>0</v>
      </c>
      <c r="T532" s="5">
        <v>4028.0145360000001</v>
      </c>
      <c r="U532" s="5">
        <f t="shared" si="4"/>
        <v>8.3010288625707691</v>
      </c>
      <c r="V532" s="2">
        <v>0</v>
      </c>
      <c r="W532" s="5">
        <v>1</v>
      </c>
      <c r="X532" s="5">
        <v>228.65</v>
      </c>
      <c r="Y532" s="6">
        <f t="shared" si="21"/>
        <v>103.98381008686162</v>
      </c>
      <c r="Z532" s="5">
        <v>8000</v>
      </c>
      <c r="AA532" s="5">
        <v>39586</v>
      </c>
      <c r="AB532" s="5">
        <v>85</v>
      </c>
      <c r="AC532" s="5">
        <v>17</v>
      </c>
      <c r="AD532" s="5">
        <v>30821308</v>
      </c>
      <c r="AE532" s="5">
        <v>0</v>
      </c>
      <c r="AF532" s="5">
        <v>1</v>
      </c>
      <c r="AG532" s="5">
        <v>0</v>
      </c>
      <c r="AH532" s="5">
        <v>0</v>
      </c>
      <c r="AI532" s="6">
        <v>1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5">
        <v>1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</row>
    <row r="533" spans="1:52" ht="15.75" customHeight="1">
      <c r="A533" s="4">
        <v>44652</v>
      </c>
      <c r="B533" s="2" t="s">
        <v>6</v>
      </c>
      <c r="C533" s="19">
        <v>1</v>
      </c>
      <c r="D533" s="5" t="s">
        <v>7</v>
      </c>
      <c r="E533" s="5">
        <v>425.03</v>
      </c>
      <c r="F533" s="6">
        <f t="shared" si="0"/>
        <v>6.0521597546684784</v>
      </c>
      <c r="G533" s="10">
        <v>0</v>
      </c>
      <c r="H533" s="30">
        <f>G533+H532</f>
        <v>38920</v>
      </c>
      <c r="I533" s="10">
        <f t="shared" si="22"/>
        <v>10.569263536299941</v>
      </c>
      <c r="J533" s="10">
        <v>2.5</v>
      </c>
      <c r="K533" s="10">
        <v>489.73</v>
      </c>
      <c r="L533" s="6">
        <f t="shared" si="1"/>
        <v>6.1938542188289736</v>
      </c>
      <c r="M533" s="11"/>
      <c r="N533" s="11">
        <f t="shared" si="2"/>
        <v>0</v>
      </c>
      <c r="O533" s="5">
        <v>0</v>
      </c>
      <c r="P533" s="5">
        <v>1</v>
      </c>
      <c r="Q533" s="5">
        <v>0</v>
      </c>
      <c r="R533" s="5">
        <v>0</v>
      </c>
      <c r="S533" s="5">
        <f t="shared" si="3"/>
        <v>0</v>
      </c>
      <c r="T533" s="5">
        <v>4028.0145360000001</v>
      </c>
      <c r="U533" s="5">
        <f t="shared" si="4"/>
        <v>8.3010288625707691</v>
      </c>
      <c r="V533" s="2">
        <v>0</v>
      </c>
      <c r="W533" s="5">
        <v>1</v>
      </c>
      <c r="X533" s="5">
        <v>229.28</v>
      </c>
      <c r="Y533" s="6">
        <f t="shared" si="21"/>
        <v>104.27031697667016</v>
      </c>
      <c r="Z533" s="5">
        <v>1114</v>
      </c>
      <c r="AA533" s="5">
        <v>14237</v>
      </c>
      <c r="AB533" s="5">
        <v>5</v>
      </c>
      <c r="AC533" s="5">
        <v>4</v>
      </c>
      <c r="AD533" s="5">
        <v>1534602</v>
      </c>
      <c r="AE533" s="5">
        <v>541</v>
      </c>
      <c r="AF533" s="5">
        <v>1</v>
      </c>
      <c r="AG533" s="5">
        <v>0</v>
      </c>
      <c r="AH533" s="5">
        <v>0</v>
      </c>
      <c r="AI533" s="6">
        <v>0</v>
      </c>
      <c r="AJ533" s="6">
        <v>1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5">
        <v>1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</row>
    <row r="534" spans="1:52" ht="15.75" customHeight="1">
      <c r="A534" s="9">
        <v>44682</v>
      </c>
      <c r="B534" s="2" t="s">
        <v>6</v>
      </c>
      <c r="C534" s="19">
        <v>1</v>
      </c>
      <c r="D534" s="5" t="s">
        <v>7</v>
      </c>
      <c r="E534" s="5">
        <v>453.44</v>
      </c>
      <c r="F534" s="6">
        <f t="shared" si="0"/>
        <v>6.1168629565023158</v>
      </c>
      <c r="G534" s="10">
        <v>0</v>
      </c>
      <c r="H534" s="30">
        <f>G534+H533</f>
        <v>38920</v>
      </c>
      <c r="I534" s="10">
        <f t="shared" si="22"/>
        <v>10.569263536299941</v>
      </c>
      <c r="J534" s="10">
        <v>2.5</v>
      </c>
      <c r="K534" s="10">
        <v>459.57</v>
      </c>
      <c r="L534" s="6">
        <f t="shared" si="1"/>
        <v>6.1302912696927141</v>
      </c>
      <c r="M534" s="11"/>
      <c r="N534" s="11">
        <f t="shared" si="2"/>
        <v>0</v>
      </c>
      <c r="O534" s="5">
        <v>0</v>
      </c>
      <c r="P534" s="5">
        <v>1</v>
      </c>
      <c r="Q534" s="5">
        <v>0</v>
      </c>
      <c r="R534" s="5">
        <v>0</v>
      </c>
      <c r="S534" s="5">
        <f t="shared" si="3"/>
        <v>0</v>
      </c>
      <c r="T534" s="5">
        <v>4028.0145360000001</v>
      </c>
      <c r="U534" s="5">
        <f t="shared" si="4"/>
        <v>8.3010288625707691</v>
      </c>
      <c r="V534" s="2">
        <v>0</v>
      </c>
      <c r="W534" s="5">
        <v>1</v>
      </c>
      <c r="X534" s="5">
        <v>236.07</v>
      </c>
      <c r="Y534" s="6">
        <f t="shared" si="21"/>
        <v>107.35822456682888</v>
      </c>
      <c r="Z534" s="5">
        <v>816</v>
      </c>
      <c r="AA534" s="5">
        <v>16959</v>
      </c>
      <c r="AB534" s="5">
        <v>4</v>
      </c>
      <c r="AC534" s="5">
        <v>13</v>
      </c>
      <c r="AD534" s="5">
        <v>540962</v>
      </c>
      <c r="AE534" s="5">
        <v>1136</v>
      </c>
      <c r="AF534" s="5">
        <v>1</v>
      </c>
      <c r="AG534" s="5">
        <v>0</v>
      </c>
      <c r="AH534" s="5">
        <v>0</v>
      </c>
      <c r="AI534" s="6">
        <v>0</v>
      </c>
      <c r="AJ534" s="6">
        <v>0</v>
      </c>
      <c r="AK534" s="6">
        <v>1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5">
        <v>1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</row>
    <row r="535" spans="1:52" ht="15.75" customHeight="1">
      <c r="A535" s="4">
        <v>44713</v>
      </c>
      <c r="B535" s="2" t="s">
        <v>6</v>
      </c>
      <c r="C535" s="19">
        <v>1</v>
      </c>
      <c r="D535" s="5" t="s">
        <v>7</v>
      </c>
      <c r="E535" s="5">
        <v>412.78</v>
      </c>
      <c r="F535" s="6">
        <f t="shared" si="0"/>
        <v>6.0229147633812294</v>
      </c>
      <c r="G535" s="10">
        <v>1</v>
      </c>
      <c r="H535" s="21">
        <v>38895</v>
      </c>
      <c r="I535" s="10">
        <f t="shared" si="22"/>
        <v>10.568620986640875</v>
      </c>
      <c r="J535" s="10">
        <v>2.5</v>
      </c>
      <c r="K535" s="10">
        <v>551.27</v>
      </c>
      <c r="L535" s="6">
        <f t="shared" si="1"/>
        <v>6.3122247072820477</v>
      </c>
      <c r="M535" s="11"/>
      <c r="N535" s="11">
        <f t="shared" si="2"/>
        <v>0</v>
      </c>
      <c r="O535" s="5">
        <v>0</v>
      </c>
      <c r="P535" s="5">
        <v>1</v>
      </c>
      <c r="Q535" s="5">
        <v>0</v>
      </c>
      <c r="R535" s="5">
        <v>0</v>
      </c>
      <c r="S535" s="5">
        <f t="shared" si="3"/>
        <v>0</v>
      </c>
      <c r="T535" s="5">
        <v>4028.0145360000001</v>
      </c>
      <c r="U535" s="5">
        <f t="shared" si="4"/>
        <v>8.3010288625707691</v>
      </c>
      <c r="V535" s="2">
        <v>0</v>
      </c>
      <c r="W535" s="5">
        <v>1</v>
      </c>
      <c r="X535" s="5">
        <v>247.88</v>
      </c>
      <c r="Y535" s="6">
        <f t="shared" si="21"/>
        <v>112.7290918186366</v>
      </c>
      <c r="Z535" s="5">
        <v>20282</v>
      </c>
      <c r="AA535" s="5">
        <v>40191</v>
      </c>
      <c r="AB535" s="5">
        <v>18</v>
      </c>
      <c r="AC535" s="5">
        <v>4</v>
      </c>
      <c r="AD535" s="5">
        <v>1159562</v>
      </c>
      <c r="AE535" s="5">
        <v>6266</v>
      </c>
      <c r="AF535" s="5">
        <v>1</v>
      </c>
      <c r="AG535" s="5">
        <v>0</v>
      </c>
      <c r="AH535" s="5">
        <v>0</v>
      </c>
      <c r="AI535" s="6">
        <v>0</v>
      </c>
      <c r="AJ535" s="6">
        <v>0</v>
      </c>
      <c r="AK535" s="6">
        <v>0</v>
      </c>
      <c r="AL535" s="6">
        <v>1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5">
        <v>1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</row>
    <row r="536" spans="1:52" ht="15.75" customHeight="1">
      <c r="A536" s="4">
        <v>44743</v>
      </c>
      <c r="B536" s="2" t="s">
        <v>6</v>
      </c>
      <c r="C536" s="19">
        <v>1</v>
      </c>
      <c r="D536" s="5" t="s">
        <v>7</v>
      </c>
      <c r="E536" s="5">
        <v>417.8</v>
      </c>
      <c r="F536" s="6">
        <f t="shared" si="0"/>
        <v>6.0350028491224652</v>
      </c>
      <c r="G536" s="10">
        <v>0</v>
      </c>
      <c r="H536" s="30">
        <f>G536+H535</f>
        <v>38895</v>
      </c>
      <c r="I536" s="10">
        <f t="shared" si="22"/>
        <v>10.568620986640875</v>
      </c>
      <c r="J536" s="10">
        <v>2.5</v>
      </c>
      <c r="K536" s="10">
        <v>487.4</v>
      </c>
      <c r="L536" s="6">
        <f t="shared" si="1"/>
        <v>6.1890851411911054</v>
      </c>
      <c r="M536" s="11"/>
      <c r="N536" s="11">
        <f t="shared" si="2"/>
        <v>0</v>
      </c>
      <c r="O536" s="5">
        <v>0</v>
      </c>
      <c r="P536" s="5">
        <v>1</v>
      </c>
      <c r="Q536" s="5">
        <v>0</v>
      </c>
      <c r="R536" s="5">
        <v>0</v>
      </c>
      <c r="S536" s="5">
        <f t="shared" si="3"/>
        <v>0</v>
      </c>
      <c r="T536" s="5">
        <v>4028.0145360000001</v>
      </c>
      <c r="U536" s="5">
        <f t="shared" si="4"/>
        <v>8.3010288625707691</v>
      </c>
      <c r="V536" s="2">
        <v>0</v>
      </c>
      <c r="W536" s="5">
        <v>1</v>
      </c>
      <c r="X536" s="5">
        <v>251.19</v>
      </c>
      <c r="Y536" s="6">
        <f t="shared" si="21"/>
        <v>114.23438992223385</v>
      </c>
      <c r="Z536" s="5">
        <v>31468</v>
      </c>
      <c r="AA536" s="5">
        <v>33791</v>
      </c>
      <c r="AB536" s="5">
        <v>142</v>
      </c>
      <c r="AC536" s="5">
        <v>17</v>
      </c>
      <c r="AD536" s="5">
        <v>1012701</v>
      </c>
      <c r="AE536" s="5">
        <v>4517</v>
      </c>
      <c r="AF536" s="5">
        <v>1</v>
      </c>
      <c r="AG536" s="5">
        <v>0</v>
      </c>
      <c r="AH536" s="5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1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5">
        <v>1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</row>
    <row r="537" spans="1:52" ht="15.75" customHeight="1">
      <c r="A537" s="4">
        <v>44774</v>
      </c>
      <c r="B537" s="2" t="s">
        <v>6</v>
      </c>
      <c r="C537" s="19">
        <v>1</v>
      </c>
      <c r="D537" s="5" t="s">
        <v>7</v>
      </c>
      <c r="E537" s="5">
        <v>393.86</v>
      </c>
      <c r="F537" s="6">
        <f t="shared" si="0"/>
        <v>5.9759955162040503</v>
      </c>
      <c r="G537" s="10">
        <v>7</v>
      </c>
      <c r="H537" s="30">
        <f>G537+H536</f>
        <v>38902</v>
      </c>
      <c r="I537" s="10">
        <f t="shared" si="22"/>
        <v>10.568800942166638</v>
      </c>
      <c r="J537" s="10">
        <v>2.5</v>
      </c>
      <c r="K537" s="10">
        <v>517.33000000000004</v>
      </c>
      <c r="L537" s="6">
        <f t="shared" si="1"/>
        <v>6.2486809687553269</v>
      </c>
      <c r="M537" s="11"/>
      <c r="N537" s="11">
        <f t="shared" si="2"/>
        <v>0</v>
      </c>
      <c r="O537" s="5">
        <v>0</v>
      </c>
      <c r="P537" s="5">
        <v>1</v>
      </c>
      <c r="Q537" s="5">
        <v>0</v>
      </c>
      <c r="R537" s="5">
        <v>0</v>
      </c>
      <c r="S537" s="5">
        <f t="shared" si="3"/>
        <v>0</v>
      </c>
      <c r="T537" s="5">
        <v>4028.0145360000001</v>
      </c>
      <c r="U537" s="5">
        <f t="shared" si="4"/>
        <v>8.3010288625707691</v>
      </c>
      <c r="V537" s="2">
        <v>0</v>
      </c>
      <c r="W537" s="5">
        <v>1</v>
      </c>
      <c r="X537" s="5">
        <v>251.99</v>
      </c>
      <c r="Y537" s="6">
        <f t="shared" si="21"/>
        <v>114.59820819500661</v>
      </c>
      <c r="Z537" s="5">
        <v>6689</v>
      </c>
      <c r="AA537" s="5">
        <v>12050</v>
      </c>
      <c r="AB537" s="5">
        <v>32</v>
      </c>
      <c r="AC537" s="5">
        <v>6</v>
      </c>
      <c r="AE537" s="5">
        <v>6259</v>
      </c>
      <c r="AF537" s="5">
        <v>1</v>
      </c>
      <c r="AG537" s="5">
        <v>0</v>
      </c>
      <c r="AH537" s="5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5">
        <v>1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</row>
    <row r="538" spans="1:52" ht="15.75" customHeight="1">
      <c r="A538" s="4">
        <v>44805</v>
      </c>
      <c r="B538" s="2" t="s">
        <v>6</v>
      </c>
      <c r="C538" s="19">
        <v>1</v>
      </c>
      <c r="D538" s="5" t="s">
        <v>7</v>
      </c>
      <c r="E538" s="5">
        <v>322.51</v>
      </c>
      <c r="F538" s="6">
        <f t="shared" si="0"/>
        <v>5.7761341435070346</v>
      </c>
      <c r="G538" s="10">
        <v>1</v>
      </c>
      <c r="H538" s="30">
        <f>G538+H537</f>
        <v>38903</v>
      </c>
      <c r="I538" s="10">
        <f t="shared" si="22"/>
        <v>10.568826647455502</v>
      </c>
      <c r="J538" s="10">
        <v>2.5</v>
      </c>
      <c r="K538" s="10">
        <v>496.1</v>
      </c>
      <c r="L538" s="6">
        <f t="shared" si="1"/>
        <v>6.2067775193070034</v>
      </c>
      <c r="M538" s="11"/>
      <c r="N538" s="11">
        <f t="shared" si="2"/>
        <v>0</v>
      </c>
      <c r="O538" s="5">
        <v>0</v>
      </c>
      <c r="P538" s="5">
        <v>1</v>
      </c>
      <c r="Q538" s="5">
        <v>0</v>
      </c>
      <c r="R538" s="5">
        <v>0</v>
      </c>
      <c r="S538" s="5">
        <f t="shared" si="3"/>
        <v>0</v>
      </c>
      <c r="T538" s="5">
        <v>4028.0145360000001</v>
      </c>
      <c r="U538" s="5">
        <f t="shared" si="4"/>
        <v>8.3010288625707691</v>
      </c>
      <c r="V538" s="2">
        <v>0</v>
      </c>
      <c r="W538" s="5">
        <v>1</v>
      </c>
      <c r="X538" s="5">
        <v>254.64</v>
      </c>
      <c r="Y538" s="6">
        <f t="shared" ref="Y538:Y541" si="23">X538*100/219.89</f>
        <v>115.80335622356634</v>
      </c>
      <c r="Z538" s="5">
        <v>12543</v>
      </c>
      <c r="AA538" s="5">
        <v>8574</v>
      </c>
      <c r="AB538" s="5">
        <v>39</v>
      </c>
      <c r="AC538" s="5">
        <v>5</v>
      </c>
      <c r="AD538" s="5">
        <v>240397</v>
      </c>
      <c r="AE538" s="5">
        <v>3669</v>
      </c>
      <c r="AF538" s="5">
        <v>1</v>
      </c>
      <c r="AG538" s="5">
        <v>0</v>
      </c>
      <c r="AH538" s="5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1</v>
      </c>
      <c r="AP538" s="6">
        <v>0</v>
      </c>
      <c r="AQ538" s="6">
        <v>0</v>
      </c>
      <c r="AR538" s="6">
        <v>0</v>
      </c>
      <c r="AS538" s="5">
        <v>1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</row>
    <row r="539" spans="1:52" ht="15.75" customHeight="1">
      <c r="A539" s="4">
        <v>44835</v>
      </c>
      <c r="B539" s="2" t="s">
        <v>6</v>
      </c>
      <c r="C539" s="19">
        <v>1</v>
      </c>
      <c r="D539" s="5" t="s">
        <v>7</v>
      </c>
      <c r="E539" s="5">
        <v>487.52</v>
      </c>
      <c r="F539" s="6">
        <f t="shared" si="0"/>
        <v>6.189331315237399</v>
      </c>
      <c r="G539" s="10">
        <v>0</v>
      </c>
      <c r="H539" s="21">
        <v>38896</v>
      </c>
      <c r="I539" s="10">
        <f t="shared" si="22"/>
        <v>10.568646696555904</v>
      </c>
      <c r="J539" s="10">
        <v>2.5</v>
      </c>
      <c r="K539" s="10">
        <v>1</v>
      </c>
      <c r="L539" s="6">
        <f t="shared" si="1"/>
        <v>0</v>
      </c>
      <c r="M539" s="11"/>
      <c r="N539" s="11">
        <f t="shared" si="2"/>
        <v>0</v>
      </c>
      <c r="O539" s="5">
        <v>0</v>
      </c>
      <c r="P539" s="5">
        <v>1</v>
      </c>
      <c r="Q539" s="5">
        <v>0</v>
      </c>
      <c r="R539" s="5">
        <v>0</v>
      </c>
      <c r="S539" s="5">
        <f t="shared" si="3"/>
        <v>0</v>
      </c>
      <c r="T539" s="5">
        <v>4028.0145360000001</v>
      </c>
      <c r="U539" s="5">
        <f t="shared" si="4"/>
        <v>8.3010288625707691</v>
      </c>
      <c r="V539" s="2">
        <v>0</v>
      </c>
      <c r="W539" s="5">
        <v>1</v>
      </c>
      <c r="X539" s="5">
        <v>257.26</v>
      </c>
      <c r="Y539" s="6">
        <f t="shared" si="23"/>
        <v>116.99486106689709</v>
      </c>
      <c r="AF539" s="5">
        <v>1</v>
      </c>
      <c r="AG539" s="5">
        <v>0</v>
      </c>
      <c r="AH539" s="5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1</v>
      </c>
      <c r="AQ539" s="6">
        <v>0</v>
      </c>
      <c r="AR539" s="6">
        <v>0</v>
      </c>
      <c r="AS539" s="5">
        <v>1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</row>
    <row r="540" spans="1:52" ht="15.75" customHeight="1">
      <c r="A540" s="4">
        <v>44866</v>
      </c>
      <c r="B540" s="2" t="s">
        <v>6</v>
      </c>
      <c r="C540" s="19">
        <v>1</v>
      </c>
      <c r="D540" s="5" t="s">
        <v>7</v>
      </c>
      <c r="E540" s="5">
        <v>310.81</v>
      </c>
      <c r="F540" s="6">
        <f t="shared" si="0"/>
        <v>5.7391817930080622</v>
      </c>
      <c r="G540" s="10">
        <v>0</v>
      </c>
      <c r="H540" s="30">
        <f>G540+H539</f>
        <v>38896</v>
      </c>
      <c r="I540" s="10">
        <f t="shared" si="22"/>
        <v>10.568646696555904</v>
      </c>
      <c r="J540" s="10">
        <v>2.5</v>
      </c>
      <c r="K540" s="10">
        <v>1</v>
      </c>
      <c r="L540" s="6">
        <f t="shared" si="1"/>
        <v>0</v>
      </c>
      <c r="M540" s="11"/>
      <c r="N540" s="11">
        <f t="shared" si="2"/>
        <v>0</v>
      </c>
      <c r="O540" s="5">
        <v>0</v>
      </c>
      <c r="P540" s="5">
        <v>1</v>
      </c>
      <c r="Q540" s="5">
        <v>0</v>
      </c>
      <c r="R540" s="5">
        <v>0</v>
      </c>
      <c r="S540" s="5">
        <f t="shared" si="3"/>
        <v>0</v>
      </c>
      <c r="T540" s="5">
        <v>4028.0145360000001</v>
      </c>
      <c r="U540" s="5">
        <f t="shared" si="4"/>
        <v>8.3010288625707691</v>
      </c>
      <c r="V540" s="2">
        <v>0</v>
      </c>
      <c r="W540" s="5">
        <v>1</v>
      </c>
      <c r="X540" s="5">
        <v>259.91000000000003</v>
      </c>
      <c r="Y540" s="6">
        <f t="shared" si="23"/>
        <v>118.20000909545685</v>
      </c>
      <c r="AF540" s="5">
        <v>1</v>
      </c>
      <c r="AG540" s="5">
        <v>0</v>
      </c>
      <c r="AH540" s="5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1</v>
      </c>
      <c r="AR540" s="6">
        <v>0</v>
      </c>
      <c r="AS540" s="5">
        <v>1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</row>
    <row r="541" spans="1:52" ht="15.75" customHeight="1">
      <c r="A541" s="4">
        <v>44896</v>
      </c>
      <c r="B541" s="2" t="s">
        <v>6</v>
      </c>
      <c r="C541" s="19">
        <v>1</v>
      </c>
      <c r="D541" s="5" t="s">
        <v>7</v>
      </c>
      <c r="E541" s="5">
        <v>181.28</v>
      </c>
      <c r="F541" s="6">
        <f t="shared" si="0"/>
        <v>5.2000427972796963</v>
      </c>
      <c r="G541" s="10">
        <v>0</v>
      </c>
      <c r="H541" s="30">
        <f>G541+H540</f>
        <v>38896</v>
      </c>
      <c r="I541" s="10">
        <f t="shared" si="22"/>
        <v>10.568646696555904</v>
      </c>
      <c r="J541" s="10">
        <v>2.5</v>
      </c>
      <c r="K541" s="10">
        <v>1</v>
      </c>
      <c r="L541" s="6">
        <f t="shared" si="1"/>
        <v>0</v>
      </c>
      <c r="M541" s="11"/>
      <c r="N541" s="11">
        <f t="shared" si="2"/>
        <v>0</v>
      </c>
      <c r="O541" s="5">
        <v>0</v>
      </c>
      <c r="P541" s="5">
        <v>1</v>
      </c>
      <c r="Q541" s="5">
        <v>0</v>
      </c>
      <c r="R541" s="5">
        <v>0</v>
      </c>
      <c r="S541" s="5">
        <f t="shared" si="3"/>
        <v>0</v>
      </c>
      <c r="T541" s="5">
        <v>4028.0145360000001</v>
      </c>
      <c r="U541" s="5">
        <f t="shared" si="4"/>
        <v>8.3010288625707691</v>
      </c>
      <c r="V541" s="2">
        <v>0</v>
      </c>
      <c r="W541" s="5">
        <v>1</v>
      </c>
      <c r="X541" s="5">
        <v>262.56</v>
      </c>
      <c r="Y541" s="6">
        <f t="shared" si="23"/>
        <v>119.40515712401655</v>
      </c>
      <c r="AF541" s="5">
        <v>1</v>
      </c>
      <c r="AG541" s="5">
        <v>0</v>
      </c>
      <c r="AH541" s="5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5">
        <v>1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</row>
    <row r="542" spans="1:52" ht="15.75" customHeight="1">
      <c r="A542" s="4">
        <v>43101</v>
      </c>
      <c r="B542" s="2" t="s">
        <v>6</v>
      </c>
      <c r="C542" s="19">
        <v>1</v>
      </c>
      <c r="D542" s="5" t="s">
        <v>9</v>
      </c>
      <c r="E542" s="5">
        <v>23.69</v>
      </c>
      <c r="F542" s="6">
        <f t="shared" si="0"/>
        <v>3.1650530181706942</v>
      </c>
      <c r="G542" s="10">
        <v>10</v>
      </c>
      <c r="H542" s="30">
        <f>G542+H541</f>
        <v>38906</v>
      </c>
      <c r="I542" s="10">
        <f t="shared" si="22"/>
        <v>10.568903759357763</v>
      </c>
      <c r="J542" s="10">
        <v>0</v>
      </c>
      <c r="K542" s="10">
        <v>362.83</v>
      </c>
      <c r="L542" s="6">
        <f t="shared" si="1"/>
        <v>5.8939344050097677</v>
      </c>
      <c r="M542" s="11">
        <v>101.3</v>
      </c>
      <c r="N542" s="11">
        <f t="shared" si="2"/>
        <v>4.627909672957581</v>
      </c>
      <c r="O542" s="5">
        <v>0</v>
      </c>
      <c r="P542" s="5">
        <v>1</v>
      </c>
      <c r="Q542" s="5">
        <v>0</v>
      </c>
      <c r="R542" s="5">
        <v>0</v>
      </c>
      <c r="S542" s="5">
        <f t="shared" si="3"/>
        <v>0</v>
      </c>
      <c r="T542" s="5">
        <v>4700.543052</v>
      </c>
      <c r="U542" s="5">
        <f t="shared" si="4"/>
        <v>8.4554333240022981</v>
      </c>
      <c r="V542" s="2">
        <v>0</v>
      </c>
      <c r="W542" s="5">
        <v>1</v>
      </c>
      <c r="X542" s="5">
        <v>0.76</v>
      </c>
      <c r="Y542" s="6">
        <f t="shared" ref="Y542:Y601" si="24">X542*100/0.76</f>
        <v>100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1</v>
      </c>
      <c r="AH542" s="5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5">
        <v>1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</row>
    <row r="543" spans="1:52" ht="15.75" customHeight="1">
      <c r="A543" s="4">
        <v>43132</v>
      </c>
      <c r="B543" s="2" t="s">
        <v>6</v>
      </c>
      <c r="C543" s="19">
        <v>1</v>
      </c>
      <c r="D543" s="5" t="s">
        <v>9</v>
      </c>
      <c r="E543" s="5">
        <v>23.88</v>
      </c>
      <c r="F543" s="6">
        <f t="shared" si="0"/>
        <v>3.1730412885244013</v>
      </c>
      <c r="G543" s="10">
        <v>14</v>
      </c>
      <c r="H543" s="21">
        <v>38897</v>
      </c>
      <c r="I543" s="10">
        <f t="shared" si="22"/>
        <v>10.568672405809952</v>
      </c>
      <c r="J543" s="10">
        <v>0</v>
      </c>
      <c r="K543" s="10">
        <v>344.64</v>
      </c>
      <c r="L543" s="6">
        <f t="shared" si="1"/>
        <v>5.8425003939680238</v>
      </c>
      <c r="M543" s="11">
        <v>103.8</v>
      </c>
      <c r="N543" s="11">
        <f t="shared" si="2"/>
        <v>4.6520537718869415</v>
      </c>
      <c r="O543" s="5">
        <v>0</v>
      </c>
      <c r="P543" s="5">
        <v>1</v>
      </c>
      <c r="Q543" s="5">
        <v>0</v>
      </c>
      <c r="R543" s="5">
        <v>0</v>
      </c>
      <c r="S543" s="5">
        <f t="shared" si="3"/>
        <v>0</v>
      </c>
      <c r="T543" s="5">
        <v>4700.543052</v>
      </c>
      <c r="U543" s="5">
        <f t="shared" si="4"/>
        <v>8.4554333240022981</v>
      </c>
      <c r="V543" s="2">
        <v>0</v>
      </c>
      <c r="W543" s="5">
        <v>1</v>
      </c>
      <c r="X543" s="5">
        <v>0.77</v>
      </c>
      <c r="Y543" s="6">
        <f t="shared" si="24"/>
        <v>101.31578947368421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1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5">
        <v>1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</row>
    <row r="544" spans="1:52" ht="15.75" customHeight="1">
      <c r="A544" s="4">
        <v>43160</v>
      </c>
      <c r="B544" s="2" t="s">
        <v>6</v>
      </c>
      <c r="C544" s="19">
        <v>1</v>
      </c>
      <c r="D544" s="5" t="s">
        <v>9</v>
      </c>
      <c r="E544" s="5">
        <v>28.79</v>
      </c>
      <c r="F544" s="6">
        <f t="shared" si="0"/>
        <v>3.3600281046240843</v>
      </c>
      <c r="G544" s="10">
        <v>10</v>
      </c>
      <c r="H544" s="30">
        <f>G544+H543</f>
        <v>38907</v>
      </c>
      <c r="I544" s="10">
        <f t="shared" si="22"/>
        <v>10.568929462003851</v>
      </c>
      <c r="J544" s="10">
        <v>0</v>
      </c>
      <c r="K544" s="10">
        <v>350.62</v>
      </c>
      <c r="L544" s="6">
        <f t="shared" si="1"/>
        <v>5.859703015925728</v>
      </c>
      <c r="M544" s="11">
        <v>104.9</v>
      </c>
      <c r="N544" s="11">
        <f t="shared" si="2"/>
        <v>4.6624952526073606</v>
      </c>
      <c r="O544" s="5">
        <v>0</v>
      </c>
      <c r="P544" s="5">
        <v>1</v>
      </c>
      <c r="Q544" s="5">
        <v>0</v>
      </c>
      <c r="R544" s="5">
        <v>0</v>
      </c>
      <c r="S544" s="5">
        <f t="shared" si="3"/>
        <v>0</v>
      </c>
      <c r="T544" s="5">
        <v>4700.543052</v>
      </c>
      <c r="U544" s="5">
        <f t="shared" si="4"/>
        <v>8.4554333240022981</v>
      </c>
      <c r="V544" s="2">
        <v>0</v>
      </c>
      <c r="W544" s="5">
        <v>1</v>
      </c>
      <c r="X544" s="5">
        <v>0.78</v>
      </c>
      <c r="Y544" s="6">
        <f t="shared" si="24"/>
        <v>102.63157894736842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6">
        <v>1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5">
        <v>1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</row>
    <row r="545" spans="1:52" ht="15.75" customHeight="1">
      <c r="A545" s="4">
        <v>43191</v>
      </c>
      <c r="B545" s="2" t="s">
        <v>6</v>
      </c>
      <c r="C545" s="19">
        <v>1</v>
      </c>
      <c r="D545" s="5" t="s">
        <v>9</v>
      </c>
      <c r="E545" s="5">
        <v>20.66</v>
      </c>
      <c r="F545" s="6">
        <f t="shared" si="0"/>
        <v>3.0281994636914926</v>
      </c>
      <c r="G545" s="10">
        <v>29</v>
      </c>
      <c r="H545" s="30">
        <f>G545+H544</f>
        <v>38936</v>
      </c>
      <c r="I545" s="10">
        <f t="shared" si="22"/>
        <v>10.569674551513291</v>
      </c>
      <c r="J545" s="10">
        <v>0</v>
      </c>
      <c r="K545" s="10">
        <v>351.08</v>
      </c>
      <c r="L545" s="6">
        <f t="shared" si="1"/>
        <v>5.8610141177239168</v>
      </c>
      <c r="M545" s="11">
        <v>104.3</v>
      </c>
      <c r="N545" s="11">
        <f t="shared" si="2"/>
        <v>4.6568134191399295</v>
      </c>
      <c r="O545" s="5">
        <v>0</v>
      </c>
      <c r="P545" s="5">
        <v>1</v>
      </c>
      <c r="Q545" s="5">
        <v>0</v>
      </c>
      <c r="R545" s="5">
        <v>0</v>
      </c>
      <c r="S545" s="5">
        <f t="shared" si="3"/>
        <v>0</v>
      </c>
      <c r="T545" s="5">
        <v>4700.543052</v>
      </c>
      <c r="U545" s="5">
        <f t="shared" si="4"/>
        <v>8.4554333240022981</v>
      </c>
      <c r="V545" s="2">
        <v>0</v>
      </c>
      <c r="W545" s="5">
        <v>1</v>
      </c>
      <c r="X545" s="5">
        <v>0.76</v>
      </c>
      <c r="Y545" s="6">
        <f t="shared" si="24"/>
        <v>100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6">
        <v>0</v>
      </c>
      <c r="AJ545" s="6">
        <v>1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5">
        <v>1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</row>
    <row r="546" spans="1:52" ht="15.75" customHeight="1">
      <c r="A546" s="9">
        <v>43221</v>
      </c>
      <c r="B546" s="2" t="s">
        <v>6</v>
      </c>
      <c r="C546" s="19">
        <v>1</v>
      </c>
      <c r="D546" s="5" t="s">
        <v>9</v>
      </c>
      <c r="E546" s="5">
        <v>25.77</v>
      </c>
      <c r="F546" s="6">
        <f t="shared" si="0"/>
        <v>3.2492110246642736</v>
      </c>
      <c r="G546" s="10">
        <v>8</v>
      </c>
      <c r="H546" s="30">
        <f>G546+H545</f>
        <v>38944</v>
      </c>
      <c r="I546" s="10">
        <f t="shared" si="22"/>
        <v>10.569879995787254</v>
      </c>
      <c r="J546" s="10">
        <v>0</v>
      </c>
      <c r="K546" s="10">
        <v>373.8</v>
      </c>
      <c r="L546" s="6">
        <f t="shared" si="1"/>
        <v>5.9237208950214626</v>
      </c>
      <c r="M546" s="11">
        <v>104.6</v>
      </c>
      <c r="N546" s="11">
        <f t="shared" si="2"/>
        <v>4.6596583712721609</v>
      </c>
      <c r="O546" s="5">
        <v>0</v>
      </c>
      <c r="P546" s="5">
        <v>1</v>
      </c>
      <c r="Q546" s="5">
        <v>0</v>
      </c>
      <c r="R546" s="5">
        <v>0</v>
      </c>
      <c r="S546" s="5">
        <f t="shared" si="3"/>
        <v>0</v>
      </c>
      <c r="T546" s="5">
        <v>4700.543052</v>
      </c>
      <c r="U546" s="5">
        <f t="shared" si="4"/>
        <v>8.4554333240022981</v>
      </c>
      <c r="V546" s="2">
        <v>0</v>
      </c>
      <c r="W546" s="5">
        <v>1</v>
      </c>
      <c r="X546" s="5">
        <v>0.77</v>
      </c>
      <c r="Y546" s="6">
        <f t="shared" si="24"/>
        <v>101.31578947368421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6">
        <v>0</v>
      </c>
      <c r="AJ546" s="6">
        <v>0</v>
      </c>
      <c r="AK546" s="6">
        <v>1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5">
        <v>1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</row>
    <row r="547" spans="1:52" ht="15.75" customHeight="1">
      <c r="A547" s="4">
        <v>43252</v>
      </c>
      <c r="B547" s="2" t="s">
        <v>6</v>
      </c>
      <c r="C547" s="19">
        <v>1</v>
      </c>
      <c r="D547" s="5" t="s">
        <v>9</v>
      </c>
      <c r="E547" s="5">
        <v>25.45</v>
      </c>
      <c r="F547" s="6">
        <f t="shared" si="0"/>
        <v>3.2367157429965316</v>
      </c>
      <c r="G547" s="10">
        <v>7</v>
      </c>
      <c r="H547" s="21">
        <v>38898</v>
      </c>
      <c r="I547" s="10">
        <f t="shared" si="22"/>
        <v>10.56869811440305</v>
      </c>
      <c r="J547" s="10">
        <v>0</v>
      </c>
      <c r="K547" s="10">
        <v>340.32</v>
      </c>
      <c r="L547" s="6">
        <f t="shared" si="1"/>
        <v>5.8298863514519272</v>
      </c>
      <c r="M547" s="11">
        <v>103.6</v>
      </c>
      <c r="N547" s="11">
        <f t="shared" si="2"/>
        <v>4.6501435516308227</v>
      </c>
      <c r="O547" s="5">
        <v>0</v>
      </c>
      <c r="P547" s="5">
        <v>1</v>
      </c>
      <c r="Q547" s="5">
        <v>0</v>
      </c>
      <c r="R547" s="5">
        <v>0</v>
      </c>
      <c r="S547" s="5">
        <f t="shared" si="3"/>
        <v>0</v>
      </c>
      <c r="T547" s="5">
        <v>4700.543052</v>
      </c>
      <c r="U547" s="5">
        <f t="shared" si="4"/>
        <v>8.4554333240022981</v>
      </c>
      <c r="V547" s="2">
        <v>0</v>
      </c>
      <c r="W547" s="5">
        <v>1</v>
      </c>
      <c r="X547" s="5">
        <v>0.76</v>
      </c>
      <c r="Y547" s="6">
        <f t="shared" si="24"/>
        <v>100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5">
        <v>1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</row>
    <row r="548" spans="1:52" ht="15.75" customHeight="1">
      <c r="A548" s="4">
        <v>43282</v>
      </c>
      <c r="B548" s="2" t="s">
        <v>6</v>
      </c>
      <c r="C548" s="19">
        <v>1</v>
      </c>
      <c r="D548" s="5" t="s">
        <v>9</v>
      </c>
      <c r="E548" s="5">
        <v>22.36</v>
      </c>
      <c r="F548" s="6">
        <f t="shared" si="0"/>
        <v>3.1072736482868986</v>
      </c>
      <c r="G548" s="10">
        <v>14</v>
      </c>
      <c r="H548" s="30">
        <f>G548+H547</f>
        <v>38912</v>
      </c>
      <c r="I548" s="10">
        <f t="shared" si="22"/>
        <v>10.56905796532584</v>
      </c>
      <c r="J548" s="10">
        <v>0</v>
      </c>
      <c r="K548" s="10">
        <v>401.95</v>
      </c>
      <c r="L548" s="6">
        <f t="shared" si="1"/>
        <v>5.9963277027739696</v>
      </c>
      <c r="M548" s="11">
        <v>103.8</v>
      </c>
      <c r="N548" s="11">
        <f t="shared" si="2"/>
        <v>4.6520537718869415</v>
      </c>
      <c r="O548" s="5">
        <v>0</v>
      </c>
      <c r="P548" s="5">
        <v>1</v>
      </c>
      <c r="Q548" s="5">
        <v>0</v>
      </c>
      <c r="R548" s="5">
        <v>0</v>
      </c>
      <c r="S548" s="5">
        <f t="shared" si="3"/>
        <v>0</v>
      </c>
      <c r="T548" s="5">
        <v>4700.543052</v>
      </c>
      <c r="U548" s="5">
        <f t="shared" si="4"/>
        <v>8.4554333240022981</v>
      </c>
      <c r="V548" s="2">
        <v>0</v>
      </c>
      <c r="W548" s="5">
        <v>1</v>
      </c>
      <c r="X548" s="5">
        <v>0.75</v>
      </c>
      <c r="Y548" s="6">
        <f t="shared" si="24"/>
        <v>98.684210526315795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5">
        <v>1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</row>
    <row r="549" spans="1:52" ht="15.75" customHeight="1">
      <c r="A549" s="4">
        <v>43313</v>
      </c>
      <c r="B549" s="2" t="s">
        <v>6</v>
      </c>
      <c r="C549" s="19">
        <v>1</v>
      </c>
      <c r="D549" s="5" t="s">
        <v>9</v>
      </c>
      <c r="E549" s="5">
        <v>26.97</v>
      </c>
      <c r="F549" s="6">
        <f t="shared" si="0"/>
        <v>3.2947251371516386</v>
      </c>
      <c r="G549" s="10">
        <v>8</v>
      </c>
      <c r="H549" s="30">
        <f>G549+H548</f>
        <v>38920</v>
      </c>
      <c r="I549" s="10">
        <f t="shared" si="22"/>
        <v>10.569263536299941</v>
      </c>
      <c r="J549" s="10">
        <v>0</v>
      </c>
      <c r="K549" s="10">
        <v>390.44</v>
      </c>
      <c r="L549" s="6">
        <f t="shared" si="1"/>
        <v>5.9672743083067648</v>
      </c>
      <c r="M549" s="11">
        <v>103.6</v>
      </c>
      <c r="N549" s="11">
        <f t="shared" si="2"/>
        <v>4.6501435516308227</v>
      </c>
      <c r="O549" s="5">
        <v>0</v>
      </c>
      <c r="P549" s="5">
        <v>1</v>
      </c>
      <c r="Q549" s="5">
        <v>0</v>
      </c>
      <c r="R549" s="5">
        <v>0</v>
      </c>
      <c r="S549" s="5">
        <f t="shared" si="3"/>
        <v>0</v>
      </c>
      <c r="T549" s="5">
        <v>4700.543052</v>
      </c>
      <c r="U549" s="5">
        <f t="shared" si="4"/>
        <v>8.4554333240022981</v>
      </c>
      <c r="V549" s="2">
        <v>0</v>
      </c>
      <c r="W549" s="5">
        <v>1</v>
      </c>
      <c r="X549" s="5">
        <v>0.75</v>
      </c>
      <c r="Y549" s="6">
        <f t="shared" si="24"/>
        <v>98.684210526315795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1</v>
      </c>
      <c r="AO549" s="6">
        <v>0</v>
      </c>
      <c r="AP549" s="6">
        <v>0</v>
      </c>
      <c r="AQ549" s="6">
        <v>0</v>
      </c>
      <c r="AR549" s="6">
        <v>0</v>
      </c>
      <c r="AS549" s="5">
        <v>1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</row>
    <row r="550" spans="1:52" ht="15.75" customHeight="1">
      <c r="A550" s="4">
        <v>43344</v>
      </c>
      <c r="B550" s="2" t="s">
        <v>6</v>
      </c>
      <c r="C550" s="19">
        <v>1</v>
      </c>
      <c r="D550" s="5" t="s">
        <v>9</v>
      </c>
      <c r="E550" s="5">
        <v>22.03</v>
      </c>
      <c r="F550" s="6">
        <f t="shared" si="0"/>
        <v>3.092405160814252</v>
      </c>
      <c r="G550" s="10">
        <v>6</v>
      </c>
      <c r="H550" s="30">
        <f>G550+H549</f>
        <v>38926</v>
      </c>
      <c r="I550" s="10">
        <f t="shared" si="22"/>
        <v>10.56941768680252</v>
      </c>
      <c r="J550" s="10">
        <v>0</v>
      </c>
      <c r="K550" s="10">
        <v>346.35</v>
      </c>
      <c r="L550" s="6">
        <f t="shared" si="1"/>
        <v>5.8474498244686144</v>
      </c>
      <c r="M550" s="11">
        <v>103.3</v>
      </c>
      <c r="N550" s="11">
        <f t="shared" si="2"/>
        <v>4.6472713620067267</v>
      </c>
      <c r="O550" s="5">
        <v>0</v>
      </c>
      <c r="P550" s="5">
        <v>1</v>
      </c>
      <c r="Q550" s="5">
        <v>0</v>
      </c>
      <c r="R550" s="5">
        <v>0</v>
      </c>
      <c r="S550" s="5">
        <f t="shared" si="3"/>
        <v>0</v>
      </c>
      <c r="T550" s="5">
        <v>4700.543052</v>
      </c>
      <c r="U550" s="5">
        <f t="shared" si="4"/>
        <v>8.4554333240022981</v>
      </c>
      <c r="V550" s="2">
        <v>0</v>
      </c>
      <c r="W550" s="5">
        <v>1</v>
      </c>
      <c r="X550" s="5">
        <v>0.74</v>
      </c>
      <c r="Y550" s="6">
        <f t="shared" si="24"/>
        <v>97.368421052631575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1</v>
      </c>
      <c r="AP550" s="6">
        <v>0</v>
      </c>
      <c r="AQ550" s="6">
        <v>0</v>
      </c>
      <c r="AR550" s="6">
        <v>0</v>
      </c>
      <c r="AS550" s="5">
        <v>1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</row>
    <row r="551" spans="1:52" ht="15.75" customHeight="1">
      <c r="A551" s="4">
        <v>43374</v>
      </c>
      <c r="B551" s="2" t="s">
        <v>6</v>
      </c>
      <c r="C551" s="19">
        <v>1</v>
      </c>
      <c r="D551" s="5" t="s">
        <v>9</v>
      </c>
      <c r="E551" s="5">
        <v>23.89</v>
      </c>
      <c r="F551" s="6">
        <f t="shared" si="0"/>
        <v>3.1734599613377181</v>
      </c>
      <c r="G551" s="10">
        <v>18</v>
      </c>
      <c r="H551" s="21">
        <v>38899</v>
      </c>
      <c r="I551" s="10">
        <f t="shared" si="22"/>
        <v>10.568723822335235</v>
      </c>
      <c r="J551" s="10">
        <v>0</v>
      </c>
      <c r="K551" s="10">
        <v>383.7</v>
      </c>
      <c r="L551" s="6">
        <f t="shared" si="1"/>
        <v>5.9498609972529071</v>
      </c>
      <c r="M551" s="11">
        <v>105.3</v>
      </c>
      <c r="N551" s="11">
        <f t="shared" si="2"/>
        <v>4.6662652853479019</v>
      </c>
      <c r="O551" s="5">
        <v>0</v>
      </c>
      <c r="P551" s="5">
        <v>1</v>
      </c>
      <c r="Q551" s="5">
        <v>0</v>
      </c>
      <c r="R551" s="5">
        <v>0</v>
      </c>
      <c r="S551" s="5">
        <f t="shared" si="3"/>
        <v>0</v>
      </c>
      <c r="T551" s="5">
        <v>4700.543052</v>
      </c>
      <c r="U551" s="5">
        <f t="shared" si="4"/>
        <v>8.4554333240022981</v>
      </c>
      <c r="V551" s="2">
        <v>0</v>
      </c>
      <c r="W551" s="5">
        <v>1</v>
      </c>
      <c r="X551" s="5">
        <v>0.74</v>
      </c>
      <c r="Y551" s="6">
        <f t="shared" si="24"/>
        <v>97.368421052631575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0</v>
      </c>
      <c r="AS551" s="5">
        <v>1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</row>
    <row r="552" spans="1:52" ht="15.75" customHeight="1">
      <c r="A552" s="4">
        <v>43405</v>
      </c>
      <c r="B552" s="2" t="s">
        <v>6</v>
      </c>
      <c r="C552" s="19">
        <v>1</v>
      </c>
      <c r="D552" s="5" t="s">
        <v>9</v>
      </c>
      <c r="E552" s="5">
        <v>29.52</v>
      </c>
      <c r="F552" s="6">
        <f t="shared" si="0"/>
        <v>3.3850679997322719</v>
      </c>
      <c r="G552" s="10">
        <v>19</v>
      </c>
      <c r="H552" s="30">
        <f>G552+H551</f>
        <v>38918</v>
      </c>
      <c r="I552" s="10">
        <f t="shared" si="22"/>
        <v>10.569212147518101</v>
      </c>
      <c r="J552" s="10">
        <v>0</v>
      </c>
      <c r="K552" s="10">
        <v>402.49</v>
      </c>
      <c r="L552" s="6">
        <f t="shared" si="1"/>
        <v>5.9976702518294864</v>
      </c>
      <c r="M552" s="11">
        <v>104.1</v>
      </c>
      <c r="N552" s="11">
        <f t="shared" si="2"/>
        <v>4.6549122778829055</v>
      </c>
      <c r="O552" s="5">
        <v>0</v>
      </c>
      <c r="P552" s="5">
        <v>1</v>
      </c>
      <c r="Q552" s="5">
        <v>0</v>
      </c>
      <c r="R552" s="5">
        <v>0</v>
      </c>
      <c r="S552" s="5">
        <f t="shared" si="3"/>
        <v>0</v>
      </c>
      <c r="T552" s="5">
        <v>4700.543052</v>
      </c>
      <c r="U552" s="5">
        <f t="shared" si="4"/>
        <v>8.4554333240022981</v>
      </c>
      <c r="V552" s="2">
        <v>0</v>
      </c>
      <c r="W552" s="5">
        <v>1</v>
      </c>
      <c r="X552" s="5">
        <v>0.74</v>
      </c>
      <c r="Y552" s="6">
        <f t="shared" si="24"/>
        <v>97.368421052631575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1</v>
      </c>
      <c r="AR552" s="6">
        <v>0</v>
      </c>
      <c r="AS552" s="5">
        <v>1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</row>
    <row r="553" spans="1:52" ht="15.75" customHeight="1">
      <c r="A553" s="4">
        <v>43435</v>
      </c>
      <c r="B553" s="2" t="s">
        <v>6</v>
      </c>
      <c r="C553" s="19">
        <v>1</v>
      </c>
      <c r="D553" s="5" t="s">
        <v>9</v>
      </c>
      <c r="E553" s="5">
        <v>33.729999999999997</v>
      </c>
      <c r="F553" s="6">
        <f t="shared" si="0"/>
        <v>3.5183876490735586</v>
      </c>
      <c r="G553" s="10">
        <v>20</v>
      </c>
      <c r="H553" s="30">
        <f>G553+H552</f>
        <v>38938</v>
      </c>
      <c r="I553" s="10">
        <f t="shared" si="22"/>
        <v>10.569725916538856</v>
      </c>
      <c r="J553" s="10">
        <v>0</v>
      </c>
      <c r="K553" s="10">
        <v>390.49</v>
      </c>
      <c r="L553" s="6">
        <f t="shared" si="1"/>
        <v>5.9674023607572231</v>
      </c>
      <c r="M553" s="11">
        <v>104.4</v>
      </c>
      <c r="N553" s="11">
        <f t="shared" si="2"/>
        <v>4.6577626361072619</v>
      </c>
      <c r="O553" s="5">
        <v>0</v>
      </c>
      <c r="P553" s="5">
        <v>1</v>
      </c>
      <c r="Q553" s="5">
        <v>0</v>
      </c>
      <c r="R553" s="5">
        <v>0</v>
      </c>
      <c r="S553" s="5">
        <f t="shared" si="3"/>
        <v>0</v>
      </c>
      <c r="T553" s="5">
        <v>4700.543052</v>
      </c>
      <c r="U553" s="5">
        <f t="shared" si="4"/>
        <v>8.4554333240022981</v>
      </c>
      <c r="V553" s="2">
        <v>0</v>
      </c>
      <c r="W553" s="5">
        <v>1</v>
      </c>
      <c r="X553" s="5">
        <v>0.76</v>
      </c>
      <c r="Y553" s="6">
        <f t="shared" si="24"/>
        <v>100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1</v>
      </c>
      <c r="AS553" s="5">
        <v>1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</row>
    <row r="554" spans="1:52" ht="15.75" customHeight="1">
      <c r="A554" s="4">
        <v>43466</v>
      </c>
      <c r="B554" s="2" t="s">
        <v>6</v>
      </c>
      <c r="C554" s="19">
        <v>1</v>
      </c>
      <c r="D554" s="5" t="s">
        <v>9</v>
      </c>
      <c r="E554" s="5">
        <v>37.770000000000003</v>
      </c>
      <c r="F554" s="6">
        <f t="shared" si="0"/>
        <v>3.6315151367243654</v>
      </c>
      <c r="G554" s="10">
        <v>17</v>
      </c>
      <c r="H554" s="30">
        <f>G554+H553</f>
        <v>38955</v>
      </c>
      <c r="I554" s="10">
        <f t="shared" si="22"/>
        <v>10.570162412764958</v>
      </c>
      <c r="J554" s="10">
        <v>0</v>
      </c>
      <c r="K554" s="10">
        <v>401.35</v>
      </c>
      <c r="L554" s="6">
        <f t="shared" si="1"/>
        <v>5.9948338645775863</v>
      </c>
      <c r="M554" s="11">
        <v>102.4</v>
      </c>
      <c r="N554" s="11">
        <f t="shared" si="2"/>
        <v>4.6386049620743286</v>
      </c>
      <c r="O554" s="5">
        <v>0</v>
      </c>
      <c r="P554" s="5">
        <v>1</v>
      </c>
      <c r="Q554" s="5">
        <v>0</v>
      </c>
      <c r="R554" s="5">
        <v>0</v>
      </c>
      <c r="S554" s="5">
        <f t="shared" si="3"/>
        <v>0</v>
      </c>
      <c r="T554" s="5">
        <v>4700.543052</v>
      </c>
      <c r="U554" s="5">
        <f t="shared" si="4"/>
        <v>8.4554333240022981</v>
      </c>
      <c r="V554" s="2">
        <v>0</v>
      </c>
      <c r="W554" s="5">
        <v>1</v>
      </c>
      <c r="X554" s="5">
        <v>0.77</v>
      </c>
      <c r="Y554" s="6">
        <f t="shared" si="24"/>
        <v>101.31578947368421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1</v>
      </c>
      <c r="AH554" s="5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5">
        <v>1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</row>
    <row r="555" spans="1:52" ht="15.75" customHeight="1">
      <c r="A555" s="4">
        <v>43497</v>
      </c>
      <c r="B555" s="2" t="s">
        <v>6</v>
      </c>
      <c r="C555" s="19">
        <v>1</v>
      </c>
      <c r="D555" s="5" t="s">
        <v>9</v>
      </c>
      <c r="E555" s="5">
        <v>84.55</v>
      </c>
      <c r="F555" s="6">
        <f t="shared" si="0"/>
        <v>4.4373430753445895</v>
      </c>
      <c r="G555" s="10">
        <v>9</v>
      </c>
      <c r="H555" s="21">
        <v>38900</v>
      </c>
      <c r="I555" s="10">
        <f t="shared" si="22"/>
        <v>10.568749529606537</v>
      </c>
      <c r="J555" s="10">
        <v>0</v>
      </c>
      <c r="K555" s="10">
        <v>389.37</v>
      </c>
      <c r="L555" s="6">
        <f t="shared" si="1"/>
        <v>5.9645300483677772</v>
      </c>
      <c r="M555" s="11">
        <v>102.9</v>
      </c>
      <c r="N555" s="11">
        <f t="shared" si="2"/>
        <v>4.6434288981051814</v>
      </c>
      <c r="O555" s="5">
        <v>0</v>
      </c>
      <c r="P555" s="5">
        <v>1</v>
      </c>
      <c r="Q555" s="5">
        <v>0</v>
      </c>
      <c r="R555" s="5">
        <v>0</v>
      </c>
      <c r="S555" s="5">
        <f t="shared" si="3"/>
        <v>0</v>
      </c>
      <c r="T555" s="5">
        <v>4700.543052</v>
      </c>
      <c r="U555" s="5">
        <f t="shared" si="4"/>
        <v>8.4554333240022981</v>
      </c>
      <c r="V555" s="2">
        <v>0</v>
      </c>
      <c r="W555" s="5">
        <v>1</v>
      </c>
      <c r="X555" s="5">
        <v>0.76</v>
      </c>
      <c r="Y555" s="6">
        <f t="shared" si="24"/>
        <v>100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1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5">
        <v>1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</row>
    <row r="556" spans="1:52" ht="15.75" customHeight="1">
      <c r="A556" s="4">
        <v>43525</v>
      </c>
      <c r="B556" s="2" t="s">
        <v>6</v>
      </c>
      <c r="C556" s="19">
        <v>1</v>
      </c>
      <c r="D556" s="5" t="s">
        <v>9</v>
      </c>
      <c r="E556" s="5">
        <v>30.48</v>
      </c>
      <c r="F556" s="6">
        <f t="shared" si="0"/>
        <v>3.4170707308184456</v>
      </c>
      <c r="G556" s="10">
        <v>14</v>
      </c>
      <c r="H556" s="30">
        <f>G556+H555</f>
        <v>38914</v>
      </c>
      <c r="I556" s="10">
        <f t="shared" si="22"/>
        <v>10.569109362031321</v>
      </c>
      <c r="J556" s="10">
        <v>0</v>
      </c>
      <c r="K556" s="10">
        <v>384.07</v>
      </c>
      <c r="L556" s="6">
        <f t="shared" si="1"/>
        <v>5.950824827641287</v>
      </c>
      <c r="M556" s="11">
        <v>102.5</v>
      </c>
      <c r="N556" s="11">
        <f t="shared" si="2"/>
        <v>4.6395716127054234</v>
      </c>
      <c r="O556" s="5">
        <v>0</v>
      </c>
      <c r="P556" s="5">
        <v>1</v>
      </c>
      <c r="Q556" s="5">
        <v>0</v>
      </c>
      <c r="R556" s="5">
        <v>0</v>
      </c>
      <c r="S556" s="5">
        <f t="shared" si="3"/>
        <v>0</v>
      </c>
      <c r="T556" s="5">
        <v>4700.543052</v>
      </c>
      <c r="U556" s="5">
        <f t="shared" si="4"/>
        <v>8.4554333240022981</v>
      </c>
      <c r="V556" s="2">
        <v>0</v>
      </c>
      <c r="W556" s="5">
        <v>1</v>
      </c>
      <c r="X556" s="5">
        <v>0.76</v>
      </c>
      <c r="Y556" s="6">
        <f t="shared" si="24"/>
        <v>100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6">
        <v>1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5">
        <v>1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</row>
    <row r="557" spans="1:52" ht="15.75" customHeight="1">
      <c r="A557" s="4">
        <v>43556</v>
      </c>
      <c r="B557" s="2" t="s">
        <v>6</v>
      </c>
      <c r="C557" s="19">
        <v>1</v>
      </c>
      <c r="D557" s="5" t="s">
        <v>9</v>
      </c>
      <c r="E557" s="5">
        <v>28.59</v>
      </c>
      <c r="F557" s="6">
        <f t="shared" si="0"/>
        <v>3.3530570063342204</v>
      </c>
      <c r="G557" s="10">
        <v>8</v>
      </c>
      <c r="H557" s="30">
        <f>G557+H556</f>
        <v>38922</v>
      </c>
      <c r="I557" s="10">
        <f t="shared" si="22"/>
        <v>10.56931492244111</v>
      </c>
      <c r="J557" s="10">
        <v>0</v>
      </c>
      <c r="K557" s="10">
        <v>374.23</v>
      </c>
      <c r="L557" s="6">
        <f t="shared" si="1"/>
        <v>5.9248705816579976</v>
      </c>
      <c r="M557" s="11">
        <v>102.7</v>
      </c>
      <c r="N557" s="11">
        <f t="shared" si="2"/>
        <v>4.6415021152354816</v>
      </c>
      <c r="O557" s="5">
        <v>0</v>
      </c>
      <c r="P557" s="5">
        <v>1</v>
      </c>
      <c r="Q557" s="5">
        <v>0</v>
      </c>
      <c r="R557" s="5">
        <v>0</v>
      </c>
      <c r="S557" s="5">
        <f t="shared" si="3"/>
        <v>0</v>
      </c>
      <c r="T557" s="5">
        <v>4700.543052</v>
      </c>
      <c r="U557" s="5">
        <f t="shared" si="4"/>
        <v>8.4554333240022981</v>
      </c>
      <c r="V557" s="2">
        <v>0</v>
      </c>
      <c r="W557" s="5">
        <v>1</v>
      </c>
      <c r="X557" s="5">
        <v>0.76</v>
      </c>
      <c r="Y557" s="6">
        <f t="shared" si="24"/>
        <v>100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5">
        <v>1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</row>
    <row r="558" spans="1:52" ht="15.75" customHeight="1">
      <c r="A558" s="9">
        <v>43586</v>
      </c>
      <c r="B558" s="2" t="s">
        <v>6</v>
      </c>
      <c r="C558" s="19">
        <v>1</v>
      </c>
      <c r="D558" s="5" t="s">
        <v>9</v>
      </c>
      <c r="E558" s="5">
        <v>46.05</v>
      </c>
      <c r="F558" s="6">
        <f t="shared" si="0"/>
        <v>3.829727762701316</v>
      </c>
      <c r="G558" s="10">
        <v>25</v>
      </c>
      <c r="H558" s="30">
        <f>G558+H557</f>
        <v>38947</v>
      </c>
      <c r="I558" s="10">
        <f t="shared" si="22"/>
        <v>10.569957026509712</v>
      </c>
      <c r="J558" s="10">
        <v>0</v>
      </c>
      <c r="K558" s="10">
        <v>425.1</v>
      </c>
      <c r="L558" s="6">
        <f t="shared" si="1"/>
        <v>6.0523244353647447</v>
      </c>
      <c r="M558" s="11">
        <v>103.9</v>
      </c>
      <c r="N558" s="11">
        <f t="shared" si="2"/>
        <v>4.6530075154022512</v>
      </c>
      <c r="O558" s="5">
        <v>0</v>
      </c>
      <c r="P558" s="5">
        <v>1</v>
      </c>
      <c r="Q558" s="5">
        <v>0</v>
      </c>
      <c r="R558" s="5">
        <v>0</v>
      </c>
      <c r="S558" s="5">
        <f t="shared" si="3"/>
        <v>0</v>
      </c>
      <c r="T558" s="5">
        <v>4700.543052</v>
      </c>
      <c r="U558" s="5">
        <f t="shared" si="4"/>
        <v>8.4554333240022981</v>
      </c>
      <c r="V558" s="2">
        <v>0</v>
      </c>
      <c r="W558" s="5">
        <v>1</v>
      </c>
      <c r="X558" s="5">
        <v>0.77</v>
      </c>
      <c r="Y558" s="6">
        <f t="shared" si="24"/>
        <v>101.31578947368421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6">
        <v>0</v>
      </c>
      <c r="AJ558" s="6">
        <v>0</v>
      </c>
      <c r="AK558" s="6">
        <v>1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5">
        <v>1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</row>
    <row r="559" spans="1:52" ht="15.75" customHeight="1">
      <c r="A559" s="4">
        <v>43617</v>
      </c>
      <c r="B559" s="2" t="s">
        <v>6</v>
      </c>
      <c r="C559" s="19">
        <v>1</v>
      </c>
      <c r="D559" s="5" t="s">
        <v>9</v>
      </c>
      <c r="E559" s="5">
        <v>30.5</v>
      </c>
      <c r="F559" s="6">
        <f t="shared" si="0"/>
        <v>3.417726683613366</v>
      </c>
      <c r="G559" s="10">
        <v>12</v>
      </c>
      <c r="H559" s="21">
        <v>38901</v>
      </c>
      <c r="I559" s="10">
        <f t="shared" si="22"/>
        <v>10.568775236216993</v>
      </c>
      <c r="J559" s="10">
        <v>0</v>
      </c>
      <c r="K559" s="10">
        <v>374.76</v>
      </c>
      <c r="L559" s="6">
        <f t="shared" si="1"/>
        <v>5.9262858210829874</v>
      </c>
      <c r="M559" s="11">
        <v>101.4</v>
      </c>
      <c r="N559" s="11">
        <f t="shared" si="2"/>
        <v>4.6288867126054072</v>
      </c>
      <c r="O559" s="5">
        <v>0</v>
      </c>
      <c r="P559" s="5">
        <v>1</v>
      </c>
      <c r="Q559" s="5">
        <v>0</v>
      </c>
      <c r="R559" s="5">
        <v>0</v>
      </c>
      <c r="S559" s="5">
        <f t="shared" si="3"/>
        <v>0</v>
      </c>
      <c r="T559" s="5">
        <v>4700.543052</v>
      </c>
      <c r="U559" s="5">
        <f t="shared" si="4"/>
        <v>8.4554333240022981</v>
      </c>
      <c r="V559" s="2">
        <v>0</v>
      </c>
      <c r="W559" s="5">
        <v>1</v>
      </c>
      <c r="X559" s="5">
        <v>0.78</v>
      </c>
      <c r="Y559" s="6">
        <f t="shared" si="24"/>
        <v>102.63157894736842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6">
        <v>0</v>
      </c>
      <c r="AJ559" s="6">
        <v>0</v>
      </c>
      <c r="AK559" s="6">
        <v>0</v>
      </c>
      <c r="AL559" s="6">
        <v>1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5">
        <v>1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</row>
    <row r="560" spans="1:52" ht="15.75" customHeight="1">
      <c r="A560" s="4">
        <v>43647</v>
      </c>
      <c r="B560" s="2" t="s">
        <v>6</v>
      </c>
      <c r="C560" s="19">
        <v>1</v>
      </c>
      <c r="D560" s="5" t="s">
        <v>9</v>
      </c>
      <c r="E560" s="5">
        <v>41.15</v>
      </c>
      <c r="F560" s="6">
        <f t="shared" si="0"/>
        <v>3.7172239271230789</v>
      </c>
      <c r="G560" s="10">
        <v>34</v>
      </c>
      <c r="H560" s="30">
        <f>G560+H559</f>
        <v>38935</v>
      </c>
      <c r="I560" s="10">
        <f t="shared" si="22"/>
        <v>10.569648868011086</v>
      </c>
      <c r="J560" s="10">
        <v>2</v>
      </c>
      <c r="K560" s="10">
        <v>428.56</v>
      </c>
      <c r="L560" s="6">
        <f t="shared" si="1"/>
        <v>6.0604307515727047</v>
      </c>
      <c r="M560" s="18">
        <v>101.8</v>
      </c>
      <c r="N560" s="11">
        <f t="shared" si="2"/>
        <v>4.632785353021065</v>
      </c>
      <c r="O560" s="5">
        <v>0</v>
      </c>
      <c r="P560" s="5">
        <v>1</v>
      </c>
      <c r="Q560" s="5">
        <v>0</v>
      </c>
      <c r="R560" s="5">
        <v>0</v>
      </c>
      <c r="S560" s="5">
        <f t="shared" si="3"/>
        <v>0</v>
      </c>
      <c r="T560" s="5">
        <v>4700.543052</v>
      </c>
      <c r="U560" s="5">
        <f t="shared" si="4"/>
        <v>8.4554333240022981</v>
      </c>
      <c r="V560" s="2">
        <v>0</v>
      </c>
      <c r="W560" s="5">
        <v>1</v>
      </c>
      <c r="X560" s="5">
        <v>0.78</v>
      </c>
      <c r="Y560" s="6">
        <f t="shared" si="24"/>
        <v>102.63157894736842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1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5">
        <v>1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</row>
    <row r="561" spans="1:52" ht="15.75" customHeight="1">
      <c r="A561" s="4">
        <v>43678</v>
      </c>
      <c r="B561" s="2" t="s">
        <v>6</v>
      </c>
      <c r="C561" s="19">
        <v>1</v>
      </c>
      <c r="D561" s="5" t="s">
        <v>9</v>
      </c>
      <c r="E561" s="5">
        <v>42.76</v>
      </c>
      <c r="F561" s="6">
        <f t="shared" si="0"/>
        <v>3.7556030861568446</v>
      </c>
      <c r="G561" s="10">
        <v>20</v>
      </c>
      <c r="H561" s="30">
        <f>G561+H560</f>
        <v>38955</v>
      </c>
      <c r="I561" s="10">
        <f t="shared" si="22"/>
        <v>10.570162412764958</v>
      </c>
      <c r="J561" s="10">
        <v>2</v>
      </c>
      <c r="K561" s="10">
        <v>388</v>
      </c>
      <c r="L561" s="6">
        <f t="shared" si="1"/>
        <v>5.9610053396232736</v>
      </c>
      <c r="M561" s="11">
        <v>100.5</v>
      </c>
      <c r="N561" s="11">
        <f t="shared" si="2"/>
        <v>4.6200587984818418</v>
      </c>
      <c r="O561" s="5">
        <v>0</v>
      </c>
      <c r="P561" s="5">
        <v>1</v>
      </c>
      <c r="Q561" s="5">
        <v>0</v>
      </c>
      <c r="R561" s="5">
        <v>0</v>
      </c>
      <c r="S561" s="5">
        <f t="shared" si="3"/>
        <v>0</v>
      </c>
      <c r="T561" s="5">
        <v>4700.543052</v>
      </c>
      <c r="U561" s="5">
        <f t="shared" si="4"/>
        <v>8.4554333240022981</v>
      </c>
      <c r="V561" s="2">
        <v>0</v>
      </c>
      <c r="W561" s="5">
        <v>1</v>
      </c>
      <c r="X561" s="5">
        <v>0.8</v>
      </c>
      <c r="Y561" s="6">
        <f t="shared" si="24"/>
        <v>105.26315789473684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1</v>
      </c>
      <c r="AO561" s="6">
        <v>0</v>
      </c>
      <c r="AP561" s="6">
        <v>0</v>
      </c>
      <c r="AQ561" s="6">
        <v>0</v>
      </c>
      <c r="AR561" s="6">
        <v>0</v>
      </c>
      <c r="AS561" s="5">
        <v>1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</row>
    <row r="562" spans="1:52" ht="15.75" customHeight="1">
      <c r="A562" s="4">
        <v>43709</v>
      </c>
      <c r="B562" s="2" t="s">
        <v>6</v>
      </c>
      <c r="C562" s="19">
        <v>1</v>
      </c>
      <c r="D562" s="5" t="s">
        <v>9</v>
      </c>
      <c r="E562" s="5">
        <v>31.94</v>
      </c>
      <c r="F562" s="6">
        <f t="shared" si="0"/>
        <v>3.4638591427868666</v>
      </c>
      <c r="G562" s="10">
        <v>16</v>
      </c>
      <c r="H562" s="30">
        <f>G562+H561</f>
        <v>38971</v>
      </c>
      <c r="I562" s="10">
        <f t="shared" si="22"/>
        <v>10.570573058768215</v>
      </c>
      <c r="J562" s="10">
        <v>2</v>
      </c>
      <c r="K562" s="10">
        <v>390.59</v>
      </c>
      <c r="L562" s="6">
        <f t="shared" si="1"/>
        <v>5.967658416476346</v>
      </c>
      <c r="M562" s="11">
        <v>102.5</v>
      </c>
      <c r="N562" s="11">
        <f t="shared" si="2"/>
        <v>4.6395716127054234</v>
      </c>
      <c r="O562" s="5">
        <v>0</v>
      </c>
      <c r="P562" s="5">
        <v>1</v>
      </c>
      <c r="Q562" s="5">
        <v>0</v>
      </c>
      <c r="R562" s="5">
        <v>0</v>
      </c>
      <c r="S562" s="5">
        <f t="shared" si="3"/>
        <v>0</v>
      </c>
      <c r="T562" s="5">
        <v>4700.543052</v>
      </c>
      <c r="U562" s="5">
        <f t="shared" si="4"/>
        <v>8.4554333240022981</v>
      </c>
      <c r="V562" s="2">
        <v>0</v>
      </c>
      <c r="W562" s="5">
        <v>1</v>
      </c>
      <c r="X562" s="5">
        <v>0.78</v>
      </c>
      <c r="Y562" s="6">
        <f t="shared" si="24"/>
        <v>102.63157894736842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1</v>
      </c>
      <c r="AP562" s="6">
        <v>0</v>
      </c>
      <c r="AQ562" s="6">
        <v>0</v>
      </c>
      <c r="AR562" s="6">
        <v>0</v>
      </c>
      <c r="AS562" s="5">
        <v>1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</row>
    <row r="563" spans="1:52" ht="15.75" customHeight="1">
      <c r="A563" s="4">
        <v>43739</v>
      </c>
      <c r="B563" s="2" t="s">
        <v>6</v>
      </c>
      <c r="C563" s="19">
        <v>1</v>
      </c>
      <c r="D563" s="5" t="s">
        <v>9</v>
      </c>
      <c r="E563" s="5">
        <v>30.14</v>
      </c>
      <c r="F563" s="6">
        <f t="shared" si="0"/>
        <v>3.4058531931983493</v>
      </c>
      <c r="G563" s="10">
        <v>28</v>
      </c>
      <c r="H563" s="21">
        <v>38902</v>
      </c>
      <c r="I563" s="10">
        <f t="shared" si="22"/>
        <v>10.568800942166638</v>
      </c>
      <c r="J563" s="10">
        <v>2</v>
      </c>
      <c r="K563" s="10">
        <v>405.46</v>
      </c>
      <c r="L563" s="6">
        <f t="shared" si="1"/>
        <v>6.0050222250400473</v>
      </c>
      <c r="M563" s="11">
        <v>98.3</v>
      </c>
      <c r="N563" s="11">
        <f t="shared" si="2"/>
        <v>4.598145571051127</v>
      </c>
      <c r="O563" s="5">
        <v>0</v>
      </c>
      <c r="P563" s="5">
        <v>1</v>
      </c>
      <c r="Q563" s="5">
        <v>0</v>
      </c>
      <c r="R563" s="5">
        <v>0</v>
      </c>
      <c r="S563" s="5">
        <f t="shared" si="3"/>
        <v>0</v>
      </c>
      <c r="T563" s="5">
        <v>4700.543052</v>
      </c>
      <c r="U563" s="5">
        <f t="shared" si="4"/>
        <v>8.4554333240022981</v>
      </c>
      <c r="V563" s="2">
        <v>0</v>
      </c>
      <c r="W563" s="5">
        <v>1</v>
      </c>
      <c r="X563" s="5">
        <v>0.78</v>
      </c>
      <c r="Y563" s="6">
        <f t="shared" si="24"/>
        <v>102.63157894736842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1</v>
      </c>
      <c r="AQ563" s="6">
        <v>0</v>
      </c>
      <c r="AR563" s="6">
        <v>0</v>
      </c>
      <c r="AS563" s="5">
        <v>1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</row>
    <row r="564" spans="1:52" ht="15.75" customHeight="1">
      <c r="A564" s="4">
        <v>43770</v>
      </c>
      <c r="B564" s="2" t="s">
        <v>6</v>
      </c>
      <c r="C564" s="19">
        <v>1</v>
      </c>
      <c r="D564" s="5" t="s">
        <v>9</v>
      </c>
      <c r="E564" s="5">
        <v>27.72</v>
      </c>
      <c r="F564" s="6">
        <f t="shared" si="0"/>
        <v>3.3221541743217022</v>
      </c>
      <c r="G564" s="10">
        <v>14</v>
      </c>
      <c r="H564" s="30">
        <f>G564+H563</f>
        <v>38916</v>
      </c>
      <c r="I564" s="10">
        <f t="shared" si="22"/>
        <v>10.569160756095318</v>
      </c>
      <c r="J564" s="10">
        <v>2</v>
      </c>
      <c r="K564" s="10">
        <v>410.6</v>
      </c>
      <c r="L564" s="6">
        <f t="shared" si="1"/>
        <v>6.0176195045848333</v>
      </c>
      <c r="M564" s="11">
        <v>97.7</v>
      </c>
      <c r="N564" s="11">
        <f t="shared" si="2"/>
        <v>4.592084946439436</v>
      </c>
      <c r="O564" s="5">
        <v>0</v>
      </c>
      <c r="P564" s="5">
        <v>1</v>
      </c>
      <c r="Q564" s="5">
        <v>0</v>
      </c>
      <c r="R564" s="5">
        <v>0</v>
      </c>
      <c r="S564" s="5">
        <f t="shared" si="3"/>
        <v>0</v>
      </c>
      <c r="T564" s="5">
        <v>4700.543052</v>
      </c>
      <c r="U564" s="5">
        <f t="shared" si="4"/>
        <v>8.4554333240022981</v>
      </c>
      <c r="V564" s="2">
        <v>0</v>
      </c>
      <c r="W564" s="5">
        <v>1</v>
      </c>
      <c r="X564" s="5">
        <v>0.78</v>
      </c>
      <c r="Y564" s="6">
        <f t="shared" si="24"/>
        <v>102.63157894736842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1</v>
      </c>
      <c r="AR564" s="6">
        <v>0</v>
      </c>
      <c r="AS564" s="5">
        <v>1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</row>
    <row r="565" spans="1:52" ht="15.75" customHeight="1">
      <c r="A565" s="4">
        <v>43800</v>
      </c>
      <c r="B565" s="2" t="s">
        <v>6</v>
      </c>
      <c r="C565" s="19">
        <v>1</v>
      </c>
      <c r="D565" s="5" t="s">
        <v>9</v>
      </c>
      <c r="E565" s="5">
        <v>46.95</v>
      </c>
      <c r="F565" s="6">
        <f t="shared" si="0"/>
        <v>3.8490832056542721</v>
      </c>
      <c r="G565" s="10">
        <v>32</v>
      </c>
      <c r="H565" s="30">
        <f>G565+H564</f>
        <v>38948</v>
      </c>
      <c r="I565" s="10">
        <f t="shared" si="22"/>
        <v>10.569982702098647</v>
      </c>
      <c r="J565" s="10">
        <v>2</v>
      </c>
      <c r="K565" s="10">
        <v>446.14</v>
      </c>
      <c r="L565" s="6">
        <f t="shared" si="1"/>
        <v>6.1006328041086357</v>
      </c>
      <c r="M565" s="11">
        <v>97.8</v>
      </c>
      <c r="N565" s="11">
        <f t="shared" si="2"/>
        <v>4.5930976047538223</v>
      </c>
      <c r="O565" s="5">
        <v>0</v>
      </c>
      <c r="P565" s="5">
        <v>1</v>
      </c>
      <c r="Q565" s="5">
        <v>0</v>
      </c>
      <c r="R565" s="5">
        <v>0</v>
      </c>
      <c r="S565" s="5">
        <f t="shared" si="3"/>
        <v>0</v>
      </c>
      <c r="T565" s="5">
        <v>4700.543052</v>
      </c>
      <c r="U565" s="5">
        <f t="shared" si="4"/>
        <v>8.4554333240022981</v>
      </c>
      <c r="V565" s="2">
        <v>0</v>
      </c>
      <c r="W565" s="5">
        <v>1</v>
      </c>
      <c r="X565" s="5">
        <v>0.78</v>
      </c>
      <c r="Y565" s="6">
        <f t="shared" si="24"/>
        <v>102.63157894736842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5">
        <v>1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</row>
    <row r="566" spans="1:52" ht="15.75" customHeight="1">
      <c r="A566" s="4">
        <v>43831</v>
      </c>
      <c r="B566" s="2" t="s">
        <v>6</v>
      </c>
      <c r="C566" s="19">
        <v>1</v>
      </c>
      <c r="D566" s="5" t="s">
        <v>9</v>
      </c>
      <c r="E566" s="5">
        <v>61.14</v>
      </c>
      <c r="F566" s="6">
        <f t="shared" si="0"/>
        <v>4.1131663164626886</v>
      </c>
      <c r="G566" s="10">
        <v>27</v>
      </c>
      <c r="H566" s="30">
        <f>G566+H565</f>
        <v>38975</v>
      </c>
      <c r="I566" s="10">
        <f t="shared" si="22"/>
        <v>10.570675693925978</v>
      </c>
      <c r="J566" s="10">
        <v>2</v>
      </c>
      <c r="K566" s="10">
        <v>445.58</v>
      </c>
      <c r="L566" s="6">
        <f t="shared" si="1"/>
        <v>6.0993768043023771</v>
      </c>
      <c r="M566" s="11">
        <v>98.1</v>
      </c>
      <c r="N566" s="11">
        <f t="shared" si="2"/>
        <v>4.5961294413359424</v>
      </c>
      <c r="O566" s="5">
        <v>0</v>
      </c>
      <c r="P566" s="5">
        <v>1</v>
      </c>
      <c r="Q566" s="5">
        <v>0</v>
      </c>
      <c r="R566" s="5">
        <v>0</v>
      </c>
      <c r="S566" s="5">
        <f t="shared" si="3"/>
        <v>0</v>
      </c>
      <c r="T566" s="5">
        <v>4700.543052</v>
      </c>
      <c r="U566" s="5">
        <f t="shared" si="4"/>
        <v>8.4554333240022981</v>
      </c>
      <c r="V566" s="2">
        <v>0</v>
      </c>
      <c r="W566" s="5">
        <v>1</v>
      </c>
      <c r="X566" s="5">
        <v>0.78</v>
      </c>
      <c r="Y566" s="6">
        <f t="shared" si="24"/>
        <v>102.63157894736842</v>
      </c>
      <c r="Z566" s="5">
        <v>0</v>
      </c>
      <c r="AA566" s="5">
        <v>13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1</v>
      </c>
      <c r="AH566" s="5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5">
        <v>1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</row>
    <row r="567" spans="1:52" ht="15.75" customHeight="1">
      <c r="A567" s="4">
        <v>43862</v>
      </c>
      <c r="B567" s="2" t="s">
        <v>6</v>
      </c>
      <c r="C567" s="19">
        <v>1</v>
      </c>
      <c r="D567" s="5" t="s">
        <v>9</v>
      </c>
      <c r="E567" s="5">
        <v>43.93</v>
      </c>
      <c r="F567" s="6">
        <f t="shared" si="0"/>
        <v>3.7825974579876882</v>
      </c>
      <c r="G567" s="10">
        <v>17</v>
      </c>
      <c r="H567" s="21">
        <v>38903</v>
      </c>
      <c r="I567" s="10">
        <f t="shared" si="22"/>
        <v>10.568826647455502</v>
      </c>
      <c r="J567" s="10">
        <v>2</v>
      </c>
      <c r="K567" s="10">
        <v>422.61</v>
      </c>
      <c r="L567" s="6">
        <f t="shared" si="1"/>
        <v>6.0464497679403255</v>
      </c>
      <c r="M567" s="11">
        <v>98.4</v>
      </c>
      <c r="N567" s="11">
        <f t="shared" si="2"/>
        <v>4.5991521136625284</v>
      </c>
      <c r="O567" s="5">
        <v>0</v>
      </c>
      <c r="P567" s="5">
        <v>1</v>
      </c>
      <c r="Q567" s="5">
        <v>0</v>
      </c>
      <c r="R567" s="5">
        <v>0</v>
      </c>
      <c r="S567" s="5">
        <f t="shared" si="3"/>
        <v>0</v>
      </c>
      <c r="T567" s="5">
        <v>4700.543052</v>
      </c>
      <c r="U567" s="5">
        <f t="shared" si="4"/>
        <v>8.4554333240022981</v>
      </c>
      <c r="V567" s="2">
        <v>0</v>
      </c>
      <c r="W567" s="5">
        <v>1</v>
      </c>
      <c r="X567" s="5">
        <v>0.78</v>
      </c>
      <c r="Y567" s="6">
        <f t="shared" si="24"/>
        <v>102.63157894736842</v>
      </c>
      <c r="Z567" s="5">
        <v>0</v>
      </c>
      <c r="AA567" s="5">
        <v>230</v>
      </c>
      <c r="AB567" s="5">
        <v>0</v>
      </c>
      <c r="AC567" s="5">
        <v>6</v>
      </c>
      <c r="AD567" s="5">
        <v>0</v>
      </c>
      <c r="AE567" s="5">
        <v>0</v>
      </c>
      <c r="AF567" s="5">
        <v>0</v>
      </c>
      <c r="AG567" s="5">
        <v>0</v>
      </c>
      <c r="AH567" s="5">
        <v>1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5">
        <v>1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</row>
    <row r="568" spans="1:52" ht="15.75" customHeight="1">
      <c r="A568" s="4">
        <v>43891</v>
      </c>
      <c r="B568" s="2" t="s">
        <v>6</v>
      </c>
      <c r="C568" s="19">
        <v>1</v>
      </c>
      <c r="D568" s="5" t="s">
        <v>9</v>
      </c>
      <c r="E568" s="5">
        <v>46.73</v>
      </c>
      <c r="F568" s="6">
        <f t="shared" si="0"/>
        <v>3.8443863567123349</v>
      </c>
      <c r="G568" s="10">
        <v>55</v>
      </c>
      <c r="H568" s="30">
        <f>G568+H567</f>
        <v>38958</v>
      </c>
      <c r="I568" s="10">
        <f t="shared" si="22"/>
        <v>10.570239421736542</v>
      </c>
      <c r="J568" s="10">
        <v>2</v>
      </c>
      <c r="K568" s="10">
        <v>396.85</v>
      </c>
      <c r="L568" s="6">
        <f t="shared" si="1"/>
        <v>5.9835583755368846</v>
      </c>
      <c r="M568" s="11">
        <v>96.3</v>
      </c>
      <c r="N568" s="11">
        <f t="shared" si="2"/>
        <v>4.577798989191959</v>
      </c>
      <c r="O568" s="5">
        <v>0</v>
      </c>
      <c r="P568" s="5">
        <v>1</v>
      </c>
      <c r="Q568" s="5">
        <v>0</v>
      </c>
      <c r="R568" s="5">
        <v>0</v>
      </c>
      <c r="S568" s="5">
        <f t="shared" si="3"/>
        <v>0</v>
      </c>
      <c r="T568" s="5">
        <v>4700.543052</v>
      </c>
      <c r="U568" s="5">
        <f t="shared" si="4"/>
        <v>8.4554333240022981</v>
      </c>
      <c r="V568" s="2">
        <v>0</v>
      </c>
      <c r="W568" s="5">
        <v>1</v>
      </c>
      <c r="X568" s="5">
        <v>0.76</v>
      </c>
      <c r="Y568" s="6">
        <f t="shared" si="24"/>
        <v>100</v>
      </c>
      <c r="Z568" s="5">
        <v>51</v>
      </c>
      <c r="AA568" s="5">
        <v>2010</v>
      </c>
      <c r="AB568" s="5">
        <v>5</v>
      </c>
      <c r="AC568" s="5">
        <v>61</v>
      </c>
      <c r="AD568" s="5">
        <v>0</v>
      </c>
      <c r="AE568" s="5">
        <v>0</v>
      </c>
      <c r="AF568" s="5">
        <v>1</v>
      </c>
      <c r="AG568" s="5">
        <v>0</v>
      </c>
      <c r="AH568" s="5">
        <v>0</v>
      </c>
      <c r="AI568" s="6">
        <v>1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5">
        <v>1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</row>
    <row r="569" spans="1:52" ht="15.75" customHeight="1">
      <c r="A569" s="4">
        <v>43922</v>
      </c>
      <c r="B569" s="2" t="s">
        <v>6</v>
      </c>
      <c r="C569" s="19">
        <v>1</v>
      </c>
      <c r="D569" s="5" t="s">
        <v>9</v>
      </c>
      <c r="E569" s="5">
        <v>51.98</v>
      </c>
      <c r="F569" s="6">
        <f t="shared" si="0"/>
        <v>3.9508590292133441</v>
      </c>
      <c r="G569" s="10">
        <v>0</v>
      </c>
      <c r="H569" s="30">
        <f>G569+H568</f>
        <v>38958</v>
      </c>
      <c r="I569" s="10">
        <f t="shared" si="22"/>
        <v>10.570239421736542</v>
      </c>
      <c r="J569" s="10">
        <v>2</v>
      </c>
      <c r="K569" s="10">
        <v>282.60000000000002</v>
      </c>
      <c r="L569" s="6">
        <f t="shared" si="1"/>
        <v>5.6440324702504272</v>
      </c>
      <c r="M569" s="11">
        <v>87.1</v>
      </c>
      <c r="N569" s="11">
        <f t="shared" si="2"/>
        <v>4.478472532942134</v>
      </c>
      <c r="O569" s="5">
        <v>0</v>
      </c>
      <c r="P569" s="5">
        <v>1</v>
      </c>
      <c r="Q569" s="5">
        <v>0</v>
      </c>
      <c r="R569" s="5">
        <v>0</v>
      </c>
      <c r="S569" s="5">
        <f t="shared" si="3"/>
        <v>0</v>
      </c>
      <c r="T569" s="5">
        <v>4700.543052</v>
      </c>
      <c r="U569" s="5">
        <f t="shared" si="4"/>
        <v>8.4554333240022981</v>
      </c>
      <c r="V569" s="2">
        <v>0</v>
      </c>
      <c r="W569" s="5">
        <v>1</v>
      </c>
      <c r="X569" s="5">
        <v>0.79</v>
      </c>
      <c r="Y569" s="6">
        <f t="shared" si="24"/>
        <v>103.94736842105263</v>
      </c>
      <c r="Z569" s="5">
        <v>7616</v>
      </c>
      <c r="AA569" s="5">
        <v>12029</v>
      </c>
      <c r="AB569" s="5">
        <v>163</v>
      </c>
      <c r="AC569" s="5">
        <v>414</v>
      </c>
      <c r="AD569" s="5">
        <v>0</v>
      </c>
      <c r="AE569" s="5">
        <v>0</v>
      </c>
      <c r="AF569" s="5">
        <v>1</v>
      </c>
      <c r="AG569" s="5">
        <v>0</v>
      </c>
      <c r="AH569" s="5">
        <v>0</v>
      </c>
      <c r="AI569" s="6">
        <v>0</v>
      </c>
      <c r="AJ569" s="6">
        <v>1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5">
        <v>1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</row>
    <row r="570" spans="1:52" ht="15.75" customHeight="1">
      <c r="A570" s="9">
        <v>43952</v>
      </c>
      <c r="B570" s="2" t="s">
        <v>6</v>
      </c>
      <c r="C570" s="19">
        <v>1</v>
      </c>
      <c r="D570" s="5" t="s">
        <v>9</v>
      </c>
      <c r="E570" s="5">
        <v>50.46</v>
      </c>
      <c r="F570" s="6">
        <f t="shared" si="0"/>
        <v>3.9211809432129119</v>
      </c>
      <c r="G570" s="10">
        <v>0</v>
      </c>
      <c r="H570" s="30">
        <f>G570+H569</f>
        <v>38958</v>
      </c>
      <c r="I570" s="10">
        <f t="shared" si="22"/>
        <v>10.570239421736542</v>
      </c>
      <c r="J570" s="10">
        <v>2</v>
      </c>
      <c r="K570" s="10">
        <v>315.67</v>
      </c>
      <c r="L570" s="6">
        <f t="shared" si="1"/>
        <v>5.7546973641243069</v>
      </c>
      <c r="M570" s="11">
        <v>78.3</v>
      </c>
      <c r="N570" s="11">
        <f t="shared" si="2"/>
        <v>4.3732381286408026</v>
      </c>
      <c r="O570" s="5">
        <v>0</v>
      </c>
      <c r="P570" s="5">
        <v>1</v>
      </c>
      <c r="Q570" s="5">
        <v>0</v>
      </c>
      <c r="R570" s="5">
        <v>0</v>
      </c>
      <c r="S570" s="5">
        <f t="shared" si="3"/>
        <v>0</v>
      </c>
      <c r="T570" s="5">
        <v>4700.543052</v>
      </c>
      <c r="U570" s="5">
        <f t="shared" si="4"/>
        <v>8.4554333240022981</v>
      </c>
      <c r="V570" s="2">
        <v>0</v>
      </c>
      <c r="W570" s="5">
        <v>1</v>
      </c>
      <c r="X570" s="5">
        <v>0.79</v>
      </c>
      <c r="Y570" s="6">
        <f t="shared" si="24"/>
        <v>103.94736842105263</v>
      </c>
      <c r="Z570" s="5">
        <v>39486</v>
      </c>
      <c r="AA570" s="5">
        <v>2457</v>
      </c>
      <c r="AB570" s="5">
        <v>482</v>
      </c>
      <c r="AC570" s="5">
        <v>417</v>
      </c>
      <c r="AD570" s="5">
        <v>0</v>
      </c>
      <c r="AE570" s="5">
        <v>0</v>
      </c>
      <c r="AF570" s="5">
        <v>1</v>
      </c>
      <c r="AG570" s="5">
        <v>0</v>
      </c>
      <c r="AH570" s="5">
        <v>0</v>
      </c>
      <c r="AI570" s="6">
        <v>0</v>
      </c>
      <c r="AJ570" s="6">
        <v>0</v>
      </c>
      <c r="AK570" s="6">
        <v>1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5">
        <v>1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</row>
    <row r="571" spans="1:52" ht="15.75" customHeight="1">
      <c r="A571" s="4">
        <v>43983</v>
      </c>
      <c r="B571" s="2" t="s">
        <v>6</v>
      </c>
      <c r="C571" s="19">
        <v>1</v>
      </c>
      <c r="D571" s="5" t="s">
        <v>9</v>
      </c>
      <c r="E571" s="5">
        <v>46.79</v>
      </c>
      <c r="F571" s="6">
        <f t="shared" si="0"/>
        <v>3.8456695048781251</v>
      </c>
      <c r="G571" s="10">
        <v>0</v>
      </c>
      <c r="H571" s="21">
        <v>38904</v>
      </c>
      <c r="I571" s="10">
        <f t="shared" si="22"/>
        <v>10.568852352083622</v>
      </c>
      <c r="J571" s="10">
        <v>2</v>
      </c>
      <c r="K571" s="10">
        <v>402.45</v>
      </c>
      <c r="L571" s="6">
        <f t="shared" si="1"/>
        <v>5.9975708655397426</v>
      </c>
      <c r="M571" s="11">
        <v>82.1</v>
      </c>
      <c r="N571" s="11">
        <f t="shared" si="2"/>
        <v>4.4200447018614026</v>
      </c>
      <c r="O571" s="5">
        <v>0</v>
      </c>
      <c r="P571" s="5">
        <v>1</v>
      </c>
      <c r="Q571" s="5">
        <v>0</v>
      </c>
      <c r="R571" s="5">
        <v>0</v>
      </c>
      <c r="S571" s="5">
        <f t="shared" si="3"/>
        <v>0</v>
      </c>
      <c r="T571" s="5">
        <v>4700.543052</v>
      </c>
      <c r="U571" s="5">
        <f t="shared" si="4"/>
        <v>8.4554333240022981</v>
      </c>
      <c r="V571" s="2">
        <v>0</v>
      </c>
      <c r="W571" s="5">
        <v>1</v>
      </c>
      <c r="X571" s="5">
        <v>0.79</v>
      </c>
      <c r="Y571" s="6">
        <f t="shared" si="24"/>
        <v>103.94736842105263</v>
      </c>
      <c r="Z571" s="5">
        <v>98330</v>
      </c>
      <c r="AA571" s="5">
        <v>1864</v>
      </c>
      <c r="AB571" s="5">
        <v>1197</v>
      </c>
      <c r="AC571" s="5">
        <v>76</v>
      </c>
      <c r="AD571" s="5">
        <v>0</v>
      </c>
      <c r="AE571" s="5">
        <v>0</v>
      </c>
      <c r="AF571" s="5">
        <v>1</v>
      </c>
      <c r="AG571" s="5">
        <v>0</v>
      </c>
      <c r="AH571" s="5">
        <v>0</v>
      </c>
      <c r="AI571" s="6">
        <v>0</v>
      </c>
      <c r="AJ571" s="6">
        <v>0</v>
      </c>
      <c r="AK571" s="6">
        <v>0</v>
      </c>
      <c r="AL571" s="6">
        <v>1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5">
        <v>1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</row>
    <row r="572" spans="1:52" ht="15.75" customHeight="1">
      <c r="A572" s="4">
        <v>44013</v>
      </c>
      <c r="B572" s="2" t="s">
        <v>6</v>
      </c>
      <c r="C572" s="19">
        <v>1</v>
      </c>
      <c r="D572" s="5" t="s">
        <v>9</v>
      </c>
      <c r="E572" s="5">
        <v>74.89</v>
      </c>
      <c r="F572" s="6">
        <f t="shared" si="0"/>
        <v>4.3160203702612758</v>
      </c>
      <c r="G572" s="10">
        <v>0</v>
      </c>
      <c r="H572" s="30">
        <f>G572+H571</f>
        <v>38904</v>
      </c>
      <c r="I572" s="10">
        <f t="shared" si="22"/>
        <v>10.568852352083622</v>
      </c>
      <c r="J572" s="10">
        <v>2</v>
      </c>
      <c r="K572" s="10">
        <v>470.58</v>
      </c>
      <c r="L572" s="6">
        <f t="shared" si="1"/>
        <v>6.1539659764526302</v>
      </c>
      <c r="M572" s="11">
        <v>87.4</v>
      </c>
      <c r="N572" s="11">
        <f t="shared" si="2"/>
        <v>4.4818719696435982</v>
      </c>
      <c r="O572" s="5">
        <v>0</v>
      </c>
      <c r="P572" s="5">
        <v>1</v>
      </c>
      <c r="Q572" s="5">
        <v>0</v>
      </c>
      <c r="R572" s="5">
        <v>0</v>
      </c>
      <c r="S572" s="5">
        <f t="shared" si="3"/>
        <v>0</v>
      </c>
      <c r="T572" s="5">
        <v>4700.543052</v>
      </c>
      <c r="U572" s="5">
        <f t="shared" si="4"/>
        <v>8.4554333240022981</v>
      </c>
      <c r="V572" s="2">
        <v>0</v>
      </c>
      <c r="W572" s="5">
        <v>1</v>
      </c>
      <c r="X572" s="5">
        <v>0.81</v>
      </c>
      <c r="Y572" s="6">
        <f t="shared" si="24"/>
        <v>106.57894736842105</v>
      </c>
      <c r="Z572" s="5">
        <v>92178</v>
      </c>
      <c r="AA572" s="5">
        <v>17651</v>
      </c>
      <c r="AB572" s="5">
        <v>1264</v>
      </c>
      <c r="AC572" s="5">
        <v>39</v>
      </c>
      <c r="AD572" s="5">
        <v>0</v>
      </c>
      <c r="AE572" s="5">
        <v>0</v>
      </c>
      <c r="AF572" s="5">
        <v>1</v>
      </c>
      <c r="AG572" s="5">
        <v>0</v>
      </c>
      <c r="AH572" s="5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1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5">
        <v>1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</row>
    <row r="573" spans="1:52" ht="15.75" customHeight="1">
      <c r="A573" s="4">
        <v>44044</v>
      </c>
      <c r="B573" s="2" t="s">
        <v>6</v>
      </c>
      <c r="C573" s="19">
        <v>1</v>
      </c>
      <c r="D573" s="5" t="s">
        <v>9</v>
      </c>
      <c r="E573" s="5">
        <v>50.06</v>
      </c>
      <c r="F573" s="6">
        <f t="shared" si="0"/>
        <v>3.9132222860036281</v>
      </c>
      <c r="G573" s="10">
        <v>0</v>
      </c>
      <c r="H573" s="30">
        <f>G573+H572</f>
        <v>38904</v>
      </c>
      <c r="I573" s="10">
        <f t="shared" si="22"/>
        <v>10.568852352083622</v>
      </c>
      <c r="J573" s="10">
        <v>2</v>
      </c>
      <c r="K573" s="10">
        <v>409.83</v>
      </c>
      <c r="L573" s="6">
        <f t="shared" si="1"/>
        <v>6.0157424395675054</v>
      </c>
      <c r="M573" s="11">
        <v>89.9</v>
      </c>
      <c r="N573" s="11">
        <f t="shared" si="2"/>
        <v>4.5097600011834329</v>
      </c>
      <c r="O573" s="5">
        <v>0</v>
      </c>
      <c r="P573" s="5">
        <v>1</v>
      </c>
      <c r="Q573" s="5">
        <v>0</v>
      </c>
      <c r="R573" s="5">
        <v>0</v>
      </c>
      <c r="S573" s="5">
        <f t="shared" si="3"/>
        <v>0</v>
      </c>
      <c r="T573" s="5">
        <v>4700.543052</v>
      </c>
      <c r="U573" s="5">
        <f t="shared" si="4"/>
        <v>8.4554333240022981</v>
      </c>
      <c r="V573" s="2">
        <v>0</v>
      </c>
      <c r="W573" s="5">
        <v>1</v>
      </c>
      <c r="X573" s="5">
        <v>0.81</v>
      </c>
      <c r="Y573" s="6">
        <f t="shared" si="24"/>
        <v>106.57894736842105</v>
      </c>
      <c r="Z573" s="5">
        <v>75335</v>
      </c>
      <c r="AA573" s="5">
        <v>32129</v>
      </c>
      <c r="AB573" s="5">
        <v>1170</v>
      </c>
      <c r="AC573" s="5">
        <v>287</v>
      </c>
      <c r="AD573" s="5">
        <v>0</v>
      </c>
      <c r="AE573" s="5">
        <v>0</v>
      </c>
      <c r="AF573" s="5">
        <v>1</v>
      </c>
      <c r="AG573" s="5">
        <v>0</v>
      </c>
      <c r="AH573" s="5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1</v>
      </c>
      <c r="AO573" s="6">
        <v>0</v>
      </c>
      <c r="AP573" s="6">
        <v>0</v>
      </c>
      <c r="AQ573" s="6">
        <v>0</v>
      </c>
      <c r="AR573" s="6">
        <v>0</v>
      </c>
      <c r="AS573" s="5">
        <v>1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</row>
    <row r="574" spans="1:52" ht="15.75" customHeight="1">
      <c r="A574" s="4">
        <v>44075</v>
      </c>
      <c r="B574" s="2" t="s">
        <v>6</v>
      </c>
      <c r="C574" s="19">
        <v>1</v>
      </c>
      <c r="D574" s="5" t="s">
        <v>9</v>
      </c>
      <c r="E574" s="5">
        <v>56.73</v>
      </c>
      <c r="F574" s="6">
        <f t="shared" si="0"/>
        <v>4.0383031713384758</v>
      </c>
      <c r="G574" s="10">
        <v>0</v>
      </c>
      <c r="H574" s="30">
        <f>G574+H573</f>
        <v>38904</v>
      </c>
      <c r="I574" s="10">
        <f t="shared" si="22"/>
        <v>10.568852352083622</v>
      </c>
      <c r="J574" s="10">
        <v>2</v>
      </c>
      <c r="K574" s="10">
        <v>427.32</v>
      </c>
      <c r="L574" s="6">
        <f t="shared" si="1"/>
        <v>6.0575331470776863</v>
      </c>
      <c r="M574" s="11">
        <v>92</v>
      </c>
      <c r="N574" s="11">
        <f t="shared" si="2"/>
        <v>4.5325994931532563</v>
      </c>
      <c r="O574" s="5">
        <v>0</v>
      </c>
      <c r="P574" s="5">
        <v>1</v>
      </c>
      <c r="Q574" s="5">
        <v>0</v>
      </c>
      <c r="R574" s="5">
        <v>0</v>
      </c>
      <c r="S574" s="5">
        <f t="shared" si="3"/>
        <v>0</v>
      </c>
      <c r="T574" s="5">
        <v>4700.543052</v>
      </c>
      <c r="U574" s="5">
        <f t="shared" si="4"/>
        <v>8.4554333240022981</v>
      </c>
      <c r="V574" s="2">
        <v>0</v>
      </c>
      <c r="W574" s="5">
        <v>1</v>
      </c>
      <c r="X574" s="5">
        <v>0.8</v>
      </c>
      <c r="Y574" s="6">
        <f t="shared" si="24"/>
        <v>105.26315789473684</v>
      </c>
      <c r="Z574" s="5">
        <v>50483</v>
      </c>
      <c r="AA574" s="5">
        <v>15194</v>
      </c>
      <c r="AB574" s="5">
        <v>970</v>
      </c>
      <c r="AC574" s="5">
        <v>275</v>
      </c>
      <c r="AD574" s="5">
        <v>0</v>
      </c>
      <c r="AE574" s="5">
        <v>0</v>
      </c>
      <c r="AF574" s="5">
        <v>1</v>
      </c>
      <c r="AG574" s="5">
        <v>0</v>
      </c>
      <c r="AH574" s="5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1</v>
      </c>
      <c r="AP574" s="6">
        <v>0</v>
      </c>
      <c r="AQ574" s="6">
        <v>0</v>
      </c>
      <c r="AR574" s="6">
        <v>0</v>
      </c>
      <c r="AS574" s="5">
        <v>1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</row>
    <row r="575" spans="1:52" ht="15.75" customHeight="1">
      <c r="A575" s="4">
        <v>44105</v>
      </c>
      <c r="B575" s="2" t="s">
        <v>6</v>
      </c>
      <c r="C575" s="19">
        <v>1</v>
      </c>
      <c r="D575" s="5" t="s">
        <v>9</v>
      </c>
      <c r="E575" s="5">
        <v>57.16</v>
      </c>
      <c r="F575" s="6">
        <f t="shared" si="0"/>
        <v>4.0458543530616664</v>
      </c>
      <c r="G575" s="10">
        <v>0</v>
      </c>
      <c r="H575" s="21">
        <v>38905</v>
      </c>
      <c r="I575" s="10">
        <f t="shared" si="22"/>
        <v>10.56887805605103</v>
      </c>
      <c r="J575" s="10">
        <v>2</v>
      </c>
      <c r="K575" s="10">
        <v>429.25</v>
      </c>
      <c r="L575" s="6">
        <f t="shared" si="1"/>
        <v>6.062039499777585</v>
      </c>
      <c r="M575" s="11">
        <v>93.7</v>
      </c>
      <c r="N575" s="11">
        <f t="shared" si="2"/>
        <v>4.5507140001920323</v>
      </c>
      <c r="O575" s="5">
        <v>0</v>
      </c>
      <c r="P575" s="5">
        <v>1</v>
      </c>
      <c r="Q575" s="5">
        <v>0</v>
      </c>
      <c r="R575" s="5">
        <v>0</v>
      </c>
      <c r="S575" s="5">
        <f t="shared" si="3"/>
        <v>0</v>
      </c>
      <c r="T575" s="5">
        <v>4700.543052</v>
      </c>
      <c r="U575" s="5">
        <f t="shared" si="4"/>
        <v>8.4554333240022981</v>
      </c>
      <c r="V575" s="2">
        <v>0</v>
      </c>
      <c r="W575" s="5">
        <v>1</v>
      </c>
      <c r="X575" s="5">
        <v>0.81</v>
      </c>
      <c r="Y575" s="6">
        <f t="shared" si="24"/>
        <v>106.57894736842105</v>
      </c>
      <c r="Z575" s="5">
        <v>44205</v>
      </c>
      <c r="AA575" s="5">
        <v>17744</v>
      </c>
      <c r="AB575" s="5">
        <v>672</v>
      </c>
      <c r="AC575" s="5">
        <v>195</v>
      </c>
      <c r="AD575" s="5">
        <v>0</v>
      </c>
      <c r="AE575" s="5">
        <v>0</v>
      </c>
      <c r="AF575" s="5">
        <v>1</v>
      </c>
      <c r="AG575" s="5">
        <v>0</v>
      </c>
      <c r="AH575" s="5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1</v>
      </c>
      <c r="AQ575" s="6">
        <v>0</v>
      </c>
      <c r="AR575" s="6">
        <v>0</v>
      </c>
      <c r="AS575" s="5">
        <v>1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</row>
    <row r="576" spans="1:52" ht="15.75" customHeight="1">
      <c r="A576" s="4">
        <v>44136</v>
      </c>
      <c r="B576" s="2" t="s">
        <v>6</v>
      </c>
      <c r="C576" s="19">
        <v>1</v>
      </c>
      <c r="D576" s="5" t="s">
        <v>9</v>
      </c>
      <c r="E576" s="5">
        <v>61.82</v>
      </c>
      <c r="F576" s="6">
        <f t="shared" si="0"/>
        <v>4.1242269367039706</v>
      </c>
      <c r="G576" s="10">
        <v>10</v>
      </c>
      <c r="H576" s="30">
        <f>G576+H575</f>
        <v>38915</v>
      </c>
      <c r="I576" s="10">
        <f t="shared" si="22"/>
        <v>10.569135059393489</v>
      </c>
      <c r="J576" s="10">
        <v>2</v>
      </c>
      <c r="K576" s="10">
        <v>449.7</v>
      </c>
      <c r="L576" s="6">
        <f t="shared" si="1"/>
        <v>6.1085806937766618</v>
      </c>
      <c r="M576" s="11">
        <v>94</v>
      </c>
      <c r="N576" s="11">
        <f t="shared" si="2"/>
        <v>4.5538768916005408</v>
      </c>
      <c r="O576" s="5">
        <v>0</v>
      </c>
      <c r="P576" s="5">
        <v>1</v>
      </c>
      <c r="Q576" s="5">
        <v>0</v>
      </c>
      <c r="R576" s="5">
        <v>0</v>
      </c>
      <c r="S576" s="5">
        <f t="shared" si="3"/>
        <v>0</v>
      </c>
      <c r="T576" s="5">
        <v>4700.543052</v>
      </c>
      <c r="U576" s="5">
        <f t="shared" si="4"/>
        <v>8.4554333240022981</v>
      </c>
      <c r="V576" s="2">
        <v>0</v>
      </c>
      <c r="W576" s="5">
        <v>1</v>
      </c>
      <c r="X576" s="5">
        <v>0.81</v>
      </c>
      <c r="Y576" s="6">
        <f t="shared" si="24"/>
        <v>106.57894736842105</v>
      </c>
      <c r="Z576" s="5">
        <v>57248</v>
      </c>
      <c r="AA576" s="5">
        <v>47501</v>
      </c>
      <c r="AB576" s="5">
        <v>721</v>
      </c>
      <c r="AC576" s="5">
        <v>382</v>
      </c>
      <c r="AD576" s="5">
        <v>0</v>
      </c>
      <c r="AE576" s="5">
        <v>0</v>
      </c>
      <c r="AF576" s="5">
        <v>1</v>
      </c>
      <c r="AG576" s="5">
        <v>0</v>
      </c>
      <c r="AH576" s="5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1</v>
      </c>
      <c r="AR576" s="6">
        <v>0</v>
      </c>
      <c r="AS576" s="5">
        <v>1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</row>
    <row r="577" spans="1:52" ht="15.75" customHeight="1">
      <c r="A577" s="4">
        <v>44166</v>
      </c>
      <c r="B577" s="2" t="s">
        <v>6</v>
      </c>
      <c r="C577" s="19">
        <v>1</v>
      </c>
      <c r="D577" s="5" t="s">
        <v>9</v>
      </c>
      <c r="E577" s="5">
        <v>73.099999999999994</v>
      </c>
      <c r="F577" s="6">
        <f t="shared" si="0"/>
        <v>4.2918283667557331</v>
      </c>
      <c r="G577" s="10">
        <v>33</v>
      </c>
      <c r="H577" s="30">
        <f>G577+H576</f>
        <v>38948</v>
      </c>
      <c r="I577" s="10">
        <f t="shared" si="22"/>
        <v>10.569982702098647</v>
      </c>
      <c r="J577" s="10">
        <v>2</v>
      </c>
      <c r="K577" s="10">
        <v>471.52</v>
      </c>
      <c r="L577" s="6">
        <f t="shared" si="1"/>
        <v>6.1559615189893844</v>
      </c>
      <c r="M577" s="11">
        <v>94.1</v>
      </c>
      <c r="N577" s="11">
        <f t="shared" si="2"/>
        <v>4.5549289695513444</v>
      </c>
      <c r="O577" s="5">
        <v>0</v>
      </c>
      <c r="P577" s="5">
        <v>1</v>
      </c>
      <c r="Q577" s="5">
        <v>0</v>
      </c>
      <c r="R577" s="5">
        <v>0</v>
      </c>
      <c r="S577" s="5">
        <f t="shared" si="3"/>
        <v>0</v>
      </c>
      <c r="T577" s="5">
        <v>4700.543052</v>
      </c>
      <c r="U577" s="5">
        <f t="shared" si="4"/>
        <v>8.4554333240022981</v>
      </c>
      <c r="V577" s="2">
        <v>0</v>
      </c>
      <c r="W577" s="5">
        <v>1</v>
      </c>
      <c r="X577" s="5">
        <v>0.82</v>
      </c>
      <c r="Y577" s="6">
        <f t="shared" si="24"/>
        <v>107.89473684210526</v>
      </c>
      <c r="Z577" s="5">
        <v>48578</v>
      </c>
      <c r="AA577" s="5">
        <v>86925</v>
      </c>
      <c r="AB577" s="5">
        <v>915</v>
      </c>
      <c r="AC577" s="5">
        <v>1340</v>
      </c>
      <c r="AD577" s="5">
        <v>0</v>
      </c>
      <c r="AE577" s="5">
        <v>0</v>
      </c>
      <c r="AF577" s="5">
        <v>1</v>
      </c>
      <c r="AG577" s="5">
        <v>0</v>
      </c>
      <c r="AH577" s="5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1</v>
      </c>
      <c r="AS577" s="5">
        <v>1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</row>
    <row r="578" spans="1:52" ht="15.75" customHeight="1">
      <c r="A578" s="4">
        <v>44197</v>
      </c>
      <c r="B578" s="2" t="s">
        <v>6</v>
      </c>
      <c r="C578" s="19">
        <v>1</v>
      </c>
      <c r="D578" s="5" t="s">
        <v>9</v>
      </c>
      <c r="E578" s="5">
        <v>61.14</v>
      </c>
      <c r="F578" s="6">
        <f t="shared" si="0"/>
        <v>4.1131663164626886</v>
      </c>
      <c r="G578" s="10">
        <v>0</v>
      </c>
      <c r="H578" s="30">
        <f>G578+H577</f>
        <v>38948</v>
      </c>
      <c r="I578" s="10">
        <f t="shared" si="22"/>
        <v>10.569982702098647</v>
      </c>
      <c r="J578" s="10">
        <v>2</v>
      </c>
      <c r="K578" s="10">
        <v>484.63</v>
      </c>
      <c r="L578" s="6">
        <f t="shared" si="1"/>
        <v>6.1833857131934806</v>
      </c>
      <c r="M578" s="11">
        <v>96.2</v>
      </c>
      <c r="N578" s="11">
        <f t="shared" si="2"/>
        <v>4.5767707114663931</v>
      </c>
      <c r="O578" s="5">
        <v>0</v>
      </c>
      <c r="P578" s="5">
        <v>1</v>
      </c>
      <c r="Q578" s="5">
        <v>0</v>
      </c>
      <c r="R578" s="5">
        <v>0</v>
      </c>
      <c r="S578" s="5">
        <f t="shared" si="3"/>
        <v>0</v>
      </c>
      <c r="T578" s="5">
        <v>4700.543052</v>
      </c>
      <c r="U578" s="5">
        <f t="shared" si="4"/>
        <v>8.4554333240022981</v>
      </c>
      <c r="V578" s="2">
        <v>0</v>
      </c>
      <c r="W578" s="5">
        <v>1</v>
      </c>
      <c r="X578" s="5">
        <v>0.81</v>
      </c>
      <c r="Y578" s="6">
        <f t="shared" si="24"/>
        <v>106.57894736842105</v>
      </c>
      <c r="Z578" s="5">
        <v>21629</v>
      </c>
      <c r="AA578" s="5">
        <v>154991</v>
      </c>
      <c r="AB578" s="5">
        <v>568</v>
      </c>
      <c r="AC578" s="5">
        <v>2261</v>
      </c>
      <c r="AD578" s="5">
        <v>567</v>
      </c>
      <c r="AE578" s="5">
        <v>0</v>
      </c>
      <c r="AF578" s="5">
        <v>1</v>
      </c>
      <c r="AG578" s="5">
        <v>1</v>
      </c>
      <c r="AH578" s="5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5">
        <v>1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</row>
    <row r="579" spans="1:52" ht="15.75" customHeight="1">
      <c r="A579" s="4">
        <v>44228</v>
      </c>
      <c r="B579" s="2" t="s">
        <v>6</v>
      </c>
      <c r="C579" s="19">
        <v>1</v>
      </c>
      <c r="D579" s="5" t="s">
        <v>9</v>
      </c>
      <c r="E579" s="5">
        <v>43.93</v>
      </c>
      <c r="F579" s="6">
        <f t="shared" si="0"/>
        <v>3.7825974579876882</v>
      </c>
      <c r="G579" s="10">
        <v>1</v>
      </c>
      <c r="H579" s="21">
        <v>38906</v>
      </c>
      <c r="I579" s="10">
        <f t="shared" ref="I579:I642" si="25">LN(H579)</f>
        <v>10.568903759357763</v>
      </c>
      <c r="J579" s="10">
        <v>2</v>
      </c>
      <c r="K579" s="10">
        <v>483.78</v>
      </c>
      <c r="L579" s="6">
        <f t="shared" si="1"/>
        <v>6.1816302579249855</v>
      </c>
      <c r="M579" s="11">
        <v>96.1</v>
      </c>
      <c r="N579" s="11">
        <f t="shared" si="2"/>
        <v>4.5757413752972793</v>
      </c>
      <c r="O579" s="5">
        <v>0</v>
      </c>
      <c r="P579" s="5">
        <v>1</v>
      </c>
      <c r="Q579" s="5">
        <v>0</v>
      </c>
      <c r="R579" s="5">
        <v>0</v>
      </c>
      <c r="S579" s="5">
        <f t="shared" si="3"/>
        <v>0</v>
      </c>
      <c r="T579" s="5">
        <v>4700.543052</v>
      </c>
      <c r="U579" s="5">
        <f t="shared" si="4"/>
        <v>8.4554333240022981</v>
      </c>
      <c r="V579" s="2">
        <v>0</v>
      </c>
      <c r="W579" s="5">
        <v>1</v>
      </c>
      <c r="X579" s="5">
        <v>0.8</v>
      </c>
      <c r="Y579" s="6">
        <f t="shared" si="24"/>
        <v>105.26315789473684</v>
      </c>
      <c r="Z579" s="5">
        <v>11077</v>
      </c>
      <c r="AA579" s="5">
        <v>41896</v>
      </c>
      <c r="AB579" s="5">
        <v>281</v>
      </c>
      <c r="AC579" s="5">
        <v>2144</v>
      </c>
      <c r="AD579" s="5">
        <v>1938619</v>
      </c>
      <c r="AE579" s="5">
        <v>15556</v>
      </c>
      <c r="AF579" s="5">
        <v>1</v>
      </c>
      <c r="AG579" s="5">
        <v>0</v>
      </c>
      <c r="AH579" s="5">
        <v>1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5">
        <v>1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</row>
    <row r="580" spans="1:52" ht="15.75" customHeight="1">
      <c r="A580" s="4">
        <v>44256</v>
      </c>
      <c r="B580" s="2" t="s">
        <v>6</v>
      </c>
      <c r="C580" s="19">
        <v>1</v>
      </c>
      <c r="D580" s="5" t="s">
        <v>9</v>
      </c>
      <c r="E580" s="5">
        <v>46.73</v>
      </c>
      <c r="F580" s="6">
        <f t="shared" si="0"/>
        <v>3.8443863567123349</v>
      </c>
      <c r="G580" s="10">
        <v>2</v>
      </c>
      <c r="H580" s="30">
        <f>G580+H579</f>
        <v>38908</v>
      </c>
      <c r="I580" s="10">
        <f t="shared" si="25"/>
        <v>10.568955163989331</v>
      </c>
      <c r="J580" s="10">
        <v>2</v>
      </c>
      <c r="K580" s="10">
        <v>496.73</v>
      </c>
      <c r="L580" s="6">
        <f t="shared" si="1"/>
        <v>6.2080466189203456</v>
      </c>
      <c r="M580" s="11">
        <v>97.3</v>
      </c>
      <c r="N580" s="11">
        <f t="shared" si="2"/>
        <v>4.5880240271531205</v>
      </c>
      <c r="O580" s="5">
        <v>0</v>
      </c>
      <c r="P580" s="5">
        <v>1</v>
      </c>
      <c r="Q580" s="5">
        <v>0</v>
      </c>
      <c r="R580" s="5">
        <v>0</v>
      </c>
      <c r="S580" s="5">
        <f t="shared" si="3"/>
        <v>0</v>
      </c>
      <c r="T580" s="5">
        <v>4700.543052</v>
      </c>
      <c r="U580" s="5">
        <f t="shared" si="4"/>
        <v>8.4554333240022981</v>
      </c>
      <c r="V580" s="2">
        <v>0</v>
      </c>
      <c r="W580" s="5">
        <v>1</v>
      </c>
      <c r="X580" s="5">
        <v>0.77</v>
      </c>
      <c r="Y580" s="6">
        <f t="shared" si="24"/>
        <v>101.31578947368421</v>
      </c>
      <c r="Z580" s="5">
        <v>65079</v>
      </c>
      <c r="AA580" s="5">
        <v>42450</v>
      </c>
      <c r="AB580" s="5">
        <v>638</v>
      </c>
      <c r="AC580" s="5">
        <v>1279</v>
      </c>
      <c r="AD580" s="5">
        <v>70407</v>
      </c>
      <c r="AE580" s="5">
        <v>745238</v>
      </c>
      <c r="AF580" s="5">
        <v>1</v>
      </c>
      <c r="AG580" s="5">
        <v>0</v>
      </c>
      <c r="AH580" s="5">
        <v>0</v>
      </c>
      <c r="AI580" s="6">
        <v>1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5">
        <v>1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</row>
    <row r="581" spans="1:52" ht="15.75" customHeight="1">
      <c r="A581" s="4">
        <v>44287</v>
      </c>
      <c r="B581" s="2" t="s">
        <v>6</v>
      </c>
      <c r="C581" s="19">
        <v>1</v>
      </c>
      <c r="D581" s="5" t="s">
        <v>9</v>
      </c>
      <c r="E581" s="5">
        <v>51.98</v>
      </c>
      <c r="F581" s="6">
        <f t="shared" si="0"/>
        <v>3.9508590292133441</v>
      </c>
      <c r="G581" s="10">
        <v>0</v>
      </c>
      <c r="H581" s="30">
        <f>G581+H580</f>
        <v>38908</v>
      </c>
      <c r="I581" s="10">
        <f t="shared" si="25"/>
        <v>10.568955163989331</v>
      </c>
      <c r="J581" s="10">
        <v>2</v>
      </c>
      <c r="K581" s="10">
        <v>504.07</v>
      </c>
      <c r="L581" s="6">
        <f t="shared" si="1"/>
        <v>6.2227151473160891</v>
      </c>
      <c r="M581" s="11">
        <v>98.5</v>
      </c>
      <c r="N581" s="11">
        <f t="shared" si="2"/>
        <v>4.6001576441645469</v>
      </c>
      <c r="O581" s="5">
        <v>0</v>
      </c>
      <c r="P581" s="5">
        <v>1</v>
      </c>
      <c r="Q581" s="5">
        <v>0</v>
      </c>
      <c r="R581" s="5">
        <v>0</v>
      </c>
      <c r="S581" s="5">
        <f t="shared" si="3"/>
        <v>0</v>
      </c>
      <c r="T581" s="5">
        <v>4700.543052</v>
      </c>
      <c r="U581" s="5">
        <f t="shared" si="4"/>
        <v>8.4554333240022981</v>
      </c>
      <c r="V581" s="2">
        <v>0</v>
      </c>
      <c r="W581" s="5">
        <v>1</v>
      </c>
      <c r="X581" s="5">
        <v>0.78</v>
      </c>
      <c r="Y581" s="6">
        <f t="shared" si="24"/>
        <v>102.63157894736842</v>
      </c>
      <c r="Z581" s="5">
        <v>147837</v>
      </c>
      <c r="AA581" s="5">
        <v>117685</v>
      </c>
      <c r="AB581" s="5">
        <v>2404</v>
      </c>
      <c r="AC581" s="5">
        <v>1067</v>
      </c>
      <c r="AD581" s="5">
        <v>1247104</v>
      </c>
      <c r="AE581" s="5">
        <v>3062550</v>
      </c>
      <c r="AF581" s="5">
        <v>1</v>
      </c>
      <c r="AG581" s="5">
        <v>0</v>
      </c>
      <c r="AH581" s="5">
        <v>0</v>
      </c>
      <c r="AI581" s="6">
        <v>0</v>
      </c>
      <c r="AJ581" s="6">
        <v>1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5">
        <v>1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</row>
    <row r="582" spans="1:52" ht="15.75" customHeight="1">
      <c r="A582" s="9">
        <v>44317</v>
      </c>
      <c r="B582" s="2" t="s">
        <v>6</v>
      </c>
      <c r="C582" s="19">
        <v>1</v>
      </c>
      <c r="D582" s="5" t="s">
        <v>9</v>
      </c>
      <c r="E582" s="5">
        <v>50.46</v>
      </c>
      <c r="F582" s="6">
        <f t="shared" si="0"/>
        <v>3.9211809432129119</v>
      </c>
      <c r="G582" s="10">
        <v>0</v>
      </c>
      <c r="H582" s="30">
        <f>G582+H581</f>
        <v>38908</v>
      </c>
      <c r="I582" s="10">
        <f t="shared" si="25"/>
        <v>10.568955163989331</v>
      </c>
      <c r="J582" s="10">
        <v>2</v>
      </c>
      <c r="K582" s="10">
        <v>477.97</v>
      </c>
      <c r="L582" s="6">
        <f t="shared" si="1"/>
        <v>6.1695479690155945</v>
      </c>
      <c r="M582" s="11">
        <v>92.6</v>
      </c>
      <c r="N582" s="11">
        <f t="shared" si="2"/>
        <v>4.5390303834835466</v>
      </c>
      <c r="O582" s="5">
        <v>0</v>
      </c>
      <c r="P582" s="5">
        <v>1</v>
      </c>
      <c r="Q582" s="5">
        <v>0</v>
      </c>
      <c r="R582" s="5">
        <v>0</v>
      </c>
      <c r="S582" s="5">
        <f t="shared" si="3"/>
        <v>0</v>
      </c>
      <c r="T582" s="5">
        <v>4700.543052</v>
      </c>
      <c r="U582" s="5">
        <f t="shared" si="4"/>
        <v>8.4554333240022981</v>
      </c>
      <c r="V582" s="2">
        <v>0</v>
      </c>
      <c r="W582" s="5">
        <v>1</v>
      </c>
      <c r="X582" s="5">
        <v>0.77</v>
      </c>
      <c r="Y582" s="6">
        <f t="shared" si="24"/>
        <v>101.31578947368421</v>
      </c>
      <c r="Z582" s="5">
        <v>41408</v>
      </c>
      <c r="AA582" s="5">
        <v>153716</v>
      </c>
      <c r="AB582" s="5">
        <v>1169</v>
      </c>
      <c r="AC582" s="5">
        <v>2816</v>
      </c>
      <c r="AD582" s="5">
        <v>823451</v>
      </c>
      <c r="AE582" s="5">
        <v>12554348</v>
      </c>
      <c r="AF582" s="5">
        <v>1</v>
      </c>
      <c r="AG582" s="5">
        <v>0</v>
      </c>
      <c r="AH582" s="5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5">
        <v>1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</row>
    <row r="583" spans="1:52" ht="15.75" customHeight="1">
      <c r="A583" s="4">
        <v>44348</v>
      </c>
      <c r="B583" s="2" t="s">
        <v>6</v>
      </c>
      <c r="C583" s="19">
        <v>1</v>
      </c>
      <c r="D583" s="5" t="s">
        <v>9</v>
      </c>
      <c r="E583" s="5">
        <v>46.56</v>
      </c>
      <c r="F583" s="6">
        <f t="shared" si="0"/>
        <v>3.8407418034231826</v>
      </c>
      <c r="G583" s="10">
        <v>0</v>
      </c>
      <c r="H583" s="21">
        <v>38907</v>
      </c>
      <c r="I583" s="10">
        <f t="shared" si="25"/>
        <v>10.568929462003851</v>
      </c>
      <c r="J583" s="10">
        <v>2</v>
      </c>
      <c r="K583" s="10">
        <v>508.07</v>
      </c>
      <c r="L583" s="6">
        <f t="shared" si="1"/>
        <v>6.2306192333611756</v>
      </c>
      <c r="M583" s="11">
        <v>98.7</v>
      </c>
      <c r="N583" s="11">
        <f t="shared" si="2"/>
        <v>4.6021656769677923</v>
      </c>
      <c r="O583" s="5">
        <v>0</v>
      </c>
      <c r="P583" s="5">
        <v>1</v>
      </c>
      <c r="Q583" s="5">
        <v>0</v>
      </c>
      <c r="R583" s="5">
        <v>0</v>
      </c>
      <c r="S583" s="5">
        <f t="shared" si="3"/>
        <v>0</v>
      </c>
      <c r="T583" s="5">
        <v>4700.543052</v>
      </c>
      <c r="U583" s="5">
        <f t="shared" si="4"/>
        <v>8.4554333240022981</v>
      </c>
      <c r="V583" s="2">
        <v>0</v>
      </c>
      <c r="W583" s="5">
        <v>1</v>
      </c>
      <c r="X583" s="5">
        <v>0.77</v>
      </c>
      <c r="Y583" s="6">
        <f t="shared" si="24"/>
        <v>101.31578947368421</v>
      </c>
      <c r="Z583" s="5">
        <v>112718</v>
      </c>
      <c r="AA583" s="5">
        <v>53096</v>
      </c>
      <c r="AB583" s="5">
        <v>1884</v>
      </c>
      <c r="AC583" s="5">
        <v>1724</v>
      </c>
      <c r="AD583" s="5">
        <v>42601</v>
      </c>
      <c r="AE583" s="5">
        <v>36471700</v>
      </c>
      <c r="AF583" s="5">
        <v>1</v>
      </c>
      <c r="AG583" s="5">
        <v>0</v>
      </c>
      <c r="AH583" s="5">
        <v>0</v>
      </c>
      <c r="AI583" s="6">
        <v>0</v>
      </c>
      <c r="AJ583" s="6">
        <v>0</v>
      </c>
      <c r="AK583" s="6">
        <v>0</v>
      </c>
      <c r="AL583" s="6">
        <v>1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5">
        <v>1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</row>
    <row r="584" spans="1:52" ht="15.75" customHeight="1">
      <c r="A584" s="4">
        <v>44378</v>
      </c>
      <c r="B584" s="2" t="s">
        <v>6</v>
      </c>
      <c r="C584" s="19">
        <v>1</v>
      </c>
      <c r="D584" s="5" t="s">
        <v>9</v>
      </c>
      <c r="E584" s="5">
        <v>51.31</v>
      </c>
      <c r="F584" s="6">
        <f t="shared" si="0"/>
        <v>3.9378856649538734</v>
      </c>
      <c r="G584" s="10">
        <v>0</v>
      </c>
      <c r="H584" s="30">
        <f>G584+H583</f>
        <v>38907</v>
      </c>
      <c r="I584" s="10">
        <f t="shared" si="25"/>
        <v>10.568929462003851</v>
      </c>
      <c r="J584" s="10">
        <v>2</v>
      </c>
      <c r="K584" s="10">
        <v>471.44</v>
      </c>
      <c r="L584" s="6">
        <f t="shared" si="1"/>
        <v>6.1557918405296581</v>
      </c>
      <c r="M584" s="11">
        <v>98.2</v>
      </c>
      <c r="N584" s="11">
        <f t="shared" si="2"/>
        <v>4.5971380142908274</v>
      </c>
      <c r="O584" s="5">
        <v>0</v>
      </c>
      <c r="P584" s="5">
        <v>1</v>
      </c>
      <c r="Q584" s="5">
        <v>0</v>
      </c>
      <c r="R584" s="5">
        <v>0</v>
      </c>
      <c r="S584" s="5">
        <f t="shared" si="3"/>
        <v>0</v>
      </c>
      <c r="T584" s="5">
        <v>4700.543052</v>
      </c>
      <c r="U584" s="5">
        <f t="shared" si="4"/>
        <v>8.4554333240022981</v>
      </c>
      <c r="V584" s="2">
        <v>0</v>
      </c>
      <c r="W584" s="5">
        <v>1</v>
      </c>
      <c r="X584" s="5">
        <v>0.77</v>
      </c>
      <c r="Y584" s="6">
        <f t="shared" si="24"/>
        <v>101.31578947368421</v>
      </c>
      <c r="Z584" s="5">
        <v>336226</v>
      </c>
      <c r="AA584" s="5">
        <v>127021</v>
      </c>
      <c r="AB584" s="5">
        <v>6182</v>
      </c>
      <c r="AC584" s="5">
        <v>408</v>
      </c>
      <c r="AD584" s="5">
        <v>2734283</v>
      </c>
      <c r="AE584" s="5">
        <v>46294329</v>
      </c>
      <c r="AF584" s="5">
        <v>1</v>
      </c>
      <c r="AG584" s="5">
        <v>0</v>
      </c>
      <c r="AH584" s="5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5">
        <v>1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</row>
    <row r="585" spans="1:52" ht="15.75" customHeight="1">
      <c r="A585" s="4">
        <v>44409</v>
      </c>
      <c r="B585" s="2" t="s">
        <v>6</v>
      </c>
      <c r="C585" s="19">
        <v>1</v>
      </c>
      <c r="D585" s="5" t="s">
        <v>9</v>
      </c>
      <c r="E585" s="5">
        <v>52.33</v>
      </c>
      <c r="F585" s="6">
        <f t="shared" si="0"/>
        <v>3.9575698203841165</v>
      </c>
      <c r="G585" s="10">
        <v>0</v>
      </c>
      <c r="H585" s="30">
        <f>G585+H584</f>
        <v>38907</v>
      </c>
      <c r="I585" s="10">
        <f t="shared" si="25"/>
        <v>10.568929462003851</v>
      </c>
      <c r="J585" s="10">
        <v>2</v>
      </c>
      <c r="K585" s="10">
        <v>508.07</v>
      </c>
      <c r="L585" s="6">
        <f t="shared" si="1"/>
        <v>6.2306192333611756</v>
      </c>
      <c r="M585" s="11">
        <v>95.8</v>
      </c>
      <c r="N585" s="11">
        <f t="shared" si="2"/>
        <v>4.5726469942825316</v>
      </c>
      <c r="O585" s="5">
        <v>0</v>
      </c>
      <c r="P585" s="5">
        <v>1</v>
      </c>
      <c r="Q585" s="5">
        <v>0</v>
      </c>
      <c r="R585" s="5">
        <v>0</v>
      </c>
      <c r="S585" s="5">
        <f t="shared" si="3"/>
        <v>0</v>
      </c>
      <c r="T585" s="5">
        <v>4700.543052</v>
      </c>
      <c r="U585" s="5">
        <f t="shared" si="4"/>
        <v>8.4554333240022981</v>
      </c>
      <c r="V585" s="2">
        <v>0</v>
      </c>
      <c r="W585" s="5">
        <v>1</v>
      </c>
      <c r="X585" s="5">
        <v>0.78</v>
      </c>
      <c r="Y585" s="6">
        <f t="shared" si="24"/>
        <v>102.63157894736842</v>
      </c>
      <c r="Z585" s="5">
        <v>251134</v>
      </c>
      <c r="AA585" s="5">
        <v>567768</v>
      </c>
      <c r="AB585" s="5">
        <v>5510</v>
      </c>
      <c r="AC585" s="5">
        <v>874</v>
      </c>
      <c r="AD585" s="5">
        <v>11087192</v>
      </c>
      <c r="AE585" s="5">
        <v>36990224</v>
      </c>
      <c r="AF585" s="5">
        <v>1</v>
      </c>
      <c r="AG585" s="5">
        <v>0</v>
      </c>
      <c r="AH585" s="5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1</v>
      </c>
      <c r="AO585" s="6">
        <v>0</v>
      </c>
      <c r="AP585" s="6">
        <v>0</v>
      </c>
      <c r="AQ585" s="6">
        <v>0</v>
      </c>
      <c r="AR585" s="6">
        <v>0</v>
      </c>
      <c r="AS585" s="5">
        <v>1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</row>
    <row r="586" spans="1:52" ht="15.75" customHeight="1">
      <c r="A586" s="4">
        <v>44440</v>
      </c>
      <c r="B586" s="2" t="s">
        <v>6</v>
      </c>
      <c r="C586" s="19">
        <v>1</v>
      </c>
      <c r="D586" s="5" t="s">
        <v>9</v>
      </c>
      <c r="E586" s="5">
        <v>50.56</v>
      </c>
      <c r="F586" s="6">
        <f t="shared" si="0"/>
        <v>3.9231607498386021</v>
      </c>
      <c r="G586" s="10">
        <v>0</v>
      </c>
      <c r="H586" s="30">
        <f>G586+H585</f>
        <v>38907</v>
      </c>
      <c r="I586" s="10">
        <f t="shared" si="25"/>
        <v>10.568929462003851</v>
      </c>
      <c r="J586" s="10">
        <v>2</v>
      </c>
      <c r="K586" s="10">
        <v>471.44</v>
      </c>
      <c r="L586" s="6">
        <f t="shared" si="1"/>
        <v>6.1557918405296581</v>
      </c>
      <c r="M586" s="18">
        <v>90.1</v>
      </c>
      <c r="N586" s="11">
        <f t="shared" si="2"/>
        <v>4.5119578042659123</v>
      </c>
      <c r="O586" s="5">
        <v>0</v>
      </c>
      <c r="P586" s="5">
        <v>1</v>
      </c>
      <c r="Q586" s="5">
        <v>0</v>
      </c>
      <c r="R586" s="5">
        <v>0</v>
      </c>
      <c r="S586" s="5">
        <f t="shared" si="3"/>
        <v>0</v>
      </c>
      <c r="T586" s="5">
        <v>4700.543052</v>
      </c>
      <c r="U586" s="5">
        <f t="shared" si="4"/>
        <v>8.4554333240022981</v>
      </c>
      <c r="V586" s="2">
        <v>0</v>
      </c>
      <c r="W586" s="5">
        <v>1</v>
      </c>
      <c r="X586" s="5">
        <v>0.76</v>
      </c>
      <c r="Y586" s="6">
        <f t="shared" si="24"/>
        <v>100</v>
      </c>
      <c r="Z586" s="5">
        <v>55293</v>
      </c>
      <c r="AA586" s="5">
        <v>210700</v>
      </c>
      <c r="AB586" s="5">
        <v>1315</v>
      </c>
      <c r="AC586" s="5">
        <v>1584</v>
      </c>
      <c r="AD586" s="5">
        <v>18962130</v>
      </c>
      <c r="AE586" s="5">
        <v>33256619</v>
      </c>
      <c r="AF586" s="5">
        <v>1</v>
      </c>
      <c r="AG586" s="5">
        <v>0</v>
      </c>
      <c r="AH586" s="5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1</v>
      </c>
      <c r="AP586" s="6">
        <v>0</v>
      </c>
      <c r="AQ586" s="6">
        <v>0</v>
      </c>
      <c r="AR586" s="6">
        <v>0</v>
      </c>
      <c r="AS586" s="5">
        <v>1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</row>
    <row r="587" spans="1:52" ht="15.75" customHeight="1">
      <c r="A587" s="4">
        <v>44470</v>
      </c>
      <c r="B587" s="2" t="s">
        <v>6</v>
      </c>
      <c r="C587" s="19">
        <v>1</v>
      </c>
      <c r="D587" s="5" t="s">
        <v>9</v>
      </c>
      <c r="E587" s="5">
        <v>43.32</v>
      </c>
      <c r="F587" s="6">
        <f t="shared" si="0"/>
        <v>3.76861442213279</v>
      </c>
      <c r="G587" s="10">
        <v>0</v>
      </c>
      <c r="H587" s="21">
        <v>38908</v>
      </c>
      <c r="I587" s="10">
        <f t="shared" si="25"/>
        <v>10.568955163989331</v>
      </c>
      <c r="J587" s="10">
        <v>2</v>
      </c>
      <c r="K587" s="10">
        <v>461.8</v>
      </c>
      <c r="L587" s="6">
        <f t="shared" si="1"/>
        <v>6.1351318969203952</v>
      </c>
      <c r="M587" s="11">
        <v>92.2</v>
      </c>
      <c r="N587" s="11">
        <f t="shared" si="2"/>
        <v>4.5347477216915459</v>
      </c>
      <c r="O587" s="5">
        <v>0</v>
      </c>
      <c r="P587" s="5">
        <v>1</v>
      </c>
      <c r="Q587" s="5">
        <v>0</v>
      </c>
      <c r="R587" s="5">
        <v>0</v>
      </c>
      <c r="S587" s="5">
        <f t="shared" si="3"/>
        <v>0</v>
      </c>
      <c r="T587" s="5">
        <v>4700.543052</v>
      </c>
      <c r="U587" s="5">
        <f t="shared" si="4"/>
        <v>8.4554333240022981</v>
      </c>
      <c r="V587" s="2">
        <v>0</v>
      </c>
      <c r="W587" s="5">
        <v>1</v>
      </c>
      <c r="X587" s="5">
        <v>0.75</v>
      </c>
      <c r="Y587" s="6">
        <f t="shared" si="24"/>
        <v>98.684210526315795</v>
      </c>
      <c r="Z587" s="5">
        <v>13628</v>
      </c>
      <c r="AA587" s="5">
        <v>17271</v>
      </c>
      <c r="AB587" s="5">
        <v>358</v>
      </c>
      <c r="AC587" s="5">
        <v>615</v>
      </c>
      <c r="AD587" s="5">
        <v>6884827</v>
      </c>
      <c r="AE587" s="5">
        <v>23588778</v>
      </c>
      <c r="AF587" s="5">
        <v>1</v>
      </c>
      <c r="AG587" s="5">
        <v>0</v>
      </c>
      <c r="AH587" s="5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1</v>
      </c>
      <c r="AQ587" s="6">
        <v>0</v>
      </c>
      <c r="AR587" s="6">
        <v>0</v>
      </c>
      <c r="AS587" s="5">
        <v>1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</row>
    <row r="588" spans="1:52" ht="15.75" customHeight="1">
      <c r="A588" s="4">
        <v>44501</v>
      </c>
      <c r="B588" s="2" t="s">
        <v>6</v>
      </c>
      <c r="C588" s="19">
        <v>1</v>
      </c>
      <c r="D588" s="5" t="s">
        <v>9</v>
      </c>
      <c r="E588" s="5">
        <v>41.09</v>
      </c>
      <c r="F588" s="6">
        <f t="shared" si="0"/>
        <v>3.7157647828953184</v>
      </c>
      <c r="G588" s="10">
        <v>0</v>
      </c>
      <c r="H588" s="30">
        <f>G588+H587</f>
        <v>38908</v>
      </c>
      <c r="I588" s="10">
        <f t="shared" si="25"/>
        <v>10.568955163989331</v>
      </c>
      <c r="J588" s="10">
        <v>2</v>
      </c>
      <c r="K588" s="10">
        <v>516.14</v>
      </c>
      <c r="L588" s="6">
        <f t="shared" si="1"/>
        <v>6.2463780465109942</v>
      </c>
      <c r="M588" s="11">
        <v>97.1</v>
      </c>
      <c r="N588" s="11">
        <f t="shared" si="2"/>
        <v>4.5859873665713176</v>
      </c>
      <c r="O588" s="5">
        <v>0</v>
      </c>
      <c r="P588" s="5">
        <v>1</v>
      </c>
      <c r="Q588" s="5">
        <v>0</v>
      </c>
      <c r="R588" s="5">
        <v>0</v>
      </c>
      <c r="S588" s="5">
        <f t="shared" si="3"/>
        <v>0</v>
      </c>
      <c r="T588" s="5">
        <v>4700.543052</v>
      </c>
      <c r="U588" s="5">
        <f t="shared" si="4"/>
        <v>8.4554333240022981</v>
      </c>
      <c r="V588" s="2">
        <v>0</v>
      </c>
      <c r="W588" s="5">
        <v>1</v>
      </c>
      <c r="X588" s="5">
        <v>0.76</v>
      </c>
      <c r="Y588" s="6">
        <f t="shared" si="24"/>
        <v>100</v>
      </c>
      <c r="Z588" s="5">
        <v>6745</v>
      </c>
      <c r="AA588" s="5">
        <v>4293</v>
      </c>
      <c r="AB588" s="5">
        <v>113</v>
      </c>
      <c r="AC588" s="5">
        <v>93</v>
      </c>
      <c r="AD588" s="5">
        <v>16980584</v>
      </c>
      <c r="AE588" s="5">
        <v>6193985</v>
      </c>
      <c r="AF588" s="5">
        <v>1</v>
      </c>
      <c r="AG588" s="5">
        <v>0</v>
      </c>
      <c r="AH588" s="5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1</v>
      </c>
      <c r="AR588" s="6">
        <v>0</v>
      </c>
      <c r="AS588" s="5">
        <v>1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</row>
    <row r="589" spans="1:52" ht="15.75" customHeight="1">
      <c r="A589" s="4">
        <v>44531</v>
      </c>
      <c r="B589" s="2" t="s">
        <v>6</v>
      </c>
      <c r="C589" s="19">
        <v>1</v>
      </c>
      <c r="D589" s="5" t="s">
        <v>9</v>
      </c>
      <c r="E589" s="5">
        <v>54.74</v>
      </c>
      <c r="F589" s="6">
        <f t="shared" si="0"/>
        <v>4.0025947036125329</v>
      </c>
      <c r="G589" s="10">
        <v>0</v>
      </c>
      <c r="H589" s="30">
        <f>G589+H588</f>
        <v>38908</v>
      </c>
      <c r="I589" s="10">
        <f t="shared" si="25"/>
        <v>10.568955163989331</v>
      </c>
      <c r="J589" s="10">
        <v>2</v>
      </c>
      <c r="K589" s="10">
        <v>518.45000000000005</v>
      </c>
      <c r="L589" s="6">
        <f t="shared" si="1"/>
        <v>6.250843591004287</v>
      </c>
      <c r="M589" s="11">
        <v>97</v>
      </c>
      <c r="N589" s="11">
        <f t="shared" si="2"/>
        <v>4.5849674786705723</v>
      </c>
      <c r="O589" s="5">
        <v>0</v>
      </c>
      <c r="P589" s="5">
        <v>1</v>
      </c>
      <c r="Q589" s="5">
        <v>0</v>
      </c>
      <c r="R589" s="5">
        <v>0</v>
      </c>
      <c r="S589" s="5">
        <f t="shared" si="3"/>
        <v>0</v>
      </c>
      <c r="T589" s="5">
        <v>4700.543052</v>
      </c>
      <c r="U589" s="5">
        <f t="shared" si="4"/>
        <v>8.4554333240022981</v>
      </c>
      <c r="V589" s="2">
        <v>0</v>
      </c>
      <c r="W589" s="5">
        <v>1</v>
      </c>
      <c r="X589" s="5">
        <v>0.75</v>
      </c>
      <c r="Y589" s="6">
        <f t="shared" si="24"/>
        <v>98.684210526315795</v>
      </c>
      <c r="Z589" s="5">
        <v>9255</v>
      </c>
      <c r="AA589" s="5">
        <v>5660</v>
      </c>
      <c r="AB589" s="5">
        <v>91</v>
      </c>
      <c r="AC589" s="5">
        <v>32</v>
      </c>
      <c r="AD589" s="5">
        <v>8813795</v>
      </c>
      <c r="AE589" s="5">
        <v>2310146</v>
      </c>
      <c r="AF589" s="5">
        <v>1</v>
      </c>
      <c r="AG589" s="5">
        <v>0</v>
      </c>
      <c r="AH589" s="5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1</v>
      </c>
      <c r="AS589" s="5">
        <v>1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</row>
    <row r="590" spans="1:52" ht="15.75" customHeight="1">
      <c r="A590" s="4">
        <v>44562</v>
      </c>
      <c r="B590" s="2" t="s">
        <v>6</v>
      </c>
      <c r="C590" s="19">
        <v>1</v>
      </c>
      <c r="D590" s="5" t="s">
        <v>9</v>
      </c>
      <c r="E590" s="5">
        <v>49.51</v>
      </c>
      <c r="F590" s="6">
        <f t="shared" si="0"/>
        <v>3.9021746693733315</v>
      </c>
      <c r="G590" s="10">
        <v>0</v>
      </c>
      <c r="H590" s="30">
        <f>G590+H589</f>
        <v>38908</v>
      </c>
      <c r="I590" s="10">
        <f t="shared" si="25"/>
        <v>10.568955163989331</v>
      </c>
      <c r="J590" s="10">
        <v>2.5</v>
      </c>
      <c r="K590" s="10">
        <v>511.96</v>
      </c>
      <c r="L590" s="6">
        <f t="shared" si="1"/>
        <v>6.2382464969875908</v>
      </c>
      <c r="M590" s="11">
        <v>94.9</v>
      </c>
      <c r="N590" s="11">
        <f t="shared" si="2"/>
        <v>4.5633059818893926</v>
      </c>
      <c r="O590" s="5">
        <v>0</v>
      </c>
      <c r="P590" s="5">
        <v>1</v>
      </c>
      <c r="Q590" s="5">
        <v>0</v>
      </c>
      <c r="R590" s="5">
        <v>0</v>
      </c>
      <c r="S590" s="5">
        <f t="shared" si="3"/>
        <v>0</v>
      </c>
      <c r="T590" s="5">
        <v>4700.543052</v>
      </c>
      <c r="U590" s="5">
        <f t="shared" si="4"/>
        <v>8.4554333240022981</v>
      </c>
      <c r="V590" s="2">
        <v>0</v>
      </c>
      <c r="W590" s="5">
        <v>1</v>
      </c>
      <c r="X590" s="5">
        <v>0.75</v>
      </c>
      <c r="Y590" s="6">
        <f t="shared" si="24"/>
        <v>98.684210526315795</v>
      </c>
      <c r="Z590" s="5">
        <v>213294</v>
      </c>
      <c r="AA590" s="5">
        <v>1006164</v>
      </c>
      <c r="AB590" s="5">
        <v>322</v>
      </c>
      <c r="AC590" s="5">
        <v>423</v>
      </c>
      <c r="AD590" s="5">
        <v>14576165</v>
      </c>
      <c r="AE590" s="5">
        <v>5999414</v>
      </c>
      <c r="AF590" s="5">
        <v>1</v>
      </c>
      <c r="AG590" s="5">
        <v>1</v>
      </c>
      <c r="AH590" s="5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5">
        <v>1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</row>
    <row r="591" spans="1:52" ht="15.75" customHeight="1">
      <c r="A591" s="4">
        <v>44593</v>
      </c>
      <c r="B591" s="2" t="s">
        <v>6</v>
      </c>
      <c r="C591" s="19">
        <v>1</v>
      </c>
      <c r="D591" s="5" t="s">
        <v>9</v>
      </c>
      <c r="E591" s="5">
        <v>44.72</v>
      </c>
      <c r="F591" s="6">
        <f t="shared" si="0"/>
        <v>3.8004208288468435</v>
      </c>
      <c r="G591" s="10">
        <v>0</v>
      </c>
      <c r="H591" s="21">
        <v>38909</v>
      </c>
      <c r="I591" s="10">
        <f t="shared" si="25"/>
        <v>10.568980865314236</v>
      </c>
      <c r="J591" s="10">
        <v>2.5</v>
      </c>
      <c r="K591" s="10">
        <v>521.51</v>
      </c>
      <c r="L591" s="6">
        <f t="shared" si="1"/>
        <v>6.2567284497123978</v>
      </c>
      <c r="M591" s="11">
        <v>97.1</v>
      </c>
      <c r="N591" s="11">
        <f t="shared" si="2"/>
        <v>4.5859873665713176</v>
      </c>
      <c r="O591" s="5">
        <v>0</v>
      </c>
      <c r="P591" s="5">
        <v>1</v>
      </c>
      <c r="Q591" s="5">
        <v>0</v>
      </c>
      <c r="R591" s="5">
        <v>0</v>
      </c>
      <c r="S591" s="5">
        <f t="shared" si="3"/>
        <v>0</v>
      </c>
      <c r="T591" s="5">
        <v>4700.543052</v>
      </c>
      <c r="U591" s="5">
        <f t="shared" si="4"/>
        <v>8.4554333240022981</v>
      </c>
      <c r="V591" s="2">
        <v>0</v>
      </c>
      <c r="W591" s="5">
        <v>1</v>
      </c>
      <c r="X591" s="5">
        <v>0.74</v>
      </c>
      <c r="Y591" s="6">
        <f t="shared" si="24"/>
        <v>97.368421052631575</v>
      </c>
      <c r="Z591" s="5">
        <v>144744</v>
      </c>
      <c r="AA591" s="5">
        <v>2267421</v>
      </c>
      <c r="AB591" s="5">
        <v>643</v>
      </c>
      <c r="AC591" s="5">
        <v>4855</v>
      </c>
      <c r="AD591" s="5">
        <v>3913910</v>
      </c>
      <c r="AE591" s="5">
        <v>23954916</v>
      </c>
      <c r="AF591" s="5">
        <v>1</v>
      </c>
      <c r="AG591" s="5">
        <v>0</v>
      </c>
      <c r="AH591" s="5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5">
        <v>1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</row>
    <row r="592" spans="1:52" ht="15.75" customHeight="1">
      <c r="A592" s="4">
        <v>44621</v>
      </c>
      <c r="B592" s="2" t="s">
        <v>6</v>
      </c>
      <c r="C592" s="19">
        <v>1</v>
      </c>
      <c r="D592" s="5" t="s">
        <v>9</v>
      </c>
      <c r="E592" s="5">
        <v>51.55</v>
      </c>
      <c r="F592" s="6">
        <f t="shared" si="0"/>
        <v>3.9425522104629689</v>
      </c>
      <c r="G592" s="10">
        <v>9</v>
      </c>
      <c r="H592" s="30">
        <f>G592+H591</f>
        <v>38918</v>
      </c>
      <c r="I592" s="10">
        <f t="shared" si="25"/>
        <v>10.569212147518101</v>
      </c>
      <c r="J592" s="10">
        <v>2.5</v>
      </c>
      <c r="K592" s="10">
        <v>520.9</v>
      </c>
      <c r="L592" s="6">
        <f t="shared" si="1"/>
        <v>6.2555580847511454</v>
      </c>
      <c r="M592" s="11">
        <v>96.7</v>
      </c>
      <c r="N592" s="11">
        <f t="shared" si="2"/>
        <v>4.5819015590487373</v>
      </c>
      <c r="O592" s="5">
        <v>0</v>
      </c>
      <c r="P592" s="5">
        <v>1</v>
      </c>
      <c r="Q592" s="5">
        <v>0</v>
      </c>
      <c r="R592" s="5">
        <v>0</v>
      </c>
      <c r="S592" s="5">
        <f t="shared" si="3"/>
        <v>0</v>
      </c>
      <c r="T592" s="5">
        <v>4700.543052</v>
      </c>
      <c r="U592" s="5">
        <f t="shared" si="4"/>
        <v>8.4554333240022981</v>
      </c>
      <c r="V592" s="2">
        <v>0</v>
      </c>
      <c r="W592" s="5">
        <v>1</v>
      </c>
      <c r="X592" s="5">
        <v>0.71</v>
      </c>
      <c r="Y592" s="6">
        <f t="shared" si="24"/>
        <v>93.421052631578945</v>
      </c>
      <c r="Z592" s="5">
        <v>8000</v>
      </c>
      <c r="AA592" s="5">
        <v>1549704</v>
      </c>
      <c r="AB592" s="5">
        <v>85</v>
      </c>
      <c r="AC592" s="5">
        <v>4453</v>
      </c>
      <c r="AD592" s="5">
        <v>30821308</v>
      </c>
      <c r="AE592" s="5">
        <v>26654047</v>
      </c>
      <c r="AF592" s="5">
        <v>1</v>
      </c>
      <c r="AG592" s="5">
        <v>0</v>
      </c>
      <c r="AH592" s="5">
        <v>0</v>
      </c>
      <c r="AI592" s="6">
        <v>1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5">
        <v>1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</row>
    <row r="593" spans="1:52" ht="15.75" customHeight="1">
      <c r="A593" s="4">
        <v>44652</v>
      </c>
      <c r="B593" s="2" t="s">
        <v>6</v>
      </c>
      <c r="C593" s="19">
        <v>1</v>
      </c>
      <c r="D593" s="5" t="s">
        <v>9</v>
      </c>
      <c r="E593" s="5">
        <v>42.08</v>
      </c>
      <c r="F593" s="6">
        <f t="shared" si="0"/>
        <v>3.7395725684294545</v>
      </c>
      <c r="G593" s="10">
        <v>84</v>
      </c>
      <c r="H593" s="30">
        <f>G593+H592</f>
        <v>39002</v>
      </c>
      <c r="I593" s="10">
        <f t="shared" si="25"/>
        <v>10.571368205848186</v>
      </c>
      <c r="J593" s="10">
        <v>2.5</v>
      </c>
      <c r="K593" s="10">
        <v>489.73</v>
      </c>
      <c r="L593" s="6">
        <f t="shared" si="1"/>
        <v>6.1938542188289736</v>
      </c>
      <c r="M593" s="11">
        <v>95.4</v>
      </c>
      <c r="N593" s="11">
        <f t="shared" si="2"/>
        <v>4.5685062016164997</v>
      </c>
      <c r="O593" s="5">
        <v>0</v>
      </c>
      <c r="P593" s="5">
        <v>1</v>
      </c>
      <c r="Q593" s="5">
        <v>0</v>
      </c>
      <c r="R593" s="5">
        <v>0</v>
      </c>
      <c r="S593" s="5">
        <f t="shared" si="3"/>
        <v>0</v>
      </c>
      <c r="T593" s="5">
        <v>4700.543052</v>
      </c>
      <c r="U593" s="5">
        <f t="shared" si="4"/>
        <v>8.4554333240022981</v>
      </c>
      <c r="V593" s="2">
        <v>0</v>
      </c>
      <c r="W593" s="5">
        <v>1</v>
      </c>
      <c r="X593" s="5">
        <v>0.67</v>
      </c>
      <c r="Y593" s="6">
        <f t="shared" si="24"/>
        <v>88.15789473684211</v>
      </c>
      <c r="Z593" s="5">
        <v>1114</v>
      </c>
      <c r="AA593" s="5">
        <v>1315668</v>
      </c>
      <c r="AB593" s="5">
        <v>5</v>
      </c>
      <c r="AC593" s="5">
        <v>1447</v>
      </c>
      <c r="AD593" s="5">
        <v>1534602</v>
      </c>
      <c r="AE593" s="5">
        <v>15272627</v>
      </c>
      <c r="AF593" s="5">
        <v>1</v>
      </c>
      <c r="AG593" s="5">
        <v>0</v>
      </c>
      <c r="AH593" s="5">
        <v>0</v>
      </c>
      <c r="AI593" s="6">
        <v>0</v>
      </c>
      <c r="AJ593" s="6">
        <v>1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5">
        <v>1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</row>
    <row r="594" spans="1:52" ht="15.75" customHeight="1">
      <c r="A594" s="9">
        <v>44682</v>
      </c>
      <c r="B594" s="2" t="s">
        <v>6</v>
      </c>
      <c r="C594" s="19">
        <v>1</v>
      </c>
      <c r="D594" s="5" t="s">
        <v>9</v>
      </c>
      <c r="E594" s="5">
        <v>64.69</v>
      </c>
      <c r="F594" s="6">
        <f t="shared" si="0"/>
        <v>4.1696066300558936</v>
      </c>
      <c r="G594" s="10">
        <v>70</v>
      </c>
      <c r="H594" s="30">
        <f>G594+H593</f>
        <v>39072</v>
      </c>
      <c r="I594" s="10">
        <f t="shared" si="25"/>
        <v>10.573161376910431</v>
      </c>
      <c r="J594" s="10">
        <v>2.5</v>
      </c>
      <c r="K594" s="10">
        <v>459.57</v>
      </c>
      <c r="L594" s="6">
        <f t="shared" si="1"/>
        <v>6.1302912696927141</v>
      </c>
      <c r="M594" s="11">
        <v>88.7</v>
      </c>
      <c r="N594" s="11">
        <f t="shared" si="2"/>
        <v>4.4964707690647501</v>
      </c>
      <c r="O594" s="5">
        <v>0</v>
      </c>
      <c r="P594" s="5">
        <v>1</v>
      </c>
      <c r="Q594" s="5">
        <v>0</v>
      </c>
      <c r="R594" s="5">
        <v>0</v>
      </c>
      <c r="S594" s="5">
        <f t="shared" si="3"/>
        <v>0</v>
      </c>
      <c r="T594" s="5">
        <v>4700.543052</v>
      </c>
      <c r="U594" s="5">
        <f t="shared" si="4"/>
        <v>8.4554333240022981</v>
      </c>
      <c r="V594" s="2">
        <v>0</v>
      </c>
      <c r="W594" s="5">
        <v>1</v>
      </c>
      <c r="X594" s="5">
        <v>0.7</v>
      </c>
      <c r="Y594" s="6">
        <f t="shared" si="24"/>
        <v>92.10526315789474</v>
      </c>
      <c r="Z594" s="5">
        <v>816</v>
      </c>
      <c r="AA594" s="5">
        <v>967494</v>
      </c>
      <c r="AB594" s="5">
        <v>4</v>
      </c>
      <c r="AC594" s="5">
        <v>1052</v>
      </c>
      <c r="AD594" s="5">
        <v>540962</v>
      </c>
      <c r="AE594" s="5">
        <v>7379891</v>
      </c>
      <c r="AF594" s="5">
        <v>1</v>
      </c>
      <c r="AG594" s="5">
        <v>0</v>
      </c>
      <c r="AH594" s="5">
        <v>0</v>
      </c>
      <c r="AI594" s="6">
        <v>0</v>
      </c>
      <c r="AJ594" s="6">
        <v>0</v>
      </c>
      <c r="AK594" s="6">
        <v>1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5">
        <v>1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</row>
    <row r="595" spans="1:52" ht="15.75" customHeight="1">
      <c r="A595" s="4">
        <v>44713</v>
      </c>
      <c r="B595" s="2" t="s">
        <v>6</v>
      </c>
      <c r="C595" s="19">
        <v>1</v>
      </c>
      <c r="D595" s="5" t="s">
        <v>9</v>
      </c>
      <c r="E595" s="5">
        <v>52.18</v>
      </c>
      <c r="F595" s="6">
        <f t="shared" si="0"/>
        <v>3.9546992797085823</v>
      </c>
      <c r="G595" s="10">
        <v>47</v>
      </c>
      <c r="H595" s="21">
        <v>38910</v>
      </c>
      <c r="I595" s="10">
        <f t="shared" si="25"/>
        <v>10.569006565978599</v>
      </c>
      <c r="J595" s="10">
        <v>2.5</v>
      </c>
      <c r="K595" s="10">
        <v>551.27</v>
      </c>
      <c r="L595" s="6">
        <f t="shared" si="1"/>
        <v>6.3122247072820477</v>
      </c>
      <c r="M595" s="11">
        <v>96.5</v>
      </c>
      <c r="N595" s="11">
        <f t="shared" si="2"/>
        <v>4.5798523780038014</v>
      </c>
      <c r="O595" s="5">
        <v>0</v>
      </c>
      <c r="P595" s="5">
        <v>1</v>
      </c>
      <c r="Q595" s="5">
        <v>0</v>
      </c>
      <c r="R595" s="5">
        <v>0</v>
      </c>
      <c r="S595" s="5">
        <f t="shared" si="3"/>
        <v>0</v>
      </c>
      <c r="T595" s="5">
        <v>4700.543052</v>
      </c>
      <c r="U595" s="5">
        <f t="shared" si="4"/>
        <v>8.4554333240022981</v>
      </c>
      <c r="V595" s="2">
        <v>0</v>
      </c>
      <c r="W595" s="5">
        <v>1</v>
      </c>
      <c r="X595" s="5">
        <v>0.68</v>
      </c>
      <c r="Y595" s="6">
        <f t="shared" si="24"/>
        <v>89.473684210526315</v>
      </c>
      <c r="Z595" s="5">
        <v>20282</v>
      </c>
      <c r="AA595" s="5">
        <v>478207</v>
      </c>
      <c r="AB595" s="5">
        <v>18</v>
      </c>
      <c r="AC595" s="5">
        <v>658</v>
      </c>
      <c r="AD595" s="5">
        <v>1159562</v>
      </c>
      <c r="AE595" s="5">
        <v>3950734</v>
      </c>
      <c r="AF595" s="5">
        <v>1</v>
      </c>
      <c r="AG595" s="5">
        <v>0</v>
      </c>
      <c r="AH595" s="5">
        <v>0</v>
      </c>
      <c r="AI595" s="6">
        <v>0</v>
      </c>
      <c r="AJ595" s="6">
        <v>0</v>
      </c>
      <c r="AK595" s="6">
        <v>0</v>
      </c>
      <c r="AL595" s="6">
        <v>1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5">
        <v>1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</row>
    <row r="596" spans="1:52" ht="15.75" customHeight="1">
      <c r="A596" s="4">
        <v>44743</v>
      </c>
      <c r="B596" s="2" t="s">
        <v>6</v>
      </c>
      <c r="C596" s="19">
        <v>1</v>
      </c>
      <c r="D596" s="5" t="s">
        <v>9</v>
      </c>
      <c r="E596" s="5">
        <v>115.39</v>
      </c>
      <c r="F596" s="6">
        <f t="shared" si="0"/>
        <v>4.748317695206576</v>
      </c>
      <c r="G596" s="10">
        <v>52</v>
      </c>
      <c r="H596" s="30">
        <f>G596+H595</f>
        <v>38962</v>
      </c>
      <c r="I596" s="10">
        <f t="shared" si="25"/>
        <v>10.57034209114115</v>
      </c>
      <c r="J596" s="10">
        <v>2.5</v>
      </c>
      <c r="K596" s="10">
        <v>487.4</v>
      </c>
      <c r="L596" s="6">
        <f t="shared" si="1"/>
        <v>6.1890851411911054</v>
      </c>
      <c r="M596" s="11">
        <v>96.02</v>
      </c>
      <c r="N596" s="11">
        <f t="shared" si="2"/>
        <v>4.5749171428170703</v>
      </c>
      <c r="O596" s="5">
        <v>0</v>
      </c>
      <c r="P596" s="5">
        <v>1</v>
      </c>
      <c r="Q596" s="5">
        <v>0</v>
      </c>
      <c r="R596" s="5">
        <v>0</v>
      </c>
      <c r="S596" s="5">
        <f t="shared" si="3"/>
        <v>0</v>
      </c>
      <c r="T596" s="5">
        <v>4700.543052</v>
      </c>
      <c r="U596" s="5">
        <f t="shared" si="4"/>
        <v>8.4554333240022981</v>
      </c>
      <c r="V596" s="2">
        <v>0</v>
      </c>
      <c r="W596" s="5">
        <v>1</v>
      </c>
      <c r="X596" s="5">
        <v>0.71</v>
      </c>
      <c r="Y596" s="6">
        <f t="shared" si="24"/>
        <v>93.421052631578945</v>
      </c>
      <c r="Z596" s="5">
        <v>31468</v>
      </c>
      <c r="AA596" s="5">
        <v>3462217</v>
      </c>
      <c r="AB596" s="5">
        <v>142</v>
      </c>
      <c r="AC596" s="5">
        <v>1332</v>
      </c>
      <c r="AD596" s="5">
        <v>1012701</v>
      </c>
      <c r="AE596" s="5">
        <v>14919638</v>
      </c>
      <c r="AF596" s="5">
        <v>1</v>
      </c>
      <c r="AG596" s="5">
        <v>0</v>
      </c>
      <c r="AH596" s="5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1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5">
        <v>1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</row>
    <row r="597" spans="1:52" ht="15.75" customHeight="1">
      <c r="A597" s="4">
        <v>44774</v>
      </c>
      <c r="B597" s="2" t="s">
        <v>6</v>
      </c>
      <c r="C597" s="19">
        <v>1</v>
      </c>
      <c r="D597" s="5" t="s">
        <v>9</v>
      </c>
      <c r="E597" s="5">
        <v>125.47</v>
      </c>
      <c r="F597" s="6">
        <f t="shared" si="0"/>
        <v>4.8320666861716086</v>
      </c>
      <c r="G597" s="10">
        <v>34</v>
      </c>
      <c r="H597" s="30">
        <f>G597+H596</f>
        <v>38996</v>
      </c>
      <c r="I597" s="10">
        <f t="shared" si="25"/>
        <v>10.571214355749163</v>
      </c>
      <c r="J597" s="10">
        <v>2.5</v>
      </c>
      <c r="K597" s="10">
        <v>517.33000000000004</v>
      </c>
      <c r="L597" s="6">
        <f t="shared" si="1"/>
        <v>6.2486809687553269</v>
      </c>
      <c r="M597" s="12">
        <v>90.08</v>
      </c>
      <c r="N597" s="11">
        <f t="shared" si="2"/>
        <v>4.5117382411955385</v>
      </c>
      <c r="O597" s="5">
        <v>0</v>
      </c>
      <c r="P597" s="5">
        <v>1</v>
      </c>
      <c r="Q597" s="5">
        <v>0</v>
      </c>
      <c r="R597" s="5">
        <v>0</v>
      </c>
      <c r="S597" s="5">
        <f t="shared" si="3"/>
        <v>0</v>
      </c>
      <c r="T597" s="5">
        <v>4700.543052</v>
      </c>
      <c r="U597" s="5">
        <f t="shared" si="4"/>
        <v>8.4554333240022981</v>
      </c>
      <c r="V597" s="2">
        <v>0</v>
      </c>
      <c r="W597" s="5">
        <v>1</v>
      </c>
      <c r="X597" s="5">
        <v>0.68</v>
      </c>
      <c r="Y597" s="6">
        <f t="shared" si="24"/>
        <v>89.473684210526315</v>
      </c>
      <c r="Z597" s="5">
        <v>6689</v>
      </c>
      <c r="AA597" s="5">
        <v>6170622</v>
      </c>
      <c r="AB597" s="5">
        <v>32</v>
      </c>
      <c r="AC597" s="5">
        <v>7329</v>
      </c>
      <c r="AE597" s="5">
        <v>17008584</v>
      </c>
      <c r="AF597" s="5">
        <v>1</v>
      </c>
      <c r="AG597" s="5">
        <v>0</v>
      </c>
      <c r="AH597" s="5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1</v>
      </c>
      <c r="AO597" s="6">
        <v>0</v>
      </c>
      <c r="AP597" s="6">
        <v>0</v>
      </c>
      <c r="AQ597" s="6">
        <v>0</v>
      </c>
      <c r="AR597" s="6">
        <v>0</v>
      </c>
      <c r="AS597" s="5">
        <v>1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</row>
    <row r="598" spans="1:52" ht="15.75" customHeight="1">
      <c r="A598" s="4">
        <v>44805</v>
      </c>
      <c r="B598" s="2" t="s">
        <v>6</v>
      </c>
      <c r="C598" s="19">
        <v>1</v>
      </c>
      <c r="D598" s="5" t="s">
        <v>9</v>
      </c>
      <c r="E598" s="5">
        <v>52.3</v>
      </c>
      <c r="F598" s="6">
        <f t="shared" si="0"/>
        <v>3.9569963710708773</v>
      </c>
      <c r="G598" s="10">
        <v>47</v>
      </c>
      <c r="H598" s="30">
        <f>G598+H597</f>
        <v>39043</v>
      </c>
      <c r="I598" s="10">
        <f t="shared" si="25"/>
        <v>10.572418881836954</v>
      </c>
      <c r="J598" s="10">
        <v>2.5</v>
      </c>
      <c r="K598" s="10">
        <v>496.1</v>
      </c>
      <c r="L598" s="6">
        <f t="shared" si="1"/>
        <v>6.2067775193070034</v>
      </c>
      <c r="M598" s="12">
        <v>98.74</v>
      </c>
      <c r="N598" s="11">
        <f t="shared" si="2"/>
        <v>4.6025668001179767</v>
      </c>
      <c r="O598" s="5">
        <v>0</v>
      </c>
      <c r="P598" s="5">
        <v>1</v>
      </c>
      <c r="Q598" s="5">
        <v>0</v>
      </c>
      <c r="R598" s="5">
        <v>0</v>
      </c>
      <c r="S598" s="5">
        <f t="shared" si="3"/>
        <v>0</v>
      </c>
      <c r="T598" s="5">
        <v>4700.543052</v>
      </c>
      <c r="U598" s="5">
        <f t="shared" si="4"/>
        <v>8.4554333240022981</v>
      </c>
      <c r="V598" s="2">
        <v>0</v>
      </c>
      <c r="W598" s="5">
        <v>1</v>
      </c>
      <c r="X598" s="5">
        <v>0.67</v>
      </c>
      <c r="Y598" s="6">
        <f t="shared" si="24"/>
        <v>88.15789473684211</v>
      </c>
      <c r="Z598" s="5">
        <v>12543</v>
      </c>
      <c r="AA598" s="5">
        <v>2197675</v>
      </c>
      <c r="AB598" s="5">
        <v>39</v>
      </c>
      <c r="AC598" s="5">
        <v>4642</v>
      </c>
      <c r="AD598" s="5">
        <v>240397</v>
      </c>
      <c r="AE598" s="5">
        <v>6547600</v>
      </c>
      <c r="AF598" s="5">
        <v>1</v>
      </c>
      <c r="AG598" s="5">
        <v>0</v>
      </c>
      <c r="AH598" s="5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1</v>
      </c>
      <c r="AP598" s="6">
        <v>0</v>
      </c>
      <c r="AQ598" s="6">
        <v>0</v>
      </c>
      <c r="AR598" s="6">
        <v>0</v>
      </c>
      <c r="AS598" s="5">
        <v>1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</row>
    <row r="599" spans="1:52" ht="15.75" customHeight="1">
      <c r="A599" s="4">
        <v>44835</v>
      </c>
      <c r="B599" s="2" t="s">
        <v>6</v>
      </c>
      <c r="C599" s="19">
        <v>1</v>
      </c>
      <c r="D599" s="5" t="s">
        <v>9</v>
      </c>
      <c r="E599" s="5">
        <v>45.6</v>
      </c>
      <c r="F599" s="6">
        <f t="shared" si="0"/>
        <v>3.8199077165203406</v>
      </c>
      <c r="G599" s="10">
        <v>42</v>
      </c>
      <c r="H599" s="21">
        <v>38911</v>
      </c>
      <c r="I599" s="10">
        <f t="shared" si="25"/>
        <v>10.569032265982456</v>
      </c>
      <c r="J599" s="10">
        <v>2.5</v>
      </c>
      <c r="K599" s="10">
        <v>1</v>
      </c>
      <c r="L599" s="6">
        <f t="shared" si="1"/>
        <v>0</v>
      </c>
      <c r="M599" s="12">
        <v>92.61</v>
      </c>
      <c r="N599" s="11">
        <f t="shared" si="2"/>
        <v>4.5391372153836533</v>
      </c>
      <c r="O599" s="5">
        <v>0</v>
      </c>
      <c r="P599" s="5">
        <v>1</v>
      </c>
      <c r="Q599" s="5">
        <v>0</v>
      </c>
      <c r="R599" s="5">
        <v>0</v>
      </c>
      <c r="S599" s="5">
        <f t="shared" si="3"/>
        <v>0</v>
      </c>
      <c r="T599" s="5">
        <v>4700.543052</v>
      </c>
      <c r="U599" s="5">
        <f t="shared" si="4"/>
        <v>8.4554333240022981</v>
      </c>
      <c r="V599" s="2">
        <v>0</v>
      </c>
      <c r="W599" s="5">
        <v>1</v>
      </c>
      <c r="X599" s="5">
        <v>0.66</v>
      </c>
      <c r="Y599" s="6">
        <f t="shared" si="24"/>
        <v>86.84210526315789</v>
      </c>
      <c r="AF599" s="5">
        <v>1</v>
      </c>
      <c r="AG599" s="5">
        <v>0</v>
      </c>
      <c r="AH599" s="5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1</v>
      </c>
      <c r="AQ599" s="6">
        <v>0</v>
      </c>
      <c r="AR599" s="6">
        <v>0</v>
      </c>
      <c r="AS599" s="5">
        <v>1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</row>
    <row r="600" spans="1:52" ht="15.75" customHeight="1">
      <c r="A600" s="4">
        <v>44866</v>
      </c>
      <c r="B600" s="2" t="s">
        <v>6</v>
      </c>
      <c r="C600" s="19">
        <v>1</v>
      </c>
      <c r="D600" s="5" t="s">
        <v>9</v>
      </c>
      <c r="E600" s="5">
        <v>75.849999999999994</v>
      </c>
      <c r="F600" s="6">
        <f t="shared" si="0"/>
        <v>4.3287577057945414</v>
      </c>
      <c r="G600" s="10">
        <v>52</v>
      </c>
      <c r="H600" s="30">
        <f>G600+H599</f>
        <v>38963</v>
      </c>
      <c r="I600" s="10">
        <f t="shared" si="25"/>
        <v>10.570367756845354</v>
      </c>
      <c r="J600" s="10">
        <v>2.5</v>
      </c>
      <c r="K600" s="10">
        <v>1</v>
      </c>
      <c r="L600" s="6">
        <f t="shared" si="1"/>
        <v>0</v>
      </c>
      <c r="M600" s="12">
        <v>95.33</v>
      </c>
      <c r="N600" s="11">
        <f t="shared" si="2"/>
        <v>4.5677797967695319</v>
      </c>
      <c r="O600" s="5">
        <v>0</v>
      </c>
      <c r="P600" s="5">
        <v>1</v>
      </c>
      <c r="Q600" s="5">
        <v>0</v>
      </c>
      <c r="R600" s="5">
        <v>0</v>
      </c>
      <c r="S600" s="5">
        <f t="shared" si="3"/>
        <v>0</v>
      </c>
      <c r="T600" s="5">
        <v>4700.543052</v>
      </c>
      <c r="U600" s="5">
        <f t="shared" si="4"/>
        <v>8.4554333240022981</v>
      </c>
      <c r="V600" s="2">
        <v>0</v>
      </c>
      <c r="W600" s="5">
        <v>1</v>
      </c>
      <c r="X600" s="5">
        <v>0.71</v>
      </c>
      <c r="Y600" s="6">
        <f t="shared" si="24"/>
        <v>93.421052631578945</v>
      </c>
      <c r="AF600" s="5">
        <v>1</v>
      </c>
      <c r="AG600" s="5">
        <v>0</v>
      </c>
      <c r="AH600" s="5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1</v>
      </c>
      <c r="AR600" s="6">
        <v>0</v>
      </c>
      <c r="AS600" s="5">
        <v>1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</row>
    <row r="601" spans="1:52" ht="15.75" customHeight="1">
      <c r="A601" s="4">
        <v>44896</v>
      </c>
      <c r="B601" s="2" t="s">
        <v>6</v>
      </c>
      <c r="C601" s="19">
        <v>1</v>
      </c>
      <c r="D601" s="5" t="s">
        <v>9</v>
      </c>
      <c r="E601" s="5">
        <v>102.4</v>
      </c>
      <c r="F601" s="6">
        <f t="shared" si="0"/>
        <v>4.6288867126054072</v>
      </c>
      <c r="G601" s="10">
        <v>71</v>
      </c>
      <c r="H601" s="30">
        <f>G601+H600</f>
        <v>39034</v>
      </c>
      <c r="I601" s="10">
        <f t="shared" si="25"/>
        <v>10.572188340191147</v>
      </c>
      <c r="J601" s="10">
        <v>2.5</v>
      </c>
      <c r="K601" s="10">
        <v>1</v>
      </c>
      <c r="L601" s="6">
        <f t="shared" si="1"/>
        <v>0</v>
      </c>
      <c r="M601" s="11"/>
      <c r="N601" s="11">
        <f t="shared" si="2"/>
        <v>0</v>
      </c>
      <c r="O601" s="5">
        <v>0</v>
      </c>
      <c r="P601" s="5">
        <v>1</v>
      </c>
      <c r="Q601" s="5">
        <v>0</v>
      </c>
      <c r="R601" s="5">
        <v>0</v>
      </c>
      <c r="S601" s="5">
        <f t="shared" si="3"/>
        <v>0</v>
      </c>
      <c r="T601" s="5">
        <v>4700.543052</v>
      </c>
      <c r="U601" s="5">
        <f t="shared" si="4"/>
        <v>8.4554333240022981</v>
      </c>
      <c r="V601" s="2">
        <v>0</v>
      </c>
      <c r="W601" s="5">
        <v>1</v>
      </c>
      <c r="X601" s="5">
        <v>0.74</v>
      </c>
      <c r="Y601" s="6">
        <f t="shared" si="24"/>
        <v>97.368421052631575</v>
      </c>
      <c r="AF601" s="5">
        <v>1</v>
      </c>
      <c r="AG601" s="5">
        <v>0</v>
      </c>
      <c r="AH601" s="5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1</v>
      </c>
      <c r="AS601" s="5">
        <v>1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</row>
    <row r="602" spans="1:52" ht="15.75" customHeight="1">
      <c r="A602" s="4">
        <v>43101</v>
      </c>
      <c r="B602" s="2" t="s">
        <v>6</v>
      </c>
      <c r="C602" s="19">
        <v>1</v>
      </c>
      <c r="D602" s="5" t="s">
        <v>12</v>
      </c>
      <c r="E602" s="5">
        <v>873.04</v>
      </c>
      <c r="F602" s="6">
        <f t="shared" si="0"/>
        <v>6.7719813738048344</v>
      </c>
      <c r="G602" s="21">
        <v>14451</v>
      </c>
      <c r="H602" s="30">
        <f>G602+H601</f>
        <v>53485</v>
      </c>
      <c r="I602" s="10">
        <f t="shared" si="25"/>
        <v>10.88715651974023</v>
      </c>
      <c r="J602" s="10">
        <v>0</v>
      </c>
      <c r="K602" s="10">
        <v>362.83</v>
      </c>
      <c r="L602" s="6">
        <f t="shared" si="1"/>
        <v>5.8939344050097677</v>
      </c>
      <c r="M602" s="11">
        <v>144.36000000000001</v>
      </c>
      <c r="N602" s="11">
        <f t="shared" si="2"/>
        <v>4.9792134240879156</v>
      </c>
      <c r="O602" s="5">
        <v>0</v>
      </c>
      <c r="P602" s="5">
        <v>1</v>
      </c>
      <c r="Q602" s="5">
        <v>0</v>
      </c>
      <c r="R602" s="5">
        <v>0</v>
      </c>
      <c r="S602" s="5">
        <f t="shared" si="3"/>
        <v>0</v>
      </c>
      <c r="T602" s="5">
        <v>2653.9640129999998</v>
      </c>
      <c r="U602" s="5">
        <f t="shared" si="4"/>
        <v>7.8838096552674406</v>
      </c>
      <c r="V602" s="2">
        <v>0</v>
      </c>
      <c r="W602" s="12">
        <v>0</v>
      </c>
      <c r="X602" s="5">
        <v>21.25</v>
      </c>
      <c r="Y602" s="6">
        <f t="shared" ref="Y602:Y661" si="26">X602*100/21.25</f>
        <v>100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1</v>
      </c>
      <c r="AH602" s="5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5">
        <v>1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</row>
    <row r="603" spans="1:52" ht="15.75" customHeight="1">
      <c r="A603" s="4">
        <v>43132</v>
      </c>
      <c r="B603" s="2" t="s">
        <v>6</v>
      </c>
      <c r="C603" s="19">
        <v>1</v>
      </c>
      <c r="D603" s="5" t="s">
        <v>12</v>
      </c>
      <c r="E603" s="5">
        <v>808.22</v>
      </c>
      <c r="F603" s="6">
        <f t="shared" si="0"/>
        <v>6.6948342986881011</v>
      </c>
      <c r="G603" s="21">
        <v>8390</v>
      </c>
      <c r="H603" s="21">
        <v>38912</v>
      </c>
      <c r="I603" s="10">
        <f t="shared" si="25"/>
        <v>10.56905796532584</v>
      </c>
      <c r="J603" s="10">
        <v>0</v>
      </c>
      <c r="K603" s="10">
        <v>344.64</v>
      </c>
      <c r="L603" s="6">
        <f t="shared" si="1"/>
        <v>5.8425003939680238</v>
      </c>
      <c r="M603" s="11">
        <v>130.27000000000001</v>
      </c>
      <c r="N603" s="11">
        <f t="shared" si="2"/>
        <v>4.877256270815316</v>
      </c>
      <c r="O603" s="5">
        <v>0</v>
      </c>
      <c r="P603" s="5">
        <v>1</v>
      </c>
      <c r="Q603" s="5">
        <v>0</v>
      </c>
      <c r="R603" s="5">
        <v>0</v>
      </c>
      <c r="S603" s="5">
        <f t="shared" si="3"/>
        <v>0</v>
      </c>
      <c r="T603" s="5">
        <v>2653.9640129999998</v>
      </c>
      <c r="U603" s="5">
        <f t="shared" si="4"/>
        <v>7.8838096552674406</v>
      </c>
      <c r="V603" s="2">
        <v>0</v>
      </c>
      <c r="W603" s="12">
        <v>0</v>
      </c>
      <c r="X603" s="5">
        <v>21.13</v>
      </c>
      <c r="Y603" s="6">
        <f t="shared" si="26"/>
        <v>99.435294117647061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1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5">
        <v>1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</row>
    <row r="604" spans="1:52" ht="15.75" customHeight="1">
      <c r="A604" s="4">
        <v>43160</v>
      </c>
      <c r="B604" s="2" t="s">
        <v>6</v>
      </c>
      <c r="C604" s="19">
        <v>1</v>
      </c>
      <c r="D604" s="5" t="s">
        <v>12</v>
      </c>
      <c r="E604" s="5">
        <v>846.03</v>
      </c>
      <c r="F604" s="6">
        <f t="shared" si="0"/>
        <v>6.7405548199704048</v>
      </c>
      <c r="G604" s="21">
        <v>15851</v>
      </c>
      <c r="H604" s="30">
        <f>G604+H603</f>
        <v>54763</v>
      </c>
      <c r="I604" s="10">
        <f t="shared" si="25"/>
        <v>10.910770062416013</v>
      </c>
      <c r="J604" s="10">
        <v>0</v>
      </c>
      <c r="K604" s="10">
        <v>350.62</v>
      </c>
      <c r="L604" s="6">
        <f t="shared" si="1"/>
        <v>5.859703015925728</v>
      </c>
      <c r="M604" s="11">
        <v>142.22</v>
      </c>
      <c r="N604" s="11">
        <f t="shared" si="2"/>
        <v>4.964381909578794</v>
      </c>
      <c r="O604" s="5">
        <v>0</v>
      </c>
      <c r="P604" s="5">
        <v>1</v>
      </c>
      <c r="Q604" s="5">
        <v>0</v>
      </c>
      <c r="R604" s="5">
        <v>0</v>
      </c>
      <c r="S604" s="5">
        <f t="shared" si="3"/>
        <v>0</v>
      </c>
      <c r="T604" s="5">
        <v>2653.9640129999998</v>
      </c>
      <c r="U604" s="5">
        <f t="shared" si="4"/>
        <v>7.8838096552674406</v>
      </c>
      <c r="V604" s="2">
        <v>0</v>
      </c>
      <c r="W604" s="12">
        <v>0</v>
      </c>
      <c r="X604" s="5">
        <v>21.45</v>
      </c>
      <c r="Y604" s="6">
        <f t="shared" si="26"/>
        <v>100.94117647058823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6">
        <v>1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5">
        <v>1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</row>
    <row r="605" spans="1:52" ht="15.75" customHeight="1">
      <c r="A605" s="4">
        <v>43191</v>
      </c>
      <c r="B605" s="2" t="s">
        <v>6</v>
      </c>
      <c r="C605" s="19">
        <v>1</v>
      </c>
      <c r="D605" s="5" t="s">
        <v>12</v>
      </c>
      <c r="E605" s="5">
        <v>767.52</v>
      </c>
      <c r="F605" s="6">
        <f t="shared" si="0"/>
        <v>6.643164537753754</v>
      </c>
      <c r="G605" s="21">
        <v>17821</v>
      </c>
      <c r="H605" s="30">
        <f>G605+H604</f>
        <v>72584</v>
      </c>
      <c r="I605" s="10">
        <f t="shared" si="25"/>
        <v>11.192499790849466</v>
      </c>
      <c r="J605" s="10">
        <v>0</v>
      </c>
      <c r="K605" s="10">
        <v>351.08</v>
      </c>
      <c r="L605" s="6">
        <f t="shared" si="1"/>
        <v>5.8610141177239168</v>
      </c>
      <c r="M605" s="11">
        <v>139.16999999999999</v>
      </c>
      <c r="N605" s="11">
        <f t="shared" si="2"/>
        <v>4.942855971674966</v>
      </c>
      <c r="O605" s="5">
        <v>0</v>
      </c>
      <c r="P605" s="5">
        <v>1</v>
      </c>
      <c r="Q605" s="5">
        <v>0</v>
      </c>
      <c r="R605" s="5">
        <v>0</v>
      </c>
      <c r="S605" s="5">
        <f t="shared" si="3"/>
        <v>0</v>
      </c>
      <c r="T605" s="5">
        <v>2653.9640129999998</v>
      </c>
      <c r="U605" s="5">
        <f t="shared" si="4"/>
        <v>7.8838096552674406</v>
      </c>
      <c r="V605" s="2">
        <v>0</v>
      </c>
      <c r="W605" s="12">
        <v>0</v>
      </c>
      <c r="X605" s="5">
        <v>21.17</v>
      </c>
      <c r="Y605" s="6">
        <f t="shared" si="26"/>
        <v>99.623529411764707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6">
        <v>0</v>
      </c>
      <c r="AJ605" s="6">
        <v>1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5">
        <v>1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</row>
    <row r="606" spans="1:52" ht="15.75" customHeight="1">
      <c r="A606" s="9">
        <v>43221</v>
      </c>
      <c r="B606" s="2" t="s">
        <v>6</v>
      </c>
      <c r="C606" s="19">
        <v>1</v>
      </c>
      <c r="D606" s="5" t="s">
        <v>12</v>
      </c>
      <c r="E606" s="5">
        <v>838.85</v>
      </c>
      <c r="F606" s="6">
        <f t="shared" si="0"/>
        <v>6.7320319062164096</v>
      </c>
      <c r="G606" s="21">
        <v>22713</v>
      </c>
      <c r="H606" s="30">
        <f>G606+H605</f>
        <v>95297</v>
      </c>
      <c r="I606" s="10">
        <f t="shared" si="25"/>
        <v>11.464753609608502</v>
      </c>
      <c r="J606" s="10">
        <v>0</v>
      </c>
      <c r="K606" s="10">
        <v>373.8</v>
      </c>
      <c r="L606" s="6">
        <f t="shared" si="1"/>
        <v>5.9237208950214626</v>
      </c>
      <c r="M606" s="11">
        <v>143.63999999999999</v>
      </c>
      <c r="N606" s="11">
        <f t="shared" si="2"/>
        <v>4.9742478966438659</v>
      </c>
      <c r="O606" s="5">
        <v>0</v>
      </c>
      <c r="P606" s="5">
        <v>1</v>
      </c>
      <c r="Q606" s="5">
        <v>0</v>
      </c>
      <c r="R606" s="5">
        <v>0</v>
      </c>
      <c r="S606" s="5">
        <f t="shared" si="3"/>
        <v>0</v>
      </c>
      <c r="T606" s="5">
        <v>2653.9640129999998</v>
      </c>
      <c r="U606" s="5">
        <f t="shared" si="4"/>
        <v>7.8838096552674406</v>
      </c>
      <c r="V606" s="2">
        <v>0</v>
      </c>
      <c r="W606" s="12">
        <v>0</v>
      </c>
      <c r="X606" s="5">
        <v>21.04</v>
      </c>
      <c r="Y606" s="6">
        <f t="shared" si="26"/>
        <v>99.011764705882356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6">
        <v>0</v>
      </c>
      <c r="AJ606" s="6">
        <v>0</v>
      </c>
      <c r="AK606" s="6">
        <v>1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5">
        <v>1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</row>
    <row r="607" spans="1:52" ht="15.75" customHeight="1">
      <c r="A607" s="4">
        <v>43252</v>
      </c>
      <c r="B607" s="2" t="s">
        <v>6</v>
      </c>
      <c r="C607" s="19">
        <v>1</v>
      </c>
      <c r="D607" s="5" t="s">
        <v>12</v>
      </c>
      <c r="E607" s="5">
        <v>877.6</v>
      </c>
      <c r="F607" s="6">
        <f t="shared" si="0"/>
        <v>6.7771909089610203</v>
      </c>
      <c r="G607" s="21">
        <v>11811</v>
      </c>
      <c r="H607" s="21">
        <v>38913</v>
      </c>
      <c r="I607" s="10">
        <f t="shared" si="25"/>
        <v>10.569083664008783</v>
      </c>
      <c r="J607" s="10">
        <v>0</v>
      </c>
      <c r="K607" s="10">
        <v>340.32</v>
      </c>
      <c r="L607" s="6">
        <f t="shared" si="1"/>
        <v>5.8298863514519272</v>
      </c>
      <c r="M607" s="11">
        <v>145.80000000000001</v>
      </c>
      <c r="N607" s="11">
        <f t="shared" si="2"/>
        <v>4.9890711161804155</v>
      </c>
      <c r="O607" s="5">
        <v>0</v>
      </c>
      <c r="P607" s="5">
        <v>1</v>
      </c>
      <c r="Q607" s="5">
        <v>0</v>
      </c>
      <c r="R607" s="5">
        <v>0</v>
      </c>
      <c r="S607" s="5">
        <f t="shared" si="3"/>
        <v>0</v>
      </c>
      <c r="T607" s="5">
        <v>2653.9640129999998</v>
      </c>
      <c r="U607" s="5">
        <f t="shared" si="4"/>
        <v>7.8838096552674406</v>
      </c>
      <c r="V607" s="2">
        <v>0</v>
      </c>
      <c r="W607" s="12">
        <v>0</v>
      </c>
      <c r="X607" s="5">
        <v>20.74</v>
      </c>
      <c r="Y607" s="6">
        <f t="shared" si="26"/>
        <v>97.6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6">
        <v>0</v>
      </c>
      <c r="AJ607" s="6">
        <v>0</v>
      </c>
      <c r="AK607" s="6">
        <v>0</v>
      </c>
      <c r="AL607" s="6">
        <v>1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5">
        <v>1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</row>
    <row r="608" spans="1:52" ht="15.75" customHeight="1">
      <c r="A608" s="4">
        <v>43282</v>
      </c>
      <c r="B608" s="2" t="s">
        <v>6</v>
      </c>
      <c r="C608" s="19">
        <v>1</v>
      </c>
      <c r="D608" s="5" t="s">
        <v>12</v>
      </c>
      <c r="E608" s="5">
        <v>783.54</v>
      </c>
      <c r="F608" s="6">
        <f t="shared" si="0"/>
        <v>6.6638221134603706</v>
      </c>
      <c r="G608" s="21">
        <v>18139</v>
      </c>
      <c r="H608" s="30">
        <f>G608+H607</f>
        <v>57052</v>
      </c>
      <c r="I608" s="10">
        <f t="shared" si="25"/>
        <v>10.951718411643313</v>
      </c>
      <c r="J608" s="10">
        <v>0</v>
      </c>
      <c r="K608" s="10">
        <v>401.95</v>
      </c>
      <c r="L608" s="6">
        <f t="shared" si="1"/>
        <v>5.9963277027739696</v>
      </c>
      <c r="M608" s="11">
        <v>148.44999999999999</v>
      </c>
      <c r="N608" s="11">
        <f t="shared" si="2"/>
        <v>5.006961888729947</v>
      </c>
      <c r="O608" s="5">
        <v>0</v>
      </c>
      <c r="P608" s="5">
        <v>1</v>
      </c>
      <c r="Q608" s="5">
        <v>0</v>
      </c>
      <c r="R608" s="5">
        <v>0</v>
      </c>
      <c r="S608" s="5">
        <f t="shared" si="3"/>
        <v>0</v>
      </c>
      <c r="T608" s="5">
        <v>2653.9640129999998</v>
      </c>
      <c r="U608" s="5">
        <f t="shared" si="4"/>
        <v>7.8838096552674406</v>
      </c>
      <c r="V608" s="2">
        <v>0</v>
      </c>
      <c r="W608" s="12">
        <v>0</v>
      </c>
      <c r="X608" s="5">
        <v>20.63</v>
      </c>
      <c r="Y608" s="6">
        <f t="shared" si="26"/>
        <v>97.082352941176467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1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5">
        <v>1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</row>
    <row r="609" spans="1:52" ht="15.75" customHeight="1">
      <c r="A609" s="4">
        <v>43313</v>
      </c>
      <c r="B609" s="2" t="s">
        <v>6</v>
      </c>
      <c r="C609" s="19">
        <v>1</v>
      </c>
      <c r="D609" s="5" t="s">
        <v>12</v>
      </c>
      <c r="E609" s="5">
        <v>927.87</v>
      </c>
      <c r="F609" s="6">
        <f t="shared" si="0"/>
        <v>6.8328916367663153</v>
      </c>
      <c r="G609" s="21">
        <v>15659</v>
      </c>
      <c r="H609" s="21">
        <v>38913</v>
      </c>
      <c r="I609" s="10">
        <f t="shared" si="25"/>
        <v>10.569083664008783</v>
      </c>
      <c r="J609" s="10">
        <v>0</v>
      </c>
      <c r="K609" s="10">
        <v>390.44</v>
      </c>
      <c r="L609" s="6">
        <f t="shared" si="1"/>
        <v>5.9672743083067648</v>
      </c>
      <c r="M609" s="11">
        <v>146.94</v>
      </c>
      <c r="N609" s="11">
        <f t="shared" si="2"/>
        <v>4.9968067861597216</v>
      </c>
      <c r="O609" s="5">
        <v>0</v>
      </c>
      <c r="P609" s="5">
        <v>1</v>
      </c>
      <c r="Q609" s="5">
        <v>0</v>
      </c>
      <c r="R609" s="5">
        <v>0</v>
      </c>
      <c r="S609" s="5">
        <f t="shared" si="3"/>
        <v>0</v>
      </c>
      <c r="T609" s="5">
        <v>2653.9640129999998</v>
      </c>
      <c r="U609" s="5">
        <f t="shared" si="4"/>
        <v>7.8838096552674406</v>
      </c>
      <c r="V609" s="2">
        <v>0</v>
      </c>
      <c r="W609" s="12">
        <v>0</v>
      </c>
      <c r="X609" s="5">
        <v>20.39</v>
      </c>
      <c r="Y609" s="6">
        <f t="shared" si="26"/>
        <v>95.952941176470588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5">
        <v>1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</row>
    <row r="610" spans="1:52" ht="15.75" customHeight="1">
      <c r="A610" s="4">
        <v>43344</v>
      </c>
      <c r="B610" s="2" t="s">
        <v>6</v>
      </c>
      <c r="C610" s="19">
        <v>1</v>
      </c>
      <c r="D610" s="5" t="s">
        <v>12</v>
      </c>
      <c r="E610" s="5">
        <v>750.48</v>
      </c>
      <c r="F610" s="6">
        <f t="shared" si="0"/>
        <v>6.6207130018176956</v>
      </c>
      <c r="G610" s="21">
        <v>16250</v>
      </c>
      <c r="H610" s="30">
        <f>G610+H609</f>
        <v>55163</v>
      </c>
      <c r="I610" s="10">
        <f t="shared" si="25"/>
        <v>10.918047717665434</v>
      </c>
      <c r="J610" s="10">
        <v>0</v>
      </c>
      <c r="K610" s="10">
        <v>346.35</v>
      </c>
      <c r="L610" s="6">
        <f t="shared" si="1"/>
        <v>5.8474498244686144</v>
      </c>
      <c r="M610" s="11">
        <v>148.6</v>
      </c>
      <c r="N610" s="11">
        <f t="shared" si="2"/>
        <v>5.0079650655403771</v>
      </c>
      <c r="O610" s="5">
        <v>0</v>
      </c>
      <c r="P610" s="5">
        <v>1</v>
      </c>
      <c r="Q610" s="5">
        <v>0</v>
      </c>
      <c r="R610" s="5">
        <v>0</v>
      </c>
      <c r="S610" s="5">
        <f t="shared" si="3"/>
        <v>0</v>
      </c>
      <c r="T610" s="5">
        <v>2653.9640129999998</v>
      </c>
      <c r="U610" s="5">
        <f t="shared" si="4"/>
        <v>7.8838096552674406</v>
      </c>
      <c r="V610" s="2">
        <v>0</v>
      </c>
      <c r="W610" s="12">
        <v>0</v>
      </c>
      <c r="X610" s="5">
        <v>20.239999999999998</v>
      </c>
      <c r="Y610" s="6">
        <f t="shared" si="26"/>
        <v>95.2470588235294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1</v>
      </c>
      <c r="AP610" s="6">
        <v>0</v>
      </c>
      <c r="AQ610" s="6">
        <v>0</v>
      </c>
      <c r="AR610" s="6">
        <v>0</v>
      </c>
      <c r="AS610" s="5">
        <v>1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</row>
    <row r="611" spans="1:52" ht="15.75" customHeight="1">
      <c r="A611" s="4">
        <v>43374</v>
      </c>
      <c r="B611" s="2" t="s">
        <v>6</v>
      </c>
      <c r="C611" s="19">
        <v>1</v>
      </c>
      <c r="D611" s="5" t="s">
        <v>12</v>
      </c>
      <c r="E611" s="5">
        <v>780.33</v>
      </c>
      <c r="F611" s="6">
        <f t="shared" si="0"/>
        <v>6.659716907134908</v>
      </c>
      <c r="G611" s="21">
        <v>13474</v>
      </c>
      <c r="H611" s="30">
        <f>G611+H610</f>
        <v>68637</v>
      </c>
      <c r="I611" s="10">
        <f t="shared" si="25"/>
        <v>11.13658702691299</v>
      </c>
      <c r="J611" s="10">
        <v>0</v>
      </c>
      <c r="K611" s="10">
        <v>383.7</v>
      </c>
      <c r="L611" s="6">
        <f t="shared" si="1"/>
        <v>5.9498609972529071</v>
      </c>
      <c r="M611" s="11">
        <v>151.79</v>
      </c>
      <c r="N611" s="11">
        <f t="shared" si="2"/>
        <v>5.029064429564623</v>
      </c>
      <c r="O611" s="5">
        <v>0</v>
      </c>
      <c r="P611" s="5">
        <v>1</v>
      </c>
      <c r="Q611" s="5">
        <v>0</v>
      </c>
      <c r="R611" s="5">
        <v>0</v>
      </c>
      <c r="S611" s="5">
        <f t="shared" si="3"/>
        <v>0</v>
      </c>
      <c r="T611" s="5">
        <v>2653.9640129999998</v>
      </c>
      <c r="U611" s="5">
        <f t="shared" si="4"/>
        <v>7.8838096552674406</v>
      </c>
      <c r="V611" s="2">
        <v>0</v>
      </c>
      <c r="W611" s="12">
        <v>0</v>
      </c>
      <c r="X611" s="5">
        <v>20.05</v>
      </c>
      <c r="Y611" s="6">
        <f t="shared" si="26"/>
        <v>94.352941176470594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1</v>
      </c>
      <c r="AQ611" s="6">
        <v>0</v>
      </c>
      <c r="AR611" s="6">
        <v>0</v>
      </c>
      <c r="AS611" s="5">
        <v>1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</row>
    <row r="612" spans="1:52" ht="15.75" customHeight="1">
      <c r="A612" s="4">
        <v>43405</v>
      </c>
      <c r="B612" s="2" t="s">
        <v>6</v>
      </c>
      <c r="C612" s="19">
        <v>1</v>
      </c>
      <c r="D612" s="5" t="s">
        <v>12</v>
      </c>
      <c r="E612" s="5">
        <v>742.62</v>
      </c>
      <c r="F612" s="6">
        <f t="shared" si="0"/>
        <v>6.6101844737799862</v>
      </c>
      <c r="G612" s="21">
        <v>18893</v>
      </c>
      <c r="H612" s="30">
        <f>G612+H611</f>
        <v>87530</v>
      </c>
      <c r="I612" s="10">
        <f t="shared" si="25"/>
        <v>11.379736870726484</v>
      </c>
      <c r="J612" s="10">
        <v>0</v>
      </c>
      <c r="K612" s="10">
        <v>402.49</v>
      </c>
      <c r="L612" s="6">
        <f t="shared" si="1"/>
        <v>5.9976702518294864</v>
      </c>
      <c r="M612" s="18">
        <v>147.30000000000001</v>
      </c>
      <c r="N612" s="11">
        <f t="shared" si="2"/>
        <v>4.9992372491438868</v>
      </c>
      <c r="O612" s="5">
        <v>0</v>
      </c>
      <c r="P612" s="5">
        <v>1</v>
      </c>
      <c r="Q612" s="5">
        <v>0</v>
      </c>
      <c r="R612" s="5">
        <v>0</v>
      </c>
      <c r="S612" s="5">
        <f t="shared" si="3"/>
        <v>0</v>
      </c>
      <c r="T612" s="5">
        <v>2653.9640129999998</v>
      </c>
      <c r="U612" s="5">
        <f t="shared" si="4"/>
        <v>7.8838096552674406</v>
      </c>
      <c r="V612" s="2">
        <v>0</v>
      </c>
      <c r="W612" s="12">
        <v>0</v>
      </c>
      <c r="X612" s="5">
        <v>20.02</v>
      </c>
      <c r="Y612" s="6">
        <f t="shared" si="26"/>
        <v>94.211764705882359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1</v>
      </c>
      <c r="AR612" s="6">
        <v>0</v>
      </c>
      <c r="AS612" s="5">
        <v>1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</row>
    <row r="613" spans="1:52" ht="15.75" customHeight="1">
      <c r="A613" s="4">
        <v>43435</v>
      </c>
      <c r="B613" s="2" t="s">
        <v>6</v>
      </c>
      <c r="C613" s="19">
        <v>1</v>
      </c>
      <c r="D613" s="5" t="s">
        <v>12</v>
      </c>
      <c r="E613" s="5">
        <v>742.01</v>
      </c>
      <c r="F613" s="6">
        <f t="shared" si="0"/>
        <v>6.6093627201655138</v>
      </c>
      <c r="G613" s="21">
        <v>1623</v>
      </c>
      <c r="H613" s="30">
        <f t="shared" ref="H613:H629" si="27">G613+H612</f>
        <v>89153</v>
      </c>
      <c r="I613" s="10">
        <f t="shared" si="25"/>
        <v>11.398109273874846</v>
      </c>
      <c r="J613" s="10">
        <v>0</v>
      </c>
      <c r="K613" s="10">
        <v>390.49</v>
      </c>
      <c r="L613" s="6">
        <f t="shared" si="1"/>
        <v>5.9674023607572231</v>
      </c>
      <c r="M613" s="11">
        <v>148.05000000000001</v>
      </c>
      <c r="N613" s="11">
        <f t="shared" si="2"/>
        <v>5.0042818201240804</v>
      </c>
      <c r="O613" s="5">
        <v>0</v>
      </c>
      <c r="P613" s="5">
        <v>1</v>
      </c>
      <c r="Q613" s="5">
        <v>0</v>
      </c>
      <c r="R613" s="5">
        <v>0</v>
      </c>
      <c r="S613" s="5">
        <f t="shared" si="3"/>
        <v>0</v>
      </c>
      <c r="T613" s="5">
        <v>2653.9640129999998</v>
      </c>
      <c r="U613" s="5">
        <f t="shared" si="4"/>
        <v>7.8838096552674406</v>
      </c>
      <c r="V613" s="2">
        <v>0</v>
      </c>
      <c r="W613" s="12">
        <v>0</v>
      </c>
      <c r="X613" s="5">
        <v>20.27</v>
      </c>
      <c r="Y613" s="6">
        <f t="shared" si="26"/>
        <v>95.388235294117649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1</v>
      </c>
      <c r="AS613" s="5">
        <v>1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</row>
    <row r="614" spans="1:52" ht="15.75" customHeight="1">
      <c r="A614" s="4">
        <v>43466</v>
      </c>
      <c r="B614" s="2" t="s">
        <v>6</v>
      </c>
      <c r="C614" s="19">
        <v>1</v>
      </c>
      <c r="D614" s="5" t="s">
        <v>12</v>
      </c>
      <c r="E614" s="5">
        <v>899.86</v>
      </c>
      <c r="F614" s="6">
        <f t="shared" si="0"/>
        <v>6.8022391956687347</v>
      </c>
      <c r="G614" s="10">
        <v>21</v>
      </c>
      <c r="H614" s="30">
        <f t="shared" si="27"/>
        <v>89174</v>
      </c>
      <c r="I614" s="10">
        <f t="shared" si="25"/>
        <v>11.398344796258973</v>
      </c>
      <c r="J614" s="10">
        <v>0</v>
      </c>
      <c r="K614" s="10">
        <v>401.35</v>
      </c>
      <c r="L614" s="6">
        <f t="shared" si="1"/>
        <v>5.9948338645775863</v>
      </c>
      <c r="M614" s="11">
        <v>150.38</v>
      </c>
      <c r="N614" s="11">
        <f t="shared" si="2"/>
        <v>5.019793231881021</v>
      </c>
      <c r="O614" s="5">
        <v>0</v>
      </c>
      <c r="P614" s="5">
        <v>1</v>
      </c>
      <c r="Q614" s="5">
        <v>0</v>
      </c>
      <c r="R614" s="5">
        <v>0</v>
      </c>
      <c r="S614" s="5">
        <f t="shared" si="3"/>
        <v>0</v>
      </c>
      <c r="T614" s="5">
        <v>2653.9640129999998</v>
      </c>
      <c r="U614" s="5">
        <f t="shared" si="4"/>
        <v>7.8838096552674406</v>
      </c>
      <c r="V614" s="2">
        <v>0</v>
      </c>
      <c r="W614" s="12">
        <v>0</v>
      </c>
      <c r="X614" s="5">
        <v>20.54</v>
      </c>
      <c r="Y614" s="6">
        <f t="shared" si="26"/>
        <v>96.658823529411762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1</v>
      </c>
      <c r="AH614" s="5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5">
        <v>1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</row>
    <row r="615" spans="1:52" ht="15.75" customHeight="1">
      <c r="A615" s="4">
        <v>43497</v>
      </c>
      <c r="B615" s="2" t="s">
        <v>6</v>
      </c>
      <c r="C615" s="19">
        <v>1</v>
      </c>
      <c r="D615" s="5" t="s">
        <v>12</v>
      </c>
      <c r="E615" s="5">
        <v>811.59</v>
      </c>
      <c r="F615" s="6">
        <f t="shared" si="0"/>
        <v>6.6989952865351894</v>
      </c>
      <c r="G615" s="10">
        <v>14</v>
      </c>
      <c r="H615" s="30">
        <f t="shared" si="27"/>
        <v>89188</v>
      </c>
      <c r="I615" s="10">
        <f t="shared" si="25"/>
        <v>11.39850178037026</v>
      </c>
      <c r="J615" s="10">
        <v>0</v>
      </c>
      <c r="K615" s="10">
        <v>389.37</v>
      </c>
      <c r="L615" s="6">
        <f t="shared" si="1"/>
        <v>5.9645300483677772</v>
      </c>
      <c r="M615" s="11">
        <v>135.11000000000001</v>
      </c>
      <c r="N615" s="11">
        <f t="shared" si="2"/>
        <v>4.9134633823439824</v>
      </c>
      <c r="O615" s="5">
        <v>0</v>
      </c>
      <c r="P615" s="5">
        <v>1</v>
      </c>
      <c r="Q615" s="5">
        <v>0</v>
      </c>
      <c r="R615" s="5">
        <v>0</v>
      </c>
      <c r="S615" s="5">
        <f t="shared" si="3"/>
        <v>0</v>
      </c>
      <c r="T615" s="5">
        <v>2653.9640129999998</v>
      </c>
      <c r="U615" s="5">
        <f t="shared" si="4"/>
        <v>7.8838096552674406</v>
      </c>
      <c r="V615" s="2">
        <v>0</v>
      </c>
      <c r="W615" s="12">
        <v>0</v>
      </c>
      <c r="X615" s="5">
        <v>20.7</v>
      </c>
      <c r="Y615" s="6">
        <f t="shared" si="26"/>
        <v>97.411764705882348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1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5">
        <v>1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</row>
    <row r="616" spans="1:52" ht="15.75" customHeight="1">
      <c r="A616" s="4">
        <v>43525</v>
      </c>
      <c r="B616" s="2" t="s">
        <v>6</v>
      </c>
      <c r="C616" s="19">
        <v>1</v>
      </c>
      <c r="D616" s="5" t="s">
        <v>12</v>
      </c>
      <c r="E616" s="5">
        <v>853.36</v>
      </c>
      <c r="F616" s="6">
        <f t="shared" si="0"/>
        <v>6.7491814983172276</v>
      </c>
      <c r="G616" s="10">
        <v>20</v>
      </c>
      <c r="H616" s="30">
        <f t="shared" si="27"/>
        <v>89208</v>
      </c>
      <c r="I616" s="10">
        <f t="shared" si="25"/>
        <v>11.398726000645198</v>
      </c>
      <c r="J616" s="10">
        <v>0</v>
      </c>
      <c r="K616" s="10">
        <v>384.07</v>
      </c>
      <c r="L616" s="6">
        <f t="shared" si="1"/>
        <v>5.950824827641287</v>
      </c>
      <c r="M616" s="11">
        <v>148.08000000000001</v>
      </c>
      <c r="N616" s="11">
        <f t="shared" si="2"/>
        <v>5.0044830746110573</v>
      </c>
      <c r="O616" s="5">
        <v>0</v>
      </c>
      <c r="P616" s="5">
        <v>1</v>
      </c>
      <c r="Q616" s="5">
        <v>0</v>
      </c>
      <c r="R616" s="5">
        <v>0</v>
      </c>
      <c r="S616" s="5">
        <f t="shared" si="3"/>
        <v>0</v>
      </c>
      <c r="T616" s="5">
        <v>2653.9640129999998</v>
      </c>
      <c r="U616" s="5">
        <f t="shared" si="4"/>
        <v>7.8838096552674406</v>
      </c>
      <c r="V616" s="2">
        <v>0</v>
      </c>
      <c r="W616" s="12">
        <v>0</v>
      </c>
      <c r="X616" s="5">
        <v>20.64</v>
      </c>
      <c r="Y616" s="6">
        <f t="shared" si="26"/>
        <v>97.129411764705878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6">
        <v>1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5">
        <v>1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</row>
    <row r="617" spans="1:52" ht="15.75" customHeight="1">
      <c r="A617" s="4">
        <v>43556</v>
      </c>
      <c r="B617" s="2" t="s">
        <v>6</v>
      </c>
      <c r="C617" s="19">
        <v>1</v>
      </c>
      <c r="D617" s="5" t="s">
        <v>12</v>
      </c>
      <c r="E617" s="5">
        <v>890.87</v>
      </c>
      <c r="F617" s="6">
        <f t="shared" si="0"/>
        <v>6.7921985133466247</v>
      </c>
      <c r="G617" s="10">
        <v>42</v>
      </c>
      <c r="H617" s="30">
        <f t="shared" si="27"/>
        <v>89250</v>
      </c>
      <c r="I617" s="10">
        <f t="shared" si="25"/>
        <v>11.399196699641886</v>
      </c>
      <c r="J617" s="10">
        <v>0</v>
      </c>
      <c r="K617" s="10">
        <v>374.23</v>
      </c>
      <c r="L617" s="6">
        <f t="shared" si="1"/>
        <v>5.9248705816579976</v>
      </c>
      <c r="M617" s="11"/>
      <c r="N617" s="11">
        <f t="shared" si="2"/>
        <v>0</v>
      </c>
      <c r="O617" s="5">
        <v>0</v>
      </c>
      <c r="P617" s="5">
        <v>1</v>
      </c>
      <c r="Q617" s="5">
        <v>0</v>
      </c>
      <c r="R617" s="5">
        <v>0</v>
      </c>
      <c r="S617" s="5">
        <f t="shared" si="3"/>
        <v>0</v>
      </c>
      <c r="T617" s="5">
        <v>2653.9640129999998</v>
      </c>
      <c r="U617" s="5">
        <f t="shared" si="4"/>
        <v>7.8838096552674406</v>
      </c>
      <c r="V617" s="2">
        <v>0</v>
      </c>
      <c r="W617" s="12">
        <v>0</v>
      </c>
      <c r="X617" s="5">
        <v>20.420000000000002</v>
      </c>
      <c r="Y617" s="6">
        <f t="shared" si="26"/>
        <v>96.094117647058837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6">
        <v>0</v>
      </c>
      <c r="AJ617" s="6">
        <v>1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5">
        <v>1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</row>
    <row r="618" spans="1:52" ht="15.75" customHeight="1">
      <c r="A618" s="9">
        <v>43586</v>
      </c>
      <c r="B618" s="2" t="s">
        <v>6</v>
      </c>
      <c r="C618" s="19">
        <v>1</v>
      </c>
      <c r="D618" s="5" t="s">
        <v>12</v>
      </c>
      <c r="E618" s="5">
        <v>1012.3</v>
      </c>
      <c r="F618" s="6">
        <f t="shared" si="0"/>
        <v>6.9199802486047064</v>
      </c>
      <c r="G618" s="10">
        <v>17</v>
      </c>
      <c r="H618" s="30">
        <f t="shared" si="27"/>
        <v>89267</v>
      </c>
      <c r="I618" s="10">
        <f t="shared" si="25"/>
        <v>11.399387157694076</v>
      </c>
      <c r="J618" s="10">
        <v>0</v>
      </c>
      <c r="K618" s="10">
        <v>425.1</v>
      </c>
      <c r="L618" s="6">
        <f t="shared" si="1"/>
        <v>6.0523244353647447</v>
      </c>
      <c r="M618" s="11"/>
      <c r="N618" s="11">
        <f t="shared" si="2"/>
        <v>0</v>
      </c>
      <c r="O618" s="5">
        <v>0</v>
      </c>
      <c r="P618" s="5">
        <v>1</v>
      </c>
      <c r="Q618" s="5">
        <v>0</v>
      </c>
      <c r="R618" s="5">
        <v>0</v>
      </c>
      <c r="S618" s="5">
        <f t="shared" si="3"/>
        <v>0</v>
      </c>
      <c r="T618" s="5">
        <v>2653.9640129999998</v>
      </c>
      <c r="U618" s="5">
        <f t="shared" si="4"/>
        <v>7.8838096552674406</v>
      </c>
      <c r="V618" s="2">
        <v>0</v>
      </c>
      <c r="W618" s="12">
        <v>0</v>
      </c>
      <c r="X618" s="5">
        <v>20.14</v>
      </c>
      <c r="Y618" s="6">
        <f t="shared" si="26"/>
        <v>94.776470588235298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6">
        <v>0</v>
      </c>
      <c r="AJ618" s="6">
        <v>0</v>
      </c>
      <c r="AK618" s="6">
        <v>1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5">
        <v>1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</row>
    <row r="619" spans="1:52" ht="15.75" customHeight="1">
      <c r="A619" s="4">
        <v>43617</v>
      </c>
      <c r="B619" s="2" t="s">
        <v>6</v>
      </c>
      <c r="C619" s="19">
        <v>1</v>
      </c>
      <c r="D619" s="5" t="s">
        <v>12</v>
      </c>
      <c r="E619" s="5">
        <v>870.6</v>
      </c>
      <c r="F619" s="6">
        <f t="shared" si="0"/>
        <v>6.7691826291181973</v>
      </c>
      <c r="G619" s="10">
        <v>59</v>
      </c>
      <c r="H619" s="30">
        <f t="shared" si="27"/>
        <v>89326</v>
      </c>
      <c r="I619" s="10">
        <f t="shared" si="25"/>
        <v>11.400047877903113</v>
      </c>
      <c r="J619" s="10">
        <v>0</v>
      </c>
      <c r="K619" s="10">
        <v>374.76</v>
      </c>
      <c r="L619" s="6">
        <f t="shared" si="1"/>
        <v>5.9262858210829874</v>
      </c>
      <c r="M619" s="11"/>
      <c r="N619" s="11">
        <f t="shared" si="2"/>
        <v>0</v>
      </c>
      <c r="O619" s="5">
        <v>0</v>
      </c>
      <c r="P619" s="5">
        <v>1</v>
      </c>
      <c r="Q619" s="5">
        <v>0</v>
      </c>
      <c r="R619" s="5">
        <v>0</v>
      </c>
      <c r="S619" s="5">
        <f t="shared" si="3"/>
        <v>0</v>
      </c>
      <c r="T619" s="5">
        <v>2653.9640129999998</v>
      </c>
      <c r="U619" s="5">
        <f t="shared" si="4"/>
        <v>7.8838096552674406</v>
      </c>
      <c r="V619" s="2">
        <v>0</v>
      </c>
      <c r="W619" s="12">
        <v>0</v>
      </c>
      <c r="X619" s="5">
        <v>20.45</v>
      </c>
      <c r="Y619" s="6">
        <f t="shared" si="26"/>
        <v>96.235294117647058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6">
        <v>0</v>
      </c>
      <c r="AJ619" s="6">
        <v>0</v>
      </c>
      <c r="AK619" s="6">
        <v>0</v>
      </c>
      <c r="AL619" s="6">
        <v>1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5">
        <v>1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</row>
    <row r="620" spans="1:52" ht="15.75" customHeight="1">
      <c r="A620" s="4">
        <v>43647</v>
      </c>
      <c r="B620" s="2" t="s">
        <v>6</v>
      </c>
      <c r="C620" s="19">
        <v>1</v>
      </c>
      <c r="D620" s="5" t="s">
        <v>12</v>
      </c>
      <c r="E620" s="5">
        <v>969.8</v>
      </c>
      <c r="F620" s="6">
        <f t="shared" si="0"/>
        <v>6.8770898646712517</v>
      </c>
      <c r="G620" s="10">
        <v>54</v>
      </c>
      <c r="H620" s="30">
        <f t="shared" si="27"/>
        <v>89380</v>
      </c>
      <c r="I620" s="10">
        <f t="shared" si="25"/>
        <v>11.400652222487443</v>
      </c>
      <c r="J620" s="10">
        <v>2</v>
      </c>
      <c r="K620" s="10">
        <v>428.56</v>
      </c>
      <c r="L620" s="6">
        <f t="shared" si="1"/>
        <v>6.0604307515727047</v>
      </c>
      <c r="M620" s="11"/>
      <c r="N620" s="11">
        <f t="shared" si="2"/>
        <v>0</v>
      </c>
      <c r="O620" s="5">
        <v>0</v>
      </c>
      <c r="P620" s="5">
        <v>1</v>
      </c>
      <c r="Q620" s="5">
        <v>0</v>
      </c>
      <c r="R620" s="5">
        <v>0</v>
      </c>
      <c r="S620" s="5">
        <f t="shared" si="3"/>
        <v>0</v>
      </c>
      <c r="T620" s="5">
        <v>2653.9640129999998</v>
      </c>
      <c r="U620" s="5">
        <f t="shared" si="4"/>
        <v>7.8838096552674406</v>
      </c>
      <c r="V620" s="2">
        <v>0</v>
      </c>
      <c r="W620" s="12">
        <v>0</v>
      </c>
      <c r="X620" s="5">
        <v>20.47</v>
      </c>
      <c r="Y620" s="6">
        <f t="shared" si="26"/>
        <v>96.329411764705881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1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5">
        <v>1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</row>
    <row r="621" spans="1:52" ht="15.75" customHeight="1">
      <c r="A621" s="4">
        <v>43678</v>
      </c>
      <c r="B621" s="2" t="s">
        <v>6</v>
      </c>
      <c r="C621" s="19">
        <v>1</v>
      </c>
      <c r="D621" s="5" t="s">
        <v>12</v>
      </c>
      <c r="E621" s="5">
        <v>883.79</v>
      </c>
      <c r="F621" s="6">
        <f t="shared" si="0"/>
        <v>6.7842194778555278</v>
      </c>
      <c r="G621" s="10">
        <v>49</v>
      </c>
      <c r="H621" s="30">
        <f t="shared" si="27"/>
        <v>89429</v>
      </c>
      <c r="I621" s="10">
        <f t="shared" si="25"/>
        <v>11.401200293347708</v>
      </c>
      <c r="J621" s="10">
        <v>2</v>
      </c>
      <c r="K621" s="10">
        <v>388</v>
      </c>
      <c r="L621" s="6">
        <f t="shared" si="1"/>
        <v>5.9610053396232736</v>
      </c>
      <c r="M621" s="11"/>
      <c r="N621" s="11">
        <f t="shared" si="2"/>
        <v>0</v>
      </c>
      <c r="O621" s="5">
        <v>0</v>
      </c>
      <c r="P621" s="5">
        <v>1</v>
      </c>
      <c r="Q621" s="5">
        <v>0</v>
      </c>
      <c r="R621" s="5">
        <v>0</v>
      </c>
      <c r="S621" s="5">
        <f t="shared" si="3"/>
        <v>0</v>
      </c>
      <c r="T621" s="5">
        <v>2653.9640129999998</v>
      </c>
      <c r="U621" s="5">
        <f t="shared" si="4"/>
        <v>7.8838096552674406</v>
      </c>
      <c r="V621" s="2">
        <v>0</v>
      </c>
      <c r="W621" s="12">
        <v>0</v>
      </c>
      <c r="X621" s="5">
        <v>20</v>
      </c>
      <c r="Y621" s="6">
        <f t="shared" si="26"/>
        <v>94.117647058823536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5">
        <v>1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</row>
    <row r="622" spans="1:52" ht="15.75" customHeight="1">
      <c r="A622" s="4">
        <v>43709</v>
      </c>
      <c r="B622" s="2" t="s">
        <v>6</v>
      </c>
      <c r="C622" s="19">
        <v>1</v>
      </c>
      <c r="D622" s="5" t="s">
        <v>12</v>
      </c>
      <c r="E622" s="5">
        <v>843.56</v>
      </c>
      <c r="F622" s="6">
        <f t="shared" si="0"/>
        <v>6.7376310316435637</v>
      </c>
      <c r="G622" s="10">
        <v>84</v>
      </c>
      <c r="H622" s="30">
        <f t="shared" si="27"/>
        <v>89513</v>
      </c>
      <c r="I622" s="10">
        <f t="shared" si="25"/>
        <v>11.402139145111631</v>
      </c>
      <c r="J622" s="10">
        <v>2</v>
      </c>
      <c r="K622" s="10">
        <v>390.59</v>
      </c>
      <c r="L622" s="6">
        <f t="shared" si="1"/>
        <v>5.967658416476346</v>
      </c>
      <c r="M622" s="11"/>
      <c r="N622" s="11">
        <f t="shared" si="2"/>
        <v>0</v>
      </c>
      <c r="O622" s="5">
        <v>0</v>
      </c>
      <c r="P622" s="5">
        <v>1</v>
      </c>
      <c r="Q622" s="5">
        <v>0</v>
      </c>
      <c r="R622" s="5">
        <v>0</v>
      </c>
      <c r="S622" s="5">
        <f t="shared" si="3"/>
        <v>0</v>
      </c>
      <c r="T622" s="5">
        <v>2653.9640129999998</v>
      </c>
      <c r="U622" s="5">
        <f t="shared" si="4"/>
        <v>7.8838096552674406</v>
      </c>
      <c r="V622" s="2">
        <v>0</v>
      </c>
      <c r="W622" s="12">
        <v>0</v>
      </c>
      <c r="X622" s="5">
        <v>20.18</v>
      </c>
      <c r="Y622" s="6">
        <f t="shared" si="26"/>
        <v>94.964705882352945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1</v>
      </c>
      <c r="AP622" s="6">
        <v>0</v>
      </c>
      <c r="AQ622" s="6">
        <v>0</v>
      </c>
      <c r="AR622" s="6">
        <v>0</v>
      </c>
      <c r="AS622" s="5">
        <v>1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</row>
    <row r="623" spans="1:52" ht="15.75" customHeight="1">
      <c r="A623" s="4">
        <v>43739</v>
      </c>
      <c r="B623" s="2" t="s">
        <v>6</v>
      </c>
      <c r="C623" s="19">
        <v>1</v>
      </c>
      <c r="D623" s="5" t="s">
        <v>12</v>
      </c>
      <c r="E623" s="5">
        <v>835.61</v>
      </c>
      <c r="F623" s="6">
        <f t="shared" si="0"/>
        <v>6.7281619970593409</v>
      </c>
      <c r="G623" s="10">
        <v>86</v>
      </c>
      <c r="H623" s="30">
        <f t="shared" si="27"/>
        <v>89599</v>
      </c>
      <c r="I623" s="10">
        <f t="shared" si="25"/>
        <v>11.403099438186455</v>
      </c>
      <c r="J623" s="10">
        <v>2</v>
      </c>
      <c r="K623" s="10">
        <v>405.46</v>
      </c>
      <c r="L623" s="6">
        <f t="shared" si="1"/>
        <v>6.0050222250400473</v>
      </c>
      <c r="M623" s="11"/>
      <c r="N623" s="11">
        <f t="shared" si="2"/>
        <v>0</v>
      </c>
      <c r="O623" s="5">
        <v>0</v>
      </c>
      <c r="P623" s="5">
        <v>1</v>
      </c>
      <c r="Q623" s="5">
        <v>0</v>
      </c>
      <c r="R623" s="5">
        <v>0</v>
      </c>
      <c r="S623" s="5">
        <f t="shared" si="3"/>
        <v>0</v>
      </c>
      <c r="T623" s="5">
        <v>2653.9640129999998</v>
      </c>
      <c r="U623" s="5">
        <f t="shared" si="4"/>
        <v>7.8838096552674406</v>
      </c>
      <c r="V623" s="2">
        <v>0</v>
      </c>
      <c r="W623" s="12">
        <v>0</v>
      </c>
      <c r="X623" s="5">
        <v>20.29</v>
      </c>
      <c r="Y623" s="6">
        <f t="shared" si="26"/>
        <v>95.482352941176472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1</v>
      </c>
      <c r="AQ623" s="6">
        <v>0</v>
      </c>
      <c r="AR623" s="6">
        <v>0</v>
      </c>
      <c r="AS623" s="5">
        <v>1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</row>
    <row r="624" spans="1:52" ht="15.75" customHeight="1">
      <c r="A624" s="4">
        <v>43770</v>
      </c>
      <c r="B624" s="2" t="s">
        <v>6</v>
      </c>
      <c r="C624" s="19">
        <v>1</v>
      </c>
      <c r="D624" s="5" t="s">
        <v>12</v>
      </c>
      <c r="E624" s="5">
        <v>949.46</v>
      </c>
      <c r="F624" s="6">
        <f t="shared" si="0"/>
        <v>6.8558934019294631</v>
      </c>
      <c r="G624" s="10">
        <v>42</v>
      </c>
      <c r="H624" s="30">
        <f t="shared" si="27"/>
        <v>89641</v>
      </c>
      <c r="I624" s="10">
        <f t="shared" si="25"/>
        <v>11.403568083586686</v>
      </c>
      <c r="J624" s="10">
        <v>2</v>
      </c>
      <c r="K624" s="10">
        <v>410.6</v>
      </c>
      <c r="L624" s="6">
        <f t="shared" si="1"/>
        <v>6.0176195045848333</v>
      </c>
      <c r="M624" s="11"/>
      <c r="N624" s="11">
        <f t="shared" si="2"/>
        <v>0</v>
      </c>
      <c r="O624" s="5">
        <v>0</v>
      </c>
      <c r="P624" s="5">
        <v>1</v>
      </c>
      <c r="Q624" s="5">
        <v>0</v>
      </c>
      <c r="R624" s="5">
        <v>0</v>
      </c>
      <c r="S624" s="5">
        <f t="shared" si="3"/>
        <v>0</v>
      </c>
      <c r="T624" s="5">
        <v>2653.9640129999998</v>
      </c>
      <c r="U624" s="5">
        <f t="shared" si="4"/>
        <v>7.8838096552674406</v>
      </c>
      <c r="V624" s="2">
        <v>0</v>
      </c>
      <c r="W624" s="12">
        <v>0</v>
      </c>
      <c r="X624" s="5">
        <v>20.350000000000001</v>
      </c>
      <c r="Y624" s="6">
        <f t="shared" si="26"/>
        <v>95.764705882352956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1</v>
      </c>
      <c r="AR624" s="6">
        <v>0</v>
      </c>
      <c r="AS624" s="5">
        <v>1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</row>
    <row r="625" spans="1:52" ht="15.75" customHeight="1">
      <c r="A625" s="4">
        <v>43800</v>
      </c>
      <c r="B625" s="2" t="s">
        <v>6</v>
      </c>
      <c r="C625" s="19">
        <v>1</v>
      </c>
      <c r="D625" s="5" t="s">
        <v>12</v>
      </c>
      <c r="E625" s="5">
        <v>961.81</v>
      </c>
      <c r="F625" s="6">
        <f t="shared" si="0"/>
        <v>6.8688169259614815</v>
      </c>
      <c r="G625" s="10">
        <v>57</v>
      </c>
      <c r="H625" s="30">
        <f t="shared" si="27"/>
        <v>89698</v>
      </c>
      <c r="I625" s="10">
        <f t="shared" si="25"/>
        <v>11.404203751254281</v>
      </c>
      <c r="J625" s="10">
        <v>2</v>
      </c>
      <c r="K625" s="10">
        <v>446.14</v>
      </c>
      <c r="L625" s="6">
        <f t="shared" si="1"/>
        <v>6.1006328041086357</v>
      </c>
      <c r="M625" s="11"/>
      <c r="N625" s="11">
        <f t="shared" si="2"/>
        <v>0</v>
      </c>
      <c r="O625" s="5">
        <v>0</v>
      </c>
      <c r="P625" s="5">
        <v>1</v>
      </c>
      <c r="Q625" s="5">
        <v>0</v>
      </c>
      <c r="R625" s="5">
        <v>0</v>
      </c>
      <c r="S625" s="5">
        <f t="shared" si="3"/>
        <v>0</v>
      </c>
      <c r="T625" s="5">
        <v>2653.9640129999998</v>
      </c>
      <c r="U625" s="5">
        <f t="shared" si="4"/>
        <v>7.8838096552674406</v>
      </c>
      <c r="V625" s="2">
        <v>0</v>
      </c>
      <c r="W625" s="12">
        <v>0</v>
      </c>
      <c r="X625" s="5">
        <v>20.75</v>
      </c>
      <c r="Y625" s="6">
        <f t="shared" si="26"/>
        <v>97.647058823529406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1</v>
      </c>
      <c r="AS625" s="5">
        <v>1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</row>
    <row r="626" spans="1:52" ht="15.75" customHeight="1">
      <c r="A626" s="4">
        <v>43831</v>
      </c>
      <c r="B626" s="2" t="s">
        <v>6</v>
      </c>
      <c r="C626" s="19">
        <v>1</v>
      </c>
      <c r="D626" s="5" t="s">
        <v>12</v>
      </c>
      <c r="E626" s="5">
        <v>1181.3599999999999</v>
      </c>
      <c r="F626" s="6">
        <f t="shared" si="0"/>
        <v>7.0744215961655188</v>
      </c>
      <c r="G626" s="10">
        <v>46</v>
      </c>
      <c r="H626" s="30">
        <f t="shared" si="27"/>
        <v>89744</v>
      </c>
      <c r="I626" s="10">
        <f t="shared" si="25"/>
        <v>11.404716451748119</v>
      </c>
      <c r="J626" s="10">
        <v>2</v>
      </c>
      <c r="K626" s="10">
        <v>445.58</v>
      </c>
      <c r="L626" s="6">
        <f t="shared" si="1"/>
        <v>6.0993768043023771</v>
      </c>
      <c r="M626" s="11"/>
      <c r="N626" s="11">
        <f t="shared" si="2"/>
        <v>0</v>
      </c>
      <c r="O626" s="5">
        <v>0</v>
      </c>
      <c r="P626" s="5">
        <v>1</v>
      </c>
      <c r="Q626" s="5">
        <v>0</v>
      </c>
      <c r="R626" s="5">
        <v>0</v>
      </c>
      <c r="S626" s="5">
        <f t="shared" si="3"/>
        <v>0</v>
      </c>
      <c r="T626" s="5">
        <v>2653.9640129999998</v>
      </c>
      <c r="U626" s="5">
        <f t="shared" si="4"/>
        <v>7.8838096552674406</v>
      </c>
      <c r="V626" s="2">
        <v>0</v>
      </c>
      <c r="W626" s="12">
        <v>0</v>
      </c>
      <c r="X626" s="5">
        <v>20.77</v>
      </c>
      <c r="Y626" s="6">
        <f t="shared" si="26"/>
        <v>97.741176470588229</v>
      </c>
      <c r="Z626" s="5">
        <v>0</v>
      </c>
      <c r="AA626" s="5">
        <v>8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1</v>
      </c>
      <c r="AH626" s="5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5">
        <v>1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</row>
    <row r="627" spans="1:52" ht="15.75" customHeight="1">
      <c r="A627" s="4">
        <v>43862</v>
      </c>
      <c r="B627" s="2" t="s">
        <v>6</v>
      </c>
      <c r="C627" s="19">
        <v>1</v>
      </c>
      <c r="D627" s="5" t="s">
        <v>12</v>
      </c>
      <c r="E627" s="5">
        <v>1218.76</v>
      </c>
      <c r="F627" s="6">
        <f t="shared" si="0"/>
        <v>7.1055892274066004</v>
      </c>
      <c r="G627" s="10">
        <v>42</v>
      </c>
      <c r="H627" s="30">
        <f t="shared" si="27"/>
        <v>89786</v>
      </c>
      <c r="I627" s="10">
        <f t="shared" si="25"/>
        <v>11.405184340131855</v>
      </c>
      <c r="J627" s="10">
        <v>2</v>
      </c>
      <c r="K627" s="10">
        <v>422.61</v>
      </c>
      <c r="L627" s="6">
        <f t="shared" si="1"/>
        <v>6.0464497679403255</v>
      </c>
      <c r="M627" s="11"/>
      <c r="N627" s="11">
        <f t="shared" si="2"/>
        <v>0</v>
      </c>
      <c r="O627" s="5">
        <v>0</v>
      </c>
      <c r="P627" s="5">
        <v>1</v>
      </c>
      <c r="Q627" s="5">
        <v>0</v>
      </c>
      <c r="R627" s="5">
        <v>0</v>
      </c>
      <c r="S627" s="5">
        <f t="shared" si="3"/>
        <v>0</v>
      </c>
      <c r="T627" s="5">
        <v>2653.9640129999998</v>
      </c>
      <c r="U627" s="5">
        <f t="shared" si="4"/>
        <v>7.8838096552674406</v>
      </c>
      <c r="V627" s="2">
        <v>0</v>
      </c>
      <c r="W627" s="12">
        <v>0</v>
      </c>
      <c r="X627" s="5">
        <v>20.100000000000001</v>
      </c>
      <c r="Y627" s="6">
        <f t="shared" si="26"/>
        <v>94.588235294117652</v>
      </c>
      <c r="Z627" s="5">
        <v>0</v>
      </c>
      <c r="AA627" s="5">
        <v>21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1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5">
        <v>1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</row>
    <row r="628" spans="1:52" ht="15.75" customHeight="1">
      <c r="A628" s="4">
        <v>43891</v>
      </c>
      <c r="B628" s="2" t="s">
        <v>6</v>
      </c>
      <c r="C628" s="19">
        <v>1</v>
      </c>
      <c r="D628" s="5" t="s">
        <v>12</v>
      </c>
      <c r="E628" s="5">
        <v>1113.18</v>
      </c>
      <c r="F628" s="6">
        <f t="shared" si="0"/>
        <v>7.0149760632668414</v>
      </c>
      <c r="G628" s="10">
        <v>33</v>
      </c>
      <c r="H628" s="30">
        <f t="shared" si="27"/>
        <v>89819</v>
      </c>
      <c r="I628" s="10">
        <f t="shared" si="25"/>
        <v>11.405551813201885</v>
      </c>
      <c r="J628" s="10">
        <v>2</v>
      </c>
      <c r="K628" s="10">
        <v>396.85</v>
      </c>
      <c r="L628" s="6">
        <f t="shared" si="1"/>
        <v>5.9835583755368846</v>
      </c>
      <c r="M628" s="11"/>
      <c r="N628" s="11">
        <f t="shared" si="2"/>
        <v>0</v>
      </c>
      <c r="O628" s="5">
        <v>0</v>
      </c>
      <c r="P628" s="5">
        <v>1</v>
      </c>
      <c r="Q628" s="5">
        <v>0</v>
      </c>
      <c r="R628" s="5">
        <v>0</v>
      </c>
      <c r="S628" s="5">
        <f t="shared" si="3"/>
        <v>0</v>
      </c>
      <c r="T628" s="5">
        <v>2653.9640129999998</v>
      </c>
      <c r="U628" s="5">
        <f t="shared" si="4"/>
        <v>7.8838096552674406</v>
      </c>
      <c r="V628" s="2">
        <v>0</v>
      </c>
      <c r="W628" s="12">
        <v>0</v>
      </c>
      <c r="X628" s="5">
        <v>19.329999999999998</v>
      </c>
      <c r="Y628" s="6">
        <f t="shared" si="26"/>
        <v>90.964705882352931</v>
      </c>
      <c r="Z628" s="5">
        <v>51</v>
      </c>
      <c r="AA628" s="5">
        <v>2737</v>
      </c>
      <c r="AB628" s="5">
        <v>5</v>
      </c>
      <c r="AC628" s="5">
        <v>48</v>
      </c>
      <c r="AD628" s="5">
        <v>0</v>
      </c>
      <c r="AE628" s="5">
        <v>0</v>
      </c>
      <c r="AF628" s="5">
        <v>1</v>
      </c>
      <c r="AG628" s="5">
        <v>0</v>
      </c>
      <c r="AH628" s="5">
        <v>0</v>
      </c>
      <c r="AI628" s="6">
        <v>1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5">
        <v>1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</row>
    <row r="629" spans="1:52" ht="15.75" customHeight="1">
      <c r="A629" s="4">
        <v>43922</v>
      </c>
      <c r="B629" s="2" t="s">
        <v>6</v>
      </c>
      <c r="C629" s="19">
        <v>1</v>
      </c>
      <c r="D629" s="5" t="s">
        <v>12</v>
      </c>
      <c r="E629" s="5">
        <v>1380.65</v>
      </c>
      <c r="F629" s="6">
        <f t="shared" si="0"/>
        <v>7.230309681751498</v>
      </c>
      <c r="G629" s="10">
        <v>0</v>
      </c>
      <c r="H629" s="30">
        <f t="shared" si="27"/>
        <v>89819</v>
      </c>
      <c r="I629" s="10">
        <f t="shared" si="25"/>
        <v>11.405551813201885</v>
      </c>
      <c r="J629" s="10">
        <v>2</v>
      </c>
      <c r="K629" s="10">
        <v>282.60000000000002</v>
      </c>
      <c r="L629" s="6">
        <f t="shared" si="1"/>
        <v>5.6440324702504272</v>
      </c>
      <c r="M629" s="11"/>
      <c r="N629" s="11">
        <f t="shared" si="2"/>
        <v>0</v>
      </c>
      <c r="O629" s="5">
        <v>0</v>
      </c>
      <c r="P629" s="5">
        <v>1</v>
      </c>
      <c r="Q629" s="5">
        <v>0</v>
      </c>
      <c r="R629" s="5">
        <v>0</v>
      </c>
      <c r="S629" s="5">
        <f t="shared" si="3"/>
        <v>0</v>
      </c>
      <c r="T629" s="5">
        <v>2653.9640129999998</v>
      </c>
      <c r="U629" s="5">
        <f t="shared" si="4"/>
        <v>7.8838096552674406</v>
      </c>
      <c r="V629" s="2">
        <v>0</v>
      </c>
      <c r="W629" s="12">
        <v>0</v>
      </c>
      <c r="X629" s="5">
        <v>19.600000000000001</v>
      </c>
      <c r="Y629" s="6">
        <f t="shared" si="26"/>
        <v>92.235294117647072</v>
      </c>
      <c r="Z629" s="5">
        <v>7616</v>
      </c>
      <c r="AA629" s="5">
        <v>3236</v>
      </c>
      <c r="AB629" s="5">
        <v>163</v>
      </c>
      <c r="AC629" s="5">
        <v>55</v>
      </c>
      <c r="AD629" s="5">
        <v>0</v>
      </c>
      <c r="AE629" s="5">
        <v>0</v>
      </c>
      <c r="AF629" s="5">
        <v>1</v>
      </c>
      <c r="AG629" s="5">
        <v>0</v>
      </c>
      <c r="AH629" s="5">
        <v>0</v>
      </c>
      <c r="AI629" s="6">
        <v>0</v>
      </c>
      <c r="AJ629" s="6">
        <v>1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5">
        <v>1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</row>
    <row r="630" spans="1:52" ht="15.75" customHeight="1">
      <c r="A630" s="9">
        <v>43952</v>
      </c>
      <c r="B630" s="2" t="s">
        <v>6</v>
      </c>
      <c r="C630" s="19">
        <v>1</v>
      </c>
      <c r="D630" s="5" t="s">
        <v>12</v>
      </c>
      <c r="E630" s="5">
        <v>1468.15</v>
      </c>
      <c r="F630" s="6">
        <f t="shared" si="0"/>
        <v>7.2917583837909694</v>
      </c>
      <c r="G630" s="10">
        <v>0</v>
      </c>
      <c r="H630" s="30">
        <f t="shared" ref="H630:H640" si="28">G630+H629</f>
        <v>89819</v>
      </c>
      <c r="I630" s="10">
        <f t="shared" si="25"/>
        <v>11.405551813201885</v>
      </c>
      <c r="J630" s="10">
        <v>2</v>
      </c>
      <c r="K630" s="10">
        <v>315.67</v>
      </c>
      <c r="L630" s="6">
        <f t="shared" si="1"/>
        <v>5.7546973641243069</v>
      </c>
      <c r="M630" s="11"/>
      <c r="N630" s="11">
        <f t="shared" si="2"/>
        <v>0</v>
      </c>
      <c r="O630" s="5">
        <v>0</v>
      </c>
      <c r="P630" s="5">
        <v>1</v>
      </c>
      <c r="Q630" s="5">
        <v>0</v>
      </c>
      <c r="R630" s="5">
        <v>0</v>
      </c>
      <c r="S630" s="5">
        <f t="shared" si="3"/>
        <v>0</v>
      </c>
      <c r="T630" s="5">
        <v>2653.9640129999998</v>
      </c>
      <c r="U630" s="5">
        <f t="shared" si="4"/>
        <v>7.8838096552674406</v>
      </c>
      <c r="V630" s="2">
        <v>0</v>
      </c>
      <c r="W630" s="12">
        <v>0</v>
      </c>
      <c r="X630" s="5">
        <v>19.55</v>
      </c>
      <c r="Y630" s="6">
        <f t="shared" si="26"/>
        <v>92</v>
      </c>
      <c r="Z630" s="5">
        <v>39486</v>
      </c>
      <c r="AA630" s="5">
        <v>1817</v>
      </c>
      <c r="AB630" s="5">
        <v>482</v>
      </c>
      <c r="AC630" s="5">
        <v>12</v>
      </c>
      <c r="AD630" s="5">
        <v>0</v>
      </c>
      <c r="AE630" s="5">
        <v>0</v>
      </c>
      <c r="AF630" s="5">
        <v>1</v>
      </c>
      <c r="AG630" s="5">
        <v>0</v>
      </c>
      <c r="AH630" s="5">
        <v>0</v>
      </c>
      <c r="AI630" s="6">
        <v>0</v>
      </c>
      <c r="AJ630" s="6">
        <v>0</v>
      </c>
      <c r="AK630" s="6">
        <v>1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5">
        <v>1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</row>
    <row r="631" spans="1:52" ht="15.75" customHeight="1">
      <c r="A631" s="4">
        <v>43983</v>
      </c>
      <c r="B631" s="2" t="s">
        <v>6</v>
      </c>
      <c r="C631" s="19">
        <v>1</v>
      </c>
      <c r="D631" s="5" t="s">
        <v>12</v>
      </c>
      <c r="E631" s="5">
        <v>953.38</v>
      </c>
      <c r="F631" s="6">
        <f t="shared" si="0"/>
        <v>6.8600135649966765</v>
      </c>
      <c r="G631" s="10">
        <v>0</v>
      </c>
      <c r="H631" s="30">
        <f t="shared" si="28"/>
        <v>89819</v>
      </c>
      <c r="I631" s="10">
        <f t="shared" si="25"/>
        <v>11.405551813201885</v>
      </c>
      <c r="J631" s="10">
        <v>2</v>
      </c>
      <c r="K631" s="10">
        <v>402.45</v>
      </c>
      <c r="L631" s="6">
        <f t="shared" si="1"/>
        <v>5.9975708655397426</v>
      </c>
      <c r="M631" s="11"/>
      <c r="N631" s="11">
        <f t="shared" si="2"/>
        <v>0</v>
      </c>
      <c r="O631" s="5">
        <v>0</v>
      </c>
      <c r="P631" s="5">
        <v>1</v>
      </c>
      <c r="Q631" s="5">
        <v>0</v>
      </c>
      <c r="R631" s="5">
        <v>0</v>
      </c>
      <c r="S631" s="5">
        <f t="shared" si="3"/>
        <v>0</v>
      </c>
      <c r="T631" s="5">
        <v>2653.9640129999998</v>
      </c>
      <c r="U631" s="5">
        <f t="shared" si="4"/>
        <v>7.8838096552674406</v>
      </c>
      <c r="V631" s="2">
        <v>0</v>
      </c>
      <c r="W631" s="12">
        <v>0</v>
      </c>
      <c r="X631" s="5">
        <v>19.84</v>
      </c>
      <c r="Y631" s="6">
        <f t="shared" si="26"/>
        <v>93.364705882352936</v>
      </c>
      <c r="Z631" s="5">
        <v>98330</v>
      </c>
      <c r="AA631" s="5">
        <v>820</v>
      </c>
      <c r="AB631" s="5">
        <v>1197</v>
      </c>
      <c r="AC631" s="5">
        <v>6</v>
      </c>
      <c r="AD631" s="5">
        <v>0</v>
      </c>
      <c r="AE631" s="5">
        <v>0</v>
      </c>
      <c r="AF631" s="5">
        <v>1</v>
      </c>
      <c r="AG631" s="5">
        <v>0</v>
      </c>
      <c r="AH631" s="5">
        <v>0</v>
      </c>
      <c r="AI631" s="6">
        <v>0</v>
      </c>
      <c r="AJ631" s="6">
        <v>0</v>
      </c>
      <c r="AK631" s="6">
        <v>0</v>
      </c>
      <c r="AL631" s="6">
        <v>1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5">
        <v>1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</row>
    <row r="632" spans="1:52" ht="15.75" customHeight="1">
      <c r="A632" s="4">
        <v>44013</v>
      </c>
      <c r="B632" s="2" t="s">
        <v>6</v>
      </c>
      <c r="C632" s="19">
        <v>1</v>
      </c>
      <c r="D632" s="5" t="s">
        <v>12</v>
      </c>
      <c r="E632" s="5">
        <v>1997.92</v>
      </c>
      <c r="F632" s="6">
        <f t="shared" si="0"/>
        <v>7.5998619183668348</v>
      </c>
      <c r="G632" s="10">
        <v>0</v>
      </c>
      <c r="H632" s="30">
        <f t="shared" si="28"/>
        <v>89819</v>
      </c>
      <c r="I632" s="10">
        <f t="shared" si="25"/>
        <v>11.405551813201885</v>
      </c>
      <c r="J632" s="10">
        <v>2</v>
      </c>
      <c r="K632" s="10">
        <v>470.58</v>
      </c>
      <c r="L632" s="6">
        <f t="shared" si="1"/>
        <v>6.1539659764526302</v>
      </c>
      <c r="M632" s="11"/>
      <c r="N632" s="11">
        <f t="shared" si="2"/>
        <v>0</v>
      </c>
      <c r="O632" s="5">
        <v>0</v>
      </c>
      <c r="P632" s="5">
        <v>1</v>
      </c>
      <c r="Q632" s="5">
        <v>0</v>
      </c>
      <c r="R632" s="5">
        <v>0</v>
      </c>
      <c r="S632" s="5">
        <f t="shared" si="3"/>
        <v>0</v>
      </c>
      <c r="T632" s="5">
        <v>2653.9640129999998</v>
      </c>
      <c r="U632" s="5">
        <f t="shared" si="4"/>
        <v>7.8838096552674406</v>
      </c>
      <c r="V632" s="2">
        <v>0</v>
      </c>
      <c r="W632" s="12">
        <v>0</v>
      </c>
      <c r="X632" s="5">
        <v>19.989999999999998</v>
      </c>
      <c r="Y632" s="6">
        <f t="shared" si="26"/>
        <v>94.07058823529411</v>
      </c>
      <c r="Z632" s="5">
        <v>92178</v>
      </c>
      <c r="AA632" s="5">
        <v>337</v>
      </c>
      <c r="AB632" s="5">
        <v>1264</v>
      </c>
      <c r="AC632" s="5">
        <v>4</v>
      </c>
      <c r="AD632" s="5">
        <v>0</v>
      </c>
      <c r="AE632" s="5">
        <v>0</v>
      </c>
      <c r="AF632" s="5">
        <v>1</v>
      </c>
      <c r="AG632" s="5">
        <v>0</v>
      </c>
      <c r="AH632" s="5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1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5">
        <v>1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</row>
    <row r="633" spans="1:52" ht="15.75" customHeight="1">
      <c r="A633" s="4">
        <v>44044</v>
      </c>
      <c r="B633" s="2" t="s">
        <v>6</v>
      </c>
      <c r="C633" s="19">
        <v>1</v>
      </c>
      <c r="D633" s="5" t="s">
        <v>12</v>
      </c>
      <c r="E633" s="5">
        <v>1665.47</v>
      </c>
      <c r="F633" s="6">
        <f t="shared" si="0"/>
        <v>7.4178626448626792</v>
      </c>
      <c r="G633" s="10">
        <v>2</v>
      </c>
      <c r="H633" s="30">
        <f t="shared" si="28"/>
        <v>89821</v>
      </c>
      <c r="I633" s="10">
        <f t="shared" si="25"/>
        <v>11.405574079957621</v>
      </c>
      <c r="J633" s="10">
        <v>2</v>
      </c>
      <c r="K633" s="10">
        <v>409.83</v>
      </c>
      <c r="L633" s="6">
        <f t="shared" si="1"/>
        <v>6.0157424395675054</v>
      </c>
      <c r="M633" s="11"/>
      <c r="N633" s="11">
        <f t="shared" si="2"/>
        <v>0</v>
      </c>
      <c r="O633" s="5">
        <v>0</v>
      </c>
      <c r="P633" s="5">
        <v>1</v>
      </c>
      <c r="Q633" s="5">
        <v>0</v>
      </c>
      <c r="R633" s="5">
        <v>0</v>
      </c>
      <c r="S633" s="5">
        <f t="shared" si="3"/>
        <v>0</v>
      </c>
      <c r="T633" s="5">
        <v>2653.9640129999998</v>
      </c>
      <c r="U633" s="5">
        <f t="shared" si="4"/>
        <v>7.8838096552674406</v>
      </c>
      <c r="V633" s="2">
        <v>0</v>
      </c>
      <c r="W633" s="12">
        <v>0</v>
      </c>
      <c r="X633" s="5">
        <v>20.36</v>
      </c>
      <c r="Y633" s="6">
        <f t="shared" si="26"/>
        <v>95.811764705882354</v>
      </c>
      <c r="Z633" s="5">
        <v>75335</v>
      </c>
      <c r="AA633" s="5">
        <v>364</v>
      </c>
      <c r="AB633" s="5">
        <v>1170</v>
      </c>
      <c r="AC633" s="5">
        <v>2</v>
      </c>
      <c r="AD633" s="5">
        <v>0</v>
      </c>
      <c r="AE633" s="5">
        <v>0</v>
      </c>
      <c r="AF633" s="5">
        <v>1</v>
      </c>
      <c r="AG633" s="5">
        <v>0</v>
      </c>
      <c r="AH633" s="5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1</v>
      </c>
      <c r="AO633" s="6">
        <v>0</v>
      </c>
      <c r="AP633" s="6">
        <v>0</v>
      </c>
      <c r="AQ633" s="6">
        <v>0</v>
      </c>
      <c r="AR633" s="6">
        <v>0</v>
      </c>
      <c r="AS633" s="5">
        <v>1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</row>
    <row r="634" spans="1:52" ht="15.75" customHeight="1">
      <c r="A634" s="4">
        <v>44075</v>
      </c>
      <c r="B634" s="2" t="s">
        <v>6</v>
      </c>
      <c r="C634" s="19">
        <v>1</v>
      </c>
      <c r="D634" s="5" t="s">
        <v>12</v>
      </c>
      <c r="E634" s="5">
        <v>1487.1</v>
      </c>
      <c r="F634" s="6">
        <f t="shared" si="0"/>
        <v>7.3045831936946382</v>
      </c>
      <c r="G634" s="10">
        <v>0</v>
      </c>
      <c r="H634" s="30">
        <f t="shared" si="28"/>
        <v>89821</v>
      </c>
      <c r="I634" s="10">
        <f t="shared" si="25"/>
        <v>11.405574079957621</v>
      </c>
      <c r="J634" s="10">
        <v>2</v>
      </c>
      <c r="K634" s="10">
        <v>427.32</v>
      </c>
      <c r="L634" s="6">
        <f t="shared" si="1"/>
        <v>6.0575331470776863</v>
      </c>
      <c r="M634" s="11"/>
      <c r="N634" s="11">
        <f t="shared" si="2"/>
        <v>0</v>
      </c>
      <c r="O634" s="5">
        <v>0</v>
      </c>
      <c r="P634" s="5">
        <v>1</v>
      </c>
      <c r="Q634" s="5">
        <v>0</v>
      </c>
      <c r="R634" s="5">
        <v>0</v>
      </c>
      <c r="S634" s="5">
        <f t="shared" si="3"/>
        <v>0</v>
      </c>
      <c r="T634" s="5">
        <v>2653.9640129999998</v>
      </c>
      <c r="U634" s="5">
        <f t="shared" si="4"/>
        <v>7.8838096552674406</v>
      </c>
      <c r="V634" s="2">
        <v>0</v>
      </c>
      <c r="W634" s="12">
        <v>0</v>
      </c>
      <c r="X634" s="5">
        <v>20.399999999999999</v>
      </c>
      <c r="Y634" s="6">
        <f t="shared" si="26"/>
        <v>95.999999999999986</v>
      </c>
      <c r="Z634" s="5">
        <v>50483</v>
      </c>
      <c r="AA634" s="5">
        <v>1884</v>
      </c>
      <c r="AB634" s="5">
        <v>970</v>
      </c>
      <c r="AC634" s="5">
        <v>9</v>
      </c>
      <c r="AD634" s="5">
        <v>0</v>
      </c>
      <c r="AE634" s="5">
        <v>0</v>
      </c>
      <c r="AF634" s="5">
        <v>1</v>
      </c>
      <c r="AG634" s="5">
        <v>0</v>
      </c>
      <c r="AH634" s="5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1</v>
      </c>
      <c r="AP634" s="6">
        <v>0</v>
      </c>
      <c r="AQ634" s="6">
        <v>0</v>
      </c>
      <c r="AR634" s="6">
        <v>0</v>
      </c>
      <c r="AS634" s="5">
        <v>1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</row>
    <row r="635" spans="1:52" ht="15.75" customHeight="1">
      <c r="A635" s="4">
        <v>44105</v>
      </c>
      <c r="B635" s="2" t="s">
        <v>6</v>
      </c>
      <c r="C635" s="19">
        <v>1</v>
      </c>
      <c r="D635" s="5" t="s">
        <v>12</v>
      </c>
      <c r="E635" s="5">
        <v>1588.43</v>
      </c>
      <c r="F635" s="6">
        <f t="shared" si="0"/>
        <v>7.3705013860089847</v>
      </c>
      <c r="G635" s="10">
        <v>1</v>
      </c>
      <c r="H635" s="30">
        <f t="shared" si="28"/>
        <v>89822</v>
      </c>
      <c r="I635" s="10">
        <f t="shared" si="25"/>
        <v>11.405585213149562</v>
      </c>
      <c r="J635" s="10">
        <v>2</v>
      </c>
      <c r="K635" s="10">
        <v>429.25</v>
      </c>
      <c r="L635" s="6">
        <f t="shared" si="1"/>
        <v>6.062039499777585</v>
      </c>
      <c r="M635" s="11"/>
      <c r="N635" s="11">
        <f t="shared" si="2"/>
        <v>0</v>
      </c>
      <c r="O635" s="5">
        <v>0</v>
      </c>
      <c r="P635" s="5">
        <v>1</v>
      </c>
      <c r="Q635" s="5">
        <v>0</v>
      </c>
      <c r="R635" s="5">
        <v>0</v>
      </c>
      <c r="S635" s="5">
        <f t="shared" si="3"/>
        <v>0</v>
      </c>
      <c r="T635" s="5">
        <v>2653.9640129999998</v>
      </c>
      <c r="U635" s="5">
        <f t="shared" si="4"/>
        <v>7.8838096552674406</v>
      </c>
      <c r="V635" s="2">
        <v>0</v>
      </c>
      <c r="W635" s="12">
        <v>0</v>
      </c>
      <c r="X635" s="5">
        <v>20.399999999999999</v>
      </c>
      <c r="Y635" s="6">
        <f t="shared" si="26"/>
        <v>95.999999999999986</v>
      </c>
      <c r="Z635" s="5">
        <v>44205</v>
      </c>
      <c r="AA635" s="5">
        <v>20324</v>
      </c>
      <c r="AB635" s="5">
        <v>672</v>
      </c>
      <c r="AC635" s="5">
        <v>127</v>
      </c>
      <c r="AD635" s="5">
        <v>0</v>
      </c>
      <c r="AE635" s="5">
        <v>0</v>
      </c>
      <c r="AF635" s="5">
        <v>1</v>
      </c>
      <c r="AG635" s="5">
        <v>0</v>
      </c>
      <c r="AH635" s="5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0</v>
      </c>
      <c r="AS635" s="5">
        <v>1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</row>
    <row r="636" spans="1:52" ht="15.75" customHeight="1">
      <c r="A636" s="4">
        <v>44136</v>
      </c>
      <c r="B636" s="2" t="s">
        <v>6</v>
      </c>
      <c r="C636" s="19">
        <v>1</v>
      </c>
      <c r="D636" s="5" t="s">
        <v>12</v>
      </c>
      <c r="E636" s="5">
        <v>1598.57</v>
      </c>
      <c r="F636" s="6">
        <f t="shared" si="0"/>
        <v>7.3768647585952092</v>
      </c>
      <c r="G636" s="10">
        <v>0</v>
      </c>
      <c r="H636" s="30">
        <f t="shared" si="28"/>
        <v>89822</v>
      </c>
      <c r="I636" s="10">
        <f t="shared" si="25"/>
        <v>11.405585213149562</v>
      </c>
      <c r="J636" s="10">
        <v>2</v>
      </c>
      <c r="K636" s="10">
        <v>449.7</v>
      </c>
      <c r="L636" s="6">
        <f t="shared" si="1"/>
        <v>6.1085806937766618</v>
      </c>
      <c r="M636" s="11"/>
      <c r="N636" s="11">
        <f t="shared" si="2"/>
        <v>0</v>
      </c>
      <c r="O636" s="5">
        <v>0</v>
      </c>
      <c r="P636" s="5">
        <v>1</v>
      </c>
      <c r="Q636" s="5">
        <v>0</v>
      </c>
      <c r="R636" s="5">
        <v>0</v>
      </c>
      <c r="S636" s="5">
        <f t="shared" si="3"/>
        <v>0</v>
      </c>
      <c r="T636" s="5">
        <v>2653.9640129999998</v>
      </c>
      <c r="U636" s="5">
        <f t="shared" si="4"/>
        <v>7.8838096552674406</v>
      </c>
      <c r="V636" s="2">
        <v>0</v>
      </c>
      <c r="W636" s="12">
        <v>0</v>
      </c>
      <c r="X636" s="5">
        <v>20.84</v>
      </c>
      <c r="Y636" s="6">
        <f t="shared" si="26"/>
        <v>98.070588235294125</v>
      </c>
      <c r="Z636" s="5">
        <v>57248</v>
      </c>
      <c r="AA636" s="5">
        <v>34149</v>
      </c>
      <c r="AB636" s="5">
        <v>721</v>
      </c>
      <c r="AC636" s="5">
        <v>97</v>
      </c>
      <c r="AD636" s="5">
        <v>0</v>
      </c>
      <c r="AE636" s="5">
        <v>0</v>
      </c>
      <c r="AF636" s="5">
        <v>1</v>
      </c>
      <c r="AG636" s="5">
        <v>0</v>
      </c>
      <c r="AH636" s="5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1</v>
      </c>
      <c r="AR636" s="6">
        <v>0</v>
      </c>
      <c r="AS636" s="5">
        <v>1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</row>
    <row r="637" spans="1:52" ht="15.75" customHeight="1">
      <c r="A637" s="4">
        <v>44166</v>
      </c>
      <c r="B637" s="2" t="s">
        <v>6</v>
      </c>
      <c r="C637" s="19">
        <v>1</v>
      </c>
      <c r="D637" s="5" t="s">
        <v>12</v>
      </c>
      <c r="E637" s="5">
        <v>1387.59</v>
      </c>
      <c r="F637" s="6">
        <f t="shared" si="0"/>
        <v>7.23532370838182</v>
      </c>
      <c r="G637" s="10">
        <v>1</v>
      </c>
      <c r="H637" s="30">
        <f t="shared" si="28"/>
        <v>89823</v>
      </c>
      <c r="I637" s="10">
        <f t="shared" si="25"/>
        <v>11.405596346217557</v>
      </c>
      <c r="J637" s="10">
        <v>2</v>
      </c>
      <c r="K637" s="10">
        <v>471.52</v>
      </c>
      <c r="L637" s="6">
        <f t="shared" si="1"/>
        <v>6.1559615189893844</v>
      </c>
      <c r="M637" s="11"/>
      <c r="N637" s="11">
        <f t="shared" si="2"/>
        <v>0</v>
      </c>
      <c r="O637" s="5">
        <v>0</v>
      </c>
      <c r="P637" s="5">
        <v>1</v>
      </c>
      <c r="Q637" s="5">
        <v>0</v>
      </c>
      <c r="R637" s="5">
        <v>0</v>
      </c>
      <c r="S637" s="5">
        <f t="shared" si="3"/>
        <v>0</v>
      </c>
      <c r="T637" s="5">
        <v>2653.9640129999998</v>
      </c>
      <c r="U637" s="5">
        <f t="shared" si="4"/>
        <v>7.8838096552674406</v>
      </c>
      <c r="V637" s="2">
        <v>0</v>
      </c>
      <c r="W637" s="12">
        <v>0</v>
      </c>
      <c r="X637" s="5">
        <v>21.12</v>
      </c>
      <c r="Y637" s="6">
        <f t="shared" si="26"/>
        <v>99.388235294117649</v>
      </c>
      <c r="Z637" s="5">
        <v>48578</v>
      </c>
      <c r="AA637" s="5">
        <v>47313</v>
      </c>
      <c r="AB637" s="5">
        <v>915</v>
      </c>
      <c r="AC637" s="5">
        <v>111</v>
      </c>
      <c r="AD637" s="5">
        <v>0</v>
      </c>
      <c r="AE637" s="5">
        <v>0</v>
      </c>
      <c r="AF637" s="5">
        <v>1</v>
      </c>
      <c r="AG637" s="5">
        <v>0</v>
      </c>
      <c r="AH637" s="5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1</v>
      </c>
      <c r="AS637" s="5">
        <v>1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</row>
    <row r="638" spans="1:52" ht="15.75" customHeight="1">
      <c r="A638" s="4">
        <v>44197</v>
      </c>
      <c r="B638" s="2" t="s">
        <v>6</v>
      </c>
      <c r="C638" s="19">
        <v>1</v>
      </c>
      <c r="D638" s="5" t="s">
        <v>12</v>
      </c>
      <c r="E638" s="5">
        <v>1181.3599999999999</v>
      </c>
      <c r="F638" s="6">
        <f t="shared" si="0"/>
        <v>7.0744215961655188</v>
      </c>
      <c r="G638" s="10">
        <v>2</v>
      </c>
      <c r="H638" s="30">
        <f t="shared" si="28"/>
        <v>89825</v>
      </c>
      <c r="I638" s="10">
        <f t="shared" si="25"/>
        <v>11.405618611981719</v>
      </c>
      <c r="J638" s="10">
        <v>2</v>
      </c>
      <c r="K638" s="10">
        <v>484.63</v>
      </c>
      <c r="L638" s="6">
        <f t="shared" si="1"/>
        <v>6.1833857131934806</v>
      </c>
      <c r="M638" s="18"/>
      <c r="N638" s="11">
        <f t="shared" si="2"/>
        <v>0</v>
      </c>
      <c r="O638" s="5">
        <v>0</v>
      </c>
      <c r="P638" s="5">
        <v>1</v>
      </c>
      <c r="Q638" s="5">
        <v>0</v>
      </c>
      <c r="R638" s="5">
        <v>0</v>
      </c>
      <c r="S638" s="5">
        <f t="shared" si="3"/>
        <v>0</v>
      </c>
      <c r="T638" s="5">
        <v>2653.9640129999998</v>
      </c>
      <c r="U638" s="5">
        <f t="shared" si="4"/>
        <v>7.8838096552674406</v>
      </c>
      <c r="V638" s="2">
        <v>0</v>
      </c>
      <c r="W638" s="12">
        <v>0</v>
      </c>
      <c r="X638" s="5">
        <v>20.98</v>
      </c>
      <c r="Y638" s="6">
        <f t="shared" si="26"/>
        <v>98.729411764705887</v>
      </c>
      <c r="Z638" s="5">
        <v>21629</v>
      </c>
      <c r="AA638" s="5">
        <v>101949</v>
      </c>
      <c r="AB638" s="5">
        <v>568</v>
      </c>
      <c r="AC638" s="5">
        <v>289</v>
      </c>
      <c r="AD638" s="5">
        <v>567</v>
      </c>
      <c r="AE638" s="5">
        <v>0</v>
      </c>
      <c r="AF638" s="5">
        <v>1</v>
      </c>
      <c r="AG638" s="5">
        <v>1</v>
      </c>
      <c r="AH638" s="5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5">
        <v>1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</row>
    <row r="639" spans="1:52" ht="15.75" customHeight="1">
      <c r="A639" s="4">
        <v>44228</v>
      </c>
      <c r="B639" s="2" t="s">
        <v>6</v>
      </c>
      <c r="C639" s="19">
        <v>1</v>
      </c>
      <c r="D639" s="5" t="s">
        <v>12</v>
      </c>
      <c r="E639" s="5">
        <v>1218.76</v>
      </c>
      <c r="F639" s="6">
        <f t="shared" si="0"/>
        <v>7.1055892274066004</v>
      </c>
      <c r="G639" s="10">
        <v>2</v>
      </c>
      <c r="H639" s="30">
        <f t="shared" si="28"/>
        <v>89827</v>
      </c>
      <c r="I639" s="10">
        <f t="shared" si="25"/>
        <v>11.405640877250129</v>
      </c>
      <c r="J639" s="10">
        <v>2</v>
      </c>
      <c r="K639" s="10">
        <v>483.78</v>
      </c>
      <c r="L639" s="6">
        <f t="shared" si="1"/>
        <v>6.1816302579249855</v>
      </c>
      <c r="M639" s="11"/>
      <c r="N639" s="11">
        <f t="shared" si="2"/>
        <v>0</v>
      </c>
      <c r="O639" s="5">
        <v>0</v>
      </c>
      <c r="P639" s="5">
        <v>1</v>
      </c>
      <c r="Q639" s="5">
        <v>0</v>
      </c>
      <c r="R639" s="5">
        <v>0</v>
      </c>
      <c r="S639" s="5">
        <f t="shared" si="3"/>
        <v>0</v>
      </c>
      <c r="T639" s="5">
        <v>2653.9640129999998</v>
      </c>
      <c r="U639" s="5">
        <f t="shared" si="4"/>
        <v>7.8838096552674406</v>
      </c>
      <c r="V639" s="2">
        <v>0</v>
      </c>
      <c r="W639" s="12">
        <v>0</v>
      </c>
      <c r="X639" s="5">
        <v>20.92</v>
      </c>
      <c r="Y639" s="6">
        <f t="shared" si="26"/>
        <v>98.447058823529417</v>
      </c>
      <c r="Z639" s="5">
        <v>11077</v>
      </c>
      <c r="AA639" s="5">
        <v>85793</v>
      </c>
      <c r="AB639" s="5">
        <v>281</v>
      </c>
      <c r="AC639" s="5">
        <v>375</v>
      </c>
      <c r="AD639" s="5">
        <v>1938619</v>
      </c>
      <c r="AE639" s="5">
        <v>18710</v>
      </c>
      <c r="AF639" s="5">
        <v>1</v>
      </c>
      <c r="AG639" s="5">
        <v>0</v>
      </c>
      <c r="AH639" s="5">
        <v>1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5">
        <v>1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</row>
    <row r="640" spans="1:52" ht="15.75" customHeight="1">
      <c r="A640" s="4">
        <v>44256</v>
      </c>
      <c r="B640" s="2" t="s">
        <v>6</v>
      </c>
      <c r="C640" s="19">
        <v>1</v>
      </c>
      <c r="D640" s="5" t="s">
        <v>12</v>
      </c>
      <c r="E640" s="5">
        <v>1113.18</v>
      </c>
      <c r="F640" s="6">
        <f t="shared" si="0"/>
        <v>7.0149760632668414</v>
      </c>
      <c r="G640" s="10">
        <v>7</v>
      </c>
      <c r="H640" s="30">
        <f t="shared" si="28"/>
        <v>89834</v>
      </c>
      <c r="I640" s="10">
        <f t="shared" si="25"/>
        <v>11.40571880178582</v>
      </c>
      <c r="J640" s="10">
        <v>2</v>
      </c>
      <c r="K640" s="10">
        <v>496.73</v>
      </c>
      <c r="L640" s="6">
        <f t="shared" si="1"/>
        <v>6.2080466189203456</v>
      </c>
      <c r="M640" s="11"/>
      <c r="N640" s="11">
        <f t="shared" si="2"/>
        <v>0</v>
      </c>
      <c r="O640" s="5">
        <v>0</v>
      </c>
      <c r="P640" s="5">
        <v>1</v>
      </c>
      <c r="Q640" s="5">
        <v>0</v>
      </c>
      <c r="R640" s="5">
        <v>0</v>
      </c>
      <c r="S640" s="5">
        <f t="shared" si="3"/>
        <v>0</v>
      </c>
      <c r="T640" s="5">
        <v>2653.9640129999998</v>
      </c>
      <c r="U640" s="5">
        <f t="shared" si="4"/>
        <v>7.8838096552674406</v>
      </c>
      <c r="V640" s="2">
        <v>0</v>
      </c>
      <c r="W640" s="12">
        <v>0</v>
      </c>
      <c r="X640" s="5">
        <v>20.39</v>
      </c>
      <c r="Y640" s="6">
        <f t="shared" si="26"/>
        <v>95.952941176470588</v>
      </c>
      <c r="Z640" s="5">
        <v>65079</v>
      </c>
      <c r="AA640" s="5">
        <v>44748</v>
      </c>
      <c r="AB640" s="5">
        <v>638</v>
      </c>
      <c r="AC640" s="5">
        <v>137</v>
      </c>
      <c r="AD640" s="5">
        <v>70407</v>
      </c>
      <c r="AE640" s="5">
        <v>688741</v>
      </c>
      <c r="AF640" s="5">
        <v>1</v>
      </c>
      <c r="AG640" s="5">
        <v>0</v>
      </c>
      <c r="AH640" s="5">
        <v>0</v>
      </c>
      <c r="AI640" s="6">
        <v>1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5">
        <v>1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</row>
    <row r="641" spans="1:52" ht="15.75" customHeight="1">
      <c r="A641" s="4">
        <v>44287</v>
      </c>
      <c r="B641" s="2" t="s">
        <v>6</v>
      </c>
      <c r="C641" s="19">
        <v>1</v>
      </c>
      <c r="D641" s="5" t="s">
        <v>12</v>
      </c>
      <c r="E641" s="5">
        <v>1380.65</v>
      </c>
      <c r="F641" s="6">
        <f t="shared" si="0"/>
        <v>7.230309681751498</v>
      </c>
      <c r="G641" s="10">
        <v>0</v>
      </c>
      <c r="H641" s="30">
        <f t="shared" ref="H641:H672" si="29">G641+H640</f>
        <v>89834</v>
      </c>
      <c r="I641" s="10">
        <f t="shared" si="25"/>
        <v>11.40571880178582</v>
      </c>
      <c r="J641" s="10">
        <v>2</v>
      </c>
      <c r="K641" s="10">
        <v>504.07</v>
      </c>
      <c r="L641" s="6">
        <f t="shared" si="1"/>
        <v>6.2227151473160891</v>
      </c>
      <c r="M641" s="11"/>
      <c r="N641" s="11">
        <f t="shared" si="2"/>
        <v>0</v>
      </c>
      <c r="O641" s="5">
        <v>0</v>
      </c>
      <c r="P641" s="5">
        <v>1</v>
      </c>
      <c r="Q641" s="5">
        <v>0</v>
      </c>
      <c r="R641" s="5">
        <v>0</v>
      </c>
      <c r="S641" s="5">
        <f t="shared" si="3"/>
        <v>0</v>
      </c>
      <c r="T641" s="5">
        <v>2653.9640129999998</v>
      </c>
      <c r="U641" s="5">
        <f t="shared" si="4"/>
        <v>7.8838096552674406</v>
      </c>
      <c r="V641" s="2">
        <v>0</v>
      </c>
      <c r="W641" s="12">
        <v>0</v>
      </c>
      <c r="X641" s="5">
        <v>20.67</v>
      </c>
      <c r="Y641" s="6">
        <f t="shared" si="26"/>
        <v>97.270588235294113</v>
      </c>
      <c r="Z641" s="5">
        <v>147837</v>
      </c>
      <c r="AA641" s="5">
        <v>63213</v>
      </c>
      <c r="AB641" s="5">
        <v>2404</v>
      </c>
      <c r="AC641" s="5">
        <v>234</v>
      </c>
      <c r="AD641" s="5">
        <v>1247104</v>
      </c>
      <c r="AE641" s="5">
        <v>757743</v>
      </c>
      <c r="AF641" s="5">
        <v>1</v>
      </c>
      <c r="AG641" s="5">
        <v>0</v>
      </c>
      <c r="AH641" s="5">
        <v>0</v>
      </c>
      <c r="AI641" s="6">
        <v>0</v>
      </c>
      <c r="AJ641" s="6">
        <v>1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5">
        <v>1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</row>
    <row r="642" spans="1:52" ht="15.75" customHeight="1">
      <c r="A642" s="9">
        <v>44317</v>
      </c>
      <c r="B642" s="2" t="s">
        <v>6</v>
      </c>
      <c r="C642" s="19">
        <v>1</v>
      </c>
      <c r="D642" s="5" t="s">
        <v>12</v>
      </c>
      <c r="E642" s="5">
        <v>1468.15</v>
      </c>
      <c r="F642" s="6">
        <f t="shared" si="0"/>
        <v>7.2917583837909694</v>
      </c>
      <c r="G642" s="10">
        <v>3</v>
      </c>
      <c r="H642" s="30">
        <f t="shared" si="29"/>
        <v>89837</v>
      </c>
      <c r="I642" s="10">
        <f t="shared" si="25"/>
        <v>11.405752196156646</v>
      </c>
      <c r="J642" s="10">
        <v>2</v>
      </c>
      <c r="K642" s="10">
        <v>477.97</v>
      </c>
      <c r="L642" s="6">
        <f t="shared" si="1"/>
        <v>6.1695479690155945</v>
      </c>
      <c r="M642" s="11"/>
      <c r="N642" s="11">
        <f t="shared" si="2"/>
        <v>0</v>
      </c>
      <c r="O642" s="5">
        <v>0</v>
      </c>
      <c r="P642" s="5">
        <v>1</v>
      </c>
      <c r="Q642" s="5">
        <v>0</v>
      </c>
      <c r="R642" s="5">
        <v>0</v>
      </c>
      <c r="S642" s="5">
        <f t="shared" si="3"/>
        <v>0</v>
      </c>
      <c r="T642" s="5">
        <v>2653.9640129999998</v>
      </c>
      <c r="U642" s="5">
        <f t="shared" si="4"/>
        <v>7.8838096552674406</v>
      </c>
      <c r="V642" s="2">
        <v>0</v>
      </c>
      <c r="W642" s="12">
        <v>0</v>
      </c>
      <c r="X642" s="5">
        <v>20.5</v>
      </c>
      <c r="Y642" s="6">
        <f t="shared" si="26"/>
        <v>96.470588235294116</v>
      </c>
      <c r="Z642" s="5">
        <v>41408</v>
      </c>
      <c r="AA642" s="5">
        <v>163644</v>
      </c>
      <c r="AB642" s="5">
        <v>1169</v>
      </c>
      <c r="AC642" s="5">
        <v>1290</v>
      </c>
      <c r="AD642" s="5">
        <v>823451</v>
      </c>
      <c r="AE642" s="5">
        <v>1578487</v>
      </c>
      <c r="AF642" s="5">
        <v>1</v>
      </c>
      <c r="AG642" s="5">
        <v>0</v>
      </c>
      <c r="AH642" s="5">
        <v>0</v>
      </c>
      <c r="AI642" s="6">
        <v>0</v>
      </c>
      <c r="AJ642" s="6">
        <v>0</v>
      </c>
      <c r="AK642" s="6">
        <v>1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5">
        <v>1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</row>
    <row r="643" spans="1:52" ht="15.75" customHeight="1">
      <c r="A643" s="4">
        <v>44348</v>
      </c>
      <c r="B643" s="2" t="s">
        <v>6</v>
      </c>
      <c r="C643" s="19">
        <v>1</v>
      </c>
      <c r="D643" s="5" t="s">
        <v>12</v>
      </c>
      <c r="E643" s="5">
        <v>894.2</v>
      </c>
      <c r="F643" s="6">
        <f t="shared" si="0"/>
        <v>6.7959294637998804</v>
      </c>
      <c r="G643" s="10">
        <v>0</v>
      </c>
      <c r="H643" s="30">
        <f t="shared" si="29"/>
        <v>89837</v>
      </c>
      <c r="I643" s="10">
        <f t="shared" ref="I643:I706" si="30">LN(H643)</f>
        <v>11.405752196156646</v>
      </c>
      <c r="J643" s="10">
        <v>2</v>
      </c>
      <c r="K643" s="10">
        <v>508.07</v>
      </c>
      <c r="L643" s="6">
        <f t="shared" si="1"/>
        <v>6.2306192333611756</v>
      </c>
      <c r="M643" s="11"/>
      <c r="N643" s="11">
        <f t="shared" si="2"/>
        <v>0</v>
      </c>
      <c r="O643" s="5">
        <v>0</v>
      </c>
      <c r="P643" s="5">
        <v>1</v>
      </c>
      <c r="Q643" s="5">
        <v>0</v>
      </c>
      <c r="R643" s="5">
        <v>0</v>
      </c>
      <c r="S643" s="5">
        <f t="shared" si="3"/>
        <v>0</v>
      </c>
      <c r="T643" s="5">
        <v>2653.9640129999998</v>
      </c>
      <c r="U643" s="5">
        <f t="shared" si="4"/>
        <v>7.8838096552674406</v>
      </c>
      <c r="V643" s="2">
        <v>0</v>
      </c>
      <c r="W643" s="12">
        <v>0</v>
      </c>
      <c r="X643" s="5">
        <v>20.420000000000002</v>
      </c>
      <c r="Y643" s="6">
        <f t="shared" si="26"/>
        <v>96.094117647058837</v>
      </c>
      <c r="Z643" s="5">
        <v>112718</v>
      </c>
      <c r="AA643" s="5">
        <v>179622</v>
      </c>
      <c r="AB643" s="5">
        <v>1884</v>
      </c>
      <c r="AC643" s="5">
        <v>2374</v>
      </c>
      <c r="AD643" s="5">
        <v>42601</v>
      </c>
      <c r="AE643" s="5">
        <v>5263588</v>
      </c>
      <c r="AF643" s="5">
        <v>1</v>
      </c>
      <c r="AG643" s="5">
        <v>0</v>
      </c>
      <c r="AH643" s="5">
        <v>0</v>
      </c>
      <c r="AI643" s="6">
        <v>0</v>
      </c>
      <c r="AJ643" s="6">
        <v>0</v>
      </c>
      <c r="AK643" s="6">
        <v>0</v>
      </c>
      <c r="AL643" s="6">
        <v>1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5">
        <v>1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</row>
    <row r="644" spans="1:52" ht="15.75" customHeight="1">
      <c r="A644" s="4">
        <v>44378</v>
      </c>
      <c r="B644" s="2" t="s">
        <v>6</v>
      </c>
      <c r="C644" s="19">
        <v>1</v>
      </c>
      <c r="D644" s="5" t="s">
        <v>12</v>
      </c>
      <c r="E644" s="5">
        <v>939.37</v>
      </c>
      <c r="F644" s="6">
        <f t="shared" si="0"/>
        <v>6.8452094378051163</v>
      </c>
      <c r="G644" s="10">
        <v>0</v>
      </c>
      <c r="H644" s="30">
        <f t="shared" si="29"/>
        <v>89837</v>
      </c>
      <c r="I644" s="10">
        <f t="shared" si="30"/>
        <v>11.405752196156646</v>
      </c>
      <c r="J644" s="10">
        <v>2</v>
      </c>
      <c r="K644" s="10">
        <v>471.44</v>
      </c>
      <c r="L644" s="6">
        <f t="shared" si="1"/>
        <v>6.1557918405296581</v>
      </c>
      <c r="M644" s="11"/>
      <c r="N644" s="11">
        <f t="shared" si="2"/>
        <v>0</v>
      </c>
      <c r="O644" s="5">
        <v>0</v>
      </c>
      <c r="P644" s="5">
        <v>1</v>
      </c>
      <c r="Q644" s="5">
        <v>0</v>
      </c>
      <c r="R644" s="5">
        <v>0</v>
      </c>
      <c r="S644" s="5">
        <f t="shared" si="3"/>
        <v>0</v>
      </c>
      <c r="T644" s="5">
        <v>2653.9640129999998</v>
      </c>
      <c r="U644" s="5">
        <f t="shared" si="4"/>
        <v>7.8838096552674406</v>
      </c>
      <c r="V644" s="2">
        <v>0</v>
      </c>
      <c r="W644" s="12">
        <v>0</v>
      </c>
      <c r="X644" s="5">
        <v>20.079999999999998</v>
      </c>
      <c r="Y644" s="6">
        <f t="shared" si="26"/>
        <v>94.494117647058815</v>
      </c>
      <c r="Z644" s="5">
        <v>336226</v>
      </c>
      <c r="AA644" s="5">
        <v>361293</v>
      </c>
      <c r="AB644" s="5">
        <v>6182</v>
      </c>
      <c r="AC644" s="5">
        <v>3854</v>
      </c>
      <c r="AD644" s="5">
        <v>2734283</v>
      </c>
      <c r="AE644" s="5">
        <v>12818217</v>
      </c>
      <c r="AF644" s="5">
        <v>1</v>
      </c>
      <c r="AG644" s="5">
        <v>0</v>
      </c>
      <c r="AH644" s="5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5">
        <v>1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</row>
    <row r="645" spans="1:52" ht="15.75" customHeight="1">
      <c r="A645" s="4">
        <v>44409</v>
      </c>
      <c r="B645" s="2" t="s">
        <v>6</v>
      </c>
      <c r="C645" s="19">
        <v>1</v>
      </c>
      <c r="D645" s="5" t="s">
        <v>12</v>
      </c>
      <c r="E645" s="5">
        <v>817.58</v>
      </c>
      <c r="F645" s="6">
        <f t="shared" si="0"/>
        <v>6.7063487573107139</v>
      </c>
      <c r="G645" s="10">
        <v>0</v>
      </c>
      <c r="H645" s="30">
        <f t="shared" si="29"/>
        <v>89837</v>
      </c>
      <c r="I645" s="10">
        <f t="shared" si="30"/>
        <v>11.405752196156646</v>
      </c>
      <c r="J645" s="10">
        <v>2</v>
      </c>
      <c r="K645" s="10">
        <v>508.07</v>
      </c>
      <c r="L645" s="6">
        <f t="shared" si="1"/>
        <v>6.2306192333611756</v>
      </c>
      <c r="M645" s="11"/>
      <c r="N645" s="11">
        <f t="shared" si="2"/>
        <v>0</v>
      </c>
      <c r="O645" s="5">
        <v>0</v>
      </c>
      <c r="P645" s="5">
        <v>1</v>
      </c>
      <c r="Q645" s="5">
        <v>0</v>
      </c>
      <c r="R645" s="5">
        <v>0</v>
      </c>
      <c r="S645" s="5">
        <f t="shared" si="3"/>
        <v>0</v>
      </c>
      <c r="T645" s="5">
        <v>2653.9640129999998</v>
      </c>
      <c r="U645" s="5">
        <f t="shared" si="4"/>
        <v>7.8838096552674406</v>
      </c>
      <c r="V645" s="2">
        <v>0</v>
      </c>
      <c r="W645" s="12">
        <v>0</v>
      </c>
      <c r="X645" s="5">
        <v>20.5</v>
      </c>
      <c r="Y645" s="6">
        <f t="shared" si="26"/>
        <v>96.470588235294116</v>
      </c>
      <c r="Z645" s="5">
        <v>251134</v>
      </c>
      <c r="AA645" s="5">
        <v>632982</v>
      </c>
      <c r="AB645" s="5">
        <v>5510</v>
      </c>
      <c r="AC645" s="5">
        <v>7640</v>
      </c>
      <c r="AD645" s="5">
        <v>11087192</v>
      </c>
      <c r="AE645" s="5">
        <v>14442151</v>
      </c>
      <c r="AF645" s="5">
        <v>1</v>
      </c>
      <c r="AG645" s="5">
        <v>0</v>
      </c>
      <c r="AH645" s="5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5">
        <v>1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</row>
    <row r="646" spans="1:52" ht="15.75" customHeight="1">
      <c r="A646" s="4">
        <v>44440</v>
      </c>
      <c r="B646" s="2" t="s">
        <v>6</v>
      </c>
      <c r="C646" s="19">
        <v>1</v>
      </c>
      <c r="D646" s="5" t="s">
        <v>12</v>
      </c>
      <c r="E646" s="5">
        <v>714.89</v>
      </c>
      <c r="F646" s="6">
        <f t="shared" si="0"/>
        <v>6.5721286847046283</v>
      </c>
      <c r="G646" s="10">
        <v>0</v>
      </c>
      <c r="H646" s="30">
        <f t="shared" si="29"/>
        <v>89837</v>
      </c>
      <c r="I646" s="10">
        <f t="shared" si="30"/>
        <v>11.405752196156646</v>
      </c>
      <c r="J646" s="10">
        <v>2</v>
      </c>
      <c r="K646" s="10">
        <v>471.44</v>
      </c>
      <c r="L646" s="6">
        <f t="shared" si="1"/>
        <v>6.1557918405296581</v>
      </c>
      <c r="M646" s="11"/>
      <c r="N646" s="11">
        <f t="shared" si="2"/>
        <v>0</v>
      </c>
      <c r="O646" s="5">
        <v>0</v>
      </c>
      <c r="P646" s="5">
        <v>1</v>
      </c>
      <c r="Q646" s="5">
        <v>0</v>
      </c>
      <c r="R646" s="5">
        <v>0</v>
      </c>
      <c r="S646" s="5">
        <f t="shared" si="3"/>
        <v>0</v>
      </c>
      <c r="T646" s="5">
        <v>2653.9640129999998</v>
      </c>
      <c r="U646" s="5">
        <f t="shared" si="4"/>
        <v>7.8838096552674406</v>
      </c>
      <c r="V646" s="2">
        <v>0</v>
      </c>
      <c r="W646" s="12">
        <v>0</v>
      </c>
      <c r="X646" s="5">
        <v>20.420000000000002</v>
      </c>
      <c r="Y646" s="6">
        <f t="shared" si="26"/>
        <v>96.094117647058837</v>
      </c>
      <c r="Z646" s="5">
        <v>55293</v>
      </c>
      <c r="AA646" s="5">
        <v>499441</v>
      </c>
      <c r="AB646" s="5">
        <v>1315</v>
      </c>
      <c r="AC646" s="5">
        <v>9671</v>
      </c>
      <c r="AD646" s="5">
        <v>18962130</v>
      </c>
      <c r="AE646" s="5">
        <v>9400997</v>
      </c>
      <c r="AF646" s="5">
        <v>1</v>
      </c>
      <c r="AG646" s="5">
        <v>0</v>
      </c>
      <c r="AH646" s="5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1</v>
      </c>
      <c r="AP646" s="6">
        <v>0</v>
      </c>
      <c r="AQ646" s="6">
        <v>0</v>
      </c>
      <c r="AR646" s="6">
        <v>0</v>
      </c>
      <c r="AS646" s="5">
        <v>1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</row>
    <row r="647" spans="1:52" ht="15.75" customHeight="1">
      <c r="A647" s="4">
        <v>44470</v>
      </c>
      <c r="B647" s="2" t="s">
        <v>6</v>
      </c>
      <c r="C647" s="19">
        <v>1</v>
      </c>
      <c r="D647" s="5" t="s">
        <v>12</v>
      </c>
      <c r="E647" s="5">
        <v>702.1</v>
      </c>
      <c r="F647" s="6">
        <f t="shared" si="0"/>
        <v>6.5540758440232034</v>
      </c>
      <c r="G647" s="10">
        <v>4</v>
      </c>
      <c r="H647" s="30">
        <f t="shared" si="29"/>
        <v>89841</v>
      </c>
      <c r="I647" s="10">
        <f t="shared" si="30"/>
        <v>11.405796720249754</v>
      </c>
      <c r="J647" s="10">
        <v>2</v>
      </c>
      <c r="K647" s="10">
        <v>461.8</v>
      </c>
      <c r="L647" s="6">
        <f t="shared" si="1"/>
        <v>6.1351318969203952</v>
      </c>
      <c r="M647" s="11"/>
      <c r="N647" s="11">
        <f t="shared" si="2"/>
        <v>0</v>
      </c>
      <c r="O647" s="5">
        <v>0</v>
      </c>
      <c r="P647" s="5">
        <v>1</v>
      </c>
      <c r="Q647" s="5">
        <v>0</v>
      </c>
      <c r="R647" s="5">
        <v>0</v>
      </c>
      <c r="S647" s="5">
        <f t="shared" si="3"/>
        <v>0</v>
      </c>
      <c r="T647" s="5">
        <v>2653.9640129999998</v>
      </c>
      <c r="U647" s="5">
        <f t="shared" si="4"/>
        <v>7.8838096552674406</v>
      </c>
      <c r="V647" s="2">
        <v>0</v>
      </c>
      <c r="W647" s="12">
        <v>0</v>
      </c>
      <c r="X647" s="5">
        <v>20.69</v>
      </c>
      <c r="Y647" s="6">
        <f t="shared" si="26"/>
        <v>97.364705882352936</v>
      </c>
      <c r="Z647" s="5">
        <v>13628</v>
      </c>
      <c r="AA647" s="5">
        <v>225947</v>
      </c>
      <c r="AB647" s="5">
        <v>358</v>
      </c>
      <c r="AC647" s="5">
        <v>2577</v>
      </c>
      <c r="AD647" s="5">
        <v>6884827</v>
      </c>
      <c r="AE647" s="5">
        <v>5725254</v>
      </c>
      <c r="AF647" s="5">
        <v>1</v>
      </c>
      <c r="AG647" s="5">
        <v>0</v>
      </c>
      <c r="AH647" s="5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1</v>
      </c>
      <c r="AQ647" s="6">
        <v>0</v>
      </c>
      <c r="AR647" s="6">
        <v>0</v>
      </c>
      <c r="AS647" s="5">
        <v>1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</row>
    <row r="648" spans="1:52" ht="15.75" customHeight="1">
      <c r="A648" s="4">
        <v>44501</v>
      </c>
      <c r="B648" s="2" t="s">
        <v>6</v>
      </c>
      <c r="C648" s="19">
        <v>1</v>
      </c>
      <c r="D648" s="5" t="s">
        <v>12</v>
      </c>
      <c r="E648" s="5">
        <v>618.09</v>
      </c>
      <c r="F648" s="6">
        <f t="shared" si="0"/>
        <v>6.4266340779224773</v>
      </c>
      <c r="G648" s="10">
        <v>6</v>
      </c>
      <c r="H648" s="30">
        <f t="shared" si="29"/>
        <v>89847</v>
      </c>
      <c r="I648" s="10">
        <f t="shared" si="30"/>
        <v>11.405863502672645</v>
      </c>
      <c r="J648" s="10">
        <v>2</v>
      </c>
      <c r="K648" s="10">
        <v>516.14</v>
      </c>
      <c r="L648" s="6">
        <f t="shared" si="1"/>
        <v>6.2463780465109942</v>
      </c>
      <c r="M648" s="11"/>
      <c r="N648" s="11">
        <f t="shared" si="2"/>
        <v>0</v>
      </c>
      <c r="O648" s="5">
        <v>0</v>
      </c>
      <c r="P648" s="5">
        <v>1</v>
      </c>
      <c r="Q648" s="5">
        <v>0</v>
      </c>
      <c r="R648" s="5">
        <v>0</v>
      </c>
      <c r="S648" s="5">
        <f t="shared" si="3"/>
        <v>0</v>
      </c>
      <c r="T648" s="5">
        <v>2653.9640129999998</v>
      </c>
      <c r="U648" s="5">
        <f t="shared" si="4"/>
        <v>7.8838096552674406</v>
      </c>
      <c r="V648" s="2">
        <v>0</v>
      </c>
      <c r="W648" s="12">
        <v>0</v>
      </c>
      <c r="X648" s="5">
        <v>20.3</v>
      </c>
      <c r="Y648" s="6">
        <f t="shared" si="26"/>
        <v>95.529411764705884</v>
      </c>
      <c r="Z648" s="5">
        <v>6745</v>
      </c>
      <c r="AA648" s="5">
        <v>161140</v>
      </c>
      <c r="AB648" s="5">
        <v>113</v>
      </c>
      <c r="AC648" s="5">
        <v>1513</v>
      </c>
      <c r="AD648" s="5">
        <v>16980584</v>
      </c>
      <c r="AE648" s="5">
        <v>3014561</v>
      </c>
      <c r="AF648" s="5">
        <v>1</v>
      </c>
      <c r="AG648" s="5">
        <v>0</v>
      </c>
      <c r="AH648" s="5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1</v>
      </c>
      <c r="AR648" s="6">
        <v>0</v>
      </c>
      <c r="AS648" s="5">
        <v>1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</row>
    <row r="649" spans="1:52" ht="15.75" customHeight="1">
      <c r="A649" s="4">
        <v>44531</v>
      </c>
      <c r="B649" s="2" t="s">
        <v>6</v>
      </c>
      <c r="C649" s="19">
        <v>1</v>
      </c>
      <c r="D649" s="5" t="s">
        <v>12</v>
      </c>
      <c r="E649" s="5">
        <v>656.8</v>
      </c>
      <c r="F649" s="6">
        <f t="shared" si="0"/>
        <v>6.4873795581382181</v>
      </c>
      <c r="G649" s="10">
        <v>4</v>
      </c>
      <c r="H649" s="30">
        <f t="shared" si="29"/>
        <v>89851</v>
      </c>
      <c r="I649" s="10">
        <f t="shared" si="30"/>
        <v>11.405908021810315</v>
      </c>
      <c r="J649" s="10">
        <v>2</v>
      </c>
      <c r="K649" s="10">
        <v>518.45000000000005</v>
      </c>
      <c r="L649" s="6">
        <f t="shared" si="1"/>
        <v>6.250843591004287</v>
      </c>
      <c r="M649" s="11"/>
      <c r="N649" s="11">
        <f t="shared" si="2"/>
        <v>0</v>
      </c>
      <c r="O649" s="5">
        <v>0</v>
      </c>
      <c r="P649" s="5">
        <v>1</v>
      </c>
      <c r="Q649" s="5">
        <v>0</v>
      </c>
      <c r="R649" s="5">
        <v>0</v>
      </c>
      <c r="S649" s="5">
        <f t="shared" si="3"/>
        <v>0</v>
      </c>
      <c r="T649" s="5">
        <v>2653.9640129999998</v>
      </c>
      <c r="U649" s="5">
        <f t="shared" si="4"/>
        <v>7.8838096552674406</v>
      </c>
      <c r="V649" s="2">
        <v>0</v>
      </c>
      <c r="W649" s="12">
        <v>0</v>
      </c>
      <c r="X649" s="5">
        <v>20.57</v>
      </c>
      <c r="Y649" s="6">
        <f t="shared" si="26"/>
        <v>96.8</v>
      </c>
      <c r="Z649" s="5">
        <v>9255</v>
      </c>
      <c r="AA649" s="5">
        <v>125304</v>
      </c>
      <c r="AB649" s="5">
        <v>91</v>
      </c>
      <c r="AC649" s="5">
        <v>1062</v>
      </c>
      <c r="AD649" s="5">
        <v>8813795</v>
      </c>
      <c r="AE649" s="5">
        <v>4123880</v>
      </c>
      <c r="AF649" s="5">
        <v>1</v>
      </c>
      <c r="AG649" s="5">
        <v>0</v>
      </c>
      <c r="AH649" s="5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1</v>
      </c>
      <c r="AS649" s="5">
        <v>1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</row>
    <row r="650" spans="1:52" ht="15.75" customHeight="1">
      <c r="A650" s="4">
        <v>44562</v>
      </c>
      <c r="B650" s="2" t="s">
        <v>6</v>
      </c>
      <c r="C650" s="19">
        <v>1</v>
      </c>
      <c r="D650" s="5" t="s">
        <v>12</v>
      </c>
      <c r="E650" s="5">
        <v>681.53</v>
      </c>
      <c r="F650" s="6">
        <f t="shared" si="0"/>
        <v>6.5243402707106313</v>
      </c>
      <c r="G650" s="10">
        <v>13</v>
      </c>
      <c r="H650" s="30">
        <f t="shared" si="29"/>
        <v>89864</v>
      </c>
      <c r="I650" s="10">
        <f t="shared" si="30"/>
        <v>11.406052695321405</v>
      </c>
      <c r="J650" s="10">
        <v>2.5</v>
      </c>
      <c r="K650" s="10">
        <v>511.96</v>
      </c>
      <c r="L650" s="6">
        <f t="shared" si="1"/>
        <v>6.2382464969875908</v>
      </c>
      <c r="M650" s="11"/>
      <c r="N650" s="11">
        <f t="shared" si="2"/>
        <v>0</v>
      </c>
      <c r="O650" s="5">
        <v>0</v>
      </c>
      <c r="P650" s="5">
        <v>1</v>
      </c>
      <c r="Q650" s="5">
        <v>0</v>
      </c>
      <c r="R650" s="5">
        <v>0</v>
      </c>
      <c r="S650" s="5">
        <f t="shared" si="3"/>
        <v>0</v>
      </c>
      <c r="T650" s="5">
        <v>2653.9640129999998</v>
      </c>
      <c r="U650" s="5">
        <f t="shared" si="4"/>
        <v>7.8838096552674406</v>
      </c>
      <c r="V650" s="2">
        <v>0</v>
      </c>
      <c r="W650" s="12">
        <v>0</v>
      </c>
      <c r="X650" s="5">
        <v>20.53</v>
      </c>
      <c r="Y650" s="6">
        <f t="shared" si="26"/>
        <v>96.611764705882351</v>
      </c>
      <c r="Z650" s="5">
        <v>213294</v>
      </c>
      <c r="AA650" s="5">
        <v>112672</v>
      </c>
      <c r="AB650" s="5">
        <v>322</v>
      </c>
      <c r="AC650" s="5">
        <v>491</v>
      </c>
      <c r="AD650" s="5">
        <v>14576165</v>
      </c>
      <c r="AE650" s="5">
        <v>5877477</v>
      </c>
      <c r="AF650" s="5">
        <v>1</v>
      </c>
      <c r="AG650" s="5">
        <v>1</v>
      </c>
      <c r="AH650" s="5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5">
        <v>1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</row>
    <row r="651" spans="1:52" ht="15.75" customHeight="1">
      <c r="A651" s="4">
        <v>44593</v>
      </c>
      <c r="B651" s="2" t="s">
        <v>6</v>
      </c>
      <c r="C651" s="19">
        <v>1</v>
      </c>
      <c r="D651" s="5" t="s">
        <v>12</v>
      </c>
      <c r="E651" s="5">
        <v>645.42999999999995</v>
      </c>
      <c r="F651" s="6">
        <f t="shared" si="0"/>
        <v>6.4699167613389328</v>
      </c>
      <c r="G651" s="10">
        <v>9</v>
      </c>
      <c r="H651" s="30">
        <f t="shared" si="29"/>
        <v>89873</v>
      </c>
      <c r="I651" s="10">
        <f t="shared" si="30"/>
        <v>11.406152841646398</v>
      </c>
      <c r="J651" s="10">
        <v>2.5</v>
      </c>
      <c r="K651" s="10">
        <v>521.51</v>
      </c>
      <c r="L651" s="6">
        <f t="shared" si="1"/>
        <v>6.2567284497123978</v>
      </c>
      <c r="M651" s="11"/>
      <c r="N651" s="11">
        <f t="shared" si="2"/>
        <v>0</v>
      </c>
      <c r="O651" s="5">
        <v>0</v>
      </c>
      <c r="P651" s="5">
        <v>1</v>
      </c>
      <c r="Q651" s="5">
        <v>0</v>
      </c>
      <c r="R651" s="5">
        <v>0</v>
      </c>
      <c r="S651" s="5">
        <f t="shared" si="3"/>
        <v>0</v>
      </c>
      <c r="T651" s="5">
        <v>2653.9640129999998</v>
      </c>
      <c r="U651" s="5">
        <f t="shared" si="4"/>
        <v>7.8838096552674406</v>
      </c>
      <c r="V651" s="2">
        <v>0</v>
      </c>
      <c r="W651" s="12">
        <v>0</v>
      </c>
      <c r="X651" s="5">
        <v>20.46</v>
      </c>
      <c r="Y651" s="6">
        <f t="shared" si="26"/>
        <v>96.28235294117647</v>
      </c>
      <c r="Z651" s="5">
        <v>144744</v>
      </c>
      <c r="AA651" s="5">
        <v>571978</v>
      </c>
      <c r="AB651" s="5">
        <v>643</v>
      </c>
      <c r="AC651" s="5">
        <v>771</v>
      </c>
      <c r="AD651" s="5">
        <v>3913910</v>
      </c>
      <c r="AE651" s="5">
        <v>3642169</v>
      </c>
      <c r="AF651" s="5">
        <v>1</v>
      </c>
      <c r="AG651" s="5">
        <v>0</v>
      </c>
      <c r="AH651" s="5">
        <v>1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5">
        <v>1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</row>
    <row r="652" spans="1:52" ht="15.75" customHeight="1">
      <c r="A652" s="4">
        <v>44621</v>
      </c>
      <c r="B652" s="2" t="s">
        <v>6</v>
      </c>
      <c r="C652" s="19">
        <v>1</v>
      </c>
      <c r="D652" s="5" t="s">
        <v>12</v>
      </c>
      <c r="E652" s="5">
        <v>700.78</v>
      </c>
      <c r="F652" s="6">
        <f t="shared" si="0"/>
        <v>6.5521940004021566</v>
      </c>
      <c r="G652" s="10">
        <v>12</v>
      </c>
      <c r="H652" s="30">
        <f t="shared" si="29"/>
        <v>89885</v>
      </c>
      <c r="I652" s="10">
        <f t="shared" si="30"/>
        <v>11.406286354480516</v>
      </c>
      <c r="J652" s="10">
        <v>2.5</v>
      </c>
      <c r="K652" s="10">
        <v>520.9</v>
      </c>
      <c r="L652" s="6">
        <f t="shared" si="1"/>
        <v>6.2555580847511454</v>
      </c>
      <c r="M652" s="11"/>
      <c r="N652" s="11">
        <f t="shared" si="2"/>
        <v>0</v>
      </c>
      <c r="O652" s="5">
        <v>0</v>
      </c>
      <c r="P652" s="5">
        <v>1</v>
      </c>
      <c r="Q652" s="5">
        <v>0</v>
      </c>
      <c r="R652" s="5">
        <v>0</v>
      </c>
      <c r="S652" s="5">
        <f t="shared" si="3"/>
        <v>0</v>
      </c>
      <c r="T652" s="5">
        <v>2653.9640129999998</v>
      </c>
      <c r="U652" s="5">
        <f t="shared" si="4"/>
        <v>7.8838096552674406</v>
      </c>
      <c r="V652" s="2">
        <v>0</v>
      </c>
      <c r="W652" s="12">
        <v>0</v>
      </c>
      <c r="X652" s="5">
        <v>20.5</v>
      </c>
      <c r="Y652" s="6">
        <f t="shared" si="26"/>
        <v>96.470588235294116</v>
      </c>
      <c r="Z652" s="5">
        <v>8000</v>
      </c>
      <c r="AA652" s="5">
        <v>759183</v>
      </c>
      <c r="AB652" s="5">
        <v>85</v>
      </c>
      <c r="AC652" s="5">
        <v>2234</v>
      </c>
      <c r="AD652" s="5">
        <v>30821308</v>
      </c>
      <c r="AE652" s="5">
        <v>1681978</v>
      </c>
      <c r="AF652" s="5">
        <v>1</v>
      </c>
      <c r="AG652" s="5">
        <v>0</v>
      </c>
      <c r="AH652" s="5">
        <v>0</v>
      </c>
      <c r="AI652" s="6">
        <v>1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5">
        <v>1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</row>
    <row r="653" spans="1:52" ht="15.75" customHeight="1">
      <c r="A653" s="4">
        <v>44652</v>
      </c>
      <c r="B653" s="2" t="s">
        <v>6</v>
      </c>
      <c r="C653" s="19">
        <v>1</v>
      </c>
      <c r="D653" s="5" t="s">
        <v>12</v>
      </c>
      <c r="E653" s="5">
        <v>798.66</v>
      </c>
      <c r="F653" s="6">
        <f t="shared" si="0"/>
        <v>6.6829353232869826</v>
      </c>
      <c r="G653" s="10">
        <v>39</v>
      </c>
      <c r="H653" s="30">
        <f t="shared" si="29"/>
        <v>89924</v>
      </c>
      <c r="I653" s="10">
        <f t="shared" si="30"/>
        <v>11.406720148123901</v>
      </c>
      <c r="J653" s="10">
        <v>2.5</v>
      </c>
      <c r="K653" s="10">
        <v>489.73</v>
      </c>
      <c r="L653" s="6">
        <f t="shared" si="1"/>
        <v>6.1938542188289736</v>
      </c>
      <c r="M653" s="11"/>
      <c r="N653" s="11">
        <f t="shared" si="2"/>
        <v>0</v>
      </c>
      <c r="O653" s="5">
        <v>0</v>
      </c>
      <c r="P653" s="5">
        <v>1</v>
      </c>
      <c r="Q653" s="5">
        <v>0</v>
      </c>
      <c r="R653" s="5">
        <v>0</v>
      </c>
      <c r="S653" s="5">
        <f t="shared" si="3"/>
        <v>0</v>
      </c>
      <c r="T653" s="5">
        <v>2653.9640129999998</v>
      </c>
      <c r="U653" s="5">
        <f t="shared" si="4"/>
        <v>7.8838096552674406</v>
      </c>
      <c r="V653" s="2">
        <v>0</v>
      </c>
      <c r="W653" s="12">
        <v>0</v>
      </c>
      <c r="X653" s="5">
        <v>19.82</v>
      </c>
      <c r="Y653" s="6">
        <f t="shared" si="26"/>
        <v>93.270588235294113</v>
      </c>
      <c r="Z653" s="5">
        <v>1114</v>
      </c>
      <c r="AA653" s="5">
        <v>246085</v>
      </c>
      <c r="AB653" s="5">
        <v>5</v>
      </c>
      <c r="AC653" s="5">
        <v>564</v>
      </c>
      <c r="AD653" s="5">
        <v>1534602</v>
      </c>
      <c r="AE653" s="5">
        <v>1419288</v>
      </c>
      <c r="AF653" s="5">
        <v>1</v>
      </c>
      <c r="AG653" s="5">
        <v>0</v>
      </c>
      <c r="AH653" s="5">
        <v>0</v>
      </c>
      <c r="AI653" s="6">
        <v>0</v>
      </c>
      <c r="AJ653" s="6">
        <v>1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5">
        <v>1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</row>
    <row r="654" spans="1:52" ht="15.75" customHeight="1">
      <c r="A654" s="9">
        <v>44682</v>
      </c>
      <c r="B654" s="2" t="s">
        <v>6</v>
      </c>
      <c r="C654" s="19">
        <v>1</v>
      </c>
      <c r="D654" s="5" t="s">
        <v>12</v>
      </c>
      <c r="E654" s="5">
        <v>796.94</v>
      </c>
      <c r="F654" s="6">
        <f t="shared" si="0"/>
        <v>6.6807793936477022</v>
      </c>
      <c r="G654" s="10">
        <v>6</v>
      </c>
      <c r="H654" s="30">
        <f t="shared" si="29"/>
        <v>89930</v>
      </c>
      <c r="I654" s="10">
        <f t="shared" si="30"/>
        <v>11.406786868908561</v>
      </c>
      <c r="J654" s="10">
        <v>2.5</v>
      </c>
      <c r="K654" s="10">
        <v>459.57</v>
      </c>
      <c r="L654" s="6">
        <f t="shared" si="1"/>
        <v>6.1302912696927141</v>
      </c>
      <c r="M654" s="11"/>
      <c r="N654" s="11">
        <f t="shared" si="2"/>
        <v>0</v>
      </c>
      <c r="O654" s="5">
        <v>0</v>
      </c>
      <c r="P654" s="5">
        <v>1</v>
      </c>
      <c r="Q654" s="5">
        <v>0</v>
      </c>
      <c r="R654" s="5">
        <v>0</v>
      </c>
      <c r="S654" s="5">
        <f t="shared" si="3"/>
        <v>0</v>
      </c>
      <c r="T654" s="5">
        <v>2653.9640129999998</v>
      </c>
      <c r="U654" s="5">
        <f t="shared" si="4"/>
        <v>7.8838096552674406</v>
      </c>
      <c r="V654" s="2">
        <v>0</v>
      </c>
      <c r="W654" s="12">
        <v>0</v>
      </c>
      <c r="X654" s="5">
        <v>20.34</v>
      </c>
      <c r="Y654" s="6">
        <f t="shared" si="26"/>
        <v>95.71764705882353</v>
      </c>
      <c r="Z654" s="5">
        <v>816</v>
      </c>
      <c r="AA654" s="5">
        <v>58506</v>
      </c>
      <c r="AB654" s="5">
        <v>4</v>
      </c>
      <c r="AC654" s="5">
        <v>129</v>
      </c>
      <c r="AD654" s="5">
        <v>540962</v>
      </c>
      <c r="AE654" s="5">
        <v>679861</v>
      </c>
      <c r="AF654" s="5">
        <v>1</v>
      </c>
      <c r="AG654" s="5">
        <v>0</v>
      </c>
      <c r="AH654" s="5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5">
        <v>1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</row>
    <row r="655" spans="1:52" ht="15.75" customHeight="1">
      <c r="A655" s="4">
        <v>44713</v>
      </c>
      <c r="B655" s="2" t="s">
        <v>6</v>
      </c>
      <c r="C655" s="19">
        <v>1</v>
      </c>
      <c r="D655" s="5" t="s">
        <v>12</v>
      </c>
      <c r="E655" s="5">
        <v>741.52</v>
      </c>
      <c r="F655" s="6">
        <f t="shared" si="0"/>
        <v>6.6087021335675775</v>
      </c>
      <c r="G655" s="10">
        <v>9</v>
      </c>
      <c r="H655" s="30">
        <f t="shared" si="29"/>
        <v>89939</v>
      </c>
      <c r="I655" s="10">
        <f t="shared" si="30"/>
        <v>11.406886941739428</v>
      </c>
      <c r="J655" s="10">
        <v>2.5</v>
      </c>
      <c r="K655" s="10">
        <v>551.27</v>
      </c>
      <c r="L655" s="6">
        <f t="shared" si="1"/>
        <v>6.3122247072820477</v>
      </c>
      <c r="M655" s="11"/>
      <c r="N655" s="11">
        <f t="shared" si="2"/>
        <v>0</v>
      </c>
      <c r="O655" s="5">
        <v>0</v>
      </c>
      <c r="P655" s="5">
        <v>1</v>
      </c>
      <c r="Q655" s="5">
        <v>0</v>
      </c>
      <c r="R655" s="5">
        <v>0</v>
      </c>
      <c r="S655" s="5">
        <f t="shared" si="3"/>
        <v>0</v>
      </c>
      <c r="T655" s="5">
        <v>2653.9640129999998</v>
      </c>
      <c r="U655" s="5">
        <f t="shared" si="4"/>
        <v>7.8838096552674406</v>
      </c>
      <c r="V655" s="2">
        <v>0</v>
      </c>
      <c r="W655" s="12">
        <v>0</v>
      </c>
      <c r="X655" s="5">
        <v>21.21</v>
      </c>
      <c r="Y655" s="6">
        <f t="shared" si="26"/>
        <v>99.811764705882354</v>
      </c>
      <c r="Z655" s="5">
        <v>20282</v>
      </c>
      <c r="AA655" s="5">
        <v>59545</v>
      </c>
      <c r="AB655" s="5">
        <v>18</v>
      </c>
      <c r="AC655" s="5">
        <v>89</v>
      </c>
      <c r="AD655" s="5">
        <v>1159562</v>
      </c>
      <c r="AE655" s="5">
        <v>299499</v>
      </c>
      <c r="AF655" s="5">
        <v>1</v>
      </c>
      <c r="AG655" s="5">
        <v>0</v>
      </c>
      <c r="AH655" s="5">
        <v>0</v>
      </c>
      <c r="AI655" s="6">
        <v>0</v>
      </c>
      <c r="AJ655" s="6">
        <v>0</v>
      </c>
      <c r="AK655" s="6">
        <v>0</v>
      </c>
      <c r="AL655" s="6">
        <v>1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5">
        <v>1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</row>
    <row r="656" spans="1:52" ht="15.75" customHeight="1">
      <c r="A656" s="4">
        <v>44743</v>
      </c>
      <c r="B656" s="2" t="s">
        <v>6</v>
      </c>
      <c r="C656" s="19">
        <v>1</v>
      </c>
      <c r="D656" s="5" t="s">
        <v>12</v>
      </c>
      <c r="E656" s="5">
        <v>1308.04</v>
      </c>
      <c r="F656" s="6">
        <f t="shared" si="0"/>
        <v>7.1762851125893086</v>
      </c>
      <c r="G656" s="10">
        <v>41</v>
      </c>
      <c r="H656" s="30">
        <f t="shared" si="29"/>
        <v>89980</v>
      </c>
      <c r="I656" s="10">
        <f t="shared" si="30"/>
        <v>11.407342702395164</v>
      </c>
      <c r="J656" s="10">
        <v>2.5</v>
      </c>
      <c r="K656" s="10">
        <v>487.4</v>
      </c>
      <c r="L656" s="6">
        <f t="shared" si="1"/>
        <v>6.1890851411911054</v>
      </c>
      <c r="M656" s="11"/>
      <c r="N656" s="11">
        <f t="shared" si="2"/>
        <v>0</v>
      </c>
      <c r="O656" s="5">
        <v>0</v>
      </c>
      <c r="P656" s="5">
        <v>1</v>
      </c>
      <c r="Q656" s="5">
        <v>0</v>
      </c>
      <c r="R656" s="5">
        <v>0</v>
      </c>
      <c r="S656" s="5">
        <f t="shared" si="3"/>
        <v>0</v>
      </c>
      <c r="T656" s="5">
        <v>2653.9640129999998</v>
      </c>
      <c r="U656" s="5">
        <f t="shared" si="4"/>
        <v>7.8838096552674406</v>
      </c>
      <c r="V656" s="2">
        <v>0</v>
      </c>
      <c r="W656" s="12">
        <v>0</v>
      </c>
      <c r="X656" s="5">
        <v>21.28</v>
      </c>
      <c r="Y656" s="6">
        <f t="shared" si="26"/>
        <v>100.14117647058823</v>
      </c>
      <c r="Z656" s="5">
        <v>31468</v>
      </c>
      <c r="AA656" s="5">
        <v>113998</v>
      </c>
      <c r="AB656" s="5">
        <v>142</v>
      </c>
      <c r="AC656" s="5">
        <v>204</v>
      </c>
      <c r="AD656" s="5">
        <v>1012701</v>
      </c>
      <c r="AE656" s="5">
        <v>431809</v>
      </c>
      <c r="AF656" s="5">
        <v>1</v>
      </c>
      <c r="AG656" s="5">
        <v>0</v>
      </c>
      <c r="AH656" s="5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5">
        <v>1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</row>
    <row r="657" spans="1:52" ht="15.75" customHeight="1">
      <c r="A657" s="4">
        <v>44774</v>
      </c>
      <c r="B657" s="2" t="s">
        <v>6</v>
      </c>
      <c r="C657" s="19">
        <v>1</v>
      </c>
      <c r="D657" s="5" t="s">
        <v>12</v>
      </c>
      <c r="E657" s="5">
        <v>1016.06</v>
      </c>
      <c r="F657" s="6">
        <f t="shared" si="0"/>
        <v>6.9236876815128525</v>
      </c>
      <c r="G657" s="10">
        <v>573</v>
      </c>
      <c r="H657" s="30">
        <f t="shared" si="29"/>
        <v>90553</v>
      </c>
      <c r="I657" s="10">
        <f t="shared" si="30"/>
        <v>11.413690593629669</v>
      </c>
      <c r="J657" s="10">
        <v>2.5</v>
      </c>
      <c r="K657" s="10">
        <v>517.33000000000004</v>
      </c>
      <c r="L657" s="6">
        <f t="shared" si="1"/>
        <v>6.2486809687553269</v>
      </c>
      <c r="M657" s="11"/>
      <c r="N657" s="11">
        <f t="shared" si="2"/>
        <v>0</v>
      </c>
      <c r="O657" s="5">
        <v>0</v>
      </c>
      <c r="P657" s="5">
        <v>1</v>
      </c>
      <c r="Q657" s="5">
        <v>0</v>
      </c>
      <c r="R657" s="5">
        <v>0</v>
      </c>
      <c r="S657" s="5">
        <f t="shared" si="3"/>
        <v>0</v>
      </c>
      <c r="T657" s="5">
        <v>2653.9640129999998</v>
      </c>
      <c r="U657" s="5">
        <f t="shared" si="4"/>
        <v>7.8838096552674406</v>
      </c>
      <c r="V657" s="2">
        <v>0</v>
      </c>
      <c r="W657" s="12">
        <v>0</v>
      </c>
      <c r="X657" s="5">
        <v>21.23</v>
      </c>
      <c r="Y657" s="6">
        <f t="shared" si="26"/>
        <v>99.905882352941177</v>
      </c>
      <c r="Z657" s="5">
        <v>6689</v>
      </c>
      <c r="AA657" s="5">
        <v>102571</v>
      </c>
      <c r="AB657" s="5">
        <v>32</v>
      </c>
      <c r="AC657" s="5">
        <v>269</v>
      </c>
      <c r="AE657" s="5">
        <v>195089</v>
      </c>
      <c r="AF657" s="5">
        <v>1</v>
      </c>
      <c r="AG657" s="5">
        <v>0</v>
      </c>
      <c r="AH657" s="5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1</v>
      </c>
      <c r="AO657" s="6">
        <v>0</v>
      </c>
      <c r="AP657" s="6">
        <v>0</v>
      </c>
      <c r="AQ657" s="6">
        <v>0</v>
      </c>
      <c r="AR657" s="6">
        <v>0</v>
      </c>
      <c r="AS657" s="5">
        <v>1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</row>
    <row r="658" spans="1:52" ht="15.75" customHeight="1">
      <c r="A658" s="4">
        <v>44805</v>
      </c>
      <c r="B658" s="2" t="s">
        <v>6</v>
      </c>
      <c r="C658" s="19">
        <v>1</v>
      </c>
      <c r="D658" s="5" t="s">
        <v>12</v>
      </c>
      <c r="E658" s="5">
        <v>749.53</v>
      </c>
      <c r="F658" s="6">
        <f t="shared" si="0"/>
        <v>6.6194463434260626</v>
      </c>
      <c r="G658" s="10">
        <v>4659</v>
      </c>
      <c r="H658" s="30">
        <f t="shared" si="29"/>
        <v>95212</v>
      </c>
      <c r="I658" s="10">
        <f t="shared" si="30"/>
        <v>11.463861263255938</v>
      </c>
      <c r="J658" s="10">
        <v>2.5</v>
      </c>
      <c r="K658" s="10">
        <v>496.1</v>
      </c>
      <c r="L658" s="6">
        <f t="shared" si="1"/>
        <v>6.2067775193070034</v>
      </c>
      <c r="M658" s="11"/>
      <c r="N658" s="11">
        <f t="shared" si="2"/>
        <v>0</v>
      </c>
      <c r="O658" s="5">
        <v>0</v>
      </c>
      <c r="P658" s="5">
        <v>1</v>
      </c>
      <c r="Q658" s="5">
        <v>0</v>
      </c>
      <c r="R658" s="5">
        <v>0</v>
      </c>
      <c r="S658" s="5">
        <f t="shared" si="3"/>
        <v>0</v>
      </c>
      <c r="T658" s="5">
        <v>2653.9640129999998</v>
      </c>
      <c r="U658" s="5">
        <f t="shared" si="4"/>
        <v>7.8838096552674406</v>
      </c>
      <c r="V658" s="2">
        <v>0</v>
      </c>
      <c r="W658" s="12">
        <v>0</v>
      </c>
      <c r="X658" s="5">
        <v>20.66</v>
      </c>
      <c r="Y658" s="6">
        <f t="shared" si="26"/>
        <v>97.223529411764702</v>
      </c>
      <c r="Z658" s="5">
        <v>12543</v>
      </c>
      <c r="AA658" s="5">
        <v>56248</v>
      </c>
      <c r="AB658" s="5">
        <v>39</v>
      </c>
      <c r="AC658" s="5">
        <v>153</v>
      </c>
      <c r="AD658" s="5">
        <v>240397</v>
      </c>
      <c r="AE658" s="5">
        <v>72676</v>
      </c>
      <c r="AF658" s="5">
        <v>1</v>
      </c>
      <c r="AG658" s="5">
        <v>0</v>
      </c>
      <c r="AH658" s="5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1</v>
      </c>
      <c r="AP658" s="6">
        <v>0</v>
      </c>
      <c r="AQ658" s="6">
        <v>0</v>
      </c>
      <c r="AR658" s="6">
        <v>0</v>
      </c>
      <c r="AS658" s="5">
        <v>1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</row>
    <row r="659" spans="1:52" ht="15.75" customHeight="1">
      <c r="A659" s="4">
        <v>44835</v>
      </c>
      <c r="B659" s="2" t="s">
        <v>6</v>
      </c>
      <c r="C659" s="19">
        <v>1</v>
      </c>
      <c r="D659" s="5" t="s">
        <v>12</v>
      </c>
      <c r="E659" s="5">
        <v>681.81</v>
      </c>
      <c r="F659" s="6">
        <f t="shared" si="0"/>
        <v>6.5247510266540303</v>
      </c>
      <c r="G659" s="10">
        <v>10410</v>
      </c>
      <c r="H659" s="30">
        <f t="shared" si="29"/>
        <v>105622</v>
      </c>
      <c r="I659" s="10">
        <f t="shared" si="30"/>
        <v>11.567621961889257</v>
      </c>
      <c r="J659" s="10">
        <v>2.5</v>
      </c>
      <c r="K659" s="10">
        <v>1</v>
      </c>
      <c r="L659" s="6">
        <f t="shared" si="1"/>
        <v>0</v>
      </c>
      <c r="M659" s="11"/>
      <c r="N659" s="11">
        <f t="shared" si="2"/>
        <v>0</v>
      </c>
      <c r="O659" s="5">
        <v>0</v>
      </c>
      <c r="P659" s="5">
        <v>1</v>
      </c>
      <c r="Q659" s="5">
        <v>0</v>
      </c>
      <c r="R659" s="5">
        <v>0</v>
      </c>
      <c r="S659" s="5">
        <f t="shared" si="3"/>
        <v>0</v>
      </c>
      <c r="T659" s="5">
        <v>2653.9640129999998</v>
      </c>
      <c r="U659" s="5">
        <f t="shared" si="4"/>
        <v>7.8838096552674406</v>
      </c>
      <c r="V659" s="2">
        <v>0</v>
      </c>
      <c r="W659" s="12">
        <v>0</v>
      </c>
      <c r="X659" s="5">
        <v>20.52</v>
      </c>
      <c r="Y659" s="6">
        <f t="shared" si="26"/>
        <v>96.564705882352939</v>
      </c>
      <c r="AF659" s="5">
        <v>1</v>
      </c>
      <c r="AG659" s="5">
        <v>0</v>
      </c>
      <c r="AH659" s="5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5">
        <v>1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</row>
    <row r="660" spans="1:52" ht="15.75" customHeight="1">
      <c r="A660" s="4">
        <v>44866</v>
      </c>
      <c r="B660" s="2" t="s">
        <v>6</v>
      </c>
      <c r="C660" s="19">
        <v>1</v>
      </c>
      <c r="D660" s="5" t="s">
        <v>12</v>
      </c>
      <c r="E660" s="5">
        <v>677.06</v>
      </c>
      <c r="F660" s="6">
        <f t="shared" si="0"/>
        <v>6.5177598952776634</v>
      </c>
      <c r="G660" s="10">
        <v>13628</v>
      </c>
      <c r="H660" s="30">
        <f t="shared" si="29"/>
        <v>119250</v>
      </c>
      <c r="I660" s="10">
        <f t="shared" si="30"/>
        <v>11.688977408750588</v>
      </c>
      <c r="J660" s="10">
        <v>2.5</v>
      </c>
      <c r="K660" s="10">
        <v>1</v>
      </c>
      <c r="L660" s="6">
        <f t="shared" si="1"/>
        <v>0</v>
      </c>
      <c r="M660" s="11"/>
      <c r="N660" s="11">
        <f t="shared" si="2"/>
        <v>0</v>
      </c>
      <c r="O660" s="5">
        <v>0</v>
      </c>
      <c r="P660" s="5">
        <v>1</v>
      </c>
      <c r="Q660" s="5">
        <v>0</v>
      </c>
      <c r="R660" s="5">
        <v>0</v>
      </c>
      <c r="S660" s="5">
        <f t="shared" si="3"/>
        <v>0</v>
      </c>
      <c r="T660" s="5">
        <v>2653.9640129999998</v>
      </c>
      <c r="U660" s="5">
        <f t="shared" si="4"/>
        <v>7.8838096552674406</v>
      </c>
      <c r="V660" s="2">
        <v>0</v>
      </c>
      <c r="W660" s="12">
        <v>0</v>
      </c>
      <c r="X660" s="5">
        <v>21.9</v>
      </c>
      <c r="Y660" s="6">
        <f t="shared" si="26"/>
        <v>103.05882352941177</v>
      </c>
      <c r="AF660" s="5">
        <v>1</v>
      </c>
      <c r="AG660" s="5">
        <v>0</v>
      </c>
      <c r="AH660" s="5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1</v>
      </c>
      <c r="AR660" s="6">
        <v>0</v>
      </c>
      <c r="AS660" s="5">
        <v>1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</row>
    <row r="661" spans="1:52" ht="15.75" customHeight="1">
      <c r="A661" s="4">
        <v>44896</v>
      </c>
      <c r="B661" s="2" t="s">
        <v>6</v>
      </c>
      <c r="C661" s="19">
        <v>1</v>
      </c>
      <c r="D661" s="5" t="s">
        <v>12</v>
      </c>
      <c r="E661" s="5">
        <v>778.41</v>
      </c>
      <c r="F661" s="6">
        <f t="shared" si="0"/>
        <v>6.6572533776546399</v>
      </c>
      <c r="G661" s="10">
        <v>20691</v>
      </c>
      <c r="H661" s="30">
        <f t="shared" si="29"/>
        <v>139941</v>
      </c>
      <c r="I661" s="10">
        <f t="shared" si="30"/>
        <v>11.848976184194036</v>
      </c>
      <c r="J661" s="10">
        <v>2.5</v>
      </c>
      <c r="K661" s="10">
        <v>1</v>
      </c>
      <c r="L661" s="6">
        <f t="shared" si="1"/>
        <v>0</v>
      </c>
      <c r="M661" s="11"/>
      <c r="N661" s="11">
        <f t="shared" si="2"/>
        <v>0</v>
      </c>
      <c r="O661" s="5">
        <v>0</v>
      </c>
      <c r="P661" s="5">
        <v>1</v>
      </c>
      <c r="Q661" s="5">
        <v>0</v>
      </c>
      <c r="R661" s="5">
        <v>0</v>
      </c>
      <c r="S661" s="5">
        <f t="shared" si="3"/>
        <v>0</v>
      </c>
      <c r="T661" s="5">
        <v>2653.9640129999998</v>
      </c>
      <c r="U661" s="5">
        <f t="shared" si="4"/>
        <v>7.8838096552674406</v>
      </c>
      <c r="V661" s="2">
        <v>0</v>
      </c>
      <c r="W661" s="12">
        <v>0</v>
      </c>
      <c r="X661" s="5">
        <v>22.4</v>
      </c>
      <c r="Y661" s="6">
        <f t="shared" si="26"/>
        <v>105.41176470588235</v>
      </c>
      <c r="AF661" s="5">
        <v>1</v>
      </c>
      <c r="AG661" s="5">
        <v>0</v>
      </c>
      <c r="AH661" s="5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1</v>
      </c>
      <c r="AS661" s="5">
        <v>1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</row>
    <row r="662" spans="1:52" ht="15.75" customHeight="1">
      <c r="A662" s="4">
        <v>43101</v>
      </c>
      <c r="B662" s="2" t="s">
        <v>6</v>
      </c>
      <c r="C662" s="19">
        <v>1</v>
      </c>
      <c r="D662" s="5" t="s">
        <v>8</v>
      </c>
      <c r="E662" s="5">
        <v>578.88</v>
      </c>
      <c r="F662" s="6">
        <f t="shared" si="0"/>
        <v>6.36109520220693</v>
      </c>
      <c r="G662" s="10">
        <v>0</v>
      </c>
      <c r="H662" s="30">
        <f t="shared" si="29"/>
        <v>139941</v>
      </c>
      <c r="I662" s="10">
        <f t="shared" si="30"/>
        <v>11.848976184194036</v>
      </c>
      <c r="J662" s="10">
        <v>0</v>
      </c>
      <c r="K662" s="10">
        <v>362.83</v>
      </c>
      <c r="L662" s="6">
        <f t="shared" si="1"/>
        <v>5.8939344050097677</v>
      </c>
      <c r="M662" s="11">
        <v>106.6</v>
      </c>
      <c r="N662" s="11">
        <f t="shared" si="2"/>
        <v>4.678420647727684</v>
      </c>
      <c r="O662" s="5">
        <v>0</v>
      </c>
      <c r="P662" s="5">
        <v>1</v>
      </c>
      <c r="Q662" s="5">
        <v>0</v>
      </c>
      <c r="R662" s="5">
        <v>0</v>
      </c>
      <c r="S662" s="5">
        <f t="shared" si="3"/>
        <v>0</v>
      </c>
      <c r="T662" s="5">
        <v>7353.0527769999999</v>
      </c>
      <c r="U662" s="5">
        <f t="shared" si="4"/>
        <v>8.9028708497850424</v>
      </c>
      <c r="V662" s="2">
        <v>0</v>
      </c>
      <c r="W662" s="12">
        <v>0</v>
      </c>
      <c r="X662" s="5">
        <v>102.81</v>
      </c>
      <c r="Y662" s="6">
        <f t="shared" ref="Y662:Y721" si="31">X662*100/102.81</f>
        <v>100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1</v>
      </c>
      <c r="AH662" s="5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5">
        <v>1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</row>
    <row r="663" spans="1:52" ht="15.75" customHeight="1">
      <c r="A663" s="4">
        <v>43132</v>
      </c>
      <c r="B663" s="2" t="s">
        <v>6</v>
      </c>
      <c r="C663" s="19">
        <v>1</v>
      </c>
      <c r="D663" s="5" t="s">
        <v>8</v>
      </c>
      <c r="E663" s="5">
        <v>396.19</v>
      </c>
      <c r="F663" s="6">
        <f t="shared" si="0"/>
        <v>5.9818938941680324</v>
      </c>
      <c r="G663" s="10">
        <v>0</v>
      </c>
      <c r="H663" s="30">
        <f t="shared" si="29"/>
        <v>139941</v>
      </c>
      <c r="I663" s="10">
        <f t="shared" si="30"/>
        <v>11.848976184194036</v>
      </c>
      <c r="J663" s="10">
        <v>0</v>
      </c>
      <c r="K663" s="10">
        <v>344.64</v>
      </c>
      <c r="L663" s="6">
        <f t="shared" si="1"/>
        <v>5.8425003939680238</v>
      </c>
      <c r="M663" s="11">
        <v>105.9</v>
      </c>
      <c r="N663" s="11">
        <f t="shared" si="2"/>
        <v>4.6718938180309992</v>
      </c>
      <c r="O663" s="5">
        <v>0</v>
      </c>
      <c r="P663" s="5">
        <v>1</v>
      </c>
      <c r="Q663" s="5">
        <v>0</v>
      </c>
      <c r="R663" s="5">
        <v>0</v>
      </c>
      <c r="S663" s="5">
        <f t="shared" si="3"/>
        <v>0</v>
      </c>
      <c r="T663" s="5">
        <v>7353.0527769999999</v>
      </c>
      <c r="U663" s="5">
        <f t="shared" si="4"/>
        <v>8.9028708497850424</v>
      </c>
      <c r="V663" s="2">
        <v>0</v>
      </c>
      <c r="W663" s="12">
        <v>0</v>
      </c>
      <c r="X663" s="5">
        <v>101.48</v>
      </c>
      <c r="Y663" s="6">
        <f t="shared" si="31"/>
        <v>98.706351522225461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1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5">
        <v>1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</row>
    <row r="664" spans="1:52" ht="15.75" customHeight="1">
      <c r="A664" s="4">
        <v>43160</v>
      </c>
      <c r="B664" s="2" t="s">
        <v>6</v>
      </c>
      <c r="C664" s="19">
        <v>1</v>
      </c>
      <c r="D664" s="5" t="s">
        <v>8</v>
      </c>
      <c r="E664" s="5">
        <v>405.34</v>
      </c>
      <c r="F664" s="6">
        <f t="shared" si="0"/>
        <v>6.0047262210911674</v>
      </c>
      <c r="G664" s="10">
        <v>0</v>
      </c>
      <c r="H664" s="30">
        <f t="shared" si="29"/>
        <v>139941</v>
      </c>
      <c r="I664" s="10">
        <f t="shared" si="30"/>
        <v>11.848976184194036</v>
      </c>
      <c r="J664" s="10">
        <v>0</v>
      </c>
      <c r="K664" s="10">
        <v>350.62</v>
      </c>
      <c r="L664" s="6">
        <f t="shared" si="1"/>
        <v>5.859703015925728</v>
      </c>
      <c r="M664" s="18">
        <v>107.4</v>
      </c>
      <c r="N664" s="11">
        <f t="shared" si="2"/>
        <v>4.6858280890055459</v>
      </c>
      <c r="O664" s="5">
        <v>0</v>
      </c>
      <c r="P664" s="5">
        <v>1</v>
      </c>
      <c r="Q664" s="5">
        <v>0</v>
      </c>
      <c r="R664" s="5">
        <v>0</v>
      </c>
      <c r="S664" s="5">
        <f t="shared" si="3"/>
        <v>0</v>
      </c>
      <c r="T664" s="5">
        <v>7353.0527769999999</v>
      </c>
      <c r="U664" s="5">
        <f t="shared" si="4"/>
        <v>8.9028708497850424</v>
      </c>
      <c r="V664" s="2">
        <v>0</v>
      </c>
      <c r="W664" s="12">
        <v>0</v>
      </c>
      <c r="X664" s="5">
        <v>102.11</v>
      </c>
      <c r="Y664" s="6">
        <f t="shared" si="31"/>
        <v>99.31913238011866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5">
        <v>1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</row>
    <row r="665" spans="1:52" ht="15.75" customHeight="1">
      <c r="A665" s="4">
        <v>43191</v>
      </c>
      <c r="B665" s="2" t="s">
        <v>6</v>
      </c>
      <c r="C665" s="19">
        <v>1</v>
      </c>
      <c r="D665" s="5" t="s">
        <v>8</v>
      </c>
      <c r="E665" s="5">
        <v>401.02</v>
      </c>
      <c r="F665" s="6">
        <f t="shared" si="0"/>
        <v>5.9940113013745577</v>
      </c>
      <c r="G665" s="10">
        <v>0</v>
      </c>
      <c r="H665" s="30">
        <f t="shared" si="29"/>
        <v>139941</v>
      </c>
      <c r="I665" s="10">
        <f t="shared" si="30"/>
        <v>11.848976184194036</v>
      </c>
      <c r="J665" s="10">
        <v>0</v>
      </c>
      <c r="K665" s="10">
        <v>351.08</v>
      </c>
      <c r="L665" s="6">
        <f t="shared" si="1"/>
        <v>5.8610141177239168</v>
      </c>
      <c r="M665" s="11">
        <v>105.7</v>
      </c>
      <c r="N665" s="11">
        <f t="shared" si="2"/>
        <v>4.6700211583077076</v>
      </c>
      <c r="O665" s="5">
        <v>0</v>
      </c>
      <c r="P665" s="5">
        <v>1</v>
      </c>
      <c r="Q665" s="5">
        <v>0</v>
      </c>
      <c r="R665" s="5">
        <v>0</v>
      </c>
      <c r="S665" s="5">
        <f t="shared" si="3"/>
        <v>0</v>
      </c>
      <c r="T665" s="5">
        <v>7353.0527769999999</v>
      </c>
      <c r="U665" s="5">
        <f t="shared" si="4"/>
        <v>8.9028708497850424</v>
      </c>
      <c r="V665" s="2">
        <v>0</v>
      </c>
      <c r="W665" s="12">
        <v>0</v>
      </c>
      <c r="X665" s="5">
        <v>100.65</v>
      </c>
      <c r="Y665" s="6">
        <f t="shared" si="31"/>
        <v>97.899037058651885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6">
        <v>0</v>
      </c>
      <c r="AJ665" s="6">
        <v>1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5">
        <v>1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</row>
    <row r="666" spans="1:52" ht="15.75" customHeight="1">
      <c r="A666" s="9">
        <v>43221</v>
      </c>
      <c r="B666" s="2" t="s">
        <v>6</v>
      </c>
      <c r="C666" s="19">
        <v>1</v>
      </c>
      <c r="D666" s="5" t="s">
        <v>8</v>
      </c>
      <c r="E666" s="5">
        <v>462.45</v>
      </c>
      <c r="F666" s="6">
        <f t="shared" si="0"/>
        <v>6.1365384430002692</v>
      </c>
      <c r="G666" s="10">
        <v>0</v>
      </c>
      <c r="H666" s="30">
        <f t="shared" si="29"/>
        <v>139941</v>
      </c>
      <c r="I666" s="10">
        <f t="shared" si="30"/>
        <v>11.848976184194036</v>
      </c>
      <c r="J666" s="10">
        <v>0</v>
      </c>
      <c r="K666" s="10">
        <v>373.8</v>
      </c>
      <c r="L666" s="6">
        <f t="shared" si="1"/>
        <v>5.9237208950214626</v>
      </c>
      <c r="M666" s="11">
        <v>106.7</v>
      </c>
      <c r="N666" s="11">
        <f t="shared" si="2"/>
        <v>4.6793495841623427</v>
      </c>
      <c r="O666" s="5">
        <v>0</v>
      </c>
      <c r="P666" s="5">
        <v>1</v>
      </c>
      <c r="Q666" s="5">
        <v>0</v>
      </c>
      <c r="R666" s="5">
        <v>0</v>
      </c>
      <c r="S666" s="5">
        <f t="shared" si="3"/>
        <v>0</v>
      </c>
      <c r="T666" s="5">
        <v>7353.0527769999999</v>
      </c>
      <c r="U666" s="5">
        <f t="shared" si="4"/>
        <v>8.9028708497850424</v>
      </c>
      <c r="V666" s="2">
        <v>0</v>
      </c>
      <c r="W666" s="12">
        <v>0</v>
      </c>
      <c r="X666" s="5">
        <v>97.62</v>
      </c>
      <c r="Y666" s="6">
        <f t="shared" si="31"/>
        <v>94.951852932594107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6">
        <v>0</v>
      </c>
      <c r="AJ666" s="6">
        <v>0</v>
      </c>
      <c r="AK666" s="6">
        <v>1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5">
        <v>1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</row>
    <row r="667" spans="1:52" ht="15.75" customHeight="1">
      <c r="A667" s="4">
        <v>43252</v>
      </c>
      <c r="B667" s="2" t="s">
        <v>6</v>
      </c>
      <c r="C667" s="19">
        <v>1</v>
      </c>
      <c r="D667" s="5" t="s">
        <v>8</v>
      </c>
      <c r="E667" s="5">
        <v>421.69</v>
      </c>
      <c r="F667" s="6">
        <f t="shared" si="0"/>
        <v>6.0442704469309119</v>
      </c>
      <c r="G667" s="10">
        <v>0</v>
      </c>
      <c r="H667" s="30">
        <f t="shared" si="29"/>
        <v>139941</v>
      </c>
      <c r="I667" s="10">
        <f t="shared" si="30"/>
        <v>11.848976184194036</v>
      </c>
      <c r="J667" s="10">
        <v>0</v>
      </c>
      <c r="K667" s="10">
        <v>340.32</v>
      </c>
      <c r="L667" s="6">
        <f t="shared" si="1"/>
        <v>5.8298863514519272</v>
      </c>
      <c r="M667" s="11">
        <v>107.3</v>
      </c>
      <c r="N667" s="11">
        <f t="shared" si="2"/>
        <v>4.6849051540069446</v>
      </c>
      <c r="O667" s="5">
        <v>0</v>
      </c>
      <c r="P667" s="5">
        <v>1</v>
      </c>
      <c r="Q667" s="5">
        <v>0</v>
      </c>
      <c r="R667" s="5">
        <v>0</v>
      </c>
      <c r="S667" s="5">
        <f t="shared" si="3"/>
        <v>0</v>
      </c>
      <c r="T667" s="5">
        <v>7353.0527769999999</v>
      </c>
      <c r="U667" s="5">
        <f t="shared" si="4"/>
        <v>8.9028708497850424</v>
      </c>
      <c r="V667" s="2">
        <v>0</v>
      </c>
      <c r="W667" s="12">
        <v>0</v>
      </c>
      <c r="X667" s="5">
        <v>96.86</v>
      </c>
      <c r="Y667" s="6">
        <f t="shared" si="31"/>
        <v>94.212625231008658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6">
        <v>0</v>
      </c>
      <c r="AJ667" s="6">
        <v>0</v>
      </c>
      <c r="AK667" s="6">
        <v>0</v>
      </c>
      <c r="AL667" s="6">
        <v>1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5">
        <v>1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</row>
    <row r="668" spans="1:52" ht="15.75" customHeight="1">
      <c r="A668" s="4">
        <v>43282</v>
      </c>
      <c r="B668" s="2" t="s">
        <v>6</v>
      </c>
      <c r="C668" s="19">
        <v>1</v>
      </c>
      <c r="D668" s="5" t="s">
        <v>8</v>
      </c>
      <c r="E668" s="5">
        <v>501.56</v>
      </c>
      <c r="F668" s="6">
        <f t="shared" si="0"/>
        <v>6.2177232413223367</v>
      </c>
      <c r="G668" s="10">
        <v>0</v>
      </c>
      <c r="H668" s="30">
        <f t="shared" si="29"/>
        <v>139941</v>
      </c>
      <c r="I668" s="10">
        <f t="shared" si="30"/>
        <v>11.848976184194036</v>
      </c>
      <c r="J668" s="10">
        <v>0</v>
      </c>
      <c r="K668" s="10">
        <v>401.95</v>
      </c>
      <c r="L668" s="6">
        <f t="shared" si="1"/>
        <v>5.9963277027739696</v>
      </c>
      <c r="M668" s="11">
        <v>106</v>
      </c>
      <c r="N668" s="11">
        <f t="shared" si="2"/>
        <v>4.6728288344619058</v>
      </c>
      <c r="O668" s="5">
        <v>0</v>
      </c>
      <c r="P668" s="5">
        <v>1</v>
      </c>
      <c r="Q668" s="5">
        <v>0</v>
      </c>
      <c r="R668" s="5">
        <v>0</v>
      </c>
      <c r="S668" s="5">
        <f t="shared" si="3"/>
        <v>0</v>
      </c>
      <c r="T668" s="5">
        <v>7353.0527769999999</v>
      </c>
      <c r="U668" s="5">
        <f t="shared" si="4"/>
        <v>8.9028708497850424</v>
      </c>
      <c r="V668" s="2">
        <v>0</v>
      </c>
      <c r="W668" s="12">
        <v>0</v>
      </c>
      <c r="X668" s="5">
        <v>98.04</v>
      </c>
      <c r="Y668" s="6">
        <f t="shared" si="31"/>
        <v>95.360373504522897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1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5">
        <v>1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</row>
    <row r="669" spans="1:52" ht="15.75" customHeight="1">
      <c r="A669" s="4">
        <v>43313</v>
      </c>
      <c r="B669" s="2" t="s">
        <v>6</v>
      </c>
      <c r="C669" s="19">
        <v>1</v>
      </c>
      <c r="D669" s="5" t="s">
        <v>8</v>
      </c>
      <c r="E669" s="5">
        <v>515.4</v>
      </c>
      <c r="F669" s="6">
        <f t="shared" si="0"/>
        <v>6.2449432982182644</v>
      </c>
      <c r="G669" s="10">
        <v>0</v>
      </c>
      <c r="H669" s="30">
        <f t="shared" si="29"/>
        <v>139941</v>
      </c>
      <c r="I669" s="10">
        <f t="shared" si="30"/>
        <v>11.848976184194036</v>
      </c>
      <c r="J669" s="10">
        <v>0</v>
      </c>
      <c r="K669" s="10">
        <v>390.44</v>
      </c>
      <c r="L669" s="6">
        <f t="shared" si="1"/>
        <v>5.9672743083067648</v>
      </c>
      <c r="M669" s="11">
        <v>107.2</v>
      </c>
      <c r="N669" s="11">
        <f t="shared" si="2"/>
        <v>4.6839813664123815</v>
      </c>
      <c r="O669" s="5">
        <v>0</v>
      </c>
      <c r="P669" s="5">
        <v>1</v>
      </c>
      <c r="Q669" s="5">
        <v>0</v>
      </c>
      <c r="R669" s="5">
        <v>0</v>
      </c>
      <c r="S669" s="5">
        <f t="shared" si="3"/>
        <v>0</v>
      </c>
      <c r="T669" s="5">
        <v>7353.0527769999999</v>
      </c>
      <c r="U669" s="5">
        <f t="shared" si="4"/>
        <v>8.9028708497850424</v>
      </c>
      <c r="V669" s="2">
        <v>0</v>
      </c>
      <c r="W669" s="12">
        <v>0</v>
      </c>
      <c r="X669" s="5">
        <v>98.05</v>
      </c>
      <c r="Y669" s="6">
        <f t="shared" si="31"/>
        <v>95.37010018480693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1</v>
      </c>
      <c r="AO669" s="6">
        <v>0</v>
      </c>
      <c r="AP669" s="6">
        <v>0</v>
      </c>
      <c r="AQ669" s="6">
        <v>0</v>
      </c>
      <c r="AR669" s="6">
        <v>0</v>
      </c>
      <c r="AS669" s="5">
        <v>1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</row>
    <row r="670" spans="1:52" ht="15.75" customHeight="1">
      <c r="A670" s="4">
        <v>43344</v>
      </c>
      <c r="B670" s="2" t="s">
        <v>6</v>
      </c>
      <c r="C670" s="19">
        <v>1</v>
      </c>
      <c r="D670" s="5" t="s">
        <v>8</v>
      </c>
      <c r="E670" s="5">
        <v>564.30999999999995</v>
      </c>
      <c r="F670" s="6">
        <f t="shared" si="0"/>
        <v>6.3356037458884309</v>
      </c>
      <c r="G670" s="10">
        <v>0</v>
      </c>
      <c r="H670" s="30">
        <f t="shared" si="29"/>
        <v>139941</v>
      </c>
      <c r="I670" s="10">
        <f t="shared" si="30"/>
        <v>11.848976184194036</v>
      </c>
      <c r="J670" s="10">
        <v>0</v>
      </c>
      <c r="K670" s="10">
        <v>346.35</v>
      </c>
      <c r="L670" s="6">
        <f t="shared" si="1"/>
        <v>5.8474498244686144</v>
      </c>
      <c r="M670" s="11">
        <v>107.1</v>
      </c>
      <c r="N670" s="11">
        <f t="shared" si="2"/>
        <v>4.6830567246451622</v>
      </c>
      <c r="O670" s="5">
        <v>0</v>
      </c>
      <c r="P670" s="5">
        <v>1</v>
      </c>
      <c r="Q670" s="5">
        <v>0</v>
      </c>
      <c r="R670" s="5">
        <v>0</v>
      </c>
      <c r="S670" s="5">
        <f t="shared" si="3"/>
        <v>0</v>
      </c>
      <c r="T670" s="5">
        <v>7353.0527769999999</v>
      </c>
      <c r="U670" s="5">
        <f t="shared" si="4"/>
        <v>8.9028708497850424</v>
      </c>
      <c r="V670" s="2">
        <v>0</v>
      </c>
      <c r="W670" s="12">
        <v>0</v>
      </c>
      <c r="X670" s="5">
        <v>97.23</v>
      </c>
      <c r="Y670" s="6">
        <f t="shared" si="31"/>
        <v>94.572512401517358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1</v>
      </c>
      <c r="AP670" s="6">
        <v>0</v>
      </c>
      <c r="AQ670" s="6">
        <v>0</v>
      </c>
      <c r="AR670" s="6">
        <v>0</v>
      </c>
      <c r="AS670" s="5">
        <v>1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</row>
    <row r="671" spans="1:52" ht="15.75" customHeight="1">
      <c r="A671" s="4">
        <v>43374</v>
      </c>
      <c r="B671" s="2" t="s">
        <v>6</v>
      </c>
      <c r="C671" s="19">
        <v>1</v>
      </c>
      <c r="D671" s="5" t="s">
        <v>8</v>
      </c>
      <c r="E671" s="5">
        <v>524.94000000000005</v>
      </c>
      <c r="F671" s="6">
        <f t="shared" si="0"/>
        <v>6.2632839703462286</v>
      </c>
      <c r="G671" s="10">
        <v>0</v>
      </c>
      <c r="H671" s="30">
        <f t="shared" si="29"/>
        <v>139941</v>
      </c>
      <c r="I671" s="10">
        <f t="shared" si="30"/>
        <v>11.848976184194036</v>
      </c>
      <c r="J671" s="10">
        <v>0</v>
      </c>
      <c r="K671" s="10">
        <v>383.7</v>
      </c>
      <c r="L671" s="6">
        <f t="shared" si="1"/>
        <v>5.9498609972529071</v>
      </c>
      <c r="M671" s="11">
        <v>106.7</v>
      </c>
      <c r="N671" s="11">
        <f t="shared" si="2"/>
        <v>4.6793495841623427</v>
      </c>
      <c r="O671" s="5">
        <v>0</v>
      </c>
      <c r="P671" s="5">
        <v>1</v>
      </c>
      <c r="Q671" s="5">
        <v>0</v>
      </c>
      <c r="R671" s="5">
        <v>0</v>
      </c>
      <c r="S671" s="5">
        <f t="shared" si="3"/>
        <v>0</v>
      </c>
      <c r="T671" s="5">
        <v>7353.0527769999999</v>
      </c>
      <c r="U671" s="5">
        <f t="shared" si="4"/>
        <v>8.9028708497850424</v>
      </c>
      <c r="V671" s="2">
        <v>0</v>
      </c>
      <c r="W671" s="12">
        <v>0</v>
      </c>
      <c r="X671" s="5">
        <v>95.12</v>
      </c>
      <c r="Y671" s="6">
        <f t="shared" si="31"/>
        <v>92.520182861589333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1</v>
      </c>
      <c r="AQ671" s="6">
        <v>0</v>
      </c>
      <c r="AR671" s="6">
        <v>0</v>
      </c>
      <c r="AS671" s="5">
        <v>1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</row>
    <row r="672" spans="1:52" ht="15.75" customHeight="1">
      <c r="A672" s="4">
        <v>43405</v>
      </c>
      <c r="B672" s="2" t="s">
        <v>6</v>
      </c>
      <c r="C672" s="19">
        <v>1</v>
      </c>
      <c r="D672" s="5" t="s">
        <v>8</v>
      </c>
      <c r="E672" s="5">
        <v>506.85</v>
      </c>
      <c r="F672" s="6">
        <f t="shared" si="0"/>
        <v>6.2282151018284084</v>
      </c>
      <c r="G672" s="10">
        <v>0</v>
      </c>
      <c r="H672" s="30">
        <f t="shared" si="29"/>
        <v>139941</v>
      </c>
      <c r="I672" s="10">
        <f t="shared" si="30"/>
        <v>11.848976184194036</v>
      </c>
      <c r="J672" s="10">
        <v>0</v>
      </c>
      <c r="K672" s="10">
        <v>402.49</v>
      </c>
      <c r="L672" s="6">
        <f t="shared" si="1"/>
        <v>5.9976702518294864</v>
      </c>
      <c r="M672" s="11">
        <v>104.9</v>
      </c>
      <c r="N672" s="11">
        <f t="shared" si="2"/>
        <v>4.6624952526073606</v>
      </c>
      <c r="O672" s="5">
        <v>0</v>
      </c>
      <c r="P672" s="5">
        <v>1</v>
      </c>
      <c r="Q672" s="5">
        <v>0</v>
      </c>
      <c r="R672" s="5">
        <v>0</v>
      </c>
      <c r="S672" s="5">
        <f t="shared" si="3"/>
        <v>0</v>
      </c>
      <c r="T672" s="5">
        <v>7353.0527769999999</v>
      </c>
      <c r="U672" s="5">
        <f t="shared" si="4"/>
        <v>8.9028708497850424</v>
      </c>
      <c r="V672" s="2">
        <v>0</v>
      </c>
      <c r="W672" s="12">
        <v>0</v>
      </c>
      <c r="X672" s="5">
        <v>95.59</v>
      </c>
      <c r="Y672" s="6">
        <f t="shared" si="31"/>
        <v>92.977336834938228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1</v>
      </c>
      <c r="AR672" s="6">
        <v>0</v>
      </c>
      <c r="AS672" s="5">
        <v>1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</row>
    <row r="673" spans="1:52" ht="15.75" customHeight="1">
      <c r="A673" s="4">
        <v>43435</v>
      </c>
      <c r="B673" s="2" t="s">
        <v>6</v>
      </c>
      <c r="C673" s="19">
        <v>1</v>
      </c>
      <c r="D673" s="5" t="s">
        <v>8</v>
      </c>
      <c r="E673" s="5">
        <v>522.19000000000005</v>
      </c>
      <c r="F673" s="6">
        <f t="shared" si="0"/>
        <v>6.2580315063306164</v>
      </c>
      <c r="G673" s="10">
        <v>0</v>
      </c>
      <c r="H673" s="30">
        <f t="shared" ref="H673:H704" si="32">G673+H672</f>
        <v>139941</v>
      </c>
      <c r="I673" s="10">
        <f t="shared" si="30"/>
        <v>11.848976184194036</v>
      </c>
      <c r="J673" s="10">
        <v>0</v>
      </c>
      <c r="K673" s="10">
        <v>390.49</v>
      </c>
      <c r="L673" s="6">
        <f t="shared" si="1"/>
        <v>5.9674023607572231</v>
      </c>
      <c r="M673" s="11">
        <v>105.5</v>
      </c>
      <c r="N673" s="11">
        <f t="shared" si="2"/>
        <v>4.6681449851494801</v>
      </c>
      <c r="O673" s="5">
        <v>0</v>
      </c>
      <c r="P673" s="5">
        <v>1</v>
      </c>
      <c r="Q673" s="5">
        <v>0</v>
      </c>
      <c r="R673" s="5">
        <v>0</v>
      </c>
      <c r="S673" s="5">
        <f t="shared" si="3"/>
        <v>0</v>
      </c>
      <c r="T673" s="5">
        <v>7353.0527769999999</v>
      </c>
      <c r="U673" s="5">
        <f t="shared" si="4"/>
        <v>8.9028708497850424</v>
      </c>
      <c r="V673" s="2">
        <v>0</v>
      </c>
      <c r="W673" s="12">
        <v>0</v>
      </c>
      <c r="X673" s="5">
        <v>95.96</v>
      </c>
      <c r="Y673" s="6">
        <f t="shared" si="31"/>
        <v>93.337224005446942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1</v>
      </c>
      <c r="AS673" s="5">
        <v>1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</row>
    <row r="674" spans="1:52" ht="15.75" customHeight="1">
      <c r="A674" s="4">
        <v>43466</v>
      </c>
      <c r="B674" s="2" t="s">
        <v>6</v>
      </c>
      <c r="C674" s="19">
        <v>1</v>
      </c>
      <c r="D674" s="5" t="s">
        <v>8</v>
      </c>
      <c r="E674" s="5">
        <v>693.11</v>
      </c>
      <c r="F674" s="6">
        <f t="shared" si="0"/>
        <v>6.5411887167523348</v>
      </c>
      <c r="G674" s="10">
        <v>0</v>
      </c>
      <c r="H674" s="30">
        <f t="shared" si="32"/>
        <v>139941</v>
      </c>
      <c r="I674" s="10">
        <f t="shared" si="30"/>
        <v>11.848976184194036</v>
      </c>
      <c r="J674" s="10">
        <v>0</v>
      </c>
      <c r="K674" s="10">
        <v>401.35</v>
      </c>
      <c r="L674" s="6">
        <f t="shared" si="1"/>
        <v>5.9948338645775863</v>
      </c>
      <c r="M674" s="11">
        <v>106.3</v>
      </c>
      <c r="N674" s="11">
        <f t="shared" si="2"/>
        <v>4.6756286496366526</v>
      </c>
      <c r="O674" s="5">
        <v>0</v>
      </c>
      <c r="P674" s="5">
        <v>1</v>
      </c>
      <c r="Q674" s="5">
        <v>0</v>
      </c>
      <c r="R674" s="5">
        <v>0</v>
      </c>
      <c r="S674" s="5">
        <f t="shared" si="3"/>
        <v>0</v>
      </c>
      <c r="T674" s="5">
        <v>7353.0527769999999</v>
      </c>
      <c r="U674" s="5">
        <f t="shared" si="4"/>
        <v>8.9028708497850424</v>
      </c>
      <c r="V674" s="2">
        <v>0</v>
      </c>
      <c r="W674" s="12">
        <v>0</v>
      </c>
      <c r="X674" s="5">
        <v>96.36</v>
      </c>
      <c r="Y674" s="6">
        <f t="shared" si="31"/>
        <v>93.726291216807695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1</v>
      </c>
      <c r="AH674" s="5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5">
        <v>1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</row>
    <row r="675" spans="1:52" ht="15.75" customHeight="1">
      <c r="A675" s="4">
        <v>43497</v>
      </c>
      <c r="B675" s="2" t="s">
        <v>6</v>
      </c>
      <c r="C675" s="19">
        <v>1</v>
      </c>
      <c r="D675" s="5" t="s">
        <v>8</v>
      </c>
      <c r="E675" s="5">
        <v>452.65</v>
      </c>
      <c r="F675" s="6">
        <f t="shared" si="0"/>
        <v>6.1151191999214491</v>
      </c>
      <c r="G675" s="10">
        <v>0</v>
      </c>
      <c r="H675" s="30">
        <f t="shared" si="32"/>
        <v>139941</v>
      </c>
      <c r="I675" s="10">
        <f t="shared" si="30"/>
        <v>11.848976184194036</v>
      </c>
      <c r="J675" s="10">
        <v>0</v>
      </c>
      <c r="K675" s="10">
        <v>389.37</v>
      </c>
      <c r="L675" s="6">
        <f t="shared" si="1"/>
        <v>5.9645300483677772</v>
      </c>
      <c r="M675" s="11">
        <v>106.5</v>
      </c>
      <c r="N675" s="11">
        <f t="shared" si="2"/>
        <v>4.677490847567717</v>
      </c>
      <c r="O675" s="5">
        <v>0</v>
      </c>
      <c r="P675" s="5">
        <v>1</v>
      </c>
      <c r="Q675" s="5">
        <v>0</v>
      </c>
      <c r="R675" s="5">
        <v>0</v>
      </c>
      <c r="S675" s="5">
        <f t="shared" si="3"/>
        <v>0</v>
      </c>
      <c r="T675" s="5">
        <v>7353.0527769999999</v>
      </c>
      <c r="U675" s="5">
        <f t="shared" si="4"/>
        <v>8.9028708497850424</v>
      </c>
      <c r="V675" s="2">
        <v>0</v>
      </c>
      <c r="W675" s="12">
        <v>0</v>
      </c>
      <c r="X675" s="5">
        <v>95.83</v>
      </c>
      <c r="Y675" s="6">
        <f t="shared" si="31"/>
        <v>93.210777161754692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1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5">
        <v>1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</row>
    <row r="676" spans="1:52" ht="15.75" customHeight="1">
      <c r="A676" s="4">
        <v>43525</v>
      </c>
      <c r="B676" s="2" t="s">
        <v>6</v>
      </c>
      <c r="C676" s="19">
        <v>1</v>
      </c>
      <c r="D676" s="5" t="s">
        <v>8</v>
      </c>
      <c r="E676" s="5">
        <v>501.04</v>
      </c>
      <c r="F676" s="6">
        <f t="shared" si="0"/>
        <v>6.2166859382171573</v>
      </c>
      <c r="G676" s="10">
        <v>0</v>
      </c>
      <c r="H676" s="30">
        <f t="shared" si="32"/>
        <v>139941</v>
      </c>
      <c r="I676" s="10">
        <f t="shared" si="30"/>
        <v>11.848976184194036</v>
      </c>
      <c r="J676" s="10">
        <v>0</v>
      </c>
      <c r="K676" s="10">
        <v>384.07</v>
      </c>
      <c r="L676" s="6">
        <f t="shared" si="1"/>
        <v>5.950824827641287</v>
      </c>
      <c r="M676" s="11">
        <v>105.6</v>
      </c>
      <c r="N676" s="11">
        <f t="shared" si="2"/>
        <v>4.6690835117317437</v>
      </c>
      <c r="O676" s="5">
        <v>0</v>
      </c>
      <c r="P676" s="5">
        <v>1</v>
      </c>
      <c r="Q676" s="5">
        <v>0</v>
      </c>
      <c r="R676" s="5">
        <v>0</v>
      </c>
      <c r="S676" s="5">
        <f t="shared" si="3"/>
        <v>0</v>
      </c>
      <c r="T676" s="5">
        <v>7353.0527769999999</v>
      </c>
      <c r="U676" s="5">
        <f t="shared" si="4"/>
        <v>8.9028708497850424</v>
      </c>
      <c r="V676" s="2">
        <v>0</v>
      </c>
      <c r="W676" s="12">
        <v>0</v>
      </c>
      <c r="X676" s="5">
        <v>94.51</v>
      </c>
      <c r="Y676" s="6">
        <f t="shared" si="31"/>
        <v>91.926855364264171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6">
        <v>1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5">
        <v>1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</row>
    <row r="677" spans="1:52" ht="15.75" customHeight="1">
      <c r="A677" s="4">
        <v>43556</v>
      </c>
      <c r="B677" s="2" t="s">
        <v>6</v>
      </c>
      <c r="C677" s="19">
        <v>1</v>
      </c>
      <c r="D677" s="5" t="s">
        <v>8</v>
      </c>
      <c r="E677" s="5">
        <v>524.12</v>
      </c>
      <c r="F677" s="6">
        <f t="shared" si="0"/>
        <v>6.2617206657363846</v>
      </c>
      <c r="G677" s="10">
        <v>0</v>
      </c>
      <c r="H677" s="30">
        <f t="shared" si="32"/>
        <v>139941</v>
      </c>
      <c r="I677" s="10">
        <f t="shared" si="30"/>
        <v>11.848976184194036</v>
      </c>
      <c r="J677" s="10">
        <v>0</v>
      </c>
      <c r="K677" s="10">
        <v>374.23</v>
      </c>
      <c r="L677" s="6">
        <f t="shared" si="1"/>
        <v>5.9248705816579976</v>
      </c>
      <c r="M677" s="11">
        <v>104.1</v>
      </c>
      <c r="N677" s="11">
        <f t="shared" si="2"/>
        <v>4.6549122778829055</v>
      </c>
      <c r="O677" s="5">
        <v>0</v>
      </c>
      <c r="P677" s="5">
        <v>1</v>
      </c>
      <c r="Q677" s="5">
        <v>0</v>
      </c>
      <c r="R677" s="5">
        <v>0</v>
      </c>
      <c r="S677" s="5">
        <f t="shared" si="3"/>
        <v>0</v>
      </c>
      <c r="T677" s="5">
        <v>7353.0527769999999</v>
      </c>
      <c r="U677" s="5">
        <f t="shared" si="4"/>
        <v>8.9028708497850424</v>
      </c>
      <c r="V677" s="2">
        <v>0</v>
      </c>
      <c r="W677" s="12">
        <v>0</v>
      </c>
      <c r="X677" s="5">
        <v>94.47</v>
      </c>
      <c r="Y677" s="6">
        <f t="shared" si="31"/>
        <v>91.887948643128098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6">
        <v>0</v>
      </c>
      <c r="AJ677" s="6">
        <v>1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5">
        <v>1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</row>
    <row r="678" spans="1:52" ht="15.75" customHeight="1">
      <c r="A678" s="9">
        <v>43586</v>
      </c>
      <c r="B678" s="2" t="s">
        <v>6</v>
      </c>
      <c r="C678" s="19">
        <v>1</v>
      </c>
      <c r="D678" s="5" t="s">
        <v>8</v>
      </c>
      <c r="E678" s="5">
        <v>557.23</v>
      </c>
      <c r="F678" s="6">
        <f t="shared" si="0"/>
        <v>6.3229780810880261</v>
      </c>
      <c r="G678" s="10">
        <v>1</v>
      </c>
      <c r="H678" s="30">
        <f t="shared" si="32"/>
        <v>139942</v>
      </c>
      <c r="I678" s="10">
        <f t="shared" si="30"/>
        <v>11.84898333003712</v>
      </c>
      <c r="J678" s="10">
        <v>0</v>
      </c>
      <c r="K678" s="10">
        <v>425.1</v>
      </c>
      <c r="L678" s="6">
        <f t="shared" si="1"/>
        <v>6.0523244353647447</v>
      </c>
      <c r="M678" s="11">
        <v>106.4</v>
      </c>
      <c r="N678" s="11">
        <f t="shared" si="2"/>
        <v>4.6765601820747644</v>
      </c>
      <c r="O678" s="5">
        <v>0</v>
      </c>
      <c r="P678" s="5">
        <v>1</v>
      </c>
      <c r="Q678" s="5">
        <v>0</v>
      </c>
      <c r="R678" s="5">
        <v>0</v>
      </c>
      <c r="S678" s="5">
        <f t="shared" si="3"/>
        <v>0</v>
      </c>
      <c r="T678" s="5">
        <v>7353.0527769999999</v>
      </c>
      <c r="U678" s="5">
        <f t="shared" si="4"/>
        <v>8.9028708497850424</v>
      </c>
      <c r="V678" s="2">
        <v>0</v>
      </c>
      <c r="W678" s="12">
        <v>0</v>
      </c>
      <c r="X678" s="5">
        <v>94.06</v>
      </c>
      <c r="Y678" s="6">
        <f t="shared" si="31"/>
        <v>91.489154751483312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6">
        <v>0</v>
      </c>
      <c r="AJ678" s="6">
        <v>0</v>
      </c>
      <c r="AK678" s="6">
        <v>1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5">
        <v>1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</row>
    <row r="679" spans="1:52" ht="15.75" customHeight="1">
      <c r="A679" s="4">
        <v>43617</v>
      </c>
      <c r="B679" s="2" t="s">
        <v>6</v>
      </c>
      <c r="C679" s="19">
        <v>1</v>
      </c>
      <c r="D679" s="5" t="s">
        <v>8</v>
      </c>
      <c r="E679" s="5">
        <v>504.8</v>
      </c>
      <c r="F679" s="6">
        <f t="shared" si="0"/>
        <v>6.224162311227003</v>
      </c>
      <c r="G679" s="10">
        <v>0</v>
      </c>
      <c r="H679" s="30">
        <f t="shared" si="32"/>
        <v>139942</v>
      </c>
      <c r="I679" s="10">
        <f t="shared" si="30"/>
        <v>11.84898333003712</v>
      </c>
      <c r="J679" s="10">
        <v>0</v>
      </c>
      <c r="K679" s="10">
        <v>374.76</v>
      </c>
      <c r="L679" s="6">
        <f t="shared" si="1"/>
        <v>5.9262858210829874</v>
      </c>
      <c r="M679" s="11">
        <v>106.1</v>
      </c>
      <c r="N679" s="11">
        <f t="shared" si="2"/>
        <v>4.6737629774537028</v>
      </c>
      <c r="O679" s="5">
        <v>0</v>
      </c>
      <c r="P679" s="5">
        <v>1</v>
      </c>
      <c r="Q679" s="5">
        <v>0</v>
      </c>
      <c r="R679" s="5">
        <v>0</v>
      </c>
      <c r="S679" s="5">
        <f t="shared" si="3"/>
        <v>0</v>
      </c>
      <c r="T679" s="5">
        <v>7353.0527769999999</v>
      </c>
      <c r="U679" s="5">
        <f t="shared" si="4"/>
        <v>8.9028708497850424</v>
      </c>
      <c r="V679" s="2">
        <v>0</v>
      </c>
      <c r="W679" s="12">
        <v>0</v>
      </c>
      <c r="X679" s="5">
        <v>96.08</v>
      </c>
      <c r="Y679" s="6">
        <f t="shared" si="31"/>
        <v>93.453944168855173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6">
        <v>0</v>
      </c>
      <c r="AJ679" s="6">
        <v>0</v>
      </c>
      <c r="AK679" s="6">
        <v>0</v>
      </c>
      <c r="AL679" s="6">
        <v>1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5">
        <v>1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</row>
    <row r="680" spans="1:52" ht="15.75" customHeight="1">
      <c r="A680" s="4">
        <v>43647</v>
      </c>
      <c r="B680" s="2" t="s">
        <v>6</v>
      </c>
      <c r="C680" s="19">
        <v>1</v>
      </c>
      <c r="D680" s="5" t="s">
        <v>8</v>
      </c>
      <c r="E680" s="5">
        <v>536.83000000000004</v>
      </c>
      <c r="F680" s="6">
        <f t="shared" si="0"/>
        <v>6.2856814708320812</v>
      </c>
      <c r="G680" s="10">
        <v>0</v>
      </c>
      <c r="H680" s="30">
        <f t="shared" si="32"/>
        <v>139942</v>
      </c>
      <c r="I680" s="10">
        <f t="shared" si="30"/>
        <v>11.84898333003712</v>
      </c>
      <c r="J680" s="10">
        <v>2</v>
      </c>
      <c r="K680" s="10">
        <v>428.56</v>
      </c>
      <c r="L680" s="6">
        <f t="shared" si="1"/>
        <v>6.0604307515727047</v>
      </c>
      <c r="M680" s="11">
        <v>106.1</v>
      </c>
      <c r="N680" s="11">
        <f t="shared" si="2"/>
        <v>4.6737629774537028</v>
      </c>
      <c r="O680" s="5">
        <v>0</v>
      </c>
      <c r="P680" s="5">
        <v>1</v>
      </c>
      <c r="Q680" s="5">
        <v>0</v>
      </c>
      <c r="R680" s="5">
        <v>0</v>
      </c>
      <c r="S680" s="5">
        <f t="shared" si="3"/>
        <v>0</v>
      </c>
      <c r="T680" s="5">
        <v>7353.0527769999999</v>
      </c>
      <c r="U680" s="5">
        <f t="shared" si="4"/>
        <v>8.9028708497850424</v>
      </c>
      <c r="V680" s="2">
        <v>0</v>
      </c>
      <c r="W680" s="12">
        <v>0</v>
      </c>
      <c r="X680" s="5">
        <v>94.26</v>
      </c>
      <c r="Y680" s="6">
        <f t="shared" si="31"/>
        <v>91.683688357163703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1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5">
        <v>1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</row>
    <row r="681" spans="1:52" ht="15.75" customHeight="1">
      <c r="A681" s="4">
        <v>43678</v>
      </c>
      <c r="B681" s="2" t="s">
        <v>6</v>
      </c>
      <c r="C681" s="19">
        <v>1</v>
      </c>
      <c r="D681" s="5" t="s">
        <v>8</v>
      </c>
      <c r="E681" s="5">
        <v>516.63</v>
      </c>
      <c r="F681" s="6">
        <f t="shared" si="0"/>
        <v>6.2473269509849176</v>
      </c>
      <c r="G681" s="10">
        <v>0</v>
      </c>
      <c r="H681" s="30">
        <f t="shared" si="32"/>
        <v>139942</v>
      </c>
      <c r="I681" s="10">
        <f t="shared" si="30"/>
        <v>11.84898333003712</v>
      </c>
      <c r="J681" s="10">
        <v>2</v>
      </c>
      <c r="K681" s="10">
        <v>388</v>
      </c>
      <c r="L681" s="6">
        <f t="shared" si="1"/>
        <v>5.9610053396232736</v>
      </c>
      <c r="M681" s="11">
        <v>105.7</v>
      </c>
      <c r="N681" s="11">
        <f t="shared" si="2"/>
        <v>4.6700211583077076</v>
      </c>
      <c r="O681" s="5">
        <v>0</v>
      </c>
      <c r="P681" s="5">
        <v>1</v>
      </c>
      <c r="Q681" s="5">
        <v>0</v>
      </c>
      <c r="R681" s="5">
        <v>0</v>
      </c>
      <c r="S681" s="5">
        <f t="shared" si="3"/>
        <v>0</v>
      </c>
      <c r="T681" s="5">
        <v>7353.0527769999999</v>
      </c>
      <c r="U681" s="5">
        <f t="shared" si="4"/>
        <v>8.9028708497850424</v>
      </c>
      <c r="V681" s="2">
        <v>0</v>
      </c>
      <c r="W681" s="12">
        <v>0</v>
      </c>
      <c r="X681" s="5">
        <v>93.6</v>
      </c>
      <c r="Y681" s="6">
        <f t="shared" si="31"/>
        <v>91.041727458418436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1</v>
      </c>
      <c r="AO681" s="6">
        <v>0</v>
      </c>
      <c r="AP681" s="6">
        <v>0</v>
      </c>
      <c r="AQ681" s="6">
        <v>0</v>
      </c>
      <c r="AR681" s="6">
        <v>0</v>
      </c>
      <c r="AS681" s="5">
        <v>1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</row>
    <row r="682" spans="1:52" ht="15.75" customHeight="1">
      <c r="A682" s="4">
        <v>43709</v>
      </c>
      <c r="B682" s="2" t="s">
        <v>6</v>
      </c>
      <c r="C682" s="19">
        <v>1</v>
      </c>
      <c r="D682" s="5" t="s">
        <v>8</v>
      </c>
      <c r="E682" s="5">
        <v>589.47</v>
      </c>
      <c r="F682" s="6">
        <f t="shared" si="0"/>
        <v>6.3792238280972144</v>
      </c>
      <c r="G682" s="10">
        <v>0</v>
      </c>
      <c r="H682" s="30">
        <f t="shared" si="32"/>
        <v>139942</v>
      </c>
      <c r="I682" s="10">
        <f t="shared" si="30"/>
        <v>11.84898333003712</v>
      </c>
      <c r="J682" s="10">
        <v>2</v>
      </c>
      <c r="K682" s="10">
        <v>390.59</v>
      </c>
      <c r="L682" s="6">
        <f t="shared" si="1"/>
        <v>5.967658416476346</v>
      </c>
      <c r="M682" s="11">
        <v>105</v>
      </c>
      <c r="N682" s="11">
        <f t="shared" si="2"/>
        <v>4.6634390941120669</v>
      </c>
      <c r="O682" s="5">
        <v>0</v>
      </c>
      <c r="P682" s="5">
        <v>1</v>
      </c>
      <c r="Q682" s="5">
        <v>0</v>
      </c>
      <c r="R682" s="5">
        <v>0</v>
      </c>
      <c r="S682" s="5">
        <f t="shared" si="3"/>
        <v>0</v>
      </c>
      <c r="T682" s="5">
        <v>7353.0527769999999</v>
      </c>
      <c r="U682" s="5">
        <f t="shared" si="4"/>
        <v>8.9028708497850424</v>
      </c>
      <c r="V682" s="2">
        <v>0</v>
      </c>
      <c r="W682" s="12">
        <v>0</v>
      </c>
      <c r="X682" s="5">
        <v>92.43</v>
      </c>
      <c r="Y682" s="6">
        <f t="shared" si="31"/>
        <v>89.903705865188215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5">
        <v>1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</row>
    <row r="683" spans="1:52" ht="15.75" customHeight="1">
      <c r="A683" s="4">
        <v>43739</v>
      </c>
      <c r="B683" s="2" t="s">
        <v>6</v>
      </c>
      <c r="C683" s="19">
        <v>1</v>
      </c>
      <c r="D683" s="5" t="s">
        <v>8</v>
      </c>
      <c r="E683" s="5">
        <v>591.51</v>
      </c>
      <c r="F683" s="6">
        <f t="shared" si="0"/>
        <v>6.3826785894462859</v>
      </c>
      <c r="G683" s="10">
        <v>0</v>
      </c>
      <c r="H683" s="30">
        <f t="shared" si="32"/>
        <v>139942</v>
      </c>
      <c r="I683" s="10">
        <f t="shared" si="30"/>
        <v>11.84898333003712</v>
      </c>
      <c r="J683" s="10">
        <v>2</v>
      </c>
      <c r="K683" s="10">
        <v>405.46</v>
      </c>
      <c r="L683" s="6">
        <f t="shared" si="1"/>
        <v>6.0050222250400473</v>
      </c>
      <c r="M683" s="11">
        <v>104.1</v>
      </c>
      <c r="N683" s="11">
        <f t="shared" si="2"/>
        <v>4.6549122778829055</v>
      </c>
      <c r="O683" s="5">
        <v>0</v>
      </c>
      <c r="P683" s="5">
        <v>1</v>
      </c>
      <c r="Q683" s="5">
        <v>0</v>
      </c>
      <c r="R683" s="5">
        <v>0</v>
      </c>
      <c r="S683" s="5">
        <f t="shared" si="3"/>
        <v>0</v>
      </c>
      <c r="T683" s="5">
        <v>7353.0527769999999</v>
      </c>
      <c r="U683" s="5">
        <f t="shared" si="4"/>
        <v>8.9028708497850424</v>
      </c>
      <c r="V683" s="2">
        <v>0</v>
      </c>
      <c r="W683" s="12">
        <v>0</v>
      </c>
      <c r="X683" s="5">
        <v>94.5</v>
      </c>
      <c r="Y683" s="6">
        <f t="shared" si="31"/>
        <v>91.917128683980152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1</v>
      </c>
      <c r="AQ683" s="6">
        <v>0</v>
      </c>
      <c r="AR683" s="6">
        <v>0</v>
      </c>
      <c r="AS683" s="5">
        <v>1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</row>
    <row r="684" spans="1:52" ht="15.75" customHeight="1">
      <c r="A684" s="4">
        <v>43770</v>
      </c>
      <c r="B684" s="2" t="s">
        <v>6</v>
      </c>
      <c r="C684" s="19">
        <v>1</v>
      </c>
      <c r="D684" s="5" t="s">
        <v>8</v>
      </c>
      <c r="E684" s="5">
        <v>595.25</v>
      </c>
      <c r="F684" s="6">
        <f t="shared" si="0"/>
        <v>6.3889814853669717</v>
      </c>
      <c r="G684" s="10">
        <v>0</v>
      </c>
      <c r="H684" s="30">
        <f t="shared" si="32"/>
        <v>139942</v>
      </c>
      <c r="I684" s="10">
        <f t="shared" si="30"/>
        <v>11.84898333003712</v>
      </c>
      <c r="J684" s="10">
        <v>2</v>
      </c>
      <c r="K684" s="10">
        <v>410.6</v>
      </c>
      <c r="L684" s="6">
        <f t="shared" si="1"/>
        <v>6.0176195045848333</v>
      </c>
      <c r="M684" s="11">
        <v>104.4</v>
      </c>
      <c r="N684" s="11">
        <f t="shared" si="2"/>
        <v>4.6577626361072619</v>
      </c>
      <c r="O684" s="5">
        <v>0</v>
      </c>
      <c r="P684" s="5">
        <v>1</v>
      </c>
      <c r="Q684" s="5">
        <v>0</v>
      </c>
      <c r="R684" s="5">
        <v>0</v>
      </c>
      <c r="S684" s="5">
        <f t="shared" si="3"/>
        <v>0</v>
      </c>
      <c r="T684" s="5">
        <v>7353.0527769999999</v>
      </c>
      <c r="U684" s="5">
        <f t="shared" si="4"/>
        <v>8.9028708497850424</v>
      </c>
      <c r="V684" s="2">
        <v>0</v>
      </c>
      <c r="W684" s="12">
        <v>0</v>
      </c>
      <c r="X684" s="5">
        <v>93.47</v>
      </c>
      <c r="Y684" s="6">
        <f t="shared" si="31"/>
        <v>90.915280614726186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1</v>
      </c>
      <c r="AR684" s="6">
        <v>0</v>
      </c>
      <c r="AS684" s="5">
        <v>1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</row>
    <row r="685" spans="1:52" ht="15.75" customHeight="1">
      <c r="A685" s="4">
        <v>43800</v>
      </c>
      <c r="B685" s="2" t="s">
        <v>6</v>
      </c>
      <c r="C685" s="19">
        <v>1</v>
      </c>
      <c r="D685" s="5" t="s">
        <v>8</v>
      </c>
      <c r="E685" s="5">
        <v>702.36</v>
      </c>
      <c r="F685" s="6">
        <f t="shared" si="0"/>
        <v>6.5544460930911299</v>
      </c>
      <c r="G685" s="10">
        <v>0</v>
      </c>
      <c r="H685" s="30">
        <f t="shared" si="32"/>
        <v>139942</v>
      </c>
      <c r="I685" s="10">
        <f t="shared" si="30"/>
        <v>11.84898333003712</v>
      </c>
      <c r="J685" s="10">
        <v>2</v>
      </c>
      <c r="K685" s="10">
        <v>446.14</v>
      </c>
      <c r="L685" s="6">
        <f t="shared" si="1"/>
        <v>6.1006328041086357</v>
      </c>
      <c r="M685" s="11">
        <v>101.8</v>
      </c>
      <c r="N685" s="11">
        <f t="shared" si="2"/>
        <v>4.632785353021065</v>
      </c>
      <c r="O685" s="5">
        <v>0</v>
      </c>
      <c r="P685" s="5">
        <v>1</v>
      </c>
      <c r="Q685" s="5">
        <v>0</v>
      </c>
      <c r="R685" s="5">
        <v>0</v>
      </c>
      <c r="S685" s="5">
        <f t="shared" si="3"/>
        <v>0</v>
      </c>
      <c r="T685" s="5">
        <v>7353.0527769999999</v>
      </c>
      <c r="U685" s="5">
        <f t="shared" si="4"/>
        <v>8.9028708497850424</v>
      </c>
      <c r="V685" s="2">
        <v>0</v>
      </c>
      <c r="W685" s="12">
        <v>0</v>
      </c>
      <c r="X685" s="5">
        <v>95.08</v>
      </c>
      <c r="Y685" s="6">
        <f t="shared" si="31"/>
        <v>92.481276140453261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1</v>
      </c>
      <c r="AS685" s="5">
        <v>1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</row>
    <row r="686" spans="1:52" ht="15.75" customHeight="1">
      <c r="A686" s="4">
        <v>43831</v>
      </c>
      <c r="B686" s="2" t="s">
        <v>6</v>
      </c>
      <c r="C686" s="19">
        <v>1</v>
      </c>
      <c r="D686" s="5" t="s">
        <v>8</v>
      </c>
      <c r="E686" s="5">
        <v>525.16999999999996</v>
      </c>
      <c r="F686" s="6">
        <f t="shared" si="0"/>
        <v>6.2637220197004444</v>
      </c>
      <c r="G686" s="10">
        <v>0</v>
      </c>
      <c r="H686" s="30">
        <f t="shared" si="32"/>
        <v>139942</v>
      </c>
      <c r="I686" s="10">
        <f t="shared" si="30"/>
        <v>11.84898333003712</v>
      </c>
      <c r="J686" s="10">
        <v>2</v>
      </c>
      <c r="K686" s="10">
        <v>445.58</v>
      </c>
      <c r="L686" s="6">
        <f t="shared" si="1"/>
        <v>6.0993768043023771</v>
      </c>
      <c r="M686" s="11">
        <v>105.7</v>
      </c>
      <c r="N686" s="11">
        <f t="shared" si="2"/>
        <v>4.6700211583077076</v>
      </c>
      <c r="O686" s="5">
        <v>0</v>
      </c>
      <c r="P686" s="5">
        <v>1</v>
      </c>
      <c r="Q686" s="5">
        <v>0</v>
      </c>
      <c r="R686" s="5">
        <v>0</v>
      </c>
      <c r="S686" s="5">
        <f t="shared" si="3"/>
        <v>0</v>
      </c>
      <c r="T686" s="5">
        <v>7353.0527769999999</v>
      </c>
      <c r="U686" s="5">
        <f t="shared" si="4"/>
        <v>8.9028708497850424</v>
      </c>
      <c r="V686" s="2">
        <v>0</v>
      </c>
      <c r="W686" s="12">
        <v>0</v>
      </c>
      <c r="X686" s="5">
        <v>94.3</v>
      </c>
      <c r="Y686" s="6">
        <f t="shared" si="31"/>
        <v>91.722595078299776</v>
      </c>
      <c r="Z686" s="5">
        <v>0</v>
      </c>
      <c r="AA686" s="5">
        <v>2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1</v>
      </c>
      <c r="AH686" s="5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5">
        <v>1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</row>
    <row r="687" spans="1:52" ht="15.75" customHeight="1">
      <c r="A687" s="4">
        <v>43862</v>
      </c>
      <c r="B687" s="2" t="s">
        <v>6</v>
      </c>
      <c r="C687" s="19">
        <v>1</v>
      </c>
      <c r="D687" s="5" t="s">
        <v>8</v>
      </c>
      <c r="E687" s="5">
        <v>444.95</v>
      </c>
      <c r="F687" s="6">
        <f t="shared" si="0"/>
        <v>6.0979619163028715</v>
      </c>
      <c r="G687" s="10">
        <v>0</v>
      </c>
      <c r="H687" s="30">
        <f t="shared" si="32"/>
        <v>139942</v>
      </c>
      <c r="I687" s="10">
        <f t="shared" si="30"/>
        <v>11.84898333003712</v>
      </c>
      <c r="J687" s="10">
        <v>2</v>
      </c>
      <c r="K687" s="10">
        <v>422.61</v>
      </c>
      <c r="L687" s="6">
        <f t="shared" si="1"/>
        <v>6.0464497679403255</v>
      </c>
      <c r="M687" s="11">
        <v>103.2</v>
      </c>
      <c r="N687" s="11">
        <f t="shared" si="2"/>
        <v>4.6463121293192664</v>
      </c>
      <c r="O687" s="5">
        <v>0</v>
      </c>
      <c r="P687" s="5">
        <v>1</v>
      </c>
      <c r="Q687" s="5">
        <v>0</v>
      </c>
      <c r="R687" s="5">
        <v>0</v>
      </c>
      <c r="S687" s="5">
        <f t="shared" si="3"/>
        <v>0</v>
      </c>
      <c r="T687" s="5">
        <v>7353.0527769999999</v>
      </c>
      <c r="U687" s="5">
        <f t="shared" si="4"/>
        <v>8.9028708497850424</v>
      </c>
      <c r="V687" s="2">
        <v>0</v>
      </c>
      <c r="W687" s="12">
        <v>0</v>
      </c>
      <c r="X687" s="5">
        <v>92.71</v>
      </c>
      <c r="Y687" s="6">
        <f t="shared" si="31"/>
        <v>90.176052913140737</v>
      </c>
      <c r="Z687" s="5">
        <v>0</v>
      </c>
      <c r="AA687" s="5">
        <v>1126</v>
      </c>
      <c r="AB687" s="5">
        <v>0</v>
      </c>
      <c r="AC687" s="5">
        <v>29</v>
      </c>
      <c r="AD687" s="5">
        <v>0</v>
      </c>
      <c r="AE687" s="5">
        <v>0</v>
      </c>
      <c r="AF687" s="5">
        <v>0</v>
      </c>
      <c r="AG687" s="5">
        <v>0</v>
      </c>
      <c r="AH687" s="5">
        <v>1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5">
        <v>1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</row>
    <row r="688" spans="1:52" ht="15.75" customHeight="1">
      <c r="A688" s="4">
        <v>43891</v>
      </c>
      <c r="B688" s="2" t="s">
        <v>6</v>
      </c>
      <c r="C688" s="19">
        <v>1</v>
      </c>
      <c r="D688" s="5" t="s">
        <v>8</v>
      </c>
      <c r="E688" s="5">
        <v>479.38</v>
      </c>
      <c r="F688" s="6">
        <f t="shared" si="0"/>
        <v>6.1724936023148445</v>
      </c>
      <c r="G688" s="10">
        <v>0</v>
      </c>
      <c r="H688" s="30">
        <f t="shared" si="32"/>
        <v>139942</v>
      </c>
      <c r="I688" s="10">
        <f t="shared" si="30"/>
        <v>11.84898333003712</v>
      </c>
      <c r="J688" s="10">
        <v>2</v>
      </c>
      <c r="K688" s="10">
        <v>396.85</v>
      </c>
      <c r="L688" s="6">
        <f t="shared" si="1"/>
        <v>5.9835583755368846</v>
      </c>
      <c r="M688" s="11">
        <v>74.099999999999994</v>
      </c>
      <c r="N688" s="11">
        <f t="shared" si="2"/>
        <v>4.3188205587700894</v>
      </c>
      <c r="O688" s="5">
        <v>0</v>
      </c>
      <c r="P688" s="5">
        <v>1</v>
      </c>
      <c r="Q688" s="5">
        <v>0</v>
      </c>
      <c r="R688" s="5">
        <v>0</v>
      </c>
      <c r="S688" s="5">
        <f t="shared" si="3"/>
        <v>0</v>
      </c>
      <c r="T688" s="5">
        <v>7353.0527769999999</v>
      </c>
      <c r="U688" s="5">
        <f t="shared" si="4"/>
        <v>8.9028708497850424</v>
      </c>
      <c r="V688" s="2">
        <v>0</v>
      </c>
      <c r="W688" s="12">
        <v>0</v>
      </c>
      <c r="X688" s="5">
        <v>93.6</v>
      </c>
      <c r="Y688" s="6">
        <f t="shared" si="31"/>
        <v>91.041727458418436</v>
      </c>
      <c r="Z688" s="5">
        <v>51</v>
      </c>
      <c r="AA688" s="5">
        <v>104664</v>
      </c>
      <c r="AB688" s="5">
        <v>5</v>
      </c>
      <c r="AC688" s="5">
        <v>12399</v>
      </c>
      <c r="AD688" s="5">
        <v>0</v>
      </c>
      <c r="AE688" s="5">
        <v>0</v>
      </c>
      <c r="AF688" s="5">
        <v>1</v>
      </c>
      <c r="AG688" s="5">
        <v>0</v>
      </c>
      <c r="AH688" s="5">
        <v>0</v>
      </c>
      <c r="AI688" s="6">
        <v>1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5">
        <v>1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</row>
    <row r="689" spans="1:52" ht="15.75" customHeight="1">
      <c r="A689" s="4">
        <v>43922</v>
      </c>
      <c r="B689" s="2" t="s">
        <v>6</v>
      </c>
      <c r="C689" s="19">
        <v>1</v>
      </c>
      <c r="D689" s="5" t="s">
        <v>8</v>
      </c>
      <c r="E689" s="5">
        <v>520.85</v>
      </c>
      <c r="F689" s="6">
        <f t="shared" si="0"/>
        <v>6.2554620924304576</v>
      </c>
      <c r="G689" s="10">
        <v>0</v>
      </c>
      <c r="H689" s="30">
        <f t="shared" si="32"/>
        <v>139942</v>
      </c>
      <c r="I689" s="10">
        <f t="shared" si="30"/>
        <v>11.84898333003712</v>
      </c>
      <c r="J689" s="10">
        <v>2</v>
      </c>
      <c r="K689" s="10">
        <v>282.60000000000002</v>
      </c>
      <c r="L689" s="6">
        <f t="shared" si="1"/>
        <v>5.6440324702504272</v>
      </c>
      <c r="M689" s="11">
        <v>58.2</v>
      </c>
      <c r="N689" s="11">
        <f t="shared" si="2"/>
        <v>4.0809215418899605</v>
      </c>
      <c r="O689" s="5">
        <v>0</v>
      </c>
      <c r="P689" s="5">
        <v>1</v>
      </c>
      <c r="Q689" s="5">
        <v>0</v>
      </c>
      <c r="R689" s="5">
        <v>0</v>
      </c>
      <c r="S689" s="5">
        <f t="shared" si="3"/>
        <v>0</v>
      </c>
      <c r="T689" s="5">
        <v>7353.0527769999999</v>
      </c>
      <c r="U689" s="5">
        <f t="shared" si="4"/>
        <v>8.9028708497850424</v>
      </c>
      <c r="V689" s="2">
        <v>0</v>
      </c>
      <c r="W689" s="12">
        <v>0</v>
      </c>
      <c r="X689" s="5">
        <v>91.99</v>
      </c>
      <c r="Y689" s="6">
        <f t="shared" si="31"/>
        <v>89.475731932691374</v>
      </c>
      <c r="Z689" s="5">
        <v>7616</v>
      </c>
      <c r="AA689" s="5">
        <v>99671</v>
      </c>
      <c r="AB689" s="5">
        <v>163</v>
      </c>
      <c r="AC689" s="5">
        <v>15539</v>
      </c>
      <c r="AD689" s="5">
        <v>0</v>
      </c>
      <c r="AE689" s="5">
        <v>0</v>
      </c>
      <c r="AF689" s="5">
        <v>1</v>
      </c>
      <c r="AG689" s="5">
        <v>0</v>
      </c>
      <c r="AH689" s="5">
        <v>0</v>
      </c>
      <c r="AI689" s="6">
        <v>0</v>
      </c>
      <c r="AJ689" s="6">
        <v>1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5">
        <v>1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</row>
    <row r="690" spans="1:52" ht="15.75" customHeight="1">
      <c r="A690" s="9">
        <v>43952</v>
      </c>
      <c r="B690" s="2" t="s">
        <v>6</v>
      </c>
      <c r="C690" s="19">
        <v>1</v>
      </c>
      <c r="D690" s="5" t="s">
        <v>8</v>
      </c>
      <c r="E690" s="5">
        <v>604.29</v>
      </c>
      <c r="F690" s="6">
        <f t="shared" si="0"/>
        <v>6.4040542151584425</v>
      </c>
      <c r="G690" s="10">
        <v>0</v>
      </c>
      <c r="H690" s="30">
        <f t="shared" si="32"/>
        <v>139942</v>
      </c>
      <c r="I690" s="10">
        <f t="shared" si="30"/>
        <v>11.84898333003712</v>
      </c>
      <c r="J690" s="10">
        <v>2</v>
      </c>
      <c r="K690" s="10">
        <v>315.67</v>
      </c>
      <c r="L690" s="6">
        <f t="shared" si="1"/>
        <v>5.7546973641243069</v>
      </c>
      <c r="M690" s="18">
        <v>84.5</v>
      </c>
      <c r="N690" s="11">
        <f t="shared" si="2"/>
        <v>4.4485163759427149</v>
      </c>
      <c r="O690" s="5">
        <v>0</v>
      </c>
      <c r="P690" s="5">
        <v>1</v>
      </c>
      <c r="Q690" s="5">
        <v>0</v>
      </c>
      <c r="R690" s="5">
        <v>0</v>
      </c>
      <c r="S690" s="5">
        <f t="shared" si="3"/>
        <v>0</v>
      </c>
      <c r="T690" s="5">
        <v>7353.0527769999999</v>
      </c>
      <c r="U690" s="5">
        <f t="shared" si="4"/>
        <v>8.9028708497850424</v>
      </c>
      <c r="V690" s="2">
        <v>0</v>
      </c>
      <c r="W690" s="12">
        <v>0</v>
      </c>
      <c r="X690" s="5">
        <v>92.34</v>
      </c>
      <c r="Y690" s="6">
        <f t="shared" si="31"/>
        <v>89.816165742632037</v>
      </c>
      <c r="Z690" s="5">
        <v>39486</v>
      </c>
      <c r="AA690" s="5">
        <v>27534</v>
      </c>
      <c r="AB690" s="5">
        <v>482</v>
      </c>
      <c r="AC690" s="5">
        <v>5448</v>
      </c>
      <c r="AD690" s="5">
        <v>0</v>
      </c>
      <c r="AE690" s="5">
        <v>0</v>
      </c>
      <c r="AF690" s="5">
        <v>1</v>
      </c>
      <c r="AG690" s="5">
        <v>0</v>
      </c>
      <c r="AH690" s="5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5">
        <v>1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</row>
    <row r="691" spans="1:52" ht="15.75" customHeight="1">
      <c r="A691" s="4">
        <v>43983</v>
      </c>
      <c r="B691" s="2" t="s">
        <v>6</v>
      </c>
      <c r="C691" s="19">
        <v>1</v>
      </c>
      <c r="D691" s="5" t="s">
        <v>8</v>
      </c>
      <c r="E691" s="5">
        <v>427.22</v>
      </c>
      <c r="F691" s="6">
        <f t="shared" si="0"/>
        <v>6.0572991030295285</v>
      </c>
      <c r="G691" s="10">
        <v>0</v>
      </c>
      <c r="H691" s="30">
        <f t="shared" si="32"/>
        <v>139942</v>
      </c>
      <c r="I691" s="10">
        <f t="shared" si="30"/>
        <v>11.84898333003712</v>
      </c>
      <c r="J691" s="10">
        <v>2</v>
      </c>
      <c r="K691" s="10">
        <v>402.45</v>
      </c>
      <c r="L691" s="6">
        <f t="shared" si="1"/>
        <v>5.9975708655397426</v>
      </c>
      <c r="M691" s="11">
        <v>91.7</v>
      </c>
      <c r="N691" s="11">
        <f t="shared" si="2"/>
        <v>4.5293684725718091</v>
      </c>
      <c r="O691" s="5">
        <v>0</v>
      </c>
      <c r="P691" s="5">
        <v>1</v>
      </c>
      <c r="Q691" s="5">
        <v>0</v>
      </c>
      <c r="R691" s="5">
        <v>0</v>
      </c>
      <c r="S691" s="5">
        <f t="shared" si="3"/>
        <v>0</v>
      </c>
      <c r="T691" s="5">
        <v>7353.0527769999999</v>
      </c>
      <c r="U691" s="5">
        <f t="shared" si="4"/>
        <v>8.9028708497850424</v>
      </c>
      <c r="V691" s="2">
        <v>0</v>
      </c>
      <c r="W691" s="12">
        <v>0</v>
      </c>
      <c r="X691" s="5">
        <v>95.54</v>
      </c>
      <c r="Y691" s="6">
        <f t="shared" si="31"/>
        <v>92.928703433518137</v>
      </c>
      <c r="Z691" s="5">
        <v>98330</v>
      </c>
      <c r="AA691" s="5">
        <v>7729</v>
      </c>
      <c r="AB691" s="5">
        <v>1197</v>
      </c>
      <c r="AC691" s="5">
        <v>1383</v>
      </c>
      <c r="AD691" s="5">
        <v>0</v>
      </c>
      <c r="AE691" s="5">
        <v>0</v>
      </c>
      <c r="AF691" s="5">
        <v>1</v>
      </c>
      <c r="AG691" s="5">
        <v>0</v>
      </c>
      <c r="AH691" s="5">
        <v>0</v>
      </c>
      <c r="AI691" s="6">
        <v>0</v>
      </c>
      <c r="AJ691" s="6">
        <v>0</v>
      </c>
      <c r="AK691" s="6">
        <v>0</v>
      </c>
      <c r="AL691" s="6">
        <v>1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5">
        <v>1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</row>
    <row r="692" spans="1:52" ht="15.75" customHeight="1">
      <c r="A692" s="4">
        <v>44013</v>
      </c>
      <c r="B692" s="2" t="s">
        <v>6</v>
      </c>
      <c r="C692" s="19">
        <v>1</v>
      </c>
      <c r="D692" s="5" t="s">
        <v>8</v>
      </c>
      <c r="E692" s="5">
        <v>569</v>
      </c>
      <c r="F692" s="6">
        <f t="shared" si="0"/>
        <v>6.3438804341263308</v>
      </c>
      <c r="G692" s="10">
        <v>0</v>
      </c>
      <c r="H692" s="30">
        <f t="shared" si="32"/>
        <v>139942</v>
      </c>
      <c r="I692" s="10">
        <f t="shared" si="30"/>
        <v>11.84898333003712</v>
      </c>
      <c r="J692" s="10">
        <v>2</v>
      </c>
      <c r="K692" s="10">
        <v>470.58</v>
      </c>
      <c r="L692" s="6">
        <f t="shared" si="1"/>
        <v>6.1539659764526302</v>
      </c>
      <c r="M692" s="11">
        <v>97.8</v>
      </c>
      <c r="N692" s="11">
        <f t="shared" si="2"/>
        <v>4.5930976047538223</v>
      </c>
      <c r="O692" s="5">
        <v>0</v>
      </c>
      <c r="P692" s="5">
        <v>1</v>
      </c>
      <c r="Q692" s="5">
        <v>0</v>
      </c>
      <c r="R692" s="5">
        <v>0</v>
      </c>
      <c r="S692" s="5">
        <f t="shared" si="3"/>
        <v>0</v>
      </c>
      <c r="T692" s="5">
        <v>7353.0527769999999</v>
      </c>
      <c r="U692" s="5">
        <f t="shared" si="4"/>
        <v>8.9028708497850424</v>
      </c>
      <c r="V692" s="2">
        <v>0</v>
      </c>
      <c r="W692" s="12">
        <v>0</v>
      </c>
      <c r="X692" s="5">
        <v>100</v>
      </c>
      <c r="Y692" s="6">
        <f t="shared" si="31"/>
        <v>97.266802840190635</v>
      </c>
      <c r="Z692" s="5">
        <v>92178</v>
      </c>
      <c r="AA692" s="5">
        <v>6959</v>
      </c>
      <c r="AB692" s="5">
        <v>1264</v>
      </c>
      <c r="AC692" s="5">
        <v>374</v>
      </c>
      <c r="AD692" s="5">
        <v>0</v>
      </c>
      <c r="AE692" s="5">
        <v>0</v>
      </c>
      <c r="AF692" s="5">
        <v>1</v>
      </c>
      <c r="AG692" s="5">
        <v>0</v>
      </c>
      <c r="AH692" s="5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1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5">
        <v>1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</row>
    <row r="693" spans="1:52" ht="15.75" customHeight="1">
      <c r="A693" s="4">
        <v>44044</v>
      </c>
      <c r="B693" s="2" t="s">
        <v>6</v>
      </c>
      <c r="C693" s="19">
        <v>1</v>
      </c>
      <c r="D693" s="5" t="s">
        <v>8</v>
      </c>
      <c r="E693" s="5">
        <v>686.26</v>
      </c>
      <c r="F693" s="6">
        <f t="shared" si="0"/>
        <v>6.5312565646665686</v>
      </c>
      <c r="G693" s="10">
        <v>0</v>
      </c>
      <c r="H693" s="30">
        <f t="shared" si="32"/>
        <v>139942</v>
      </c>
      <c r="I693" s="10">
        <f t="shared" si="30"/>
        <v>11.84898333003712</v>
      </c>
      <c r="J693" s="10">
        <v>2</v>
      </c>
      <c r="K693" s="10">
        <v>409.83</v>
      </c>
      <c r="L693" s="6">
        <f t="shared" si="1"/>
        <v>6.0157424395675054</v>
      </c>
      <c r="M693" s="11">
        <v>105.1</v>
      </c>
      <c r="N693" s="11">
        <f t="shared" si="2"/>
        <v>4.664382045619937</v>
      </c>
      <c r="O693" s="5">
        <v>0</v>
      </c>
      <c r="P693" s="5">
        <v>1</v>
      </c>
      <c r="Q693" s="5">
        <v>0</v>
      </c>
      <c r="R693" s="5">
        <v>0</v>
      </c>
      <c r="S693" s="5">
        <f t="shared" si="3"/>
        <v>0</v>
      </c>
      <c r="T693" s="5">
        <v>7353.0527769999999</v>
      </c>
      <c r="U693" s="5">
        <f t="shared" si="4"/>
        <v>8.9028708497850424</v>
      </c>
      <c r="V693" s="2">
        <v>0</v>
      </c>
      <c r="W693" s="12">
        <v>0</v>
      </c>
      <c r="X693" s="5">
        <v>100.98</v>
      </c>
      <c r="Y693" s="6">
        <f t="shared" si="31"/>
        <v>98.220017508024512</v>
      </c>
      <c r="Z693" s="5">
        <v>75335</v>
      </c>
      <c r="AA693" s="5">
        <v>21677</v>
      </c>
      <c r="AB693" s="5">
        <v>1170</v>
      </c>
      <c r="AC693" s="5">
        <v>342</v>
      </c>
      <c r="AD693" s="5">
        <v>0</v>
      </c>
      <c r="AE693" s="5">
        <v>0</v>
      </c>
      <c r="AF693" s="5">
        <v>1</v>
      </c>
      <c r="AG693" s="5">
        <v>0</v>
      </c>
      <c r="AH693" s="5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1</v>
      </c>
      <c r="AO693" s="6">
        <v>0</v>
      </c>
      <c r="AP693" s="6">
        <v>0</v>
      </c>
      <c r="AQ693" s="6">
        <v>0</v>
      </c>
      <c r="AR693" s="6">
        <v>0</v>
      </c>
      <c r="AS693" s="5">
        <v>1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</row>
    <row r="694" spans="1:52" ht="15.75" customHeight="1">
      <c r="A694" s="4">
        <v>44075</v>
      </c>
      <c r="B694" s="2" t="s">
        <v>6</v>
      </c>
      <c r="C694" s="19">
        <v>1</v>
      </c>
      <c r="D694" s="5" t="s">
        <v>8</v>
      </c>
      <c r="E694" s="5">
        <v>668.5</v>
      </c>
      <c r="F694" s="6">
        <f t="shared" si="0"/>
        <v>6.5050363965419979</v>
      </c>
      <c r="G694" s="10">
        <v>0</v>
      </c>
      <c r="H694" s="30">
        <f t="shared" si="32"/>
        <v>139942</v>
      </c>
      <c r="I694" s="10">
        <f t="shared" si="30"/>
        <v>11.84898333003712</v>
      </c>
      <c r="J694" s="10">
        <v>2</v>
      </c>
      <c r="K694" s="10">
        <v>427.32</v>
      </c>
      <c r="L694" s="6">
        <f t="shared" si="1"/>
        <v>6.0575331470776863</v>
      </c>
      <c r="M694" s="11">
        <v>100.2</v>
      </c>
      <c r="N694" s="11">
        <f t="shared" si="2"/>
        <v>4.6170987568533652</v>
      </c>
      <c r="O694" s="5">
        <v>0</v>
      </c>
      <c r="P694" s="5">
        <v>1</v>
      </c>
      <c r="Q694" s="5">
        <v>0</v>
      </c>
      <c r="R694" s="5">
        <v>0</v>
      </c>
      <c r="S694" s="5">
        <f t="shared" si="3"/>
        <v>0</v>
      </c>
      <c r="T694" s="5">
        <v>7353.0527769999999</v>
      </c>
      <c r="U694" s="5">
        <f t="shared" si="4"/>
        <v>8.9028708497850424</v>
      </c>
      <c r="V694" s="2">
        <v>0</v>
      </c>
      <c r="W694" s="12">
        <v>0</v>
      </c>
      <c r="X694" s="5">
        <v>99.64</v>
      </c>
      <c r="Y694" s="6">
        <f t="shared" si="31"/>
        <v>96.916642349965954</v>
      </c>
      <c r="Z694" s="5">
        <v>50483</v>
      </c>
      <c r="AA694" s="5">
        <v>45647</v>
      </c>
      <c r="AB694" s="5">
        <v>970</v>
      </c>
      <c r="AC694" s="5">
        <v>411</v>
      </c>
      <c r="AD694" s="5">
        <v>0</v>
      </c>
      <c r="AE694" s="5">
        <v>0</v>
      </c>
      <c r="AF694" s="5">
        <v>1</v>
      </c>
      <c r="AG694" s="5">
        <v>0</v>
      </c>
      <c r="AH694" s="5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1</v>
      </c>
      <c r="AP694" s="6">
        <v>0</v>
      </c>
      <c r="AQ694" s="6">
        <v>0</v>
      </c>
      <c r="AR694" s="6">
        <v>0</v>
      </c>
      <c r="AS694" s="5">
        <v>1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</row>
    <row r="695" spans="1:52" ht="15.75" customHeight="1">
      <c r="A695" s="4">
        <v>44105</v>
      </c>
      <c r="B695" s="2" t="s">
        <v>6</v>
      </c>
      <c r="C695" s="19">
        <v>1</v>
      </c>
      <c r="D695" s="5" t="s">
        <v>8</v>
      </c>
      <c r="E695" s="5">
        <v>541.54999999999995</v>
      </c>
      <c r="F695" s="6">
        <f t="shared" si="0"/>
        <v>6.2944353982817463</v>
      </c>
      <c r="G695" s="10">
        <v>0</v>
      </c>
      <c r="H695" s="30">
        <f t="shared" si="32"/>
        <v>139942</v>
      </c>
      <c r="I695" s="10">
        <f t="shared" si="30"/>
        <v>11.84898333003712</v>
      </c>
      <c r="J695" s="10">
        <v>2</v>
      </c>
      <c r="K695" s="10">
        <v>429.25</v>
      </c>
      <c r="L695" s="6">
        <f t="shared" si="1"/>
        <v>6.062039499777585</v>
      </c>
      <c r="M695" s="11">
        <v>102.2</v>
      </c>
      <c r="N695" s="11">
        <f t="shared" si="2"/>
        <v>4.6366688530474622</v>
      </c>
      <c r="O695" s="5">
        <v>0</v>
      </c>
      <c r="P695" s="5">
        <v>1</v>
      </c>
      <c r="Q695" s="5">
        <v>0</v>
      </c>
      <c r="R695" s="5">
        <v>0</v>
      </c>
      <c r="S695" s="5">
        <f t="shared" si="3"/>
        <v>0</v>
      </c>
      <c r="T695" s="5">
        <v>7353.0527769999999</v>
      </c>
      <c r="U695" s="5">
        <f t="shared" si="4"/>
        <v>8.9028708497850424</v>
      </c>
      <c r="V695" s="2">
        <v>0</v>
      </c>
      <c r="W695" s="12">
        <v>0</v>
      </c>
      <c r="X695" s="5">
        <v>99.6</v>
      </c>
      <c r="Y695" s="6">
        <f t="shared" si="31"/>
        <v>96.877735628829882</v>
      </c>
      <c r="Z695" s="5">
        <v>44205</v>
      </c>
      <c r="AA695" s="5">
        <v>364569</v>
      </c>
      <c r="AB695" s="5">
        <v>672</v>
      </c>
      <c r="AC695" s="5">
        <v>2724</v>
      </c>
      <c r="AD695" s="5">
        <v>0</v>
      </c>
      <c r="AE695" s="5">
        <v>0</v>
      </c>
      <c r="AF695" s="5">
        <v>1</v>
      </c>
      <c r="AG695" s="5">
        <v>0</v>
      </c>
      <c r="AH695" s="5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1</v>
      </c>
      <c r="AQ695" s="6">
        <v>0</v>
      </c>
      <c r="AR695" s="6">
        <v>0</v>
      </c>
      <c r="AS695" s="5">
        <v>1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</row>
    <row r="696" spans="1:52" ht="15.75" customHeight="1">
      <c r="A696" s="4">
        <v>44136</v>
      </c>
      <c r="B696" s="2" t="s">
        <v>6</v>
      </c>
      <c r="C696" s="19">
        <v>1</v>
      </c>
      <c r="D696" s="5" t="s">
        <v>8</v>
      </c>
      <c r="E696" s="5">
        <v>511.43</v>
      </c>
      <c r="F696" s="6">
        <f t="shared" si="0"/>
        <v>6.2372107236316205</v>
      </c>
      <c r="G696" s="10">
        <v>0</v>
      </c>
      <c r="H696" s="30">
        <f t="shared" si="32"/>
        <v>139942</v>
      </c>
      <c r="I696" s="10">
        <f t="shared" si="30"/>
        <v>11.84898333003712</v>
      </c>
      <c r="J696" s="10">
        <v>2</v>
      </c>
      <c r="K696" s="10">
        <v>449.7</v>
      </c>
      <c r="L696" s="6">
        <f t="shared" si="1"/>
        <v>6.1085806937766618</v>
      </c>
      <c r="M696" s="11">
        <v>100</v>
      </c>
      <c r="N696" s="11">
        <f t="shared" si="2"/>
        <v>4.6151205168412597</v>
      </c>
      <c r="O696" s="5">
        <v>0</v>
      </c>
      <c r="P696" s="5">
        <v>1</v>
      </c>
      <c r="Q696" s="5">
        <v>0</v>
      </c>
      <c r="R696" s="5">
        <v>0</v>
      </c>
      <c r="S696" s="5">
        <f t="shared" si="3"/>
        <v>0</v>
      </c>
      <c r="T696" s="5">
        <v>7353.0527769999999</v>
      </c>
      <c r="U696" s="5">
        <f t="shared" si="4"/>
        <v>8.9028708497850424</v>
      </c>
      <c r="V696" s="2">
        <v>0</v>
      </c>
      <c r="W696" s="12">
        <v>0</v>
      </c>
      <c r="X696" s="5">
        <v>101.45</v>
      </c>
      <c r="Y696" s="6">
        <f t="shared" si="31"/>
        <v>98.677171481373406</v>
      </c>
      <c r="Z696" s="5">
        <v>57248</v>
      </c>
      <c r="AA696" s="5">
        <v>922124</v>
      </c>
      <c r="AB696" s="5">
        <v>721</v>
      </c>
      <c r="AC696" s="5">
        <v>16958</v>
      </c>
      <c r="AD696" s="5">
        <v>0</v>
      </c>
      <c r="AE696" s="5">
        <v>0</v>
      </c>
      <c r="AF696" s="5">
        <v>1</v>
      </c>
      <c r="AG696" s="5">
        <v>0</v>
      </c>
      <c r="AH696" s="5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1</v>
      </c>
      <c r="AR696" s="6">
        <v>0</v>
      </c>
      <c r="AS696" s="5">
        <v>1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</row>
    <row r="697" spans="1:52" ht="15.75" customHeight="1">
      <c r="A697" s="4">
        <v>44166</v>
      </c>
      <c r="B697" s="2" t="s">
        <v>6</v>
      </c>
      <c r="C697" s="19">
        <v>1</v>
      </c>
      <c r="D697" s="5" t="s">
        <v>8</v>
      </c>
      <c r="E697" s="5">
        <v>674.76</v>
      </c>
      <c r="F697" s="6">
        <f t="shared" si="0"/>
        <v>6.5143570720921105</v>
      </c>
      <c r="G697" s="10">
        <v>0</v>
      </c>
      <c r="H697" s="30">
        <f t="shared" si="32"/>
        <v>139942</v>
      </c>
      <c r="I697" s="10">
        <f t="shared" si="30"/>
        <v>11.84898333003712</v>
      </c>
      <c r="J697" s="10">
        <v>2</v>
      </c>
      <c r="K697" s="10">
        <v>471.52</v>
      </c>
      <c r="L697" s="6">
        <f t="shared" si="1"/>
        <v>6.1559615189893844</v>
      </c>
      <c r="M697" s="11">
        <v>100.6</v>
      </c>
      <c r="N697" s="11">
        <f t="shared" si="2"/>
        <v>4.6210435351443815</v>
      </c>
      <c r="O697" s="5">
        <v>0</v>
      </c>
      <c r="P697" s="5">
        <v>1</v>
      </c>
      <c r="Q697" s="5">
        <v>0</v>
      </c>
      <c r="R697" s="5">
        <v>0</v>
      </c>
      <c r="S697" s="5">
        <f t="shared" si="3"/>
        <v>0</v>
      </c>
      <c r="T697" s="5">
        <v>7353.0527769999999</v>
      </c>
      <c r="U697" s="5">
        <f t="shared" si="4"/>
        <v>8.9028708497850424</v>
      </c>
      <c r="V697" s="2">
        <v>0</v>
      </c>
      <c r="W697" s="12">
        <v>0</v>
      </c>
      <c r="X697" s="5">
        <v>104.28</v>
      </c>
      <c r="Y697" s="6">
        <f t="shared" si="31"/>
        <v>101.42982200175081</v>
      </c>
      <c r="Z697" s="5">
        <v>48578</v>
      </c>
      <c r="AA697" s="5">
        <v>505612</v>
      </c>
      <c r="AB697" s="5">
        <v>915</v>
      </c>
      <c r="AC697" s="5">
        <v>18583</v>
      </c>
      <c r="AD697" s="5">
        <v>0</v>
      </c>
      <c r="AE697" s="5">
        <v>33451</v>
      </c>
      <c r="AF697" s="5">
        <v>1</v>
      </c>
      <c r="AG697" s="5">
        <v>0</v>
      </c>
      <c r="AH697" s="5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1</v>
      </c>
      <c r="AS697" s="5">
        <v>1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</row>
    <row r="698" spans="1:52" ht="15.75" customHeight="1">
      <c r="A698" s="4">
        <v>44197</v>
      </c>
      <c r="B698" s="2" t="s">
        <v>6</v>
      </c>
      <c r="C698" s="19">
        <v>1</v>
      </c>
      <c r="D698" s="5" t="s">
        <v>8</v>
      </c>
      <c r="E698" s="5">
        <v>525.16999999999996</v>
      </c>
      <c r="F698" s="6">
        <f t="shared" si="0"/>
        <v>6.2637220197004444</v>
      </c>
      <c r="G698" s="10">
        <v>1</v>
      </c>
      <c r="H698" s="30">
        <f t="shared" si="32"/>
        <v>139943</v>
      </c>
      <c r="I698" s="10">
        <f t="shared" si="30"/>
        <v>11.848990475829142</v>
      </c>
      <c r="J698" s="10">
        <v>2</v>
      </c>
      <c r="K698" s="10">
        <v>484.63</v>
      </c>
      <c r="L698" s="6">
        <f t="shared" si="1"/>
        <v>6.1833857131934806</v>
      </c>
      <c r="M698" s="11">
        <v>104.1</v>
      </c>
      <c r="N698" s="11">
        <f t="shared" si="2"/>
        <v>4.6549122778829055</v>
      </c>
      <c r="O698" s="5">
        <v>0</v>
      </c>
      <c r="P698" s="5">
        <v>1</v>
      </c>
      <c r="Q698" s="5">
        <v>0</v>
      </c>
      <c r="R698" s="5">
        <v>0</v>
      </c>
      <c r="S698" s="5">
        <f t="shared" si="3"/>
        <v>0</v>
      </c>
      <c r="T698" s="5">
        <v>7353.0527769999999</v>
      </c>
      <c r="U698" s="5">
        <f t="shared" si="4"/>
        <v>8.9028708497850424</v>
      </c>
      <c r="V698" s="2">
        <v>0</v>
      </c>
      <c r="W698" s="12">
        <v>0</v>
      </c>
      <c r="X698" s="5">
        <v>102.92</v>
      </c>
      <c r="Y698" s="6">
        <f t="shared" si="31"/>
        <v>100.10699348312421</v>
      </c>
      <c r="Z698" s="5">
        <v>21629</v>
      </c>
      <c r="AA698" s="5">
        <v>445866</v>
      </c>
      <c r="AB698" s="5">
        <v>568</v>
      </c>
      <c r="AC698" s="5">
        <v>14357</v>
      </c>
      <c r="AD698" s="5">
        <v>567</v>
      </c>
      <c r="AE698" s="5">
        <v>2004313</v>
      </c>
      <c r="AF698" s="5">
        <v>1</v>
      </c>
      <c r="AG698" s="5">
        <v>1</v>
      </c>
      <c r="AH698" s="5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5">
        <v>1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</row>
    <row r="699" spans="1:52" ht="15.75" customHeight="1">
      <c r="A699" s="4">
        <v>44228</v>
      </c>
      <c r="B699" s="2" t="s">
        <v>6</v>
      </c>
      <c r="C699" s="19">
        <v>1</v>
      </c>
      <c r="D699" s="5" t="s">
        <v>8</v>
      </c>
      <c r="E699" s="5">
        <v>444.95</v>
      </c>
      <c r="F699" s="6">
        <f t="shared" si="0"/>
        <v>6.0979619163028715</v>
      </c>
      <c r="G699" s="10">
        <v>6</v>
      </c>
      <c r="H699" s="30">
        <f t="shared" si="32"/>
        <v>139949</v>
      </c>
      <c r="I699" s="10">
        <f t="shared" si="30"/>
        <v>11.849033349508996</v>
      </c>
      <c r="J699" s="10">
        <v>2</v>
      </c>
      <c r="K699" s="10">
        <v>483.78</v>
      </c>
      <c r="L699" s="6">
        <f t="shared" si="1"/>
        <v>6.1816302579249855</v>
      </c>
      <c r="M699" s="11">
        <v>102.6</v>
      </c>
      <c r="N699" s="11">
        <f t="shared" si="2"/>
        <v>4.6405373298253823</v>
      </c>
      <c r="O699" s="5">
        <v>0</v>
      </c>
      <c r="P699" s="5">
        <v>1</v>
      </c>
      <c r="Q699" s="5">
        <v>0</v>
      </c>
      <c r="R699" s="5">
        <v>0</v>
      </c>
      <c r="S699" s="5">
        <f t="shared" si="3"/>
        <v>0</v>
      </c>
      <c r="T699" s="5">
        <v>7353.0527769999999</v>
      </c>
      <c r="U699" s="5">
        <f t="shared" si="4"/>
        <v>8.9028708497850424</v>
      </c>
      <c r="V699" s="2">
        <v>0</v>
      </c>
      <c r="W699" s="12">
        <v>0</v>
      </c>
      <c r="X699" s="5">
        <v>102.41</v>
      </c>
      <c r="Y699" s="6">
        <f t="shared" si="31"/>
        <v>99.610932788639232</v>
      </c>
      <c r="Z699" s="5">
        <v>11077</v>
      </c>
      <c r="AA699" s="5">
        <v>372233</v>
      </c>
      <c r="AB699" s="5">
        <v>281</v>
      </c>
      <c r="AC699" s="5">
        <v>9183</v>
      </c>
      <c r="AD699" s="5">
        <v>1938619</v>
      </c>
      <c r="AE699" s="5">
        <v>2393475</v>
      </c>
      <c r="AF699" s="5">
        <v>1</v>
      </c>
      <c r="AG699" s="5">
        <v>0</v>
      </c>
      <c r="AH699" s="5">
        <v>1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5">
        <v>1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</row>
    <row r="700" spans="1:52" ht="15.75" customHeight="1">
      <c r="A700" s="4">
        <v>44256</v>
      </c>
      <c r="B700" s="2" t="s">
        <v>6</v>
      </c>
      <c r="C700" s="19">
        <v>1</v>
      </c>
      <c r="D700" s="5" t="s">
        <v>8</v>
      </c>
      <c r="E700" s="5">
        <v>479.38</v>
      </c>
      <c r="F700" s="6">
        <f t="shared" si="0"/>
        <v>6.1724936023148445</v>
      </c>
      <c r="G700" s="10">
        <v>17</v>
      </c>
      <c r="H700" s="30">
        <f t="shared" si="32"/>
        <v>139966</v>
      </c>
      <c r="I700" s="10">
        <f t="shared" si="30"/>
        <v>11.849154814954012</v>
      </c>
      <c r="J700" s="10">
        <v>2</v>
      </c>
      <c r="K700" s="10">
        <v>496.73</v>
      </c>
      <c r="L700" s="6">
        <f t="shared" si="1"/>
        <v>6.2080466189203456</v>
      </c>
      <c r="M700" s="11">
        <v>102.9</v>
      </c>
      <c r="N700" s="11">
        <f t="shared" si="2"/>
        <v>4.6434288981051814</v>
      </c>
      <c r="O700" s="5">
        <v>0</v>
      </c>
      <c r="P700" s="5">
        <v>1</v>
      </c>
      <c r="Q700" s="5">
        <v>0</v>
      </c>
      <c r="R700" s="5">
        <v>0</v>
      </c>
      <c r="S700" s="5">
        <f t="shared" si="3"/>
        <v>0</v>
      </c>
      <c r="T700" s="5">
        <v>7353.0527769999999</v>
      </c>
      <c r="U700" s="5">
        <f t="shared" si="4"/>
        <v>8.9028708497850424</v>
      </c>
      <c r="V700" s="2">
        <v>0</v>
      </c>
      <c r="W700" s="12">
        <v>0</v>
      </c>
      <c r="X700" s="5">
        <v>99.35</v>
      </c>
      <c r="Y700" s="6">
        <f t="shared" si="31"/>
        <v>96.6345686217294</v>
      </c>
      <c r="Z700" s="5">
        <v>65079</v>
      </c>
      <c r="AA700" s="5">
        <v>659634</v>
      </c>
      <c r="AB700" s="5">
        <v>638</v>
      </c>
      <c r="AC700" s="5">
        <v>11647</v>
      </c>
      <c r="AD700" s="5">
        <v>70407</v>
      </c>
      <c r="AE700" s="5">
        <v>6080074</v>
      </c>
      <c r="AF700" s="5">
        <v>1</v>
      </c>
      <c r="AG700" s="5">
        <v>0</v>
      </c>
      <c r="AH700" s="5">
        <v>0</v>
      </c>
      <c r="AI700" s="6">
        <v>1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5">
        <v>1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</row>
    <row r="701" spans="1:52" ht="15.75" customHeight="1">
      <c r="A701" s="4">
        <v>44287</v>
      </c>
      <c r="B701" s="2" t="s">
        <v>6</v>
      </c>
      <c r="C701" s="19">
        <v>1</v>
      </c>
      <c r="D701" s="5" t="s">
        <v>8</v>
      </c>
      <c r="E701" s="5">
        <v>520.85</v>
      </c>
      <c r="F701" s="6">
        <f t="shared" si="0"/>
        <v>6.2554620924304576</v>
      </c>
      <c r="G701" s="10">
        <v>24</v>
      </c>
      <c r="H701" s="30">
        <f t="shared" si="32"/>
        <v>139990</v>
      </c>
      <c r="I701" s="10">
        <f t="shared" si="30"/>
        <v>11.849326270468872</v>
      </c>
      <c r="J701" s="10">
        <v>2</v>
      </c>
      <c r="K701" s="10">
        <v>504.07</v>
      </c>
      <c r="L701" s="6">
        <f t="shared" si="1"/>
        <v>6.2227151473160891</v>
      </c>
      <c r="M701" s="11">
        <v>104</v>
      </c>
      <c r="N701" s="11">
        <f t="shared" si="2"/>
        <v>4.6539603501575231</v>
      </c>
      <c r="O701" s="5">
        <v>0</v>
      </c>
      <c r="P701" s="5">
        <v>1</v>
      </c>
      <c r="Q701" s="5">
        <v>0</v>
      </c>
      <c r="R701" s="5">
        <v>0</v>
      </c>
      <c r="S701" s="5">
        <f t="shared" si="3"/>
        <v>0</v>
      </c>
      <c r="T701" s="5">
        <v>7353.0527769999999</v>
      </c>
      <c r="U701" s="5">
        <f t="shared" si="4"/>
        <v>8.9028708497850424</v>
      </c>
      <c r="V701" s="2">
        <v>0</v>
      </c>
      <c r="W701" s="12">
        <v>0</v>
      </c>
      <c r="X701" s="5">
        <v>102.82</v>
      </c>
      <c r="Y701" s="6">
        <f t="shared" si="31"/>
        <v>100.00972668028402</v>
      </c>
      <c r="Z701" s="5">
        <v>147837</v>
      </c>
      <c r="AA701" s="5">
        <v>437754</v>
      </c>
      <c r="AB701" s="5">
        <v>2404</v>
      </c>
      <c r="AC701" s="5">
        <v>11461</v>
      </c>
      <c r="AD701" s="5">
        <v>1247104</v>
      </c>
      <c r="AE701" s="5">
        <v>9798206</v>
      </c>
      <c r="AF701" s="5">
        <v>1</v>
      </c>
      <c r="AG701" s="5">
        <v>0</v>
      </c>
      <c r="AH701" s="5">
        <v>0</v>
      </c>
      <c r="AI701" s="6">
        <v>0</v>
      </c>
      <c r="AJ701" s="6">
        <v>1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5">
        <v>1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</row>
    <row r="702" spans="1:52" ht="15.75" customHeight="1">
      <c r="A702" s="9">
        <v>44317</v>
      </c>
      <c r="B702" s="2" t="s">
        <v>6</v>
      </c>
      <c r="C702" s="19">
        <v>1</v>
      </c>
      <c r="D702" s="5" t="s">
        <v>8</v>
      </c>
      <c r="E702" s="5">
        <v>604.29</v>
      </c>
      <c r="F702" s="6">
        <f t="shared" si="0"/>
        <v>6.4040542151584425</v>
      </c>
      <c r="G702" s="10">
        <v>23</v>
      </c>
      <c r="H702" s="30">
        <f t="shared" si="32"/>
        <v>140013</v>
      </c>
      <c r="I702" s="10">
        <f t="shared" si="30"/>
        <v>11.84949055442334</v>
      </c>
      <c r="J702" s="10">
        <v>2</v>
      </c>
      <c r="K702" s="10">
        <v>477.97</v>
      </c>
      <c r="L702" s="6">
        <f t="shared" si="1"/>
        <v>6.1695479690155945</v>
      </c>
      <c r="M702" s="11">
        <v>102.8</v>
      </c>
      <c r="N702" s="11">
        <f t="shared" si="2"/>
        <v>4.6424659707317879</v>
      </c>
      <c r="O702" s="5">
        <v>0</v>
      </c>
      <c r="P702" s="5">
        <v>1</v>
      </c>
      <c r="Q702" s="5">
        <v>0</v>
      </c>
      <c r="R702" s="5">
        <v>0</v>
      </c>
      <c r="S702" s="5">
        <f t="shared" si="3"/>
        <v>0</v>
      </c>
      <c r="T702" s="5">
        <v>7353.0527769999999</v>
      </c>
      <c r="U702" s="5">
        <f t="shared" si="4"/>
        <v>8.9028708497850424</v>
      </c>
      <c r="V702" s="2">
        <v>0</v>
      </c>
      <c r="W702" s="12">
        <v>0</v>
      </c>
      <c r="X702" s="5">
        <v>103.38</v>
      </c>
      <c r="Y702" s="6">
        <f t="shared" si="31"/>
        <v>100.55442077618909</v>
      </c>
      <c r="Z702" s="5">
        <v>41408</v>
      </c>
      <c r="AA702" s="5">
        <v>195168</v>
      </c>
      <c r="AB702" s="5">
        <v>1169</v>
      </c>
      <c r="AC702" s="5">
        <v>5321</v>
      </c>
      <c r="AD702" s="5">
        <v>823451</v>
      </c>
      <c r="AE702" s="5">
        <v>15120071</v>
      </c>
      <c r="AF702" s="5">
        <v>1</v>
      </c>
      <c r="AG702" s="5">
        <v>0</v>
      </c>
      <c r="AH702" s="5">
        <v>0</v>
      </c>
      <c r="AI702" s="6">
        <v>0</v>
      </c>
      <c r="AJ702" s="6">
        <v>0</v>
      </c>
      <c r="AK702" s="6">
        <v>1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5">
        <v>1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</row>
    <row r="703" spans="1:52" ht="15.75" customHeight="1">
      <c r="A703" s="4">
        <v>44348</v>
      </c>
      <c r="B703" s="2" t="s">
        <v>6</v>
      </c>
      <c r="C703" s="19">
        <v>1</v>
      </c>
      <c r="D703" s="5" t="s">
        <v>8</v>
      </c>
      <c r="E703" s="5">
        <v>650.87</v>
      </c>
      <c r="F703" s="6">
        <f t="shared" si="0"/>
        <v>6.478309929486973</v>
      </c>
      <c r="G703" s="10">
        <v>67</v>
      </c>
      <c r="H703" s="30">
        <f t="shared" si="32"/>
        <v>140080</v>
      </c>
      <c r="I703" s="10">
        <f t="shared" si="30"/>
        <v>11.849968966959734</v>
      </c>
      <c r="J703" s="10">
        <v>2</v>
      </c>
      <c r="K703" s="10">
        <v>508.07</v>
      </c>
      <c r="L703" s="6">
        <f t="shared" si="1"/>
        <v>6.2306192333611756</v>
      </c>
      <c r="M703" s="11">
        <v>105.1</v>
      </c>
      <c r="N703" s="11">
        <f t="shared" si="2"/>
        <v>4.664382045619937</v>
      </c>
      <c r="O703" s="5">
        <v>0</v>
      </c>
      <c r="P703" s="5">
        <v>1</v>
      </c>
      <c r="Q703" s="5">
        <v>0</v>
      </c>
      <c r="R703" s="5">
        <v>0</v>
      </c>
      <c r="S703" s="5">
        <f t="shared" si="3"/>
        <v>0</v>
      </c>
      <c r="T703" s="5">
        <v>7353.0527769999999</v>
      </c>
      <c r="U703" s="5">
        <f t="shared" si="4"/>
        <v>8.9028708497850424</v>
      </c>
      <c r="V703" s="2">
        <v>0</v>
      </c>
      <c r="W703" s="12">
        <v>0</v>
      </c>
      <c r="X703" s="5">
        <v>100.9</v>
      </c>
      <c r="Y703" s="6">
        <f t="shared" si="31"/>
        <v>98.142204065752352</v>
      </c>
      <c r="Z703" s="5">
        <v>112718</v>
      </c>
      <c r="AA703" s="5">
        <v>42088</v>
      </c>
      <c r="AB703" s="5">
        <v>1884</v>
      </c>
      <c r="AC703" s="5">
        <v>1438</v>
      </c>
      <c r="AD703" s="5">
        <v>42601</v>
      </c>
      <c r="AE703" s="5">
        <v>16724923</v>
      </c>
      <c r="AF703" s="5">
        <v>1</v>
      </c>
      <c r="AG703" s="5">
        <v>0</v>
      </c>
      <c r="AH703" s="5">
        <v>0</v>
      </c>
      <c r="AI703" s="6">
        <v>0</v>
      </c>
      <c r="AJ703" s="6">
        <v>0</v>
      </c>
      <c r="AK703" s="6">
        <v>0</v>
      </c>
      <c r="AL703" s="6">
        <v>1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5">
        <v>1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</row>
    <row r="704" spans="1:52" ht="15.75" customHeight="1">
      <c r="A704" s="4">
        <v>44378</v>
      </c>
      <c r="B704" s="2" t="s">
        <v>6</v>
      </c>
      <c r="C704" s="19">
        <v>1</v>
      </c>
      <c r="D704" s="5" t="s">
        <v>8</v>
      </c>
      <c r="E704" s="5">
        <v>654.85</v>
      </c>
      <c r="F704" s="6">
        <f t="shared" si="0"/>
        <v>6.4844062017754123</v>
      </c>
      <c r="G704" s="10">
        <v>10</v>
      </c>
      <c r="H704" s="30">
        <f t="shared" si="32"/>
        <v>140090</v>
      </c>
      <c r="I704" s="10">
        <f t="shared" si="30"/>
        <v>11.85004035219016</v>
      </c>
      <c r="J704" s="10">
        <v>2</v>
      </c>
      <c r="K704" s="10">
        <v>471.44</v>
      </c>
      <c r="L704" s="6">
        <f t="shared" si="1"/>
        <v>6.1557918405296581</v>
      </c>
      <c r="M704" s="11">
        <v>105.4</v>
      </c>
      <c r="N704" s="11">
        <f t="shared" si="2"/>
        <v>4.667205576907544</v>
      </c>
      <c r="O704" s="5">
        <v>0</v>
      </c>
      <c r="P704" s="5">
        <v>1</v>
      </c>
      <c r="Q704" s="5">
        <v>0</v>
      </c>
      <c r="R704" s="5">
        <v>0</v>
      </c>
      <c r="S704" s="5">
        <f t="shared" si="3"/>
        <v>0</v>
      </c>
      <c r="T704" s="5">
        <v>7353.0527769999999</v>
      </c>
      <c r="U704" s="5">
        <f t="shared" si="4"/>
        <v>8.9028708497850424</v>
      </c>
      <c r="V704" s="2">
        <v>0</v>
      </c>
      <c r="W704" s="12">
        <v>0</v>
      </c>
      <c r="X704" s="5">
        <v>100.44</v>
      </c>
      <c r="Y704" s="6">
        <f t="shared" si="31"/>
        <v>97.694776772687476</v>
      </c>
      <c r="Z704" s="5">
        <v>336226</v>
      </c>
      <c r="AA704" s="5">
        <v>90119</v>
      </c>
      <c r="AB704" s="5">
        <v>6182</v>
      </c>
      <c r="AC704" s="5">
        <v>497</v>
      </c>
      <c r="AD704" s="5">
        <v>2734283</v>
      </c>
      <c r="AE704" s="5">
        <v>16723947</v>
      </c>
      <c r="AF704" s="5">
        <v>1</v>
      </c>
      <c r="AG704" s="5">
        <v>0</v>
      </c>
      <c r="AH704" s="5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1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5">
        <v>1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</row>
    <row r="705" spans="1:52" ht="15.75" customHeight="1">
      <c r="A705" s="4">
        <v>44409</v>
      </c>
      <c r="B705" s="2" t="s">
        <v>6</v>
      </c>
      <c r="C705" s="19">
        <v>1</v>
      </c>
      <c r="D705" s="5" t="s">
        <v>8</v>
      </c>
      <c r="E705" s="5">
        <v>772.3</v>
      </c>
      <c r="F705" s="6">
        <f t="shared" si="0"/>
        <v>6.6493730755752178</v>
      </c>
      <c r="G705" s="10">
        <v>41</v>
      </c>
      <c r="H705" s="30">
        <f t="shared" ref="H705:H721" si="33">G705+H704</f>
        <v>140131</v>
      </c>
      <c r="I705" s="10">
        <f t="shared" si="30"/>
        <v>11.850332978369444</v>
      </c>
      <c r="J705" s="10">
        <v>2</v>
      </c>
      <c r="K705" s="10">
        <v>508.07</v>
      </c>
      <c r="L705" s="6">
        <f t="shared" si="1"/>
        <v>6.2306192333611756</v>
      </c>
      <c r="M705" s="11">
        <v>105.1</v>
      </c>
      <c r="N705" s="11">
        <f t="shared" si="2"/>
        <v>4.664382045619937</v>
      </c>
      <c r="O705" s="5">
        <v>0</v>
      </c>
      <c r="P705" s="5">
        <v>1</v>
      </c>
      <c r="Q705" s="5">
        <v>0</v>
      </c>
      <c r="R705" s="5">
        <v>0</v>
      </c>
      <c r="S705" s="5">
        <f t="shared" si="3"/>
        <v>0</v>
      </c>
      <c r="T705" s="5">
        <v>7353.0527769999999</v>
      </c>
      <c r="U705" s="5">
        <f t="shared" si="4"/>
        <v>8.9028708497850424</v>
      </c>
      <c r="V705" s="2">
        <v>0</v>
      </c>
      <c r="W705" s="12">
        <v>0</v>
      </c>
      <c r="X705" s="5">
        <v>100.51</v>
      </c>
      <c r="Y705" s="6">
        <f t="shared" si="31"/>
        <v>97.762863534675617</v>
      </c>
      <c r="Z705" s="5">
        <v>251134</v>
      </c>
      <c r="AA705" s="5">
        <v>189963</v>
      </c>
      <c r="AB705" s="5">
        <v>5510</v>
      </c>
      <c r="AC705" s="5">
        <v>1158</v>
      </c>
      <c r="AD705" s="5">
        <v>11087192</v>
      </c>
      <c r="AE705" s="5">
        <v>9211742</v>
      </c>
      <c r="AF705" s="5">
        <v>1</v>
      </c>
      <c r="AG705" s="5">
        <v>0</v>
      </c>
      <c r="AH705" s="5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1</v>
      </c>
      <c r="AO705" s="6">
        <v>0</v>
      </c>
      <c r="AP705" s="6">
        <v>0</v>
      </c>
      <c r="AQ705" s="6">
        <v>0</v>
      </c>
      <c r="AR705" s="6">
        <v>0</v>
      </c>
      <c r="AS705" s="5">
        <v>1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</row>
    <row r="706" spans="1:52" ht="15.75" customHeight="1">
      <c r="A706" s="4">
        <v>44440</v>
      </c>
      <c r="B706" s="2" t="s">
        <v>6</v>
      </c>
      <c r="C706" s="19">
        <v>1</v>
      </c>
      <c r="D706" s="5" t="s">
        <v>8</v>
      </c>
      <c r="E706" s="5">
        <v>767.07</v>
      </c>
      <c r="F706" s="6">
        <f t="shared" si="0"/>
        <v>6.6425780618704255</v>
      </c>
      <c r="G706" s="10">
        <v>114</v>
      </c>
      <c r="H706" s="30">
        <f t="shared" si="33"/>
        <v>140245</v>
      </c>
      <c r="I706" s="10">
        <f t="shared" si="30"/>
        <v>11.851146172125558</v>
      </c>
      <c r="J706" s="10">
        <v>2</v>
      </c>
      <c r="K706" s="10">
        <v>471.44</v>
      </c>
      <c r="L706" s="6">
        <f t="shared" si="1"/>
        <v>6.1557918405296581</v>
      </c>
      <c r="M706" s="11">
        <v>105.3</v>
      </c>
      <c r="N706" s="11">
        <f t="shared" si="2"/>
        <v>4.6662652853479019</v>
      </c>
      <c r="O706" s="5">
        <v>0</v>
      </c>
      <c r="P706" s="5">
        <v>1</v>
      </c>
      <c r="Q706" s="5">
        <v>0</v>
      </c>
      <c r="R706" s="5">
        <v>0</v>
      </c>
      <c r="S706" s="5">
        <f t="shared" si="3"/>
        <v>0</v>
      </c>
      <c r="T706" s="5">
        <v>7353.0527769999999</v>
      </c>
      <c r="U706" s="5">
        <f t="shared" si="4"/>
        <v>8.9028708497850424</v>
      </c>
      <c r="V706" s="2">
        <v>0</v>
      </c>
      <c r="W706" s="12">
        <v>0</v>
      </c>
      <c r="X706" s="5">
        <v>99.15</v>
      </c>
      <c r="Y706" s="6">
        <f t="shared" si="31"/>
        <v>96.440035016049023</v>
      </c>
      <c r="Z706" s="5">
        <v>55293</v>
      </c>
      <c r="AA706" s="5">
        <v>132364</v>
      </c>
      <c r="AB706" s="5">
        <v>1315</v>
      </c>
      <c r="AC706" s="5">
        <v>1700</v>
      </c>
      <c r="AD706" s="5">
        <v>18962130</v>
      </c>
      <c r="AE706" s="5">
        <v>6907733</v>
      </c>
      <c r="AF706" s="5">
        <v>1</v>
      </c>
      <c r="AG706" s="5">
        <v>0</v>
      </c>
      <c r="AH706" s="5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1</v>
      </c>
      <c r="AP706" s="6">
        <v>0</v>
      </c>
      <c r="AQ706" s="6">
        <v>0</v>
      </c>
      <c r="AR706" s="6">
        <v>0</v>
      </c>
      <c r="AS706" s="5">
        <v>1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</row>
    <row r="707" spans="1:52" ht="15.75" customHeight="1">
      <c r="A707" s="4">
        <v>44470</v>
      </c>
      <c r="B707" s="2" t="s">
        <v>6</v>
      </c>
      <c r="C707" s="19">
        <v>1</v>
      </c>
      <c r="D707" s="5" t="s">
        <v>8</v>
      </c>
      <c r="E707" s="5">
        <v>718.8</v>
      </c>
      <c r="F707" s="6">
        <f t="shared" si="0"/>
        <v>6.5775831549094042</v>
      </c>
      <c r="G707" s="10">
        <v>86</v>
      </c>
      <c r="H707" s="30">
        <f t="shared" si="33"/>
        <v>140331</v>
      </c>
      <c r="I707" s="10">
        <f t="shared" ref="I707:I770" si="34">LN(H707)</f>
        <v>11.851759196779792</v>
      </c>
      <c r="J707" s="10">
        <v>2</v>
      </c>
      <c r="K707" s="10">
        <v>461.8</v>
      </c>
      <c r="L707" s="6">
        <f t="shared" si="1"/>
        <v>6.1351318969203952</v>
      </c>
      <c r="M707" s="11">
        <v>104.6</v>
      </c>
      <c r="N707" s="11">
        <f t="shared" si="2"/>
        <v>4.6596583712721609</v>
      </c>
      <c r="O707" s="5">
        <v>0</v>
      </c>
      <c r="P707" s="5">
        <v>1</v>
      </c>
      <c r="Q707" s="5">
        <v>0</v>
      </c>
      <c r="R707" s="5">
        <v>0</v>
      </c>
      <c r="S707" s="5">
        <f t="shared" si="3"/>
        <v>0</v>
      </c>
      <c r="T707" s="5">
        <v>7353.0527769999999</v>
      </c>
      <c r="U707" s="5">
        <f t="shared" si="4"/>
        <v>8.9028708497850424</v>
      </c>
      <c r="V707" s="2">
        <v>0</v>
      </c>
      <c r="W707" s="12">
        <v>0</v>
      </c>
      <c r="X707" s="5">
        <v>99.07</v>
      </c>
      <c r="Y707" s="6">
        <f t="shared" si="31"/>
        <v>96.362221573776864</v>
      </c>
      <c r="Z707" s="5">
        <v>13628</v>
      </c>
      <c r="AA707" s="5">
        <v>99610</v>
      </c>
      <c r="AB707" s="5">
        <v>358</v>
      </c>
      <c r="AC707" s="5">
        <v>1179</v>
      </c>
      <c r="AD707" s="5">
        <v>6884827</v>
      </c>
      <c r="AE707" s="5">
        <v>5028129</v>
      </c>
      <c r="AF707" s="5">
        <v>1</v>
      </c>
      <c r="AG707" s="5">
        <v>0</v>
      </c>
      <c r="AH707" s="5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1</v>
      </c>
      <c r="AQ707" s="6">
        <v>0</v>
      </c>
      <c r="AR707" s="6">
        <v>0</v>
      </c>
      <c r="AS707" s="5">
        <v>1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</row>
    <row r="708" spans="1:52" ht="15.75" customHeight="1">
      <c r="A708" s="4">
        <v>44501</v>
      </c>
      <c r="B708" s="2" t="s">
        <v>6</v>
      </c>
      <c r="C708" s="19">
        <v>1</v>
      </c>
      <c r="D708" s="5" t="s">
        <v>8</v>
      </c>
      <c r="E708" s="5">
        <v>631.82000000000005</v>
      </c>
      <c r="F708" s="6">
        <f t="shared" si="0"/>
        <v>6.4486045434541683</v>
      </c>
      <c r="G708" s="10">
        <v>98</v>
      </c>
      <c r="H708" s="30">
        <f t="shared" si="33"/>
        <v>140429</v>
      </c>
      <c r="I708" s="10">
        <f t="shared" si="34"/>
        <v>11.852457301951327</v>
      </c>
      <c r="J708" s="10">
        <v>2</v>
      </c>
      <c r="K708" s="10">
        <v>516.14</v>
      </c>
      <c r="L708" s="6">
        <f t="shared" si="1"/>
        <v>6.2463780465109942</v>
      </c>
      <c r="M708" s="11">
        <v>106.7</v>
      </c>
      <c r="N708" s="11">
        <f t="shared" si="2"/>
        <v>4.6793495841623427</v>
      </c>
      <c r="O708" s="5">
        <v>0</v>
      </c>
      <c r="P708" s="5">
        <v>1</v>
      </c>
      <c r="Q708" s="5">
        <v>0</v>
      </c>
      <c r="R708" s="5">
        <v>0</v>
      </c>
      <c r="S708" s="5">
        <f t="shared" si="3"/>
        <v>0</v>
      </c>
      <c r="T708" s="5">
        <v>7353.0527769999999</v>
      </c>
      <c r="U708" s="5">
        <f t="shared" si="4"/>
        <v>8.9028708497850424</v>
      </c>
      <c r="V708" s="2">
        <v>0</v>
      </c>
      <c r="W708" s="12">
        <v>0</v>
      </c>
      <c r="X708" s="5">
        <v>96.89</v>
      </c>
      <c r="Y708" s="6">
        <f t="shared" si="31"/>
        <v>94.241805271860713</v>
      </c>
      <c r="Z708" s="5">
        <v>6745</v>
      </c>
      <c r="AA708" s="5">
        <v>256582</v>
      </c>
      <c r="AB708" s="5">
        <v>113</v>
      </c>
      <c r="AC708" s="5">
        <v>1728</v>
      </c>
      <c r="AD708" s="5">
        <v>16980584</v>
      </c>
      <c r="AE708" s="5">
        <v>6663689</v>
      </c>
      <c r="AF708" s="5">
        <v>1</v>
      </c>
      <c r="AG708" s="5">
        <v>0</v>
      </c>
      <c r="AH708" s="5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1</v>
      </c>
      <c r="AR708" s="6">
        <v>0</v>
      </c>
      <c r="AS708" s="5">
        <v>1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</row>
    <row r="709" spans="1:52" ht="15.75" customHeight="1">
      <c r="A709" s="4">
        <v>44531</v>
      </c>
      <c r="B709" s="2" t="s">
        <v>6</v>
      </c>
      <c r="C709" s="19">
        <v>1</v>
      </c>
      <c r="D709" s="5" t="s">
        <v>8</v>
      </c>
      <c r="E709" s="5">
        <v>777.09</v>
      </c>
      <c r="F709" s="6">
        <f t="shared" si="0"/>
        <v>6.6555561737756879</v>
      </c>
      <c r="G709" s="10">
        <v>166</v>
      </c>
      <c r="H709" s="30">
        <f t="shared" si="33"/>
        <v>140595</v>
      </c>
      <c r="I709" s="10">
        <f t="shared" si="34"/>
        <v>11.853638695848696</v>
      </c>
      <c r="J709" s="10">
        <v>2</v>
      </c>
      <c r="K709" s="10">
        <v>518.45000000000005</v>
      </c>
      <c r="L709" s="6">
        <f t="shared" si="1"/>
        <v>6.250843591004287</v>
      </c>
      <c r="M709" s="11">
        <v>105.5</v>
      </c>
      <c r="N709" s="11">
        <f t="shared" si="2"/>
        <v>4.6681449851494801</v>
      </c>
      <c r="O709" s="5">
        <v>0</v>
      </c>
      <c r="P709" s="5">
        <v>1</v>
      </c>
      <c r="Q709" s="5">
        <v>0</v>
      </c>
      <c r="R709" s="5">
        <v>0</v>
      </c>
      <c r="S709" s="5">
        <f t="shared" si="3"/>
        <v>0</v>
      </c>
      <c r="T709" s="5">
        <v>7353.0527769999999</v>
      </c>
      <c r="U709" s="5">
        <f t="shared" si="4"/>
        <v>8.9028708497850424</v>
      </c>
      <c r="V709" s="2">
        <v>0</v>
      </c>
      <c r="W709" s="12">
        <v>0</v>
      </c>
      <c r="X709" s="5">
        <v>97.38</v>
      </c>
      <c r="Y709" s="6">
        <f t="shared" si="31"/>
        <v>94.718412605777644</v>
      </c>
      <c r="Z709" s="5">
        <v>9255</v>
      </c>
      <c r="AA709" s="5">
        <v>1097136</v>
      </c>
      <c r="AB709" s="5">
        <v>91</v>
      </c>
      <c r="AC709" s="5">
        <v>3574</v>
      </c>
      <c r="AD709" s="5">
        <v>8813795</v>
      </c>
      <c r="AE709" s="5">
        <v>14655642</v>
      </c>
      <c r="AF709" s="5">
        <v>1</v>
      </c>
      <c r="AG709" s="5">
        <v>0</v>
      </c>
      <c r="AH709" s="5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1</v>
      </c>
      <c r="AS709" s="5">
        <v>1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</row>
    <row r="710" spans="1:52" ht="15.75" customHeight="1">
      <c r="A710" s="4">
        <v>44562</v>
      </c>
      <c r="B710" s="2" t="s">
        <v>6</v>
      </c>
      <c r="C710" s="19">
        <v>1</v>
      </c>
      <c r="D710" s="5" t="s">
        <v>8</v>
      </c>
      <c r="E710" s="5">
        <v>774.19</v>
      </c>
      <c r="F710" s="6">
        <f t="shared" si="0"/>
        <v>6.6518173215010998</v>
      </c>
      <c r="G710" s="10">
        <v>102</v>
      </c>
      <c r="H710" s="30">
        <f t="shared" si="33"/>
        <v>140697</v>
      </c>
      <c r="I710" s="10">
        <f t="shared" si="34"/>
        <v>11.854363920913544</v>
      </c>
      <c r="J710" s="10">
        <v>2.5</v>
      </c>
      <c r="K710" s="10">
        <v>511.96</v>
      </c>
      <c r="L710" s="6">
        <f t="shared" si="1"/>
        <v>6.2382464969875908</v>
      </c>
      <c r="M710" s="11">
        <v>102</v>
      </c>
      <c r="N710" s="11">
        <f t="shared" si="2"/>
        <v>4.6347289882296359</v>
      </c>
      <c r="O710" s="5">
        <v>0</v>
      </c>
      <c r="P710" s="5">
        <v>1</v>
      </c>
      <c r="Q710" s="5">
        <v>0</v>
      </c>
      <c r="R710" s="5">
        <v>0</v>
      </c>
      <c r="S710" s="5">
        <f t="shared" si="3"/>
        <v>0</v>
      </c>
      <c r="T710" s="5">
        <v>7353.0527769999999</v>
      </c>
      <c r="U710" s="5">
        <f t="shared" si="4"/>
        <v>8.9028708497850424</v>
      </c>
      <c r="V710" s="2">
        <v>0</v>
      </c>
      <c r="W710" s="12">
        <v>0</v>
      </c>
      <c r="X710" s="5">
        <v>95.85</v>
      </c>
      <c r="Y710" s="6">
        <f t="shared" si="31"/>
        <v>93.230230522322728</v>
      </c>
      <c r="Z710" s="5">
        <v>213294</v>
      </c>
      <c r="AA710" s="5">
        <v>4857433</v>
      </c>
      <c r="AB710" s="5">
        <v>322</v>
      </c>
      <c r="AC710" s="5">
        <v>9096</v>
      </c>
      <c r="AD710" s="5">
        <v>14576165</v>
      </c>
      <c r="AE710" s="5">
        <v>17048182</v>
      </c>
      <c r="AF710" s="5">
        <v>1</v>
      </c>
      <c r="AG710" s="5">
        <v>1</v>
      </c>
      <c r="AH710" s="5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5">
        <v>1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</row>
    <row r="711" spans="1:52" ht="15.75" customHeight="1">
      <c r="A711" s="4">
        <v>44593</v>
      </c>
      <c r="B711" s="2" t="s">
        <v>6</v>
      </c>
      <c r="C711" s="19">
        <v>1</v>
      </c>
      <c r="D711" s="5" t="s">
        <v>8</v>
      </c>
      <c r="E711" s="5">
        <v>579.73</v>
      </c>
      <c r="F711" s="6">
        <f t="shared" si="0"/>
        <v>6.362562477912296</v>
      </c>
      <c r="G711" s="10">
        <v>113</v>
      </c>
      <c r="H711" s="30">
        <f t="shared" si="33"/>
        <v>140810</v>
      </c>
      <c r="I711" s="10">
        <f t="shared" si="34"/>
        <v>11.855166742911358</v>
      </c>
      <c r="J711" s="10">
        <v>2.5</v>
      </c>
      <c r="K711" s="10">
        <v>521.51</v>
      </c>
      <c r="L711" s="6">
        <f t="shared" si="1"/>
        <v>6.2567284497123978</v>
      </c>
      <c r="M711" s="11">
        <v>106</v>
      </c>
      <c r="N711" s="11">
        <f t="shared" si="2"/>
        <v>4.6728288344619058</v>
      </c>
      <c r="O711" s="5">
        <v>0</v>
      </c>
      <c r="P711" s="5">
        <v>1</v>
      </c>
      <c r="Q711" s="5">
        <v>0</v>
      </c>
      <c r="R711" s="5">
        <v>0</v>
      </c>
      <c r="S711" s="5">
        <f t="shared" si="3"/>
        <v>0</v>
      </c>
      <c r="T711" s="5">
        <v>7353.0527769999999</v>
      </c>
      <c r="U711" s="5">
        <f t="shared" si="4"/>
        <v>8.9028708497850424</v>
      </c>
      <c r="V711" s="2">
        <v>0</v>
      </c>
      <c r="W711" s="12">
        <v>0</v>
      </c>
      <c r="X711" s="5">
        <v>96.91</v>
      </c>
      <c r="Y711" s="6">
        <f t="shared" si="31"/>
        <v>94.261258632428749</v>
      </c>
      <c r="Z711" s="5">
        <v>144744</v>
      </c>
      <c r="AA711" s="5">
        <v>1799720</v>
      </c>
      <c r="AB711" s="5">
        <v>643</v>
      </c>
      <c r="AC711" s="5">
        <v>8269</v>
      </c>
      <c r="AD711" s="5">
        <v>3913910</v>
      </c>
      <c r="AE711" s="5">
        <v>5747278</v>
      </c>
      <c r="AF711" s="5">
        <v>1</v>
      </c>
      <c r="AG711" s="5">
        <v>0</v>
      </c>
      <c r="AH711" s="5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5">
        <v>1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</row>
    <row r="712" spans="1:52" ht="15.75" customHeight="1">
      <c r="A712" s="4">
        <v>44621</v>
      </c>
      <c r="B712" s="2" t="s">
        <v>6</v>
      </c>
      <c r="C712" s="19">
        <v>1</v>
      </c>
      <c r="D712" s="5" t="s">
        <v>8</v>
      </c>
      <c r="E712" s="5">
        <v>739.08</v>
      </c>
      <c r="F712" s="6">
        <f t="shared" si="0"/>
        <v>6.6054061694869519</v>
      </c>
      <c r="G712" s="10">
        <v>110</v>
      </c>
      <c r="H712" s="30">
        <f t="shared" si="33"/>
        <v>140920</v>
      </c>
      <c r="I712" s="10">
        <f t="shared" si="34"/>
        <v>11.855947632455173</v>
      </c>
      <c r="J712" s="10">
        <v>2.5</v>
      </c>
      <c r="K712" s="10">
        <v>520.9</v>
      </c>
      <c r="L712" s="6">
        <f t="shared" si="1"/>
        <v>6.2555580847511454</v>
      </c>
      <c r="M712" s="18">
        <v>106.1</v>
      </c>
      <c r="N712" s="11">
        <f t="shared" si="2"/>
        <v>4.6737629774537028</v>
      </c>
      <c r="O712" s="5">
        <v>0</v>
      </c>
      <c r="P712" s="5">
        <v>1</v>
      </c>
      <c r="Q712" s="5">
        <v>0</v>
      </c>
      <c r="R712" s="5">
        <v>0</v>
      </c>
      <c r="S712" s="5">
        <f t="shared" si="3"/>
        <v>0</v>
      </c>
      <c r="T712" s="5">
        <v>7353.0527769999999</v>
      </c>
      <c r="U712" s="5">
        <f t="shared" si="4"/>
        <v>8.9028708497850424</v>
      </c>
      <c r="V712" s="2">
        <v>0</v>
      </c>
      <c r="W712" s="12">
        <v>0</v>
      </c>
      <c r="X712" s="5">
        <v>96.18</v>
      </c>
      <c r="Y712" s="6">
        <f t="shared" si="31"/>
        <v>93.551210971695355</v>
      </c>
      <c r="Z712" s="5">
        <v>8000</v>
      </c>
      <c r="AA712" s="5">
        <v>1859518</v>
      </c>
      <c r="AB712" s="5">
        <v>85</v>
      </c>
      <c r="AC712" s="5">
        <v>4616</v>
      </c>
      <c r="AD712" s="5">
        <v>30821308</v>
      </c>
      <c r="AE712" s="5">
        <v>1800291</v>
      </c>
      <c r="AF712" s="5">
        <v>1</v>
      </c>
      <c r="AG712" s="5">
        <v>0</v>
      </c>
      <c r="AH712" s="5">
        <v>0</v>
      </c>
      <c r="AI712" s="6">
        <v>1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5">
        <v>1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</row>
    <row r="713" spans="1:52" ht="15.75" customHeight="1">
      <c r="A713" s="4">
        <v>44652</v>
      </c>
      <c r="B713" s="2" t="s">
        <v>6</v>
      </c>
      <c r="C713" s="19">
        <v>1</v>
      </c>
      <c r="D713" s="5" t="s">
        <v>8</v>
      </c>
      <c r="E713" s="5">
        <v>848.67</v>
      </c>
      <c r="F713" s="6">
        <f t="shared" si="0"/>
        <v>6.743670418171301</v>
      </c>
      <c r="G713" s="10">
        <v>118</v>
      </c>
      <c r="H713" s="30">
        <f t="shared" si="33"/>
        <v>141038</v>
      </c>
      <c r="I713" s="10">
        <f t="shared" si="34"/>
        <v>11.856784636596847</v>
      </c>
      <c r="J713" s="10">
        <v>2.5</v>
      </c>
      <c r="K713" s="10">
        <v>489.73</v>
      </c>
      <c r="L713" s="6">
        <f t="shared" si="1"/>
        <v>6.1938542188289736</v>
      </c>
      <c r="M713" s="11">
        <v>107.5</v>
      </c>
      <c r="N713" s="11">
        <f t="shared" si="2"/>
        <v>4.6867501729805143</v>
      </c>
      <c r="O713" s="5">
        <v>0</v>
      </c>
      <c r="P713" s="5">
        <v>1</v>
      </c>
      <c r="Q713" s="5">
        <v>0</v>
      </c>
      <c r="R713" s="5">
        <v>0</v>
      </c>
      <c r="S713" s="5">
        <f t="shared" si="3"/>
        <v>0</v>
      </c>
      <c r="T713" s="5">
        <v>7353.0527769999999</v>
      </c>
      <c r="U713" s="5">
        <f t="shared" si="4"/>
        <v>8.9028708497850424</v>
      </c>
      <c r="V713" s="2">
        <v>0</v>
      </c>
      <c r="W713" s="12">
        <v>0</v>
      </c>
      <c r="X713" s="5">
        <v>91.27</v>
      </c>
      <c r="Y713" s="6">
        <f t="shared" si="31"/>
        <v>88.775410952241998</v>
      </c>
      <c r="Z713" s="5">
        <v>1114</v>
      </c>
      <c r="AA713" s="5">
        <v>1820846</v>
      </c>
      <c r="AB713" s="5">
        <v>5</v>
      </c>
      <c r="AC713" s="5">
        <v>4124</v>
      </c>
      <c r="AD713" s="5">
        <v>1534602</v>
      </c>
      <c r="AE713" s="5">
        <v>894368</v>
      </c>
      <c r="AF713" s="5">
        <v>1</v>
      </c>
      <c r="AG713" s="5">
        <v>0</v>
      </c>
      <c r="AH713" s="5">
        <v>0</v>
      </c>
      <c r="AI713" s="6">
        <v>0</v>
      </c>
      <c r="AJ713" s="6">
        <v>1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5">
        <v>1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</row>
    <row r="714" spans="1:52" ht="15.75" customHeight="1">
      <c r="A714" s="9">
        <v>44682</v>
      </c>
      <c r="B714" s="2" t="s">
        <v>6</v>
      </c>
      <c r="C714" s="19">
        <v>1</v>
      </c>
      <c r="D714" s="5" t="s">
        <v>8</v>
      </c>
      <c r="E714" s="5">
        <v>881.77</v>
      </c>
      <c r="F714" s="6">
        <f t="shared" si="0"/>
        <v>6.781931251025072</v>
      </c>
      <c r="G714" s="10">
        <v>190</v>
      </c>
      <c r="H714" s="30">
        <f t="shared" si="33"/>
        <v>141228</v>
      </c>
      <c r="I714" s="10">
        <f t="shared" si="34"/>
        <v>11.858130884665663</v>
      </c>
      <c r="J714" s="10">
        <v>2.5</v>
      </c>
      <c r="K714" s="10">
        <v>459.57</v>
      </c>
      <c r="L714" s="6">
        <f t="shared" si="1"/>
        <v>6.1302912696927141</v>
      </c>
      <c r="M714" s="11">
        <v>106.3</v>
      </c>
      <c r="N714" s="11">
        <f t="shared" si="2"/>
        <v>4.6756286496366526</v>
      </c>
      <c r="O714" s="5">
        <v>0</v>
      </c>
      <c r="P714" s="5">
        <v>1</v>
      </c>
      <c r="Q714" s="5">
        <v>0</v>
      </c>
      <c r="R714" s="5">
        <v>0</v>
      </c>
      <c r="S714" s="5">
        <f t="shared" si="3"/>
        <v>0</v>
      </c>
      <c r="T714" s="5">
        <v>7353.0527769999999</v>
      </c>
      <c r="U714" s="5">
        <f t="shared" si="4"/>
        <v>8.9028708497850424</v>
      </c>
      <c r="V714" s="2">
        <v>0</v>
      </c>
      <c r="W714" s="12">
        <v>0</v>
      </c>
      <c r="X714" s="5">
        <v>95.93</v>
      </c>
      <c r="Y714" s="6">
        <f t="shared" si="31"/>
        <v>93.308043964594887</v>
      </c>
      <c r="Z714" s="5">
        <v>816</v>
      </c>
      <c r="AA714" s="5">
        <v>958210</v>
      </c>
      <c r="AB714" s="5">
        <v>4</v>
      </c>
      <c r="AC714" s="5">
        <v>3190</v>
      </c>
      <c r="AD714" s="5">
        <v>540962</v>
      </c>
      <c r="AE714" s="5">
        <v>984038</v>
      </c>
      <c r="AF714" s="5">
        <v>1</v>
      </c>
      <c r="AG714" s="5">
        <v>0</v>
      </c>
      <c r="AH714" s="5">
        <v>0</v>
      </c>
      <c r="AI714" s="6">
        <v>0</v>
      </c>
      <c r="AJ714" s="6">
        <v>0</v>
      </c>
      <c r="AK714" s="6">
        <v>1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5">
        <v>1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</row>
    <row r="715" spans="1:52" ht="15.75" customHeight="1">
      <c r="A715" s="4">
        <v>44713</v>
      </c>
      <c r="B715" s="2" t="s">
        <v>6</v>
      </c>
      <c r="C715" s="19">
        <v>1</v>
      </c>
      <c r="D715" s="5" t="s">
        <v>8</v>
      </c>
      <c r="E715" s="5">
        <v>966.27</v>
      </c>
      <c r="F715" s="6">
        <f t="shared" si="0"/>
        <v>6.8734432982643918</v>
      </c>
      <c r="G715" s="10">
        <v>124</v>
      </c>
      <c r="H715" s="30">
        <f t="shared" si="33"/>
        <v>141352</v>
      </c>
      <c r="I715" s="10">
        <f t="shared" si="34"/>
        <v>11.859008512296485</v>
      </c>
      <c r="J715" s="10">
        <v>2.5</v>
      </c>
      <c r="K715" s="10">
        <v>551.27</v>
      </c>
      <c r="L715" s="6">
        <f t="shared" si="1"/>
        <v>6.3122247072820477</v>
      </c>
      <c r="M715" s="11">
        <v>104.1</v>
      </c>
      <c r="N715" s="11">
        <f t="shared" si="2"/>
        <v>4.6549122778829055</v>
      </c>
      <c r="O715" s="5">
        <v>0</v>
      </c>
      <c r="P715" s="5">
        <v>1</v>
      </c>
      <c r="Q715" s="5">
        <v>0</v>
      </c>
      <c r="R715" s="5">
        <v>0</v>
      </c>
      <c r="S715" s="5">
        <f t="shared" si="3"/>
        <v>0</v>
      </c>
      <c r="T715" s="5">
        <v>7353.0527769999999</v>
      </c>
      <c r="U715" s="5">
        <f t="shared" si="4"/>
        <v>8.9028708497850424</v>
      </c>
      <c r="V715" s="2">
        <v>0</v>
      </c>
      <c r="W715" s="12">
        <v>0</v>
      </c>
      <c r="X715" s="5">
        <v>97.57</v>
      </c>
      <c r="Y715" s="6">
        <f t="shared" si="31"/>
        <v>94.903219531174003</v>
      </c>
      <c r="Z715" s="5">
        <v>20282</v>
      </c>
      <c r="AA715" s="5">
        <v>1101701</v>
      </c>
      <c r="AB715" s="5">
        <v>18</v>
      </c>
      <c r="AC715" s="5">
        <v>1656</v>
      </c>
      <c r="AD715" s="5">
        <v>1159562</v>
      </c>
      <c r="AE715" s="5">
        <v>491317</v>
      </c>
      <c r="AF715" s="5">
        <v>1</v>
      </c>
      <c r="AG715" s="5">
        <v>0</v>
      </c>
      <c r="AH715" s="5">
        <v>0</v>
      </c>
      <c r="AI715" s="6">
        <v>0</v>
      </c>
      <c r="AJ715" s="6">
        <v>0</v>
      </c>
      <c r="AK715" s="6">
        <v>0</v>
      </c>
      <c r="AL715" s="6">
        <v>1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5">
        <v>1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</row>
    <row r="716" spans="1:52" ht="15.75" customHeight="1">
      <c r="A716" s="4">
        <v>44743</v>
      </c>
      <c r="B716" s="2" t="s">
        <v>6</v>
      </c>
      <c r="C716" s="19">
        <v>1</v>
      </c>
      <c r="D716" s="5" t="s">
        <v>8</v>
      </c>
      <c r="E716" s="5">
        <v>1217.3399999999999</v>
      </c>
      <c r="F716" s="6">
        <f t="shared" si="0"/>
        <v>7.1044234294830133</v>
      </c>
      <c r="G716" s="10">
        <v>149</v>
      </c>
      <c r="H716" s="30">
        <f t="shared" si="33"/>
        <v>141501</v>
      </c>
      <c r="I716" s="10">
        <f t="shared" si="34"/>
        <v>11.860062063178267</v>
      </c>
      <c r="J716" s="10">
        <v>2.5</v>
      </c>
      <c r="K716" s="10">
        <v>487.4</v>
      </c>
      <c r="L716" s="6">
        <f t="shared" si="1"/>
        <v>6.1890851411911054</v>
      </c>
      <c r="M716" s="11">
        <v>101.77</v>
      </c>
      <c r="N716" s="11">
        <f t="shared" si="2"/>
        <v>4.632493481636982</v>
      </c>
      <c r="O716" s="5">
        <v>0</v>
      </c>
      <c r="P716" s="5">
        <v>1</v>
      </c>
      <c r="Q716" s="5">
        <v>0</v>
      </c>
      <c r="R716" s="5">
        <v>0</v>
      </c>
      <c r="S716" s="5">
        <f t="shared" si="3"/>
        <v>0</v>
      </c>
      <c r="T716" s="5">
        <v>7353.0527769999999</v>
      </c>
      <c r="U716" s="5">
        <f t="shared" si="4"/>
        <v>8.9028708497850424</v>
      </c>
      <c r="V716" s="2">
        <v>0</v>
      </c>
      <c r="W716" s="12">
        <v>0</v>
      </c>
      <c r="X716" s="5">
        <v>96.78</v>
      </c>
      <c r="Y716" s="6">
        <f t="shared" si="31"/>
        <v>94.134811788736499</v>
      </c>
      <c r="Z716" s="5">
        <v>31468</v>
      </c>
      <c r="AA716" s="5">
        <v>2516914</v>
      </c>
      <c r="AB716" s="5">
        <v>142</v>
      </c>
      <c r="AC716" s="5">
        <v>3733</v>
      </c>
      <c r="AD716" s="5">
        <v>1012701</v>
      </c>
      <c r="AE716" s="5">
        <v>1319416</v>
      </c>
      <c r="AF716" s="5">
        <v>1</v>
      </c>
      <c r="AG716" s="5">
        <v>0</v>
      </c>
      <c r="AH716" s="5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1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5">
        <v>1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</row>
    <row r="717" spans="1:52" ht="15.75" customHeight="1">
      <c r="A717" s="4">
        <v>44774</v>
      </c>
      <c r="B717" s="2" t="s">
        <v>6</v>
      </c>
      <c r="C717" s="19">
        <v>1</v>
      </c>
      <c r="D717" s="5" t="s">
        <v>8</v>
      </c>
      <c r="E717" s="5">
        <v>1204.6400000000001</v>
      </c>
      <c r="F717" s="6">
        <f t="shared" si="0"/>
        <v>7.0939360461018124</v>
      </c>
      <c r="G717" s="10">
        <v>504</v>
      </c>
      <c r="H717" s="30">
        <f t="shared" si="33"/>
        <v>142005</v>
      </c>
      <c r="I717" s="10">
        <f t="shared" si="34"/>
        <v>11.863617547231101</v>
      </c>
      <c r="J717" s="10">
        <v>2.5</v>
      </c>
      <c r="K717" s="10">
        <v>517.33000000000004</v>
      </c>
      <c r="L717" s="6">
        <f t="shared" si="1"/>
        <v>6.2486809687553269</v>
      </c>
      <c r="M717" s="11">
        <v>67.23</v>
      </c>
      <c r="N717" s="11">
        <f t="shared" si="2"/>
        <v>4.2228843508273322</v>
      </c>
      <c r="O717" s="5">
        <v>0</v>
      </c>
      <c r="P717" s="5">
        <v>1</v>
      </c>
      <c r="Q717" s="5">
        <v>0</v>
      </c>
      <c r="R717" s="5">
        <v>0</v>
      </c>
      <c r="S717" s="5">
        <f t="shared" si="3"/>
        <v>0</v>
      </c>
      <c r="T717" s="5">
        <v>7353.0527769999999</v>
      </c>
      <c r="U717" s="5">
        <f t="shared" si="4"/>
        <v>8.9028708497850424</v>
      </c>
      <c r="V717" s="2">
        <v>0</v>
      </c>
      <c r="W717" s="12">
        <v>0</v>
      </c>
      <c r="X717" s="5">
        <v>95.13</v>
      </c>
      <c r="Y717" s="6">
        <f t="shared" si="31"/>
        <v>92.529909541873351</v>
      </c>
      <c r="Z717" s="5">
        <v>6689</v>
      </c>
      <c r="AA717" s="5">
        <v>827732</v>
      </c>
      <c r="AB717" s="5">
        <v>32</v>
      </c>
      <c r="AC717" s="5">
        <v>3509</v>
      </c>
      <c r="AE717" s="5">
        <v>723223</v>
      </c>
      <c r="AF717" s="5">
        <v>1</v>
      </c>
      <c r="AG717" s="5">
        <v>0</v>
      </c>
      <c r="AH717" s="5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1</v>
      </c>
      <c r="AO717" s="6">
        <v>0</v>
      </c>
      <c r="AP717" s="6">
        <v>0</v>
      </c>
      <c r="AQ717" s="6">
        <v>0</v>
      </c>
      <c r="AR717" s="6">
        <v>0</v>
      </c>
      <c r="AS717" s="5">
        <v>1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</row>
    <row r="718" spans="1:52" ht="15.75" customHeight="1">
      <c r="A718" s="4">
        <v>44805</v>
      </c>
      <c r="B718" s="2" t="s">
        <v>6</v>
      </c>
      <c r="C718" s="19">
        <v>1</v>
      </c>
      <c r="D718" s="5" t="s">
        <v>8</v>
      </c>
      <c r="E718" s="5">
        <v>827.65</v>
      </c>
      <c r="F718" s="6">
        <f t="shared" si="0"/>
        <v>6.7185903597061749</v>
      </c>
      <c r="G718" s="10">
        <v>2172</v>
      </c>
      <c r="H718" s="30">
        <f t="shared" si="33"/>
        <v>144177</v>
      </c>
      <c r="I718" s="10">
        <f t="shared" si="34"/>
        <v>11.878796990417916</v>
      </c>
      <c r="J718" s="10">
        <v>2.5</v>
      </c>
      <c r="K718" s="10">
        <v>496.1</v>
      </c>
      <c r="L718" s="6">
        <f t="shared" si="1"/>
        <v>6.2067775193070034</v>
      </c>
      <c r="M718" s="5">
        <v>103.34</v>
      </c>
      <c r="N718" s="11">
        <f t="shared" si="2"/>
        <v>4.6476547975942468</v>
      </c>
      <c r="O718" s="5">
        <v>0</v>
      </c>
      <c r="P718" s="5">
        <v>1</v>
      </c>
      <c r="Q718" s="5">
        <v>0</v>
      </c>
      <c r="R718" s="5">
        <v>0</v>
      </c>
      <c r="S718" s="5">
        <f t="shared" si="3"/>
        <v>0</v>
      </c>
      <c r="T718" s="5">
        <v>7353.0527769999999</v>
      </c>
      <c r="U718" s="5">
        <f t="shared" si="4"/>
        <v>8.9028708497850424</v>
      </c>
      <c r="V718" s="2">
        <v>0</v>
      </c>
      <c r="W718" s="12">
        <v>0</v>
      </c>
      <c r="X718" s="5">
        <v>93.46</v>
      </c>
      <c r="Y718" s="6">
        <f t="shared" si="31"/>
        <v>90.905553934442167</v>
      </c>
      <c r="Z718" s="5">
        <v>12543</v>
      </c>
      <c r="AA718" s="5">
        <v>565046</v>
      </c>
      <c r="AB718" s="5">
        <v>39</v>
      </c>
      <c r="AC718" s="5">
        <v>1459</v>
      </c>
      <c r="AD718" s="5">
        <v>240397</v>
      </c>
      <c r="AE718" s="5">
        <v>387528</v>
      </c>
      <c r="AF718" s="5">
        <v>1</v>
      </c>
      <c r="AG718" s="5">
        <v>0</v>
      </c>
      <c r="AH718" s="5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0</v>
      </c>
      <c r="AS718" s="5">
        <v>1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</row>
    <row r="719" spans="1:52" ht="15.75" customHeight="1">
      <c r="A719" s="4">
        <v>44835</v>
      </c>
      <c r="B719" s="2" t="s">
        <v>6</v>
      </c>
      <c r="C719" s="19">
        <v>1</v>
      </c>
      <c r="D719" s="5" t="s">
        <v>8</v>
      </c>
      <c r="E719" s="5">
        <v>842.29</v>
      </c>
      <c r="F719" s="6">
        <f t="shared" si="0"/>
        <v>6.7361243729963007</v>
      </c>
      <c r="G719" s="10">
        <v>1801</v>
      </c>
      <c r="H719" s="30">
        <f t="shared" si="33"/>
        <v>145978</v>
      </c>
      <c r="I719" s="10">
        <f t="shared" si="34"/>
        <v>11.891211204404852</v>
      </c>
      <c r="J719" s="10">
        <v>2.5</v>
      </c>
      <c r="K719" s="10">
        <v>1</v>
      </c>
      <c r="L719" s="6">
        <f t="shared" si="1"/>
        <v>0</v>
      </c>
      <c r="M719" s="5">
        <v>99.38</v>
      </c>
      <c r="N719" s="11">
        <f t="shared" si="2"/>
        <v>4.6089629842267872</v>
      </c>
      <c r="O719" s="5">
        <v>0</v>
      </c>
      <c r="P719" s="5">
        <v>1</v>
      </c>
      <c r="Q719" s="5">
        <v>0</v>
      </c>
      <c r="R719" s="5">
        <v>0</v>
      </c>
      <c r="S719" s="5">
        <f t="shared" si="3"/>
        <v>0</v>
      </c>
      <c r="T719" s="5">
        <v>7353.0527769999999</v>
      </c>
      <c r="U719" s="5">
        <f t="shared" si="4"/>
        <v>8.9028708497850424</v>
      </c>
      <c r="V719" s="2">
        <v>0</v>
      </c>
      <c r="W719" s="12">
        <v>0</v>
      </c>
      <c r="X719" s="5">
        <v>96.66</v>
      </c>
      <c r="Y719" s="6">
        <f t="shared" si="31"/>
        <v>94.018091625328267</v>
      </c>
      <c r="AF719" s="5">
        <v>1</v>
      </c>
      <c r="AG719" s="5">
        <v>0</v>
      </c>
      <c r="AH719" s="5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1</v>
      </c>
      <c r="AQ719" s="6">
        <v>0</v>
      </c>
      <c r="AR719" s="6">
        <v>0</v>
      </c>
      <c r="AS719" s="5">
        <v>1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</row>
    <row r="720" spans="1:52" ht="15.75" customHeight="1">
      <c r="A720" s="4">
        <v>44866</v>
      </c>
      <c r="B720" s="2" t="s">
        <v>6</v>
      </c>
      <c r="C720" s="19">
        <v>1</v>
      </c>
      <c r="D720" s="5" t="s">
        <v>8</v>
      </c>
      <c r="E720" s="5">
        <v>834.51</v>
      </c>
      <c r="F720" s="6">
        <f t="shared" si="0"/>
        <v>6.7268447262535789</v>
      </c>
      <c r="G720" s="10">
        <v>1415</v>
      </c>
      <c r="H720" s="30">
        <f t="shared" si="33"/>
        <v>147393</v>
      </c>
      <c r="I720" s="10">
        <f t="shared" si="34"/>
        <v>11.900857767786087</v>
      </c>
      <c r="J720" s="10">
        <v>2.5</v>
      </c>
      <c r="K720" s="10">
        <v>1</v>
      </c>
      <c r="L720" s="6">
        <f t="shared" si="1"/>
        <v>0</v>
      </c>
      <c r="M720" s="5">
        <v>99.93</v>
      </c>
      <c r="N720" s="11">
        <f t="shared" si="2"/>
        <v>4.6144272072507686</v>
      </c>
      <c r="O720" s="5">
        <v>0</v>
      </c>
      <c r="P720" s="5">
        <v>1</v>
      </c>
      <c r="Q720" s="5">
        <v>0</v>
      </c>
      <c r="R720" s="5">
        <v>0</v>
      </c>
      <c r="S720" s="5">
        <f t="shared" si="3"/>
        <v>0</v>
      </c>
      <c r="T720" s="5">
        <v>7353.0527769999999</v>
      </c>
      <c r="U720" s="5">
        <f t="shared" si="4"/>
        <v>8.9028708497850424</v>
      </c>
      <c r="V720" s="2">
        <v>0</v>
      </c>
      <c r="W720" s="12">
        <v>0</v>
      </c>
      <c r="X720" s="5">
        <v>101.22</v>
      </c>
      <c r="Y720" s="6">
        <f t="shared" si="31"/>
        <v>98.453457834840961</v>
      </c>
      <c r="AF720" s="5">
        <v>1</v>
      </c>
      <c r="AG720" s="5">
        <v>0</v>
      </c>
      <c r="AH720" s="5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1</v>
      </c>
      <c r="AR720" s="6">
        <v>0</v>
      </c>
      <c r="AS720" s="5">
        <v>1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</row>
    <row r="721" spans="1:74" ht="15.75" customHeight="1">
      <c r="A721" s="4">
        <v>44896</v>
      </c>
      <c r="B721" s="2" t="s">
        <v>6</v>
      </c>
      <c r="C721" s="19">
        <v>1</v>
      </c>
      <c r="D721" s="5" t="s">
        <v>8</v>
      </c>
      <c r="E721" s="5">
        <v>940.03</v>
      </c>
      <c r="F721" s="6">
        <f t="shared" si="0"/>
        <v>6.8459117896483974</v>
      </c>
      <c r="G721" s="10">
        <v>796</v>
      </c>
      <c r="H721" s="30">
        <f t="shared" si="33"/>
        <v>148189</v>
      </c>
      <c r="I721" s="10">
        <f t="shared" si="34"/>
        <v>11.906243765067792</v>
      </c>
      <c r="J721" s="10">
        <v>2.5</v>
      </c>
      <c r="K721" s="10">
        <v>1</v>
      </c>
      <c r="L721" s="6">
        <f t="shared" si="1"/>
        <v>0</v>
      </c>
      <c r="M721" s="11"/>
      <c r="N721" s="11">
        <f t="shared" si="2"/>
        <v>0</v>
      </c>
      <c r="O721" s="5">
        <v>0</v>
      </c>
      <c r="P721" s="5">
        <v>1</v>
      </c>
      <c r="Q721" s="5">
        <v>0</v>
      </c>
      <c r="R721" s="5">
        <v>0</v>
      </c>
      <c r="S721" s="5">
        <f t="shared" si="3"/>
        <v>0</v>
      </c>
      <c r="T721" s="5">
        <v>7353.0527769999999</v>
      </c>
      <c r="U721" s="5">
        <f t="shared" si="4"/>
        <v>8.9028708497850424</v>
      </c>
      <c r="V721" s="2">
        <v>0</v>
      </c>
      <c r="W721" s="12">
        <v>0</v>
      </c>
      <c r="X721" s="5">
        <v>105.55</v>
      </c>
      <c r="Y721" s="6">
        <f t="shared" si="31"/>
        <v>102.66511039782122</v>
      </c>
      <c r="AF721" s="5">
        <v>1</v>
      </c>
      <c r="AG721" s="5">
        <v>0</v>
      </c>
      <c r="AH721" s="5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1</v>
      </c>
      <c r="AS721" s="5">
        <v>1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</row>
    <row r="722" spans="1:74" ht="15.75" customHeight="1">
      <c r="A722" s="4">
        <v>43101</v>
      </c>
      <c r="B722" s="2" t="s">
        <v>20</v>
      </c>
      <c r="C722" s="19">
        <v>2</v>
      </c>
      <c r="D722" s="5" t="s">
        <v>23</v>
      </c>
      <c r="E722" s="6">
        <v>519761872</v>
      </c>
      <c r="F722" s="6">
        <f t="shared" si="0"/>
        <v>20.068881326192368</v>
      </c>
      <c r="G722" s="20">
        <v>282840.8</v>
      </c>
      <c r="H722" s="20">
        <v>282840.8</v>
      </c>
      <c r="I722" s="10">
        <f t="shared" si="34"/>
        <v>12.552639474168426</v>
      </c>
      <c r="J722" s="10">
        <v>0.5</v>
      </c>
      <c r="K722" s="10">
        <v>362.83</v>
      </c>
      <c r="L722" s="6">
        <f t="shared" si="1"/>
        <v>5.8939344050097677</v>
      </c>
      <c r="M722" s="11">
        <v>110.68</v>
      </c>
      <c r="N722" s="11">
        <f t="shared" si="2"/>
        <v>4.7156376390140622</v>
      </c>
      <c r="O722" s="5">
        <v>0</v>
      </c>
      <c r="P722" s="5">
        <v>1</v>
      </c>
      <c r="Q722" s="5">
        <v>1</v>
      </c>
      <c r="R722" s="5">
        <v>0</v>
      </c>
      <c r="S722" s="5">
        <f t="shared" si="3"/>
        <v>0</v>
      </c>
      <c r="T722" s="5">
        <v>13162.79024</v>
      </c>
      <c r="U722" s="5">
        <f t="shared" si="4"/>
        <v>9.4851492067214398</v>
      </c>
      <c r="V722" s="2">
        <v>0</v>
      </c>
      <c r="W722" s="12">
        <v>0</v>
      </c>
      <c r="X722" s="11">
        <v>63.645200000000003</v>
      </c>
      <c r="Y722" s="6">
        <f t="shared" ref="Y722:Y781" si="35">X722*100/63.6452</f>
        <v>100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5">
        <v>1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5">
        <v>1</v>
      </c>
      <c r="AU722" s="5">
        <v>0</v>
      </c>
      <c r="AV722" s="5">
        <v>0</v>
      </c>
      <c r="AW722" s="11">
        <v>0</v>
      </c>
      <c r="AX722" s="11">
        <v>0</v>
      </c>
      <c r="AY722" s="11">
        <v>0</v>
      </c>
      <c r="AZ722" s="11">
        <v>0</v>
      </c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</row>
    <row r="723" spans="1:74" ht="15.75" customHeight="1">
      <c r="A723" s="4">
        <v>43132</v>
      </c>
      <c r="B723" s="2" t="s">
        <v>20</v>
      </c>
      <c r="C723" s="19">
        <v>2</v>
      </c>
      <c r="D723" s="5" t="s">
        <v>23</v>
      </c>
      <c r="E723" s="6">
        <v>445510176</v>
      </c>
      <c r="F723" s="6">
        <f t="shared" si="0"/>
        <v>19.914730646365111</v>
      </c>
      <c r="G723" s="21">
        <v>261084</v>
      </c>
      <c r="H723" s="30">
        <f>G723+H722</f>
        <v>543924.80000000005</v>
      </c>
      <c r="I723" s="10">
        <f t="shared" si="34"/>
        <v>13.206566280988584</v>
      </c>
      <c r="J723" s="10">
        <v>0.5</v>
      </c>
      <c r="K723" s="10">
        <v>344.64</v>
      </c>
      <c r="L723" s="6">
        <f t="shared" si="1"/>
        <v>5.8425003939680238</v>
      </c>
      <c r="M723" s="11">
        <v>110.76</v>
      </c>
      <c r="N723" s="11">
        <f t="shared" si="2"/>
        <v>4.7163537149487063</v>
      </c>
      <c r="O723" s="5">
        <v>0</v>
      </c>
      <c r="P723" s="5">
        <v>1</v>
      </c>
      <c r="Q723" s="5">
        <v>1</v>
      </c>
      <c r="R723" s="5">
        <v>0</v>
      </c>
      <c r="S723" s="5">
        <f t="shared" si="3"/>
        <v>0</v>
      </c>
      <c r="T723" s="5">
        <v>13162.79024</v>
      </c>
      <c r="U723" s="5">
        <f t="shared" si="4"/>
        <v>9.4851492067214398</v>
      </c>
      <c r="V723" s="2">
        <v>0</v>
      </c>
      <c r="W723" s="12">
        <v>0</v>
      </c>
      <c r="X723" s="11">
        <v>64.430000000000007</v>
      </c>
      <c r="Y723" s="6">
        <f t="shared" si="35"/>
        <v>101.2330859200694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5">
        <v>0</v>
      </c>
      <c r="AH723" s="11">
        <v>1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5">
        <v>1</v>
      </c>
      <c r="AU723" s="5">
        <v>0</v>
      </c>
      <c r="AV723" s="5">
        <v>0</v>
      </c>
      <c r="AW723" s="11">
        <v>0</v>
      </c>
      <c r="AX723" s="11">
        <v>0</v>
      </c>
      <c r="AY723" s="11">
        <v>0</v>
      </c>
      <c r="AZ723" s="11">
        <v>0</v>
      </c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</row>
    <row r="724" spans="1:74" ht="15.75" customHeight="1">
      <c r="A724" s="4">
        <v>43160</v>
      </c>
      <c r="B724" s="2" t="s">
        <v>20</v>
      </c>
      <c r="C724" s="19">
        <v>2</v>
      </c>
      <c r="D724" s="5" t="s">
        <v>23</v>
      </c>
      <c r="E724" s="6">
        <v>334132632</v>
      </c>
      <c r="F724" s="6">
        <f t="shared" si="0"/>
        <v>19.627048573913331</v>
      </c>
      <c r="G724" s="21">
        <v>195812.8</v>
      </c>
      <c r="H724" s="30">
        <f>G724+H723</f>
        <v>739737.60000000009</v>
      </c>
      <c r="I724" s="10">
        <f t="shared" si="34"/>
        <v>13.51405080770223</v>
      </c>
      <c r="J724" s="10">
        <v>0.5</v>
      </c>
      <c r="K724" s="10">
        <v>350.62</v>
      </c>
      <c r="L724" s="6">
        <f t="shared" si="1"/>
        <v>5.859703015925728</v>
      </c>
      <c r="M724" s="5">
        <v>111.64</v>
      </c>
      <c r="N724" s="11">
        <f t="shared" si="2"/>
        <v>4.724196892409732</v>
      </c>
      <c r="O724" s="5">
        <v>0</v>
      </c>
      <c r="P724" s="5">
        <v>1</v>
      </c>
      <c r="Q724" s="5">
        <v>1</v>
      </c>
      <c r="R724" s="5">
        <v>0</v>
      </c>
      <c r="S724" s="5">
        <f t="shared" si="3"/>
        <v>0</v>
      </c>
      <c r="T724" s="5">
        <v>13162.79024</v>
      </c>
      <c r="U724" s="5">
        <f t="shared" si="4"/>
        <v>9.4851492067214398</v>
      </c>
      <c r="V724" s="2">
        <v>0</v>
      </c>
      <c r="W724" s="12">
        <v>0</v>
      </c>
      <c r="X724" s="5">
        <v>65.045500000000004</v>
      </c>
      <c r="Y724" s="6">
        <f t="shared" si="35"/>
        <v>102.20016591981799</v>
      </c>
      <c r="Z724" s="11">
        <v>0</v>
      </c>
      <c r="AA724" s="11">
        <v>0</v>
      </c>
      <c r="AB724" s="5">
        <v>0</v>
      </c>
      <c r="AC724" s="11">
        <v>0</v>
      </c>
      <c r="AD724" s="11">
        <v>0</v>
      </c>
      <c r="AE724" s="11">
        <v>0</v>
      </c>
      <c r="AF724" s="5">
        <v>0</v>
      </c>
      <c r="AG724" s="5">
        <v>0</v>
      </c>
      <c r="AH724" s="5">
        <v>0</v>
      </c>
      <c r="AI724" s="6">
        <v>1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11">
        <v>0</v>
      </c>
      <c r="AT724" s="5">
        <v>1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</row>
    <row r="725" spans="1:74" ht="15.75" customHeight="1">
      <c r="A725" s="4">
        <v>43191</v>
      </c>
      <c r="B725" s="2" t="s">
        <v>20</v>
      </c>
      <c r="C725" s="19">
        <v>2</v>
      </c>
      <c r="D725" s="5" t="s">
        <v>23</v>
      </c>
      <c r="E725" s="6">
        <v>259880936</v>
      </c>
      <c r="F725" s="6">
        <f t="shared" si="0"/>
        <v>19.375734145632425</v>
      </c>
      <c r="G725" s="21">
        <v>152299.20000000001</v>
      </c>
      <c r="H725" s="30">
        <f t="shared" ref="H725:H756" si="36">G725+H724</f>
        <v>892036.8</v>
      </c>
      <c r="I725" s="10">
        <f t="shared" si="34"/>
        <v>13.701262666316538</v>
      </c>
      <c r="J725" s="10">
        <v>0.5</v>
      </c>
      <c r="K725" s="10">
        <v>351.08</v>
      </c>
      <c r="L725" s="6">
        <f t="shared" si="1"/>
        <v>5.8610141177239168</v>
      </c>
      <c r="M725" s="5">
        <v>111.13</v>
      </c>
      <c r="N725" s="11">
        <f t="shared" si="2"/>
        <v>4.7196589124727897</v>
      </c>
      <c r="O725" s="5">
        <v>0</v>
      </c>
      <c r="P725" s="5">
        <v>1</v>
      </c>
      <c r="Q725" s="5">
        <v>1</v>
      </c>
      <c r="R725" s="5">
        <v>0</v>
      </c>
      <c r="S725" s="5">
        <f t="shared" si="3"/>
        <v>0</v>
      </c>
      <c r="T725" s="5">
        <v>13162.79024</v>
      </c>
      <c r="U725" s="5">
        <f t="shared" si="4"/>
        <v>9.4851492067214398</v>
      </c>
      <c r="V725" s="2">
        <v>0</v>
      </c>
      <c r="W725" s="12">
        <v>0</v>
      </c>
      <c r="X725" s="5">
        <v>65.672899999999998</v>
      </c>
      <c r="Y725" s="6">
        <f t="shared" si="35"/>
        <v>103.18594332329853</v>
      </c>
      <c r="Z725" s="11">
        <v>0</v>
      </c>
      <c r="AA725" s="11">
        <v>0</v>
      </c>
      <c r="AB725" s="5">
        <v>0</v>
      </c>
      <c r="AC725" s="11">
        <v>0</v>
      </c>
      <c r="AD725" s="11">
        <v>0</v>
      </c>
      <c r="AE725" s="11">
        <v>0</v>
      </c>
      <c r="AF725" s="5">
        <v>0</v>
      </c>
      <c r="AG725" s="5">
        <v>0</v>
      </c>
      <c r="AH725" s="5">
        <v>0</v>
      </c>
      <c r="AI725" s="6">
        <v>0</v>
      </c>
      <c r="AJ725" s="6">
        <v>1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11">
        <v>0</v>
      </c>
      <c r="AT725" s="5">
        <v>1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</row>
    <row r="726" spans="1:74" ht="15.75" customHeight="1">
      <c r="A726" s="9">
        <v>43221</v>
      </c>
      <c r="B726" s="2" t="s">
        <v>20</v>
      </c>
      <c r="C726" s="19">
        <v>2</v>
      </c>
      <c r="D726" s="5" t="s">
        <v>23</v>
      </c>
      <c r="E726" s="6">
        <v>5568877200</v>
      </c>
      <c r="F726" s="6">
        <f t="shared" si="0"/>
        <v>22.440459290673367</v>
      </c>
      <c r="G726" s="21">
        <v>326355.20000000001</v>
      </c>
      <c r="H726" s="30">
        <f t="shared" si="36"/>
        <v>1218392</v>
      </c>
      <c r="I726" s="10">
        <f t="shared" si="34"/>
        <v>14.013042514553351</v>
      </c>
      <c r="J726" s="10">
        <v>0.5</v>
      </c>
      <c r="K726" s="10">
        <v>373.8</v>
      </c>
      <c r="L726" s="6">
        <f t="shared" si="1"/>
        <v>5.9237208950214626</v>
      </c>
      <c r="M726" s="5">
        <v>110.53</v>
      </c>
      <c r="N726" s="11">
        <f t="shared" si="2"/>
        <v>4.7142936130064452</v>
      </c>
      <c r="O726" s="5">
        <v>0</v>
      </c>
      <c r="P726" s="5">
        <v>1</v>
      </c>
      <c r="Q726" s="5">
        <v>1</v>
      </c>
      <c r="R726" s="5">
        <v>0</v>
      </c>
      <c r="S726" s="5">
        <f t="shared" si="3"/>
        <v>0</v>
      </c>
      <c r="T726" s="5">
        <v>13162.79024</v>
      </c>
      <c r="U726" s="5">
        <f t="shared" si="4"/>
        <v>9.4851492067214398</v>
      </c>
      <c r="V726" s="2">
        <v>0</v>
      </c>
      <c r="W726" s="12">
        <v>0</v>
      </c>
      <c r="X726" s="5">
        <v>67.510000000000005</v>
      </c>
      <c r="Y726" s="6">
        <f t="shared" si="35"/>
        <v>106.07241394480653</v>
      </c>
      <c r="Z726" s="11">
        <v>0</v>
      </c>
      <c r="AA726" s="11">
        <v>0</v>
      </c>
      <c r="AB726" s="5">
        <v>0</v>
      </c>
      <c r="AC726" s="11">
        <v>0</v>
      </c>
      <c r="AD726" s="11">
        <v>0</v>
      </c>
      <c r="AE726" s="11">
        <v>0</v>
      </c>
      <c r="AF726" s="5">
        <v>0</v>
      </c>
      <c r="AG726" s="5">
        <v>0</v>
      </c>
      <c r="AH726" s="5">
        <v>0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11">
        <v>0</v>
      </c>
      <c r="AT726" s="5">
        <v>1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</row>
    <row r="727" spans="1:74" ht="15.75" customHeight="1">
      <c r="A727" s="4">
        <v>43252</v>
      </c>
      <c r="B727" s="2" t="s">
        <v>20</v>
      </c>
      <c r="C727" s="19">
        <v>2</v>
      </c>
      <c r="D727" s="5" t="s">
        <v>23</v>
      </c>
      <c r="E727" s="6">
        <v>408384328</v>
      </c>
      <c r="F727" s="6">
        <f t="shared" si="0"/>
        <v>19.827719269375482</v>
      </c>
      <c r="G727" s="21">
        <v>217569.6</v>
      </c>
      <c r="H727" s="30">
        <f t="shared" si="36"/>
        <v>1435961.6</v>
      </c>
      <c r="I727" s="10">
        <f t="shared" si="34"/>
        <v>14.177345287285686</v>
      </c>
      <c r="J727" s="10">
        <v>0.5</v>
      </c>
      <c r="K727" s="10">
        <v>340.32</v>
      </c>
      <c r="L727" s="6">
        <f t="shared" si="1"/>
        <v>5.8298863514519272</v>
      </c>
      <c r="M727" s="5">
        <v>114.17</v>
      </c>
      <c r="N727" s="11">
        <f t="shared" si="2"/>
        <v>4.7464092976808159</v>
      </c>
      <c r="O727" s="5">
        <v>0</v>
      </c>
      <c r="P727" s="5">
        <v>1</v>
      </c>
      <c r="Q727" s="5">
        <v>1</v>
      </c>
      <c r="R727" s="5">
        <v>0</v>
      </c>
      <c r="S727" s="5">
        <f t="shared" si="3"/>
        <v>0</v>
      </c>
      <c r="T727" s="5">
        <v>13162.79024</v>
      </c>
      <c r="U727" s="5">
        <f t="shared" si="4"/>
        <v>9.4851492067214398</v>
      </c>
      <c r="V727" s="2">
        <v>0</v>
      </c>
      <c r="W727" s="12">
        <v>0</v>
      </c>
      <c r="X727" s="5">
        <v>67.790000000000006</v>
      </c>
      <c r="Y727" s="6">
        <f t="shared" si="35"/>
        <v>106.51235285614626</v>
      </c>
      <c r="Z727" s="11">
        <v>0</v>
      </c>
      <c r="AA727" s="11">
        <v>0</v>
      </c>
      <c r="AB727" s="5">
        <v>0</v>
      </c>
      <c r="AC727" s="11">
        <v>0</v>
      </c>
      <c r="AD727" s="11">
        <v>0</v>
      </c>
      <c r="AE727" s="11">
        <v>0</v>
      </c>
      <c r="AF727" s="5">
        <v>0</v>
      </c>
      <c r="AG727" s="5">
        <v>0</v>
      </c>
      <c r="AH727" s="5">
        <v>0</v>
      </c>
      <c r="AI727" s="6">
        <v>0</v>
      </c>
      <c r="AJ727" s="6">
        <v>0</v>
      </c>
      <c r="AK727" s="6">
        <v>0</v>
      </c>
      <c r="AL727" s="6">
        <v>1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11">
        <v>0</v>
      </c>
      <c r="AT727" s="5">
        <v>1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</row>
    <row r="728" spans="1:74" ht="15.75" customHeight="1">
      <c r="A728" s="4">
        <v>43282</v>
      </c>
      <c r="B728" s="2" t="s">
        <v>20</v>
      </c>
      <c r="C728" s="19">
        <v>2</v>
      </c>
      <c r="D728" s="5" t="s">
        <v>23</v>
      </c>
      <c r="E728" s="6">
        <v>628256614.39999998</v>
      </c>
      <c r="F728" s="6">
        <f t="shared" si="0"/>
        <v>20.258459262625429</v>
      </c>
      <c r="G728" s="21">
        <v>348112</v>
      </c>
      <c r="H728" s="30">
        <f t="shared" si="36"/>
        <v>1784073.6</v>
      </c>
      <c r="I728" s="10">
        <f t="shared" si="34"/>
        <v>14.394409846876483</v>
      </c>
      <c r="J728" s="10">
        <v>0.5</v>
      </c>
      <c r="K728" s="10">
        <v>401.95</v>
      </c>
      <c r="L728" s="6">
        <f t="shared" si="1"/>
        <v>5.9963277027739696</v>
      </c>
      <c r="M728" s="5">
        <v>112.65</v>
      </c>
      <c r="N728" s="11">
        <f t="shared" si="2"/>
        <v>4.7331235502985525</v>
      </c>
      <c r="O728" s="5">
        <v>0</v>
      </c>
      <c r="P728" s="5">
        <v>1</v>
      </c>
      <c r="Q728" s="5">
        <v>1</v>
      </c>
      <c r="R728" s="5">
        <v>0</v>
      </c>
      <c r="S728" s="5">
        <f t="shared" si="3"/>
        <v>0</v>
      </c>
      <c r="T728" s="5">
        <v>13162.79024</v>
      </c>
      <c r="U728" s="5">
        <f t="shared" si="4"/>
        <v>9.4851492067214398</v>
      </c>
      <c r="V728" s="2">
        <v>0</v>
      </c>
      <c r="W728" s="12">
        <v>0</v>
      </c>
      <c r="X728" s="5">
        <v>68.686700000000002</v>
      </c>
      <c r="Y728" s="6">
        <f t="shared" si="35"/>
        <v>107.92125721971178</v>
      </c>
      <c r="Z728" s="11">
        <v>0</v>
      </c>
      <c r="AA728" s="11">
        <v>0</v>
      </c>
      <c r="AB728" s="5">
        <v>0</v>
      </c>
      <c r="AC728" s="11">
        <v>0</v>
      </c>
      <c r="AD728" s="11">
        <v>0</v>
      </c>
      <c r="AE728" s="11">
        <v>0</v>
      </c>
      <c r="AF728" s="5">
        <v>0</v>
      </c>
      <c r="AG728" s="5">
        <v>0</v>
      </c>
      <c r="AH728" s="5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1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11">
        <v>0</v>
      </c>
      <c r="AT728" s="5">
        <v>1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</row>
    <row r="729" spans="1:74" ht="15.75" customHeight="1">
      <c r="A729" s="4">
        <v>43313</v>
      </c>
      <c r="B729" s="2" t="s">
        <v>20</v>
      </c>
      <c r="C729" s="19">
        <v>2</v>
      </c>
      <c r="D729" s="5" t="s">
        <v>23</v>
      </c>
      <c r="E729" s="6">
        <v>510458499.19999999</v>
      </c>
      <c r="F729" s="6">
        <f t="shared" si="0"/>
        <v>20.050819897847187</v>
      </c>
      <c r="G729" s="21">
        <v>261084</v>
      </c>
      <c r="H729" s="30">
        <f t="shared" si="36"/>
        <v>2045157.6</v>
      </c>
      <c r="I729" s="10">
        <f t="shared" si="34"/>
        <v>14.530985410504277</v>
      </c>
      <c r="J729" s="10">
        <v>0.5</v>
      </c>
      <c r="K729" s="10">
        <v>390.44</v>
      </c>
      <c r="L729" s="6">
        <f t="shared" si="1"/>
        <v>5.9672743083067648</v>
      </c>
      <c r="M729" s="5">
        <v>115.82</v>
      </c>
      <c r="N729" s="11">
        <f t="shared" si="2"/>
        <v>4.7606342886121631</v>
      </c>
      <c r="O729" s="5">
        <v>0</v>
      </c>
      <c r="P729" s="5">
        <v>1</v>
      </c>
      <c r="Q729" s="5">
        <v>1</v>
      </c>
      <c r="R729" s="5">
        <v>0</v>
      </c>
      <c r="S729" s="5">
        <f t="shared" si="3"/>
        <v>0</v>
      </c>
      <c r="T729" s="5">
        <v>13162.79024</v>
      </c>
      <c r="U729" s="5">
        <f t="shared" si="4"/>
        <v>9.4851492067214398</v>
      </c>
      <c r="V729" s="2">
        <v>0</v>
      </c>
      <c r="W729" s="12">
        <v>0</v>
      </c>
      <c r="X729" s="5">
        <v>69.631699999999995</v>
      </c>
      <c r="Y729" s="6">
        <f t="shared" si="35"/>
        <v>109.40605104548338</v>
      </c>
      <c r="Z729" s="11">
        <v>0</v>
      </c>
      <c r="AA729" s="11">
        <v>0</v>
      </c>
      <c r="AB729" s="5">
        <v>0</v>
      </c>
      <c r="AC729" s="11">
        <v>0</v>
      </c>
      <c r="AD729" s="11">
        <v>0</v>
      </c>
      <c r="AE729" s="11">
        <v>0</v>
      </c>
      <c r="AF729" s="5">
        <v>0</v>
      </c>
      <c r="AG729" s="5">
        <v>0</v>
      </c>
      <c r="AH729" s="5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1</v>
      </c>
      <c r="AO729" s="6">
        <v>0</v>
      </c>
      <c r="AP729" s="6">
        <v>0</v>
      </c>
      <c r="AQ729" s="6">
        <v>0</v>
      </c>
      <c r="AR729" s="6">
        <v>0</v>
      </c>
      <c r="AS729" s="11">
        <v>0</v>
      </c>
      <c r="AT729" s="5">
        <v>1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</row>
    <row r="730" spans="1:74" ht="15.75" customHeight="1">
      <c r="A730" s="4">
        <v>43344</v>
      </c>
      <c r="B730" s="2" t="s">
        <v>20</v>
      </c>
      <c r="C730" s="19">
        <v>2</v>
      </c>
      <c r="D730" s="5" t="s">
        <v>23</v>
      </c>
      <c r="E730" s="6">
        <v>471192460.80000001</v>
      </c>
      <c r="F730" s="6">
        <f t="shared" si="0"/>
        <v>19.970777190173649</v>
      </c>
      <c r="G730" s="21">
        <v>239327.2</v>
      </c>
      <c r="H730" s="30">
        <f t="shared" si="36"/>
        <v>2284484.8000000003</v>
      </c>
      <c r="I730" s="10">
        <f t="shared" si="34"/>
        <v>14.641651086428638</v>
      </c>
      <c r="J730" s="10">
        <v>0.5</v>
      </c>
      <c r="K730" s="10">
        <v>346.35</v>
      </c>
      <c r="L730" s="6">
        <f t="shared" si="1"/>
        <v>5.8474498244686144</v>
      </c>
      <c r="M730" s="5">
        <v>114.2</v>
      </c>
      <c r="N730" s="11">
        <f t="shared" si="2"/>
        <v>4.746669748261791</v>
      </c>
      <c r="O730" s="5">
        <v>0</v>
      </c>
      <c r="P730" s="5">
        <v>1</v>
      </c>
      <c r="Q730" s="5">
        <v>1</v>
      </c>
      <c r="R730" s="5">
        <v>0</v>
      </c>
      <c r="S730" s="5">
        <f t="shared" si="3"/>
        <v>0</v>
      </c>
      <c r="T730" s="5">
        <v>13162.79024</v>
      </c>
      <c r="U730" s="5">
        <f t="shared" si="4"/>
        <v>9.4851492067214398</v>
      </c>
      <c r="V730" s="2">
        <v>0</v>
      </c>
      <c r="W730" s="12">
        <v>0</v>
      </c>
      <c r="X730" s="5">
        <v>72.277900000000002</v>
      </c>
      <c r="Y730" s="6">
        <f t="shared" si="35"/>
        <v>113.56378799972346</v>
      </c>
      <c r="Z730" s="11">
        <v>0</v>
      </c>
      <c r="AA730" s="11">
        <v>0</v>
      </c>
      <c r="AB730" s="5">
        <v>0</v>
      </c>
      <c r="AC730" s="11">
        <v>0</v>
      </c>
      <c r="AD730" s="11">
        <v>0</v>
      </c>
      <c r="AE730" s="11">
        <v>0</v>
      </c>
      <c r="AF730" s="5">
        <v>0</v>
      </c>
      <c r="AG730" s="5">
        <v>0</v>
      </c>
      <c r="AH730" s="5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1</v>
      </c>
      <c r="AP730" s="6">
        <v>0</v>
      </c>
      <c r="AQ730" s="6">
        <v>0</v>
      </c>
      <c r="AR730" s="6">
        <v>0</v>
      </c>
      <c r="AS730" s="11">
        <v>0</v>
      </c>
      <c r="AT730" s="5">
        <v>1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</row>
    <row r="731" spans="1:74" ht="15.75" customHeight="1">
      <c r="A731" s="4">
        <v>43374</v>
      </c>
      <c r="B731" s="2" t="s">
        <v>20</v>
      </c>
      <c r="C731" s="19">
        <v>2</v>
      </c>
      <c r="D731" s="5" t="s">
        <v>23</v>
      </c>
      <c r="E731" s="6">
        <v>746054729.60000002</v>
      </c>
      <c r="F731" s="6">
        <f t="shared" si="0"/>
        <v>20.43030951955209</v>
      </c>
      <c r="G731" s="21">
        <v>413383.2</v>
      </c>
      <c r="H731" s="30">
        <f t="shared" si="36"/>
        <v>2697868.0000000005</v>
      </c>
      <c r="I731" s="10">
        <f t="shared" si="34"/>
        <v>14.80797238942324</v>
      </c>
      <c r="J731" s="10">
        <v>0.5</v>
      </c>
      <c r="K731" s="10">
        <v>383.7</v>
      </c>
      <c r="L731" s="6">
        <f t="shared" si="1"/>
        <v>5.9498609972529071</v>
      </c>
      <c r="M731" s="5">
        <v>113.1</v>
      </c>
      <c r="N731" s="11">
        <f t="shared" si="2"/>
        <v>4.7370752568680299</v>
      </c>
      <c r="O731" s="5">
        <v>0</v>
      </c>
      <c r="P731" s="5">
        <v>1</v>
      </c>
      <c r="Q731" s="5">
        <v>1</v>
      </c>
      <c r="R731" s="5">
        <v>0</v>
      </c>
      <c r="S731" s="5">
        <f t="shared" si="3"/>
        <v>0</v>
      </c>
      <c r="T731" s="5">
        <v>13162.79024</v>
      </c>
      <c r="U731" s="5">
        <f t="shared" si="4"/>
        <v>9.4851492067214398</v>
      </c>
      <c r="V731" s="2">
        <v>0</v>
      </c>
      <c r="W731" s="12">
        <v>0</v>
      </c>
      <c r="X731" s="5">
        <v>73.560900000000004</v>
      </c>
      <c r="Y731" s="6">
        <f t="shared" si="35"/>
        <v>115.57965093989806</v>
      </c>
      <c r="Z731" s="11">
        <v>0</v>
      </c>
      <c r="AA731" s="11">
        <v>0</v>
      </c>
      <c r="AB731" s="5">
        <v>0</v>
      </c>
      <c r="AC731" s="11">
        <v>0</v>
      </c>
      <c r="AD731" s="11">
        <v>0</v>
      </c>
      <c r="AE731" s="11">
        <v>0</v>
      </c>
      <c r="AF731" s="5">
        <v>0</v>
      </c>
      <c r="AG731" s="5">
        <v>0</v>
      </c>
      <c r="AH731" s="5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1</v>
      </c>
      <c r="AQ731" s="6">
        <v>0</v>
      </c>
      <c r="AR731" s="6">
        <v>0</v>
      </c>
      <c r="AS731" s="11">
        <v>0</v>
      </c>
      <c r="AT731" s="5">
        <v>1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</row>
    <row r="732" spans="1:74" ht="15.75" customHeight="1">
      <c r="A732" s="4">
        <v>43405</v>
      </c>
      <c r="B732" s="2" t="s">
        <v>20</v>
      </c>
      <c r="C732" s="19">
        <v>2</v>
      </c>
      <c r="D732" s="5" t="s">
        <v>23</v>
      </c>
      <c r="E732" s="6">
        <v>549724537.60000002</v>
      </c>
      <c r="F732" s="6">
        <f t="shared" si="0"/>
        <v>20.124927870000906</v>
      </c>
      <c r="G732" s="21">
        <v>304598.40000000002</v>
      </c>
      <c r="H732" s="30">
        <f t="shared" si="36"/>
        <v>3002466.4000000004</v>
      </c>
      <c r="I732" s="10">
        <f t="shared" si="34"/>
        <v>14.914944642199222</v>
      </c>
      <c r="J732" s="10">
        <v>0.5</v>
      </c>
      <c r="K732" s="10">
        <v>402.49</v>
      </c>
      <c r="L732" s="6">
        <f t="shared" si="1"/>
        <v>5.9976702518294864</v>
      </c>
      <c r="M732" s="5">
        <v>112.56</v>
      </c>
      <c r="N732" s="11">
        <f t="shared" si="2"/>
        <v>4.7323313316047706</v>
      </c>
      <c r="O732" s="5">
        <v>0</v>
      </c>
      <c r="P732" s="5">
        <v>1</v>
      </c>
      <c r="Q732" s="5">
        <v>1</v>
      </c>
      <c r="R732" s="5">
        <v>0</v>
      </c>
      <c r="S732" s="5">
        <f t="shared" si="3"/>
        <v>0</v>
      </c>
      <c r="T732" s="5">
        <v>13162.79024</v>
      </c>
      <c r="U732" s="5">
        <f t="shared" si="4"/>
        <v>9.4851492067214398</v>
      </c>
      <c r="V732" s="2">
        <v>0</v>
      </c>
      <c r="W732" s="12">
        <v>0</v>
      </c>
      <c r="X732" s="5">
        <v>71.738</v>
      </c>
      <c r="Y732" s="6">
        <f t="shared" si="35"/>
        <v>112.71549150603659</v>
      </c>
      <c r="Z732" s="11">
        <v>0</v>
      </c>
      <c r="AA732" s="11">
        <v>0</v>
      </c>
      <c r="AB732" s="5">
        <v>0</v>
      </c>
      <c r="AC732" s="11">
        <v>0</v>
      </c>
      <c r="AD732" s="11">
        <v>0</v>
      </c>
      <c r="AE732" s="11">
        <v>0</v>
      </c>
      <c r="AF732" s="5">
        <v>0</v>
      </c>
      <c r="AG732" s="5">
        <v>0</v>
      </c>
      <c r="AH732" s="5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1</v>
      </c>
      <c r="AR732" s="6">
        <v>0</v>
      </c>
      <c r="AS732" s="11">
        <v>0</v>
      </c>
      <c r="AT732" s="5">
        <v>1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</row>
    <row r="733" spans="1:74" ht="15.75" customHeight="1">
      <c r="A733" s="4">
        <v>43435</v>
      </c>
      <c r="B733" s="2" t="s">
        <v>20</v>
      </c>
      <c r="C733" s="19">
        <v>2</v>
      </c>
      <c r="D733" s="5" t="s">
        <v>23</v>
      </c>
      <c r="E733" s="6">
        <v>588990576</v>
      </c>
      <c r="F733" s="6">
        <f t="shared" si="0"/>
        <v>20.193920741487858</v>
      </c>
      <c r="G733" s="21">
        <v>348112</v>
      </c>
      <c r="H733" s="30">
        <f t="shared" si="36"/>
        <v>3350578.4000000004</v>
      </c>
      <c r="I733" s="10">
        <f t="shared" si="34"/>
        <v>15.024643545614211</v>
      </c>
      <c r="J733" s="10">
        <v>0.5</v>
      </c>
      <c r="K733" s="10">
        <v>390.49</v>
      </c>
      <c r="L733" s="6">
        <f t="shared" si="1"/>
        <v>5.9674023607572231</v>
      </c>
      <c r="M733" s="5">
        <v>112.74</v>
      </c>
      <c r="N733" s="11">
        <f t="shared" si="2"/>
        <v>4.7339151418786534</v>
      </c>
      <c r="O733" s="5">
        <v>0</v>
      </c>
      <c r="P733" s="5">
        <v>1</v>
      </c>
      <c r="Q733" s="5">
        <v>1</v>
      </c>
      <c r="R733" s="5">
        <v>0</v>
      </c>
      <c r="S733" s="5">
        <f t="shared" si="3"/>
        <v>0</v>
      </c>
      <c r="T733" s="5">
        <v>13162.79024</v>
      </c>
      <c r="U733" s="5">
        <f t="shared" si="4"/>
        <v>9.4851492067214398</v>
      </c>
      <c r="V733" s="2">
        <v>0</v>
      </c>
      <c r="W733" s="12">
        <v>0</v>
      </c>
      <c r="X733" s="5">
        <v>70.833100000000002</v>
      </c>
      <c r="Y733" s="6">
        <f t="shared" si="35"/>
        <v>111.29370321721041</v>
      </c>
      <c r="Z733" s="11">
        <v>0</v>
      </c>
      <c r="AA733" s="11">
        <v>0</v>
      </c>
      <c r="AB733" s="5">
        <v>0</v>
      </c>
      <c r="AC733" s="11">
        <v>0</v>
      </c>
      <c r="AD733" s="11">
        <v>0</v>
      </c>
      <c r="AE733" s="11">
        <v>0</v>
      </c>
      <c r="AF733" s="5">
        <v>0</v>
      </c>
      <c r="AG733" s="5">
        <v>0</v>
      </c>
      <c r="AH733" s="5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1</v>
      </c>
      <c r="AS733" s="11">
        <v>0</v>
      </c>
      <c r="AT733" s="5">
        <v>1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</row>
    <row r="734" spans="1:74" ht="15.75" customHeight="1">
      <c r="A734" s="4">
        <v>43466</v>
      </c>
      <c r="B734" s="2" t="s">
        <v>20</v>
      </c>
      <c r="C734" s="19">
        <v>2</v>
      </c>
      <c r="D734" s="5" t="s">
        <v>23</v>
      </c>
      <c r="E734" s="5">
        <v>549724537.60000002</v>
      </c>
      <c r="F734" s="6">
        <f t="shared" si="0"/>
        <v>20.124927870000906</v>
      </c>
      <c r="G734" s="10">
        <v>212130</v>
      </c>
      <c r="H734" s="30">
        <f t="shared" si="36"/>
        <v>3562708.4000000004</v>
      </c>
      <c r="I734" s="10">
        <f t="shared" si="34"/>
        <v>15.086031600093701</v>
      </c>
      <c r="J734" s="10">
        <v>0.5</v>
      </c>
      <c r="K734" s="10">
        <v>401.35</v>
      </c>
      <c r="L734" s="6">
        <f t="shared" si="1"/>
        <v>5.9948338645775863</v>
      </c>
      <c r="M734" s="5">
        <v>112.38</v>
      </c>
      <c r="N734" s="11">
        <f t="shared" si="2"/>
        <v>4.7307450088961573</v>
      </c>
      <c r="O734" s="5">
        <v>0</v>
      </c>
      <c r="P734" s="5">
        <v>1</v>
      </c>
      <c r="Q734" s="5">
        <v>1</v>
      </c>
      <c r="R734" s="5">
        <v>0</v>
      </c>
      <c r="S734" s="5">
        <f t="shared" si="3"/>
        <v>0</v>
      </c>
      <c r="T734" s="5">
        <v>13162.79024</v>
      </c>
      <c r="U734" s="5">
        <f t="shared" si="4"/>
        <v>9.4851492067214398</v>
      </c>
      <c r="V734" s="2">
        <v>0</v>
      </c>
      <c r="W734" s="12">
        <v>0</v>
      </c>
      <c r="X734" s="5">
        <v>70.709999999999994</v>
      </c>
      <c r="Y734" s="6">
        <f t="shared" si="35"/>
        <v>111.10028721726067</v>
      </c>
      <c r="Z734" s="11">
        <v>0</v>
      </c>
      <c r="AA734" s="11">
        <v>0</v>
      </c>
      <c r="AB734" s="5">
        <v>0</v>
      </c>
      <c r="AC734" s="11">
        <v>0</v>
      </c>
      <c r="AD734" s="11">
        <v>0</v>
      </c>
      <c r="AE734" s="11">
        <v>0</v>
      </c>
      <c r="AF734" s="5">
        <v>0</v>
      </c>
      <c r="AG734" s="5">
        <v>1</v>
      </c>
      <c r="AH734" s="5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11">
        <v>0</v>
      </c>
      <c r="AT734" s="5">
        <v>1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</row>
    <row r="735" spans="1:74" ht="15.75" customHeight="1">
      <c r="A735" s="4">
        <v>43497</v>
      </c>
      <c r="B735" s="2" t="s">
        <v>20</v>
      </c>
      <c r="C735" s="19">
        <v>2</v>
      </c>
      <c r="D735" s="5" t="s">
        <v>23</v>
      </c>
      <c r="E735" s="5">
        <v>471192460.80000001</v>
      </c>
      <c r="F735" s="6">
        <f t="shared" si="0"/>
        <v>19.970777190173649</v>
      </c>
      <c r="G735" s="10">
        <v>195813</v>
      </c>
      <c r="H735" s="30">
        <f t="shared" si="36"/>
        <v>3758521.4000000004</v>
      </c>
      <c r="I735" s="10">
        <f t="shared" si="34"/>
        <v>15.139536193344259</v>
      </c>
      <c r="J735" s="10">
        <v>0.5</v>
      </c>
      <c r="K735" s="10">
        <v>389.37</v>
      </c>
      <c r="L735" s="6">
        <f t="shared" si="1"/>
        <v>5.9645300483677772</v>
      </c>
      <c r="M735" s="5">
        <v>111.84</v>
      </c>
      <c r="N735" s="11">
        <f t="shared" si="2"/>
        <v>4.7259708861337959</v>
      </c>
      <c r="O735" s="5">
        <v>0</v>
      </c>
      <c r="P735" s="5">
        <v>1</v>
      </c>
      <c r="Q735" s="5">
        <v>1</v>
      </c>
      <c r="R735" s="5">
        <v>0</v>
      </c>
      <c r="S735" s="5">
        <f t="shared" si="3"/>
        <v>0</v>
      </c>
      <c r="T735" s="5">
        <v>13162.79024</v>
      </c>
      <c r="U735" s="5">
        <f t="shared" si="4"/>
        <v>9.4851492067214398</v>
      </c>
      <c r="V735" s="2">
        <v>0</v>
      </c>
      <c r="W735" s="12">
        <v>0</v>
      </c>
      <c r="X735" s="5">
        <v>71.173900000000003</v>
      </c>
      <c r="Y735" s="6">
        <f t="shared" si="35"/>
        <v>111.82917172072678</v>
      </c>
      <c r="Z735" s="11">
        <v>0</v>
      </c>
      <c r="AA735" s="11">
        <v>0</v>
      </c>
      <c r="AB735" s="5">
        <v>0</v>
      </c>
      <c r="AC735" s="11">
        <v>0</v>
      </c>
      <c r="AD735" s="11">
        <v>0</v>
      </c>
      <c r="AE735" s="11">
        <v>0</v>
      </c>
      <c r="AF735" s="5">
        <v>0</v>
      </c>
      <c r="AG735" s="5">
        <v>0</v>
      </c>
      <c r="AH735" s="5">
        <v>1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11">
        <v>0</v>
      </c>
      <c r="AT735" s="5">
        <v>1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</row>
    <row r="736" spans="1:74" ht="15.75" customHeight="1">
      <c r="A736" s="4">
        <v>43525</v>
      </c>
      <c r="B736" s="2" t="s">
        <v>20</v>
      </c>
      <c r="C736" s="19">
        <v>2</v>
      </c>
      <c r="D736" s="5" t="s">
        <v>23</v>
      </c>
      <c r="E736" s="5">
        <v>392660384</v>
      </c>
      <c r="F736" s="6">
        <f t="shared" si="0"/>
        <v>19.788455633379694</v>
      </c>
      <c r="G736" s="10">
        <v>179496</v>
      </c>
      <c r="H736" s="30">
        <f t="shared" si="36"/>
        <v>3938017.4000000004</v>
      </c>
      <c r="I736" s="10">
        <f t="shared" si="34"/>
        <v>15.186187956657989</v>
      </c>
      <c r="J736" s="10">
        <v>0.5</v>
      </c>
      <c r="K736" s="10">
        <v>377.39</v>
      </c>
      <c r="L736" s="6">
        <f t="shared" si="1"/>
        <v>5.9332791354980756</v>
      </c>
      <c r="M736" s="5">
        <v>111.3</v>
      </c>
      <c r="N736" s="11">
        <f t="shared" si="2"/>
        <v>4.7211738617443979</v>
      </c>
      <c r="O736" s="5">
        <v>0</v>
      </c>
      <c r="P736" s="5">
        <v>1</v>
      </c>
      <c r="Q736" s="5">
        <v>1</v>
      </c>
      <c r="R736" s="5">
        <v>0</v>
      </c>
      <c r="S736" s="5">
        <v>0</v>
      </c>
      <c r="T736" s="5">
        <v>13162.79024</v>
      </c>
      <c r="U736" s="5">
        <f t="shared" si="4"/>
        <v>9.4851492067214398</v>
      </c>
      <c r="V736" s="2">
        <v>0</v>
      </c>
      <c r="W736" s="12">
        <v>0</v>
      </c>
      <c r="X736" s="5">
        <v>69.489500000000007</v>
      </c>
      <c r="Y736" s="6">
        <f t="shared" si="35"/>
        <v>109.18262492693873</v>
      </c>
      <c r="Z736" s="11">
        <v>0</v>
      </c>
      <c r="AA736" s="11">
        <v>0</v>
      </c>
      <c r="AB736" s="5">
        <v>0</v>
      </c>
      <c r="AC736" s="11">
        <v>0</v>
      </c>
      <c r="AD736" s="11">
        <v>0</v>
      </c>
      <c r="AE736" s="11">
        <v>0</v>
      </c>
      <c r="AF736" s="5">
        <v>0</v>
      </c>
      <c r="AG736" s="5">
        <v>0</v>
      </c>
      <c r="AH736" s="5">
        <v>0</v>
      </c>
      <c r="AI736" s="6">
        <v>1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11">
        <v>0</v>
      </c>
      <c r="AT736" s="5">
        <v>1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</row>
    <row r="737" spans="1:52" ht="15.75" customHeight="1">
      <c r="A737" s="4">
        <v>43556</v>
      </c>
      <c r="B737" s="2" t="s">
        <v>20</v>
      </c>
      <c r="C737" s="19">
        <v>2</v>
      </c>
      <c r="D737" s="5" t="s">
        <v>23</v>
      </c>
      <c r="E737" s="5">
        <v>353394345.60000002</v>
      </c>
      <c r="F737" s="6">
        <f t="shared" si="0"/>
        <v>19.683095117721869</v>
      </c>
      <c r="G737" s="10">
        <v>146859</v>
      </c>
      <c r="H737" s="30">
        <f t="shared" si="36"/>
        <v>4084876.4000000004</v>
      </c>
      <c r="I737" s="10">
        <f t="shared" si="34"/>
        <v>15.222802028780544</v>
      </c>
      <c r="J737" s="10">
        <v>0.5</v>
      </c>
      <c r="K737" s="10">
        <v>384.07</v>
      </c>
      <c r="L737" s="6">
        <f t="shared" si="1"/>
        <v>5.950824827641287</v>
      </c>
      <c r="M737" s="5">
        <v>112.2</v>
      </c>
      <c r="N737" s="11">
        <f t="shared" si="2"/>
        <v>4.7291561657690826</v>
      </c>
      <c r="O737" s="5">
        <v>0</v>
      </c>
      <c r="P737" s="5">
        <v>1</v>
      </c>
      <c r="Q737" s="5">
        <v>1</v>
      </c>
      <c r="R737" s="5">
        <v>0</v>
      </c>
      <c r="S737" s="5">
        <f t="shared" ref="S737:S1080" si="37">0+0</f>
        <v>0</v>
      </c>
      <c r="T737" s="5">
        <v>13162.79024</v>
      </c>
      <c r="U737" s="5">
        <f t="shared" si="4"/>
        <v>9.4851492067214398</v>
      </c>
      <c r="V737" s="2">
        <v>0</v>
      </c>
      <c r="W737" s="12">
        <v>0</v>
      </c>
      <c r="X737" s="5">
        <v>69.406800000000004</v>
      </c>
      <c r="Y737" s="6">
        <f t="shared" si="35"/>
        <v>109.05268582705374</v>
      </c>
      <c r="Z737" s="11">
        <v>0</v>
      </c>
      <c r="AA737" s="11">
        <v>0</v>
      </c>
      <c r="AB737" s="5">
        <v>0</v>
      </c>
      <c r="AC737" s="11">
        <v>0</v>
      </c>
      <c r="AD737" s="11">
        <v>0</v>
      </c>
      <c r="AE737" s="11">
        <v>0</v>
      </c>
      <c r="AF737" s="5">
        <v>0</v>
      </c>
      <c r="AG737" s="5">
        <v>0</v>
      </c>
      <c r="AH737" s="5">
        <v>0</v>
      </c>
      <c r="AI737" s="6">
        <v>0</v>
      </c>
      <c r="AJ737" s="6">
        <v>1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11">
        <v>0</v>
      </c>
      <c r="AT737" s="5">
        <v>1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</row>
    <row r="738" spans="1:52" ht="15.75" customHeight="1">
      <c r="A738" s="9">
        <v>43586</v>
      </c>
      <c r="B738" s="2" t="s">
        <v>20</v>
      </c>
      <c r="C738" s="19">
        <v>2</v>
      </c>
      <c r="D738" s="5" t="s">
        <v>23</v>
      </c>
      <c r="E738" s="5">
        <v>949984800</v>
      </c>
      <c r="F738" s="6">
        <f t="shared" si="0"/>
        <v>20.671956542430859</v>
      </c>
      <c r="G738" s="10">
        <v>114224</v>
      </c>
      <c r="H738" s="30">
        <f t="shared" si="36"/>
        <v>4199100.4000000004</v>
      </c>
      <c r="I738" s="10">
        <f t="shared" si="34"/>
        <v>15.25038086983535</v>
      </c>
      <c r="J738" s="10">
        <v>0.5</v>
      </c>
      <c r="K738" s="10">
        <v>374.23</v>
      </c>
      <c r="L738" s="6">
        <f t="shared" si="1"/>
        <v>5.9248705816579976</v>
      </c>
      <c r="M738" s="5">
        <v>109.67</v>
      </c>
      <c r="N738" s="11">
        <f t="shared" si="2"/>
        <v>4.7065528002766941</v>
      </c>
      <c r="O738" s="5">
        <v>0</v>
      </c>
      <c r="P738" s="5">
        <v>1</v>
      </c>
      <c r="Q738" s="5">
        <v>1</v>
      </c>
      <c r="R738" s="5">
        <v>0</v>
      </c>
      <c r="S738" s="5">
        <f t="shared" si="37"/>
        <v>0</v>
      </c>
      <c r="T738" s="5">
        <v>13162.79024</v>
      </c>
      <c r="U738" s="5">
        <f t="shared" si="4"/>
        <v>9.4851492067214398</v>
      </c>
      <c r="V738" s="2">
        <v>0</v>
      </c>
      <c r="W738" s="12">
        <v>0</v>
      </c>
      <c r="X738" s="5">
        <v>69.782700000000006</v>
      </c>
      <c r="Y738" s="6">
        <f t="shared" si="35"/>
        <v>109.64330381552733</v>
      </c>
      <c r="Z738" s="11">
        <v>0</v>
      </c>
      <c r="AA738" s="11">
        <v>0</v>
      </c>
      <c r="AB738" s="5">
        <v>0</v>
      </c>
      <c r="AC738" s="11">
        <v>0</v>
      </c>
      <c r="AD738" s="11">
        <v>0</v>
      </c>
      <c r="AE738" s="11">
        <v>0</v>
      </c>
      <c r="AF738" s="5">
        <v>0</v>
      </c>
      <c r="AG738" s="5">
        <v>0</v>
      </c>
      <c r="AH738" s="5">
        <v>0</v>
      </c>
      <c r="AI738" s="6">
        <v>0</v>
      </c>
      <c r="AJ738" s="6">
        <v>0</v>
      </c>
      <c r="AK738" s="6">
        <v>1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11">
        <v>0</v>
      </c>
      <c r="AT738" s="5">
        <v>1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</row>
    <row r="739" spans="1:52" ht="15.75" customHeight="1">
      <c r="A739" s="4">
        <v>43617</v>
      </c>
      <c r="B739" s="2" t="s">
        <v>20</v>
      </c>
      <c r="C739" s="19">
        <v>2</v>
      </c>
      <c r="D739" s="5" t="s">
        <v>23</v>
      </c>
      <c r="E739" s="5">
        <v>633323200</v>
      </c>
      <c r="F739" s="6">
        <f t="shared" si="0"/>
        <v>20.266491434322695</v>
      </c>
      <c r="G739" s="10">
        <v>244766</v>
      </c>
      <c r="H739" s="30">
        <f t="shared" si="36"/>
        <v>4443866.4000000004</v>
      </c>
      <c r="I739" s="10">
        <f t="shared" si="34"/>
        <v>15.307035366283456</v>
      </c>
      <c r="J739" s="10">
        <v>0.5</v>
      </c>
      <c r="K739" s="10">
        <v>425.1</v>
      </c>
      <c r="L739" s="6">
        <f t="shared" si="1"/>
        <v>6.0523244353647447</v>
      </c>
      <c r="M739" s="5">
        <v>110.25</v>
      </c>
      <c r="N739" s="11">
        <f t="shared" si="2"/>
        <v>4.7117799210463494</v>
      </c>
      <c r="O739" s="5">
        <v>0</v>
      </c>
      <c r="P739" s="5">
        <v>1</v>
      </c>
      <c r="Q739" s="5">
        <v>1</v>
      </c>
      <c r="R739" s="5">
        <v>0</v>
      </c>
      <c r="S739" s="5">
        <f t="shared" si="37"/>
        <v>0</v>
      </c>
      <c r="T739" s="5">
        <v>13162.79024</v>
      </c>
      <c r="U739" s="5">
        <f t="shared" si="4"/>
        <v>9.4851492067214398</v>
      </c>
      <c r="V739" s="2">
        <v>0</v>
      </c>
      <c r="W739" s="12">
        <v>0</v>
      </c>
      <c r="X739" s="5">
        <v>69.388000000000005</v>
      </c>
      <c r="Y739" s="6">
        <f t="shared" si="35"/>
        <v>109.02314707157807</v>
      </c>
      <c r="Z739" s="11">
        <v>0</v>
      </c>
      <c r="AA739" s="11">
        <v>0</v>
      </c>
      <c r="AB739" s="5">
        <v>0</v>
      </c>
      <c r="AC739" s="11">
        <v>0</v>
      </c>
      <c r="AD739" s="11">
        <v>0</v>
      </c>
      <c r="AE739" s="11">
        <v>0</v>
      </c>
      <c r="AF739" s="5">
        <v>0</v>
      </c>
      <c r="AG739" s="5">
        <v>0</v>
      </c>
      <c r="AH739" s="5">
        <v>0</v>
      </c>
      <c r="AI739" s="6">
        <v>0</v>
      </c>
      <c r="AJ739" s="6">
        <v>0</v>
      </c>
      <c r="AK739" s="6">
        <v>0</v>
      </c>
      <c r="AL739" s="6">
        <v>1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11">
        <v>0</v>
      </c>
      <c r="AT739" s="5">
        <v>1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</row>
    <row r="740" spans="1:52" ht="15.75" customHeight="1">
      <c r="A740" s="4">
        <v>43647</v>
      </c>
      <c r="B740" s="2" t="s">
        <v>20</v>
      </c>
      <c r="C740" s="19">
        <v>2</v>
      </c>
      <c r="D740" s="5" t="s">
        <v>23</v>
      </c>
      <c r="E740" s="5">
        <v>1013317120</v>
      </c>
      <c r="F740" s="6">
        <f t="shared" si="0"/>
        <v>20.73649506356843</v>
      </c>
      <c r="G740" s="10">
        <v>163177</v>
      </c>
      <c r="H740" s="30">
        <f t="shared" si="36"/>
        <v>4607043.4000000004</v>
      </c>
      <c r="I740" s="10">
        <f t="shared" si="34"/>
        <v>15.343096864320827</v>
      </c>
      <c r="J740" s="10">
        <v>0.5</v>
      </c>
      <c r="K740" s="10">
        <v>374.76</v>
      </c>
      <c r="L740" s="6">
        <f t="shared" si="1"/>
        <v>5.9262858210829874</v>
      </c>
      <c r="M740" s="5">
        <v>113.22</v>
      </c>
      <c r="N740" s="11">
        <f t="shared" si="2"/>
        <v>4.7381264132367171</v>
      </c>
      <c r="O740" s="5">
        <v>0</v>
      </c>
      <c r="P740" s="5">
        <v>1</v>
      </c>
      <c r="Q740" s="5">
        <v>1</v>
      </c>
      <c r="R740" s="5">
        <v>0</v>
      </c>
      <c r="S740" s="5">
        <f t="shared" si="37"/>
        <v>0</v>
      </c>
      <c r="T740" s="5">
        <v>13162.79024</v>
      </c>
      <c r="U740" s="5">
        <f t="shared" si="4"/>
        <v>9.4851492067214398</v>
      </c>
      <c r="V740" s="2">
        <v>0</v>
      </c>
      <c r="W740" s="12">
        <v>0</v>
      </c>
      <c r="X740" s="5">
        <v>68.739099999999993</v>
      </c>
      <c r="Y740" s="6">
        <f t="shared" si="35"/>
        <v>108.00358864454819</v>
      </c>
      <c r="Z740" s="11">
        <v>0</v>
      </c>
      <c r="AA740" s="11">
        <v>0</v>
      </c>
      <c r="AB740" s="5">
        <v>0</v>
      </c>
      <c r="AC740" s="11">
        <v>0</v>
      </c>
      <c r="AD740" s="11">
        <v>0</v>
      </c>
      <c r="AE740" s="11">
        <v>0</v>
      </c>
      <c r="AF740" s="5">
        <v>0</v>
      </c>
      <c r="AG740" s="5">
        <v>0</v>
      </c>
      <c r="AH740" s="5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1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11">
        <v>0</v>
      </c>
      <c r="AT740" s="5">
        <v>1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</row>
    <row r="741" spans="1:52" ht="15.75" customHeight="1">
      <c r="A741" s="4">
        <v>43678</v>
      </c>
      <c r="B741" s="2" t="s">
        <v>20</v>
      </c>
      <c r="C741" s="19">
        <v>2</v>
      </c>
      <c r="D741" s="5" t="s">
        <v>23</v>
      </c>
      <c r="E741" s="5">
        <v>1013317120</v>
      </c>
      <c r="F741" s="6">
        <f t="shared" si="0"/>
        <v>20.73649506356843</v>
      </c>
      <c r="G741" s="10">
        <v>261084</v>
      </c>
      <c r="H741" s="30">
        <f t="shared" si="36"/>
        <v>4868127.4000000004</v>
      </c>
      <c r="I741" s="10">
        <f t="shared" si="34"/>
        <v>15.398219903659182</v>
      </c>
      <c r="J741" s="10">
        <v>0.5</v>
      </c>
      <c r="K741" s="10">
        <v>428.56</v>
      </c>
      <c r="L741" s="6">
        <f t="shared" si="1"/>
        <v>6.0604307515727047</v>
      </c>
      <c r="M741" s="5">
        <v>110.93</v>
      </c>
      <c r="N741" s="11">
        <f t="shared" si="2"/>
        <v>4.7178736759011759</v>
      </c>
      <c r="O741" s="5">
        <v>0</v>
      </c>
      <c r="P741" s="5">
        <v>1</v>
      </c>
      <c r="Q741" s="5">
        <v>1</v>
      </c>
      <c r="R741" s="5">
        <v>0</v>
      </c>
      <c r="S741" s="5">
        <f t="shared" si="37"/>
        <v>0</v>
      </c>
      <c r="T741" s="5">
        <v>13162.79024</v>
      </c>
      <c r="U741" s="5">
        <f t="shared" si="4"/>
        <v>9.4851492067214398</v>
      </c>
      <c r="V741" s="2">
        <v>0</v>
      </c>
      <c r="W741" s="12">
        <v>0</v>
      </c>
      <c r="X741" s="5">
        <v>71.189099999999996</v>
      </c>
      <c r="Y741" s="6">
        <f t="shared" si="35"/>
        <v>111.85305411877093</v>
      </c>
      <c r="Z741" s="11">
        <v>0</v>
      </c>
      <c r="AA741" s="11">
        <v>0</v>
      </c>
      <c r="AB741" s="5">
        <v>0</v>
      </c>
      <c r="AC741" s="11">
        <v>0</v>
      </c>
      <c r="AD741" s="11">
        <v>0</v>
      </c>
      <c r="AE741" s="11">
        <v>0</v>
      </c>
      <c r="AF741" s="5">
        <v>0</v>
      </c>
      <c r="AG741" s="5">
        <v>0</v>
      </c>
      <c r="AH741" s="5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1</v>
      </c>
      <c r="AO741" s="6">
        <v>0</v>
      </c>
      <c r="AP741" s="6">
        <v>0</v>
      </c>
      <c r="AQ741" s="6">
        <v>0</v>
      </c>
      <c r="AR741" s="6">
        <v>0</v>
      </c>
      <c r="AS741" s="11">
        <v>0</v>
      </c>
      <c r="AT741" s="5">
        <v>1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</row>
    <row r="742" spans="1:52" ht="15.75" customHeight="1">
      <c r="A742" s="4">
        <v>43709</v>
      </c>
      <c r="B742" s="2" t="s">
        <v>20</v>
      </c>
      <c r="C742" s="19">
        <v>2</v>
      </c>
      <c r="D742" s="5" t="s">
        <v>23</v>
      </c>
      <c r="E742" s="5">
        <v>696655520</v>
      </c>
      <c r="F742" s="6">
        <f t="shared" si="0"/>
        <v>20.361801614127021</v>
      </c>
      <c r="G742" s="10">
        <v>195813</v>
      </c>
      <c r="H742" s="30">
        <f t="shared" si="36"/>
        <v>5063940.4000000004</v>
      </c>
      <c r="I742" s="10">
        <f t="shared" si="34"/>
        <v>15.437655473384599</v>
      </c>
      <c r="J742" s="10">
        <v>0.5</v>
      </c>
      <c r="K742" s="10">
        <v>388</v>
      </c>
      <c r="L742" s="6">
        <f t="shared" si="1"/>
        <v>5.9610053396232736</v>
      </c>
      <c r="M742" s="5">
        <v>114.27</v>
      </c>
      <c r="N742" s="11">
        <f t="shared" si="2"/>
        <v>4.7472772026129215</v>
      </c>
      <c r="O742" s="5">
        <v>0</v>
      </c>
      <c r="P742" s="5">
        <v>1</v>
      </c>
      <c r="Q742" s="5">
        <v>1</v>
      </c>
      <c r="R742" s="5">
        <v>0</v>
      </c>
      <c r="S742" s="5">
        <f t="shared" si="37"/>
        <v>0</v>
      </c>
      <c r="T742" s="5">
        <v>13162.79024</v>
      </c>
      <c r="U742" s="5">
        <f t="shared" si="4"/>
        <v>9.4851492067214398</v>
      </c>
      <c r="V742" s="2">
        <v>0</v>
      </c>
      <c r="W742" s="12">
        <v>0</v>
      </c>
      <c r="X742" s="5">
        <v>71.311000000000007</v>
      </c>
      <c r="Y742" s="6">
        <f t="shared" si="35"/>
        <v>112.04458466624349</v>
      </c>
      <c r="Z742" s="11">
        <v>0</v>
      </c>
      <c r="AA742" s="11">
        <v>0</v>
      </c>
      <c r="AB742" s="5">
        <v>0</v>
      </c>
      <c r="AC742" s="11">
        <v>0</v>
      </c>
      <c r="AD742" s="11">
        <v>0</v>
      </c>
      <c r="AE742" s="11">
        <v>0</v>
      </c>
      <c r="AF742" s="5">
        <v>0</v>
      </c>
      <c r="AG742" s="5">
        <v>0</v>
      </c>
      <c r="AH742" s="5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1</v>
      </c>
      <c r="AP742" s="6">
        <v>0</v>
      </c>
      <c r="AQ742" s="6">
        <v>0</v>
      </c>
      <c r="AR742" s="6">
        <v>0</v>
      </c>
      <c r="AS742" s="11">
        <v>0</v>
      </c>
      <c r="AT742" s="5">
        <v>1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</row>
    <row r="743" spans="1:52" ht="15.75" customHeight="1">
      <c r="A743" s="4">
        <v>43739</v>
      </c>
      <c r="B743" s="2" t="s">
        <v>20</v>
      </c>
      <c r="C743" s="19">
        <v>2</v>
      </c>
      <c r="D743" s="5" t="s">
        <v>23</v>
      </c>
      <c r="E743" s="5">
        <v>1203314080</v>
      </c>
      <c r="F743" s="6">
        <f t="shared" si="0"/>
        <v>20.908345320495091</v>
      </c>
      <c r="G743" s="10">
        <v>179495</v>
      </c>
      <c r="H743" s="30">
        <f t="shared" si="36"/>
        <v>5243435.4000000004</v>
      </c>
      <c r="I743" s="10">
        <f t="shared" si="34"/>
        <v>15.472487452165447</v>
      </c>
      <c r="J743" s="10">
        <v>0.5</v>
      </c>
      <c r="K743" s="10">
        <v>390.59</v>
      </c>
      <c r="L743" s="6">
        <f t="shared" si="1"/>
        <v>5.967658416476346</v>
      </c>
      <c r="M743" s="5">
        <v>112.26</v>
      </c>
      <c r="N743" s="11">
        <f t="shared" si="2"/>
        <v>4.7296860606856592</v>
      </c>
      <c r="O743" s="5">
        <v>0</v>
      </c>
      <c r="P743" s="5">
        <v>1</v>
      </c>
      <c r="Q743" s="5">
        <v>1</v>
      </c>
      <c r="R743" s="5">
        <v>0</v>
      </c>
      <c r="S743" s="5">
        <f t="shared" si="37"/>
        <v>0</v>
      </c>
      <c r="T743" s="5">
        <v>13162.79024</v>
      </c>
      <c r="U743" s="5">
        <f t="shared" si="4"/>
        <v>9.4851492067214398</v>
      </c>
      <c r="V743" s="2">
        <v>0</v>
      </c>
      <c r="W743" s="12">
        <v>0</v>
      </c>
      <c r="X743" s="5">
        <v>71.008600000000001</v>
      </c>
      <c r="Y743" s="6">
        <f t="shared" si="35"/>
        <v>111.56945064199657</v>
      </c>
      <c r="Z743" s="11">
        <v>0</v>
      </c>
      <c r="AA743" s="11">
        <v>0</v>
      </c>
      <c r="AB743" s="5">
        <v>0</v>
      </c>
      <c r="AC743" s="11">
        <v>0</v>
      </c>
      <c r="AD743" s="11">
        <v>0</v>
      </c>
      <c r="AE743" s="11">
        <v>0</v>
      </c>
      <c r="AF743" s="5">
        <v>0</v>
      </c>
      <c r="AG743" s="5">
        <v>0</v>
      </c>
      <c r="AH743" s="5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1</v>
      </c>
      <c r="AQ743" s="6">
        <v>0</v>
      </c>
      <c r="AR743" s="6">
        <v>0</v>
      </c>
      <c r="AS743" s="11">
        <v>0</v>
      </c>
      <c r="AT743" s="5">
        <v>1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</row>
    <row r="744" spans="1:52" ht="15.75" customHeight="1">
      <c r="A744" s="4">
        <v>43770</v>
      </c>
      <c r="B744" s="2" t="s">
        <v>20</v>
      </c>
      <c r="C744" s="19">
        <v>2</v>
      </c>
      <c r="D744" s="5" t="s">
        <v>23</v>
      </c>
      <c r="E744" s="5">
        <v>886652480</v>
      </c>
      <c r="F744" s="6">
        <f t="shared" si="0"/>
        <v>20.602963670943907</v>
      </c>
      <c r="G744" s="10">
        <v>310037</v>
      </c>
      <c r="H744" s="30">
        <f t="shared" si="36"/>
        <v>5553472.4000000004</v>
      </c>
      <c r="I744" s="10">
        <f t="shared" si="34"/>
        <v>15.529933947738122</v>
      </c>
      <c r="J744" s="10">
        <v>0.5</v>
      </c>
      <c r="K744" s="10">
        <v>405.46</v>
      </c>
      <c r="L744" s="6">
        <f t="shared" si="1"/>
        <v>6.0050222250400473</v>
      </c>
      <c r="M744" s="5">
        <v>110.59</v>
      </c>
      <c r="N744" s="11">
        <f t="shared" si="2"/>
        <v>4.7148314401976101</v>
      </c>
      <c r="O744" s="5">
        <v>0</v>
      </c>
      <c r="P744" s="5">
        <v>1</v>
      </c>
      <c r="Q744" s="5">
        <v>1</v>
      </c>
      <c r="R744" s="5">
        <v>0</v>
      </c>
      <c r="S744" s="5">
        <f t="shared" si="37"/>
        <v>0</v>
      </c>
      <c r="T744" s="5">
        <v>13162.79024</v>
      </c>
      <c r="U744" s="5">
        <f t="shared" si="4"/>
        <v>9.4851492067214398</v>
      </c>
      <c r="V744" s="2">
        <v>0</v>
      </c>
      <c r="W744" s="12">
        <v>0</v>
      </c>
      <c r="X744" s="5">
        <v>71.494200000000006</v>
      </c>
      <c r="Y744" s="6">
        <f t="shared" si="35"/>
        <v>112.33243041109149</v>
      </c>
      <c r="Z744" s="11">
        <v>0</v>
      </c>
      <c r="AA744" s="11">
        <v>0</v>
      </c>
      <c r="AB744" s="5">
        <v>0</v>
      </c>
      <c r="AC744" s="11">
        <v>0</v>
      </c>
      <c r="AD744" s="11">
        <v>0</v>
      </c>
      <c r="AE744" s="11">
        <v>0</v>
      </c>
      <c r="AF744" s="5">
        <v>0</v>
      </c>
      <c r="AG744" s="5">
        <v>0</v>
      </c>
      <c r="AH744" s="5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1</v>
      </c>
      <c r="AR744" s="6">
        <v>0</v>
      </c>
      <c r="AS744" s="11">
        <v>0</v>
      </c>
      <c r="AT744" s="5">
        <v>1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</row>
    <row r="745" spans="1:52" ht="15.75" customHeight="1">
      <c r="A745" s="4">
        <v>43800</v>
      </c>
      <c r="B745" s="2" t="s">
        <v>20</v>
      </c>
      <c r="C745" s="19">
        <v>2</v>
      </c>
      <c r="D745" s="5" t="s">
        <v>23</v>
      </c>
      <c r="E745" s="5">
        <v>1013317120</v>
      </c>
      <c r="F745" s="6">
        <f t="shared" si="0"/>
        <v>20.73649506356843</v>
      </c>
      <c r="G745" s="10">
        <v>228448</v>
      </c>
      <c r="H745" s="30">
        <f t="shared" si="36"/>
        <v>5781920.4000000004</v>
      </c>
      <c r="I745" s="10">
        <f t="shared" si="34"/>
        <v>15.570246434600987</v>
      </c>
      <c r="J745" s="10">
        <v>0.5</v>
      </c>
      <c r="K745" s="10">
        <v>410.6</v>
      </c>
      <c r="L745" s="6">
        <f t="shared" si="1"/>
        <v>6.0176195045848333</v>
      </c>
      <c r="M745" s="5">
        <v>110.73</v>
      </c>
      <c r="N745" s="11">
        <f t="shared" si="2"/>
        <v>4.7160852465592464</v>
      </c>
      <c r="O745" s="5">
        <v>0</v>
      </c>
      <c r="P745" s="5">
        <v>1</v>
      </c>
      <c r="Q745" s="5">
        <v>1</v>
      </c>
      <c r="R745" s="5">
        <v>0</v>
      </c>
      <c r="S745" s="5">
        <f t="shared" si="37"/>
        <v>0</v>
      </c>
      <c r="T745" s="5">
        <v>13162.79024</v>
      </c>
      <c r="U745" s="5">
        <f t="shared" si="4"/>
        <v>9.4851492067214398</v>
      </c>
      <c r="V745" s="2">
        <v>0</v>
      </c>
      <c r="W745" s="12">
        <v>0</v>
      </c>
      <c r="X745" s="5">
        <v>71.156700000000001</v>
      </c>
      <c r="Y745" s="6">
        <f t="shared" si="35"/>
        <v>111.80214690188734</v>
      </c>
      <c r="Z745" s="11">
        <v>0</v>
      </c>
      <c r="AA745" s="11">
        <v>0</v>
      </c>
      <c r="AB745" s="5">
        <v>0</v>
      </c>
      <c r="AC745" s="11">
        <v>0</v>
      </c>
      <c r="AD745" s="11">
        <v>0</v>
      </c>
      <c r="AE745" s="11">
        <v>0</v>
      </c>
      <c r="AF745" s="5">
        <v>0</v>
      </c>
      <c r="AG745" s="5">
        <v>0</v>
      </c>
      <c r="AH745" s="5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1</v>
      </c>
      <c r="AS745" s="11">
        <v>0</v>
      </c>
      <c r="AT745" s="5">
        <v>1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</row>
    <row r="746" spans="1:52" ht="15.75" customHeight="1">
      <c r="A746" s="4">
        <v>43831</v>
      </c>
      <c r="B746" s="2" t="s">
        <v>20</v>
      </c>
      <c r="C746" s="19">
        <v>2</v>
      </c>
      <c r="D746" s="5" t="s">
        <v>23</v>
      </c>
      <c r="E746" s="5">
        <v>1011091840</v>
      </c>
      <c r="F746" s="6">
        <f t="shared" si="0"/>
        <v>20.734296613610706</v>
      </c>
      <c r="G746" s="10">
        <v>261084</v>
      </c>
      <c r="H746" s="30">
        <f t="shared" si="36"/>
        <v>6043004.4000000004</v>
      </c>
      <c r="I746" s="10">
        <f t="shared" si="34"/>
        <v>15.614411863458605</v>
      </c>
      <c r="J746" s="10">
        <v>0.5</v>
      </c>
      <c r="K746" s="10">
        <v>446.14</v>
      </c>
      <c r="L746" s="6">
        <f t="shared" si="1"/>
        <v>6.1006328041086357</v>
      </c>
      <c r="M746" s="5">
        <v>110.67</v>
      </c>
      <c r="N746" s="11">
        <f t="shared" si="2"/>
        <v>4.7155480934577003</v>
      </c>
      <c r="O746" s="5">
        <v>0</v>
      </c>
      <c r="P746" s="5">
        <v>1</v>
      </c>
      <c r="Q746" s="5">
        <v>1</v>
      </c>
      <c r="R746" s="5">
        <v>0</v>
      </c>
      <c r="S746" s="5">
        <f t="shared" si="37"/>
        <v>0</v>
      </c>
      <c r="T746" s="5">
        <v>13162.79024</v>
      </c>
      <c r="U746" s="5">
        <f t="shared" si="4"/>
        <v>9.4851492067214398</v>
      </c>
      <c r="V746" s="2">
        <v>0</v>
      </c>
      <c r="W746" s="12">
        <v>0</v>
      </c>
      <c r="X746" s="5">
        <v>71.278999999999996</v>
      </c>
      <c r="Y746" s="6">
        <f t="shared" si="35"/>
        <v>111.99430593351893</v>
      </c>
      <c r="Z746" s="5">
        <v>1</v>
      </c>
      <c r="AA746" s="5">
        <v>8</v>
      </c>
      <c r="AB746" s="5">
        <v>0</v>
      </c>
      <c r="AC746" s="11">
        <v>0</v>
      </c>
      <c r="AD746" s="11">
        <v>0</v>
      </c>
      <c r="AE746" s="11">
        <v>0</v>
      </c>
      <c r="AF746" s="5">
        <v>0</v>
      </c>
      <c r="AG746" s="5">
        <v>1</v>
      </c>
      <c r="AH746" s="5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11">
        <v>0</v>
      </c>
      <c r="AT746" s="5">
        <v>1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</row>
    <row r="747" spans="1:52" ht="15.75" customHeight="1">
      <c r="A747" s="4">
        <v>43862</v>
      </c>
      <c r="B747" s="2" t="s">
        <v>20</v>
      </c>
      <c r="C747" s="19">
        <v>2</v>
      </c>
      <c r="D747" s="5" t="s">
        <v>23</v>
      </c>
      <c r="E747" s="5">
        <v>821512120</v>
      </c>
      <c r="F747" s="6">
        <f t="shared" si="0"/>
        <v>20.526657248832461</v>
      </c>
      <c r="G747" s="10">
        <v>70710</v>
      </c>
      <c r="H747" s="30">
        <f t="shared" si="36"/>
        <v>6113714.4000000004</v>
      </c>
      <c r="I747" s="10">
        <f t="shared" si="34"/>
        <v>15.626045067878657</v>
      </c>
      <c r="J747" s="10">
        <v>0.5</v>
      </c>
      <c r="K747" s="10">
        <v>445.58</v>
      </c>
      <c r="L747" s="6">
        <f t="shared" si="1"/>
        <v>6.0993768043023771</v>
      </c>
      <c r="M747" s="5">
        <v>109.95</v>
      </c>
      <c r="N747" s="11">
        <f t="shared" si="2"/>
        <v>4.7090796493786033</v>
      </c>
      <c r="O747" s="5">
        <v>0</v>
      </c>
      <c r="P747" s="5">
        <v>1</v>
      </c>
      <c r="Q747" s="5">
        <v>1</v>
      </c>
      <c r="R747" s="5">
        <v>0</v>
      </c>
      <c r="S747" s="5">
        <f t="shared" si="37"/>
        <v>0</v>
      </c>
      <c r="T747" s="5">
        <v>13162.79024</v>
      </c>
      <c r="U747" s="5">
        <f t="shared" si="4"/>
        <v>9.4851492067214398</v>
      </c>
      <c r="V747" s="2">
        <v>0</v>
      </c>
      <c r="W747" s="12">
        <v>0</v>
      </c>
      <c r="X747" s="5">
        <v>71.529499999999999</v>
      </c>
      <c r="Y747" s="6">
        <f t="shared" si="35"/>
        <v>112.38789413812825</v>
      </c>
      <c r="Z747" s="5">
        <v>3</v>
      </c>
      <c r="AA747" s="5">
        <v>25</v>
      </c>
      <c r="AB747" s="11">
        <v>0</v>
      </c>
      <c r="AC747" s="11">
        <v>1</v>
      </c>
      <c r="AD747" s="11">
        <v>0</v>
      </c>
      <c r="AE747" s="11">
        <v>0</v>
      </c>
      <c r="AF747" s="5">
        <v>0</v>
      </c>
      <c r="AG747" s="5">
        <v>0</v>
      </c>
      <c r="AH747" s="5">
        <v>1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11">
        <v>0</v>
      </c>
      <c r="AT747" s="5">
        <v>1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</row>
    <row r="748" spans="1:52" ht="15.75" customHeight="1">
      <c r="A748" s="4">
        <v>43891</v>
      </c>
      <c r="B748" s="2" t="s">
        <v>20</v>
      </c>
      <c r="C748" s="19">
        <v>2</v>
      </c>
      <c r="D748" s="5" t="s">
        <v>23</v>
      </c>
      <c r="E748" s="5">
        <v>758318880</v>
      </c>
      <c r="F748" s="6">
        <f t="shared" si="0"/>
        <v>20.446614541158926</v>
      </c>
      <c r="G748" s="13">
        <v>65271</v>
      </c>
      <c r="H748" s="30">
        <f t="shared" si="36"/>
        <v>6178985.4000000004</v>
      </c>
      <c r="I748" s="10">
        <f t="shared" si="34"/>
        <v>15.636664641198442</v>
      </c>
      <c r="J748" s="10">
        <v>0.5</v>
      </c>
      <c r="K748" s="10">
        <v>422.61</v>
      </c>
      <c r="L748" s="6">
        <f t="shared" si="1"/>
        <v>6.0464497679403255</v>
      </c>
      <c r="M748" s="5">
        <v>110.6</v>
      </c>
      <c r="N748" s="11">
        <f t="shared" si="2"/>
        <v>4.7149210499472103</v>
      </c>
      <c r="O748" s="5">
        <v>0</v>
      </c>
      <c r="P748" s="5">
        <v>1</v>
      </c>
      <c r="Q748" s="5">
        <v>1</v>
      </c>
      <c r="R748" s="5">
        <v>0</v>
      </c>
      <c r="S748" s="5">
        <f t="shared" si="37"/>
        <v>0</v>
      </c>
      <c r="T748" s="5">
        <v>13162.79024</v>
      </c>
      <c r="U748" s="5">
        <f t="shared" si="4"/>
        <v>9.4851492067214398</v>
      </c>
      <c r="V748" s="2">
        <v>0</v>
      </c>
      <c r="W748" s="12">
        <v>0</v>
      </c>
      <c r="X748" s="5">
        <v>74.548199999999994</v>
      </c>
      <c r="Y748" s="6">
        <f t="shared" si="35"/>
        <v>117.13090696548993</v>
      </c>
      <c r="Z748" s="5">
        <v>1251</v>
      </c>
      <c r="AA748" s="5">
        <v>165698</v>
      </c>
      <c r="AB748" s="5">
        <v>32</v>
      </c>
      <c r="AC748" s="5">
        <v>4280</v>
      </c>
      <c r="AD748" s="11">
        <v>0</v>
      </c>
      <c r="AE748" s="11">
        <v>0</v>
      </c>
      <c r="AF748" s="5">
        <v>1</v>
      </c>
      <c r="AG748" s="5">
        <v>0</v>
      </c>
      <c r="AH748" s="5">
        <v>0</v>
      </c>
      <c r="AI748" s="6">
        <v>1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11">
        <v>0</v>
      </c>
      <c r="AT748" s="5">
        <v>1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</row>
    <row r="749" spans="1:52" ht="15.75" customHeight="1">
      <c r="A749" s="4">
        <v>43922</v>
      </c>
      <c r="B749" s="2" t="s">
        <v>20</v>
      </c>
      <c r="C749" s="19">
        <v>2</v>
      </c>
      <c r="D749" s="5" t="s">
        <v>23</v>
      </c>
      <c r="E749" s="5">
        <v>568739160</v>
      </c>
      <c r="F749" s="6">
        <f t="shared" si="0"/>
        <v>20.158932468707143</v>
      </c>
      <c r="G749" s="10">
        <v>48953</v>
      </c>
      <c r="H749" s="30">
        <f t="shared" si="36"/>
        <v>6227938.4000000004</v>
      </c>
      <c r="I749" s="10">
        <f t="shared" si="34"/>
        <v>15.64455592107144</v>
      </c>
      <c r="J749" s="10">
        <v>0.5</v>
      </c>
      <c r="K749" s="10">
        <v>396.85</v>
      </c>
      <c r="L749" s="6">
        <f t="shared" si="1"/>
        <v>5.9835583755368846</v>
      </c>
      <c r="M749" s="5">
        <v>106.28</v>
      </c>
      <c r="N749" s="11">
        <f t="shared" si="2"/>
        <v>4.6754422389734227</v>
      </c>
      <c r="O749" s="5">
        <v>0</v>
      </c>
      <c r="P749" s="5">
        <v>1</v>
      </c>
      <c r="Q749" s="5">
        <v>1</v>
      </c>
      <c r="R749" s="5">
        <v>0</v>
      </c>
      <c r="S749" s="5">
        <f t="shared" si="37"/>
        <v>0</v>
      </c>
      <c r="T749" s="5">
        <v>13162.79024</v>
      </c>
      <c r="U749" s="5">
        <f t="shared" si="4"/>
        <v>9.4851492067214398</v>
      </c>
      <c r="V749" s="2">
        <v>0</v>
      </c>
      <c r="W749" s="12">
        <v>0</v>
      </c>
      <c r="X749" s="5">
        <v>76.168199999999999</v>
      </c>
      <c r="Y749" s="6">
        <f t="shared" si="35"/>
        <v>119.67626780966985</v>
      </c>
      <c r="Z749" s="5">
        <v>34863</v>
      </c>
      <c r="AA749" s="5">
        <v>1081039</v>
      </c>
      <c r="AB749" s="5">
        <v>1154</v>
      </c>
      <c r="AC749" s="5">
        <v>66633</v>
      </c>
      <c r="AD749" s="11">
        <v>0</v>
      </c>
      <c r="AE749" s="11">
        <v>0</v>
      </c>
      <c r="AF749" s="5">
        <v>1</v>
      </c>
      <c r="AG749" s="5">
        <v>0</v>
      </c>
      <c r="AH749" s="5">
        <v>0</v>
      </c>
      <c r="AI749" s="6">
        <v>0</v>
      </c>
      <c r="AJ749" s="6">
        <v>1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11">
        <v>0</v>
      </c>
      <c r="AT749" s="5">
        <v>1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</row>
    <row r="750" spans="1:52" ht="15.75" customHeight="1">
      <c r="A750" s="9">
        <v>43952</v>
      </c>
      <c r="B750" s="2" t="s">
        <v>20</v>
      </c>
      <c r="C750" s="19">
        <v>2</v>
      </c>
      <c r="D750" s="5" t="s">
        <v>23</v>
      </c>
      <c r="E750" s="5">
        <v>442352680</v>
      </c>
      <c r="F750" s="6">
        <f t="shared" si="0"/>
        <v>19.907618040426236</v>
      </c>
      <c r="G750" s="10">
        <v>38074</v>
      </c>
      <c r="H750" s="30">
        <f t="shared" si="36"/>
        <v>6266012.4000000004</v>
      </c>
      <c r="I750" s="10">
        <f t="shared" si="34"/>
        <v>15.650650729426244</v>
      </c>
      <c r="J750" s="10">
        <v>0.5</v>
      </c>
      <c r="K750" s="10">
        <v>282.60000000000002</v>
      </c>
      <c r="L750" s="6">
        <f t="shared" si="1"/>
        <v>5.6440324702504272</v>
      </c>
      <c r="M750" s="5">
        <v>89.51</v>
      </c>
      <c r="N750" s="11">
        <f t="shared" si="2"/>
        <v>4.5054603418390791</v>
      </c>
      <c r="O750" s="5">
        <v>0</v>
      </c>
      <c r="P750" s="5">
        <v>1</v>
      </c>
      <c r="Q750" s="5">
        <v>1</v>
      </c>
      <c r="R750" s="5">
        <v>0</v>
      </c>
      <c r="S750" s="5">
        <f t="shared" si="37"/>
        <v>0</v>
      </c>
      <c r="T750" s="5">
        <v>13162.79024</v>
      </c>
      <c r="U750" s="5">
        <f t="shared" si="4"/>
        <v>9.4851492067214398</v>
      </c>
      <c r="V750" s="2">
        <v>0</v>
      </c>
      <c r="W750" s="12">
        <v>0</v>
      </c>
      <c r="X750" s="5">
        <v>75.657499999999999</v>
      </c>
      <c r="Y750" s="6">
        <f t="shared" si="35"/>
        <v>118.87385065959413</v>
      </c>
      <c r="Z750" s="5">
        <v>190609</v>
      </c>
      <c r="AA750" s="5">
        <v>1790953</v>
      </c>
      <c r="AB750" s="5">
        <v>5408</v>
      </c>
      <c r="AC750" s="5">
        <v>107844</v>
      </c>
      <c r="AD750" s="11">
        <v>0</v>
      </c>
      <c r="AE750" s="11">
        <v>0</v>
      </c>
      <c r="AF750" s="5">
        <v>1</v>
      </c>
      <c r="AG750" s="5">
        <v>0</v>
      </c>
      <c r="AH750" s="5">
        <v>0</v>
      </c>
      <c r="AI750" s="6">
        <v>0</v>
      </c>
      <c r="AJ750" s="6">
        <v>0</v>
      </c>
      <c r="AK750" s="6">
        <v>1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11">
        <v>0</v>
      </c>
      <c r="AT750" s="5">
        <v>1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</row>
    <row r="751" spans="1:52" ht="15.75" customHeight="1">
      <c r="A751" s="4">
        <v>43983</v>
      </c>
      <c r="B751" s="2" t="s">
        <v>20</v>
      </c>
      <c r="C751" s="19">
        <v>2</v>
      </c>
      <c r="D751" s="5" t="s">
        <v>23</v>
      </c>
      <c r="E751" s="5">
        <v>631932400</v>
      </c>
      <c r="F751" s="6">
        <f t="shared" si="0"/>
        <v>20.264292984364971</v>
      </c>
      <c r="G751" s="10">
        <v>81588</v>
      </c>
      <c r="H751" s="30">
        <f t="shared" si="36"/>
        <v>6347600.4000000004</v>
      </c>
      <c r="I751" s="10">
        <f t="shared" si="34"/>
        <v>15.663587409686766</v>
      </c>
      <c r="J751" s="10">
        <v>0.5</v>
      </c>
      <c r="K751" s="10">
        <v>315.67</v>
      </c>
      <c r="L751" s="6">
        <f t="shared" si="1"/>
        <v>5.7546973641243069</v>
      </c>
      <c r="M751" s="5">
        <v>92.39</v>
      </c>
      <c r="N751" s="11">
        <f t="shared" si="2"/>
        <v>4.5367842731216266</v>
      </c>
      <c r="O751" s="5">
        <v>0</v>
      </c>
      <c r="P751" s="5">
        <v>1</v>
      </c>
      <c r="Q751" s="5">
        <v>1</v>
      </c>
      <c r="R751" s="5">
        <v>0</v>
      </c>
      <c r="S751" s="5">
        <f t="shared" si="37"/>
        <v>0</v>
      </c>
      <c r="T751" s="5">
        <v>13162.79024</v>
      </c>
      <c r="U751" s="5">
        <f t="shared" si="4"/>
        <v>9.4851492067214398</v>
      </c>
      <c r="V751" s="2">
        <v>0</v>
      </c>
      <c r="W751" s="12">
        <v>0</v>
      </c>
      <c r="X751" s="5">
        <v>75.707700000000003</v>
      </c>
      <c r="Y751" s="6">
        <f t="shared" si="35"/>
        <v>118.95272542155575</v>
      </c>
      <c r="Z751" s="5">
        <v>585481</v>
      </c>
      <c r="AA751" s="5">
        <v>2648905</v>
      </c>
      <c r="AB751" s="5">
        <v>17400</v>
      </c>
      <c r="AC751" s="5">
        <v>127416</v>
      </c>
      <c r="AD751" s="11">
        <v>0</v>
      </c>
      <c r="AE751" s="11">
        <v>0</v>
      </c>
      <c r="AF751" s="5">
        <v>1</v>
      </c>
      <c r="AG751" s="5">
        <v>0</v>
      </c>
      <c r="AH751" s="5">
        <v>0</v>
      </c>
      <c r="AI751" s="6">
        <v>0</v>
      </c>
      <c r="AJ751" s="6">
        <v>0</v>
      </c>
      <c r="AK751" s="6">
        <v>0</v>
      </c>
      <c r="AL751" s="6">
        <v>1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11">
        <v>0</v>
      </c>
      <c r="AT751" s="5">
        <v>1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</row>
    <row r="752" spans="1:52" ht="15.75" customHeight="1">
      <c r="A752" s="4">
        <v>44013</v>
      </c>
      <c r="B752" s="2" t="s">
        <v>20</v>
      </c>
      <c r="C752" s="19">
        <v>2</v>
      </c>
      <c r="D752" s="5" t="s">
        <v>23</v>
      </c>
      <c r="E752" s="5">
        <v>626876940.79999995</v>
      </c>
      <c r="F752" s="6">
        <f t="shared" si="0"/>
        <v>20.256260812667705</v>
      </c>
      <c r="G752" s="10">
        <v>54392</v>
      </c>
      <c r="H752" s="30">
        <f t="shared" si="36"/>
        <v>6401992.4000000004</v>
      </c>
      <c r="I752" s="10">
        <f t="shared" si="34"/>
        <v>15.672119812382219</v>
      </c>
      <c r="J752" s="10">
        <v>0.5</v>
      </c>
      <c r="K752" s="10">
        <v>402.45</v>
      </c>
      <c r="L752" s="6">
        <f t="shared" si="1"/>
        <v>5.9975708655397426</v>
      </c>
      <c r="M752" s="5">
        <v>100.92</v>
      </c>
      <c r="N752" s="11">
        <f t="shared" si="2"/>
        <v>4.624188191823853</v>
      </c>
      <c r="O752" s="5">
        <v>0</v>
      </c>
      <c r="P752" s="5">
        <v>1</v>
      </c>
      <c r="Q752" s="5">
        <v>1</v>
      </c>
      <c r="R752" s="5">
        <v>0</v>
      </c>
      <c r="S752" s="5">
        <f t="shared" si="37"/>
        <v>0</v>
      </c>
      <c r="T752" s="5">
        <v>13162.79024</v>
      </c>
      <c r="U752" s="5">
        <f t="shared" si="4"/>
        <v>9.4851492067214398</v>
      </c>
      <c r="V752" s="2">
        <v>0</v>
      </c>
      <c r="W752" s="12">
        <v>0</v>
      </c>
      <c r="X752" s="5">
        <v>74.928600000000003</v>
      </c>
      <c r="Y752" s="6">
        <f t="shared" si="35"/>
        <v>117.72859540075292</v>
      </c>
      <c r="Z752" s="5">
        <v>1695988</v>
      </c>
      <c r="AA752" s="5">
        <v>4549620</v>
      </c>
      <c r="AB752" s="5">
        <v>36511</v>
      </c>
      <c r="AC752" s="5">
        <v>153923</v>
      </c>
      <c r="AD752" s="11">
        <v>0</v>
      </c>
      <c r="AE752" s="11">
        <v>0</v>
      </c>
      <c r="AF752" s="5">
        <v>1</v>
      </c>
      <c r="AG752" s="5">
        <v>0</v>
      </c>
      <c r="AH752" s="5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11">
        <v>0</v>
      </c>
      <c r="AT752" s="5">
        <v>1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</row>
    <row r="753" spans="1:52" ht="15.75" customHeight="1">
      <c r="A753" s="4">
        <v>44044</v>
      </c>
      <c r="B753" s="2" t="s">
        <v>20</v>
      </c>
      <c r="C753" s="19">
        <v>2</v>
      </c>
      <c r="D753" s="5" t="s">
        <v>23</v>
      </c>
      <c r="E753" s="5">
        <v>470157705.60000002</v>
      </c>
      <c r="F753" s="6">
        <f t="shared" si="0"/>
        <v>19.968578740215925</v>
      </c>
      <c r="G753" s="13">
        <v>87028</v>
      </c>
      <c r="H753" s="30">
        <f t="shared" si="36"/>
        <v>6489020.4000000004</v>
      </c>
      <c r="I753" s="10">
        <f t="shared" si="34"/>
        <v>15.685622137380149</v>
      </c>
      <c r="J753" s="10">
        <v>0.5</v>
      </c>
      <c r="K753" s="10">
        <v>470.58</v>
      </c>
      <c r="L753" s="6">
        <f t="shared" si="1"/>
        <v>6.1539659764526302</v>
      </c>
      <c r="M753" s="5">
        <v>103.36</v>
      </c>
      <c r="N753" s="11">
        <f t="shared" si="2"/>
        <v>4.6478464602685277</v>
      </c>
      <c r="O753" s="5">
        <v>0</v>
      </c>
      <c r="P753" s="5">
        <v>1</v>
      </c>
      <c r="Q753" s="5">
        <v>1</v>
      </c>
      <c r="R753" s="5">
        <v>0</v>
      </c>
      <c r="S753" s="5">
        <f t="shared" si="37"/>
        <v>0</v>
      </c>
      <c r="T753" s="5">
        <v>13162.79024</v>
      </c>
      <c r="U753" s="5">
        <f t="shared" si="4"/>
        <v>9.4851492067214398</v>
      </c>
      <c r="V753" s="2">
        <v>0</v>
      </c>
      <c r="W753" s="12">
        <v>0</v>
      </c>
      <c r="X753" s="5">
        <v>74.565700000000007</v>
      </c>
      <c r="Y753" s="6">
        <f t="shared" si="35"/>
        <v>117.15840314744867</v>
      </c>
      <c r="Z753" s="5">
        <v>3691166</v>
      </c>
      <c r="AA753" s="5">
        <v>6047779</v>
      </c>
      <c r="AB753" s="5">
        <v>65288</v>
      </c>
      <c r="AC753" s="5">
        <v>182757</v>
      </c>
      <c r="AD753" s="11">
        <v>0</v>
      </c>
      <c r="AE753" s="11">
        <v>0</v>
      </c>
      <c r="AF753" s="5">
        <v>1</v>
      </c>
      <c r="AG753" s="5">
        <v>0</v>
      </c>
      <c r="AH753" s="5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1</v>
      </c>
      <c r="AO753" s="6">
        <v>0</v>
      </c>
      <c r="AP753" s="6">
        <v>0</v>
      </c>
      <c r="AQ753" s="6">
        <v>0</v>
      </c>
      <c r="AR753" s="6">
        <v>0</v>
      </c>
      <c r="AS753" s="11">
        <v>0</v>
      </c>
      <c r="AT753" s="5">
        <v>1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</row>
    <row r="754" spans="1:52" ht="15.75" customHeight="1">
      <c r="A754" s="4">
        <v>44075</v>
      </c>
      <c r="B754" s="2" t="s">
        <v>20</v>
      </c>
      <c r="C754" s="19">
        <v>2</v>
      </c>
      <c r="D754" s="5" t="s">
        <v>23</v>
      </c>
      <c r="E754" s="5">
        <v>430977896.80000001</v>
      </c>
      <c r="F754" s="6">
        <f t="shared" si="0"/>
        <v>19.881567363226296</v>
      </c>
      <c r="G754" s="13">
        <v>65271</v>
      </c>
      <c r="H754" s="30">
        <f t="shared" si="36"/>
        <v>6554291.4000000004</v>
      </c>
      <c r="I754" s="10">
        <f t="shared" si="34"/>
        <v>15.695630568650138</v>
      </c>
      <c r="J754" s="10">
        <v>0.5</v>
      </c>
      <c r="K754" s="10">
        <v>409.83</v>
      </c>
      <c r="L754" s="6">
        <f t="shared" si="1"/>
        <v>6.0157424395675054</v>
      </c>
      <c r="M754" s="5">
        <v>107.04</v>
      </c>
      <c r="N754" s="11">
        <f t="shared" si="2"/>
        <v>4.6825015289244147</v>
      </c>
      <c r="O754" s="5">
        <v>0</v>
      </c>
      <c r="P754" s="5">
        <v>1</v>
      </c>
      <c r="Q754" s="5">
        <v>1</v>
      </c>
      <c r="R754" s="5">
        <v>0</v>
      </c>
      <c r="S754" s="5">
        <f t="shared" si="37"/>
        <v>0</v>
      </c>
      <c r="T754" s="5">
        <v>13162.79024</v>
      </c>
      <c r="U754" s="5">
        <f t="shared" si="4"/>
        <v>9.4851492067214398</v>
      </c>
      <c r="V754" s="2">
        <v>0</v>
      </c>
      <c r="W754" s="12">
        <v>0</v>
      </c>
      <c r="X754" s="5">
        <v>73.523300000000006</v>
      </c>
      <c r="Y754" s="6">
        <f t="shared" si="35"/>
        <v>115.52057342894673</v>
      </c>
      <c r="Z754" s="5">
        <v>6312584</v>
      </c>
      <c r="AA754" s="5">
        <v>7247716</v>
      </c>
      <c r="AB754" s="5">
        <v>98678</v>
      </c>
      <c r="AC754" s="5">
        <v>205936</v>
      </c>
      <c r="AD754" s="11">
        <v>0</v>
      </c>
      <c r="AE754" s="11">
        <v>0</v>
      </c>
      <c r="AF754" s="5">
        <v>1</v>
      </c>
      <c r="AG754" s="5">
        <v>0</v>
      </c>
      <c r="AH754" s="5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1</v>
      </c>
      <c r="AP754" s="6">
        <v>0</v>
      </c>
      <c r="AQ754" s="6">
        <v>0</v>
      </c>
      <c r="AR754" s="6">
        <v>0</v>
      </c>
      <c r="AS754" s="11">
        <v>0</v>
      </c>
      <c r="AT754" s="5">
        <v>1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</row>
    <row r="755" spans="1:52" ht="15.75" customHeight="1">
      <c r="A755" s="4">
        <v>44105</v>
      </c>
      <c r="B755" s="2" t="s">
        <v>20</v>
      </c>
      <c r="C755" s="19">
        <v>2</v>
      </c>
      <c r="D755" s="5" t="s">
        <v>23</v>
      </c>
      <c r="E755" s="5">
        <v>744416367.20000005</v>
      </c>
      <c r="F755" s="6">
        <f t="shared" si="0"/>
        <v>20.428111069594365</v>
      </c>
      <c r="G755" s="10">
        <v>59831</v>
      </c>
      <c r="H755" s="30">
        <f t="shared" si="36"/>
        <v>6614122.4000000004</v>
      </c>
      <c r="I755" s="10">
        <f t="shared" si="34"/>
        <v>15.70471767855161</v>
      </c>
      <c r="J755" s="10">
        <v>0.5</v>
      </c>
      <c r="K755" s="10">
        <v>427.32</v>
      </c>
      <c r="L755" s="6">
        <f t="shared" si="1"/>
        <v>6.0575331470776863</v>
      </c>
      <c r="M755" s="5">
        <v>104.34</v>
      </c>
      <c r="N755" s="11">
        <f t="shared" si="2"/>
        <v>4.6571932140552432</v>
      </c>
      <c r="O755" s="5">
        <v>0</v>
      </c>
      <c r="P755" s="5">
        <v>1</v>
      </c>
      <c r="Q755" s="5">
        <v>1</v>
      </c>
      <c r="R755" s="5">
        <v>0</v>
      </c>
      <c r="S755" s="5">
        <f t="shared" si="37"/>
        <v>0</v>
      </c>
      <c r="T755" s="5">
        <v>13162.79024</v>
      </c>
      <c r="U755" s="5">
        <f t="shared" si="4"/>
        <v>9.4851492067214398</v>
      </c>
      <c r="V755" s="2">
        <v>0</v>
      </c>
      <c r="W755" s="12">
        <v>0</v>
      </c>
      <c r="X755" s="5">
        <v>73.564800000000005</v>
      </c>
      <c r="Y755" s="6">
        <f t="shared" si="35"/>
        <v>115.58577866044887</v>
      </c>
      <c r="Z755" s="5">
        <v>8184082</v>
      </c>
      <c r="AA755" s="5">
        <v>9177120</v>
      </c>
      <c r="AB755" s="5">
        <v>122111</v>
      </c>
      <c r="AC755" s="5">
        <v>230489</v>
      </c>
      <c r="AD755" s="11">
        <v>0</v>
      </c>
      <c r="AE755" s="11">
        <v>0</v>
      </c>
      <c r="AF755" s="5">
        <v>1</v>
      </c>
      <c r="AG755" s="5">
        <v>0</v>
      </c>
      <c r="AH755" s="5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1</v>
      </c>
      <c r="AQ755" s="6">
        <v>0</v>
      </c>
      <c r="AR755" s="6">
        <v>0</v>
      </c>
      <c r="AS755" s="11">
        <v>0</v>
      </c>
      <c r="AT755" s="5">
        <v>1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</row>
    <row r="756" spans="1:52" ht="15.75" customHeight="1">
      <c r="A756" s="4">
        <v>44136</v>
      </c>
      <c r="B756" s="2" t="s">
        <v>20</v>
      </c>
      <c r="C756" s="19">
        <v>2</v>
      </c>
      <c r="D756" s="5" t="s">
        <v>23</v>
      </c>
      <c r="E756" s="5">
        <v>548517323.20000005</v>
      </c>
      <c r="F756" s="6">
        <f t="shared" si="0"/>
        <v>20.122729420043182</v>
      </c>
      <c r="G756" s="10">
        <v>103345</v>
      </c>
      <c r="H756" s="30">
        <f t="shared" si="36"/>
        <v>6717467.4000000004</v>
      </c>
      <c r="I756" s="10">
        <f t="shared" si="34"/>
        <v>15.720221766464102</v>
      </c>
      <c r="J756" s="10">
        <v>0.5</v>
      </c>
      <c r="K756" s="10">
        <v>429.25</v>
      </c>
      <c r="L756" s="6">
        <f t="shared" si="1"/>
        <v>6.062039499777585</v>
      </c>
      <c r="M756" s="5">
        <v>105.46</v>
      </c>
      <c r="N756" s="11">
        <f t="shared" si="2"/>
        <v>4.6677693277446108</v>
      </c>
      <c r="O756" s="5">
        <v>0</v>
      </c>
      <c r="P756" s="5">
        <v>1</v>
      </c>
      <c r="Q756" s="5">
        <v>1</v>
      </c>
      <c r="R756" s="5">
        <v>0</v>
      </c>
      <c r="S756" s="5">
        <f t="shared" si="37"/>
        <v>0</v>
      </c>
      <c r="T756" s="5">
        <v>13162.79024</v>
      </c>
      <c r="U756" s="5">
        <f t="shared" si="4"/>
        <v>9.4851492067214398</v>
      </c>
      <c r="V756" s="2">
        <v>0</v>
      </c>
      <c r="W756" s="12">
        <v>0</v>
      </c>
      <c r="X756" s="5">
        <v>74.231099999999998</v>
      </c>
      <c r="Y756" s="6">
        <f t="shared" si="35"/>
        <v>116.63267614839766</v>
      </c>
      <c r="Z756" s="5">
        <v>9462809</v>
      </c>
      <c r="AA756" s="5">
        <v>13669088</v>
      </c>
      <c r="AB756" s="5">
        <v>137621</v>
      </c>
      <c r="AC756" s="5">
        <v>270449</v>
      </c>
      <c r="AD756" s="11">
        <v>0</v>
      </c>
      <c r="AE756" s="5">
        <v>0</v>
      </c>
      <c r="AF756" s="5">
        <v>1</v>
      </c>
      <c r="AG756" s="5">
        <v>0</v>
      </c>
      <c r="AH756" s="5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1</v>
      </c>
      <c r="AR756" s="6">
        <v>0</v>
      </c>
      <c r="AS756" s="11">
        <v>0</v>
      </c>
      <c r="AT756" s="5">
        <v>1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</row>
    <row r="757" spans="1:52" ht="15.75" customHeight="1">
      <c r="A757" s="4">
        <v>44166</v>
      </c>
      <c r="B757" s="2" t="s">
        <v>20</v>
      </c>
      <c r="C757" s="19">
        <v>2</v>
      </c>
      <c r="D757" s="5" t="s">
        <v>23</v>
      </c>
      <c r="E757" s="5">
        <v>626876940.79999995</v>
      </c>
      <c r="F757" s="6">
        <f t="shared" si="0"/>
        <v>20.256260812667705</v>
      </c>
      <c r="G757" s="10">
        <v>76149</v>
      </c>
      <c r="H757" s="30">
        <f t="shared" ref="H757:H781" si="38">G757+H756</f>
        <v>6793616.4000000004</v>
      </c>
      <c r="I757" s="10">
        <f t="shared" si="34"/>
        <v>15.731493964524901</v>
      </c>
      <c r="J757" s="10">
        <v>0.5</v>
      </c>
      <c r="K757" s="10">
        <v>449.7</v>
      </c>
      <c r="L757" s="6">
        <f t="shared" si="1"/>
        <v>6.1085806937766618</v>
      </c>
      <c r="M757" s="5">
        <v>105.43</v>
      </c>
      <c r="N757" s="11">
        <f t="shared" si="2"/>
        <v>4.6674874920529534</v>
      </c>
      <c r="O757" s="5">
        <v>0</v>
      </c>
      <c r="P757" s="5">
        <v>1</v>
      </c>
      <c r="Q757" s="5">
        <v>1</v>
      </c>
      <c r="R757" s="5">
        <v>0</v>
      </c>
      <c r="S757" s="5">
        <f t="shared" si="37"/>
        <v>0</v>
      </c>
      <c r="T757" s="5">
        <v>13162.79024</v>
      </c>
      <c r="U757" s="5">
        <f t="shared" si="4"/>
        <v>9.4851492067214398</v>
      </c>
      <c r="V757" s="2">
        <v>0</v>
      </c>
      <c r="W757" s="12">
        <v>0</v>
      </c>
      <c r="X757" s="5">
        <v>73.619500000000002</v>
      </c>
      <c r="Y757" s="6">
        <f t="shared" si="35"/>
        <v>115.67172386919987</v>
      </c>
      <c r="Z757" s="5">
        <v>10286709</v>
      </c>
      <c r="AA757" s="5">
        <v>20221639</v>
      </c>
      <c r="AB757" s="5">
        <v>148994</v>
      </c>
      <c r="AC757" s="5">
        <v>350544</v>
      </c>
      <c r="AD757" s="11">
        <v>0</v>
      </c>
      <c r="AE757" s="5">
        <v>5679689</v>
      </c>
      <c r="AF757" s="5">
        <v>1</v>
      </c>
      <c r="AG757" s="5">
        <v>0</v>
      </c>
      <c r="AH757" s="5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1</v>
      </c>
      <c r="AS757" s="11">
        <v>0</v>
      </c>
      <c r="AT757" s="5">
        <v>1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</row>
    <row r="758" spans="1:52" ht="15.75" customHeight="1">
      <c r="A758" s="4">
        <v>44197</v>
      </c>
      <c r="B758" s="2" t="s">
        <v>20</v>
      </c>
      <c r="C758" s="19">
        <v>2</v>
      </c>
      <c r="D758" s="5" t="s">
        <v>23</v>
      </c>
      <c r="E758" s="5">
        <v>547475500</v>
      </c>
      <c r="F758" s="6">
        <f t="shared" si="0"/>
        <v>20.120828269795222</v>
      </c>
      <c r="G758" s="10">
        <v>353551</v>
      </c>
      <c r="H758" s="30">
        <f t="shared" si="38"/>
        <v>7147167.4000000004</v>
      </c>
      <c r="I758" s="10">
        <f t="shared" si="34"/>
        <v>15.782226668342815</v>
      </c>
      <c r="J758" s="10">
        <v>0.5</v>
      </c>
      <c r="K758" s="10">
        <v>471.52</v>
      </c>
      <c r="L758" s="6">
        <f t="shared" si="1"/>
        <v>6.1559615189893844</v>
      </c>
      <c r="M758" s="5">
        <v>107.18</v>
      </c>
      <c r="N758" s="11">
        <f t="shared" si="2"/>
        <v>4.6837965064432812</v>
      </c>
      <c r="O758" s="5">
        <v>0</v>
      </c>
      <c r="P758" s="5">
        <v>1</v>
      </c>
      <c r="Q758" s="5">
        <v>1</v>
      </c>
      <c r="R758" s="5">
        <v>0</v>
      </c>
      <c r="S758" s="5">
        <f t="shared" si="37"/>
        <v>0</v>
      </c>
      <c r="T758" s="5">
        <v>13162.79024</v>
      </c>
      <c r="U758" s="5">
        <f t="shared" si="4"/>
        <v>9.4851492067214398</v>
      </c>
      <c r="V758" s="2">
        <v>0</v>
      </c>
      <c r="W758" s="12">
        <v>0</v>
      </c>
      <c r="X758" s="5">
        <v>73.110600000000005</v>
      </c>
      <c r="Y758" s="6">
        <f t="shared" si="35"/>
        <v>114.8721348978399</v>
      </c>
      <c r="Z758" s="5">
        <v>10757610</v>
      </c>
      <c r="AA758" s="5">
        <v>26359288</v>
      </c>
      <c r="AB758" s="5">
        <v>154392</v>
      </c>
      <c r="AC758" s="5">
        <v>446520</v>
      </c>
      <c r="AD758" s="5">
        <v>14509</v>
      </c>
      <c r="AE758" s="5">
        <v>37919551</v>
      </c>
      <c r="AF758" s="5">
        <v>1</v>
      </c>
      <c r="AG758" s="5">
        <v>1</v>
      </c>
      <c r="AH758" s="5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11">
        <v>0</v>
      </c>
      <c r="AT758" s="5">
        <v>1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</row>
    <row r="759" spans="1:52" ht="15.75" customHeight="1">
      <c r="A759" s="4">
        <v>44228</v>
      </c>
      <c r="B759" s="2" t="s">
        <v>20</v>
      </c>
      <c r="C759" s="19">
        <v>2</v>
      </c>
      <c r="D759" s="5" t="s">
        <v>23</v>
      </c>
      <c r="E759" s="5">
        <v>505362000</v>
      </c>
      <c r="F759" s="6">
        <f t="shared" si="0"/>
        <v>20.040785562121687</v>
      </c>
      <c r="G759" s="10">
        <v>326355</v>
      </c>
      <c r="H759" s="30">
        <f t="shared" si="38"/>
        <v>7473522.4000000004</v>
      </c>
      <c r="I759" s="10">
        <f t="shared" si="34"/>
        <v>15.826876985460489</v>
      </c>
      <c r="J759" s="10">
        <v>0.5</v>
      </c>
      <c r="K759" s="10">
        <v>484.63</v>
      </c>
      <c r="L759" s="6">
        <f t="shared" si="1"/>
        <v>6.1833857131934806</v>
      </c>
      <c r="M759" s="5">
        <v>108.54</v>
      </c>
      <c r="N759" s="11">
        <f t="shared" si="2"/>
        <v>4.6962897793555749</v>
      </c>
      <c r="O759" s="5">
        <v>0</v>
      </c>
      <c r="P759" s="5">
        <v>1</v>
      </c>
      <c r="Q759" s="5">
        <v>1</v>
      </c>
      <c r="R759" s="5">
        <v>0</v>
      </c>
      <c r="S759" s="5">
        <f t="shared" si="37"/>
        <v>0</v>
      </c>
      <c r="T759" s="5">
        <v>13162.79024</v>
      </c>
      <c r="U759" s="5">
        <f t="shared" si="4"/>
        <v>9.4851492067214398</v>
      </c>
      <c r="V759" s="2">
        <v>0</v>
      </c>
      <c r="W759" s="12">
        <v>0</v>
      </c>
      <c r="X759" s="5">
        <v>72.805300000000003</v>
      </c>
      <c r="Y759" s="6">
        <f t="shared" si="35"/>
        <v>114.39244436343982</v>
      </c>
      <c r="Z759" s="5">
        <v>11112241</v>
      </c>
      <c r="AA759" s="5">
        <v>28766928</v>
      </c>
      <c r="AB759" s="5">
        <v>157157</v>
      </c>
      <c r="AC759" s="5">
        <v>511709</v>
      </c>
      <c r="AD759" s="5">
        <v>58719</v>
      </c>
      <c r="AE759" s="5">
        <v>88005250</v>
      </c>
      <c r="AF759" s="5">
        <v>1</v>
      </c>
      <c r="AG759" s="5">
        <v>0</v>
      </c>
      <c r="AH759" s="5">
        <v>1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11">
        <v>0</v>
      </c>
      <c r="AT759" s="5">
        <v>1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</row>
    <row r="760" spans="1:52" ht="15.75" customHeight="1">
      <c r="A760" s="4">
        <v>44256</v>
      </c>
      <c r="B760" s="2" t="s">
        <v>20</v>
      </c>
      <c r="C760" s="19">
        <v>2</v>
      </c>
      <c r="D760" s="5" t="s">
        <v>23</v>
      </c>
      <c r="E760" s="5">
        <v>379021500</v>
      </c>
      <c r="F760" s="6">
        <f t="shared" si="0"/>
        <v>19.753103489669904</v>
      </c>
      <c r="G760" s="10">
        <v>244766</v>
      </c>
      <c r="H760" s="30">
        <f t="shared" si="38"/>
        <v>7718288.4000000004</v>
      </c>
      <c r="I760" s="10">
        <f t="shared" si="34"/>
        <v>15.859103187575139</v>
      </c>
      <c r="J760" s="10">
        <v>0.5</v>
      </c>
      <c r="K760" s="10">
        <v>483.78</v>
      </c>
      <c r="L760" s="6">
        <f t="shared" si="1"/>
        <v>6.1816302579249855</v>
      </c>
      <c r="M760" s="5">
        <v>105.42</v>
      </c>
      <c r="N760" s="11">
        <f t="shared" si="2"/>
        <v>4.6673935291682236</v>
      </c>
      <c r="O760" s="5">
        <v>0</v>
      </c>
      <c r="P760" s="5">
        <v>1</v>
      </c>
      <c r="Q760" s="5">
        <v>1</v>
      </c>
      <c r="R760" s="5">
        <v>0</v>
      </c>
      <c r="S760" s="5">
        <f t="shared" si="37"/>
        <v>0</v>
      </c>
      <c r="T760" s="5">
        <v>13162.79024</v>
      </c>
      <c r="U760" s="5">
        <f t="shared" si="4"/>
        <v>9.4851492067214398</v>
      </c>
      <c r="V760" s="2">
        <v>0</v>
      </c>
      <c r="W760" s="12">
        <v>0</v>
      </c>
      <c r="X760" s="5">
        <v>72.819599999999994</v>
      </c>
      <c r="Y760" s="6">
        <f t="shared" si="35"/>
        <v>114.41491267212608</v>
      </c>
      <c r="Z760" s="5">
        <v>12149335</v>
      </c>
      <c r="AA760" s="5">
        <v>30512969</v>
      </c>
      <c r="AB760" s="5">
        <v>162468</v>
      </c>
      <c r="AC760" s="5">
        <v>547309</v>
      </c>
      <c r="AD760" s="5">
        <v>2063543</v>
      </c>
      <c r="AE760" s="5">
        <v>167991436</v>
      </c>
      <c r="AF760" s="5">
        <v>1</v>
      </c>
      <c r="AG760" s="5">
        <v>0</v>
      </c>
      <c r="AH760" s="5">
        <v>0</v>
      </c>
      <c r="AI760" s="6">
        <v>1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11">
        <v>0</v>
      </c>
      <c r="AT760" s="5">
        <v>1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</row>
    <row r="761" spans="1:52" ht="15.75" customHeight="1">
      <c r="A761" s="4">
        <v>44287</v>
      </c>
      <c r="B761" s="2" t="s">
        <v>20</v>
      </c>
      <c r="C761" s="19">
        <v>2</v>
      </c>
      <c r="D761" s="5" t="s">
        <v>23</v>
      </c>
      <c r="E761" s="5">
        <v>294794500</v>
      </c>
      <c r="F761" s="6">
        <f t="shared" si="0"/>
        <v>19.501789061388997</v>
      </c>
      <c r="G761" s="10">
        <v>190374</v>
      </c>
      <c r="H761" s="30">
        <f t="shared" si="38"/>
        <v>7908662.4000000004</v>
      </c>
      <c r="I761" s="10">
        <f t="shared" si="34"/>
        <v>15.883469223042392</v>
      </c>
      <c r="J761" s="10">
        <v>0.5</v>
      </c>
      <c r="K761" s="10">
        <v>496.73</v>
      </c>
      <c r="L761" s="6">
        <f t="shared" si="1"/>
        <v>6.2080466189203456</v>
      </c>
      <c r="M761" s="5">
        <v>108.21</v>
      </c>
      <c r="N761" s="11">
        <f t="shared" si="2"/>
        <v>4.6932726342096371</v>
      </c>
      <c r="O761" s="5">
        <v>0</v>
      </c>
      <c r="P761" s="5">
        <v>1</v>
      </c>
      <c r="Q761" s="5">
        <v>1</v>
      </c>
      <c r="R761" s="5">
        <v>0</v>
      </c>
      <c r="S761" s="5">
        <f t="shared" si="37"/>
        <v>0</v>
      </c>
      <c r="T761" s="5">
        <v>13162.79024</v>
      </c>
      <c r="U761" s="5">
        <f t="shared" si="4"/>
        <v>9.4851492067214398</v>
      </c>
      <c r="V761" s="2">
        <v>0</v>
      </c>
      <c r="W761" s="12">
        <v>0</v>
      </c>
      <c r="X761" s="5">
        <v>74.518600000000006</v>
      </c>
      <c r="Y761" s="6">
        <f t="shared" si="35"/>
        <v>117.08439913771974</v>
      </c>
      <c r="Z761" s="5">
        <v>19164969</v>
      </c>
      <c r="AA761" s="5">
        <v>32470946</v>
      </c>
      <c r="AB761" s="5">
        <v>211853</v>
      </c>
      <c r="AC761" s="5">
        <v>572211</v>
      </c>
      <c r="AD761" s="5">
        <v>2729335</v>
      </c>
      <c r="AE761" s="5">
        <v>262716147</v>
      </c>
      <c r="AF761" s="5">
        <v>1</v>
      </c>
      <c r="AG761" s="5">
        <v>0</v>
      </c>
      <c r="AH761" s="5">
        <v>0</v>
      </c>
      <c r="AI761" s="6">
        <v>0</v>
      </c>
      <c r="AJ761" s="6">
        <v>1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11">
        <v>0</v>
      </c>
      <c r="AT761" s="5">
        <v>1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</row>
    <row r="762" spans="1:52" ht="15.75" customHeight="1">
      <c r="A762" s="9">
        <v>44317</v>
      </c>
      <c r="B762" s="2" t="s">
        <v>20</v>
      </c>
      <c r="C762" s="19">
        <v>2</v>
      </c>
      <c r="D762" s="5" t="s">
        <v>23</v>
      </c>
      <c r="E762" s="5">
        <v>631702500</v>
      </c>
      <c r="F762" s="6">
        <f t="shared" si="0"/>
        <v>20.263929113435896</v>
      </c>
      <c r="G762" s="10">
        <v>407944</v>
      </c>
      <c r="H762" s="30">
        <f t="shared" si="38"/>
        <v>8316606.4000000004</v>
      </c>
      <c r="I762" s="10">
        <f t="shared" si="34"/>
        <v>15.93376484497445</v>
      </c>
      <c r="J762" s="10">
        <v>0.5</v>
      </c>
      <c r="K762" s="10">
        <v>504.07</v>
      </c>
      <c r="L762" s="6">
        <f t="shared" si="1"/>
        <v>6.2227151473160891</v>
      </c>
      <c r="M762" s="5">
        <v>106.37</v>
      </c>
      <c r="N762" s="11">
        <f t="shared" si="2"/>
        <v>4.6762808134460441</v>
      </c>
      <c r="O762" s="5">
        <v>0</v>
      </c>
      <c r="P762" s="5">
        <v>1</v>
      </c>
      <c r="Q762" s="5">
        <v>1</v>
      </c>
      <c r="R762" s="5">
        <v>0</v>
      </c>
      <c r="S762" s="5">
        <f t="shared" si="37"/>
        <v>0</v>
      </c>
      <c r="T762" s="5">
        <v>13162.79024</v>
      </c>
      <c r="U762" s="5">
        <f t="shared" si="4"/>
        <v>9.4851492067214398</v>
      </c>
      <c r="V762" s="2">
        <v>0</v>
      </c>
      <c r="W762" s="12">
        <v>0</v>
      </c>
      <c r="X762" s="5">
        <v>73.206500000000005</v>
      </c>
      <c r="Y762" s="6">
        <f t="shared" si="35"/>
        <v>115.02281397497376</v>
      </c>
      <c r="Z762" s="5">
        <v>28175044</v>
      </c>
      <c r="AA762" s="5">
        <v>33389409</v>
      </c>
      <c r="AB762" s="5">
        <v>331895</v>
      </c>
      <c r="AC762" s="5">
        <v>590354</v>
      </c>
      <c r="AD762" s="5">
        <v>1784772</v>
      </c>
      <c r="AE762" s="5">
        <v>313399291</v>
      </c>
      <c r="AF762" s="5">
        <v>1</v>
      </c>
      <c r="AG762" s="5">
        <v>0</v>
      </c>
      <c r="AH762" s="5">
        <v>0</v>
      </c>
      <c r="AI762" s="6">
        <v>0</v>
      </c>
      <c r="AJ762" s="6">
        <v>0</v>
      </c>
      <c r="AK762" s="6">
        <v>1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11">
        <v>0</v>
      </c>
      <c r="AT762" s="5">
        <v>1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</row>
    <row r="763" spans="1:52" ht="15.75" customHeight="1">
      <c r="A763" s="4">
        <v>44348</v>
      </c>
      <c r="B763" s="2" t="s">
        <v>20</v>
      </c>
      <c r="C763" s="19">
        <v>2</v>
      </c>
      <c r="D763" s="5" t="s">
        <v>23</v>
      </c>
      <c r="E763" s="5">
        <v>421135000</v>
      </c>
      <c r="F763" s="6">
        <f t="shared" si="0"/>
        <v>19.858464005327733</v>
      </c>
      <c r="G763" s="10">
        <v>271962</v>
      </c>
      <c r="H763" s="30">
        <f t="shared" si="38"/>
        <v>8588568.4000000004</v>
      </c>
      <c r="I763" s="10">
        <f t="shared" si="34"/>
        <v>15.965942621165595</v>
      </c>
      <c r="J763" s="10">
        <v>0.5</v>
      </c>
      <c r="K763" s="10">
        <v>477.97</v>
      </c>
      <c r="L763" s="6">
        <f t="shared" si="1"/>
        <v>6.1695479690155945</v>
      </c>
      <c r="M763" s="5">
        <v>107.51</v>
      </c>
      <c r="N763" s="11">
        <f t="shared" si="2"/>
        <v>4.6868423346321162</v>
      </c>
      <c r="O763" s="5">
        <v>0</v>
      </c>
      <c r="P763" s="5">
        <v>1</v>
      </c>
      <c r="Q763" s="5">
        <v>1</v>
      </c>
      <c r="R763" s="5">
        <v>0</v>
      </c>
      <c r="S763" s="5">
        <f t="shared" si="37"/>
        <v>0</v>
      </c>
      <c r="T763" s="5">
        <v>13162.79024</v>
      </c>
      <c r="U763" s="5">
        <f t="shared" si="4"/>
        <v>9.4851492067214398</v>
      </c>
      <c r="V763" s="2">
        <v>0</v>
      </c>
      <c r="W763" s="12">
        <v>0</v>
      </c>
      <c r="X763" s="5">
        <v>73.578199999999995</v>
      </c>
      <c r="Y763" s="6">
        <f t="shared" si="35"/>
        <v>115.60683287977726</v>
      </c>
      <c r="Z763" s="5">
        <v>30411634</v>
      </c>
      <c r="AA763" s="5">
        <v>33785374</v>
      </c>
      <c r="AB763" s="5">
        <v>399459</v>
      </c>
      <c r="AC763" s="5">
        <v>600787</v>
      </c>
      <c r="AD763" s="5">
        <v>1734226</v>
      </c>
      <c r="AE763" s="5">
        <v>338857191</v>
      </c>
      <c r="AF763" s="5">
        <v>1</v>
      </c>
      <c r="AG763" s="5">
        <v>0</v>
      </c>
      <c r="AH763" s="5">
        <v>0</v>
      </c>
      <c r="AI763" s="6">
        <v>0</v>
      </c>
      <c r="AJ763" s="6">
        <v>0</v>
      </c>
      <c r="AK763" s="6">
        <v>0</v>
      </c>
      <c r="AL763" s="6">
        <v>1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11">
        <v>0</v>
      </c>
      <c r="AT763" s="5">
        <v>1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</row>
    <row r="764" spans="1:52" ht="15.75" customHeight="1">
      <c r="A764" s="4">
        <v>44378</v>
      </c>
      <c r="B764" s="2" t="s">
        <v>20</v>
      </c>
      <c r="C764" s="19">
        <v>2</v>
      </c>
      <c r="D764" s="5" t="s">
        <v>23</v>
      </c>
      <c r="E764" s="5">
        <v>673816000</v>
      </c>
      <c r="F764" s="6">
        <f t="shared" si="0"/>
        <v>20.328467634573467</v>
      </c>
      <c r="G764" s="10">
        <v>435140</v>
      </c>
      <c r="H764" s="30">
        <f t="shared" si="38"/>
        <v>9023708.4000000004</v>
      </c>
      <c r="I764" s="10">
        <f t="shared" si="34"/>
        <v>16.015365938368088</v>
      </c>
      <c r="J764" s="10">
        <v>0.5</v>
      </c>
      <c r="K764" s="10">
        <v>508.07</v>
      </c>
      <c r="L764" s="6">
        <f t="shared" si="1"/>
        <v>6.2306192333611756</v>
      </c>
      <c r="M764" s="5">
        <v>110.52</v>
      </c>
      <c r="N764" s="11">
        <f t="shared" si="2"/>
        <v>4.7142039470122139</v>
      </c>
      <c r="O764" s="5">
        <v>0</v>
      </c>
      <c r="P764" s="5">
        <v>1</v>
      </c>
      <c r="Q764" s="5">
        <v>1</v>
      </c>
      <c r="R764" s="5">
        <v>0</v>
      </c>
      <c r="S764" s="5">
        <f t="shared" si="37"/>
        <v>0</v>
      </c>
      <c r="T764" s="5">
        <v>13162.79024</v>
      </c>
      <c r="U764" s="5">
        <f t="shared" si="4"/>
        <v>9.4851492067214398</v>
      </c>
      <c r="V764" s="2">
        <v>0</v>
      </c>
      <c r="W764" s="12">
        <v>0</v>
      </c>
      <c r="X764" s="5">
        <v>74.539000000000001</v>
      </c>
      <c r="Y764" s="6">
        <f t="shared" si="35"/>
        <v>117.11645182983163</v>
      </c>
      <c r="Z764" s="5">
        <v>31655824</v>
      </c>
      <c r="AA764" s="5">
        <v>35110432</v>
      </c>
      <c r="AB764" s="5">
        <v>424351</v>
      </c>
      <c r="AC764" s="5">
        <v>609585</v>
      </c>
      <c r="AE764" s="5">
        <v>355342466</v>
      </c>
      <c r="AF764" s="5">
        <v>1</v>
      </c>
      <c r="AG764" s="5">
        <v>0</v>
      </c>
      <c r="AH764" s="5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1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11">
        <v>0</v>
      </c>
      <c r="AT764" s="5">
        <v>1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</row>
    <row r="765" spans="1:52" ht="15.75" customHeight="1">
      <c r="A765" s="4">
        <v>44409</v>
      </c>
      <c r="B765" s="2" t="s">
        <v>20</v>
      </c>
      <c r="C765" s="19">
        <v>2</v>
      </c>
      <c r="D765" s="5" t="s">
        <v>23</v>
      </c>
      <c r="E765" s="5">
        <v>505362000</v>
      </c>
      <c r="F765" s="6">
        <f t="shared" si="0"/>
        <v>20.040785562121687</v>
      </c>
      <c r="G765" s="10">
        <v>326355</v>
      </c>
      <c r="H765" s="30">
        <f t="shared" si="38"/>
        <v>9350063.4000000004</v>
      </c>
      <c r="I765" s="10">
        <f t="shared" si="34"/>
        <v>16.050893681990544</v>
      </c>
      <c r="J765" s="10">
        <v>0.5</v>
      </c>
      <c r="K765" s="10">
        <v>471.44</v>
      </c>
      <c r="L765" s="6">
        <f t="shared" si="1"/>
        <v>6.1557918405296581</v>
      </c>
      <c r="M765" s="5">
        <v>109.87</v>
      </c>
      <c r="N765" s="11">
        <f t="shared" si="2"/>
        <v>4.7083583437842602</v>
      </c>
      <c r="O765" s="5">
        <v>0</v>
      </c>
      <c r="P765" s="5">
        <v>1</v>
      </c>
      <c r="Q765" s="5">
        <v>1</v>
      </c>
      <c r="R765" s="5">
        <v>0</v>
      </c>
      <c r="S765" s="5">
        <f t="shared" si="37"/>
        <v>0</v>
      </c>
      <c r="T765" s="5">
        <v>13162.79024</v>
      </c>
      <c r="U765" s="5">
        <f t="shared" si="4"/>
        <v>9.4851492067214398</v>
      </c>
      <c r="V765" s="2">
        <v>0</v>
      </c>
      <c r="W765" s="12">
        <v>0</v>
      </c>
      <c r="X765" s="5">
        <v>74.115499999999997</v>
      </c>
      <c r="Y765" s="6">
        <f t="shared" si="35"/>
        <v>116.45104422643026</v>
      </c>
      <c r="Z765" s="5">
        <v>32810845</v>
      </c>
      <c r="AA765" s="5">
        <v>39398661</v>
      </c>
      <c r="AB765" s="5">
        <v>439020</v>
      </c>
      <c r="AC765" s="5">
        <v>637803</v>
      </c>
      <c r="AD765" s="5">
        <v>5493614</v>
      </c>
      <c r="AE765" s="5">
        <v>379635160</v>
      </c>
      <c r="AF765" s="5">
        <v>1</v>
      </c>
      <c r="AG765" s="5">
        <v>0</v>
      </c>
      <c r="AH765" s="5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1</v>
      </c>
      <c r="AO765" s="6">
        <v>0</v>
      </c>
      <c r="AP765" s="6">
        <v>0</v>
      </c>
      <c r="AQ765" s="6">
        <v>0</v>
      </c>
      <c r="AR765" s="6">
        <v>0</v>
      </c>
      <c r="AS765" s="11">
        <v>0</v>
      </c>
      <c r="AT765" s="5">
        <v>1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</row>
    <row r="766" spans="1:52" ht="15.75" customHeight="1">
      <c r="A766" s="4">
        <v>44440</v>
      </c>
      <c r="B766" s="2" t="s">
        <v>20</v>
      </c>
      <c r="C766" s="19">
        <v>2</v>
      </c>
      <c r="D766" s="5" t="s">
        <v>23</v>
      </c>
      <c r="E766" s="5">
        <v>46324850000</v>
      </c>
      <c r="F766" s="6">
        <f t="shared" si="0"/>
        <v>24.558944371120148</v>
      </c>
      <c r="G766" s="10">
        <v>299159</v>
      </c>
      <c r="H766" s="30">
        <f t="shared" si="38"/>
        <v>9649222.4000000004</v>
      </c>
      <c r="I766" s="10">
        <f t="shared" si="34"/>
        <v>16.08238788975752</v>
      </c>
      <c r="J766" s="10">
        <v>0.5</v>
      </c>
      <c r="K766" s="10">
        <v>508.07</v>
      </c>
      <c r="L766" s="6">
        <f t="shared" si="1"/>
        <v>6.2306192333611756</v>
      </c>
      <c r="M766" s="5">
        <v>111.79</v>
      </c>
      <c r="N766" s="11">
        <f t="shared" si="2"/>
        <v>4.7255276826518253</v>
      </c>
      <c r="O766" s="5">
        <v>0</v>
      </c>
      <c r="P766" s="5">
        <v>1</v>
      </c>
      <c r="Q766" s="5">
        <v>1</v>
      </c>
      <c r="R766" s="5">
        <v>0</v>
      </c>
      <c r="S766" s="5">
        <f t="shared" si="37"/>
        <v>0</v>
      </c>
      <c r="T766" s="5">
        <v>13162.79024</v>
      </c>
      <c r="U766" s="5">
        <f t="shared" si="4"/>
        <v>9.4851492067214398</v>
      </c>
      <c r="V766" s="2">
        <v>0</v>
      </c>
      <c r="W766" s="12">
        <v>0</v>
      </c>
      <c r="X766" s="5">
        <v>73.6357</v>
      </c>
      <c r="Y766" s="6">
        <f t="shared" si="35"/>
        <v>115.69717747764167</v>
      </c>
      <c r="Z766" s="5">
        <v>33766707</v>
      </c>
      <c r="AA766" s="5">
        <v>43543865</v>
      </c>
      <c r="AB766" s="5">
        <v>448339</v>
      </c>
      <c r="AC766" s="5">
        <v>696927</v>
      </c>
      <c r="AD766" s="5">
        <v>6732827</v>
      </c>
      <c r="AE766" s="5">
        <v>402343131</v>
      </c>
      <c r="AF766" s="5">
        <v>1</v>
      </c>
      <c r="AG766" s="5">
        <v>0</v>
      </c>
      <c r="AH766" s="5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1</v>
      </c>
      <c r="AP766" s="6">
        <v>0</v>
      </c>
      <c r="AQ766" s="6">
        <v>0</v>
      </c>
      <c r="AR766" s="6">
        <v>0</v>
      </c>
      <c r="AS766" s="11">
        <v>0</v>
      </c>
      <c r="AT766" s="5">
        <v>1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</row>
    <row r="767" spans="1:52" ht="15.75" customHeight="1">
      <c r="A767" s="4">
        <v>44470</v>
      </c>
      <c r="B767" s="2" t="s">
        <v>20</v>
      </c>
      <c r="C767" s="19">
        <v>2</v>
      </c>
      <c r="D767" s="5" t="s">
        <v>23</v>
      </c>
      <c r="E767" s="5">
        <v>800156500</v>
      </c>
      <c r="F767" s="6">
        <f t="shared" si="0"/>
        <v>20.500317891500128</v>
      </c>
      <c r="G767" s="10">
        <v>516729</v>
      </c>
      <c r="H767" s="30">
        <f t="shared" si="38"/>
        <v>10165951.4</v>
      </c>
      <c r="I767" s="10">
        <f t="shared" si="34"/>
        <v>16.134554596336205</v>
      </c>
      <c r="J767" s="10">
        <v>0.5</v>
      </c>
      <c r="K767" s="10">
        <v>471.44</v>
      </c>
      <c r="L767" s="6">
        <f t="shared" si="1"/>
        <v>6.1557918405296581</v>
      </c>
      <c r="M767" s="5">
        <v>108.52</v>
      </c>
      <c r="N767" s="11">
        <f t="shared" si="2"/>
        <v>4.6961071809801931</v>
      </c>
      <c r="O767" s="5">
        <v>0</v>
      </c>
      <c r="P767" s="5">
        <v>1</v>
      </c>
      <c r="Q767" s="5">
        <v>1</v>
      </c>
      <c r="R767" s="5">
        <v>0</v>
      </c>
      <c r="S767" s="5">
        <f t="shared" si="37"/>
        <v>0</v>
      </c>
      <c r="T767" s="5">
        <v>13162.79024</v>
      </c>
      <c r="U767" s="5">
        <f t="shared" si="4"/>
        <v>9.4851492067214398</v>
      </c>
      <c r="V767" s="2">
        <v>0</v>
      </c>
      <c r="W767" s="12">
        <v>0</v>
      </c>
      <c r="X767" s="5">
        <v>74.92</v>
      </c>
      <c r="Y767" s="6">
        <f t="shared" si="35"/>
        <v>117.7150829913332</v>
      </c>
      <c r="Z767" s="5">
        <v>34285814</v>
      </c>
      <c r="AA767" s="5">
        <v>46057889</v>
      </c>
      <c r="AB767" s="5">
        <v>458437</v>
      </c>
      <c r="AC767" s="5">
        <v>744958</v>
      </c>
      <c r="AD767" s="5">
        <v>4141918</v>
      </c>
      <c r="AE767" s="5">
        <v>431667869</v>
      </c>
      <c r="AF767" s="5">
        <v>1</v>
      </c>
      <c r="AG767" s="5">
        <v>0</v>
      </c>
      <c r="AH767" s="5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1</v>
      </c>
      <c r="AQ767" s="6">
        <v>0</v>
      </c>
      <c r="AR767" s="6">
        <v>0</v>
      </c>
      <c r="AS767" s="11">
        <v>0</v>
      </c>
      <c r="AT767" s="5">
        <v>1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</row>
    <row r="768" spans="1:52" ht="15.75" customHeight="1">
      <c r="A768" s="4">
        <v>44501</v>
      </c>
      <c r="B768" s="2" t="s">
        <v>20</v>
      </c>
      <c r="C768" s="19">
        <v>2</v>
      </c>
      <c r="D768" s="5" t="s">
        <v>23</v>
      </c>
      <c r="E768" s="5">
        <v>589589000</v>
      </c>
      <c r="F768" s="6">
        <f t="shared" si="0"/>
        <v>20.194936241948945</v>
      </c>
      <c r="G768" s="10">
        <v>380748</v>
      </c>
      <c r="H768" s="30">
        <f t="shared" si="38"/>
        <v>10546699.4</v>
      </c>
      <c r="I768" s="10">
        <f t="shared" si="34"/>
        <v>16.171323515857047</v>
      </c>
      <c r="J768" s="10">
        <v>0.5</v>
      </c>
      <c r="K768" s="10">
        <v>461.8</v>
      </c>
      <c r="L768" s="6">
        <f t="shared" si="1"/>
        <v>6.1351318969203952</v>
      </c>
      <c r="M768" s="5">
        <v>110.13</v>
      </c>
      <c r="N768" s="11">
        <f t="shared" si="2"/>
        <v>4.710700687197555</v>
      </c>
      <c r="O768" s="5">
        <v>0</v>
      </c>
      <c r="P768" s="5">
        <v>1</v>
      </c>
      <c r="Q768" s="5">
        <v>1</v>
      </c>
      <c r="R768" s="5">
        <v>0</v>
      </c>
      <c r="S768" s="5">
        <f t="shared" si="37"/>
        <v>0</v>
      </c>
      <c r="T768" s="5">
        <v>13162.79024</v>
      </c>
      <c r="U768" s="5">
        <f t="shared" si="4"/>
        <v>9.4851492067214398</v>
      </c>
      <c r="V768" s="2">
        <v>0</v>
      </c>
      <c r="W768" s="12">
        <v>0</v>
      </c>
      <c r="X768" s="5">
        <v>74.477000000000004</v>
      </c>
      <c r="Y768" s="6">
        <f t="shared" si="35"/>
        <v>117.01903678517783</v>
      </c>
      <c r="Z768" s="5">
        <v>34596776</v>
      </c>
      <c r="AA768" s="5">
        <v>48610667</v>
      </c>
      <c r="AB768" s="5">
        <v>469247</v>
      </c>
      <c r="AC768" s="5">
        <v>779560</v>
      </c>
      <c r="AD768" s="5">
        <v>8563136</v>
      </c>
      <c r="AE768" s="5">
        <v>473880108</v>
      </c>
      <c r="AF768" s="5">
        <v>1</v>
      </c>
      <c r="AG768" s="5">
        <v>0</v>
      </c>
      <c r="AH768" s="5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1</v>
      </c>
      <c r="AR768" s="6">
        <v>0</v>
      </c>
      <c r="AS768" s="11">
        <v>0</v>
      </c>
      <c r="AT768" s="5">
        <v>1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</row>
    <row r="769" spans="1:52" ht="15.75" customHeight="1">
      <c r="A769" s="4">
        <v>44531</v>
      </c>
      <c r="B769" s="2" t="s">
        <v>20</v>
      </c>
      <c r="C769" s="19">
        <v>2</v>
      </c>
      <c r="D769" s="5" t="s">
        <v>23</v>
      </c>
      <c r="E769" s="5">
        <v>673816000</v>
      </c>
      <c r="F769" s="6">
        <f t="shared" si="0"/>
        <v>20.328467634573467</v>
      </c>
      <c r="G769" s="10">
        <v>435140</v>
      </c>
      <c r="H769" s="30">
        <f t="shared" si="38"/>
        <v>10981839.4</v>
      </c>
      <c r="I769" s="10">
        <f t="shared" si="34"/>
        <v>16.211753502783957</v>
      </c>
      <c r="J769" s="10">
        <v>0.5</v>
      </c>
      <c r="K769" s="10">
        <v>516.14</v>
      </c>
      <c r="L769" s="6">
        <f t="shared" si="1"/>
        <v>6.2463780465109942</v>
      </c>
      <c r="M769" s="5">
        <v>110.68</v>
      </c>
      <c r="N769" s="11">
        <f t="shared" si="2"/>
        <v>4.7156376390140622</v>
      </c>
      <c r="O769" s="5">
        <v>0</v>
      </c>
      <c r="P769" s="5">
        <v>1</v>
      </c>
      <c r="Q769" s="5">
        <v>1</v>
      </c>
      <c r="R769" s="5">
        <v>0</v>
      </c>
      <c r="S769" s="5">
        <f t="shared" si="37"/>
        <v>0</v>
      </c>
      <c r="T769" s="5">
        <v>13162.79024</v>
      </c>
      <c r="U769" s="5">
        <f t="shared" si="4"/>
        <v>9.4851492067214398</v>
      </c>
      <c r="V769" s="2">
        <v>0</v>
      </c>
      <c r="W769" s="12">
        <v>0</v>
      </c>
      <c r="X769" s="5">
        <v>75.394800000000004</v>
      </c>
      <c r="Y769" s="6">
        <f t="shared" si="35"/>
        <v>118.46109368813359</v>
      </c>
      <c r="Z769" s="5">
        <v>34861579</v>
      </c>
      <c r="AA769" s="5">
        <v>54912229</v>
      </c>
      <c r="AB769" s="5">
        <v>481486</v>
      </c>
      <c r="AC769" s="5">
        <v>825604</v>
      </c>
      <c r="AD769" s="5">
        <v>10147925</v>
      </c>
      <c r="AE769" s="5">
        <v>520224160</v>
      </c>
      <c r="AF769" s="5">
        <v>1</v>
      </c>
      <c r="AG769" s="5">
        <v>0</v>
      </c>
      <c r="AH769" s="5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1</v>
      </c>
      <c r="AS769" s="11">
        <v>0</v>
      </c>
      <c r="AT769" s="5">
        <v>1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</row>
    <row r="770" spans="1:52" ht="15.75" customHeight="1">
      <c r="A770" s="4">
        <v>44562</v>
      </c>
      <c r="B770" s="2" t="s">
        <v>20</v>
      </c>
      <c r="C770" s="19">
        <v>2</v>
      </c>
      <c r="D770" s="5" t="s">
        <v>23</v>
      </c>
      <c r="E770" s="5">
        <v>612560000</v>
      </c>
      <c r="F770" s="6">
        <f t="shared" si="0"/>
        <v>20.233157454769142</v>
      </c>
      <c r="G770" s="22">
        <v>56568</v>
      </c>
      <c r="H770" s="30">
        <f t="shared" si="38"/>
        <v>11038407.4</v>
      </c>
      <c r="I770" s="10">
        <f t="shared" si="34"/>
        <v>16.21689133116077</v>
      </c>
      <c r="J770" s="10">
        <v>0.5</v>
      </c>
      <c r="K770" s="10">
        <v>518.45000000000005</v>
      </c>
      <c r="L770" s="6">
        <f t="shared" si="1"/>
        <v>6.250843591004287</v>
      </c>
      <c r="M770" s="5">
        <v>110.78</v>
      </c>
      <c r="N770" s="11">
        <f t="shared" si="2"/>
        <v>4.7165326538415524</v>
      </c>
      <c r="O770" s="5">
        <v>0</v>
      </c>
      <c r="P770" s="5">
        <v>1</v>
      </c>
      <c r="Q770" s="5">
        <v>1</v>
      </c>
      <c r="R770" s="5">
        <v>0</v>
      </c>
      <c r="S770" s="5">
        <f t="shared" si="37"/>
        <v>0</v>
      </c>
      <c r="T770" s="5">
        <v>13162.79024</v>
      </c>
      <c r="U770" s="5">
        <f t="shared" si="4"/>
        <v>9.4851492067214398</v>
      </c>
      <c r="V770" s="2">
        <v>0</v>
      </c>
      <c r="W770" s="12">
        <v>0</v>
      </c>
      <c r="X770" s="5">
        <v>74.407499999999999</v>
      </c>
      <c r="Y770" s="6">
        <f t="shared" si="35"/>
        <v>116.9098376625417</v>
      </c>
      <c r="Z770" s="5">
        <v>41469499</v>
      </c>
      <c r="AA770" s="5">
        <v>75268489</v>
      </c>
      <c r="AB770" s="5">
        <v>496242</v>
      </c>
      <c r="AC770" s="5">
        <v>888984</v>
      </c>
      <c r="AD770" s="5">
        <v>7423888</v>
      </c>
      <c r="AE770" s="5">
        <v>548794559</v>
      </c>
      <c r="AF770" s="5">
        <v>1</v>
      </c>
      <c r="AG770" s="5">
        <v>1</v>
      </c>
      <c r="AH770" s="5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11">
        <v>0</v>
      </c>
      <c r="AT770" s="5">
        <v>1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</row>
    <row r="771" spans="1:52" ht="15.75" customHeight="1">
      <c r="A771" s="4">
        <v>44593</v>
      </c>
      <c r="B771" s="2" t="s">
        <v>20</v>
      </c>
      <c r="C771" s="19">
        <v>2</v>
      </c>
      <c r="D771" s="5" t="s">
        <v>23</v>
      </c>
      <c r="E771" s="5">
        <v>565440000</v>
      </c>
      <c r="F771" s="6">
        <f t="shared" si="0"/>
        <v>20.153114747095607</v>
      </c>
      <c r="G771" s="22">
        <v>52216</v>
      </c>
      <c r="H771" s="30">
        <f t="shared" si="38"/>
        <v>11090623.4</v>
      </c>
      <c r="I771" s="10">
        <f t="shared" ref="I771:I834" si="39">LN(H771)</f>
        <v>16.221610570550997</v>
      </c>
      <c r="J771" s="10">
        <v>0.5</v>
      </c>
      <c r="K771" s="10">
        <v>511.96</v>
      </c>
      <c r="L771" s="6">
        <f t="shared" si="1"/>
        <v>6.2382464969875908</v>
      </c>
      <c r="M771" s="5">
        <v>112.06</v>
      </c>
      <c r="N771" s="11">
        <f t="shared" si="2"/>
        <v>4.7279186512471449</v>
      </c>
      <c r="O771" s="5">
        <v>0</v>
      </c>
      <c r="P771" s="5">
        <v>1</v>
      </c>
      <c r="Q771" s="5">
        <v>1</v>
      </c>
      <c r="R771" s="5">
        <v>0</v>
      </c>
      <c r="S771" s="5">
        <f t="shared" si="37"/>
        <v>0</v>
      </c>
      <c r="T771" s="5">
        <v>13162.79024</v>
      </c>
      <c r="U771" s="5">
        <f t="shared" si="4"/>
        <v>9.4851492067214398</v>
      </c>
      <c r="V771" s="2">
        <v>0</v>
      </c>
      <c r="W771" s="12">
        <v>0</v>
      </c>
      <c r="X771" s="5">
        <v>74.969499999999996</v>
      </c>
      <c r="Y771" s="6">
        <f t="shared" si="35"/>
        <v>117.79285790601647</v>
      </c>
      <c r="Z771" s="5">
        <v>42931045</v>
      </c>
      <c r="AA771" s="5">
        <v>79207650</v>
      </c>
      <c r="AB771" s="5">
        <v>514023</v>
      </c>
      <c r="AC771" s="5">
        <v>950422</v>
      </c>
      <c r="AD771" s="5">
        <v>1453832</v>
      </c>
      <c r="AE771" s="5">
        <v>559940982</v>
      </c>
      <c r="AF771" s="5">
        <v>1</v>
      </c>
      <c r="AG771" s="5">
        <v>0</v>
      </c>
      <c r="AH771" s="5">
        <v>1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11">
        <v>0</v>
      </c>
      <c r="AT771" s="5">
        <v>1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</row>
    <row r="772" spans="1:52" ht="15.75" customHeight="1">
      <c r="A772" s="4">
        <v>44621</v>
      </c>
      <c r="B772" s="2" t="s">
        <v>20</v>
      </c>
      <c r="C772" s="19">
        <v>2</v>
      </c>
      <c r="D772" s="5" t="s">
        <v>23</v>
      </c>
      <c r="E772" s="5">
        <v>424080000</v>
      </c>
      <c r="F772" s="6">
        <f t="shared" si="0"/>
        <v>19.865432674643824</v>
      </c>
      <c r="G772" s="22">
        <v>39162</v>
      </c>
      <c r="H772" s="30">
        <f t="shared" si="38"/>
        <v>11129785.4</v>
      </c>
      <c r="I772" s="10">
        <f t="shared" si="39"/>
        <v>16.225135441843921</v>
      </c>
      <c r="J772" s="10">
        <v>0.5</v>
      </c>
      <c r="K772" s="10">
        <v>521.51</v>
      </c>
      <c r="L772" s="6">
        <f t="shared" si="1"/>
        <v>6.2567284497123978</v>
      </c>
      <c r="M772" s="5">
        <v>112.74</v>
      </c>
      <c r="N772" s="11">
        <f t="shared" si="2"/>
        <v>4.7339151418786534</v>
      </c>
      <c r="O772" s="5">
        <v>0</v>
      </c>
      <c r="P772" s="5">
        <v>1</v>
      </c>
      <c r="Q772" s="5">
        <v>1</v>
      </c>
      <c r="R772" s="5">
        <v>0</v>
      </c>
      <c r="S772" s="5">
        <f t="shared" si="37"/>
        <v>0</v>
      </c>
      <c r="T772" s="5">
        <v>13162.79024</v>
      </c>
      <c r="U772" s="5">
        <f t="shared" si="4"/>
        <v>9.4851492067214398</v>
      </c>
      <c r="V772" s="2">
        <v>0</v>
      </c>
      <c r="W772" s="12">
        <v>0</v>
      </c>
      <c r="X772" s="5">
        <v>76.189599999999999</v>
      </c>
      <c r="Y772" s="6">
        <f t="shared" si="35"/>
        <v>119.70989171217938</v>
      </c>
      <c r="Z772" s="5">
        <v>43025775</v>
      </c>
      <c r="AA772" s="5">
        <v>80248508</v>
      </c>
      <c r="AB772" s="5">
        <v>521181</v>
      </c>
      <c r="AC772" s="5">
        <v>983321</v>
      </c>
      <c r="AD772" s="5">
        <v>3427223</v>
      </c>
      <c r="AE772" s="5">
        <v>566461685</v>
      </c>
      <c r="AF772" s="5">
        <v>1</v>
      </c>
      <c r="AG772" s="5">
        <v>0</v>
      </c>
      <c r="AH772" s="5">
        <v>0</v>
      </c>
      <c r="AI772" s="6">
        <v>1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11">
        <v>0</v>
      </c>
      <c r="AT772" s="5">
        <v>1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</row>
    <row r="773" spans="1:52" ht="15.75" customHeight="1">
      <c r="A773" s="4">
        <v>44652</v>
      </c>
      <c r="B773" s="2" t="s">
        <v>20</v>
      </c>
      <c r="C773" s="19">
        <v>2</v>
      </c>
      <c r="D773" s="5" t="s">
        <v>23</v>
      </c>
      <c r="E773" s="5">
        <v>329840000</v>
      </c>
      <c r="F773" s="6">
        <f t="shared" si="0"/>
        <v>19.614118246362917</v>
      </c>
      <c r="G773" s="22">
        <v>30459</v>
      </c>
      <c r="H773" s="30">
        <f t="shared" si="38"/>
        <v>11160244.4</v>
      </c>
      <c r="I773" s="10">
        <f t="shared" si="39"/>
        <v>16.227868414319222</v>
      </c>
      <c r="J773" s="10">
        <v>0.5</v>
      </c>
      <c r="K773" s="10">
        <v>520.9</v>
      </c>
      <c r="L773" s="6">
        <f t="shared" si="1"/>
        <v>6.2555580847511454</v>
      </c>
      <c r="M773" s="5">
        <v>113.54</v>
      </c>
      <c r="N773" s="11">
        <f t="shared" si="2"/>
        <v>4.7409241069657115</v>
      </c>
      <c r="O773" s="5">
        <v>0</v>
      </c>
      <c r="P773" s="5">
        <v>1</v>
      </c>
      <c r="Q773" s="5">
        <v>1</v>
      </c>
      <c r="R773" s="5">
        <v>0</v>
      </c>
      <c r="S773" s="5">
        <f t="shared" si="37"/>
        <v>0</v>
      </c>
      <c r="T773" s="5">
        <v>13162.79024</v>
      </c>
      <c r="U773" s="5">
        <f t="shared" si="4"/>
        <v>9.4851492067214398</v>
      </c>
      <c r="V773" s="2">
        <v>0</v>
      </c>
      <c r="W773" s="12">
        <v>0</v>
      </c>
      <c r="X773" s="5">
        <v>76.171899999999994</v>
      </c>
      <c r="Y773" s="6">
        <f t="shared" si="35"/>
        <v>119.68208128814112</v>
      </c>
      <c r="Z773" s="5">
        <v>43079188</v>
      </c>
      <c r="AA773" s="5">
        <v>81493267</v>
      </c>
      <c r="AB773" s="5">
        <v>523843</v>
      </c>
      <c r="AC773" s="5">
        <v>996410</v>
      </c>
      <c r="AD773" s="5">
        <v>1701306</v>
      </c>
      <c r="AE773" s="5">
        <v>580002224</v>
      </c>
      <c r="AF773" s="5">
        <v>1</v>
      </c>
      <c r="AG773" s="5">
        <v>0</v>
      </c>
      <c r="AH773" s="5">
        <v>0</v>
      </c>
      <c r="AI773" s="6">
        <v>0</v>
      </c>
      <c r="AJ773" s="6">
        <v>1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11">
        <v>0</v>
      </c>
      <c r="AT773" s="5">
        <v>1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</row>
    <row r="774" spans="1:52" ht="15.75" customHeight="1">
      <c r="A774" s="9">
        <v>44682</v>
      </c>
      <c r="B774" s="2" t="s">
        <v>20</v>
      </c>
      <c r="C774" s="19">
        <v>2</v>
      </c>
      <c r="D774" s="5" t="s">
        <v>23</v>
      </c>
      <c r="E774" s="5">
        <v>706800000</v>
      </c>
      <c r="F774" s="6">
        <f t="shared" si="0"/>
        <v>20.376258298409816</v>
      </c>
      <c r="G774" s="22">
        <v>65271</v>
      </c>
      <c r="H774" s="30">
        <f t="shared" si="38"/>
        <v>11225515.4</v>
      </c>
      <c r="I774" s="10">
        <f t="shared" si="39"/>
        <v>16.233699905905997</v>
      </c>
      <c r="J774" s="10">
        <v>0.5</v>
      </c>
      <c r="K774" s="10">
        <v>489.73</v>
      </c>
      <c r="L774" s="6">
        <f t="shared" si="1"/>
        <v>6.1938542188289736</v>
      </c>
      <c r="M774" s="5">
        <v>111.3</v>
      </c>
      <c r="N774" s="11">
        <f t="shared" si="2"/>
        <v>4.7211738617443979</v>
      </c>
      <c r="O774" s="5">
        <v>0</v>
      </c>
      <c r="P774" s="5">
        <v>1</v>
      </c>
      <c r="Q774" s="5">
        <v>1</v>
      </c>
      <c r="R774" s="5">
        <v>0</v>
      </c>
      <c r="S774" s="5">
        <f t="shared" si="37"/>
        <v>0</v>
      </c>
      <c r="T774" s="5">
        <v>13162.79024</v>
      </c>
      <c r="U774" s="5">
        <f t="shared" si="4"/>
        <v>9.4851492067214398</v>
      </c>
      <c r="V774" s="2">
        <v>0</v>
      </c>
      <c r="W774" s="12">
        <v>0</v>
      </c>
      <c r="X774" s="5">
        <v>77.293300000000002</v>
      </c>
      <c r="Y774" s="6">
        <f t="shared" si="35"/>
        <v>121.44403662805678</v>
      </c>
      <c r="Z774" s="5">
        <v>43160832</v>
      </c>
      <c r="AA774" s="5">
        <v>84354468</v>
      </c>
      <c r="AB774" s="5">
        <v>524636</v>
      </c>
      <c r="AC774" s="5">
        <v>1007417</v>
      </c>
      <c r="AD774" s="5">
        <v>1356081</v>
      </c>
      <c r="AE774" s="5">
        <v>590502696</v>
      </c>
      <c r="AF774" s="5">
        <v>1</v>
      </c>
      <c r="AG774" s="5">
        <v>0</v>
      </c>
      <c r="AH774" s="5">
        <v>0</v>
      </c>
      <c r="AI774" s="6">
        <v>0</v>
      </c>
      <c r="AJ774" s="6">
        <v>0</v>
      </c>
      <c r="AK774" s="6">
        <v>1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11">
        <v>0</v>
      </c>
      <c r="AT774" s="5">
        <v>1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</row>
    <row r="775" spans="1:52" ht="15.75" customHeight="1">
      <c r="A775" s="4">
        <v>44713</v>
      </c>
      <c r="B775" s="2" t="s">
        <v>20</v>
      </c>
      <c r="C775" s="19">
        <v>2</v>
      </c>
      <c r="D775" s="5" t="s">
        <v>23</v>
      </c>
      <c r="E775" s="5">
        <v>471200000</v>
      </c>
      <c r="F775" s="6">
        <f t="shared" si="0"/>
        <v>19.970793190301652</v>
      </c>
      <c r="G775" s="22">
        <v>43513</v>
      </c>
      <c r="H775" s="30">
        <f t="shared" si="38"/>
        <v>11269028.4</v>
      </c>
      <c r="I775" s="10">
        <f t="shared" si="39"/>
        <v>16.237568671119437</v>
      </c>
      <c r="J775" s="10">
        <v>0.5</v>
      </c>
      <c r="K775" s="10">
        <v>459.57</v>
      </c>
      <c r="L775" s="6">
        <f t="shared" si="1"/>
        <v>6.1302912696927141</v>
      </c>
      <c r="M775" s="5">
        <v>112.28</v>
      </c>
      <c r="N775" s="11">
        <f t="shared" si="2"/>
        <v>4.7298626299454094</v>
      </c>
      <c r="O775" s="5">
        <v>0</v>
      </c>
      <c r="P775" s="5">
        <v>1</v>
      </c>
      <c r="Q775" s="5">
        <v>1</v>
      </c>
      <c r="R775" s="5">
        <v>0</v>
      </c>
      <c r="S775" s="5">
        <f t="shared" si="37"/>
        <v>0</v>
      </c>
      <c r="T775" s="5">
        <v>13162.79024</v>
      </c>
      <c r="U775" s="5">
        <f t="shared" si="4"/>
        <v>9.4851492067214398</v>
      </c>
      <c r="V775" s="2">
        <v>0</v>
      </c>
      <c r="W775" s="12">
        <v>0</v>
      </c>
      <c r="X775" s="5">
        <v>78.09</v>
      </c>
      <c r="Y775" s="6">
        <f t="shared" si="35"/>
        <v>122.69581995185811</v>
      </c>
      <c r="Z775" s="5">
        <v>43469234</v>
      </c>
      <c r="AA775" s="5">
        <v>87702056</v>
      </c>
      <c r="AB775" s="5">
        <v>525139</v>
      </c>
      <c r="AC775" s="5">
        <v>1017719</v>
      </c>
      <c r="AD775" s="5">
        <v>1512729</v>
      </c>
      <c r="AE775" s="5">
        <v>598091054</v>
      </c>
      <c r="AF775" s="5">
        <v>1</v>
      </c>
      <c r="AG775" s="5">
        <v>0</v>
      </c>
      <c r="AH775" s="5">
        <v>0</v>
      </c>
      <c r="AI775" s="6">
        <v>0</v>
      </c>
      <c r="AJ775" s="6">
        <v>0</v>
      </c>
      <c r="AK775" s="6">
        <v>0</v>
      </c>
      <c r="AL775" s="6">
        <v>1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11">
        <v>0</v>
      </c>
      <c r="AT775" s="5">
        <v>1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</row>
    <row r="776" spans="1:52" ht="15.75" customHeight="1">
      <c r="A776" s="4">
        <v>44743</v>
      </c>
      <c r="B776" s="2" t="s">
        <v>20</v>
      </c>
      <c r="C776" s="19">
        <v>2</v>
      </c>
      <c r="D776" s="5" t="s">
        <v>23</v>
      </c>
      <c r="E776" s="5">
        <v>753920000</v>
      </c>
      <c r="F776" s="6">
        <f t="shared" si="0"/>
        <v>20.440796819547387</v>
      </c>
      <c r="G776" s="22">
        <v>69622</v>
      </c>
      <c r="H776" s="30">
        <f t="shared" si="38"/>
        <v>11338650.4</v>
      </c>
      <c r="I776" s="10">
        <f t="shared" si="39"/>
        <v>16.243727836835671</v>
      </c>
      <c r="J776" s="10">
        <v>0.5</v>
      </c>
      <c r="K776" s="10">
        <v>551.27</v>
      </c>
      <c r="L776" s="6">
        <f t="shared" si="1"/>
        <v>6.3122247072820477</v>
      </c>
      <c r="M776" s="5">
        <v>114.77</v>
      </c>
      <c r="N776" s="11">
        <f t="shared" si="2"/>
        <v>4.7516054642176373</v>
      </c>
      <c r="O776" s="5">
        <v>0</v>
      </c>
      <c r="P776" s="5">
        <v>1</v>
      </c>
      <c r="Q776" s="5">
        <v>1</v>
      </c>
      <c r="R776" s="5">
        <v>0</v>
      </c>
      <c r="S776" s="5">
        <f t="shared" si="37"/>
        <v>0</v>
      </c>
      <c r="T776" s="5">
        <v>13162.79024</v>
      </c>
      <c r="U776" s="5">
        <f t="shared" si="4"/>
        <v>9.4851492067214398</v>
      </c>
      <c r="V776" s="2">
        <v>0</v>
      </c>
      <c r="W776" s="12">
        <v>0</v>
      </c>
      <c r="X776" s="5">
        <v>79.591499999999996</v>
      </c>
      <c r="Y776" s="6">
        <f t="shared" si="35"/>
        <v>125.05499236391745</v>
      </c>
      <c r="Z776" s="5">
        <v>44036275</v>
      </c>
      <c r="AA776" s="5">
        <v>91371642</v>
      </c>
      <c r="AB776" s="5">
        <v>526396</v>
      </c>
      <c r="AC776" s="5">
        <v>1030420</v>
      </c>
      <c r="AD776" s="5">
        <v>2700603</v>
      </c>
      <c r="AE776" s="5">
        <v>605766692</v>
      </c>
      <c r="AF776" s="5">
        <v>1</v>
      </c>
      <c r="AG776" s="5">
        <v>0</v>
      </c>
      <c r="AH776" s="5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1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11">
        <v>0</v>
      </c>
      <c r="AT776" s="5">
        <v>1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</row>
    <row r="777" spans="1:52" ht="15.75" customHeight="1">
      <c r="A777" s="4">
        <v>44774</v>
      </c>
      <c r="B777" s="2" t="s">
        <v>20</v>
      </c>
      <c r="C777" s="19">
        <v>2</v>
      </c>
      <c r="D777" s="5" t="s">
        <v>23</v>
      </c>
      <c r="E777" s="5">
        <v>565440000</v>
      </c>
      <c r="F777" s="6">
        <f t="shared" si="0"/>
        <v>20.153114747095607</v>
      </c>
      <c r="G777" s="22">
        <v>52216</v>
      </c>
      <c r="H777" s="30">
        <f t="shared" si="38"/>
        <v>11390866.4</v>
      </c>
      <c r="I777" s="10">
        <f t="shared" si="39"/>
        <v>16.248322399255635</v>
      </c>
      <c r="J777" s="10">
        <v>0.5</v>
      </c>
      <c r="K777" s="10">
        <v>487.4</v>
      </c>
      <c r="L777" s="6">
        <f t="shared" si="1"/>
        <v>6.1890851411911054</v>
      </c>
      <c r="M777" s="5">
        <v>113.88</v>
      </c>
      <c r="N777" s="11">
        <f t="shared" si="2"/>
        <v>4.7438881052999138</v>
      </c>
      <c r="O777" s="5">
        <v>0</v>
      </c>
      <c r="P777" s="5">
        <v>1</v>
      </c>
      <c r="Q777" s="5">
        <v>1</v>
      </c>
      <c r="R777" s="5">
        <v>0</v>
      </c>
      <c r="S777" s="5">
        <f t="shared" si="37"/>
        <v>0</v>
      </c>
      <c r="T777" s="5">
        <v>13162.79024</v>
      </c>
      <c r="U777" s="5">
        <f t="shared" si="4"/>
        <v>9.4851492067214398</v>
      </c>
      <c r="V777" s="2">
        <v>0</v>
      </c>
      <c r="W777" s="12">
        <v>0</v>
      </c>
      <c r="X777" s="5">
        <v>79.506500000000003</v>
      </c>
      <c r="Y777" s="6">
        <f t="shared" si="35"/>
        <v>124.92143948011791</v>
      </c>
      <c r="Z777" s="5">
        <v>44436339</v>
      </c>
      <c r="AA777" s="5">
        <v>94555784</v>
      </c>
      <c r="AB777" s="5">
        <v>527911</v>
      </c>
      <c r="AC777" s="5">
        <v>1046595</v>
      </c>
      <c r="AD777" s="5">
        <v>2087696</v>
      </c>
      <c r="AE777" s="5">
        <v>610941802</v>
      </c>
      <c r="AF777" s="5">
        <v>1</v>
      </c>
      <c r="AG777" s="5">
        <v>0</v>
      </c>
      <c r="AH777" s="5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1</v>
      </c>
      <c r="AO777" s="6">
        <v>0</v>
      </c>
      <c r="AP777" s="6">
        <v>0</v>
      </c>
      <c r="AQ777" s="6">
        <v>0</v>
      </c>
      <c r="AR777" s="6">
        <v>0</v>
      </c>
      <c r="AS777" s="11">
        <v>0</v>
      </c>
      <c r="AT777" s="5">
        <v>1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</row>
    <row r="778" spans="1:52" ht="15.75" customHeight="1">
      <c r="A778" s="4">
        <v>44805</v>
      </c>
      <c r="B778" s="2" t="s">
        <v>20</v>
      </c>
      <c r="C778" s="19">
        <v>2</v>
      </c>
      <c r="D778" s="5" t="s">
        <v>23</v>
      </c>
      <c r="E778" s="5">
        <v>518320000</v>
      </c>
      <c r="F778" s="6">
        <f t="shared" si="0"/>
        <v>20.066103370105974</v>
      </c>
      <c r="G778" s="22">
        <v>47865</v>
      </c>
      <c r="H778" s="30">
        <f t="shared" si="38"/>
        <v>11438731.4</v>
      </c>
      <c r="I778" s="10">
        <f t="shared" si="39"/>
        <v>16.252515646158606</v>
      </c>
      <c r="J778" s="10">
        <v>0.5</v>
      </c>
      <c r="K778" s="10">
        <v>517.33000000000004</v>
      </c>
      <c r="L778" s="6">
        <f t="shared" si="1"/>
        <v>6.2486809687553269</v>
      </c>
      <c r="M778" s="5">
        <v>115.44</v>
      </c>
      <c r="N778" s="11">
        <f t="shared" si="2"/>
        <v>4.7573761188774224</v>
      </c>
      <c r="O778" s="5">
        <v>0</v>
      </c>
      <c r="P778" s="5">
        <v>1</v>
      </c>
      <c r="Q778" s="5">
        <v>1</v>
      </c>
      <c r="R778" s="5">
        <v>0</v>
      </c>
      <c r="S778" s="5">
        <f t="shared" si="37"/>
        <v>0</v>
      </c>
      <c r="T778" s="5">
        <v>13162.79024</v>
      </c>
      <c r="U778" s="5">
        <f t="shared" si="4"/>
        <v>9.4851492067214398</v>
      </c>
      <c r="V778" s="2">
        <v>0</v>
      </c>
      <c r="W778" s="12">
        <v>0</v>
      </c>
      <c r="X778" s="5">
        <v>80.253799999999998</v>
      </c>
      <c r="Y778" s="6">
        <f t="shared" si="35"/>
        <v>126.09560501027572</v>
      </c>
      <c r="Z778" s="5">
        <v>44591112</v>
      </c>
      <c r="AA778" s="5">
        <v>96385048</v>
      </c>
      <c r="AB778" s="5">
        <v>528655</v>
      </c>
      <c r="AC778" s="5">
        <v>1059579</v>
      </c>
      <c r="AD778" s="5">
        <v>3220020</v>
      </c>
      <c r="AF778" s="5">
        <v>1</v>
      </c>
      <c r="AG778" s="5">
        <v>0</v>
      </c>
      <c r="AH778" s="5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1</v>
      </c>
      <c r="AP778" s="6">
        <v>0</v>
      </c>
      <c r="AQ778" s="6">
        <v>0</v>
      </c>
      <c r="AR778" s="6">
        <v>0</v>
      </c>
      <c r="AS778" s="11">
        <v>0</v>
      </c>
      <c r="AT778" s="5">
        <v>1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</row>
    <row r="779" spans="1:52" ht="15.75" customHeight="1">
      <c r="A779" s="4">
        <v>44835</v>
      </c>
      <c r="B779" s="2" t="s">
        <v>20</v>
      </c>
      <c r="C779" s="19">
        <v>2</v>
      </c>
      <c r="D779" s="5" t="s">
        <v>23</v>
      </c>
      <c r="E779" s="5">
        <v>895280000</v>
      </c>
      <c r="F779" s="6">
        <f t="shared" si="0"/>
        <v>20.612647076474047</v>
      </c>
      <c r="G779" s="22">
        <v>82676</v>
      </c>
      <c r="H779" s="30">
        <f t="shared" si="38"/>
        <v>11521407.4</v>
      </c>
      <c r="I779" s="10">
        <f t="shared" si="39"/>
        <v>16.259717375908746</v>
      </c>
      <c r="J779" s="10">
        <v>0.5</v>
      </c>
      <c r="K779" s="10">
        <v>496.1</v>
      </c>
      <c r="L779" s="6">
        <f t="shared" si="1"/>
        <v>6.2067775193070034</v>
      </c>
      <c r="M779" s="11"/>
      <c r="N779" s="11">
        <f t="shared" si="2"/>
        <v>0</v>
      </c>
      <c r="O779" s="5">
        <v>0</v>
      </c>
      <c r="P779" s="5">
        <v>1</v>
      </c>
      <c r="Q779" s="5">
        <v>1</v>
      </c>
      <c r="R779" s="5">
        <v>0</v>
      </c>
      <c r="S779" s="5">
        <f t="shared" si="37"/>
        <v>0</v>
      </c>
      <c r="T779" s="5">
        <v>13162.79024</v>
      </c>
      <c r="U779" s="5">
        <f t="shared" si="4"/>
        <v>9.4851492067214398</v>
      </c>
      <c r="V779" s="2">
        <v>0</v>
      </c>
      <c r="W779" s="12">
        <v>0</v>
      </c>
      <c r="X779" s="5">
        <v>82.291499999999999</v>
      </c>
      <c r="Y779" s="6">
        <f t="shared" si="35"/>
        <v>129.29726043755065</v>
      </c>
      <c r="AF779" s="5">
        <v>1</v>
      </c>
      <c r="AG779" s="5">
        <v>0</v>
      </c>
      <c r="AH779" s="5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0</v>
      </c>
      <c r="AR779" s="6">
        <v>0</v>
      </c>
      <c r="AS779" s="11">
        <v>0</v>
      </c>
      <c r="AT779" s="5">
        <v>1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</row>
    <row r="780" spans="1:52" ht="15.75" customHeight="1">
      <c r="A780" s="4">
        <v>44866</v>
      </c>
      <c r="B780" s="2" t="s">
        <v>20</v>
      </c>
      <c r="C780" s="19">
        <v>2</v>
      </c>
      <c r="D780" s="5" t="s">
        <v>23</v>
      </c>
      <c r="E780" s="5">
        <v>659680000</v>
      </c>
      <c r="F780" s="6">
        <f t="shared" si="0"/>
        <v>20.307265426922864</v>
      </c>
      <c r="G780" s="22">
        <v>60919</v>
      </c>
      <c r="H780" s="30">
        <f t="shared" si="38"/>
        <v>11582326.4</v>
      </c>
      <c r="I780" s="10">
        <f t="shared" si="39"/>
        <v>16.264990908031976</v>
      </c>
      <c r="J780" s="10">
        <v>0.5</v>
      </c>
      <c r="K780" s="10">
        <v>1</v>
      </c>
      <c r="L780" s="6">
        <f t="shared" si="1"/>
        <v>0</v>
      </c>
      <c r="M780" s="11"/>
      <c r="N780" s="11">
        <f t="shared" si="2"/>
        <v>0</v>
      </c>
      <c r="O780" s="5">
        <v>0</v>
      </c>
      <c r="P780" s="5">
        <v>1</v>
      </c>
      <c r="Q780" s="5">
        <v>1</v>
      </c>
      <c r="R780" s="5">
        <v>0</v>
      </c>
      <c r="S780" s="5">
        <f t="shared" si="37"/>
        <v>0</v>
      </c>
      <c r="T780" s="5">
        <v>13162.79024</v>
      </c>
      <c r="U780" s="5">
        <f t="shared" si="4"/>
        <v>9.4851492067214398</v>
      </c>
      <c r="V780" s="2">
        <v>0</v>
      </c>
      <c r="W780" s="12">
        <v>0</v>
      </c>
      <c r="X780" s="5">
        <v>81.680499999999995</v>
      </c>
      <c r="Y780" s="6">
        <f t="shared" si="35"/>
        <v>128.33725088459144</v>
      </c>
      <c r="AD780" s="5">
        <v>26278</v>
      </c>
      <c r="AF780" s="5">
        <v>1</v>
      </c>
      <c r="AG780" s="5">
        <v>0</v>
      </c>
      <c r="AH780" s="5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1</v>
      </c>
      <c r="AR780" s="6">
        <v>0</v>
      </c>
      <c r="AS780" s="11">
        <v>0</v>
      </c>
      <c r="AT780" s="5">
        <v>1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</row>
    <row r="781" spans="1:52" ht="15.75" customHeight="1">
      <c r="A781" s="4">
        <v>44896</v>
      </c>
      <c r="B781" s="2" t="s">
        <v>20</v>
      </c>
      <c r="C781" s="19">
        <v>2</v>
      </c>
      <c r="D781" s="5" t="s">
        <v>23</v>
      </c>
      <c r="E781" s="5">
        <v>753920000</v>
      </c>
      <c r="F781" s="6">
        <f t="shared" si="0"/>
        <v>20.440796819547387</v>
      </c>
      <c r="G781" s="22">
        <v>69622</v>
      </c>
      <c r="H781" s="30">
        <f t="shared" si="38"/>
        <v>11651948.4</v>
      </c>
      <c r="I781" s="10">
        <f t="shared" si="39"/>
        <v>16.270983968627352</v>
      </c>
      <c r="J781" s="10">
        <v>0.5</v>
      </c>
      <c r="K781" s="10">
        <v>1</v>
      </c>
      <c r="L781" s="6">
        <f t="shared" si="1"/>
        <v>0</v>
      </c>
      <c r="M781" s="18"/>
      <c r="N781" s="11">
        <f t="shared" si="2"/>
        <v>0</v>
      </c>
      <c r="O781" s="5">
        <v>0</v>
      </c>
      <c r="P781" s="5">
        <v>1</v>
      </c>
      <c r="Q781" s="5">
        <v>1</v>
      </c>
      <c r="R781" s="5">
        <v>0</v>
      </c>
      <c r="S781" s="5">
        <f t="shared" si="37"/>
        <v>0</v>
      </c>
      <c r="T781" s="5">
        <v>13162.79024</v>
      </c>
      <c r="U781" s="5">
        <f t="shared" si="4"/>
        <v>9.4851492067214398</v>
      </c>
      <c r="V781" s="2">
        <v>0</v>
      </c>
      <c r="W781" s="12">
        <v>0</v>
      </c>
      <c r="X781" s="5">
        <v>82.473799999999997</v>
      </c>
      <c r="Y781" s="6">
        <f t="shared" si="35"/>
        <v>129.58369209304078</v>
      </c>
      <c r="AD781" s="5">
        <v>84200</v>
      </c>
      <c r="AF781" s="5">
        <v>1</v>
      </c>
      <c r="AG781" s="5">
        <v>0</v>
      </c>
      <c r="AH781" s="5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1</v>
      </c>
      <c r="AS781" s="11">
        <v>0</v>
      </c>
      <c r="AT781" s="5">
        <v>1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</row>
    <row r="782" spans="1:52" ht="15.75" customHeight="1">
      <c r="A782" s="4">
        <v>43101</v>
      </c>
      <c r="B782" s="2" t="s">
        <v>20</v>
      </c>
      <c r="C782" s="19">
        <v>2</v>
      </c>
      <c r="D782" s="5" t="s">
        <v>17</v>
      </c>
      <c r="E782" s="6">
        <v>1600212.9</v>
      </c>
      <c r="F782" s="6">
        <f t="shared" si="0"/>
        <v>14.28564724085798</v>
      </c>
      <c r="G782" s="21">
        <v>69360</v>
      </c>
      <c r="H782" s="21">
        <v>69360</v>
      </c>
      <c r="I782" s="10">
        <f t="shared" si="39"/>
        <v>11.147065611454423</v>
      </c>
      <c r="J782" s="10">
        <v>0.5</v>
      </c>
      <c r="K782" s="10">
        <v>362.83</v>
      </c>
      <c r="L782" s="6">
        <f t="shared" si="1"/>
        <v>5.8939344050097677</v>
      </c>
      <c r="M782" s="11">
        <v>122.1816792</v>
      </c>
      <c r="N782" s="11">
        <f t="shared" si="2"/>
        <v>4.8136603322491114</v>
      </c>
      <c r="O782" s="5">
        <v>0</v>
      </c>
      <c r="P782" s="5">
        <v>1</v>
      </c>
      <c r="Q782" s="5">
        <v>0</v>
      </c>
      <c r="R782" s="5">
        <v>0</v>
      </c>
      <c r="S782" s="5">
        <f t="shared" si="37"/>
        <v>0</v>
      </c>
      <c r="T782" s="5">
        <v>2467.4245559999999</v>
      </c>
      <c r="U782" s="5">
        <f t="shared" si="4"/>
        <v>7.8109301957642217</v>
      </c>
      <c r="V782" s="2">
        <v>0</v>
      </c>
      <c r="W782" s="12">
        <v>0</v>
      </c>
      <c r="X782" s="5">
        <v>27.74</v>
      </c>
      <c r="Y782" s="6">
        <f t="shared" ref="Y782:Y841" si="40">X782*100/27.74</f>
        <v>100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1</v>
      </c>
      <c r="AH782" s="5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11">
        <v>0</v>
      </c>
      <c r="AT782" s="5">
        <v>1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</row>
    <row r="783" spans="1:52" ht="15.75" customHeight="1">
      <c r="A783" s="4">
        <v>43132</v>
      </c>
      <c r="B783" s="2" t="s">
        <v>20</v>
      </c>
      <c r="C783" s="19">
        <v>2</v>
      </c>
      <c r="D783" s="5" t="s">
        <v>17</v>
      </c>
      <c r="E783" s="6">
        <v>1477119.6</v>
      </c>
      <c r="F783" s="6">
        <f t="shared" si="0"/>
        <v>14.205604533184443</v>
      </c>
      <c r="G783" s="21">
        <v>58689</v>
      </c>
      <c r="H783" s="30">
        <f>G783+H782</f>
        <v>128049</v>
      </c>
      <c r="I783" s="10">
        <f t="shared" si="39"/>
        <v>11.760168282147744</v>
      </c>
      <c r="J783" s="10">
        <v>0.5</v>
      </c>
      <c r="K783" s="10">
        <v>344.64</v>
      </c>
      <c r="L783" s="6">
        <f t="shared" si="1"/>
        <v>5.8425003939680238</v>
      </c>
      <c r="M783" s="11">
        <v>122.1816792</v>
      </c>
      <c r="N783" s="11">
        <f t="shared" si="2"/>
        <v>4.8136603322491114</v>
      </c>
      <c r="O783" s="5">
        <v>0</v>
      </c>
      <c r="P783" s="5">
        <v>1</v>
      </c>
      <c r="Q783" s="5">
        <v>0</v>
      </c>
      <c r="R783" s="5">
        <v>0</v>
      </c>
      <c r="S783" s="5">
        <f t="shared" si="37"/>
        <v>0</v>
      </c>
      <c r="T783" s="5">
        <v>2467.4245559999999</v>
      </c>
      <c r="U783" s="5">
        <f t="shared" si="4"/>
        <v>7.8109301957642217</v>
      </c>
      <c r="V783" s="2">
        <v>0</v>
      </c>
      <c r="W783" s="12">
        <v>0</v>
      </c>
      <c r="X783" s="5">
        <v>27.62</v>
      </c>
      <c r="Y783" s="6">
        <f t="shared" si="40"/>
        <v>99.567411679884643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1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11">
        <v>0</v>
      </c>
      <c r="AT783" s="5">
        <v>1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</row>
    <row r="784" spans="1:52" ht="15.75" customHeight="1">
      <c r="A784" s="4">
        <v>43160</v>
      </c>
      <c r="B784" s="2" t="s">
        <v>20</v>
      </c>
      <c r="C784" s="19">
        <v>2</v>
      </c>
      <c r="D784" s="5" t="s">
        <v>17</v>
      </c>
      <c r="E784" s="6">
        <v>1107839.7</v>
      </c>
      <c r="F784" s="6">
        <f t="shared" si="0"/>
        <v>13.917922460732663</v>
      </c>
      <c r="G784" s="21">
        <v>64024</v>
      </c>
      <c r="H784" s="30">
        <f t="shared" ref="H784:H815" si="41">G784+H783</f>
        <v>192073</v>
      </c>
      <c r="I784" s="10">
        <f t="shared" si="39"/>
        <v>12.16563078708238</v>
      </c>
      <c r="J784" s="10">
        <v>0.5</v>
      </c>
      <c r="K784" s="10">
        <v>350.62</v>
      </c>
      <c r="L784" s="6">
        <f t="shared" si="1"/>
        <v>5.859703015925728</v>
      </c>
      <c r="M784" s="11">
        <v>122.1816792</v>
      </c>
      <c r="N784" s="11">
        <f t="shared" si="2"/>
        <v>4.8136603322491114</v>
      </c>
      <c r="O784" s="5">
        <v>0</v>
      </c>
      <c r="P784" s="5">
        <v>1</v>
      </c>
      <c r="Q784" s="5">
        <v>0</v>
      </c>
      <c r="R784" s="5">
        <v>0</v>
      </c>
      <c r="S784" s="5">
        <f t="shared" si="37"/>
        <v>0</v>
      </c>
      <c r="T784" s="5">
        <v>2467.4245559999999</v>
      </c>
      <c r="U784" s="5">
        <f t="shared" si="4"/>
        <v>7.8109301957642217</v>
      </c>
      <c r="V784" s="2">
        <v>0</v>
      </c>
      <c r="W784" s="12">
        <v>0</v>
      </c>
      <c r="X784" s="5">
        <v>28.31</v>
      </c>
      <c r="Y784" s="6">
        <f t="shared" si="40"/>
        <v>102.05479452054796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11">
        <v>0</v>
      </c>
      <c r="AT784" s="5">
        <v>1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</row>
    <row r="785" spans="1:52" ht="15.75" customHeight="1">
      <c r="A785" s="4">
        <v>43191</v>
      </c>
      <c r="B785" s="2" t="s">
        <v>20</v>
      </c>
      <c r="C785" s="19">
        <v>2</v>
      </c>
      <c r="D785" s="5" t="s">
        <v>17</v>
      </c>
      <c r="E785" s="6">
        <v>861653.1</v>
      </c>
      <c r="F785" s="6">
        <f t="shared" si="0"/>
        <v>13.666608032451757</v>
      </c>
      <c r="G785" s="21">
        <v>90701</v>
      </c>
      <c r="H785" s="30">
        <f t="shared" si="41"/>
        <v>282774</v>
      </c>
      <c r="I785" s="10">
        <f t="shared" si="39"/>
        <v>12.552403271012814</v>
      </c>
      <c r="J785" s="10">
        <v>0.5</v>
      </c>
      <c r="K785" s="10">
        <v>351.08</v>
      </c>
      <c r="L785" s="6">
        <f t="shared" si="1"/>
        <v>5.8610141177239168</v>
      </c>
      <c r="M785" s="11">
        <v>80.571635979999996</v>
      </c>
      <c r="N785" s="11">
        <f t="shared" si="2"/>
        <v>4.4014816032594606</v>
      </c>
      <c r="O785" s="5">
        <v>0</v>
      </c>
      <c r="P785" s="5">
        <v>1</v>
      </c>
      <c r="Q785" s="5">
        <v>0</v>
      </c>
      <c r="R785" s="5">
        <v>0</v>
      </c>
      <c r="S785" s="5">
        <f t="shared" si="37"/>
        <v>0</v>
      </c>
      <c r="T785" s="5">
        <v>2467.4245559999999</v>
      </c>
      <c r="U785" s="5">
        <f t="shared" si="4"/>
        <v>7.8109301957642217</v>
      </c>
      <c r="V785" s="2">
        <v>0</v>
      </c>
      <c r="W785" s="12">
        <v>0</v>
      </c>
      <c r="X785" s="5">
        <v>28.31</v>
      </c>
      <c r="Y785" s="6">
        <f t="shared" si="40"/>
        <v>102.05479452054796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6">
        <v>0</v>
      </c>
      <c r="AJ785" s="6">
        <v>1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11">
        <v>0</v>
      </c>
      <c r="AT785" s="5">
        <v>1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</row>
    <row r="786" spans="1:52" ht="15.75" customHeight="1">
      <c r="A786" s="9">
        <v>43221</v>
      </c>
      <c r="B786" s="2" t="s">
        <v>20</v>
      </c>
      <c r="C786" s="19">
        <v>2</v>
      </c>
      <c r="D786" s="5" t="s">
        <v>17</v>
      </c>
      <c r="E786" s="6">
        <v>1846399.5</v>
      </c>
      <c r="F786" s="6">
        <f t="shared" si="0"/>
        <v>14.428748084498654</v>
      </c>
      <c r="G786" s="21">
        <v>48018</v>
      </c>
      <c r="H786" s="30">
        <f t="shared" si="41"/>
        <v>330792</v>
      </c>
      <c r="I786" s="10">
        <f t="shared" si="39"/>
        <v>12.709245058042384</v>
      </c>
      <c r="J786" s="10">
        <v>0.5</v>
      </c>
      <c r="K786" s="10">
        <v>373.8</v>
      </c>
      <c r="L786" s="6">
        <f t="shared" si="1"/>
        <v>5.9237208950214626</v>
      </c>
      <c r="M786" s="11">
        <v>80.571635979999996</v>
      </c>
      <c r="N786" s="11">
        <f t="shared" si="2"/>
        <v>4.4014816032594606</v>
      </c>
      <c r="O786" s="5">
        <v>0</v>
      </c>
      <c r="P786" s="5">
        <v>1</v>
      </c>
      <c r="Q786" s="5">
        <v>0</v>
      </c>
      <c r="R786" s="5">
        <v>0</v>
      </c>
      <c r="S786" s="5">
        <f t="shared" si="37"/>
        <v>0</v>
      </c>
      <c r="T786" s="5">
        <v>2467.4245559999999</v>
      </c>
      <c r="U786" s="5">
        <f t="shared" si="4"/>
        <v>7.8109301957642217</v>
      </c>
      <c r="V786" s="2">
        <v>0</v>
      </c>
      <c r="W786" s="12">
        <v>0</v>
      </c>
      <c r="X786" s="5">
        <v>28.96</v>
      </c>
      <c r="Y786" s="6">
        <f t="shared" si="40"/>
        <v>104.39798125450613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6">
        <v>0</v>
      </c>
      <c r="AJ786" s="6">
        <v>0</v>
      </c>
      <c r="AK786" s="6">
        <v>1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11">
        <v>0</v>
      </c>
      <c r="AT786" s="5">
        <v>1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</row>
    <row r="787" spans="1:52" ht="15.75" customHeight="1">
      <c r="A787" s="4">
        <v>43252</v>
      </c>
      <c r="B787" s="2" t="s">
        <v>20</v>
      </c>
      <c r="C787" s="19">
        <v>2</v>
      </c>
      <c r="D787" s="5" t="s">
        <v>17</v>
      </c>
      <c r="E787" s="6">
        <v>1230933</v>
      </c>
      <c r="F787" s="6">
        <f t="shared" si="0"/>
        <v>14.02328297639049</v>
      </c>
      <c r="G787" s="21">
        <v>426831</v>
      </c>
      <c r="H787" s="30">
        <f t="shared" si="41"/>
        <v>757623</v>
      </c>
      <c r="I787" s="10">
        <f t="shared" si="39"/>
        <v>13.53794117942169</v>
      </c>
      <c r="J787" s="10">
        <v>0.5</v>
      </c>
      <c r="K787" s="10">
        <v>340.32</v>
      </c>
      <c r="L787" s="6">
        <f t="shared" si="1"/>
        <v>5.8298863514519272</v>
      </c>
      <c r="M787" s="11">
        <v>80.571635979999996</v>
      </c>
      <c r="N787" s="11">
        <f t="shared" si="2"/>
        <v>4.4014816032594606</v>
      </c>
      <c r="O787" s="5">
        <v>0</v>
      </c>
      <c r="P787" s="5">
        <v>1</v>
      </c>
      <c r="Q787" s="5">
        <v>0</v>
      </c>
      <c r="R787" s="5">
        <v>0</v>
      </c>
      <c r="S787" s="5">
        <f t="shared" si="37"/>
        <v>0</v>
      </c>
      <c r="T787" s="5">
        <v>2467.4245559999999</v>
      </c>
      <c r="U787" s="5">
        <f t="shared" si="4"/>
        <v>7.8109301957642217</v>
      </c>
      <c r="V787" s="2">
        <v>0</v>
      </c>
      <c r="W787" s="12">
        <v>0</v>
      </c>
      <c r="X787" s="5">
        <v>29.28</v>
      </c>
      <c r="Y787" s="6">
        <f t="shared" si="40"/>
        <v>105.55155010814708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6">
        <v>0</v>
      </c>
      <c r="AJ787" s="6">
        <v>0</v>
      </c>
      <c r="AK787" s="6">
        <v>0</v>
      </c>
      <c r="AL787" s="6">
        <v>1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11">
        <v>0</v>
      </c>
      <c r="AT787" s="5">
        <v>1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</row>
    <row r="788" spans="1:52" ht="15.75" customHeight="1">
      <c r="A788" s="4">
        <v>43282</v>
      </c>
      <c r="B788" s="2" t="s">
        <v>20</v>
      </c>
      <c r="C788" s="19">
        <v>2</v>
      </c>
      <c r="D788" s="5" t="s">
        <v>17</v>
      </c>
      <c r="E788" s="6">
        <v>1969492.8</v>
      </c>
      <c r="F788" s="6">
        <f t="shared" si="0"/>
        <v>14.493286605636225</v>
      </c>
      <c r="G788" s="21">
        <v>85366</v>
      </c>
      <c r="H788" s="30">
        <f t="shared" si="41"/>
        <v>842989</v>
      </c>
      <c r="I788" s="10">
        <f t="shared" si="39"/>
        <v>13.644709188263034</v>
      </c>
      <c r="J788" s="10">
        <v>0.5</v>
      </c>
      <c r="K788" s="10">
        <v>401.95</v>
      </c>
      <c r="L788" s="6">
        <f t="shared" si="1"/>
        <v>5.9963277027739696</v>
      </c>
      <c r="M788" s="11">
        <v>125.58990319999999</v>
      </c>
      <c r="N788" s="11">
        <f t="shared" si="2"/>
        <v>4.84095275297509</v>
      </c>
      <c r="O788" s="5">
        <v>0</v>
      </c>
      <c r="P788" s="5">
        <v>1</v>
      </c>
      <c r="Q788" s="5">
        <v>0</v>
      </c>
      <c r="R788" s="5">
        <v>0</v>
      </c>
      <c r="S788" s="5">
        <f t="shared" si="37"/>
        <v>0</v>
      </c>
      <c r="T788" s="5">
        <v>2467.4245559999999</v>
      </c>
      <c r="U788" s="5">
        <f t="shared" si="4"/>
        <v>7.8109301957642217</v>
      </c>
      <c r="V788" s="2">
        <v>0</v>
      </c>
      <c r="W788" s="12">
        <v>0</v>
      </c>
      <c r="X788" s="5">
        <v>29.74</v>
      </c>
      <c r="Y788" s="6">
        <f t="shared" si="40"/>
        <v>107.20980533525595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11">
        <v>0</v>
      </c>
      <c r="AT788" s="5">
        <v>1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</row>
    <row r="789" spans="1:52" ht="15.75" customHeight="1">
      <c r="A789" s="4">
        <v>43313</v>
      </c>
      <c r="B789" s="2" t="s">
        <v>20</v>
      </c>
      <c r="C789" s="19">
        <v>2</v>
      </c>
      <c r="D789" s="5" t="s">
        <v>17</v>
      </c>
      <c r="E789" s="6">
        <v>1477119.6</v>
      </c>
      <c r="F789" s="6">
        <f t="shared" si="0"/>
        <v>14.205604533184443</v>
      </c>
      <c r="G789" s="21">
        <v>74695</v>
      </c>
      <c r="H789" s="30">
        <f t="shared" si="41"/>
        <v>917684</v>
      </c>
      <c r="I789" s="10">
        <f t="shared" si="39"/>
        <v>13.729608383763539</v>
      </c>
      <c r="J789" s="10">
        <v>0.5</v>
      </c>
      <c r="K789" s="10">
        <v>390.44</v>
      </c>
      <c r="L789" s="6">
        <f t="shared" si="1"/>
        <v>5.9672743083067648</v>
      </c>
      <c r="M789" s="11">
        <v>125.58990319999999</v>
      </c>
      <c r="N789" s="11">
        <f t="shared" si="2"/>
        <v>4.84095275297509</v>
      </c>
      <c r="O789" s="5">
        <v>0</v>
      </c>
      <c r="P789" s="5">
        <v>1</v>
      </c>
      <c r="Q789" s="5">
        <v>0</v>
      </c>
      <c r="R789" s="5">
        <v>0</v>
      </c>
      <c r="S789" s="5">
        <f t="shared" si="37"/>
        <v>0</v>
      </c>
      <c r="T789" s="5">
        <v>2467.4245559999999</v>
      </c>
      <c r="U789" s="5">
        <f t="shared" si="4"/>
        <v>7.8109301957642217</v>
      </c>
      <c r="V789" s="2">
        <v>0</v>
      </c>
      <c r="W789" s="12">
        <v>0</v>
      </c>
      <c r="X789" s="5">
        <v>29.78</v>
      </c>
      <c r="Y789" s="6">
        <f t="shared" si="40"/>
        <v>107.35400144196107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1</v>
      </c>
      <c r="AO789" s="6">
        <v>0</v>
      </c>
      <c r="AP789" s="6">
        <v>0</v>
      </c>
      <c r="AQ789" s="6">
        <v>0</v>
      </c>
      <c r="AR789" s="6">
        <v>0</v>
      </c>
      <c r="AS789" s="11">
        <v>0</v>
      </c>
      <c r="AT789" s="5">
        <v>1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</row>
    <row r="790" spans="1:52" ht="15.75" customHeight="1">
      <c r="A790" s="4">
        <v>43344</v>
      </c>
      <c r="B790" s="2" t="s">
        <v>20</v>
      </c>
      <c r="C790" s="19">
        <v>2</v>
      </c>
      <c r="D790" s="5" t="s">
        <v>17</v>
      </c>
      <c r="E790" s="6">
        <v>1415572.95</v>
      </c>
      <c r="F790" s="6">
        <f t="shared" si="0"/>
        <v>14.163044918765648</v>
      </c>
      <c r="G790" s="21">
        <v>80030</v>
      </c>
      <c r="H790" s="30">
        <f t="shared" si="41"/>
        <v>997714</v>
      </c>
      <c r="I790" s="10">
        <f t="shared" si="39"/>
        <v>13.813221941077378</v>
      </c>
      <c r="J790" s="10">
        <v>0.5</v>
      </c>
      <c r="K790" s="10">
        <v>346.35</v>
      </c>
      <c r="L790" s="6">
        <f t="shared" si="1"/>
        <v>5.8474498244686144</v>
      </c>
      <c r="M790" s="11">
        <v>125.58990319999999</v>
      </c>
      <c r="N790" s="11">
        <f t="shared" si="2"/>
        <v>4.84095275297509</v>
      </c>
      <c r="O790" s="5">
        <v>0</v>
      </c>
      <c r="P790" s="5">
        <v>1</v>
      </c>
      <c r="Q790" s="5">
        <v>0</v>
      </c>
      <c r="R790" s="5">
        <v>0</v>
      </c>
      <c r="S790" s="5">
        <f t="shared" si="37"/>
        <v>0</v>
      </c>
      <c r="T790" s="5">
        <v>2467.4245559999999</v>
      </c>
      <c r="U790" s="5">
        <f t="shared" si="4"/>
        <v>7.8109301957642217</v>
      </c>
      <c r="V790" s="2">
        <v>0</v>
      </c>
      <c r="W790" s="12">
        <v>0</v>
      </c>
      <c r="X790" s="5">
        <v>30.84</v>
      </c>
      <c r="Y790" s="6">
        <f t="shared" si="40"/>
        <v>111.17519826964673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1</v>
      </c>
      <c r="AP790" s="6">
        <v>0</v>
      </c>
      <c r="AQ790" s="6">
        <v>0</v>
      </c>
      <c r="AR790" s="6">
        <v>0</v>
      </c>
      <c r="AS790" s="11">
        <v>0</v>
      </c>
      <c r="AT790" s="5">
        <v>1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</row>
    <row r="791" spans="1:52" ht="15.75" customHeight="1">
      <c r="A791" s="4">
        <v>43374</v>
      </c>
      <c r="B791" s="2" t="s">
        <v>20</v>
      </c>
      <c r="C791" s="19">
        <v>2</v>
      </c>
      <c r="D791" s="5" t="s">
        <v>17</v>
      </c>
      <c r="E791" s="6">
        <v>2338772.7000000002</v>
      </c>
      <c r="F791" s="6">
        <f t="shared" si="0"/>
        <v>14.665136862562884</v>
      </c>
      <c r="G791" s="21">
        <v>66692</v>
      </c>
      <c r="H791" s="30">
        <f t="shared" si="41"/>
        <v>1064406</v>
      </c>
      <c r="I791" s="10">
        <f t="shared" si="39"/>
        <v>13.877927455048363</v>
      </c>
      <c r="J791" s="10">
        <v>0.5</v>
      </c>
      <c r="K791" s="10">
        <v>383.7</v>
      </c>
      <c r="L791" s="6">
        <f t="shared" si="1"/>
        <v>5.9498609972529071</v>
      </c>
      <c r="M791" s="11">
        <v>99.826084539999997</v>
      </c>
      <c r="N791" s="11">
        <f t="shared" si="2"/>
        <v>4.6133970973591545</v>
      </c>
      <c r="O791" s="5">
        <v>0</v>
      </c>
      <c r="P791" s="5">
        <v>1</v>
      </c>
      <c r="Q791" s="5">
        <v>0</v>
      </c>
      <c r="R791" s="5">
        <v>0</v>
      </c>
      <c r="S791" s="5">
        <f t="shared" si="37"/>
        <v>0</v>
      </c>
      <c r="T791" s="5">
        <v>2467.4245559999999</v>
      </c>
      <c r="U791" s="5">
        <f t="shared" si="4"/>
        <v>7.8109301957642217</v>
      </c>
      <c r="V791" s="2">
        <v>0</v>
      </c>
      <c r="W791" s="12">
        <v>0</v>
      </c>
      <c r="X791" s="5">
        <v>31.5</v>
      </c>
      <c r="Y791" s="6">
        <f t="shared" si="40"/>
        <v>113.55443403028119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1</v>
      </c>
      <c r="AQ791" s="6">
        <v>0</v>
      </c>
      <c r="AR791" s="6">
        <v>0</v>
      </c>
      <c r="AS791" s="11">
        <v>0</v>
      </c>
      <c r="AT791" s="5">
        <v>1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</row>
    <row r="792" spans="1:52" ht="15.75" customHeight="1">
      <c r="A792" s="4">
        <v>43405</v>
      </c>
      <c r="B792" s="2" t="s">
        <v>20</v>
      </c>
      <c r="C792" s="19">
        <v>2</v>
      </c>
      <c r="D792" s="5" t="s">
        <v>17</v>
      </c>
      <c r="E792" s="6">
        <v>1723306.2</v>
      </c>
      <c r="F792" s="6">
        <f t="shared" si="0"/>
        <v>14.359755213011702</v>
      </c>
      <c r="G792" s="21">
        <v>61356</v>
      </c>
      <c r="H792" s="30">
        <f t="shared" si="41"/>
        <v>1125762</v>
      </c>
      <c r="I792" s="10">
        <f t="shared" si="39"/>
        <v>13.933970697667299</v>
      </c>
      <c r="J792" s="10">
        <v>0.5</v>
      </c>
      <c r="K792" s="10">
        <v>402.49</v>
      </c>
      <c r="L792" s="6">
        <f t="shared" si="1"/>
        <v>5.9976702518294864</v>
      </c>
      <c r="M792" s="11">
        <v>99.826084539999997</v>
      </c>
      <c r="N792" s="11">
        <f t="shared" si="2"/>
        <v>4.6133970973591545</v>
      </c>
      <c r="O792" s="5">
        <v>0</v>
      </c>
      <c r="P792" s="5">
        <v>1</v>
      </c>
      <c r="Q792" s="5">
        <v>0</v>
      </c>
      <c r="R792" s="5">
        <v>0</v>
      </c>
      <c r="S792" s="5">
        <f t="shared" si="37"/>
        <v>0</v>
      </c>
      <c r="T792" s="5">
        <v>2467.4245559999999</v>
      </c>
      <c r="U792" s="5">
        <f t="shared" si="4"/>
        <v>7.8109301957642217</v>
      </c>
      <c r="V792" s="2">
        <v>0</v>
      </c>
      <c r="W792" s="12">
        <v>0</v>
      </c>
      <c r="X792" s="5">
        <v>32.130000000000003</v>
      </c>
      <c r="Y792" s="6">
        <f t="shared" si="40"/>
        <v>115.82552271088683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1</v>
      </c>
      <c r="AR792" s="6">
        <v>0</v>
      </c>
      <c r="AS792" s="11">
        <v>0</v>
      </c>
      <c r="AT792" s="5">
        <v>1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</row>
    <row r="793" spans="1:52" ht="15.75" customHeight="1">
      <c r="A793" s="4">
        <v>43435</v>
      </c>
      <c r="B793" s="2" t="s">
        <v>20</v>
      </c>
      <c r="C793" s="19">
        <v>2</v>
      </c>
      <c r="D793" s="5" t="s">
        <v>17</v>
      </c>
      <c r="E793" s="6">
        <v>1969492.8</v>
      </c>
      <c r="F793" s="6">
        <f t="shared" si="0"/>
        <v>14.493286605636225</v>
      </c>
      <c r="G793" s="21">
        <v>96036</v>
      </c>
      <c r="H793" s="30">
        <f t="shared" si="41"/>
        <v>1221798</v>
      </c>
      <c r="I793" s="10">
        <f t="shared" si="39"/>
        <v>14.015834102267343</v>
      </c>
      <c r="J793" s="10">
        <v>0.5</v>
      </c>
      <c r="K793" s="10">
        <v>390.49</v>
      </c>
      <c r="L793" s="6">
        <f t="shared" si="1"/>
        <v>5.9674023607572231</v>
      </c>
      <c r="M793" s="11">
        <v>99.826084539999997</v>
      </c>
      <c r="N793" s="11">
        <f t="shared" si="2"/>
        <v>4.6133970973591545</v>
      </c>
      <c r="O793" s="5">
        <v>0</v>
      </c>
      <c r="P793" s="5">
        <v>1</v>
      </c>
      <c r="Q793" s="5">
        <v>0</v>
      </c>
      <c r="R793" s="5">
        <v>0</v>
      </c>
      <c r="S793" s="5">
        <f t="shared" si="37"/>
        <v>0</v>
      </c>
      <c r="T793" s="5">
        <v>2467.4245559999999</v>
      </c>
      <c r="U793" s="5">
        <f t="shared" si="4"/>
        <v>7.8109301957642217</v>
      </c>
      <c r="V793" s="2">
        <v>0</v>
      </c>
      <c r="W793" s="12">
        <v>0</v>
      </c>
      <c r="X793" s="5">
        <v>30.23</v>
      </c>
      <c r="Y793" s="6">
        <f t="shared" si="40"/>
        <v>108.97620764239366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1</v>
      </c>
      <c r="AS793" s="11">
        <v>0</v>
      </c>
      <c r="AT793" s="5">
        <v>1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</row>
    <row r="794" spans="1:52" ht="15.75" customHeight="1">
      <c r="A794" s="4">
        <v>43466</v>
      </c>
      <c r="B794" s="2" t="s">
        <v>20</v>
      </c>
      <c r="C794" s="19">
        <v>2</v>
      </c>
      <c r="D794" s="5" t="s">
        <v>17</v>
      </c>
      <c r="E794" s="6">
        <v>1777175.4</v>
      </c>
      <c r="F794" s="6">
        <f t="shared" si="0"/>
        <v>14.390535807949439</v>
      </c>
      <c r="G794" s="21">
        <v>465709</v>
      </c>
      <c r="H794" s="30">
        <f t="shared" si="41"/>
        <v>1687507</v>
      </c>
      <c r="I794" s="10">
        <f t="shared" si="39"/>
        <v>14.338762849868367</v>
      </c>
      <c r="J794" s="10">
        <v>0.5</v>
      </c>
      <c r="K794" s="10">
        <v>401.35</v>
      </c>
      <c r="L794" s="6">
        <f t="shared" si="1"/>
        <v>5.9948338645775863</v>
      </c>
      <c r="M794" s="11">
        <v>142.5</v>
      </c>
      <c r="N794" s="11">
        <f t="shared" si="2"/>
        <v>4.966335035199676</v>
      </c>
      <c r="O794" s="5">
        <v>0</v>
      </c>
      <c r="P794" s="5">
        <v>1</v>
      </c>
      <c r="Q794" s="5">
        <v>0</v>
      </c>
      <c r="R794" s="5">
        <v>0</v>
      </c>
      <c r="S794" s="5">
        <f t="shared" si="37"/>
        <v>0</v>
      </c>
      <c r="T794" s="5">
        <v>2467.4245559999999</v>
      </c>
      <c r="U794" s="5">
        <f t="shared" si="4"/>
        <v>7.8109301957642217</v>
      </c>
      <c r="V794" s="2">
        <v>0</v>
      </c>
      <c r="W794" s="12">
        <v>0</v>
      </c>
      <c r="X794" s="5">
        <v>30.31</v>
      </c>
      <c r="Y794" s="6">
        <f t="shared" si="40"/>
        <v>109.26459985580389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1</v>
      </c>
      <c r="AH794" s="5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11">
        <v>0</v>
      </c>
      <c r="AT794" s="5">
        <v>1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</row>
    <row r="795" spans="1:52" ht="15.75" customHeight="1">
      <c r="A795" s="4">
        <v>43497</v>
      </c>
      <c r="B795" s="2" t="s">
        <v>20</v>
      </c>
      <c r="C795" s="19">
        <v>2</v>
      </c>
      <c r="D795" s="5" t="s">
        <v>17</v>
      </c>
      <c r="E795" s="6">
        <v>1640469.6</v>
      </c>
      <c r="F795" s="6">
        <f t="shared" si="0"/>
        <v>14.310493100275902</v>
      </c>
      <c r="G795" s="21">
        <v>394061</v>
      </c>
      <c r="H795" s="30">
        <f t="shared" si="41"/>
        <v>2081568</v>
      </c>
      <c r="I795" s="10">
        <f t="shared" si="39"/>
        <v>14.548632013832053</v>
      </c>
      <c r="J795" s="10">
        <v>0.5</v>
      </c>
      <c r="K795" s="10">
        <v>389.37</v>
      </c>
      <c r="L795" s="6">
        <f t="shared" si="1"/>
        <v>5.9645300483677772</v>
      </c>
      <c r="M795" s="11">
        <v>142.5</v>
      </c>
      <c r="N795" s="11">
        <f t="shared" si="2"/>
        <v>4.966335035199676</v>
      </c>
      <c r="O795" s="5">
        <v>0</v>
      </c>
      <c r="P795" s="5">
        <v>1</v>
      </c>
      <c r="Q795" s="5">
        <v>0</v>
      </c>
      <c r="R795" s="5">
        <v>0</v>
      </c>
      <c r="S795" s="5">
        <f t="shared" si="37"/>
        <v>0</v>
      </c>
      <c r="T795" s="5">
        <v>2467.4245559999999</v>
      </c>
      <c r="U795" s="5">
        <f t="shared" si="4"/>
        <v>7.8109301957642217</v>
      </c>
      <c r="V795" s="2">
        <v>0</v>
      </c>
      <c r="W795" s="12">
        <v>0</v>
      </c>
      <c r="X795" s="5">
        <v>30.88</v>
      </c>
      <c r="Y795" s="6">
        <f t="shared" si="40"/>
        <v>111.31939437635185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1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11">
        <v>0</v>
      </c>
      <c r="AT795" s="5">
        <v>1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</row>
    <row r="796" spans="1:52" ht="15.75" customHeight="1">
      <c r="A796" s="4">
        <v>43525</v>
      </c>
      <c r="B796" s="2" t="s">
        <v>20</v>
      </c>
      <c r="C796" s="19">
        <v>2</v>
      </c>
      <c r="D796" s="5" t="s">
        <v>17</v>
      </c>
      <c r="E796" s="6">
        <v>1230352.2</v>
      </c>
      <c r="F796" s="6">
        <f t="shared" si="0"/>
        <v>14.022811027824122</v>
      </c>
      <c r="G796" s="21">
        <v>429885</v>
      </c>
      <c r="H796" s="30">
        <f t="shared" si="41"/>
        <v>2511453</v>
      </c>
      <c r="I796" s="10">
        <f t="shared" si="39"/>
        <v>14.736372028081142</v>
      </c>
      <c r="J796" s="10">
        <v>0.5</v>
      </c>
      <c r="K796" s="10">
        <v>384.07</v>
      </c>
      <c r="L796" s="6">
        <f t="shared" si="1"/>
        <v>5.950824827641287</v>
      </c>
      <c r="M796" s="11">
        <v>142.5</v>
      </c>
      <c r="N796" s="11">
        <f t="shared" si="2"/>
        <v>4.966335035199676</v>
      </c>
      <c r="O796" s="5">
        <v>0</v>
      </c>
      <c r="P796" s="5">
        <v>1</v>
      </c>
      <c r="Q796" s="5">
        <v>0</v>
      </c>
      <c r="R796" s="5">
        <v>0</v>
      </c>
      <c r="S796" s="5">
        <f t="shared" si="37"/>
        <v>0</v>
      </c>
      <c r="T796" s="5">
        <v>2467.4245559999999</v>
      </c>
      <c r="U796" s="5">
        <f t="shared" si="4"/>
        <v>7.8109301957642217</v>
      </c>
      <c r="V796" s="2">
        <v>0</v>
      </c>
      <c r="W796" s="12">
        <v>0</v>
      </c>
      <c r="X796" s="5">
        <v>30.73</v>
      </c>
      <c r="Y796" s="6">
        <f t="shared" si="40"/>
        <v>110.77865897620765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6">
        <v>1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11">
        <v>0</v>
      </c>
      <c r="AT796" s="5">
        <v>1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</row>
    <row r="797" spans="1:52" ht="15.75" customHeight="1">
      <c r="A797" s="4">
        <v>43556</v>
      </c>
      <c r="B797" s="2" t="s">
        <v>20</v>
      </c>
      <c r="C797" s="19">
        <v>2</v>
      </c>
      <c r="D797" s="5" t="s">
        <v>17</v>
      </c>
      <c r="E797" s="6">
        <v>956940.6</v>
      </c>
      <c r="F797" s="6">
        <f t="shared" si="0"/>
        <v>13.771496599543216</v>
      </c>
      <c r="G797" s="21">
        <v>609004</v>
      </c>
      <c r="H797" s="30">
        <f t="shared" si="41"/>
        <v>3120457</v>
      </c>
      <c r="I797" s="10">
        <f t="shared" si="39"/>
        <v>14.953490023418318</v>
      </c>
      <c r="J797" s="10">
        <v>0.5</v>
      </c>
      <c r="K797" s="10">
        <v>374.23</v>
      </c>
      <c r="L797" s="6">
        <f t="shared" si="1"/>
        <v>5.9248705816579976</v>
      </c>
      <c r="M797" s="11">
        <v>124.5865874</v>
      </c>
      <c r="N797" s="11">
        <f t="shared" si="2"/>
        <v>4.8329954601152698</v>
      </c>
      <c r="O797" s="5">
        <v>0</v>
      </c>
      <c r="P797" s="5">
        <v>1</v>
      </c>
      <c r="Q797" s="5">
        <v>0</v>
      </c>
      <c r="R797" s="5">
        <v>0</v>
      </c>
      <c r="S797" s="5">
        <f t="shared" si="37"/>
        <v>0</v>
      </c>
      <c r="T797" s="5">
        <v>2467.4245559999999</v>
      </c>
      <c r="U797" s="5">
        <f t="shared" si="4"/>
        <v>7.8109301957642217</v>
      </c>
      <c r="V797" s="2">
        <v>0</v>
      </c>
      <c r="W797" s="12">
        <v>0</v>
      </c>
      <c r="X797" s="5">
        <v>30.04</v>
      </c>
      <c r="Y797" s="6">
        <f t="shared" si="40"/>
        <v>108.29127613554435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6">
        <v>0</v>
      </c>
      <c r="AJ797" s="6">
        <v>1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11">
        <v>0</v>
      </c>
      <c r="AT797" s="5">
        <v>1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</row>
    <row r="798" spans="1:52" ht="15.75" customHeight="1">
      <c r="A798" s="9">
        <v>43586</v>
      </c>
      <c r="B798" s="2" t="s">
        <v>20</v>
      </c>
      <c r="C798" s="19">
        <v>2</v>
      </c>
      <c r="D798" s="5" t="s">
        <v>17</v>
      </c>
      <c r="E798" s="6">
        <v>2050587</v>
      </c>
      <c r="F798" s="6">
        <f t="shared" si="0"/>
        <v>14.533636651590113</v>
      </c>
      <c r="G798" s="21">
        <v>322414</v>
      </c>
      <c r="H798" s="30">
        <f t="shared" si="41"/>
        <v>3442871</v>
      </c>
      <c r="I798" s="10">
        <f t="shared" si="39"/>
        <v>15.051816274293735</v>
      </c>
      <c r="J798" s="10">
        <v>0.5</v>
      </c>
      <c r="K798" s="10">
        <v>425.1</v>
      </c>
      <c r="L798" s="6">
        <f t="shared" si="1"/>
        <v>6.0523244353647447</v>
      </c>
      <c r="M798" s="11">
        <v>124.5865874</v>
      </c>
      <c r="N798" s="11">
        <f t="shared" si="2"/>
        <v>4.8329954601152698</v>
      </c>
      <c r="O798" s="5">
        <v>0</v>
      </c>
      <c r="P798" s="5">
        <v>1</v>
      </c>
      <c r="Q798" s="5">
        <v>0</v>
      </c>
      <c r="R798" s="5">
        <v>0</v>
      </c>
      <c r="S798" s="5">
        <f t="shared" si="37"/>
        <v>0</v>
      </c>
      <c r="T798" s="5">
        <v>2467.4245559999999</v>
      </c>
      <c r="U798" s="5">
        <f t="shared" si="4"/>
        <v>7.8109301957642217</v>
      </c>
      <c r="V798" s="2">
        <v>0</v>
      </c>
      <c r="W798" s="12">
        <v>0</v>
      </c>
      <c r="X798" s="5">
        <v>30.22</v>
      </c>
      <c r="Y798" s="6">
        <f t="shared" si="40"/>
        <v>108.94015861571738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6">
        <v>0</v>
      </c>
      <c r="AJ798" s="6">
        <v>0</v>
      </c>
      <c r="AK798" s="6">
        <v>1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11">
        <v>0</v>
      </c>
      <c r="AT798" s="5">
        <v>1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</row>
    <row r="799" spans="1:52" ht="15.75" customHeight="1">
      <c r="A799" s="4">
        <v>43617</v>
      </c>
      <c r="B799" s="2" t="s">
        <v>20</v>
      </c>
      <c r="C799" s="19">
        <v>2</v>
      </c>
      <c r="D799" s="5" t="s">
        <v>17</v>
      </c>
      <c r="E799" s="6">
        <v>1367058</v>
      </c>
      <c r="F799" s="6">
        <f t="shared" si="0"/>
        <v>14.128171543481949</v>
      </c>
      <c r="G799" s="21">
        <v>2865905</v>
      </c>
      <c r="H799" s="30">
        <f t="shared" si="41"/>
        <v>6308776</v>
      </c>
      <c r="I799" s="10">
        <f t="shared" si="39"/>
        <v>15.657452237888272</v>
      </c>
      <c r="J799" s="10">
        <v>0.5</v>
      </c>
      <c r="K799" s="10">
        <v>374.76</v>
      </c>
      <c r="L799" s="6">
        <f t="shared" si="1"/>
        <v>5.9262858210829874</v>
      </c>
      <c r="M799" s="11">
        <v>124.5865874</v>
      </c>
      <c r="N799" s="11">
        <f t="shared" si="2"/>
        <v>4.8329954601152698</v>
      </c>
      <c r="O799" s="5">
        <v>0</v>
      </c>
      <c r="P799" s="5">
        <v>1</v>
      </c>
      <c r="Q799" s="5">
        <v>0</v>
      </c>
      <c r="R799" s="5">
        <v>0</v>
      </c>
      <c r="S799" s="5">
        <f t="shared" si="37"/>
        <v>0</v>
      </c>
      <c r="T799" s="5">
        <v>2467.4245559999999</v>
      </c>
      <c r="U799" s="5">
        <f t="shared" si="4"/>
        <v>7.8109301957642217</v>
      </c>
      <c r="V799" s="2">
        <v>0</v>
      </c>
      <c r="W799" s="12">
        <v>0</v>
      </c>
      <c r="X799" s="5">
        <v>30.27</v>
      </c>
      <c r="Y799" s="6">
        <f t="shared" si="40"/>
        <v>109.12040374909878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6">
        <v>0</v>
      </c>
      <c r="AJ799" s="6">
        <v>0</v>
      </c>
      <c r="AK799" s="6">
        <v>0</v>
      </c>
      <c r="AL799" s="6">
        <v>1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11">
        <v>0</v>
      </c>
      <c r="AT799" s="5">
        <v>1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</row>
    <row r="800" spans="1:52" ht="15.75" customHeight="1">
      <c r="A800" s="4">
        <v>43647</v>
      </c>
      <c r="B800" s="2" t="s">
        <v>20</v>
      </c>
      <c r="C800" s="19">
        <v>2</v>
      </c>
      <c r="D800" s="5" t="s">
        <v>17</v>
      </c>
      <c r="E800" s="6">
        <v>2187292.7999999998</v>
      </c>
      <c r="F800" s="6">
        <f t="shared" si="0"/>
        <v>14.598175172727684</v>
      </c>
      <c r="G800" s="21">
        <v>573181</v>
      </c>
      <c r="H800" s="30">
        <f t="shared" si="41"/>
        <v>6881957</v>
      </c>
      <c r="I800" s="10">
        <f t="shared" si="39"/>
        <v>15.744413617136376</v>
      </c>
      <c r="J800" s="10">
        <v>0.5</v>
      </c>
      <c r="K800" s="10">
        <v>428.56</v>
      </c>
      <c r="L800" s="6">
        <f t="shared" si="1"/>
        <v>6.0604307515727047</v>
      </c>
      <c r="M800" s="11">
        <v>152.85310079999999</v>
      </c>
      <c r="N800" s="11">
        <f t="shared" si="2"/>
        <v>5.0359982562610801</v>
      </c>
      <c r="O800" s="5">
        <v>0</v>
      </c>
      <c r="P800" s="5">
        <v>1</v>
      </c>
      <c r="Q800" s="5">
        <v>0</v>
      </c>
      <c r="R800" s="5">
        <v>0</v>
      </c>
      <c r="S800" s="5">
        <f t="shared" si="37"/>
        <v>0</v>
      </c>
      <c r="T800" s="5">
        <v>2467.4245559999999</v>
      </c>
      <c r="U800" s="5">
        <f t="shared" si="4"/>
        <v>7.8109301957642217</v>
      </c>
      <c r="V800" s="2">
        <v>0</v>
      </c>
      <c r="W800" s="12">
        <v>0</v>
      </c>
      <c r="X800" s="5">
        <v>29.98</v>
      </c>
      <c r="Y800" s="6">
        <f t="shared" si="40"/>
        <v>108.07498197548666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1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11">
        <v>0</v>
      </c>
      <c r="AT800" s="5">
        <v>1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</row>
    <row r="801" spans="1:52" ht="15.75" customHeight="1">
      <c r="A801" s="4">
        <v>43678</v>
      </c>
      <c r="B801" s="2" t="s">
        <v>20</v>
      </c>
      <c r="C801" s="19">
        <v>2</v>
      </c>
      <c r="D801" s="5" t="s">
        <v>17</v>
      </c>
      <c r="E801" s="6">
        <v>1572116.7</v>
      </c>
      <c r="F801" s="6">
        <f t="shared" si="0"/>
        <v>14.267933485857107</v>
      </c>
      <c r="G801" s="21">
        <v>501533</v>
      </c>
      <c r="H801" s="30">
        <f t="shared" si="41"/>
        <v>7383490</v>
      </c>
      <c r="I801" s="10">
        <f t="shared" si="39"/>
        <v>15.814756984523815</v>
      </c>
      <c r="J801" s="10">
        <v>0.5</v>
      </c>
      <c r="K801" s="10">
        <v>388</v>
      </c>
      <c r="L801" s="6">
        <f t="shared" si="1"/>
        <v>5.9610053396232736</v>
      </c>
      <c r="M801" s="11">
        <v>152.85310079999999</v>
      </c>
      <c r="N801" s="11">
        <f t="shared" si="2"/>
        <v>5.0359982562610801</v>
      </c>
      <c r="O801" s="5">
        <v>0</v>
      </c>
      <c r="P801" s="5">
        <v>1</v>
      </c>
      <c r="Q801" s="5">
        <v>0</v>
      </c>
      <c r="R801" s="5">
        <v>0</v>
      </c>
      <c r="S801" s="5">
        <f t="shared" si="37"/>
        <v>0</v>
      </c>
      <c r="T801" s="5">
        <v>2467.4245559999999</v>
      </c>
      <c r="U801" s="5">
        <f t="shared" si="4"/>
        <v>7.8109301957642217</v>
      </c>
      <c r="V801" s="2">
        <v>0</v>
      </c>
      <c r="W801" s="12">
        <v>0</v>
      </c>
      <c r="X801" s="5">
        <v>29.88</v>
      </c>
      <c r="Y801" s="6">
        <f t="shared" si="40"/>
        <v>107.71449170872387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1</v>
      </c>
      <c r="AO801" s="6">
        <v>0</v>
      </c>
      <c r="AP801" s="6">
        <v>0</v>
      </c>
      <c r="AQ801" s="6">
        <v>0</v>
      </c>
      <c r="AR801" s="6">
        <v>0</v>
      </c>
      <c r="AS801" s="11">
        <v>0</v>
      </c>
      <c r="AT801" s="5">
        <v>1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</row>
    <row r="802" spans="1:52" ht="15.75" customHeight="1">
      <c r="A802" s="4">
        <v>43709</v>
      </c>
      <c r="B802" s="2" t="s">
        <v>20</v>
      </c>
      <c r="C802" s="19">
        <v>2</v>
      </c>
      <c r="D802" s="5" t="s">
        <v>17</v>
      </c>
      <c r="E802" s="6">
        <v>1503763.8</v>
      </c>
      <c r="F802" s="6">
        <f t="shared" si="0"/>
        <v>14.223481723286273</v>
      </c>
      <c r="G802" s="21">
        <v>537357</v>
      </c>
      <c r="H802" s="30">
        <f t="shared" si="41"/>
        <v>7920847</v>
      </c>
      <c r="I802" s="10">
        <f t="shared" si="39"/>
        <v>15.885008702516904</v>
      </c>
      <c r="J802" s="10">
        <v>0.5</v>
      </c>
      <c r="K802" s="10">
        <v>390.59</v>
      </c>
      <c r="L802" s="6">
        <f t="shared" si="1"/>
        <v>5.967658416476346</v>
      </c>
      <c r="M802" s="11">
        <v>152.85310079999999</v>
      </c>
      <c r="N802" s="11">
        <f t="shared" si="2"/>
        <v>5.0359982562610801</v>
      </c>
      <c r="O802" s="5">
        <v>0</v>
      </c>
      <c r="P802" s="5">
        <v>1</v>
      </c>
      <c r="Q802" s="5">
        <v>0</v>
      </c>
      <c r="R802" s="5">
        <v>0</v>
      </c>
      <c r="S802" s="5">
        <f t="shared" si="37"/>
        <v>0</v>
      </c>
      <c r="T802" s="5">
        <v>2467.4245559999999</v>
      </c>
      <c r="U802" s="5">
        <f t="shared" si="4"/>
        <v>7.8109301957642217</v>
      </c>
      <c r="V802" s="2">
        <v>0</v>
      </c>
      <c r="W802" s="12">
        <v>0</v>
      </c>
      <c r="X802" s="5">
        <v>31.02</v>
      </c>
      <c r="Y802" s="6">
        <f t="shared" si="40"/>
        <v>111.82408074981976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1</v>
      </c>
      <c r="AP802" s="6">
        <v>0</v>
      </c>
      <c r="AQ802" s="6">
        <v>0</v>
      </c>
      <c r="AR802" s="6">
        <v>0</v>
      </c>
      <c r="AS802" s="11">
        <v>0</v>
      </c>
      <c r="AT802" s="5">
        <v>1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</row>
    <row r="803" spans="1:52" ht="15.75" customHeight="1">
      <c r="A803" s="4">
        <v>43739</v>
      </c>
      <c r="B803" s="2" t="s">
        <v>20</v>
      </c>
      <c r="C803" s="19">
        <v>2</v>
      </c>
      <c r="D803" s="5" t="s">
        <v>17</v>
      </c>
      <c r="E803" s="6">
        <v>2597410.2000000002</v>
      </c>
      <c r="F803" s="6">
        <f t="shared" si="0"/>
        <v>14.770025429654343</v>
      </c>
      <c r="G803" s="21">
        <v>447797</v>
      </c>
      <c r="H803" s="30">
        <f t="shared" si="41"/>
        <v>8368644</v>
      </c>
      <c r="I803" s="10">
        <f t="shared" si="39"/>
        <v>15.94000242217262</v>
      </c>
      <c r="J803" s="10">
        <v>0.5</v>
      </c>
      <c r="K803" s="10">
        <v>405.46</v>
      </c>
      <c r="L803" s="6">
        <f t="shared" si="1"/>
        <v>6.0050222250400473</v>
      </c>
      <c r="M803" s="11">
        <v>122.6820984</v>
      </c>
      <c r="N803" s="11">
        <f t="shared" si="2"/>
        <v>4.8177145510599972</v>
      </c>
      <c r="O803" s="5">
        <v>0</v>
      </c>
      <c r="P803" s="5">
        <v>1</v>
      </c>
      <c r="Q803" s="5">
        <v>0</v>
      </c>
      <c r="R803" s="5">
        <v>0</v>
      </c>
      <c r="S803" s="5">
        <f t="shared" si="37"/>
        <v>0</v>
      </c>
      <c r="T803" s="5">
        <v>2467.4245559999999</v>
      </c>
      <c r="U803" s="5">
        <f t="shared" si="4"/>
        <v>7.8109301957642217</v>
      </c>
      <c r="V803" s="2">
        <v>0</v>
      </c>
      <c r="W803" s="12">
        <v>0</v>
      </c>
      <c r="X803" s="5">
        <v>30.79</v>
      </c>
      <c r="Y803" s="6">
        <f t="shared" si="40"/>
        <v>110.99495313626532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1</v>
      </c>
      <c r="AQ803" s="6">
        <v>0</v>
      </c>
      <c r="AR803" s="6">
        <v>0</v>
      </c>
      <c r="AS803" s="11">
        <v>0</v>
      </c>
      <c r="AT803" s="5">
        <v>1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</row>
    <row r="804" spans="1:52" ht="15.75" customHeight="1">
      <c r="A804" s="4">
        <v>43770</v>
      </c>
      <c r="B804" s="2" t="s">
        <v>20</v>
      </c>
      <c r="C804" s="19">
        <v>2</v>
      </c>
      <c r="D804" s="5" t="s">
        <v>17</v>
      </c>
      <c r="E804" s="6">
        <v>1913881.2</v>
      </c>
      <c r="F804" s="6">
        <f t="shared" si="0"/>
        <v>14.464643780103161</v>
      </c>
      <c r="G804" s="21">
        <v>411973</v>
      </c>
      <c r="H804" s="30">
        <f t="shared" si="41"/>
        <v>8780617</v>
      </c>
      <c r="I804" s="10">
        <f t="shared" si="39"/>
        <v>15.988057236490762</v>
      </c>
      <c r="J804" s="10">
        <v>0.5</v>
      </c>
      <c r="K804" s="10">
        <v>410.6</v>
      </c>
      <c r="L804" s="6">
        <f t="shared" si="1"/>
        <v>6.0176195045848333</v>
      </c>
      <c r="M804" s="11">
        <v>122.6820984</v>
      </c>
      <c r="N804" s="11">
        <f t="shared" si="2"/>
        <v>4.8177145510599972</v>
      </c>
      <c r="O804" s="5">
        <v>0</v>
      </c>
      <c r="P804" s="5">
        <v>1</v>
      </c>
      <c r="Q804" s="5">
        <v>0</v>
      </c>
      <c r="R804" s="5">
        <v>0</v>
      </c>
      <c r="S804" s="5">
        <f t="shared" si="37"/>
        <v>0</v>
      </c>
      <c r="T804" s="5">
        <v>2467.4245559999999</v>
      </c>
      <c r="U804" s="5">
        <f t="shared" si="4"/>
        <v>7.8109301957642217</v>
      </c>
      <c r="V804" s="2">
        <v>0</v>
      </c>
      <c r="W804" s="12">
        <v>0</v>
      </c>
      <c r="X804" s="5">
        <v>30.82</v>
      </c>
      <c r="Y804" s="6">
        <f t="shared" si="40"/>
        <v>111.10310021629417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1</v>
      </c>
      <c r="AR804" s="6">
        <v>0</v>
      </c>
      <c r="AS804" s="11">
        <v>0</v>
      </c>
      <c r="AT804" s="5">
        <v>1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</row>
    <row r="805" spans="1:52" ht="15.75" customHeight="1">
      <c r="A805" s="4">
        <v>43800</v>
      </c>
      <c r="B805" s="2" t="s">
        <v>20</v>
      </c>
      <c r="C805" s="19">
        <v>2</v>
      </c>
      <c r="D805" s="5" t="s">
        <v>17</v>
      </c>
      <c r="E805" s="6">
        <v>2187292.7999999998</v>
      </c>
      <c r="F805" s="6">
        <f t="shared" si="0"/>
        <v>14.598175172727684</v>
      </c>
      <c r="G805" s="21">
        <v>644828</v>
      </c>
      <c r="H805" s="30">
        <f t="shared" si="41"/>
        <v>9425445</v>
      </c>
      <c r="I805" s="10">
        <f t="shared" si="39"/>
        <v>16.058923505037875</v>
      </c>
      <c r="J805" s="10">
        <v>0.5</v>
      </c>
      <c r="K805" s="10">
        <v>446.14</v>
      </c>
      <c r="L805" s="6">
        <f t="shared" si="1"/>
        <v>6.1006328041086357</v>
      </c>
      <c r="M805" s="11">
        <v>122.6820984</v>
      </c>
      <c r="N805" s="11">
        <f t="shared" si="2"/>
        <v>4.8177145510599972</v>
      </c>
      <c r="O805" s="5">
        <v>0</v>
      </c>
      <c r="P805" s="5">
        <v>1</v>
      </c>
      <c r="Q805" s="5">
        <v>0</v>
      </c>
      <c r="R805" s="5">
        <v>0</v>
      </c>
      <c r="S805" s="5">
        <f t="shared" si="37"/>
        <v>0</v>
      </c>
      <c r="T805" s="5">
        <v>2467.4245559999999</v>
      </c>
      <c r="U805" s="5">
        <f t="shared" si="4"/>
        <v>7.8109301957642217</v>
      </c>
      <c r="V805" s="2">
        <v>0</v>
      </c>
      <c r="W805" s="12">
        <v>0</v>
      </c>
      <c r="X805" s="5">
        <v>31.17</v>
      </c>
      <c r="Y805" s="6">
        <f t="shared" si="40"/>
        <v>112.36481614996396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1</v>
      </c>
      <c r="AS805" s="11">
        <v>0</v>
      </c>
      <c r="AT805" s="5">
        <v>1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</row>
    <row r="806" spans="1:52" ht="15.75" customHeight="1">
      <c r="A806" s="4">
        <v>43831</v>
      </c>
      <c r="B806" s="2" t="s">
        <v>20</v>
      </c>
      <c r="C806" s="19">
        <v>2</v>
      </c>
      <c r="D806" s="5" t="s">
        <v>17</v>
      </c>
      <c r="E806" s="6">
        <v>1654245.45</v>
      </c>
      <c r="F806" s="6">
        <f t="shared" si="0"/>
        <v>14.318855541379364</v>
      </c>
      <c r="G806" s="21">
        <v>465709</v>
      </c>
      <c r="H806" s="30">
        <f t="shared" si="41"/>
        <v>9891154</v>
      </c>
      <c r="I806" s="10">
        <f t="shared" si="39"/>
        <v>16.107151380310608</v>
      </c>
      <c r="J806" s="10">
        <v>0.5</v>
      </c>
      <c r="K806" s="10">
        <v>445.58</v>
      </c>
      <c r="L806" s="6">
        <f t="shared" si="1"/>
        <v>6.0993768043023771</v>
      </c>
      <c r="M806" s="11">
        <v>155.34465080000001</v>
      </c>
      <c r="N806" s="11">
        <f t="shared" si="2"/>
        <v>5.0520628703348827</v>
      </c>
      <c r="O806" s="5">
        <v>0</v>
      </c>
      <c r="P806" s="5">
        <v>1</v>
      </c>
      <c r="Q806" s="5">
        <v>0</v>
      </c>
      <c r="R806" s="5">
        <v>0</v>
      </c>
      <c r="S806" s="5">
        <f t="shared" si="37"/>
        <v>0</v>
      </c>
      <c r="T806" s="5">
        <v>2467.4245559999999</v>
      </c>
      <c r="U806" s="5">
        <f t="shared" si="4"/>
        <v>7.8109301957642217</v>
      </c>
      <c r="V806" s="2">
        <v>0</v>
      </c>
      <c r="W806" s="12">
        <v>0</v>
      </c>
      <c r="X806" s="5">
        <v>31.01</v>
      </c>
      <c r="Y806" s="6">
        <f t="shared" si="40"/>
        <v>111.78803172314348</v>
      </c>
      <c r="Z806" s="5">
        <v>1</v>
      </c>
      <c r="AA806" s="5">
        <v>4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1</v>
      </c>
      <c r="AH806" s="5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11">
        <v>0</v>
      </c>
      <c r="AT806" s="5">
        <v>1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</row>
    <row r="807" spans="1:52" ht="15.75" customHeight="1">
      <c r="A807" s="4">
        <v>43862</v>
      </c>
      <c r="B807" s="2" t="s">
        <v>20</v>
      </c>
      <c r="C807" s="19">
        <v>2</v>
      </c>
      <c r="D807" s="5" t="s">
        <v>17</v>
      </c>
      <c r="E807" s="6">
        <v>1526995.8</v>
      </c>
      <c r="F807" s="6">
        <f t="shared" si="0"/>
        <v>14.238812833705827</v>
      </c>
      <c r="G807" s="21">
        <v>394061</v>
      </c>
      <c r="H807" s="30">
        <f t="shared" si="41"/>
        <v>10285215</v>
      </c>
      <c r="I807" s="10">
        <f t="shared" si="39"/>
        <v>16.146217985080163</v>
      </c>
      <c r="J807" s="10">
        <v>0.5</v>
      </c>
      <c r="K807" s="10">
        <v>422.61</v>
      </c>
      <c r="L807" s="6">
        <f t="shared" si="1"/>
        <v>6.0464497679403255</v>
      </c>
      <c r="M807" s="11">
        <v>155.34465080000001</v>
      </c>
      <c r="N807" s="11">
        <f t="shared" si="2"/>
        <v>5.0520628703348827</v>
      </c>
      <c r="O807" s="5">
        <v>0</v>
      </c>
      <c r="P807" s="5">
        <v>1</v>
      </c>
      <c r="Q807" s="5">
        <v>0</v>
      </c>
      <c r="R807" s="5">
        <v>0</v>
      </c>
      <c r="S807" s="5">
        <f t="shared" si="37"/>
        <v>0</v>
      </c>
      <c r="T807" s="5">
        <v>2467.4245559999999</v>
      </c>
      <c r="U807" s="5">
        <f t="shared" si="4"/>
        <v>7.8109301957642217</v>
      </c>
      <c r="V807" s="2">
        <v>0</v>
      </c>
      <c r="W807" s="12">
        <v>0</v>
      </c>
      <c r="X807" s="5">
        <v>31</v>
      </c>
      <c r="Y807" s="6">
        <f t="shared" si="40"/>
        <v>111.75198269646719</v>
      </c>
      <c r="Z807" s="5">
        <v>3</v>
      </c>
      <c r="AA807" s="5">
        <v>17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1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11">
        <v>0</v>
      </c>
      <c r="AT807" s="5">
        <v>1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</row>
    <row r="808" spans="1:52" ht="15.75" customHeight="1">
      <c r="A808" s="4">
        <v>43891</v>
      </c>
      <c r="B808" s="2" t="s">
        <v>20</v>
      </c>
      <c r="C808" s="19">
        <v>2</v>
      </c>
      <c r="D808" s="5" t="s">
        <v>17</v>
      </c>
      <c r="E808" s="6">
        <v>1145246.8500000001</v>
      </c>
      <c r="F808" s="6">
        <f t="shared" si="0"/>
        <v>13.951130761254047</v>
      </c>
      <c r="G808" s="21">
        <v>429885</v>
      </c>
      <c r="H808" s="30">
        <f t="shared" si="41"/>
        <v>10715100</v>
      </c>
      <c r="I808" s="10">
        <f t="shared" si="39"/>
        <v>16.187164519557417</v>
      </c>
      <c r="J808" s="10">
        <v>0.5</v>
      </c>
      <c r="K808" s="10">
        <v>396.85</v>
      </c>
      <c r="L808" s="6">
        <f t="shared" si="1"/>
        <v>5.9835583755368846</v>
      </c>
      <c r="M808" s="11">
        <v>155.34465080000001</v>
      </c>
      <c r="N808" s="11">
        <f t="shared" si="2"/>
        <v>5.0520628703348827</v>
      </c>
      <c r="O808" s="5">
        <v>0</v>
      </c>
      <c r="P808" s="5">
        <v>1</v>
      </c>
      <c r="Q808" s="5">
        <v>0</v>
      </c>
      <c r="R808" s="5">
        <v>0</v>
      </c>
      <c r="S808" s="5">
        <f t="shared" si="37"/>
        <v>0</v>
      </c>
      <c r="T808" s="5">
        <v>2467.4245559999999</v>
      </c>
      <c r="U808" s="5">
        <f t="shared" si="4"/>
        <v>7.8109301957642217</v>
      </c>
      <c r="V808" s="2">
        <v>0</v>
      </c>
      <c r="W808" s="12">
        <v>0</v>
      </c>
      <c r="X808" s="5">
        <v>31.36</v>
      </c>
      <c r="Y808" s="6">
        <f t="shared" si="40"/>
        <v>113.04974765681327</v>
      </c>
      <c r="Z808" s="5">
        <v>1251</v>
      </c>
      <c r="AA808" s="5">
        <v>643</v>
      </c>
      <c r="AB808" s="5">
        <v>32</v>
      </c>
      <c r="AC808" s="5">
        <v>6</v>
      </c>
      <c r="AD808" s="5">
        <v>0</v>
      </c>
      <c r="AE808" s="5">
        <v>0</v>
      </c>
      <c r="AF808" s="5">
        <v>1</v>
      </c>
      <c r="AG808" s="5">
        <v>0</v>
      </c>
      <c r="AH808" s="5">
        <v>0</v>
      </c>
      <c r="AI808" s="6">
        <v>1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11">
        <v>0</v>
      </c>
      <c r="AT808" s="5">
        <v>1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</row>
    <row r="809" spans="1:52" ht="15.75" customHeight="1">
      <c r="A809" s="4">
        <v>43922</v>
      </c>
      <c r="B809" s="2" t="s">
        <v>20</v>
      </c>
      <c r="C809" s="19">
        <v>2</v>
      </c>
      <c r="D809" s="5" t="s">
        <v>17</v>
      </c>
      <c r="E809" s="6">
        <v>890747.55</v>
      </c>
      <c r="F809" s="6">
        <f t="shared" si="0"/>
        <v>13.699816332973141</v>
      </c>
      <c r="G809" s="21">
        <v>609004</v>
      </c>
      <c r="H809" s="30">
        <f t="shared" si="41"/>
        <v>11324104</v>
      </c>
      <c r="I809" s="10">
        <f t="shared" si="39"/>
        <v>16.242444109205664</v>
      </c>
      <c r="J809" s="10">
        <v>0.5</v>
      </c>
      <c r="K809" s="10">
        <v>282.60000000000002</v>
      </c>
      <c r="L809" s="6">
        <f t="shared" si="1"/>
        <v>5.6440324702504272</v>
      </c>
      <c r="M809" s="11">
        <v>138.77622070000001</v>
      </c>
      <c r="N809" s="11">
        <f t="shared" si="2"/>
        <v>4.9400427201959829</v>
      </c>
      <c r="O809" s="5">
        <v>0</v>
      </c>
      <c r="P809" s="5">
        <v>1</v>
      </c>
      <c r="Q809" s="5">
        <v>0</v>
      </c>
      <c r="R809" s="5">
        <v>0</v>
      </c>
      <c r="S809" s="5">
        <f t="shared" si="37"/>
        <v>0</v>
      </c>
      <c r="T809" s="5">
        <v>2467.4245559999999</v>
      </c>
      <c r="U809" s="5">
        <f t="shared" si="4"/>
        <v>7.8109301957642217</v>
      </c>
      <c r="V809" s="2">
        <v>0</v>
      </c>
      <c r="W809" s="12">
        <v>0</v>
      </c>
      <c r="X809" s="5">
        <v>32.880000000000003</v>
      </c>
      <c r="Y809" s="6">
        <f t="shared" si="40"/>
        <v>118.52919971160782</v>
      </c>
      <c r="Z809" s="5">
        <v>34863</v>
      </c>
      <c r="AA809" s="5">
        <v>11817</v>
      </c>
      <c r="AB809" s="5">
        <v>1154</v>
      </c>
      <c r="AC809" s="5">
        <v>99</v>
      </c>
      <c r="AD809" s="5">
        <v>0</v>
      </c>
      <c r="AE809" s="5">
        <v>0</v>
      </c>
      <c r="AF809" s="5">
        <v>1</v>
      </c>
      <c r="AG809" s="5">
        <v>0</v>
      </c>
      <c r="AH809" s="5">
        <v>0</v>
      </c>
      <c r="AI809" s="6">
        <v>0</v>
      </c>
      <c r="AJ809" s="6">
        <v>1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11">
        <v>0</v>
      </c>
      <c r="AT809" s="5">
        <v>1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</row>
    <row r="810" spans="1:52" ht="15.75" customHeight="1">
      <c r="A810" s="9">
        <v>43952</v>
      </c>
      <c r="B810" s="2" t="s">
        <v>20</v>
      </c>
      <c r="C810" s="19">
        <v>2</v>
      </c>
      <c r="D810" s="5" t="s">
        <v>17</v>
      </c>
      <c r="E810" s="6">
        <v>1908744.75</v>
      </c>
      <c r="F810" s="6">
        <f t="shared" si="0"/>
        <v>14.461956385020038</v>
      </c>
      <c r="G810" s="21">
        <v>322414</v>
      </c>
      <c r="H810" s="30">
        <f t="shared" si="41"/>
        <v>11646518</v>
      </c>
      <c r="I810" s="10">
        <f t="shared" si="39"/>
        <v>16.270517809181051</v>
      </c>
      <c r="J810" s="10">
        <v>0.5</v>
      </c>
      <c r="K810" s="10">
        <v>315.67</v>
      </c>
      <c r="L810" s="6">
        <f t="shared" si="1"/>
        <v>5.7546973641243069</v>
      </c>
      <c r="M810" s="11">
        <v>138.77622070000001</v>
      </c>
      <c r="N810" s="11">
        <f t="shared" si="2"/>
        <v>4.9400427201959829</v>
      </c>
      <c r="O810" s="5">
        <v>0</v>
      </c>
      <c r="P810" s="5">
        <v>1</v>
      </c>
      <c r="Q810" s="5">
        <v>0</v>
      </c>
      <c r="R810" s="5">
        <v>0</v>
      </c>
      <c r="S810" s="5">
        <f t="shared" si="37"/>
        <v>0</v>
      </c>
      <c r="T810" s="5">
        <v>2467.4245559999999</v>
      </c>
      <c r="U810" s="5">
        <f t="shared" si="4"/>
        <v>7.8109301957642217</v>
      </c>
      <c r="V810" s="2">
        <v>0</v>
      </c>
      <c r="W810" s="12">
        <v>0</v>
      </c>
      <c r="X810" s="5">
        <v>32.64</v>
      </c>
      <c r="Y810" s="6">
        <f t="shared" si="40"/>
        <v>117.66402307137707</v>
      </c>
      <c r="Z810" s="5">
        <v>190609</v>
      </c>
      <c r="AA810" s="5">
        <v>22076</v>
      </c>
      <c r="AB810" s="5">
        <v>5408</v>
      </c>
      <c r="AC810" s="5">
        <v>159</v>
      </c>
      <c r="AD810" s="5">
        <v>0</v>
      </c>
      <c r="AE810" s="5">
        <v>0</v>
      </c>
      <c r="AF810" s="5">
        <v>1</v>
      </c>
      <c r="AG810" s="5">
        <v>0</v>
      </c>
      <c r="AH810" s="5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11">
        <v>0</v>
      </c>
      <c r="AT810" s="5">
        <v>1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</row>
    <row r="811" spans="1:52" ht="15.75" customHeight="1">
      <c r="A811" s="4">
        <v>43983</v>
      </c>
      <c r="B811" s="2" t="s">
        <v>20</v>
      </c>
      <c r="C811" s="19">
        <v>2</v>
      </c>
      <c r="D811" s="5" t="s">
        <v>17</v>
      </c>
      <c r="E811" s="6">
        <v>1272496.5</v>
      </c>
      <c r="F811" s="6">
        <f t="shared" si="0"/>
        <v>14.056491276911872</v>
      </c>
      <c r="G811" s="21">
        <v>2865905</v>
      </c>
      <c r="H811" s="30">
        <f t="shared" si="41"/>
        <v>14512423</v>
      </c>
      <c r="I811" s="10">
        <f t="shared" si="39"/>
        <v>16.49051559920332</v>
      </c>
      <c r="J811" s="10">
        <v>0.5</v>
      </c>
      <c r="K811" s="10">
        <v>402.45</v>
      </c>
      <c r="L811" s="6">
        <f t="shared" si="1"/>
        <v>5.9975708655397426</v>
      </c>
      <c r="M811" s="11">
        <v>138.77622070000001</v>
      </c>
      <c r="N811" s="11">
        <f t="shared" si="2"/>
        <v>4.9400427201959829</v>
      </c>
      <c r="O811" s="5">
        <v>0</v>
      </c>
      <c r="P811" s="5">
        <v>1</v>
      </c>
      <c r="Q811" s="5">
        <v>0</v>
      </c>
      <c r="R811" s="5">
        <v>0</v>
      </c>
      <c r="S811" s="5">
        <f t="shared" si="37"/>
        <v>0</v>
      </c>
      <c r="T811" s="5">
        <v>2467.4245559999999</v>
      </c>
      <c r="U811" s="5">
        <f t="shared" si="4"/>
        <v>7.8109301957642217</v>
      </c>
      <c r="V811" s="2">
        <v>0</v>
      </c>
      <c r="W811" s="12">
        <v>0</v>
      </c>
      <c r="X811" s="5">
        <v>32.86</v>
      </c>
      <c r="Y811" s="6">
        <f t="shared" si="40"/>
        <v>118.45710165825524</v>
      </c>
      <c r="Z811" s="5">
        <v>585481</v>
      </c>
      <c r="AA811" s="5">
        <v>14110</v>
      </c>
      <c r="AB811" s="5">
        <v>17400</v>
      </c>
      <c r="AC811" s="5">
        <v>51</v>
      </c>
      <c r="AD811" s="5">
        <v>0</v>
      </c>
      <c r="AE811" s="5">
        <v>0</v>
      </c>
      <c r="AF811" s="5">
        <v>1</v>
      </c>
      <c r="AG811" s="5">
        <v>0</v>
      </c>
      <c r="AH811" s="5">
        <v>0</v>
      </c>
      <c r="AI811" s="6">
        <v>0</v>
      </c>
      <c r="AJ811" s="6">
        <v>0</v>
      </c>
      <c r="AK811" s="6">
        <v>0</v>
      </c>
      <c r="AL811" s="6">
        <v>1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11">
        <v>0</v>
      </c>
      <c r="AT811" s="5">
        <v>1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</row>
    <row r="812" spans="1:52" ht="15.75" customHeight="1">
      <c r="A812" s="4">
        <v>44013</v>
      </c>
      <c r="B812" s="2" t="s">
        <v>20</v>
      </c>
      <c r="C812" s="19">
        <v>2</v>
      </c>
      <c r="D812" s="5" t="s">
        <v>17</v>
      </c>
      <c r="E812" s="6">
        <v>2035994.4</v>
      </c>
      <c r="F812" s="6">
        <f t="shared" si="0"/>
        <v>14.526494906157609</v>
      </c>
      <c r="G812" s="21">
        <v>573181</v>
      </c>
      <c r="H812" s="30">
        <f t="shared" si="41"/>
        <v>15085604</v>
      </c>
      <c r="I812" s="10">
        <f t="shared" si="39"/>
        <v>16.529251469548338</v>
      </c>
      <c r="J812" s="10">
        <v>0.5</v>
      </c>
      <c r="K812" s="10">
        <v>470.58</v>
      </c>
      <c r="L812" s="6">
        <f t="shared" si="1"/>
        <v>6.1539659764526302</v>
      </c>
      <c r="M812" s="11">
        <v>142.08835010000001</v>
      </c>
      <c r="N812" s="11">
        <f t="shared" si="2"/>
        <v>4.9634622723468906</v>
      </c>
      <c r="O812" s="5">
        <v>0</v>
      </c>
      <c r="P812" s="5">
        <v>1</v>
      </c>
      <c r="Q812" s="5">
        <v>0</v>
      </c>
      <c r="R812" s="5">
        <v>0</v>
      </c>
      <c r="S812" s="5">
        <f t="shared" si="37"/>
        <v>0</v>
      </c>
      <c r="T812" s="5">
        <v>2467.4245559999999</v>
      </c>
      <c r="U812" s="5">
        <f t="shared" si="4"/>
        <v>7.8109301957642217</v>
      </c>
      <c r="V812" s="2">
        <v>0</v>
      </c>
      <c r="W812" s="12">
        <v>0</v>
      </c>
      <c r="X812" s="5">
        <v>32.81</v>
      </c>
      <c r="Y812" s="6">
        <f t="shared" si="40"/>
        <v>118.27685652487384</v>
      </c>
      <c r="Z812" s="5">
        <v>1695988</v>
      </c>
      <c r="AA812" s="5">
        <v>11839</v>
      </c>
      <c r="AB812" s="5">
        <v>36511</v>
      </c>
      <c r="AC812" s="5">
        <v>36</v>
      </c>
      <c r="AD812" s="5">
        <v>0</v>
      </c>
      <c r="AE812" s="5">
        <v>0</v>
      </c>
      <c r="AF812" s="5">
        <v>1</v>
      </c>
      <c r="AG812" s="5">
        <v>0</v>
      </c>
      <c r="AH812" s="5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1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11">
        <v>0</v>
      </c>
      <c r="AT812" s="5">
        <v>1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</row>
    <row r="813" spans="1:52" ht="15.75" customHeight="1">
      <c r="A813" s="4">
        <v>44044</v>
      </c>
      <c r="B813" s="2" t="s">
        <v>20</v>
      </c>
      <c r="C813" s="19">
        <v>2</v>
      </c>
      <c r="D813" s="5" t="s">
        <v>17</v>
      </c>
      <c r="E813" s="6">
        <v>1463370.9750000001</v>
      </c>
      <c r="F813" s="6">
        <f t="shared" si="0"/>
        <v>14.196253219287032</v>
      </c>
      <c r="G813" s="21">
        <v>501533</v>
      </c>
      <c r="H813" s="30">
        <f t="shared" si="41"/>
        <v>15587137</v>
      </c>
      <c r="I813" s="10">
        <f t="shared" si="39"/>
        <v>16.561956580808324</v>
      </c>
      <c r="J813" s="10">
        <v>0.5</v>
      </c>
      <c r="K813" s="10">
        <v>409.83</v>
      </c>
      <c r="L813" s="6">
        <f t="shared" si="1"/>
        <v>6.0157424395675054</v>
      </c>
      <c r="M813" s="11">
        <v>142.08835010000001</v>
      </c>
      <c r="N813" s="11">
        <f t="shared" si="2"/>
        <v>4.9634622723468906</v>
      </c>
      <c r="O813" s="5">
        <v>0</v>
      </c>
      <c r="P813" s="5">
        <v>1</v>
      </c>
      <c r="Q813" s="5">
        <v>0</v>
      </c>
      <c r="R813" s="5">
        <v>0</v>
      </c>
      <c r="S813" s="5">
        <f t="shared" si="37"/>
        <v>0</v>
      </c>
      <c r="T813" s="5">
        <v>2467.4245559999999</v>
      </c>
      <c r="U813" s="5">
        <f t="shared" si="4"/>
        <v>7.8109301957642217</v>
      </c>
      <c r="V813" s="2">
        <v>0</v>
      </c>
      <c r="W813" s="12">
        <v>0</v>
      </c>
      <c r="X813" s="5">
        <v>32.51</v>
      </c>
      <c r="Y813" s="6">
        <f t="shared" si="40"/>
        <v>117.19538572458545</v>
      </c>
      <c r="Z813" s="5">
        <v>3691166</v>
      </c>
      <c r="AA813" s="5">
        <v>9725</v>
      </c>
      <c r="AB813" s="5">
        <v>65288</v>
      </c>
      <c r="AC813" s="5">
        <v>33</v>
      </c>
      <c r="AD813" s="5">
        <v>0</v>
      </c>
      <c r="AE813" s="5">
        <v>0</v>
      </c>
      <c r="AF813" s="5">
        <v>1</v>
      </c>
      <c r="AG813" s="5">
        <v>0</v>
      </c>
      <c r="AH813" s="5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1</v>
      </c>
      <c r="AO813" s="6">
        <v>0</v>
      </c>
      <c r="AP813" s="6">
        <v>0</v>
      </c>
      <c r="AQ813" s="6">
        <v>0</v>
      </c>
      <c r="AR813" s="6">
        <v>0</v>
      </c>
      <c r="AS813" s="11">
        <v>0</v>
      </c>
      <c r="AT813" s="5">
        <v>1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</row>
    <row r="814" spans="1:52" ht="15.75" customHeight="1">
      <c r="A814" s="4">
        <v>44075</v>
      </c>
      <c r="B814" s="2" t="s">
        <v>20</v>
      </c>
      <c r="C814" s="19">
        <v>2</v>
      </c>
      <c r="D814" s="5" t="s">
        <v>17</v>
      </c>
      <c r="E814" s="6">
        <v>1399746.15</v>
      </c>
      <c r="F814" s="6">
        <f t="shared" si="0"/>
        <v>14.151801456716198</v>
      </c>
      <c r="G814" s="21">
        <v>537357</v>
      </c>
      <c r="H814" s="30">
        <f t="shared" si="41"/>
        <v>16124494</v>
      </c>
      <c r="I814" s="10">
        <f t="shared" si="39"/>
        <v>16.595850040308793</v>
      </c>
      <c r="J814" s="10">
        <v>0.5</v>
      </c>
      <c r="K814" s="10">
        <v>427.32</v>
      </c>
      <c r="L814" s="6">
        <f t="shared" si="1"/>
        <v>6.0575331470776863</v>
      </c>
      <c r="M814" s="11">
        <v>142.08835010000001</v>
      </c>
      <c r="N814" s="11">
        <f t="shared" si="2"/>
        <v>4.9634622723468906</v>
      </c>
      <c r="O814" s="5">
        <v>0</v>
      </c>
      <c r="P814" s="5">
        <v>1</v>
      </c>
      <c r="Q814" s="5">
        <v>0</v>
      </c>
      <c r="R814" s="5">
        <v>0</v>
      </c>
      <c r="S814" s="5">
        <f t="shared" si="37"/>
        <v>0</v>
      </c>
      <c r="T814" s="5">
        <v>2467.4245559999999</v>
      </c>
      <c r="U814" s="5">
        <f t="shared" si="4"/>
        <v>7.8109301957642217</v>
      </c>
      <c r="V814" s="2">
        <v>0</v>
      </c>
      <c r="W814" s="12">
        <v>0</v>
      </c>
      <c r="X814" s="5">
        <v>31.98</v>
      </c>
      <c r="Y814" s="6">
        <f t="shared" si="40"/>
        <v>115.28478731074262</v>
      </c>
      <c r="Z814" s="5">
        <v>6312584</v>
      </c>
      <c r="AA814" s="5">
        <v>23959</v>
      </c>
      <c r="AB814" s="5">
        <v>98678</v>
      </c>
      <c r="AC814" s="5">
        <v>35</v>
      </c>
      <c r="AD814" s="5">
        <v>0</v>
      </c>
      <c r="AE814" s="5">
        <v>0</v>
      </c>
      <c r="AF814" s="5">
        <v>1</v>
      </c>
      <c r="AG814" s="5">
        <v>0</v>
      </c>
      <c r="AH814" s="5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1</v>
      </c>
      <c r="AP814" s="6">
        <v>0</v>
      </c>
      <c r="AQ814" s="6">
        <v>0</v>
      </c>
      <c r="AR814" s="6">
        <v>0</v>
      </c>
      <c r="AS814" s="11">
        <v>0</v>
      </c>
      <c r="AT814" s="5">
        <v>1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</row>
    <row r="815" spans="1:52" ht="15.75" customHeight="1">
      <c r="A815" s="4">
        <v>44105</v>
      </c>
      <c r="B815" s="2" t="s">
        <v>20</v>
      </c>
      <c r="C815" s="19">
        <v>2</v>
      </c>
      <c r="D815" s="5" t="s">
        <v>17</v>
      </c>
      <c r="E815" s="6">
        <v>2417743.35</v>
      </c>
      <c r="F815" s="6">
        <f t="shared" si="0"/>
        <v>14.698345163084268</v>
      </c>
      <c r="G815" s="21">
        <v>447797</v>
      </c>
      <c r="H815" s="30">
        <f t="shared" si="41"/>
        <v>16572291</v>
      </c>
      <c r="I815" s="10">
        <f t="shared" si="39"/>
        <v>16.623242641764577</v>
      </c>
      <c r="J815" s="10">
        <v>0.5</v>
      </c>
      <c r="K815" s="10">
        <v>429.25</v>
      </c>
      <c r="L815" s="6">
        <f t="shared" si="1"/>
        <v>6.062039499777585</v>
      </c>
      <c r="M815" s="18">
        <v>135.14659599999999</v>
      </c>
      <c r="N815" s="11">
        <f t="shared" si="2"/>
        <v>4.9137322169710069</v>
      </c>
      <c r="O815" s="5">
        <v>0</v>
      </c>
      <c r="P815" s="5">
        <v>1</v>
      </c>
      <c r="Q815" s="5">
        <v>0</v>
      </c>
      <c r="R815" s="5">
        <v>0</v>
      </c>
      <c r="S815" s="5">
        <f t="shared" si="37"/>
        <v>0</v>
      </c>
      <c r="T815" s="5">
        <v>2467.4245559999999</v>
      </c>
      <c r="U815" s="5">
        <f t="shared" si="4"/>
        <v>7.8109301957642217</v>
      </c>
      <c r="V815" s="2">
        <v>0</v>
      </c>
      <c r="W815" s="12">
        <v>0</v>
      </c>
      <c r="X815" s="5">
        <v>32.049999999999997</v>
      </c>
      <c r="Y815" s="6">
        <f t="shared" si="40"/>
        <v>115.53713049747655</v>
      </c>
      <c r="Z815" s="5">
        <v>8184082</v>
      </c>
      <c r="AA815" s="5">
        <v>38439</v>
      </c>
      <c r="AB815" s="5">
        <v>122111</v>
      </c>
      <c r="AC815" s="5">
        <v>76</v>
      </c>
      <c r="AD815" s="5">
        <v>0</v>
      </c>
      <c r="AE815" s="5">
        <v>0</v>
      </c>
      <c r="AF815" s="5">
        <v>1</v>
      </c>
      <c r="AG815" s="5">
        <v>0</v>
      </c>
      <c r="AH815" s="5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1</v>
      </c>
      <c r="AQ815" s="6">
        <v>0</v>
      </c>
      <c r="AR815" s="6">
        <v>0</v>
      </c>
      <c r="AS815" s="11">
        <v>0</v>
      </c>
      <c r="AT815" s="5">
        <v>1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</row>
    <row r="816" spans="1:52" ht="15.75" customHeight="1">
      <c r="A816" s="4">
        <v>44136</v>
      </c>
      <c r="B816" s="2" t="s">
        <v>20</v>
      </c>
      <c r="C816" s="19">
        <v>2</v>
      </c>
      <c r="D816" s="5" t="s">
        <v>17</v>
      </c>
      <c r="E816" s="6">
        <v>1781495.1</v>
      </c>
      <c r="F816" s="6">
        <f t="shared" si="0"/>
        <v>14.392963513533086</v>
      </c>
      <c r="G816" s="21">
        <v>411973</v>
      </c>
      <c r="H816" s="30">
        <f t="shared" ref="H816:H841" si="42">G816+H815</f>
        <v>16984264</v>
      </c>
      <c r="I816" s="10">
        <f t="shared" si="39"/>
        <v>16.647797826285874</v>
      </c>
      <c r="J816" s="10">
        <v>0.5</v>
      </c>
      <c r="K816" s="10">
        <v>449.7</v>
      </c>
      <c r="L816" s="6">
        <f t="shared" si="1"/>
        <v>6.1085806937766618</v>
      </c>
      <c r="M816" s="11">
        <v>135.14659599999999</v>
      </c>
      <c r="N816" s="11">
        <f t="shared" si="2"/>
        <v>4.9137322169710069</v>
      </c>
      <c r="O816" s="5">
        <v>0</v>
      </c>
      <c r="P816" s="5">
        <v>1</v>
      </c>
      <c r="Q816" s="5">
        <v>0</v>
      </c>
      <c r="R816" s="5">
        <v>0</v>
      </c>
      <c r="S816" s="5">
        <f t="shared" si="37"/>
        <v>0</v>
      </c>
      <c r="T816" s="5">
        <v>2467.4245559999999</v>
      </c>
      <c r="U816" s="5">
        <f t="shared" si="4"/>
        <v>7.8109301957642217</v>
      </c>
      <c r="V816" s="2">
        <v>0</v>
      </c>
      <c r="W816" s="12">
        <v>0</v>
      </c>
      <c r="X816" s="5">
        <v>32.200000000000003</v>
      </c>
      <c r="Y816" s="6">
        <f t="shared" si="40"/>
        <v>116.07786589762078</v>
      </c>
      <c r="Z816" s="5">
        <v>9462809</v>
      </c>
      <c r="AA816" s="5">
        <v>36231</v>
      </c>
      <c r="AB816" s="5">
        <v>137621</v>
      </c>
      <c r="AC816" s="5">
        <v>77</v>
      </c>
      <c r="AD816" s="5">
        <v>0</v>
      </c>
      <c r="AE816" s="5">
        <v>0</v>
      </c>
      <c r="AF816" s="5">
        <v>1</v>
      </c>
      <c r="AG816" s="5">
        <v>0</v>
      </c>
      <c r="AH816" s="5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1</v>
      </c>
      <c r="AR816" s="6">
        <v>0</v>
      </c>
      <c r="AS816" s="11">
        <v>0</v>
      </c>
      <c r="AT816" s="5">
        <v>1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</row>
    <row r="817" spans="1:52" ht="15.75" customHeight="1">
      <c r="A817" s="4">
        <v>44166</v>
      </c>
      <c r="B817" s="2" t="s">
        <v>20</v>
      </c>
      <c r="C817" s="19">
        <v>2</v>
      </c>
      <c r="D817" s="5" t="s">
        <v>17</v>
      </c>
      <c r="E817" s="6">
        <v>2035994.4</v>
      </c>
      <c r="F817" s="6">
        <f t="shared" si="0"/>
        <v>14.526494906157609</v>
      </c>
      <c r="G817" s="21">
        <v>644828</v>
      </c>
      <c r="H817" s="30">
        <f t="shared" si="42"/>
        <v>17629092</v>
      </c>
      <c r="I817" s="10">
        <f t="shared" si="39"/>
        <v>16.685061049928038</v>
      </c>
      <c r="J817" s="10">
        <v>0.5</v>
      </c>
      <c r="K817" s="10">
        <v>471.52</v>
      </c>
      <c r="L817" s="6">
        <f t="shared" si="1"/>
        <v>6.1559615189893844</v>
      </c>
      <c r="M817" s="11">
        <v>135.14659599999999</v>
      </c>
      <c r="N817" s="11">
        <f t="shared" si="2"/>
        <v>4.9137322169710069</v>
      </c>
      <c r="O817" s="5">
        <v>0</v>
      </c>
      <c r="P817" s="5">
        <v>1</v>
      </c>
      <c r="Q817" s="5">
        <v>0</v>
      </c>
      <c r="R817" s="5">
        <v>0</v>
      </c>
      <c r="S817" s="5">
        <f t="shared" si="37"/>
        <v>0</v>
      </c>
      <c r="T817" s="5">
        <v>2467.4245559999999</v>
      </c>
      <c r="U817" s="5">
        <f t="shared" si="4"/>
        <v>7.8109301957642217</v>
      </c>
      <c r="V817" s="2">
        <v>0</v>
      </c>
      <c r="W817" s="12">
        <v>0</v>
      </c>
      <c r="X817" s="5">
        <v>32.18</v>
      </c>
      <c r="Y817" s="6">
        <f t="shared" si="40"/>
        <v>116.00576784426821</v>
      </c>
      <c r="Z817" s="5">
        <v>10286709</v>
      </c>
      <c r="AA817" s="5">
        <v>38962</v>
      </c>
      <c r="AB817" s="5">
        <v>148994</v>
      </c>
      <c r="AC817" s="5">
        <v>97</v>
      </c>
      <c r="AD817" s="5">
        <v>0</v>
      </c>
      <c r="AE817" s="5">
        <v>0</v>
      </c>
      <c r="AF817" s="5">
        <v>1</v>
      </c>
      <c r="AG817" s="5">
        <v>0</v>
      </c>
      <c r="AH817" s="5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1</v>
      </c>
      <c r="AS817" s="11">
        <v>0</v>
      </c>
      <c r="AT817" s="5">
        <v>1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</row>
    <row r="818" spans="1:52" ht="15.75" customHeight="1">
      <c r="A818" s="4">
        <v>44197</v>
      </c>
      <c r="B818" s="2" t="s">
        <v>20</v>
      </c>
      <c r="C818" s="19">
        <v>2</v>
      </c>
      <c r="D818" s="5" t="s">
        <v>17</v>
      </c>
      <c r="E818" s="6">
        <v>1930306.95</v>
      </c>
      <c r="F818" s="6">
        <f t="shared" si="0"/>
        <v>14.473189589686095</v>
      </c>
      <c r="G818" s="21">
        <v>465709</v>
      </c>
      <c r="H818" s="30">
        <f t="shared" si="42"/>
        <v>18094801</v>
      </c>
      <c r="I818" s="10">
        <f t="shared" si="39"/>
        <v>16.711135217406383</v>
      </c>
      <c r="J818" s="10">
        <v>0.5</v>
      </c>
      <c r="K818" s="10">
        <v>484.63</v>
      </c>
      <c r="L818" s="6">
        <f t="shared" si="1"/>
        <v>6.1833857131934806</v>
      </c>
      <c r="M818" s="11">
        <v>159.19999999999999</v>
      </c>
      <c r="N818" s="11">
        <f t="shared" si="2"/>
        <v>5.0764230346342591</v>
      </c>
      <c r="O818" s="5">
        <v>0</v>
      </c>
      <c r="P818" s="5">
        <v>1</v>
      </c>
      <c r="Q818" s="5">
        <v>0</v>
      </c>
      <c r="R818" s="5">
        <v>0</v>
      </c>
      <c r="S818" s="5">
        <f t="shared" si="37"/>
        <v>0</v>
      </c>
      <c r="T818" s="5">
        <v>2467.4245559999999</v>
      </c>
      <c r="U818" s="5">
        <f t="shared" si="4"/>
        <v>7.8109301957642217</v>
      </c>
      <c r="V818" s="2">
        <v>0</v>
      </c>
      <c r="W818" s="12">
        <v>0</v>
      </c>
      <c r="X818" s="5">
        <v>31.75</v>
      </c>
      <c r="Y818" s="6">
        <f t="shared" si="40"/>
        <v>114.45565969718818</v>
      </c>
      <c r="Z818" s="5">
        <v>10757610</v>
      </c>
      <c r="AA818" s="5">
        <v>95787</v>
      </c>
      <c r="AB818" s="5">
        <v>154392</v>
      </c>
      <c r="AC818" s="5">
        <v>181</v>
      </c>
      <c r="AD818" s="5">
        <v>14509</v>
      </c>
      <c r="AE818" s="5">
        <v>2446465</v>
      </c>
      <c r="AF818" s="5">
        <v>1</v>
      </c>
      <c r="AG818" s="5">
        <v>1</v>
      </c>
      <c r="AH818" s="5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11">
        <v>0</v>
      </c>
      <c r="AT818" s="5">
        <v>1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</row>
    <row r="819" spans="1:52" ht="15.75" customHeight="1">
      <c r="A819" s="4">
        <v>44228</v>
      </c>
      <c r="B819" s="2" t="s">
        <v>20</v>
      </c>
      <c r="C819" s="19">
        <v>2</v>
      </c>
      <c r="D819" s="5" t="s">
        <v>17</v>
      </c>
      <c r="E819" s="6">
        <v>1781821.8</v>
      </c>
      <c r="F819" s="6">
        <f t="shared" si="0"/>
        <v>14.393146882012559</v>
      </c>
      <c r="G819" s="21">
        <v>394061</v>
      </c>
      <c r="H819" s="30">
        <f t="shared" si="42"/>
        <v>18488862</v>
      </c>
      <c r="I819" s="10">
        <f t="shared" si="39"/>
        <v>16.732679054687182</v>
      </c>
      <c r="J819" s="10">
        <v>0.5</v>
      </c>
      <c r="K819" s="10">
        <v>483.78</v>
      </c>
      <c r="L819" s="6">
        <f t="shared" si="1"/>
        <v>6.1816302579249855</v>
      </c>
      <c r="M819" s="11">
        <v>159.19999999999999</v>
      </c>
      <c r="N819" s="11">
        <f t="shared" si="2"/>
        <v>5.0764230346342591</v>
      </c>
      <c r="O819" s="5">
        <v>0</v>
      </c>
      <c r="P819" s="5">
        <v>1</v>
      </c>
      <c r="Q819" s="5">
        <v>0</v>
      </c>
      <c r="R819" s="5">
        <v>0</v>
      </c>
      <c r="S819" s="5">
        <f t="shared" si="37"/>
        <v>0</v>
      </c>
      <c r="T819" s="5">
        <v>2467.4245559999999</v>
      </c>
      <c r="U819" s="5">
        <f t="shared" si="4"/>
        <v>7.8109301957642217</v>
      </c>
      <c r="V819" s="2">
        <v>0</v>
      </c>
      <c r="W819" s="12">
        <v>0</v>
      </c>
      <c r="X819" s="5">
        <v>31.7</v>
      </c>
      <c r="Y819" s="6">
        <f t="shared" si="40"/>
        <v>114.27541456380678</v>
      </c>
      <c r="Z819" s="5">
        <v>11112241</v>
      </c>
      <c r="AA819" s="5">
        <v>87915</v>
      </c>
      <c r="AB819" s="5">
        <v>157157</v>
      </c>
      <c r="AC819" s="5">
        <v>371</v>
      </c>
      <c r="AD819" s="5">
        <v>58719</v>
      </c>
      <c r="AE819" s="5">
        <v>2686299</v>
      </c>
      <c r="AF819" s="5">
        <v>1</v>
      </c>
      <c r="AG819" s="5">
        <v>0</v>
      </c>
      <c r="AH819" s="5">
        <v>1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11">
        <v>0</v>
      </c>
      <c r="AT819" s="5">
        <v>1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</row>
    <row r="820" spans="1:52" ht="15.75" customHeight="1">
      <c r="A820" s="4">
        <v>44256</v>
      </c>
      <c r="B820" s="2" t="s">
        <v>20</v>
      </c>
      <c r="C820" s="19">
        <v>2</v>
      </c>
      <c r="D820" s="5" t="s">
        <v>17</v>
      </c>
      <c r="E820" s="6">
        <v>1336366.3500000001</v>
      </c>
      <c r="F820" s="6">
        <f t="shared" si="0"/>
        <v>14.105464809560777</v>
      </c>
      <c r="G820" s="21">
        <v>429885</v>
      </c>
      <c r="H820" s="30">
        <f t="shared" si="42"/>
        <v>18918747</v>
      </c>
      <c r="I820" s="10">
        <f t="shared" si="39"/>
        <v>16.75566389317931</v>
      </c>
      <c r="J820" s="10">
        <v>0.5</v>
      </c>
      <c r="K820" s="10">
        <v>496.73</v>
      </c>
      <c r="L820" s="6">
        <f t="shared" si="1"/>
        <v>6.2080466189203456</v>
      </c>
      <c r="M820" s="11">
        <v>159.19999999999999</v>
      </c>
      <c r="N820" s="11">
        <f t="shared" si="2"/>
        <v>5.0764230346342591</v>
      </c>
      <c r="O820" s="5">
        <v>0</v>
      </c>
      <c r="P820" s="5">
        <v>1</v>
      </c>
      <c r="Q820" s="5">
        <v>0</v>
      </c>
      <c r="R820" s="5">
        <v>0</v>
      </c>
      <c r="S820" s="5">
        <f t="shared" si="37"/>
        <v>0</v>
      </c>
      <c r="T820" s="5">
        <v>2467.4245559999999</v>
      </c>
      <c r="U820" s="5">
        <f t="shared" si="4"/>
        <v>7.8109301957642217</v>
      </c>
      <c r="V820" s="2">
        <v>0</v>
      </c>
      <c r="W820" s="12">
        <v>0</v>
      </c>
      <c r="X820" s="5">
        <v>31.92</v>
      </c>
      <c r="Y820" s="6">
        <f t="shared" si="40"/>
        <v>115.06849315068494</v>
      </c>
      <c r="Z820" s="5">
        <v>12149335</v>
      </c>
      <c r="AA820" s="5">
        <v>69920</v>
      </c>
      <c r="AB820" s="5">
        <v>162468</v>
      </c>
      <c r="AC820" s="5">
        <v>276</v>
      </c>
      <c r="AD820" s="5">
        <v>2063543</v>
      </c>
      <c r="AE820" s="5">
        <v>2288008</v>
      </c>
      <c r="AF820" s="5">
        <v>1</v>
      </c>
      <c r="AG820" s="5">
        <v>0</v>
      </c>
      <c r="AH820" s="5">
        <v>0</v>
      </c>
      <c r="AI820" s="6">
        <v>1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11">
        <v>0</v>
      </c>
      <c r="AT820" s="5">
        <v>1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</row>
    <row r="821" spans="1:52" ht="15.75" customHeight="1">
      <c r="A821" s="4">
        <v>44287</v>
      </c>
      <c r="B821" s="2" t="s">
        <v>20</v>
      </c>
      <c r="C821" s="19">
        <v>2</v>
      </c>
      <c r="D821" s="5" t="s">
        <v>17</v>
      </c>
      <c r="E821" s="6">
        <v>1039396.05</v>
      </c>
      <c r="F821" s="6">
        <f t="shared" si="0"/>
        <v>13.854150381279871</v>
      </c>
      <c r="G821" s="21">
        <v>609004</v>
      </c>
      <c r="H821" s="30">
        <f t="shared" si="42"/>
        <v>19527751</v>
      </c>
      <c r="I821" s="10">
        <f t="shared" si="39"/>
        <v>16.787347140051885</v>
      </c>
      <c r="J821" s="10">
        <v>0.5</v>
      </c>
      <c r="K821" s="10">
        <v>504.07</v>
      </c>
      <c r="L821" s="6">
        <f t="shared" si="1"/>
        <v>6.2227151473160891</v>
      </c>
      <c r="M821" s="11">
        <v>130.69999999999999</v>
      </c>
      <c r="N821" s="11">
        <f t="shared" si="2"/>
        <v>4.8805266087492356</v>
      </c>
      <c r="O821" s="5">
        <v>0</v>
      </c>
      <c r="P821" s="5">
        <v>1</v>
      </c>
      <c r="Q821" s="5">
        <v>0</v>
      </c>
      <c r="R821" s="5">
        <v>0</v>
      </c>
      <c r="S821" s="5">
        <f t="shared" si="37"/>
        <v>0</v>
      </c>
      <c r="T821" s="5">
        <v>2467.4245559999999</v>
      </c>
      <c r="U821" s="5">
        <f t="shared" si="4"/>
        <v>7.8109301957642217</v>
      </c>
      <c r="V821" s="2">
        <v>0</v>
      </c>
      <c r="W821" s="12">
        <v>0</v>
      </c>
      <c r="X821" s="5">
        <v>31.77</v>
      </c>
      <c r="Y821" s="6">
        <f t="shared" si="40"/>
        <v>114.52775775054074</v>
      </c>
      <c r="Z821" s="5">
        <v>19164969</v>
      </c>
      <c r="AA821" s="5">
        <v>58792</v>
      </c>
      <c r="AB821" s="5">
        <v>211853</v>
      </c>
      <c r="AC821" s="5">
        <v>90</v>
      </c>
      <c r="AD821" s="5">
        <v>2729335</v>
      </c>
      <c r="AE821" s="5">
        <v>1992738</v>
      </c>
      <c r="AF821" s="5">
        <v>1</v>
      </c>
      <c r="AG821" s="5">
        <v>0</v>
      </c>
      <c r="AH821" s="5">
        <v>0</v>
      </c>
      <c r="AI821" s="6">
        <v>0</v>
      </c>
      <c r="AJ821" s="6">
        <v>1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11">
        <v>0</v>
      </c>
      <c r="AT821" s="5">
        <v>1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</row>
    <row r="822" spans="1:52" ht="15.75" customHeight="1">
      <c r="A822" s="9">
        <v>44317</v>
      </c>
      <c r="B822" s="2" t="s">
        <v>20</v>
      </c>
      <c r="C822" s="19">
        <v>2</v>
      </c>
      <c r="D822" s="5" t="s">
        <v>17</v>
      </c>
      <c r="E822" s="6">
        <v>2227277.25</v>
      </c>
      <c r="F822" s="6">
        <f t="shared" si="0"/>
        <v>14.616290433326768</v>
      </c>
      <c r="G822" s="21">
        <v>322414</v>
      </c>
      <c r="H822" s="30">
        <f t="shared" si="42"/>
        <v>19850165</v>
      </c>
      <c r="I822" s="10">
        <f t="shared" si="39"/>
        <v>16.803722877405495</v>
      </c>
      <c r="J822" s="10">
        <v>0.5</v>
      </c>
      <c r="K822" s="10">
        <v>477.97</v>
      </c>
      <c r="L822" s="6">
        <f t="shared" si="1"/>
        <v>6.1695479690155945</v>
      </c>
      <c r="M822" s="11">
        <v>130.69999999999999</v>
      </c>
      <c r="N822" s="11">
        <f t="shared" si="2"/>
        <v>4.8805266087492356</v>
      </c>
      <c r="O822" s="5">
        <v>0</v>
      </c>
      <c r="P822" s="5">
        <v>1</v>
      </c>
      <c r="Q822" s="5">
        <v>0</v>
      </c>
      <c r="R822" s="5">
        <v>0</v>
      </c>
      <c r="S822" s="5">
        <f t="shared" si="37"/>
        <v>0</v>
      </c>
      <c r="T822" s="5">
        <v>2467.4245559999999</v>
      </c>
      <c r="U822" s="5">
        <f t="shared" si="4"/>
        <v>7.8109301957642217</v>
      </c>
      <c r="V822" s="2">
        <v>0</v>
      </c>
      <c r="W822" s="12">
        <v>0</v>
      </c>
      <c r="X822" s="5">
        <v>32.18</v>
      </c>
      <c r="Y822" s="6">
        <f t="shared" si="40"/>
        <v>116.00576784426821</v>
      </c>
      <c r="Z822" s="5">
        <v>28175044</v>
      </c>
      <c r="AA822" s="5">
        <v>50600</v>
      </c>
      <c r="AB822" s="5">
        <v>331895</v>
      </c>
      <c r="AC822" s="5">
        <v>93</v>
      </c>
      <c r="AD822" s="5">
        <v>1784772</v>
      </c>
      <c r="AE822" s="5">
        <v>1765349</v>
      </c>
      <c r="AF822" s="5">
        <v>1</v>
      </c>
      <c r="AG822" s="5">
        <v>0</v>
      </c>
      <c r="AH822" s="5">
        <v>0</v>
      </c>
      <c r="AI822" s="6">
        <v>0</v>
      </c>
      <c r="AJ822" s="6">
        <v>0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11">
        <v>0</v>
      </c>
      <c r="AT822" s="5">
        <v>1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</row>
    <row r="823" spans="1:52" ht="15.75" customHeight="1">
      <c r="A823" s="4">
        <v>44348</v>
      </c>
      <c r="B823" s="2" t="s">
        <v>20</v>
      </c>
      <c r="C823" s="19">
        <v>2</v>
      </c>
      <c r="D823" s="5" t="s">
        <v>17</v>
      </c>
      <c r="E823" s="6">
        <v>1484851.5</v>
      </c>
      <c r="F823" s="6">
        <f t="shared" si="0"/>
        <v>14.210825325218604</v>
      </c>
      <c r="G823" s="21">
        <v>2865905</v>
      </c>
      <c r="H823" s="30">
        <f t="shared" si="42"/>
        <v>22716070</v>
      </c>
      <c r="I823" s="10">
        <f t="shared" si="39"/>
        <v>16.93858316150315</v>
      </c>
      <c r="J823" s="10">
        <v>0.5</v>
      </c>
      <c r="K823" s="10">
        <v>508.07</v>
      </c>
      <c r="L823" s="6">
        <f t="shared" si="1"/>
        <v>6.2306192333611756</v>
      </c>
      <c r="M823" s="11">
        <v>130.69999999999999</v>
      </c>
      <c r="N823" s="11">
        <f t="shared" si="2"/>
        <v>4.8805266087492356</v>
      </c>
      <c r="O823" s="5">
        <v>0</v>
      </c>
      <c r="P823" s="5">
        <v>1</v>
      </c>
      <c r="Q823" s="5">
        <v>0</v>
      </c>
      <c r="R823" s="5">
        <v>0</v>
      </c>
      <c r="S823" s="5">
        <f t="shared" si="37"/>
        <v>0</v>
      </c>
      <c r="T823" s="5">
        <v>2467.4245559999999</v>
      </c>
      <c r="U823" s="5">
        <f t="shared" si="4"/>
        <v>7.8109301957642217</v>
      </c>
      <c r="V823" s="2">
        <v>0</v>
      </c>
      <c r="W823" s="12">
        <v>0</v>
      </c>
      <c r="X823" s="5">
        <v>31.55</v>
      </c>
      <c r="Y823" s="6">
        <f t="shared" si="40"/>
        <v>113.73467916366259</v>
      </c>
      <c r="Z823" s="5">
        <v>30411634</v>
      </c>
      <c r="AA823" s="5">
        <v>62071</v>
      </c>
      <c r="AB823" s="5">
        <v>399459</v>
      </c>
      <c r="AC823" s="5">
        <v>131</v>
      </c>
      <c r="AD823" s="5">
        <v>1734226</v>
      </c>
      <c r="AE823" s="5">
        <v>2160296</v>
      </c>
      <c r="AF823" s="5">
        <v>1</v>
      </c>
      <c r="AG823" s="5">
        <v>0</v>
      </c>
      <c r="AH823" s="5">
        <v>0</v>
      </c>
      <c r="AI823" s="6">
        <v>0</v>
      </c>
      <c r="AJ823" s="6">
        <v>0</v>
      </c>
      <c r="AK823" s="6">
        <v>0</v>
      </c>
      <c r="AL823" s="6">
        <v>1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11">
        <v>0</v>
      </c>
      <c r="AT823" s="5">
        <v>1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</row>
    <row r="824" spans="1:52" ht="15.75" customHeight="1">
      <c r="A824" s="4">
        <v>44378</v>
      </c>
      <c r="B824" s="2" t="s">
        <v>20</v>
      </c>
      <c r="C824" s="19">
        <v>2</v>
      </c>
      <c r="D824" s="5" t="s">
        <v>17</v>
      </c>
      <c r="E824" s="6">
        <v>2375762.4</v>
      </c>
      <c r="F824" s="6">
        <f t="shared" si="0"/>
        <v>14.680828954464339</v>
      </c>
      <c r="G824" s="21">
        <v>573181</v>
      </c>
      <c r="H824" s="30">
        <f t="shared" si="42"/>
        <v>23289251</v>
      </c>
      <c r="I824" s="10">
        <f t="shared" si="39"/>
        <v>16.963502481618185</v>
      </c>
      <c r="J824" s="10">
        <v>0.5</v>
      </c>
      <c r="K824" s="10">
        <v>471.44</v>
      </c>
      <c r="L824" s="6">
        <f t="shared" si="1"/>
        <v>6.1557918405296581</v>
      </c>
      <c r="M824" s="11">
        <v>153.19999999999999</v>
      </c>
      <c r="N824" s="11">
        <f t="shared" si="2"/>
        <v>5.0382504611292287</v>
      </c>
      <c r="O824" s="5">
        <v>0</v>
      </c>
      <c r="P824" s="5">
        <v>1</v>
      </c>
      <c r="Q824" s="5">
        <v>0</v>
      </c>
      <c r="R824" s="5">
        <v>0</v>
      </c>
      <c r="S824" s="5">
        <f t="shared" si="37"/>
        <v>0</v>
      </c>
      <c r="T824" s="5">
        <v>2467.4245559999999</v>
      </c>
      <c r="U824" s="5">
        <f t="shared" si="4"/>
        <v>7.8109301957642217</v>
      </c>
      <c r="V824" s="2">
        <v>0</v>
      </c>
      <c r="W824" s="12">
        <v>0</v>
      </c>
      <c r="X824" s="5">
        <v>32.299999999999997</v>
      </c>
      <c r="Y824" s="6">
        <f t="shared" si="40"/>
        <v>116.43835616438355</v>
      </c>
      <c r="Z824" s="5">
        <v>31655824</v>
      </c>
      <c r="AA824" s="5">
        <v>47951</v>
      </c>
      <c r="AB824" s="5">
        <v>424351</v>
      </c>
      <c r="AC824" s="5">
        <v>138</v>
      </c>
      <c r="AE824" s="5">
        <v>1102753</v>
      </c>
      <c r="AF824" s="5">
        <v>1</v>
      </c>
      <c r="AG824" s="5">
        <v>0</v>
      </c>
      <c r="AH824" s="5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1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11">
        <v>0</v>
      </c>
      <c r="AT824" s="5">
        <v>1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</row>
    <row r="825" spans="1:52" ht="15.75" customHeight="1">
      <c r="A825" s="4">
        <v>44409</v>
      </c>
      <c r="B825" s="2" t="s">
        <v>20</v>
      </c>
      <c r="C825" s="19">
        <v>2</v>
      </c>
      <c r="D825" s="5" t="s">
        <v>17</v>
      </c>
      <c r="E825" s="6">
        <v>1707579.2250000001</v>
      </c>
      <c r="F825" s="6">
        <f t="shared" si="0"/>
        <v>14.350587267593763</v>
      </c>
      <c r="G825" s="21">
        <v>501533</v>
      </c>
      <c r="H825" s="30">
        <f t="shared" si="42"/>
        <v>23790784</v>
      </c>
      <c r="I825" s="10">
        <f t="shared" si="39"/>
        <v>16.984808836759253</v>
      </c>
      <c r="J825" s="10">
        <v>0.5</v>
      </c>
      <c r="K825" s="10">
        <v>508.07</v>
      </c>
      <c r="L825" s="6">
        <f t="shared" si="1"/>
        <v>6.2306192333611756</v>
      </c>
      <c r="M825" s="11">
        <v>153.19999999999999</v>
      </c>
      <c r="N825" s="11">
        <f t="shared" si="2"/>
        <v>5.0382504611292287</v>
      </c>
      <c r="O825" s="5">
        <v>0</v>
      </c>
      <c r="P825" s="5">
        <v>1</v>
      </c>
      <c r="Q825" s="5">
        <v>0</v>
      </c>
      <c r="R825" s="5">
        <v>0</v>
      </c>
      <c r="S825" s="5">
        <f t="shared" si="37"/>
        <v>0</v>
      </c>
      <c r="T825" s="5">
        <v>2467.4245559999999</v>
      </c>
      <c r="U825" s="5">
        <f t="shared" si="4"/>
        <v>7.8109301957642217</v>
      </c>
      <c r="V825" s="2">
        <v>0</v>
      </c>
      <c r="W825" s="12">
        <v>0</v>
      </c>
      <c r="X825" s="5">
        <v>32.33</v>
      </c>
      <c r="Y825" s="6">
        <f t="shared" si="40"/>
        <v>116.54650324441241</v>
      </c>
      <c r="Z825" s="5">
        <v>32810845</v>
      </c>
      <c r="AA825" s="5">
        <v>37512</v>
      </c>
      <c r="AB825" s="5">
        <v>439020</v>
      </c>
      <c r="AC825" s="5">
        <v>92</v>
      </c>
      <c r="AD825" s="5">
        <v>5493614</v>
      </c>
      <c r="AE825" s="5">
        <v>1141811</v>
      </c>
      <c r="AF825" s="5">
        <v>1</v>
      </c>
      <c r="AG825" s="5">
        <v>0</v>
      </c>
      <c r="AH825" s="5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1</v>
      </c>
      <c r="AO825" s="6">
        <v>0</v>
      </c>
      <c r="AP825" s="6">
        <v>0</v>
      </c>
      <c r="AQ825" s="6">
        <v>0</v>
      </c>
      <c r="AR825" s="6">
        <v>0</v>
      </c>
      <c r="AS825" s="11">
        <v>0</v>
      </c>
      <c r="AT825" s="5">
        <v>1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</row>
    <row r="826" spans="1:52" ht="15.75" customHeight="1">
      <c r="A826" s="4">
        <v>44440</v>
      </c>
      <c r="B826" s="2" t="s">
        <v>20</v>
      </c>
      <c r="C826" s="19">
        <v>2</v>
      </c>
      <c r="D826" s="5" t="s">
        <v>17</v>
      </c>
      <c r="E826" s="6">
        <v>1633336.65</v>
      </c>
      <c r="F826" s="6">
        <f t="shared" si="0"/>
        <v>14.306135505022928</v>
      </c>
      <c r="G826" s="21">
        <v>537357</v>
      </c>
      <c r="H826" s="30">
        <f t="shared" si="42"/>
        <v>24328141</v>
      </c>
      <c r="I826" s="10">
        <f t="shared" si="39"/>
        <v>17.0071443041134</v>
      </c>
      <c r="J826" s="10">
        <v>0.5</v>
      </c>
      <c r="K826" s="10">
        <v>471.44</v>
      </c>
      <c r="L826" s="6">
        <f t="shared" si="1"/>
        <v>6.1557918405296581</v>
      </c>
      <c r="M826" s="11">
        <v>153.19999999999999</v>
      </c>
      <c r="N826" s="11">
        <f t="shared" si="2"/>
        <v>5.0382504611292287</v>
      </c>
      <c r="O826" s="5">
        <v>0</v>
      </c>
      <c r="P826" s="5">
        <v>1</v>
      </c>
      <c r="Q826" s="5">
        <v>0</v>
      </c>
      <c r="R826" s="5">
        <v>0</v>
      </c>
      <c r="S826" s="5">
        <f t="shared" si="37"/>
        <v>0</v>
      </c>
      <c r="T826" s="5">
        <v>2467.4245559999999</v>
      </c>
      <c r="U826" s="5">
        <f t="shared" si="4"/>
        <v>7.8109301957642217</v>
      </c>
      <c r="V826" s="2">
        <v>0</v>
      </c>
      <c r="W826" s="12">
        <v>0</v>
      </c>
      <c r="X826" s="5">
        <v>31.72</v>
      </c>
      <c r="Y826" s="6">
        <f t="shared" si="40"/>
        <v>114.34751261715934</v>
      </c>
      <c r="Z826" s="5">
        <v>33766707</v>
      </c>
      <c r="AA826" s="5">
        <v>17622</v>
      </c>
      <c r="AB826" s="5">
        <v>448339</v>
      </c>
      <c r="AC826" s="5">
        <v>56</v>
      </c>
      <c r="AD826" s="5">
        <v>6732827</v>
      </c>
      <c r="AE826" s="5">
        <v>1599258</v>
      </c>
      <c r="AF826" s="5">
        <v>1</v>
      </c>
      <c r="AG826" s="5">
        <v>0</v>
      </c>
      <c r="AH826" s="5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1</v>
      </c>
      <c r="AP826" s="6">
        <v>0</v>
      </c>
      <c r="AQ826" s="6">
        <v>0</v>
      </c>
      <c r="AR826" s="6">
        <v>0</v>
      </c>
      <c r="AS826" s="11">
        <v>0</v>
      </c>
      <c r="AT826" s="5">
        <v>1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</row>
    <row r="827" spans="1:52" ht="15.75" customHeight="1">
      <c r="A827" s="4">
        <v>44470</v>
      </c>
      <c r="B827" s="2" t="s">
        <v>20</v>
      </c>
      <c r="C827" s="19">
        <v>2</v>
      </c>
      <c r="D827" s="5" t="s">
        <v>17</v>
      </c>
      <c r="E827" s="6">
        <v>2821217.85</v>
      </c>
      <c r="F827" s="6">
        <f t="shared" si="0"/>
        <v>14.852679211390999</v>
      </c>
      <c r="G827" s="21">
        <v>447797</v>
      </c>
      <c r="H827" s="30">
        <f t="shared" si="42"/>
        <v>24775938</v>
      </c>
      <c r="I827" s="10">
        <f t="shared" si="39"/>
        <v>17.025383498210346</v>
      </c>
      <c r="J827" s="10">
        <v>0.5</v>
      </c>
      <c r="K827" s="10">
        <v>461.8</v>
      </c>
      <c r="L827" s="6">
        <f t="shared" si="1"/>
        <v>6.1351318969203952</v>
      </c>
      <c r="M827" s="11">
        <v>152.1</v>
      </c>
      <c r="N827" s="11">
        <f t="shared" si="2"/>
        <v>5.0310913026636381</v>
      </c>
      <c r="O827" s="5">
        <v>0</v>
      </c>
      <c r="P827" s="5">
        <v>1</v>
      </c>
      <c r="Q827" s="5">
        <v>0</v>
      </c>
      <c r="R827" s="5">
        <v>0</v>
      </c>
      <c r="S827" s="5">
        <f t="shared" si="37"/>
        <v>0</v>
      </c>
      <c r="T827" s="5">
        <v>2467.4245559999999</v>
      </c>
      <c r="U827" s="5">
        <f t="shared" si="4"/>
        <v>7.8109301957642217</v>
      </c>
      <c r="V827" s="2">
        <v>0</v>
      </c>
      <c r="W827" s="12">
        <v>0</v>
      </c>
      <c r="X827" s="5">
        <v>32.25</v>
      </c>
      <c r="Y827" s="6">
        <f t="shared" si="40"/>
        <v>116.25811103100217</v>
      </c>
      <c r="Z827" s="5">
        <v>34285814</v>
      </c>
      <c r="AA827" s="5">
        <v>3913</v>
      </c>
      <c r="AB827" s="5">
        <v>458437</v>
      </c>
      <c r="AC827" s="5">
        <v>39</v>
      </c>
      <c r="AD827" s="5">
        <v>4141918</v>
      </c>
      <c r="AE827" s="5">
        <v>860864</v>
      </c>
      <c r="AF827" s="5">
        <v>1</v>
      </c>
      <c r="AG827" s="5">
        <v>0</v>
      </c>
      <c r="AH827" s="5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1</v>
      </c>
      <c r="AQ827" s="6">
        <v>0</v>
      </c>
      <c r="AR827" s="6">
        <v>0</v>
      </c>
      <c r="AS827" s="11">
        <v>0</v>
      </c>
      <c r="AT827" s="5">
        <v>1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</row>
    <row r="828" spans="1:52" ht="15.75" customHeight="1">
      <c r="A828" s="4">
        <v>44501</v>
      </c>
      <c r="B828" s="2" t="s">
        <v>20</v>
      </c>
      <c r="C828" s="19">
        <v>2</v>
      </c>
      <c r="D828" s="5" t="s">
        <v>17</v>
      </c>
      <c r="E828" s="6">
        <v>2078792.1</v>
      </c>
      <c r="F828" s="6">
        <f t="shared" si="0"/>
        <v>14.547297561839816</v>
      </c>
      <c r="G828" s="21">
        <v>411973</v>
      </c>
      <c r="H828" s="30">
        <f t="shared" si="42"/>
        <v>25187911</v>
      </c>
      <c r="I828" s="10">
        <f t="shared" si="39"/>
        <v>17.04187471515591</v>
      </c>
      <c r="J828" s="10">
        <v>0.5</v>
      </c>
      <c r="K828" s="10">
        <v>516.14</v>
      </c>
      <c r="L828" s="6">
        <f t="shared" si="1"/>
        <v>6.2463780465109942</v>
      </c>
      <c r="M828" s="11">
        <v>152.1</v>
      </c>
      <c r="N828" s="11">
        <f t="shared" si="2"/>
        <v>5.0310913026636381</v>
      </c>
      <c r="O828" s="5">
        <v>0</v>
      </c>
      <c r="P828" s="5">
        <v>1</v>
      </c>
      <c r="Q828" s="5">
        <v>0</v>
      </c>
      <c r="R828" s="5">
        <v>0</v>
      </c>
      <c r="S828" s="5">
        <f t="shared" si="37"/>
        <v>0</v>
      </c>
      <c r="T828" s="5">
        <v>2467.4245559999999</v>
      </c>
      <c r="U828" s="5">
        <f t="shared" si="4"/>
        <v>7.8109301957642217</v>
      </c>
      <c r="V828" s="2">
        <v>0</v>
      </c>
      <c r="W828" s="12">
        <v>0</v>
      </c>
      <c r="X828" s="5">
        <v>32.54</v>
      </c>
      <c r="Y828" s="6">
        <f t="shared" si="40"/>
        <v>117.30353280461428</v>
      </c>
      <c r="Z828" s="5">
        <v>34596776</v>
      </c>
      <c r="AA828" s="5">
        <v>2136</v>
      </c>
      <c r="AB828" s="5">
        <v>469247</v>
      </c>
      <c r="AC828" s="5">
        <v>11</v>
      </c>
      <c r="AD828" s="5">
        <v>8563136</v>
      </c>
      <c r="AE828" s="5">
        <v>649882</v>
      </c>
      <c r="AF828" s="5">
        <v>1</v>
      </c>
      <c r="AG828" s="5">
        <v>0</v>
      </c>
      <c r="AH828" s="5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1</v>
      </c>
      <c r="AR828" s="6">
        <v>0</v>
      </c>
      <c r="AS828" s="11">
        <v>0</v>
      </c>
      <c r="AT828" s="5">
        <v>1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</row>
    <row r="829" spans="1:52" ht="15.75" customHeight="1">
      <c r="A829" s="4">
        <v>44531</v>
      </c>
      <c r="B829" s="2" t="s">
        <v>20</v>
      </c>
      <c r="C829" s="19">
        <v>2</v>
      </c>
      <c r="D829" s="5" t="s">
        <v>17</v>
      </c>
      <c r="E829" s="6">
        <v>2375762.4</v>
      </c>
      <c r="F829" s="6">
        <f t="shared" si="0"/>
        <v>14.680828954464339</v>
      </c>
      <c r="G829" s="21">
        <v>644828</v>
      </c>
      <c r="H829" s="30">
        <f t="shared" si="42"/>
        <v>25832739</v>
      </c>
      <c r="I829" s="10">
        <f t="shared" si="39"/>
        <v>17.067153198939199</v>
      </c>
      <c r="J829" s="10">
        <v>0.5</v>
      </c>
      <c r="K829" s="10">
        <v>518.45000000000005</v>
      </c>
      <c r="L829" s="6">
        <f t="shared" si="1"/>
        <v>6.250843591004287</v>
      </c>
      <c r="M829" s="11">
        <v>152.1</v>
      </c>
      <c r="N829" s="11">
        <f t="shared" si="2"/>
        <v>5.0310913026636381</v>
      </c>
      <c r="O829" s="5">
        <v>0</v>
      </c>
      <c r="P829" s="5">
        <v>1</v>
      </c>
      <c r="Q829" s="5">
        <v>0</v>
      </c>
      <c r="R829" s="5">
        <v>0</v>
      </c>
      <c r="S829" s="5">
        <f t="shared" si="37"/>
        <v>0</v>
      </c>
      <c r="T829" s="5">
        <v>2467.4245559999999</v>
      </c>
      <c r="U829" s="5">
        <f t="shared" si="4"/>
        <v>7.8109301957642217</v>
      </c>
      <c r="V829" s="2">
        <v>0</v>
      </c>
      <c r="W829" s="12">
        <v>0</v>
      </c>
      <c r="X829" s="5">
        <v>32.659999999999997</v>
      </c>
      <c r="Y829" s="6">
        <f t="shared" si="40"/>
        <v>117.73612112472962</v>
      </c>
      <c r="Z829" s="5">
        <v>34861579</v>
      </c>
      <c r="AA829" s="5">
        <v>19896</v>
      </c>
      <c r="AB829" s="5">
        <v>481486</v>
      </c>
      <c r="AC829" s="5">
        <v>17</v>
      </c>
      <c r="AD829" s="5">
        <v>10147925</v>
      </c>
      <c r="AE829" s="5">
        <v>287958</v>
      </c>
      <c r="AF829" s="5">
        <v>1</v>
      </c>
      <c r="AG829" s="5">
        <v>0</v>
      </c>
      <c r="AH829" s="5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1</v>
      </c>
      <c r="AS829" s="11">
        <v>0</v>
      </c>
      <c r="AT829" s="5">
        <v>1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</row>
    <row r="830" spans="1:52" ht="15.75" customHeight="1">
      <c r="A830" s="4">
        <v>44562</v>
      </c>
      <c r="B830" s="2" t="s">
        <v>20</v>
      </c>
      <c r="C830" s="19">
        <v>2</v>
      </c>
      <c r="D830" s="5" t="s">
        <v>17</v>
      </c>
      <c r="E830" s="6">
        <v>2359500</v>
      </c>
      <c r="F830" s="6">
        <f t="shared" si="0"/>
        <v>14.67396029014858</v>
      </c>
      <c r="G830" s="21">
        <v>465709</v>
      </c>
      <c r="H830" s="30">
        <f t="shared" si="42"/>
        <v>26298448</v>
      </c>
      <c r="I830" s="10">
        <f t="shared" si="39"/>
        <v>17.085020483999909</v>
      </c>
      <c r="J830" s="10">
        <v>0.5</v>
      </c>
      <c r="K830" s="10">
        <v>511.96</v>
      </c>
      <c r="L830" s="6">
        <f t="shared" si="1"/>
        <v>6.2382464969875908</v>
      </c>
      <c r="M830" s="11"/>
      <c r="N830" s="11">
        <f t="shared" si="2"/>
        <v>0</v>
      </c>
      <c r="O830" s="5">
        <v>0</v>
      </c>
      <c r="P830" s="5">
        <v>1</v>
      </c>
      <c r="Q830" s="5">
        <v>0</v>
      </c>
      <c r="R830" s="5">
        <v>0</v>
      </c>
      <c r="S830" s="5">
        <f t="shared" si="37"/>
        <v>0</v>
      </c>
      <c r="T830" s="5">
        <v>2467.4245559999999</v>
      </c>
      <c r="U830" s="5">
        <f t="shared" si="4"/>
        <v>7.8109301957642217</v>
      </c>
      <c r="V830" s="2">
        <v>0</v>
      </c>
      <c r="W830" s="12">
        <v>0</v>
      </c>
      <c r="X830" s="5">
        <v>32.299999999999997</v>
      </c>
      <c r="Y830" s="6">
        <f t="shared" si="40"/>
        <v>116.43835616438355</v>
      </c>
      <c r="Z830" s="5">
        <v>41469499</v>
      </c>
      <c r="AA830" s="5">
        <v>83121</v>
      </c>
      <c r="AB830" s="5">
        <v>496242</v>
      </c>
      <c r="AC830" s="5">
        <v>79</v>
      </c>
      <c r="AD830" s="5">
        <v>7423888</v>
      </c>
      <c r="AE830" s="5">
        <v>604828</v>
      </c>
      <c r="AF830" s="5">
        <v>1</v>
      </c>
      <c r="AG830" s="5">
        <v>1</v>
      </c>
      <c r="AH830" s="5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11">
        <v>0</v>
      </c>
      <c r="AT830" s="5">
        <v>1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</row>
    <row r="831" spans="1:52" ht="15.75" customHeight="1">
      <c r="A831" s="4">
        <v>44593</v>
      </c>
      <c r="B831" s="2" t="s">
        <v>20</v>
      </c>
      <c r="C831" s="19">
        <v>2</v>
      </c>
      <c r="D831" s="5" t="s">
        <v>17</v>
      </c>
      <c r="E831" s="6">
        <v>2178000</v>
      </c>
      <c r="F831" s="6">
        <f t="shared" si="0"/>
        <v>14.593917582475044</v>
      </c>
      <c r="G831" s="21">
        <v>394061</v>
      </c>
      <c r="H831" s="30">
        <f t="shared" si="42"/>
        <v>26692509</v>
      </c>
      <c r="I831" s="10">
        <f t="shared" si="39"/>
        <v>17.0998935222079</v>
      </c>
      <c r="J831" s="10">
        <v>0.5</v>
      </c>
      <c r="K831" s="10">
        <v>521.51</v>
      </c>
      <c r="L831" s="6">
        <f t="shared" si="1"/>
        <v>6.2567284497123978</v>
      </c>
      <c r="M831" s="11"/>
      <c r="N831" s="11">
        <f t="shared" si="2"/>
        <v>0</v>
      </c>
      <c r="O831" s="5">
        <v>0</v>
      </c>
      <c r="P831" s="5">
        <v>1</v>
      </c>
      <c r="Q831" s="5">
        <v>0</v>
      </c>
      <c r="R831" s="5">
        <v>0</v>
      </c>
      <c r="S831" s="5">
        <f t="shared" si="37"/>
        <v>0</v>
      </c>
      <c r="T831" s="5">
        <v>2467.4245559999999</v>
      </c>
      <c r="U831" s="5">
        <f t="shared" si="4"/>
        <v>7.8109301957642217</v>
      </c>
      <c r="V831" s="2">
        <v>0</v>
      </c>
      <c r="W831" s="12">
        <v>0</v>
      </c>
      <c r="X831" s="5">
        <v>32.42</v>
      </c>
      <c r="Y831" s="6">
        <f t="shared" si="40"/>
        <v>116.87094448449892</v>
      </c>
      <c r="Z831" s="5">
        <v>42931045</v>
      </c>
      <c r="AA831" s="5">
        <v>34915</v>
      </c>
      <c r="AB831" s="5">
        <v>514023</v>
      </c>
      <c r="AC831" s="5">
        <v>58</v>
      </c>
      <c r="AD831" s="5">
        <v>1453832</v>
      </c>
      <c r="AE831" s="5">
        <v>491876</v>
      </c>
      <c r="AF831" s="5">
        <v>1</v>
      </c>
      <c r="AG831" s="5">
        <v>0</v>
      </c>
      <c r="AH831" s="5">
        <v>1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11">
        <v>0</v>
      </c>
      <c r="AT831" s="5">
        <v>1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</row>
    <row r="832" spans="1:52" ht="15.75" customHeight="1">
      <c r="A832" s="4">
        <v>44621</v>
      </c>
      <c r="B832" s="2" t="s">
        <v>20</v>
      </c>
      <c r="C832" s="19">
        <v>2</v>
      </c>
      <c r="D832" s="5" t="s">
        <v>17</v>
      </c>
      <c r="E832" s="6">
        <v>1633500</v>
      </c>
      <c r="F832" s="6">
        <f t="shared" si="0"/>
        <v>14.306235510023262</v>
      </c>
      <c r="G832" s="21">
        <v>429885</v>
      </c>
      <c r="H832" s="30">
        <f t="shared" si="42"/>
        <v>27122394</v>
      </c>
      <c r="I832" s="10">
        <f t="shared" si="39"/>
        <v>17.115870291476803</v>
      </c>
      <c r="J832" s="10">
        <v>0.5</v>
      </c>
      <c r="K832" s="10">
        <v>520.9</v>
      </c>
      <c r="L832" s="6">
        <f t="shared" si="1"/>
        <v>6.2555580847511454</v>
      </c>
      <c r="M832" s="11"/>
      <c r="N832" s="11">
        <f t="shared" si="2"/>
        <v>0</v>
      </c>
      <c r="O832" s="5">
        <v>0</v>
      </c>
      <c r="P832" s="5">
        <v>1</v>
      </c>
      <c r="Q832" s="5">
        <v>0</v>
      </c>
      <c r="R832" s="5">
        <v>0</v>
      </c>
      <c r="S832" s="5">
        <f t="shared" si="37"/>
        <v>0</v>
      </c>
      <c r="T832" s="5">
        <v>2467.4245559999999</v>
      </c>
      <c r="U832" s="5">
        <f t="shared" si="4"/>
        <v>7.8109301957642217</v>
      </c>
      <c r="V832" s="2">
        <v>0</v>
      </c>
      <c r="W832" s="12">
        <v>0</v>
      </c>
      <c r="X832" s="5">
        <v>32.74</v>
      </c>
      <c r="Y832" s="6">
        <f t="shared" si="40"/>
        <v>118.02451333813988</v>
      </c>
      <c r="Z832" s="5">
        <v>43025775</v>
      </c>
      <c r="AA832" s="5">
        <v>11327</v>
      </c>
      <c r="AB832" s="5">
        <v>521181</v>
      </c>
      <c r="AC832" s="5">
        <v>1</v>
      </c>
      <c r="AD832" s="5">
        <v>3427223</v>
      </c>
      <c r="AE832" s="5">
        <v>44557</v>
      </c>
      <c r="AF832" s="5">
        <v>1</v>
      </c>
      <c r="AG832" s="5">
        <v>0</v>
      </c>
      <c r="AH832" s="5">
        <v>0</v>
      </c>
      <c r="AI832" s="6">
        <v>1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11">
        <v>0</v>
      </c>
      <c r="AT832" s="5">
        <v>1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</row>
    <row r="833" spans="1:52" ht="15.75" customHeight="1">
      <c r="A833" s="4">
        <v>44652</v>
      </c>
      <c r="B833" s="2" t="s">
        <v>20</v>
      </c>
      <c r="C833" s="19">
        <v>2</v>
      </c>
      <c r="D833" s="5" t="s">
        <v>17</v>
      </c>
      <c r="E833" s="6">
        <v>1270500</v>
      </c>
      <c r="F833" s="6">
        <f t="shared" si="0"/>
        <v>14.054921081742355</v>
      </c>
      <c r="G833" s="21">
        <v>609004</v>
      </c>
      <c r="H833" s="30">
        <f t="shared" si="42"/>
        <v>27731398</v>
      </c>
      <c r="I833" s="10">
        <f t="shared" si="39"/>
        <v>17.138075831034488</v>
      </c>
      <c r="J833" s="10">
        <v>0.5</v>
      </c>
      <c r="K833" s="10">
        <v>489.73</v>
      </c>
      <c r="L833" s="6">
        <f t="shared" si="1"/>
        <v>6.1938542188289736</v>
      </c>
      <c r="M833" s="11"/>
      <c r="N833" s="11">
        <f t="shared" si="2"/>
        <v>0</v>
      </c>
      <c r="O833" s="5">
        <v>0</v>
      </c>
      <c r="P833" s="5">
        <v>1</v>
      </c>
      <c r="Q833" s="5">
        <v>0</v>
      </c>
      <c r="R833" s="5">
        <v>0</v>
      </c>
      <c r="S833" s="5">
        <f t="shared" si="37"/>
        <v>0</v>
      </c>
      <c r="T833" s="5">
        <v>2467.4245559999999</v>
      </c>
      <c r="U833" s="5">
        <f t="shared" si="4"/>
        <v>7.8109301957642217</v>
      </c>
      <c r="V833" s="2">
        <v>0</v>
      </c>
      <c r="W833" s="12">
        <v>0</v>
      </c>
      <c r="X833" s="5">
        <v>32.93</v>
      </c>
      <c r="Y833" s="6">
        <f t="shared" si="40"/>
        <v>118.70944484498919</v>
      </c>
      <c r="Z833" s="5">
        <v>43079188</v>
      </c>
      <c r="AA833" s="5">
        <v>7271</v>
      </c>
      <c r="AB833" s="5">
        <v>523843</v>
      </c>
      <c r="AC833" s="5">
        <v>0</v>
      </c>
      <c r="AD833" s="5">
        <v>1701306</v>
      </c>
      <c r="AE833" s="5">
        <v>0</v>
      </c>
      <c r="AF833" s="5">
        <v>1</v>
      </c>
      <c r="AG833" s="5">
        <v>0</v>
      </c>
      <c r="AH833" s="5">
        <v>0</v>
      </c>
      <c r="AI833" s="6">
        <v>0</v>
      </c>
      <c r="AJ833" s="6">
        <v>1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11">
        <v>0</v>
      </c>
      <c r="AT833" s="5">
        <v>1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</row>
    <row r="834" spans="1:52" ht="15.75" customHeight="1">
      <c r="A834" s="9">
        <v>44682</v>
      </c>
      <c r="B834" s="2" t="s">
        <v>20</v>
      </c>
      <c r="C834" s="19">
        <v>2</v>
      </c>
      <c r="D834" s="5" t="s">
        <v>17</v>
      </c>
      <c r="E834" s="6">
        <v>2722500</v>
      </c>
      <c r="F834" s="6">
        <f t="shared" si="0"/>
        <v>14.817061133789252</v>
      </c>
      <c r="G834" s="21">
        <v>322414</v>
      </c>
      <c r="H834" s="30">
        <f t="shared" si="42"/>
        <v>28053812</v>
      </c>
      <c r="I834" s="10">
        <f t="shared" si="39"/>
        <v>17.149635080877641</v>
      </c>
      <c r="J834" s="10">
        <v>0.5</v>
      </c>
      <c r="K834" s="10">
        <v>459.57</v>
      </c>
      <c r="L834" s="6">
        <f t="shared" si="1"/>
        <v>6.1302912696927141</v>
      </c>
      <c r="M834" s="11"/>
      <c r="N834" s="11">
        <f t="shared" si="2"/>
        <v>0</v>
      </c>
      <c r="O834" s="5">
        <v>0</v>
      </c>
      <c r="P834" s="5">
        <v>1</v>
      </c>
      <c r="Q834" s="5">
        <v>0</v>
      </c>
      <c r="R834" s="5">
        <v>0</v>
      </c>
      <c r="S834" s="5">
        <f t="shared" si="37"/>
        <v>0</v>
      </c>
      <c r="T834" s="5">
        <v>2467.4245559999999</v>
      </c>
      <c r="U834" s="5">
        <f t="shared" si="4"/>
        <v>7.8109301957642217</v>
      </c>
      <c r="V834" s="2">
        <v>0</v>
      </c>
      <c r="W834" s="12">
        <v>0</v>
      </c>
      <c r="X834" s="5">
        <v>33.21</v>
      </c>
      <c r="Y834" s="6">
        <f t="shared" si="40"/>
        <v>119.71881759192503</v>
      </c>
      <c r="Z834" s="5">
        <v>43160832</v>
      </c>
      <c r="AA834" s="5">
        <v>9634</v>
      </c>
      <c r="AB834" s="5">
        <v>524636</v>
      </c>
      <c r="AC834" s="5">
        <v>3</v>
      </c>
      <c r="AD834" s="5">
        <v>1356081</v>
      </c>
      <c r="AE834" s="5">
        <v>8968</v>
      </c>
      <c r="AF834" s="5">
        <v>1</v>
      </c>
      <c r="AG834" s="5">
        <v>0</v>
      </c>
      <c r="AH834" s="5">
        <v>0</v>
      </c>
      <c r="AI834" s="6">
        <v>0</v>
      </c>
      <c r="AJ834" s="6">
        <v>0</v>
      </c>
      <c r="AK834" s="6">
        <v>1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11">
        <v>0</v>
      </c>
      <c r="AT834" s="5">
        <v>1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</row>
    <row r="835" spans="1:52" ht="15.75" customHeight="1">
      <c r="A835" s="4">
        <v>44713</v>
      </c>
      <c r="B835" s="2" t="s">
        <v>20</v>
      </c>
      <c r="C835" s="19">
        <v>2</v>
      </c>
      <c r="D835" s="5" t="s">
        <v>17</v>
      </c>
      <c r="E835" s="6">
        <v>1815000</v>
      </c>
      <c r="F835" s="6">
        <f t="shared" si="0"/>
        <v>14.411596025681089</v>
      </c>
      <c r="G835" s="21">
        <v>2865905</v>
      </c>
      <c r="H835" s="30">
        <f t="shared" si="42"/>
        <v>30919717</v>
      </c>
      <c r="I835" s="10">
        <f t="shared" ref="I835:I898" si="43">LN(H835)</f>
        <v>17.246904628989604</v>
      </c>
      <c r="J835" s="10">
        <v>0.5</v>
      </c>
      <c r="K835" s="10">
        <v>551.27</v>
      </c>
      <c r="L835" s="6">
        <f t="shared" si="1"/>
        <v>6.3122247072820477</v>
      </c>
      <c r="M835" s="11"/>
      <c r="N835" s="11">
        <f t="shared" si="2"/>
        <v>0</v>
      </c>
      <c r="O835" s="5">
        <v>0</v>
      </c>
      <c r="P835" s="5">
        <v>1</v>
      </c>
      <c r="Q835" s="5">
        <v>0</v>
      </c>
      <c r="R835" s="5">
        <v>0</v>
      </c>
      <c r="S835" s="5">
        <f t="shared" si="37"/>
        <v>0</v>
      </c>
      <c r="T835" s="5">
        <v>2467.4245559999999</v>
      </c>
      <c r="U835" s="5">
        <f t="shared" si="4"/>
        <v>7.8109301957642217</v>
      </c>
      <c r="V835" s="2">
        <v>0</v>
      </c>
      <c r="W835" s="12">
        <v>0</v>
      </c>
      <c r="X835" s="5">
        <v>33.74</v>
      </c>
      <c r="Y835" s="6">
        <f t="shared" si="40"/>
        <v>121.62941600576785</v>
      </c>
      <c r="Z835" s="5">
        <v>43469234</v>
      </c>
      <c r="AA835" s="5">
        <v>37595</v>
      </c>
      <c r="AB835" s="5">
        <v>525139</v>
      </c>
      <c r="AC835" s="5">
        <v>11</v>
      </c>
      <c r="AD835" s="5">
        <v>1512729</v>
      </c>
      <c r="AE835" s="5">
        <v>6152</v>
      </c>
      <c r="AF835" s="5">
        <v>1</v>
      </c>
      <c r="AG835" s="5">
        <v>0</v>
      </c>
      <c r="AH835" s="5">
        <v>0</v>
      </c>
      <c r="AI835" s="6">
        <v>0</v>
      </c>
      <c r="AJ835" s="6">
        <v>0</v>
      </c>
      <c r="AK835" s="6">
        <v>0</v>
      </c>
      <c r="AL835" s="6">
        <v>1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11">
        <v>0</v>
      </c>
      <c r="AT835" s="5">
        <v>1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</row>
    <row r="836" spans="1:52" ht="15.75" customHeight="1">
      <c r="A836" s="4">
        <v>44743</v>
      </c>
      <c r="B836" s="2" t="s">
        <v>20</v>
      </c>
      <c r="C836" s="19">
        <v>2</v>
      </c>
      <c r="D836" s="5" t="s">
        <v>17</v>
      </c>
      <c r="E836" s="6">
        <v>2904000</v>
      </c>
      <c r="F836" s="6">
        <f t="shared" si="0"/>
        <v>14.881599654926823</v>
      </c>
      <c r="G836" s="21">
        <v>573181</v>
      </c>
      <c r="H836" s="30">
        <f t="shared" si="42"/>
        <v>31492898</v>
      </c>
      <c r="I836" s="10">
        <f t="shared" si="43"/>
        <v>17.265272618058404</v>
      </c>
      <c r="J836" s="10">
        <v>0.5</v>
      </c>
      <c r="K836" s="10">
        <v>487.4</v>
      </c>
      <c r="L836" s="6">
        <f t="shared" si="1"/>
        <v>6.1890851411911054</v>
      </c>
      <c r="M836" s="11"/>
      <c r="N836" s="11">
        <f t="shared" si="2"/>
        <v>0</v>
      </c>
      <c r="O836" s="5">
        <v>0</v>
      </c>
      <c r="P836" s="5">
        <v>1</v>
      </c>
      <c r="Q836" s="5">
        <v>0</v>
      </c>
      <c r="R836" s="5">
        <v>0</v>
      </c>
      <c r="S836" s="5">
        <f t="shared" si="37"/>
        <v>0</v>
      </c>
      <c r="T836" s="5">
        <v>2467.4245559999999</v>
      </c>
      <c r="U836" s="5">
        <f t="shared" si="4"/>
        <v>7.8109301957642217</v>
      </c>
      <c r="V836" s="2">
        <v>0</v>
      </c>
      <c r="W836" s="12">
        <v>0</v>
      </c>
      <c r="X836" s="5">
        <v>34.32</v>
      </c>
      <c r="Y836" s="6">
        <f t="shared" si="40"/>
        <v>123.72025955299208</v>
      </c>
      <c r="Z836" s="5">
        <v>44036275</v>
      </c>
      <c r="AA836" s="5">
        <v>45764</v>
      </c>
      <c r="AB836" s="5">
        <v>526396</v>
      </c>
      <c r="AC836" s="5">
        <v>19</v>
      </c>
      <c r="AD836" s="5">
        <v>2700603</v>
      </c>
      <c r="AE836" s="5">
        <v>0</v>
      </c>
      <c r="AF836" s="5">
        <v>1</v>
      </c>
      <c r="AG836" s="5">
        <v>0</v>
      </c>
      <c r="AH836" s="5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1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11">
        <v>0</v>
      </c>
      <c r="AT836" s="5">
        <v>1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</row>
    <row r="837" spans="1:52" ht="15.75" customHeight="1">
      <c r="A837" s="4">
        <v>44774</v>
      </c>
      <c r="B837" s="2" t="s">
        <v>20</v>
      </c>
      <c r="C837" s="19">
        <v>2</v>
      </c>
      <c r="D837" s="5" t="s">
        <v>17</v>
      </c>
      <c r="E837" s="6">
        <v>2087250</v>
      </c>
      <c r="F837" s="6">
        <f t="shared" si="0"/>
        <v>14.551357968056246</v>
      </c>
      <c r="G837" s="21">
        <v>501533</v>
      </c>
      <c r="H837" s="30">
        <f t="shared" si="42"/>
        <v>31994431</v>
      </c>
      <c r="I837" s="10">
        <f t="shared" si="43"/>
        <v>17.281072414368804</v>
      </c>
      <c r="J837" s="10">
        <v>0.5</v>
      </c>
      <c r="K837" s="10">
        <v>517.33000000000004</v>
      </c>
      <c r="L837" s="6">
        <f t="shared" si="1"/>
        <v>6.2486809687553269</v>
      </c>
      <c r="M837" s="11"/>
      <c r="N837" s="11">
        <f t="shared" si="2"/>
        <v>0</v>
      </c>
      <c r="O837" s="5">
        <v>0</v>
      </c>
      <c r="P837" s="5">
        <v>1</v>
      </c>
      <c r="Q837" s="5">
        <v>0</v>
      </c>
      <c r="R837" s="5">
        <v>0</v>
      </c>
      <c r="S837" s="5">
        <f t="shared" si="37"/>
        <v>0</v>
      </c>
      <c r="T837" s="5">
        <v>2467.4245559999999</v>
      </c>
      <c r="U837" s="5">
        <f t="shared" si="4"/>
        <v>7.8109301957642217</v>
      </c>
      <c r="V837" s="2">
        <v>0</v>
      </c>
      <c r="W837" s="12">
        <v>0</v>
      </c>
      <c r="X837" s="5">
        <v>34.44</v>
      </c>
      <c r="Y837" s="6">
        <f t="shared" si="40"/>
        <v>124.15284787310743</v>
      </c>
      <c r="Z837" s="5">
        <v>44436339</v>
      </c>
      <c r="AA837" s="5">
        <v>23834</v>
      </c>
      <c r="AB837" s="5">
        <v>527911</v>
      </c>
      <c r="AC837" s="5">
        <v>6</v>
      </c>
      <c r="AD837" s="5">
        <v>2087696</v>
      </c>
      <c r="AE837" s="5">
        <v>0</v>
      </c>
      <c r="AF837" s="5">
        <v>1</v>
      </c>
      <c r="AG837" s="5">
        <v>0</v>
      </c>
      <c r="AH837" s="5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1</v>
      </c>
      <c r="AO837" s="6">
        <v>0</v>
      </c>
      <c r="AP837" s="6">
        <v>0</v>
      </c>
      <c r="AQ837" s="6">
        <v>0</v>
      </c>
      <c r="AR837" s="6">
        <v>0</v>
      </c>
      <c r="AS837" s="11">
        <v>0</v>
      </c>
      <c r="AT837" s="5">
        <v>1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</row>
    <row r="838" spans="1:52" ht="15.75" customHeight="1">
      <c r="A838" s="4">
        <v>44805</v>
      </c>
      <c r="B838" s="2" t="s">
        <v>20</v>
      </c>
      <c r="C838" s="19">
        <v>2</v>
      </c>
      <c r="D838" s="5" t="s">
        <v>17</v>
      </c>
      <c r="E838" s="6">
        <v>1996500</v>
      </c>
      <c r="F838" s="6">
        <f t="shared" si="0"/>
        <v>14.506906205485413</v>
      </c>
      <c r="G838" s="21">
        <v>537357</v>
      </c>
      <c r="H838" s="30">
        <f t="shared" si="42"/>
        <v>32531788</v>
      </c>
      <c r="I838" s="10">
        <f t="shared" si="43"/>
        <v>17.29772826158705</v>
      </c>
      <c r="J838" s="10">
        <v>0.5</v>
      </c>
      <c r="K838" s="10">
        <v>496.1</v>
      </c>
      <c r="L838" s="6">
        <f t="shared" si="1"/>
        <v>6.2067775193070034</v>
      </c>
      <c r="M838" s="11"/>
      <c r="N838" s="11">
        <f t="shared" si="2"/>
        <v>0</v>
      </c>
      <c r="O838" s="5">
        <v>0</v>
      </c>
      <c r="P838" s="5">
        <v>1</v>
      </c>
      <c r="Q838" s="5">
        <v>0</v>
      </c>
      <c r="R838" s="5">
        <v>0</v>
      </c>
      <c r="S838" s="5">
        <f t="shared" si="37"/>
        <v>0</v>
      </c>
      <c r="T838" s="5">
        <v>2467.4245559999999</v>
      </c>
      <c r="U838" s="5">
        <f t="shared" si="4"/>
        <v>7.8109301957642217</v>
      </c>
      <c r="V838" s="2">
        <v>0</v>
      </c>
      <c r="W838" s="12">
        <v>0</v>
      </c>
      <c r="X838" s="5">
        <v>34.53</v>
      </c>
      <c r="Y838" s="6">
        <f t="shared" si="40"/>
        <v>124.47728911319395</v>
      </c>
      <c r="Z838" s="5">
        <v>44591112</v>
      </c>
      <c r="AA838" s="5">
        <v>11633</v>
      </c>
      <c r="AB838" s="5">
        <v>528655</v>
      </c>
      <c r="AC838" s="5">
        <v>4</v>
      </c>
      <c r="AD838" s="5">
        <v>3220020</v>
      </c>
      <c r="AE838" s="5">
        <v>0</v>
      </c>
      <c r="AF838" s="5">
        <v>1</v>
      </c>
      <c r="AG838" s="5">
        <v>0</v>
      </c>
      <c r="AH838" s="5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1</v>
      </c>
      <c r="AP838" s="6">
        <v>0</v>
      </c>
      <c r="AQ838" s="6">
        <v>0</v>
      </c>
      <c r="AR838" s="6">
        <v>0</v>
      </c>
      <c r="AS838" s="11">
        <v>0</v>
      </c>
      <c r="AT838" s="5">
        <v>1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</row>
    <row r="839" spans="1:52" ht="15.75" customHeight="1">
      <c r="A839" s="4">
        <v>44835</v>
      </c>
      <c r="B839" s="2" t="s">
        <v>20</v>
      </c>
      <c r="C839" s="19">
        <v>2</v>
      </c>
      <c r="D839" s="5" t="s">
        <v>17</v>
      </c>
      <c r="E839" s="6">
        <v>3448500</v>
      </c>
      <c r="F839" s="6">
        <f t="shared" si="0"/>
        <v>15.053449911853482</v>
      </c>
      <c r="G839" s="21">
        <v>447797</v>
      </c>
      <c r="H839" s="30">
        <f t="shared" si="42"/>
        <v>32979585</v>
      </c>
      <c r="I839" s="10">
        <f t="shared" si="43"/>
        <v>17.311399291632686</v>
      </c>
      <c r="J839" s="10">
        <v>0.5</v>
      </c>
      <c r="K839" s="10">
        <v>1</v>
      </c>
      <c r="L839" s="6">
        <f t="shared" si="1"/>
        <v>0</v>
      </c>
      <c r="M839" s="11"/>
      <c r="N839" s="11">
        <f t="shared" si="2"/>
        <v>0</v>
      </c>
      <c r="O839" s="5">
        <v>0</v>
      </c>
      <c r="P839" s="5">
        <v>1</v>
      </c>
      <c r="Q839" s="5">
        <v>0</v>
      </c>
      <c r="R839" s="5">
        <v>0</v>
      </c>
      <c r="S839" s="5">
        <f t="shared" si="37"/>
        <v>0</v>
      </c>
      <c r="T839" s="5">
        <v>2467.4245559999999</v>
      </c>
      <c r="U839" s="5">
        <f t="shared" si="4"/>
        <v>7.8109301957642217</v>
      </c>
      <c r="V839" s="2">
        <v>0</v>
      </c>
      <c r="W839" s="12">
        <v>0</v>
      </c>
      <c r="X839" s="5">
        <v>35.35</v>
      </c>
      <c r="Y839" s="6">
        <f t="shared" si="40"/>
        <v>127.43330930064889</v>
      </c>
      <c r="AE839" s="5">
        <v>0</v>
      </c>
      <c r="AF839" s="5">
        <v>1</v>
      </c>
      <c r="AG839" s="5">
        <v>0</v>
      </c>
      <c r="AH839" s="5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1</v>
      </c>
      <c r="AQ839" s="6">
        <v>0</v>
      </c>
      <c r="AR839" s="6">
        <v>0</v>
      </c>
      <c r="AS839" s="11">
        <v>0</v>
      </c>
      <c r="AT839" s="5">
        <v>1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</row>
    <row r="840" spans="1:52" ht="15.75" customHeight="1">
      <c r="A840" s="4">
        <v>44866</v>
      </c>
      <c r="B840" s="2" t="s">
        <v>20</v>
      </c>
      <c r="C840" s="19">
        <v>2</v>
      </c>
      <c r="D840" s="5" t="s">
        <v>17</v>
      </c>
      <c r="E840" s="6">
        <v>2541000</v>
      </c>
      <c r="F840" s="6">
        <f t="shared" si="0"/>
        <v>14.748068262302301</v>
      </c>
      <c r="G840" s="21">
        <v>411973</v>
      </c>
      <c r="H840" s="30">
        <f t="shared" si="42"/>
        <v>33391558</v>
      </c>
      <c r="I840" s="10">
        <f t="shared" si="43"/>
        <v>17.323813671508113</v>
      </c>
      <c r="J840" s="10">
        <v>0.5</v>
      </c>
      <c r="K840" s="21">
        <v>1</v>
      </c>
      <c r="L840" s="6">
        <f t="shared" si="1"/>
        <v>0</v>
      </c>
      <c r="M840" s="11"/>
      <c r="N840" s="11">
        <f t="shared" si="2"/>
        <v>0</v>
      </c>
      <c r="O840" s="5">
        <v>0</v>
      </c>
      <c r="P840" s="5">
        <v>1</v>
      </c>
      <c r="Q840" s="5">
        <v>0</v>
      </c>
      <c r="R840" s="5">
        <v>0</v>
      </c>
      <c r="S840" s="5">
        <f t="shared" si="37"/>
        <v>0</v>
      </c>
      <c r="T840" s="5">
        <v>2467.4245559999999</v>
      </c>
      <c r="U840" s="5">
        <f t="shared" si="4"/>
        <v>7.8109301957642217</v>
      </c>
      <c r="V840" s="2">
        <v>0</v>
      </c>
      <c r="W840" s="12">
        <v>0</v>
      </c>
      <c r="X840" s="5">
        <v>35.979999999999997</v>
      </c>
      <c r="Y840" s="6">
        <f t="shared" si="40"/>
        <v>129.70439798125449</v>
      </c>
      <c r="AD840" s="5">
        <v>26278</v>
      </c>
      <c r="AE840" s="5">
        <v>0</v>
      </c>
      <c r="AF840" s="5">
        <v>1</v>
      </c>
      <c r="AG840" s="5">
        <v>0</v>
      </c>
      <c r="AH840" s="5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1</v>
      </c>
      <c r="AR840" s="6">
        <v>0</v>
      </c>
      <c r="AS840" s="11">
        <v>0</v>
      </c>
      <c r="AT840" s="5">
        <v>1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</row>
    <row r="841" spans="1:52" ht="15.75" customHeight="1">
      <c r="A841" s="4">
        <v>44896</v>
      </c>
      <c r="B841" s="2" t="s">
        <v>20</v>
      </c>
      <c r="C841" s="19">
        <v>2</v>
      </c>
      <c r="D841" s="5" t="s">
        <v>17</v>
      </c>
      <c r="E841" s="6">
        <v>2904000</v>
      </c>
      <c r="F841" s="6">
        <f t="shared" si="0"/>
        <v>14.881599654926823</v>
      </c>
      <c r="G841" s="21">
        <v>644828</v>
      </c>
      <c r="H841" s="30">
        <f t="shared" si="42"/>
        <v>34036386</v>
      </c>
      <c r="I841" s="10">
        <f t="shared" si="43"/>
        <v>17.342940686820405</v>
      </c>
      <c r="J841" s="10">
        <v>0.5</v>
      </c>
      <c r="K841" s="21">
        <v>1</v>
      </c>
      <c r="L841" s="6">
        <f t="shared" si="1"/>
        <v>0</v>
      </c>
      <c r="M841" s="11"/>
      <c r="N841" s="11">
        <f t="shared" si="2"/>
        <v>0</v>
      </c>
      <c r="O841" s="5">
        <v>0</v>
      </c>
      <c r="P841" s="5">
        <v>1</v>
      </c>
      <c r="Q841" s="5">
        <v>0</v>
      </c>
      <c r="R841" s="5">
        <v>0</v>
      </c>
      <c r="S841" s="5">
        <f t="shared" si="37"/>
        <v>0</v>
      </c>
      <c r="T841" s="5">
        <v>2467.4245559999999</v>
      </c>
      <c r="U841" s="5">
        <f t="shared" si="4"/>
        <v>7.8109301957642217</v>
      </c>
      <c r="V841" s="2">
        <v>0</v>
      </c>
      <c r="W841" s="12">
        <v>1</v>
      </c>
      <c r="X841" s="5">
        <v>35.39</v>
      </c>
      <c r="Y841" s="6">
        <f t="shared" si="40"/>
        <v>127.57750540735401</v>
      </c>
      <c r="AD841" s="5">
        <v>84200</v>
      </c>
      <c r="AE841" s="5">
        <v>0</v>
      </c>
      <c r="AF841" s="5">
        <v>1</v>
      </c>
      <c r="AG841" s="5">
        <v>0</v>
      </c>
      <c r="AH841" s="5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1</v>
      </c>
      <c r="AS841" s="11">
        <v>0</v>
      </c>
      <c r="AT841" s="5">
        <v>1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</row>
    <row r="842" spans="1:52" ht="15.75" customHeight="1">
      <c r="A842" s="4">
        <v>43101</v>
      </c>
      <c r="B842" s="2" t="s">
        <v>20</v>
      </c>
      <c r="C842" s="19">
        <v>2</v>
      </c>
      <c r="D842" s="5" t="s">
        <v>18</v>
      </c>
      <c r="E842" s="6">
        <v>451409.91999999998</v>
      </c>
      <c r="F842" s="6">
        <f t="shared" si="0"/>
        <v>13.020131119198536</v>
      </c>
      <c r="G842" s="21">
        <v>4404</v>
      </c>
      <c r="H842" s="21">
        <v>4404</v>
      </c>
      <c r="I842" s="10">
        <f t="shared" si="43"/>
        <v>8.3902684978425714</v>
      </c>
      <c r="J842" s="10">
        <v>0.5</v>
      </c>
      <c r="K842" s="10">
        <v>362.83</v>
      </c>
      <c r="L842" s="6">
        <f t="shared" si="1"/>
        <v>5.8939344050097677</v>
      </c>
      <c r="M842" s="11">
        <v>99.8</v>
      </c>
      <c r="N842" s="11">
        <f t="shared" si="2"/>
        <v>4.6131383556372683</v>
      </c>
      <c r="O842" s="5">
        <v>1</v>
      </c>
      <c r="P842" s="5">
        <v>1</v>
      </c>
      <c r="Q842" s="12">
        <v>1</v>
      </c>
      <c r="R842" s="5">
        <v>0</v>
      </c>
      <c r="S842" s="5">
        <f t="shared" si="37"/>
        <v>0</v>
      </c>
      <c r="T842" s="5">
        <v>7442.2373729999999</v>
      </c>
      <c r="U842" s="5">
        <f t="shared" si="4"/>
        <v>8.9149268047967052</v>
      </c>
      <c r="V842" s="2">
        <v>0</v>
      </c>
      <c r="W842" s="12">
        <v>1</v>
      </c>
      <c r="X842" s="5">
        <v>122.26</v>
      </c>
      <c r="Y842" s="6">
        <f t="shared" ref="Y842:Y901" si="44">X842*100/122.26</f>
        <v>100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1</v>
      </c>
      <c r="AH842" s="5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11">
        <v>0</v>
      </c>
      <c r="AT842" s="5">
        <v>1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</row>
    <row r="843" spans="1:52" ht="15.75" customHeight="1">
      <c r="A843" s="4">
        <v>43132</v>
      </c>
      <c r="B843" s="2" t="s">
        <v>20</v>
      </c>
      <c r="C843" s="19">
        <v>2</v>
      </c>
      <c r="D843" s="5" t="s">
        <v>18</v>
      </c>
      <c r="E843" s="6">
        <v>416686.08000000002</v>
      </c>
      <c r="F843" s="6">
        <f t="shared" si="0"/>
        <v>12.940088411525</v>
      </c>
      <c r="G843" s="21">
        <v>3726</v>
      </c>
      <c r="H843" s="30">
        <f>G843+H842</f>
        <v>8130</v>
      </c>
      <c r="I843" s="10">
        <f t="shared" si="43"/>
        <v>9.0033162025418569</v>
      </c>
      <c r="J843" s="10">
        <v>0.5</v>
      </c>
      <c r="K843" s="10">
        <v>344.64</v>
      </c>
      <c r="L843" s="6">
        <f t="shared" si="1"/>
        <v>5.8425003939680238</v>
      </c>
      <c r="M843" s="11">
        <v>99.4</v>
      </c>
      <c r="N843" s="11">
        <f t="shared" si="2"/>
        <v>4.6091622072576293</v>
      </c>
      <c r="O843" s="5">
        <v>1</v>
      </c>
      <c r="P843" s="5">
        <v>1</v>
      </c>
      <c r="Q843" s="12">
        <v>1</v>
      </c>
      <c r="R843" s="5">
        <v>0</v>
      </c>
      <c r="S843" s="5">
        <f t="shared" si="37"/>
        <v>0</v>
      </c>
      <c r="T843" s="5">
        <v>7442.2373729999999</v>
      </c>
      <c r="U843" s="5">
        <f t="shared" si="4"/>
        <v>8.9149268047967052</v>
      </c>
      <c r="V843" s="2">
        <v>0</v>
      </c>
      <c r="W843" s="12">
        <v>1</v>
      </c>
      <c r="X843" s="5">
        <v>126.3</v>
      </c>
      <c r="Y843" s="6">
        <f t="shared" si="44"/>
        <v>103.30443317520039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1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11">
        <v>0</v>
      </c>
      <c r="AT843" s="5">
        <v>1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</row>
    <row r="844" spans="1:52" ht="15.75" customHeight="1">
      <c r="A844" s="4">
        <v>43160</v>
      </c>
      <c r="B844" s="2" t="s">
        <v>20</v>
      </c>
      <c r="C844" s="19">
        <v>2</v>
      </c>
      <c r="D844" s="5" t="s">
        <v>18</v>
      </c>
      <c r="E844" s="6">
        <v>312514.56</v>
      </c>
      <c r="F844" s="6">
        <f t="shared" si="0"/>
        <v>12.65240633907322</v>
      </c>
      <c r="G844" s="21">
        <v>4065</v>
      </c>
      <c r="H844" s="30">
        <f>G844+H843</f>
        <v>12195</v>
      </c>
      <c r="I844" s="10">
        <f t="shared" si="43"/>
        <v>9.4087813106500207</v>
      </c>
      <c r="J844" s="10">
        <v>0.5</v>
      </c>
      <c r="K844" s="10">
        <v>350.62</v>
      </c>
      <c r="L844" s="6">
        <f t="shared" si="1"/>
        <v>5.859703015925728</v>
      </c>
      <c r="M844" s="11">
        <v>99.8</v>
      </c>
      <c r="N844" s="11">
        <f t="shared" si="2"/>
        <v>4.6131383556372683</v>
      </c>
      <c r="O844" s="5">
        <v>1</v>
      </c>
      <c r="P844" s="5">
        <v>1</v>
      </c>
      <c r="Q844" s="12">
        <v>1</v>
      </c>
      <c r="R844" s="5">
        <v>0</v>
      </c>
      <c r="S844" s="5">
        <f t="shared" si="37"/>
        <v>0</v>
      </c>
      <c r="T844" s="5">
        <v>7442.2373729999999</v>
      </c>
      <c r="U844" s="5">
        <f t="shared" si="4"/>
        <v>8.9149268047967052</v>
      </c>
      <c r="V844" s="2">
        <v>0</v>
      </c>
      <c r="W844" s="12">
        <v>1</v>
      </c>
      <c r="X844" s="5">
        <v>127.14</v>
      </c>
      <c r="Y844" s="6">
        <f t="shared" si="44"/>
        <v>103.99149353836087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6">
        <v>1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11">
        <v>0</v>
      </c>
      <c r="AT844" s="5">
        <v>1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</row>
    <row r="845" spans="1:52" ht="15.75" customHeight="1">
      <c r="A845" s="4">
        <v>43191</v>
      </c>
      <c r="B845" s="2" t="s">
        <v>20</v>
      </c>
      <c r="C845" s="19">
        <v>2</v>
      </c>
      <c r="D845" s="5" t="s">
        <v>18</v>
      </c>
      <c r="E845" s="6">
        <v>243066.88</v>
      </c>
      <c r="F845" s="6">
        <f t="shared" si="0"/>
        <v>12.401091910792314</v>
      </c>
      <c r="G845" s="21">
        <v>5759</v>
      </c>
      <c r="H845" s="30">
        <f t="shared" ref="H845:H876" si="45">G845+H844</f>
        <v>17954</v>
      </c>
      <c r="I845" s="10">
        <f t="shared" si="43"/>
        <v>9.7955682103166346</v>
      </c>
      <c r="J845" s="10">
        <v>0.5</v>
      </c>
      <c r="K845" s="10">
        <v>351.08</v>
      </c>
      <c r="L845" s="6">
        <f t="shared" si="1"/>
        <v>5.8610141177239168</v>
      </c>
      <c r="M845" s="11">
        <v>101</v>
      </c>
      <c r="N845" s="11">
        <f t="shared" si="2"/>
        <v>4.6249728132842707</v>
      </c>
      <c r="O845" s="5">
        <v>1</v>
      </c>
      <c r="P845" s="5">
        <v>1</v>
      </c>
      <c r="Q845" s="12">
        <v>1</v>
      </c>
      <c r="R845" s="5">
        <v>0</v>
      </c>
      <c r="S845" s="5">
        <f t="shared" si="37"/>
        <v>0</v>
      </c>
      <c r="T845" s="5">
        <v>7442.2373729999999</v>
      </c>
      <c r="U845" s="5">
        <f t="shared" si="4"/>
        <v>8.9149268047967052</v>
      </c>
      <c r="V845" s="2">
        <v>0</v>
      </c>
      <c r="W845" s="12">
        <v>1</v>
      </c>
      <c r="X845" s="5">
        <v>128.13</v>
      </c>
      <c r="Y845" s="6">
        <f t="shared" si="44"/>
        <v>104.80124325208571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6">
        <v>0</v>
      </c>
      <c r="AJ845" s="6">
        <v>1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11">
        <v>0</v>
      </c>
      <c r="AT845" s="5">
        <v>1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</row>
    <row r="846" spans="1:52" ht="15.75" customHeight="1">
      <c r="A846" s="9">
        <v>43221</v>
      </c>
      <c r="B846" s="2" t="s">
        <v>20</v>
      </c>
      <c r="C846" s="19">
        <v>2</v>
      </c>
      <c r="D846" s="5" t="s">
        <v>18</v>
      </c>
      <c r="E846" s="6">
        <v>520857.59999999998</v>
      </c>
      <c r="F846" s="6">
        <f t="shared" si="0"/>
        <v>13.163231962839211</v>
      </c>
      <c r="G846" s="21">
        <v>3049</v>
      </c>
      <c r="H846" s="30">
        <f t="shared" si="45"/>
        <v>21003</v>
      </c>
      <c r="I846" s="10">
        <f t="shared" si="43"/>
        <v>9.9524205636453065</v>
      </c>
      <c r="J846" s="10">
        <v>0.5</v>
      </c>
      <c r="K846" s="10">
        <v>373.8</v>
      </c>
      <c r="L846" s="6">
        <f t="shared" si="1"/>
        <v>5.9237208950214626</v>
      </c>
      <c r="M846" s="11">
        <v>102</v>
      </c>
      <c r="N846" s="11">
        <f t="shared" si="2"/>
        <v>4.6347289882296359</v>
      </c>
      <c r="O846" s="5">
        <v>1</v>
      </c>
      <c r="P846" s="5">
        <v>1</v>
      </c>
      <c r="Q846" s="12">
        <v>1</v>
      </c>
      <c r="R846" s="5">
        <v>0</v>
      </c>
      <c r="S846" s="5">
        <f t="shared" si="37"/>
        <v>0</v>
      </c>
      <c r="T846" s="5">
        <v>7442.2373729999999</v>
      </c>
      <c r="U846" s="5">
        <f t="shared" si="4"/>
        <v>8.9149268047967052</v>
      </c>
      <c r="V846" s="2">
        <v>0</v>
      </c>
      <c r="W846" s="12">
        <v>1</v>
      </c>
      <c r="X846" s="5">
        <v>128.79</v>
      </c>
      <c r="Y846" s="6">
        <f t="shared" si="44"/>
        <v>105.34107639456894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6">
        <v>0</v>
      </c>
      <c r="AJ846" s="6">
        <v>0</v>
      </c>
      <c r="AK846" s="6">
        <v>1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11">
        <v>0</v>
      </c>
      <c r="AT846" s="5">
        <v>1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</row>
    <row r="847" spans="1:52" ht="15.75" customHeight="1">
      <c r="A847" s="4">
        <v>43252</v>
      </c>
      <c r="B847" s="2" t="s">
        <v>20</v>
      </c>
      <c r="C847" s="19">
        <v>2</v>
      </c>
      <c r="D847" s="5" t="s">
        <v>18</v>
      </c>
      <c r="E847" s="6">
        <v>347238.40000000002</v>
      </c>
      <c r="F847" s="6">
        <f t="shared" si="0"/>
        <v>12.757766854731045</v>
      </c>
      <c r="G847" s="21">
        <v>27105</v>
      </c>
      <c r="H847" s="30">
        <f t="shared" si="45"/>
        <v>48108</v>
      </c>
      <c r="I847" s="10">
        <f t="shared" si="43"/>
        <v>10.781203762430508</v>
      </c>
      <c r="J847" s="10">
        <v>0.5</v>
      </c>
      <c r="K847" s="10">
        <v>340.32</v>
      </c>
      <c r="L847" s="6">
        <f t="shared" si="1"/>
        <v>5.8298863514519272</v>
      </c>
      <c r="M847" s="11">
        <v>104.6</v>
      </c>
      <c r="N847" s="11">
        <f t="shared" si="2"/>
        <v>4.6596583712721609</v>
      </c>
      <c r="O847" s="5">
        <v>1</v>
      </c>
      <c r="P847" s="5">
        <v>1</v>
      </c>
      <c r="Q847" s="12">
        <v>1</v>
      </c>
      <c r="R847" s="5">
        <v>0</v>
      </c>
      <c r="S847" s="5">
        <f t="shared" si="37"/>
        <v>0</v>
      </c>
      <c r="T847" s="5">
        <v>7442.2373729999999</v>
      </c>
      <c r="U847" s="5">
        <f t="shared" si="4"/>
        <v>8.9149268047967052</v>
      </c>
      <c r="V847" s="2">
        <v>0</v>
      </c>
      <c r="W847" s="12">
        <v>1</v>
      </c>
      <c r="X847" s="5">
        <v>125.74</v>
      </c>
      <c r="Y847" s="6">
        <f t="shared" si="44"/>
        <v>102.8463929330934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6">
        <v>0</v>
      </c>
      <c r="AJ847" s="6">
        <v>0</v>
      </c>
      <c r="AK847" s="6">
        <v>0</v>
      </c>
      <c r="AL847" s="6">
        <v>1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11">
        <v>0</v>
      </c>
      <c r="AT847" s="5">
        <v>1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</row>
    <row r="848" spans="1:52" ht="15.75" customHeight="1">
      <c r="A848" s="4">
        <v>43282</v>
      </c>
      <c r="B848" s="2" t="s">
        <v>20</v>
      </c>
      <c r="C848" s="19">
        <v>2</v>
      </c>
      <c r="D848" s="5" t="s">
        <v>18</v>
      </c>
      <c r="E848" s="6">
        <v>555581.43999999994</v>
      </c>
      <c r="F848" s="6">
        <f t="shared" si="0"/>
        <v>13.227770483976782</v>
      </c>
      <c r="G848" s="21">
        <v>5421</v>
      </c>
      <c r="H848" s="30">
        <f t="shared" si="45"/>
        <v>53529</v>
      </c>
      <c r="I848" s="10">
        <f t="shared" si="43"/>
        <v>10.887978842099539</v>
      </c>
      <c r="J848" s="10">
        <v>0.5</v>
      </c>
      <c r="K848" s="10">
        <v>401.95</v>
      </c>
      <c r="L848" s="6">
        <f t="shared" si="1"/>
        <v>5.9963277027739696</v>
      </c>
      <c r="M848" s="11">
        <v>104.6</v>
      </c>
      <c r="N848" s="11">
        <f t="shared" si="2"/>
        <v>4.6596583712721609</v>
      </c>
      <c r="O848" s="5">
        <v>1</v>
      </c>
      <c r="P848" s="5">
        <v>1</v>
      </c>
      <c r="Q848" s="12">
        <v>1</v>
      </c>
      <c r="R848" s="5">
        <v>0</v>
      </c>
      <c r="S848" s="5">
        <f t="shared" si="37"/>
        <v>0</v>
      </c>
      <c r="T848" s="5">
        <v>7442.2373729999999</v>
      </c>
      <c r="U848" s="5">
        <f t="shared" si="4"/>
        <v>8.9149268047967052</v>
      </c>
      <c r="V848" s="2">
        <v>0</v>
      </c>
      <c r="W848" s="12">
        <v>1</v>
      </c>
      <c r="X848" s="5">
        <v>127.31</v>
      </c>
      <c r="Y848" s="6">
        <f t="shared" si="44"/>
        <v>104.13054146900049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1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11">
        <v>0</v>
      </c>
      <c r="AT848" s="5">
        <v>1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</row>
    <row r="849" spans="1:52" ht="15.75" customHeight="1">
      <c r="A849" s="4">
        <v>43313</v>
      </c>
      <c r="B849" s="2" t="s">
        <v>20</v>
      </c>
      <c r="C849" s="19">
        <v>2</v>
      </c>
      <c r="D849" s="5" t="s">
        <v>18</v>
      </c>
      <c r="E849" s="6">
        <v>399324.15999999997</v>
      </c>
      <c r="F849" s="6">
        <f t="shared" si="0"/>
        <v>12.897528797106204</v>
      </c>
      <c r="G849" s="21">
        <v>4743</v>
      </c>
      <c r="H849" s="30">
        <f t="shared" si="45"/>
        <v>58272</v>
      </c>
      <c r="I849" s="10">
        <f t="shared" si="43"/>
        <v>10.972876982527335</v>
      </c>
      <c r="J849" s="10">
        <v>0.5</v>
      </c>
      <c r="K849" s="10">
        <v>390.44</v>
      </c>
      <c r="L849" s="6">
        <f t="shared" si="1"/>
        <v>5.9672743083067648</v>
      </c>
      <c r="M849" s="18">
        <v>105.9</v>
      </c>
      <c r="N849" s="11">
        <f t="shared" si="2"/>
        <v>4.6718938180309992</v>
      </c>
      <c r="O849" s="5">
        <v>1</v>
      </c>
      <c r="P849" s="5">
        <v>1</v>
      </c>
      <c r="Q849" s="12">
        <v>1</v>
      </c>
      <c r="R849" s="5">
        <v>0</v>
      </c>
      <c r="S849" s="5">
        <f t="shared" si="37"/>
        <v>0</v>
      </c>
      <c r="T849" s="5">
        <v>7442.2373729999999</v>
      </c>
      <c r="U849" s="5">
        <f t="shared" si="4"/>
        <v>8.9149268047967052</v>
      </c>
      <c r="V849" s="2">
        <v>0</v>
      </c>
      <c r="W849" s="12">
        <v>1</v>
      </c>
      <c r="X849" s="5">
        <v>128.38</v>
      </c>
      <c r="Y849" s="6">
        <f t="shared" si="44"/>
        <v>105.00572550302633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1</v>
      </c>
      <c r="AO849" s="6">
        <v>0</v>
      </c>
      <c r="AP849" s="6">
        <v>0</v>
      </c>
      <c r="AQ849" s="6">
        <v>0</v>
      </c>
      <c r="AR849" s="6">
        <v>0</v>
      </c>
      <c r="AS849" s="11">
        <v>0</v>
      </c>
      <c r="AT849" s="5">
        <v>1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</row>
    <row r="850" spans="1:52" ht="15.75" customHeight="1">
      <c r="A850" s="4">
        <v>43344</v>
      </c>
      <c r="B850" s="2" t="s">
        <v>20</v>
      </c>
      <c r="C850" s="19">
        <v>2</v>
      </c>
      <c r="D850" s="5" t="s">
        <v>18</v>
      </c>
      <c r="E850" s="6">
        <v>381962.23999999999</v>
      </c>
      <c r="F850" s="6">
        <f t="shared" si="0"/>
        <v>12.853077034535371</v>
      </c>
      <c r="G850" s="21">
        <v>5082</v>
      </c>
      <c r="H850" s="30">
        <f t="shared" si="45"/>
        <v>63354</v>
      </c>
      <c r="I850" s="10">
        <f t="shared" si="43"/>
        <v>11.05649332503457</v>
      </c>
      <c r="J850" s="10">
        <v>0.5</v>
      </c>
      <c r="K850" s="10">
        <v>346.35</v>
      </c>
      <c r="L850" s="6">
        <f t="shared" si="1"/>
        <v>5.8474498244686144</v>
      </c>
      <c r="M850" s="11">
        <v>106.4</v>
      </c>
      <c r="N850" s="11">
        <f t="shared" si="2"/>
        <v>4.6765601820747644</v>
      </c>
      <c r="O850" s="5">
        <v>1</v>
      </c>
      <c r="P850" s="5">
        <v>1</v>
      </c>
      <c r="Q850" s="12">
        <v>1</v>
      </c>
      <c r="R850" s="5">
        <v>0</v>
      </c>
      <c r="S850" s="5">
        <f t="shared" si="37"/>
        <v>0</v>
      </c>
      <c r="T850" s="5">
        <v>7442.2373729999999</v>
      </c>
      <c r="U850" s="5">
        <f t="shared" si="4"/>
        <v>8.9149268047967052</v>
      </c>
      <c r="V850" s="2">
        <v>0</v>
      </c>
      <c r="W850" s="12">
        <v>1</v>
      </c>
      <c r="X850" s="5">
        <v>131.97</v>
      </c>
      <c r="Y850" s="6">
        <f t="shared" si="44"/>
        <v>107.94209062653361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0</v>
      </c>
      <c r="AQ850" s="6">
        <v>0</v>
      </c>
      <c r="AR850" s="6">
        <v>0</v>
      </c>
      <c r="AS850" s="11">
        <v>0</v>
      </c>
      <c r="AT850" s="5">
        <v>1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</row>
    <row r="851" spans="1:52" ht="15.75" customHeight="1">
      <c r="A851" s="4">
        <v>43374</v>
      </c>
      <c r="B851" s="2" t="s">
        <v>20</v>
      </c>
      <c r="C851" s="19">
        <v>2</v>
      </c>
      <c r="D851" s="5" t="s">
        <v>18</v>
      </c>
      <c r="E851" s="6">
        <v>659752.95999999996</v>
      </c>
      <c r="F851" s="6">
        <f t="shared" si="0"/>
        <v>13.39962074090344</v>
      </c>
      <c r="G851" s="21">
        <v>4235</v>
      </c>
      <c r="H851" s="30">
        <f t="shared" si="45"/>
        <v>67589</v>
      </c>
      <c r="I851" s="10">
        <f t="shared" si="43"/>
        <v>11.121200526896921</v>
      </c>
      <c r="J851" s="10">
        <v>0.5</v>
      </c>
      <c r="K851" s="10">
        <v>383.7</v>
      </c>
      <c r="L851" s="6">
        <f t="shared" si="1"/>
        <v>5.9498609972529071</v>
      </c>
      <c r="M851" s="11">
        <v>107.1</v>
      </c>
      <c r="N851" s="11">
        <f t="shared" si="2"/>
        <v>4.6830567246451622</v>
      </c>
      <c r="O851" s="5">
        <v>1</v>
      </c>
      <c r="P851" s="5">
        <v>1</v>
      </c>
      <c r="Q851" s="12">
        <v>1</v>
      </c>
      <c r="R851" s="5">
        <v>0</v>
      </c>
      <c r="S851" s="5">
        <f t="shared" si="37"/>
        <v>0</v>
      </c>
      <c r="T851" s="5">
        <v>7442.2373729999999</v>
      </c>
      <c r="U851" s="5">
        <f t="shared" si="4"/>
        <v>8.9149268047967052</v>
      </c>
      <c r="V851" s="2">
        <v>0</v>
      </c>
      <c r="W851" s="12">
        <v>1</v>
      </c>
      <c r="X851" s="5">
        <v>134.29</v>
      </c>
      <c r="Y851" s="6">
        <f t="shared" si="44"/>
        <v>109.83968591526255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1</v>
      </c>
      <c r="AQ851" s="6">
        <v>0</v>
      </c>
      <c r="AR851" s="6">
        <v>0</v>
      </c>
      <c r="AS851" s="11">
        <v>0</v>
      </c>
      <c r="AT851" s="5">
        <v>1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</row>
    <row r="852" spans="1:52" ht="15.75" customHeight="1">
      <c r="A852" s="4">
        <v>43405</v>
      </c>
      <c r="B852" s="2" t="s">
        <v>20</v>
      </c>
      <c r="C852" s="19">
        <v>2</v>
      </c>
      <c r="D852" s="5" t="s">
        <v>18</v>
      </c>
      <c r="E852" s="6">
        <v>486133.76000000001</v>
      </c>
      <c r="F852" s="6">
        <f t="shared" si="0"/>
        <v>13.094239091352259</v>
      </c>
      <c r="G852" s="21">
        <v>3896</v>
      </c>
      <c r="H852" s="30">
        <f t="shared" si="45"/>
        <v>71485</v>
      </c>
      <c r="I852" s="10">
        <f t="shared" si="43"/>
        <v>11.177242916463264</v>
      </c>
      <c r="J852" s="10">
        <v>0.5</v>
      </c>
      <c r="K852" s="10">
        <v>402.49</v>
      </c>
      <c r="L852" s="6">
        <f t="shared" si="1"/>
        <v>5.9976702518294864</v>
      </c>
      <c r="M852" s="11">
        <v>107.7</v>
      </c>
      <c r="N852" s="11">
        <f t="shared" si="2"/>
        <v>4.6885917941271638</v>
      </c>
      <c r="O852" s="5">
        <v>1</v>
      </c>
      <c r="P852" s="5">
        <v>1</v>
      </c>
      <c r="Q852" s="12">
        <v>1</v>
      </c>
      <c r="R852" s="5">
        <v>0</v>
      </c>
      <c r="S852" s="5">
        <f t="shared" si="37"/>
        <v>0</v>
      </c>
      <c r="T852" s="5">
        <v>7442.2373729999999</v>
      </c>
      <c r="U852" s="5">
        <f t="shared" si="4"/>
        <v>8.9149268047967052</v>
      </c>
      <c r="V852" s="2">
        <v>0</v>
      </c>
      <c r="W852" s="12">
        <v>1</v>
      </c>
      <c r="X852" s="5">
        <v>133.99</v>
      </c>
      <c r="Y852" s="6">
        <f t="shared" si="44"/>
        <v>109.59430721413381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1</v>
      </c>
      <c r="AR852" s="6">
        <v>0</v>
      </c>
      <c r="AS852" s="11">
        <v>0</v>
      </c>
      <c r="AT852" s="5">
        <v>1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</row>
    <row r="853" spans="1:52" ht="15.75" customHeight="1">
      <c r="A853" s="4">
        <v>43435</v>
      </c>
      <c r="B853" s="2" t="s">
        <v>20</v>
      </c>
      <c r="C853" s="19">
        <v>2</v>
      </c>
      <c r="D853" s="5" t="s">
        <v>18</v>
      </c>
      <c r="E853" s="6">
        <v>555581.43999999994</v>
      </c>
      <c r="F853" s="6">
        <f t="shared" si="0"/>
        <v>13.227770483976782</v>
      </c>
      <c r="G853" s="21">
        <v>6098</v>
      </c>
      <c r="H853" s="30">
        <f t="shared" si="45"/>
        <v>77583</v>
      </c>
      <c r="I853" s="10">
        <f t="shared" si="43"/>
        <v>11.25910361000655</v>
      </c>
      <c r="J853" s="10">
        <v>0.5</v>
      </c>
      <c r="K853" s="10">
        <v>390.49</v>
      </c>
      <c r="L853" s="6">
        <f t="shared" si="1"/>
        <v>5.9674023607572231</v>
      </c>
      <c r="M853" s="11">
        <v>107.8</v>
      </c>
      <c r="N853" s="11">
        <f t="shared" si="2"/>
        <v>4.6895113344218426</v>
      </c>
      <c r="O853" s="5">
        <v>1</v>
      </c>
      <c r="P853" s="5">
        <v>1</v>
      </c>
      <c r="Q853" s="12">
        <v>1</v>
      </c>
      <c r="R853" s="5">
        <v>0</v>
      </c>
      <c r="S853" s="5">
        <f t="shared" si="37"/>
        <v>0</v>
      </c>
      <c r="T853" s="5">
        <v>7442.2373729999999</v>
      </c>
      <c r="U853" s="5">
        <f t="shared" si="4"/>
        <v>8.9149268047967052</v>
      </c>
      <c r="V853" s="2">
        <v>0</v>
      </c>
      <c r="W853" s="12">
        <v>1</v>
      </c>
      <c r="X853" s="5">
        <v>126.34</v>
      </c>
      <c r="Y853" s="6">
        <f t="shared" si="44"/>
        <v>103.33715033535088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1</v>
      </c>
      <c r="AS853" s="11">
        <v>0</v>
      </c>
      <c r="AT853" s="5">
        <v>1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</row>
    <row r="854" spans="1:52" ht="15.75" customHeight="1">
      <c r="A854" s="4">
        <v>43466</v>
      </c>
      <c r="B854" s="2" t="s">
        <v>20</v>
      </c>
      <c r="C854" s="19">
        <v>2</v>
      </c>
      <c r="D854" s="5" t="s">
        <v>18</v>
      </c>
      <c r="E854" s="6">
        <v>501329.91999999998</v>
      </c>
      <c r="F854" s="6">
        <f t="shared" si="0"/>
        <v>13.125019686289995</v>
      </c>
      <c r="G854" s="21">
        <v>4404</v>
      </c>
      <c r="H854" s="30">
        <f t="shared" si="45"/>
        <v>81987</v>
      </c>
      <c r="I854" s="10">
        <f t="shared" si="43"/>
        <v>11.314315977092772</v>
      </c>
      <c r="J854" s="10">
        <v>0.5</v>
      </c>
      <c r="K854" s="10">
        <v>401.35</v>
      </c>
      <c r="L854" s="6">
        <f t="shared" si="1"/>
        <v>5.9948338645775863</v>
      </c>
      <c r="M854" s="11">
        <v>108.5</v>
      </c>
      <c r="N854" s="11">
        <f t="shared" si="2"/>
        <v>4.6959245492565556</v>
      </c>
      <c r="O854" s="5">
        <v>1</v>
      </c>
      <c r="P854" s="5">
        <v>1</v>
      </c>
      <c r="Q854" s="12">
        <v>1</v>
      </c>
      <c r="R854" s="5">
        <v>0</v>
      </c>
      <c r="S854" s="5">
        <f t="shared" si="37"/>
        <v>0</v>
      </c>
      <c r="T854" s="5">
        <v>7442.2373729999999</v>
      </c>
      <c r="U854" s="5">
        <f t="shared" si="4"/>
        <v>8.9149268047967052</v>
      </c>
      <c r="V854" s="2">
        <v>0</v>
      </c>
      <c r="W854" s="12">
        <v>1</v>
      </c>
      <c r="X854" s="5">
        <v>127.6</v>
      </c>
      <c r="Y854" s="6">
        <f t="shared" si="44"/>
        <v>104.3677408800916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1</v>
      </c>
      <c r="AH854" s="5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11">
        <v>0</v>
      </c>
      <c r="AT854" s="5">
        <v>1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</row>
    <row r="855" spans="1:52" ht="15.75" customHeight="1">
      <c r="A855" s="4">
        <v>43497</v>
      </c>
      <c r="B855" s="2" t="s">
        <v>20</v>
      </c>
      <c r="C855" s="19">
        <v>2</v>
      </c>
      <c r="D855" s="5" t="s">
        <v>18</v>
      </c>
      <c r="E855" s="6">
        <v>462766.08000000002</v>
      </c>
      <c r="F855" s="6">
        <f t="shared" si="0"/>
        <v>13.044976978616459</v>
      </c>
      <c r="G855" s="21">
        <v>3726</v>
      </c>
      <c r="H855" s="30">
        <f t="shared" si="45"/>
        <v>85713</v>
      </c>
      <c r="I855" s="10">
        <f t="shared" si="43"/>
        <v>11.358759785030468</v>
      </c>
      <c r="J855" s="10">
        <v>0.5</v>
      </c>
      <c r="K855" s="10">
        <v>389.37</v>
      </c>
      <c r="L855" s="6">
        <f t="shared" si="1"/>
        <v>5.9645300483677772</v>
      </c>
      <c r="M855" s="11">
        <v>108.7</v>
      </c>
      <c r="N855" s="11">
        <f t="shared" si="2"/>
        <v>4.697749367281185</v>
      </c>
      <c r="O855" s="5">
        <v>1</v>
      </c>
      <c r="P855" s="5">
        <v>1</v>
      </c>
      <c r="Q855" s="12">
        <v>1</v>
      </c>
      <c r="R855" s="5">
        <v>0</v>
      </c>
      <c r="S855" s="5">
        <f t="shared" si="37"/>
        <v>0</v>
      </c>
      <c r="T855" s="5">
        <v>7442.2373729999999</v>
      </c>
      <c r="U855" s="5">
        <f t="shared" si="4"/>
        <v>8.9149268047967052</v>
      </c>
      <c r="V855" s="2">
        <v>0</v>
      </c>
      <c r="W855" s="12">
        <v>1</v>
      </c>
      <c r="X855" s="5">
        <v>130.26</v>
      </c>
      <c r="Y855" s="6">
        <f t="shared" si="44"/>
        <v>106.54343203009978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1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11">
        <v>0</v>
      </c>
      <c r="AT855" s="5">
        <v>1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</row>
    <row r="856" spans="1:52" ht="15.75" customHeight="1">
      <c r="A856" s="4">
        <v>43525</v>
      </c>
      <c r="B856" s="2" t="s">
        <v>20</v>
      </c>
      <c r="C856" s="19">
        <v>2</v>
      </c>
      <c r="D856" s="5" t="s">
        <v>18</v>
      </c>
      <c r="E856" s="6">
        <v>347074.56</v>
      </c>
      <c r="F856" s="6">
        <f t="shared" si="0"/>
        <v>12.757294906164679</v>
      </c>
      <c r="G856" s="21">
        <v>4065</v>
      </c>
      <c r="H856" s="30">
        <f t="shared" si="45"/>
        <v>89778</v>
      </c>
      <c r="I856" s="10">
        <f t="shared" si="43"/>
        <v>11.405095235411475</v>
      </c>
      <c r="J856" s="10">
        <v>0.5</v>
      </c>
      <c r="K856" s="10">
        <v>384.07</v>
      </c>
      <c r="L856" s="6">
        <f t="shared" si="1"/>
        <v>5.950824827641287</v>
      </c>
      <c r="M856" s="11">
        <v>110</v>
      </c>
      <c r="N856" s="11">
        <f t="shared" si="2"/>
        <v>4.7095302013123339</v>
      </c>
      <c r="O856" s="5">
        <v>1</v>
      </c>
      <c r="P856" s="5">
        <v>1</v>
      </c>
      <c r="Q856" s="12">
        <v>1</v>
      </c>
      <c r="R856" s="5">
        <v>0</v>
      </c>
      <c r="S856" s="5">
        <f t="shared" si="37"/>
        <v>0</v>
      </c>
      <c r="T856" s="5">
        <v>7442.2373729999999</v>
      </c>
      <c r="U856" s="5">
        <f t="shared" si="4"/>
        <v>8.9149268047967052</v>
      </c>
      <c r="V856" s="2">
        <v>0</v>
      </c>
      <c r="W856" s="12">
        <v>1</v>
      </c>
      <c r="X856" s="5">
        <v>128.85</v>
      </c>
      <c r="Y856" s="6">
        <f t="shared" si="44"/>
        <v>105.39015213479469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6">
        <v>1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11">
        <v>0</v>
      </c>
      <c r="AT856" s="5">
        <v>1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</row>
    <row r="857" spans="1:52" ht="15.75" customHeight="1">
      <c r="A857" s="4">
        <v>43556</v>
      </c>
      <c r="B857" s="2" t="s">
        <v>20</v>
      </c>
      <c r="C857" s="19">
        <v>2</v>
      </c>
      <c r="D857" s="5" t="s">
        <v>18</v>
      </c>
      <c r="E857" s="6">
        <v>269946.88</v>
      </c>
      <c r="F857" s="6">
        <f t="shared" si="0"/>
        <v>12.505980477883773</v>
      </c>
      <c r="G857" s="21">
        <v>5759</v>
      </c>
      <c r="H857" s="30">
        <f t="shared" si="45"/>
        <v>95537</v>
      </c>
      <c r="I857" s="10">
        <f t="shared" si="43"/>
        <v>11.467268885990409</v>
      </c>
      <c r="J857" s="10">
        <v>0.5</v>
      </c>
      <c r="K857" s="10">
        <v>374.23</v>
      </c>
      <c r="L857" s="6">
        <f t="shared" si="1"/>
        <v>5.9248705816579976</v>
      </c>
      <c r="M857" s="11">
        <v>106.7</v>
      </c>
      <c r="N857" s="11">
        <f t="shared" si="2"/>
        <v>4.6793495841623427</v>
      </c>
      <c r="O857" s="5">
        <v>1</v>
      </c>
      <c r="P857" s="5">
        <v>1</v>
      </c>
      <c r="Q857" s="12">
        <v>1</v>
      </c>
      <c r="R857" s="5">
        <v>0</v>
      </c>
      <c r="S857" s="5">
        <f t="shared" si="37"/>
        <v>0</v>
      </c>
      <c r="T857" s="5">
        <v>7442.2373729999999</v>
      </c>
      <c r="U857" s="5">
        <f t="shared" si="4"/>
        <v>8.9149268047967052</v>
      </c>
      <c r="V857" s="2">
        <v>0</v>
      </c>
      <c r="W857" s="12">
        <v>1</v>
      </c>
      <c r="X857" s="5">
        <v>123.88</v>
      </c>
      <c r="Y857" s="6">
        <f t="shared" si="44"/>
        <v>101.32504498609521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6">
        <v>0</v>
      </c>
      <c r="AJ857" s="6">
        <v>1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11">
        <v>0</v>
      </c>
      <c r="AT857" s="5">
        <v>1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</row>
    <row r="858" spans="1:52" ht="15.75" customHeight="1">
      <c r="A858" s="9">
        <v>43586</v>
      </c>
      <c r="B858" s="2" t="s">
        <v>20</v>
      </c>
      <c r="C858" s="19">
        <v>2</v>
      </c>
      <c r="D858" s="5" t="s">
        <v>18</v>
      </c>
      <c r="E858" s="6">
        <v>578457.59999999998</v>
      </c>
      <c r="F858" s="6">
        <f t="shared" si="0"/>
        <v>13.26812052993067</v>
      </c>
      <c r="G858" s="21">
        <v>3049</v>
      </c>
      <c r="H858" s="30">
        <f t="shared" si="45"/>
        <v>98586</v>
      </c>
      <c r="I858" s="10">
        <f t="shared" si="43"/>
        <v>11.498684542679886</v>
      </c>
      <c r="J858" s="10">
        <v>0.5</v>
      </c>
      <c r="K858" s="10">
        <v>425.1</v>
      </c>
      <c r="L858" s="6">
        <f t="shared" si="1"/>
        <v>6.0523244353647447</v>
      </c>
      <c r="M858" s="11">
        <v>107.8</v>
      </c>
      <c r="N858" s="11">
        <f t="shared" si="2"/>
        <v>4.6895113344218426</v>
      </c>
      <c r="O858" s="5">
        <v>1</v>
      </c>
      <c r="P858" s="5">
        <v>1</v>
      </c>
      <c r="Q858" s="12">
        <v>1</v>
      </c>
      <c r="R858" s="5">
        <v>0</v>
      </c>
      <c r="S858" s="5">
        <f t="shared" si="37"/>
        <v>0</v>
      </c>
      <c r="T858" s="5">
        <v>7442.2373729999999</v>
      </c>
      <c r="U858" s="5">
        <f t="shared" si="4"/>
        <v>8.9149268047967052</v>
      </c>
      <c r="V858" s="2">
        <v>0</v>
      </c>
      <c r="W858" s="12">
        <v>1</v>
      </c>
      <c r="X858" s="5">
        <v>124.49</v>
      </c>
      <c r="Y858" s="6">
        <f t="shared" si="44"/>
        <v>101.82398167839031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6">
        <v>0</v>
      </c>
      <c r="AJ858" s="6">
        <v>0</v>
      </c>
      <c r="AK858" s="6">
        <v>1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11">
        <v>0</v>
      </c>
      <c r="AT858" s="5">
        <v>1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</row>
    <row r="859" spans="1:52" ht="15.75" customHeight="1">
      <c r="A859" s="4">
        <v>43617</v>
      </c>
      <c r="B859" s="2" t="s">
        <v>20</v>
      </c>
      <c r="C859" s="19">
        <v>2</v>
      </c>
      <c r="D859" s="5" t="s">
        <v>18</v>
      </c>
      <c r="E859" s="6">
        <v>385638.40000000002</v>
      </c>
      <c r="F859" s="6">
        <f t="shared" si="0"/>
        <v>12.862655421822506</v>
      </c>
      <c r="G859" s="21">
        <v>27105</v>
      </c>
      <c r="H859" s="30">
        <f t="shared" si="45"/>
        <v>125691</v>
      </c>
      <c r="I859" s="10">
        <f t="shared" si="43"/>
        <v>11.741581792969658</v>
      </c>
      <c r="J859" s="10">
        <v>0.5</v>
      </c>
      <c r="K859" s="10">
        <v>374.76</v>
      </c>
      <c r="L859" s="6">
        <f t="shared" si="1"/>
        <v>5.9262858210829874</v>
      </c>
      <c r="M859" s="11">
        <v>107</v>
      </c>
      <c r="N859" s="11">
        <f t="shared" si="2"/>
        <v>4.6821312271242199</v>
      </c>
      <c r="O859" s="5">
        <v>1</v>
      </c>
      <c r="P859" s="5">
        <v>1</v>
      </c>
      <c r="Q859" s="12">
        <v>1</v>
      </c>
      <c r="R859" s="5">
        <v>0</v>
      </c>
      <c r="S859" s="5">
        <f t="shared" si="37"/>
        <v>0</v>
      </c>
      <c r="T859" s="5">
        <v>7442.2373729999999</v>
      </c>
      <c r="U859" s="5">
        <f t="shared" si="4"/>
        <v>8.9149268047967052</v>
      </c>
      <c r="V859" s="2">
        <v>0</v>
      </c>
      <c r="W859" s="12">
        <v>1</v>
      </c>
      <c r="X859" s="5">
        <v>123.95</v>
      </c>
      <c r="Y859" s="6">
        <f t="shared" si="44"/>
        <v>101.38230001635857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6">
        <v>0</v>
      </c>
      <c r="AJ859" s="6">
        <v>0</v>
      </c>
      <c r="AK859" s="6">
        <v>0</v>
      </c>
      <c r="AL859" s="6">
        <v>1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11">
        <v>0</v>
      </c>
      <c r="AT859" s="5">
        <v>1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</row>
    <row r="860" spans="1:52" ht="15.75" customHeight="1">
      <c r="A860" s="4">
        <v>43647</v>
      </c>
      <c r="B860" s="2" t="s">
        <v>20</v>
      </c>
      <c r="C860" s="19">
        <v>2</v>
      </c>
      <c r="D860" s="5" t="s">
        <v>18</v>
      </c>
      <c r="E860" s="6">
        <v>617021.43999999994</v>
      </c>
      <c r="F860" s="6">
        <f t="shared" si="0"/>
        <v>13.332659051068241</v>
      </c>
      <c r="G860" s="21">
        <v>5421</v>
      </c>
      <c r="H860" s="30">
        <f t="shared" si="45"/>
        <v>131112</v>
      </c>
      <c r="I860" s="10">
        <f t="shared" si="43"/>
        <v>11.783807198743663</v>
      </c>
      <c r="J860" s="10">
        <v>0.5</v>
      </c>
      <c r="K860" s="10">
        <v>428.56</v>
      </c>
      <c r="L860" s="6">
        <f t="shared" si="1"/>
        <v>6.0604307515727047</v>
      </c>
      <c r="M860" s="11">
        <v>107.4</v>
      </c>
      <c r="N860" s="11">
        <f t="shared" si="2"/>
        <v>4.6858280890055459</v>
      </c>
      <c r="O860" s="5">
        <v>1</v>
      </c>
      <c r="P860" s="5">
        <v>1</v>
      </c>
      <c r="Q860" s="12">
        <v>1</v>
      </c>
      <c r="R860" s="5">
        <v>0</v>
      </c>
      <c r="S860" s="5">
        <f t="shared" si="37"/>
        <v>0</v>
      </c>
      <c r="T860" s="5">
        <v>7442.2373729999999</v>
      </c>
      <c r="U860" s="5">
        <f t="shared" si="4"/>
        <v>8.9149268047967052</v>
      </c>
      <c r="V860" s="2">
        <v>0</v>
      </c>
      <c r="W860" s="12">
        <v>1</v>
      </c>
      <c r="X860" s="5">
        <v>125.22</v>
      </c>
      <c r="Y860" s="6">
        <f t="shared" si="44"/>
        <v>102.42106985113692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1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11">
        <v>0</v>
      </c>
      <c r="AT860" s="5">
        <v>1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</row>
    <row r="861" spans="1:52" ht="15.75" customHeight="1">
      <c r="A861" s="4">
        <v>43678</v>
      </c>
      <c r="B861" s="2" t="s">
        <v>20</v>
      </c>
      <c r="C861" s="19">
        <v>2</v>
      </c>
      <c r="D861" s="5" t="s">
        <v>18</v>
      </c>
      <c r="E861" s="6">
        <v>443484.15999999997</v>
      </c>
      <c r="F861" s="6">
        <f t="shared" si="0"/>
        <v>13.002417364197663</v>
      </c>
      <c r="G861" s="21">
        <v>4743</v>
      </c>
      <c r="H861" s="30">
        <f t="shared" si="45"/>
        <v>135855</v>
      </c>
      <c r="I861" s="10">
        <f t="shared" si="43"/>
        <v>11.819343419477159</v>
      </c>
      <c r="J861" s="10">
        <v>0.5</v>
      </c>
      <c r="K861" s="10">
        <v>388</v>
      </c>
      <c r="L861" s="6">
        <f t="shared" si="1"/>
        <v>5.9610053396232736</v>
      </c>
      <c r="M861" s="11">
        <v>106.5</v>
      </c>
      <c r="N861" s="11">
        <f t="shared" si="2"/>
        <v>4.677490847567717</v>
      </c>
      <c r="O861" s="5">
        <v>1</v>
      </c>
      <c r="P861" s="5">
        <v>1</v>
      </c>
      <c r="Q861" s="12">
        <v>1</v>
      </c>
      <c r="R861" s="5">
        <v>0</v>
      </c>
      <c r="S861" s="5">
        <f t="shared" si="37"/>
        <v>0</v>
      </c>
      <c r="T861" s="5">
        <v>7442.2373729999999</v>
      </c>
      <c r="U861" s="5">
        <f t="shared" si="4"/>
        <v>8.9149268047967052</v>
      </c>
      <c r="V861" s="2">
        <v>0</v>
      </c>
      <c r="W861" s="12">
        <v>1</v>
      </c>
      <c r="X861" s="5">
        <v>122.37</v>
      </c>
      <c r="Y861" s="6">
        <f t="shared" si="44"/>
        <v>100.08997219041387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1</v>
      </c>
      <c r="AO861" s="6">
        <v>0</v>
      </c>
      <c r="AP861" s="6">
        <v>0</v>
      </c>
      <c r="AQ861" s="6">
        <v>0</v>
      </c>
      <c r="AR861" s="6">
        <v>0</v>
      </c>
      <c r="AS861" s="11">
        <v>0</v>
      </c>
      <c r="AT861" s="5">
        <v>1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</row>
    <row r="862" spans="1:52" ht="15.75" customHeight="1">
      <c r="A862" s="4">
        <v>43709</v>
      </c>
      <c r="B862" s="2" t="s">
        <v>20</v>
      </c>
      <c r="C862" s="19">
        <v>2</v>
      </c>
      <c r="D862" s="5" t="s">
        <v>18</v>
      </c>
      <c r="E862" s="6">
        <v>424202.23999999999</v>
      </c>
      <c r="F862" s="6">
        <f t="shared" si="0"/>
        <v>12.95796560162683</v>
      </c>
      <c r="G862" s="21">
        <v>5082</v>
      </c>
      <c r="H862" s="30">
        <f t="shared" si="45"/>
        <v>140937</v>
      </c>
      <c r="I862" s="10">
        <f t="shared" si="43"/>
        <v>11.856068261001001</v>
      </c>
      <c r="J862" s="10">
        <v>0.5</v>
      </c>
      <c r="K862" s="10">
        <v>390.59</v>
      </c>
      <c r="L862" s="6">
        <f t="shared" si="1"/>
        <v>5.967658416476346</v>
      </c>
      <c r="M862" s="11">
        <v>107.1</v>
      </c>
      <c r="N862" s="11">
        <f t="shared" si="2"/>
        <v>4.6830567246451622</v>
      </c>
      <c r="O862" s="5">
        <v>1</v>
      </c>
      <c r="P862" s="5">
        <v>1</v>
      </c>
      <c r="Q862" s="12">
        <v>1</v>
      </c>
      <c r="R862" s="5">
        <v>0</v>
      </c>
      <c r="S862" s="5">
        <f t="shared" si="37"/>
        <v>0</v>
      </c>
      <c r="T862" s="5">
        <v>7442.2373729999999</v>
      </c>
      <c r="U862" s="5">
        <f t="shared" si="4"/>
        <v>8.9149268047967052</v>
      </c>
      <c r="V862" s="2">
        <v>0</v>
      </c>
      <c r="W862" s="12">
        <v>1</v>
      </c>
      <c r="X862" s="5">
        <v>125.77</v>
      </c>
      <c r="Y862" s="6">
        <f t="shared" si="44"/>
        <v>102.87093080320628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1</v>
      </c>
      <c r="AP862" s="6">
        <v>0</v>
      </c>
      <c r="AQ862" s="6">
        <v>0</v>
      </c>
      <c r="AR862" s="6">
        <v>0</v>
      </c>
      <c r="AS862" s="11">
        <v>0</v>
      </c>
      <c r="AT862" s="5">
        <v>1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</row>
    <row r="863" spans="1:52" ht="15.75" customHeight="1">
      <c r="A863" s="4">
        <v>43739</v>
      </c>
      <c r="B863" s="2" t="s">
        <v>20</v>
      </c>
      <c r="C863" s="19">
        <v>2</v>
      </c>
      <c r="D863" s="5" t="s">
        <v>18</v>
      </c>
      <c r="E863" s="6">
        <v>732712.95999999996</v>
      </c>
      <c r="F863" s="6">
        <f t="shared" si="0"/>
        <v>13.504509307994899</v>
      </c>
      <c r="G863" s="21">
        <v>4235</v>
      </c>
      <c r="H863" s="30">
        <f t="shared" si="45"/>
        <v>145172</v>
      </c>
      <c r="I863" s="10">
        <f t="shared" si="43"/>
        <v>11.885674525311734</v>
      </c>
      <c r="J863" s="10">
        <v>0.5</v>
      </c>
      <c r="K863" s="10">
        <v>405.46</v>
      </c>
      <c r="L863" s="6">
        <f t="shared" si="1"/>
        <v>6.0050222250400473</v>
      </c>
      <c r="M863" s="11">
        <v>107.7</v>
      </c>
      <c r="N863" s="11">
        <f t="shared" si="2"/>
        <v>4.6885917941271638</v>
      </c>
      <c r="O863" s="5">
        <v>1</v>
      </c>
      <c r="P863" s="5">
        <v>1</v>
      </c>
      <c r="Q863" s="12">
        <v>1</v>
      </c>
      <c r="R863" s="5">
        <v>0</v>
      </c>
      <c r="S863" s="5">
        <f t="shared" si="37"/>
        <v>0</v>
      </c>
      <c r="T863" s="5">
        <v>7442.2373729999999</v>
      </c>
      <c r="U863" s="5">
        <f t="shared" si="4"/>
        <v>8.9149268047967052</v>
      </c>
      <c r="V863" s="2">
        <v>0</v>
      </c>
      <c r="W863" s="12">
        <v>1</v>
      </c>
      <c r="X863" s="5">
        <v>123.38</v>
      </c>
      <c r="Y863" s="6">
        <f t="shared" si="44"/>
        <v>100.91608048421396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1</v>
      </c>
      <c r="AQ863" s="6">
        <v>0</v>
      </c>
      <c r="AR863" s="6">
        <v>0</v>
      </c>
      <c r="AS863" s="11">
        <v>0</v>
      </c>
      <c r="AT863" s="5">
        <v>1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</row>
    <row r="864" spans="1:52" ht="15.75" customHeight="1">
      <c r="A864" s="4">
        <v>43770</v>
      </c>
      <c r="B864" s="2" t="s">
        <v>20</v>
      </c>
      <c r="C864" s="19">
        <v>2</v>
      </c>
      <c r="D864" s="5" t="s">
        <v>18</v>
      </c>
      <c r="E864" s="6">
        <v>539893.76000000001</v>
      </c>
      <c r="F864" s="6">
        <f t="shared" si="0"/>
        <v>13.199127658443718</v>
      </c>
      <c r="G864" s="21">
        <v>3896</v>
      </c>
      <c r="H864" s="30">
        <f t="shared" si="45"/>
        <v>149068</v>
      </c>
      <c r="I864" s="10">
        <f t="shared" si="43"/>
        <v>11.912157856658743</v>
      </c>
      <c r="J864" s="10">
        <v>0.5</v>
      </c>
      <c r="K864" s="10">
        <v>410.6</v>
      </c>
      <c r="L864" s="6">
        <f t="shared" si="1"/>
        <v>6.0176195045848333</v>
      </c>
      <c r="M864" s="11">
        <v>106.8</v>
      </c>
      <c r="N864" s="11">
        <f t="shared" si="2"/>
        <v>4.6802776584748971</v>
      </c>
      <c r="O864" s="5">
        <v>1</v>
      </c>
      <c r="P864" s="5">
        <v>1</v>
      </c>
      <c r="Q864" s="12">
        <v>1</v>
      </c>
      <c r="R864" s="5">
        <v>0</v>
      </c>
      <c r="S864" s="5">
        <f t="shared" si="37"/>
        <v>0</v>
      </c>
      <c r="T864" s="5">
        <v>7442.2373729999999</v>
      </c>
      <c r="U864" s="5">
        <f t="shared" si="4"/>
        <v>8.9149268047967052</v>
      </c>
      <c r="V864" s="2">
        <v>0</v>
      </c>
      <c r="W864" s="12">
        <v>1</v>
      </c>
      <c r="X864" s="5">
        <v>126.33</v>
      </c>
      <c r="Y864" s="6">
        <f t="shared" si="44"/>
        <v>103.32897104531327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1</v>
      </c>
      <c r="AR864" s="6">
        <v>0</v>
      </c>
      <c r="AS864" s="11">
        <v>0</v>
      </c>
      <c r="AT864" s="5">
        <v>1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</row>
    <row r="865" spans="1:52" ht="15.75" customHeight="1">
      <c r="A865" s="4">
        <v>43800</v>
      </c>
      <c r="B865" s="2" t="s">
        <v>20</v>
      </c>
      <c r="C865" s="19">
        <v>2</v>
      </c>
      <c r="D865" s="5" t="s">
        <v>18</v>
      </c>
      <c r="E865" s="6">
        <v>617021.43999999994</v>
      </c>
      <c r="F865" s="6">
        <f t="shared" si="0"/>
        <v>13.332659051068241</v>
      </c>
      <c r="G865" s="21">
        <v>6098</v>
      </c>
      <c r="H865" s="30">
        <f t="shared" si="45"/>
        <v>155166</v>
      </c>
      <c r="I865" s="10">
        <f t="shared" si="43"/>
        <v>11.952250790566495</v>
      </c>
      <c r="J865" s="10">
        <v>0.5</v>
      </c>
      <c r="K865" s="10">
        <v>446.14</v>
      </c>
      <c r="L865" s="6">
        <f t="shared" si="1"/>
        <v>6.1006328041086357</v>
      </c>
      <c r="M865" s="11">
        <v>106.4</v>
      </c>
      <c r="N865" s="11">
        <f t="shared" si="2"/>
        <v>4.6765601820747644</v>
      </c>
      <c r="O865" s="5">
        <v>1</v>
      </c>
      <c r="P865" s="5">
        <v>1</v>
      </c>
      <c r="Q865" s="12">
        <v>1</v>
      </c>
      <c r="R865" s="5">
        <v>0</v>
      </c>
      <c r="S865" s="5">
        <f t="shared" si="37"/>
        <v>0</v>
      </c>
      <c r="T865" s="5">
        <v>7442.2373729999999</v>
      </c>
      <c r="U865" s="5">
        <f t="shared" si="4"/>
        <v>8.9149268047967052</v>
      </c>
      <c r="V865" s="2">
        <v>0</v>
      </c>
      <c r="W865" s="12">
        <v>1</v>
      </c>
      <c r="X865" s="5">
        <v>125.96</v>
      </c>
      <c r="Y865" s="6">
        <f t="shared" si="44"/>
        <v>103.02633731392115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1</v>
      </c>
      <c r="AS865" s="11">
        <v>0</v>
      </c>
      <c r="AT865" s="5">
        <v>1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</row>
    <row r="866" spans="1:52" ht="15.75" customHeight="1">
      <c r="A866" s="4">
        <v>43831</v>
      </c>
      <c r="B866" s="2" t="s">
        <v>20</v>
      </c>
      <c r="C866" s="19">
        <v>2</v>
      </c>
      <c r="D866" s="5" t="s">
        <v>18</v>
      </c>
      <c r="E866" s="6">
        <v>466652.15999999997</v>
      </c>
      <c r="F866" s="6">
        <f t="shared" si="0"/>
        <v>13.05333941971992</v>
      </c>
      <c r="G866" s="21">
        <v>4404</v>
      </c>
      <c r="H866" s="30">
        <f t="shared" si="45"/>
        <v>159570</v>
      </c>
      <c r="I866" s="10">
        <f t="shared" si="43"/>
        <v>11.980237976404473</v>
      </c>
      <c r="J866" s="10">
        <v>0.5</v>
      </c>
      <c r="K866" s="10">
        <v>445.58</v>
      </c>
      <c r="L866" s="6">
        <f t="shared" si="1"/>
        <v>6.0993768043023771</v>
      </c>
      <c r="M866" s="11">
        <v>106.1</v>
      </c>
      <c r="N866" s="11">
        <f t="shared" si="2"/>
        <v>4.6737629774537028</v>
      </c>
      <c r="O866" s="5">
        <v>1</v>
      </c>
      <c r="P866" s="5">
        <v>1</v>
      </c>
      <c r="Q866" s="12">
        <v>1</v>
      </c>
      <c r="R866" s="5">
        <v>0</v>
      </c>
      <c r="S866" s="5">
        <f t="shared" si="37"/>
        <v>0</v>
      </c>
      <c r="T866" s="5">
        <v>7442.2373729999999</v>
      </c>
      <c r="U866" s="5">
        <f t="shared" si="4"/>
        <v>8.9149268047967052</v>
      </c>
      <c r="V866" s="2">
        <v>0</v>
      </c>
      <c r="W866" s="12">
        <v>1</v>
      </c>
      <c r="X866" s="5">
        <v>127.83</v>
      </c>
      <c r="Y866" s="6">
        <f t="shared" si="44"/>
        <v>104.55586455095697</v>
      </c>
      <c r="Z866" s="5">
        <v>1</v>
      </c>
      <c r="AA866" s="5">
        <v>2</v>
      </c>
      <c r="AB866" s="5">
        <v>0</v>
      </c>
      <c r="AC866" s="5">
        <v>1</v>
      </c>
      <c r="AD866" s="5">
        <v>0</v>
      </c>
      <c r="AE866" s="5">
        <v>0</v>
      </c>
      <c r="AF866" s="5">
        <v>0</v>
      </c>
      <c r="AG866" s="5">
        <v>1</v>
      </c>
      <c r="AH866" s="5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11">
        <v>0</v>
      </c>
      <c r="AT866" s="5">
        <v>1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</row>
    <row r="867" spans="1:52" ht="15.75" customHeight="1">
      <c r="A867" s="4">
        <v>43862</v>
      </c>
      <c r="B867" s="2" t="s">
        <v>20</v>
      </c>
      <c r="C867" s="19">
        <v>2</v>
      </c>
      <c r="D867" s="5" t="s">
        <v>18</v>
      </c>
      <c r="E867" s="6">
        <v>430755.84000000003</v>
      </c>
      <c r="F867" s="6">
        <f t="shared" si="0"/>
        <v>12.973296712046384</v>
      </c>
      <c r="G867" s="21">
        <v>3726</v>
      </c>
      <c r="H867" s="30">
        <f t="shared" si="45"/>
        <v>163296</v>
      </c>
      <c r="I867" s="10">
        <f t="shared" si="43"/>
        <v>12.003319783863699</v>
      </c>
      <c r="J867" s="10">
        <v>0.5</v>
      </c>
      <c r="K867" s="10">
        <v>422.61</v>
      </c>
      <c r="L867" s="6">
        <f t="shared" si="1"/>
        <v>6.0464497679403255</v>
      </c>
      <c r="M867" s="11">
        <v>106.5</v>
      </c>
      <c r="N867" s="11">
        <f t="shared" si="2"/>
        <v>4.677490847567717</v>
      </c>
      <c r="O867" s="5">
        <v>1</v>
      </c>
      <c r="P867" s="5">
        <v>1</v>
      </c>
      <c r="Q867" s="12">
        <v>1</v>
      </c>
      <c r="R867" s="5">
        <v>0</v>
      </c>
      <c r="S867" s="5">
        <f t="shared" si="37"/>
        <v>0</v>
      </c>
      <c r="T867" s="5">
        <v>7442.2373729999999</v>
      </c>
      <c r="U867" s="5">
        <f t="shared" si="4"/>
        <v>8.9149268047967052</v>
      </c>
      <c r="V867" s="2">
        <v>0</v>
      </c>
      <c r="W867" s="12">
        <v>1</v>
      </c>
      <c r="X867" s="5">
        <v>125.57</v>
      </c>
      <c r="Y867" s="6">
        <f t="shared" si="44"/>
        <v>102.70734500245378</v>
      </c>
      <c r="Z867" s="5">
        <v>3</v>
      </c>
      <c r="AA867" s="5">
        <v>59</v>
      </c>
      <c r="AB867" s="5">
        <v>0</v>
      </c>
      <c r="AC867" s="5">
        <v>2</v>
      </c>
      <c r="AD867" s="5">
        <v>0</v>
      </c>
      <c r="AE867" s="5">
        <v>0</v>
      </c>
      <c r="AF867" s="5">
        <v>0</v>
      </c>
      <c r="AG867" s="5">
        <v>0</v>
      </c>
      <c r="AH867" s="5">
        <v>1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11">
        <v>0</v>
      </c>
      <c r="AT867" s="5">
        <v>1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</row>
    <row r="868" spans="1:52" ht="15.75" customHeight="1">
      <c r="A868" s="4">
        <v>43891</v>
      </c>
      <c r="B868" s="2" t="s">
        <v>20</v>
      </c>
      <c r="C868" s="19">
        <v>2</v>
      </c>
      <c r="D868" s="5" t="s">
        <v>18</v>
      </c>
      <c r="E868" s="6">
        <v>323066.88</v>
      </c>
      <c r="F868" s="6">
        <f t="shared" si="0"/>
        <v>12.685614639594604</v>
      </c>
      <c r="G868" s="21">
        <v>4065</v>
      </c>
      <c r="H868" s="30">
        <f t="shared" si="45"/>
        <v>167361</v>
      </c>
      <c r="I868" s="10">
        <f t="shared" si="43"/>
        <v>12.027908434984248</v>
      </c>
      <c r="J868" s="10">
        <v>0.5</v>
      </c>
      <c r="K868" s="10">
        <v>396.85</v>
      </c>
      <c r="L868" s="6">
        <f t="shared" si="1"/>
        <v>5.9835583755368846</v>
      </c>
      <c r="M868" s="11">
        <v>100.2</v>
      </c>
      <c r="N868" s="11">
        <f t="shared" si="2"/>
        <v>4.6170987568533652</v>
      </c>
      <c r="O868" s="5">
        <v>1</v>
      </c>
      <c r="P868" s="5">
        <v>1</v>
      </c>
      <c r="Q868" s="12">
        <v>1</v>
      </c>
      <c r="R868" s="5">
        <v>0</v>
      </c>
      <c r="S868" s="5">
        <f t="shared" si="37"/>
        <v>0</v>
      </c>
      <c r="T868" s="5">
        <v>7442.2373729999999</v>
      </c>
      <c r="U868" s="5">
        <f t="shared" si="4"/>
        <v>8.9149268047967052</v>
      </c>
      <c r="V868" s="2">
        <v>0</v>
      </c>
      <c r="W868" s="12">
        <v>1</v>
      </c>
      <c r="X868" s="5">
        <v>126.88</v>
      </c>
      <c r="Y868" s="6">
        <f t="shared" si="44"/>
        <v>103.77883199738262</v>
      </c>
      <c r="Z868" s="5">
        <v>1251</v>
      </c>
      <c r="AA868" s="5">
        <v>38423</v>
      </c>
      <c r="AB868" s="5">
        <v>32</v>
      </c>
      <c r="AC868" s="5">
        <v>5138</v>
      </c>
      <c r="AD868" s="5">
        <v>0</v>
      </c>
      <c r="AE868" s="5">
        <v>0</v>
      </c>
      <c r="AF868" s="5">
        <v>1</v>
      </c>
      <c r="AG868" s="5">
        <v>0</v>
      </c>
      <c r="AH868" s="5">
        <v>0</v>
      </c>
      <c r="AI868" s="6">
        <v>1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11">
        <v>0</v>
      </c>
      <c r="AT868" s="5">
        <v>1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</row>
    <row r="869" spans="1:52" ht="15.75" customHeight="1">
      <c r="A869" s="4">
        <v>43922</v>
      </c>
      <c r="B869" s="2" t="s">
        <v>20</v>
      </c>
      <c r="C869" s="19">
        <v>2</v>
      </c>
      <c r="D869" s="5" t="s">
        <v>18</v>
      </c>
      <c r="E869" s="6">
        <v>251274.23999999999</v>
      </c>
      <c r="F869" s="6">
        <f t="shared" si="0"/>
        <v>12.434300211313698</v>
      </c>
      <c r="G869" s="21">
        <v>5759</v>
      </c>
      <c r="H869" s="30">
        <f t="shared" si="45"/>
        <v>173120</v>
      </c>
      <c r="I869" s="10">
        <f t="shared" si="43"/>
        <v>12.061740274640254</v>
      </c>
      <c r="J869" s="10">
        <v>0.5</v>
      </c>
      <c r="K869" s="10">
        <v>282.60000000000002</v>
      </c>
      <c r="L869" s="6">
        <f t="shared" si="1"/>
        <v>5.6440324702504272</v>
      </c>
      <c r="M869" s="11">
        <v>79.5</v>
      </c>
      <c r="N869" s="11">
        <f t="shared" si="2"/>
        <v>4.3882571844245177</v>
      </c>
      <c r="O869" s="5">
        <v>1</v>
      </c>
      <c r="P869" s="5">
        <v>1</v>
      </c>
      <c r="Q869" s="12">
        <v>1</v>
      </c>
      <c r="R869" s="5">
        <v>0</v>
      </c>
      <c r="S869" s="5">
        <f t="shared" si="37"/>
        <v>0</v>
      </c>
      <c r="T869" s="5">
        <v>7442.2373729999999</v>
      </c>
      <c r="U869" s="5">
        <f t="shared" si="4"/>
        <v>8.9149268047967052</v>
      </c>
      <c r="V869" s="2">
        <v>0</v>
      </c>
      <c r="W869" s="12">
        <v>1</v>
      </c>
      <c r="X869" s="5">
        <v>132.11000000000001</v>
      </c>
      <c r="Y869" s="6">
        <f t="shared" si="44"/>
        <v>108.05660068706037</v>
      </c>
      <c r="Z869" s="5">
        <v>34863</v>
      </c>
      <c r="AA869" s="5">
        <v>139059</v>
      </c>
      <c r="AB869" s="5">
        <v>1154</v>
      </c>
      <c r="AC869" s="5">
        <v>33854</v>
      </c>
      <c r="AD869" s="5">
        <v>0</v>
      </c>
      <c r="AE869" s="5">
        <v>0</v>
      </c>
      <c r="AF869" s="5">
        <v>1</v>
      </c>
      <c r="AG869" s="5">
        <v>0</v>
      </c>
      <c r="AH869" s="5">
        <v>0</v>
      </c>
      <c r="AI869" s="6">
        <v>0</v>
      </c>
      <c r="AJ869" s="6">
        <v>1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11">
        <v>0</v>
      </c>
      <c r="AT869" s="5">
        <v>1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</row>
    <row r="870" spans="1:52" ht="15.75" customHeight="1">
      <c r="A870" s="9">
        <v>43952</v>
      </c>
      <c r="B870" s="2" t="s">
        <v>20</v>
      </c>
      <c r="C870" s="19">
        <v>2</v>
      </c>
      <c r="D870" s="5" t="s">
        <v>18</v>
      </c>
      <c r="E870" s="6">
        <v>538444.80000000005</v>
      </c>
      <c r="F870" s="6">
        <f t="shared" si="0"/>
        <v>13.196440263360595</v>
      </c>
      <c r="G870" s="21">
        <v>3049</v>
      </c>
      <c r="H870" s="30">
        <f t="shared" si="45"/>
        <v>176169</v>
      </c>
      <c r="I870" s="10">
        <f t="shared" si="43"/>
        <v>12.079199040569717</v>
      </c>
      <c r="J870" s="10">
        <v>0.5</v>
      </c>
      <c r="K870" s="10">
        <v>315.67</v>
      </c>
      <c r="L870" s="6">
        <f t="shared" si="1"/>
        <v>5.7546973641243069</v>
      </c>
      <c r="M870" s="11">
        <v>84.4</v>
      </c>
      <c r="N870" s="11">
        <f t="shared" si="2"/>
        <v>4.4473461007945243</v>
      </c>
      <c r="O870" s="5">
        <v>1</v>
      </c>
      <c r="P870" s="5">
        <v>1</v>
      </c>
      <c r="Q870" s="12">
        <v>1</v>
      </c>
      <c r="R870" s="5">
        <v>0</v>
      </c>
      <c r="S870" s="5">
        <f t="shared" si="37"/>
        <v>0</v>
      </c>
      <c r="T870" s="5">
        <v>7442.2373729999999</v>
      </c>
      <c r="U870" s="5">
        <f t="shared" si="4"/>
        <v>8.9149268047967052</v>
      </c>
      <c r="V870" s="2">
        <v>0</v>
      </c>
      <c r="W870" s="12">
        <v>1</v>
      </c>
      <c r="X870" s="5">
        <v>130.41</v>
      </c>
      <c r="Y870" s="6">
        <f t="shared" si="44"/>
        <v>106.66612138066415</v>
      </c>
      <c r="Z870" s="5">
        <v>190609</v>
      </c>
      <c r="AA870" s="5">
        <v>78602</v>
      </c>
      <c r="AB870" s="5">
        <v>5408</v>
      </c>
      <c r="AC870" s="5">
        <v>13492</v>
      </c>
      <c r="AD870" s="5">
        <v>0</v>
      </c>
      <c r="AE870" s="5">
        <v>0</v>
      </c>
      <c r="AF870" s="5">
        <v>1</v>
      </c>
      <c r="AG870" s="5">
        <v>0</v>
      </c>
      <c r="AH870" s="5">
        <v>0</v>
      </c>
      <c r="AI870" s="6">
        <v>0</v>
      </c>
      <c r="AJ870" s="6">
        <v>0</v>
      </c>
      <c r="AK870" s="6">
        <v>1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11">
        <v>0</v>
      </c>
      <c r="AT870" s="5">
        <v>1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</row>
    <row r="871" spans="1:52" ht="15.75" customHeight="1">
      <c r="A871" s="4">
        <v>43983</v>
      </c>
      <c r="B871" s="2" t="s">
        <v>20</v>
      </c>
      <c r="C871" s="19">
        <v>2</v>
      </c>
      <c r="D871" s="5" t="s">
        <v>18</v>
      </c>
      <c r="E871" s="6">
        <v>358963.20000000001</v>
      </c>
      <c r="F871" s="6">
        <f t="shared" si="0"/>
        <v>12.790975155252429</v>
      </c>
      <c r="G871" s="21">
        <v>27105</v>
      </c>
      <c r="H871" s="30">
        <f t="shared" si="45"/>
        <v>203274</v>
      </c>
      <c r="I871" s="10">
        <f t="shared" si="43"/>
        <v>12.222310101619835</v>
      </c>
      <c r="J871" s="10">
        <v>0.5</v>
      </c>
      <c r="K871" s="10">
        <v>402.45</v>
      </c>
      <c r="L871" s="6">
        <f t="shared" si="1"/>
        <v>5.9975708655397426</v>
      </c>
      <c r="M871" s="11">
        <v>93.8</v>
      </c>
      <c r="N871" s="11">
        <f t="shared" si="2"/>
        <v>4.5517694092609764</v>
      </c>
      <c r="O871" s="5">
        <v>1</v>
      </c>
      <c r="P871" s="5">
        <v>1</v>
      </c>
      <c r="Q871" s="12">
        <v>1</v>
      </c>
      <c r="R871" s="5">
        <v>0</v>
      </c>
      <c r="S871" s="5">
        <f t="shared" si="37"/>
        <v>0</v>
      </c>
      <c r="T871" s="5">
        <v>7442.2373729999999</v>
      </c>
      <c r="U871" s="5">
        <f t="shared" si="4"/>
        <v>8.9149268047967052</v>
      </c>
      <c r="V871" s="2">
        <v>0</v>
      </c>
      <c r="W871" s="12">
        <v>1</v>
      </c>
      <c r="X871" s="5">
        <v>133.96</v>
      </c>
      <c r="Y871" s="6">
        <f t="shared" si="44"/>
        <v>109.56976934402094</v>
      </c>
      <c r="Z871" s="5">
        <v>585481</v>
      </c>
      <c r="AA871" s="5">
        <v>27565</v>
      </c>
      <c r="AB871" s="5">
        <v>17400</v>
      </c>
      <c r="AC871" s="5">
        <v>3712</v>
      </c>
      <c r="AD871" s="5">
        <v>0</v>
      </c>
      <c r="AE871" s="5">
        <v>0</v>
      </c>
      <c r="AF871" s="5">
        <v>1</v>
      </c>
      <c r="AG871" s="5">
        <v>0</v>
      </c>
      <c r="AH871" s="5">
        <v>0</v>
      </c>
      <c r="AI871" s="6">
        <v>0</v>
      </c>
      <c r="AJ871" s="6">
        <v>0</v>
      </c>
      <c r="AK871" s="6">
        <v>0</v>
      </c>
      <c r="AL871" s="6">
        <v>1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11">
        <v>0</v>
      </c>
      <c r="AT871" s="5">
        <v>1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</row>
    <row r="872" spans="1:52" ht="15.75" customHeight="1">
      <c r="A872" s="4">
        <v>44013</v>
      </c>
      <c r="B872" s="2" t="s">
        <v>20</v>
      </c>
      <c r="C872" s="19">
        <v>2</v>
      </c>
      <c r="D872" s="5" t="s">
        <v>18</v>
      </c>
      <c r="E872" s="6">
        <v>574341.12</v>
      </c>
      <c r="F872" s="6">
        <f t="shared" si="0"/>
        <v>13.260978784498166</v>
      </c>
      <c r="G872" s="21">
        <v>5421</v>
      </c>
      <c r="H872" s="30">
        <f t="shared" si="45"/>
        <v>208695</v>
      </c>
      <c r="I872" s="10">
        <f t="shared" si="43"/>
        <v>12.248629134944087</v>
      </c>
      <c r="J872" s="10">
        <v>0.5</v>
      </c>
      <c r="K872" s="10">
        <v>470.58</v>
      </c>
      <c r="L872" s="6">
        <f t="shared" si="1"/>
        <v>6.1539659764526302</v>
      </c>
      <c r="M872" s="11">
        <v>99.2</v>
      </c>
      <c r="N872" s="11">
        <f t="shared" si="2"/>
        <v>4.6071681886507641</v>
      </c>
      <c r="O872" s="5">
        <v>1</v>
      </c>
      <c r="P872" s="5">
        <v>1</v>
      </c>
      <c r="Q872" s="12">
        <v>1</v>
      </c>
      <c r="R872" s="5">
        <v>0</v>
      </c>
      <c r="S872" s="5">
        <f t="shared" si="37"/>
        <v>0</v>
      </c>
      <c r="T872" s="5">
        <v>7442.2373729999999</v>
      </c>
      <c r="U872" s="5">
        <f t="shared" si="4"/>
        <v>8.9149268047967052</v>
      </c>
      <c r="V872" s="2">
        <v>0</v>
      </c>
      <c r="W872" s="12">
        <v>1</v>
      </c>
      <c r="X872" s="5">
        <v>135.11000000000001</v>
      </c>
      <c r="Y872" s="6">
        <f t="shared" si="44"/>
        <v>110.5103876983478</v>
      </c>
      <c r="Z872" s="5">
        <v>1695988</v>
      </c>
      <c r="AA872" s="5">
        <v>19471</v>
      </c>
      <c r="AB872" s="5">
        <v>36511</v>
      </c>
      <c r="AC872" s="5">
        <v>1150</v>
      </c>
      <c r="AD872" s="5">
        <v>0</v>
      </c>
      <c r="AE872" s="5">
        <v>0</v>
      </c>
      <c r="AF872" s="5">
        <v>1</v>
      </c>
      <c r="AG872" s="5">
        <v>0</v>
      </c>
      <c r="AH872" s="5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1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11">
        <v>0</v>
      </c>
      <c r="AT872" s="5">
        <v>1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</row>
    <row r="873" spans="1:52" ht="15.75" customHeight="1">
      <c r="A873" s="4">
        <v>44044</v>
      </c>
      <c r="B873" s="2" t="s">
        <v>20</v>
      </c>
      <c r="C873" s="19">
        <v>2</v>
      </c>
      <c r="D873" s="5" t="s">
        <v>18</v>
      </c>
      <c r="E873" s="6">
        <v>412807.67999999999</v>
      </c>
      <c r="F873" s="6">
        <f t="shared" si="0"/>
        <v>12.930737097627588</v>
      </c>
      <c r="G873" s="21">
        <v>4743</v>
      </c>
      <c r="H873" s="30">
        <f t="shared" si="45"/>
        <v>213438</v>
      </c>
      <c r="I873" s="10">
        <f t="shared" si="43"/>
        <v>12.271101671350651</v>
      </c>
      <c r="J873" s="10">
        <v>0.5</v>
      </c>
      <c r="K873" s="10">
        <v>409.83</v>
      </c>
      <c r="L873" s="6">
        <f t="shared" si="1"/>
        <v>6.0157424395675054</v>
      </c>
      <c r="M873" s="11">
        <v>100.9</v>
      </c>
      <c r="N873" s="11">
        <f t="shared" si="2"/>
        <v>4.6239919402286791</v>
      </c>
      <c r="O873" s="5">
        <v>1</v>
      </c>
      <c r="P873" s="5">
        <v>1</v>
      </c>
      <c r="Q873" s="12">
        <v>1</v>
      </c>
      <c r="R873" s="5">
        <v>0</v>
      </c>
      <c r="S873" s="5">
        <f t="shared" si="37"/>
        <v>0</v>
      </c>
      <c r="T873" s="5">
        <v>7442.2373729999999</v>
      </c>
      <c r="U873" s="5">
        <f t="shared" si="4"/>
        <v>8.9149268047967052</v>
      </c>
      <c r="V873" s="2">
        <v>0</v>
      </c>
      <c r="W873" s="12">
        <v>1</v>
      </c>
      <c r="X873" s="5">
        <v>141.29</v>
      </c>
      <c r="Y873" s="6">
        <f t="shared" si="44"/>
        <v>115.56518894159987</v>
      </c>
      <c r="Z873" s="5">
        <v>3691166</v>
      </c>
      <c r="AA873" s="5">
        <v>32692</v>
      </c>
      <c r="AB873" s="5">
        <v>65288</v>
      </c>
      <c r="AC873" s="5">
        <v>547</v>
      </c>
      <c r="AD873" s="5">
        <v>0</v>
      </c>
      <c r="AE873" s="5">
        <v>0</v>
      </c>
      <c r="AF873" s="5">
        <v>1</v>
      </c>
      <c r="AG873" s="5">
        <v>0</v>
      </c>
      <c r="AH873" s="5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1</v>
      </c>
      <c r="AO873" s="6">
        <v>0</v>
      </c>
      <c r="AP873" s="6">
        <v>0</v>
      </c>
      <c r="AQ873" s="6">
        <v>0</v>
      </c>
      <c r="AR873" s="6">
        <v>0</v>
      </c>
      <c r="AS873" s="11">
        <v>0</v>
      </c>
      <c r="AT873" s="5">
        <v>1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</row>
    <row r="874" spans="1:52" ht="15.75" customHeight="1">
      <c r="A874" s="4">
        <v>44075</v>
      </c>
      <c r="B874" s="2" t="s">
        <v>20</v>
      </c>
      <c r="C874" s="19">
        <v>2</v>
      </c>
      <c r="D874" s="5" t="s">
        <v>18</v>
      </c>
      <c r="E874" s="6">
        <v>394859.52000000002</v>
      </c>
      <c r="F874" s="6">
        <f t="shared" si="0"/>
        <v>12.886285335056755</v>
      </c>
      <c r="G874" s="21">
        <v>5082</v>
      </c>
      <c r="H874" s="30">
        <f t="shared" si="45"/>
        <v>218520</v>
      </c>
      <c r="I874" s="10">
        <f t="shared" si="43"/>
        <v>12.294632822509653</v>
      </c>
      <c r="J874" s="10">
        <v>0.5</v>
      </c>
      <c r="K874" s="10">
        <v>427.32</v>
      </c>
      <c r="L874" s="6">
        <f t="shared" si="1"/>
        <v>6.0575331470776863</v>
      </c>
      <c r="M874" s="11">
        <v>101.7</v>
      </c>
      <c r="N874" s="11">
        <f t="shared" si="2"/>
        <v>4.6318121169345128</v>
      </c>
      <c r="O874" s="5">
        <v>1</v>
      </c>
      <c r="P874" s="5">
        <v>1</v>
      </c>
      <c r="Q874" s="12">
        <v>1</v>
      </c>
      <c r="R874" s="5">
        <v>0</v>
      </c>
      <c r="S874" s="5">
        <f t="shared" si="37"/>
        <v>0</v>
      </c>
      <c r="T874" s="5">
        <v>7442.2373729999999</v>
      </c>
      <c r="U874" s="5">
        <f t="shared" si="4"/>
        <v>8.9149268047967052</v>
      </c>
      <c r="V874" s="2">
        <v>0</v>
      </c>
      <c r="W874" s="12">
        <v>1</v>
      </c>
      <c r="X874" s="5">
        <v>140.19999999999999</v>
      </c>
      <c r="Y874" s="6">
        <f t="shared" si="44"/>
        <v>114.67364632749876</v>
      </c>
      <c r="Z874" s="5">
        <v>6312584</v>
      </c>
      <c r="AA874" s="5">
        <v>117391</v>
      </c>
      <c r="AB874" s="5">
        <v>98678</v>
      </c>
      <c r="AC874" s="5">
        <v>889</v>
      </c>
      <c r="AD874" s="5">
        <v>0</v>
      </c>
      <c r="AE874" s="5">
        <v>0</v>
      </c>
      <c r="AF874" s="5">
        <v>1</v>
      </c>
      <c r="AG874" s="5">
        <v>0</v>
      </c>
      <c r="AH874" s="5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0</v>
      </c>
      <c r="AQ874" s="6">
        <v>0</v>
      </c>
      <c r="AR874" s="6">
        <v>0</v>
      </c>
      <c r="AS874" s="11">
        <v>0</v>
      </c>
      <c r="AT874" s="5">
        <v>1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</row>
    <row r="875" spans="1:52" ht="15.75" customHeight="1">
      <c r="A875" s="4">
        <v>44105</v>
      </c>
      <c r="B875" s="2" t="s">
        <v>20</v>
      </c>
      <c r="C875" s="19">
        <v>2</v>
      </c>
      <c r="D875" s="5" t="s">
        <v>18</v>
      </c>
      <c r="E875" s="6">
        <v>682030.07999999996</v>
      </c>
      <c r="F875" s="6">
        <f t="shared" si="0"/>
        <v>13.432829041424824</v>
      </c>
      <c r="G875" s="21">
        <v>4235</v>
      </c>
      <c r="H875" s="30">
        <f t="shared" si="45"/>
        <v>222755</v>
      </c>
      <c r="I875" s="10">
        <f t="shared" si="43"/>
        <v>12.313827791770246</v>
      </c>
      <c r="J875" s="10">
        <v>0.5</v>
      </c>
      <c r="K875" s="10">
        <v>429.25</v>
      </c>
      <c r="L875" s="6">
        <f t="shared" si="1"/>
        <v>6.062039499777585</v>
      </c>
      <c r="M875" s="11">
        <v>102.7</v>
      </c>
      <c r="N875" s="11">
        <f t="shared" si="2"/>
        <v>4.6415021152354816</v>
      </c>
      <c r="O875" s="5">
        <v>1</v>
      </c>
      <c r="P875" s="5">
        <v>1</v>
      </c>
      <c r="Q875" s="12">
        <v>1</v>
      </c>
      <c r="R875" s="5">
        <v>0</v>
      </c>
      <c r="S875" s="5">
        <f t="shared" si="37"/>
        <v>0</v>
      </c>
      <c r="T875" s="5">
        <v>7442.2373729999999</v>
      </c>
      <c r="U875" s="5">
        <f t="shared" si="4"/>
        <v>8.9149268047967052</v>
      </c>
      <c r="V875" s="2">
        <v>0</v>
      </c>
      <c r="W875" s="12">
        <v>1</v>
      </c>
      <c r="X875" s="5">
        <v>137.85</v>
      </c>
      <c r="Y875" s="6">
        <f t="shared" si="44"/>
        <v>112.75151316865696</v>
      </c>
      <c r="Z875" s="5">
        <v>8184082</v>
      </c>
      <c r="AA875" s="5">
        <v>558396</v>
      </c>
      <c r="AB875" s="5">
        <v>122111</v>
      </c>
      <c r="AC875" s="5">
        <v>5433</v>
      </c>
      <c r="AD875" s="5">
        <v>0</v>
      </c>
      <c r="AE875" s="5">
        <v>0</v>
      </c>
      <c r="AF875" s="5">
        <v>1</v>
      </c>
      <c r="AG875" s="5">
        <v>0</v>
      </c>
      <c r="AH875" s="5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1</v>
      </c>
      <c r="AQ875" s="6">
        <v>0</v>
      </c>
      <c r="AR875" s="6">
        <v>0</v>
      </c>
      <c r="AS875" s="11">
        <v>0</v>
      </c>
      <c r="AT875" s="5">
        <v>1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</row>
    <row r="876" spans="1:52" ht="15.75" customHeight="1">
      <c r="A876" s="4">
        <v>44136</v>
      </c>
      <c r="B876" s="2" t="s">
        <v>20</v>
      </c>
      <c r="C876" s="19">
        <v>2</v>
      </c>
      <c r="D876" s="5" t="s">
        <v>18</v>
      </c>
      <c r="E876" s="6">
        <v>502548.47999999998</v>
      </c>
      <c r="F876" s="6">
        <f t="shared" si="0"/>
        <v>13.127447391873643</v>
      </c>
      <c r="G876" s="21">
        <v>3896</v>
      </c>
      <c r="H876" s="30">
        <f t="shared" si="45"/>
        <v>226651</v>
      </c>
      <c r="I876" s="10">
        <f t="shared" si="43"/>
        <v>12.331166668448386</v>
      </c>
      <c r="J876" s="10">
        <v>0.5</v>
      </c>
      <c r="K876" s="10">
        <v>449.7</v>
      </c>
      <c r="L876" s="6">
        <f t="shared" si="1"/>
        <v>6.1085806937766618</v>
      </c>
      <c r="M876" s="11">
        <v>103.8</v>
      </c>
      <c r="N876" s="11">
        <f t="shared" si="2"/>
        <v>4.6520537718869415</v>
      </c>
      <c r="O876" s="5">
        <v>1</v>
      </c>
      <c r="P876" s="5">
        <v>1</v>
      </c>
      <c r="Q876" s="12">
        <v>1</v>
      </c>
      <c r="R876" s="5">
        <v>0</v>
      </c>
      <c r="S876" s="5">
        <f t="shared" si="37"/>
        <v>0</v>
      </c>
      <c r="T876" s="5">
        <v>7442.2373729999999</v>
      </c>
      <c r="U876" s="5">
        <f t="shared" si="4"/>
        <v>8.9149268047967052</v>
      </c>
      <c r="V876" s="2">
        <v>0</v>
      </c>
      <c r="W876" s="12">
        <v>1</v>
      </c>
      <c r="X876" s="5">
        <v>138.09</v>
      </c>
      <c r="Y876" s="6">
        <f t="shared" si="44"/>
        <v>112.94781612955995</v>
      </c>
      <c r="Z876" s="5">
        <v>9462809</v>
      </c>
      <c r="AA876" s="5">
        <v>617997</v>
      </c>
      <c r="AB876" s="5">
        <v>137621</v>
      </c>
      <c r="AC876" s="5">
        <v>13444</v>
      </c>
      <c r="AD876" s="5">
        <v>0</v>
      </c>
      <c r="AE876" s="5">
        <v>0</v>
      </c>
      <c r="AF876" s="5">
        <v>1</v>
      </c>
      <c r="AG876" s="5">
        <v>0</v>
      </c>
      <c r="AH876" s="5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1</v>
      </c>
      <c r="AR876" s="6">
        <v>0</v>
      </c>
      <c r="AS876" s="11">
        <v>0</v>
      </c>
      <c r="AT876" s="5">
        <v>1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</row>
    <row r="877" spans="1:52" ht="15.75" customHeight="1">
      <c r="A877" s="4">
        <v>44166</v>
      </c>
      <c r="B877" s="2" t="s">
        <v>20</v>
      </c>
      <c r="C877" s="19">
        <v>2</v>
      </c>
      <c r="D877" s="5" t="s">
        <v>18</v>
      </c>
      <c r="E877" s="6">
        <v>574341.12</v>
      </c>
      <c r="F877" s="6">
        <f t="shared" si="0"/>
        <v>13.260978784498166</v>
      </c>
      <c r="G877" s="21">
        <v>6098</v>
      </c>
      <c r="H877" s="30">
        <f t="shared" ref="H877:H901" si="46">G877+H876</f>
        <v>232749</v>
      </c>
      <c r="I877" s="10">
        <f t="shared" si="43"/>
        <v>12.357715898674659</v>
      </c>
      <c r="J877" s="10">
        <v>0.5</v>
      </c>
      <c r="K877" s="10">
        <v>471.52</v>
      </c>
      <c r="L877" s="6">
        <f t="shared" si="1"/>
        <v>6.1559615189893844</v>
      </c>
      <c r="M877" s="11">
        <v>103.4</v>
      </c>
      <c r="N877" s="11">
        <f t="shared" si="2"/>
        <v>4.6482296754485386</v>
      </c>
      <c r="O877" s="5">
        <v>1</v>
      </c>
      <c r="P877" s="5">
        <v>1</v>
      </c>
      <c r="Q877" s="12">
        <v>1</v>
      </c>
      <c r="R877" s="5">
        <v>0</v>
      </c>
      <c r="S877" s="5">
        <f t="shared" si="37"/>
        <v>0</v>
      </c>
      <c r="T877" s="5">
        <v>7442.2373729999999</v>
      </c>
      <c r="U877" s="5">
        <f t="shared" si="4"/>
        <v>8.9149268047967052</v>
      </c>
      <c r="V877" s="2">
        <v>0</v>
      </c>
      <c r="W877" s="12">
        <v>1</v>
      </c>
      <c r="X877" s="5">
        <v>141.58000000000001</v>
      </c>
      <c r="Y877" s="6">
        <f t="shared" si="44"/>
        <v>115.802388352691</v>
      </c>
      <c r="Z877" s="5">
        <v>10286709</v>
      </c>
      <c r="AA877" s="5">
        <v>859123</v>
      </c>
      <c r="AB877" s="5">
        <v>148994</v>
      </c>
      <c r="AC877" s="5">
        <v>17336</v>
      </c>
      <c r="AD877" s="5">
        <v>0</v>
      </c>
      <c r="AE877" s="5">
        <v>0</v>
      </c>
      <c r="AF877" s="5">
        <v>1</v>
      </c>
      <c r="AG877" s="5">
        <v>0</v>
      </c>
      <c r="AH877" s="5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1</v>
      </c>
      <c r="AS877" s="11">
        <v>0</v>
      </c>
      <c r="AT877" s="5">
        <v>1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</row>
    <row r="878" spans="1:52" ht="15.75" customHeight="1">
      <c r="A878" s="4">
        <v>44197</v>
      </c>
      <c r="B878" s="2" t="s">
        <v>20</v>
      </c>
      <c r="C878" s="19">
        <v>2</v>
      </c>
      <c r="D878" s="5" t="s">
        <v>18</v>
      </c>
      <c r="E878" s="6">
        <v>544527.35999999999</v>
      </c>
      <c r="F878" s="6">
        <f t="shared" si="0"/>
        <v>13.207673468026652</v>
      </c>
      <c r="G878" s="21">
        <v>4404</v>
      </c>
      <c r="H878" s="30">
        <f t="shared" si="46"/>
        <v>237153</v>
      </c>
      <c r="I878" s="10">
        <f t="shared" si="43"/>
        <v>12.376460781447093</v>
      </c>
      <c r="J878" s="10">
        <v>0.5</v>
      </c>
      <c r="K878" s="10">
        <v>484.63</v>
      </c>
      <c r="L878" s="6">
        <f t="shared" si="1"/>
        <v>6.1833857131934806</v>
      </c>
      <c r="M878" s="18">
        <v>102</v>
      </c>
      <c r="N878" s="11">
        <f t="shared" si="2"/>
        <v>4.6347289882296359</v>
      </c>
      <c r="O878" s="5">
        <v>1</v>
      </c>
      <c r="P878" s="5">
        <v>1</v>
      </c>
      <c r="Q878" s="12">
        <v>1</v>
      </c>
      <c r="R878" s="5">
        <v>0</v>
      </c>
      <c r="S878" s="5">
        <f t="shared" si="37"/>
        <v>0</v>
      </c>
      <c r="T878" s="5">
        <v>7442.2373729999999</v>
      </c>
      <c r="U878" s="5">
        <f t="shared" si="4"/>
        <v>8.9149268047967052</v>
      </c>
      <c r="V878" s="2">
        <v>0</v>
      </c>
      <c r="W878" s="12">
        <v>1</v>
      </c>
      <c r="X878" s="5">
        <v>143.21</v>
      </c>
      <c r="Y878" s="6">
        <f t="shared" si="44"/>
        <v>117.13561262882381</v>
      </c>
      <c r="Z878" s="5">
        <v>10757610</v>
      </c>
      <c r="AA878" s="5">
        <v>1328396</v>
      </c>
      <c r="AB878" s="5">
        <v>154392</v>
      </c>
      <c r="AC878" s="5">
        <v>36570</v>
      </c>
      <c r="AD878" s="5">
        <v>14509</v>
      </c>
      <c r="AE878" s="5">
        <v>7112605</v>
      </c>
      <c r="AF878" s="5">
        <v>1</v>
      </c>
      <c r="AG878" s="5">
        <v>1</v>
      </c>
      <c r="AH878" s="5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11">
        <v>0</v>
      </c>
      <c r="AT878" s="5">
        <v>1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</row>
    <row r="879" spans="1:52" ht="15.75" customHeight="1">
      <c r="A879" s="4">
        <v>44228</v>
      </c>
      <c r="B879" s="2" t="s">
        <v>20</v>
      </c>
      <c r="C879" s="19">
        <v>2</v>
      </c>
      <c r="D879" s="5" t="s">
        <v>18</v>
      </c>
      <c r="E879" s="6">
        <v>502640.64000000001</v>
      </c>
      <c r="F879" s="6">
        <f t="shared" si="0"/>
        <v>13.127630760353115</v>
      </c>
      <c r="G879" s="21">
        <v>3726</v>
      </c>
      <c r="H879" s="30">
        <f t="shared" si="46"/>
        <v>240879</v>
      </c>
      <c r="I879" s="10">
        <f t="shared" si="43"/>
        <v>12.392050011702295</v>
      </c>
      <c r="J879" s="10">
        <v>0.5</v>
      </c>
      <c r="K879" s="10">
        <v>483.78</v>
      </c>
      <c r="L879" s="6">
        <f t="shared" si="1"/>
        <v>6.1816302579249855</v>
      </c>
      <c r="M879" s="11">
        <v>102.8</v>
      </c>
      <c r="N879" s="11">
        <f t="shared" si="2"/>
        <v>4.6424659707317879</v>
      </c>
      <c r="O879" s="5">
        <v>1</v>
      </c>
      <c r="P879" s="5">
        <v>1</v>
      </c>
      <c r="Q879" s="12">
        <v>1</v>
      </c>
      <c r="R879" s="5">
        <v>0</v>
      </c>
      <c r="S879" s="5">
        <f t="shared" si="37"/>
        <v>0</v>
      </c>
      <c r="T879" s="5">
        <v>7442.2373729999999</v>
      </c>
      <c r="U879" s="5">
        <f t="shared" si="4"/>
        <v>8.9149268047967052</v>
      </c>
      <c r="V879" s="2">
        <v>0</v>
      </c>
      <c r="W879" s="12">
        <v>1</v>
      </c>
      <c r="X879" s="5">
        <v>141.31</v>
      </c>
      <c r="Y879" s="6">
        <f t="shared" si="44"/>
        <v>115.58154752167512</v>
      </c>
      <c r="Z879" s="5">
        <v>11112241</v>
      </c>
      <c r="AA879" s="5">
        <v>359378</v>
      </c>
      <c r="AB879" s="5">
        <v>157157</v>
      </c>
      <c r="AC879" s="5">
        <v>16814</v>
      </c>
      <c r="AD879" s="5">
        <v>58719</v>
      </c>
      <c r="AE879" s="5">
        <v>11300691</v>
      </c>
      <c r="AF879" s="5">
        <v>1</v>
      </c>
      <c r="AG879" s="5">
        <v>0</v>
      </c>
      <c r="AH879" s="5">
        <v>1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11">
        <v>0</v>
      </c>
      <c r="AT879" s="5">
        <v>1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</row>
    <row r="880" spans="1:52" ht="15.75" customHeight="1">
      <c r="A880" s="4">
        <v>44256</v>
      </c>
      <c r="B880" s="2" t="s">
        <v>20</v>
      </c>
      <c r="C880" s="19">
        <v>2</v>
      </c>
      <c r="D880" s="5" t="s">
        <v>18</v>
      </c>
      <c r="E880" s="6">
        <v>376980.47999999998</v>
      </c>
      <c r="F880" s="6">
        <f t="shared" si="0"/>
        <v>12.839948687901334</v>
      </c>
      <c r="G880" s="21">
        <v>4065</v>
      </c>
      <c r="H880" s="30">
        <f t="shared" si="46"/>
        <v>244944</v>
      </c>
      <c r="I880" s="10">
        <f t="shared" si="43"/>
        <v>12.408784891971862</v>
      </c>
      <c r="J880" s="10">
        <v>0.5</v>
      </c>
      <c r="K880" s="10">
        <v>496.73</v>
      </c>
      <c r="L880" s="6">
        <f t="shared" si="1"/>
        <v>6.2080466189203456</v>
      </c>
      <c r="M880" s="11">
        <v>104</v>
      </c>
      <c r="N880" s="11">
        <f t="shared" si="2"/>
        <v>4.6539603501575231</v>
      </c>
      <c r="O880" s="5">
        <v>1</v>
      </c>
      <c r="P880" s="5">
        <v>1</v>
      </c>
      <c r="Q880" s="12">
        <v>1</v>
      </c>
      <c r="R880" s="5">
        <v>0</v>
      </c>
      <c r="S880" s="5">
        <f t="shared" si="37"/>
        <v>0</v>
      </c>
      <c r="T880" s="5">
        <v>7442.2373729999999</v>
      </c>
      <c r="U880" s="5">
        <f t="shared" si="4"/>
        <v>8.9149268047967052</v>
      </c>
      <c r="V880" s="2">
        <v>0</v>
      </c>
      <c r="W880" s="12">
        <v>1</v>
      </c>
      <c r="X880" s="5">
        <v>141.59</v>
      </c>
      <c r="Y880" s="6">
        <f t="shared" si="44"/>
        <v>115.8105676427286</v>
      </c>
      <c r="Z880" s="5">
        <v>12149335</v>
      </c>
      <c r="AA880" s="5">
        <v>169234</v>
      </c>
      <c r="AB880" s="5">
        <v>162468</v>
      </c>
      <c r="AC880" s="5">
        <v>4295</v>
      </c>
      <c r="AD880" s="5">
        <v>2063543</v>
      </c>
      <c r="AE880" s="5">
        <v>14569635</v>
      </c>
      <c r="AF880" s="5">
        <v>1</v>
      </c>
      <c r="AG880" s="5">
        <v>0</v>
      </c>
      <c r="AH880" s="5">
        <v>0</v>
      </c>
      <c r="AI880" s="6">
        <v>1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11">
        <v>0</v>
      </c>
      <c r="AT880" s="5">
        <v>1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</row>
    <row r="881" spans="1:52" ht="15.75" customHeight="1">
      <c r="A881" s="4">
        <v>44287</v>
      </c>
      <c r="B881" s="2" t="s">
        <v>20</v>
      </c>
      <c r="C881" s="19">
        <v>2</v>
      </c>
      <c r="D881" s="5" t="s">
        <v>18</v>
      </c>
      <c r="E881" s="6">
        <v>293207.03999999998</v>
      </c>
      <c r="F881" s="6">
        <f t="shared" si="0"/>
        <v>12.588634259620427</v>
      </c>
      <c r="G881" s="21">
        <v>5759</v>
      </c>
      <c r="H881" s="30">
        <f t="shared" si="46"/>
        <v>250703</v>
      </c>
      <c r="I881" s="10">
        <f t="shared" si="43"/>
        <v>12.432024250568604</v>
      </c>
      <c r="J881" s="10">
        <v>0.5</v>
      </c>
      <c r="K881" s="10">
        <v>504.07</v>
      </c>
      <c r="L881" s="6">
        <f t="shared" si="1"/>
        <v>6.2227151473160891</v>
      </c>
      <c r="M881" s="11">
        <v>103.4</v>
      </c>
      <c r="N881" s="11">
        <f t="shared" si="2"/>
        <v>4.6482296754485386</v>
      </c>
      <c r="O881" s="5">
        <v>1</v>
      </c>
      <c r="P881" s="5">
        <v>1</v>
      </c>
      <c r="Q881" s="12">
        <v>1</v>
      </c>
      <c r="R881" s="5">
        <v>0</v>
      </c>
      <c r="S881" s="5">
        <f t="shared" si="37"/>
        <v>0</v>
      </c>
      <c r="T881" s="5">
        <v>7442.2373729999999</v>
      </c>
      <c r="U881" s="5">
        <f t="shared" si="4"/>
        <v>8.9149268047967052</v>
      </c>
      <c r="V881" s="2">
        <v>0</v>
      </c>
      <c r="W881" s="12">
        <v>1</v>
      </c>
      <c r="X881" s="5">
        <v>136.78</v>
      </c>
      <c r="Y881" s="6">
        <f t="shared" si="44"/>
        <v>111.87632913463111</v>
      </c>
      <c r="Z881" s="5">
        <v>19164969</v>
      </c>
      <c r="AA881" s="5">
        <v>75695</v>
      </c>
      <c r="AB881" s="5">
        <v>211853</v>
      </c>
      <c r="AC881" s="5">
        <v>1102</v>
      </c>
      <c r="AD881" s="5">
        <v>2729335</v>
      </c>
      <c r="AE881" s="5">
        <v>13658616</v>
      </c>
      <c r="AF881" s="5">
        <v>1</v>
      </c>
      <c r="AG881" s="5">
        <v>0</v>
      </c>
      <c r="AH881" s="5">
        <v>0</v>
      </c>
      <c r="AI881" s="6">
        <v>0</v>
      </c>
      <c r="AJ881" s="6">
        <v>1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11">
        <v>0</v>
      </c>
      <c r="AT881" s="5">
        <v>1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</row>
    <row r="882" spans="1:52" ht="15.75" customHeight="1">
      <c r="A882" s="9">
        <v>44317</v>
      </c>
      <c r="B882" s="2" t="s">
        <v>20</v>
      </c>
      <c r="C882" s="19">
        <v>2</v>
      </c>
      <c r="D882" s="5" t="s">
        <v>18</v>
      </c>
      <c r="E882" s="6">
        <v>628300.80000000005</v>
      </c>
      <c r="F882" s="6">
        <f t="shared" si="0"/>
        <v>13.350774311667324</v>
      </c>
      <c r="G882" s="21">
        <v>3049</v>
      </c>
      <c r="H882" s="30">
        <f t="shared" si="46"/>
        <v>253752</v>
      </c>
      <c r="I882" s="10">
        <f t="shared" si="43"/>
        <v>12.444112691080472</v>
      </c>
      <c r="J882" s="10">
        <v>0.5</v>
      </c>
      <c r="K882" s="10">
        <v>477.97</v>
      </c>
      <c r="L882" s="6">
        <f t="shared" si="1"/>
        <v>6.1695479690155945</v>
      </c>
      <c r="M882" s="11">
        <v>104.4</v>
      </c>
      <c r="N882" s="11">
        <f t="shared" si="2"/>
        <v>4.6577626361072619</v>
      </c>
      <c r="O882" s="5">
        <v>1</v>
      </c>
      <c r="P882" s="5">
        <v>1</v>
      </c>
      <c r="Q882" s="12">
        <v>1</v>
      </c>
      <c r="R882" s="5">
        <v>0</v>
      </c>
      <c r="S882" s="5">
        <f t="shared" si="37"/>
        <v>0</v>
      </c>
      <c r="T882" s="5">
        <v>7442.2373729999999</v>
      </c>
      <c r="U882" s="5">
        <f t="shared" si="4"/>
        <v>8.9149268047967052</v>
      </c>
      <c r="V882" s="2">
        <v>0</v>
      </c>
      <c r="W882" s="12">
        <v>1</v>
      </c>
      <c r="X882" s="5">
        <v>142.93</v>
      </c>
      <c r="Y882" s="6">
        <f t="shared" si="44"/>
        <v>116.90659250777033</v>
      </c>
      <c r="Z882" s="5">
        <v>28175044</v>
      </c>
      <c r="AA882" s="5">
        <v>73080</v>
      </c>
      <c r="AB882" s="5">
        <v>331895</v>
      </c>
      <c r="AC882" s="5">
        <v>424</v>
      </c>
      <c r="AD882" s="5">
        <v>1784772</v>
      </c>
      <c r="AE882" s="5">
        <v>15892359</v>
      </c>
      <c r="AF882" s="5">
        <v>1</v>
      </c>
      <c r="AG882" s="5">
        <v>0</v>
      </c>
      <c r="AH882" s="5">
        <v>0</v>
      </c>
      <c r="AI882" s="6">
        <v>0</v>
      </c>
      <c r="AJ882" s="6">
        <v>0</v>
      </c>
      <c r="AK882" s="6">
        <v>1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11">
        <v>0</v>
      </c>
      <c r="AT882" s="5">
        <v>1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</row>
    <row r="883" spans="1:52" ht="15.75" customHeight="1">
      <c r="A883" s="4">
        <v>44348</v>
      </c>
      <c r="B883" s="2" t="s">
        <v>20</v>
      </c>
      <c r="C883" s="19">
        <v>2</v>
      </c>
      <c r="D883" s="5" t="s">
        <v>18</v>
      </c>
      <c r="E883" s="6">
        <v>418867.20000000001</v>
      </c>
      <c r="F883" s="6">
        <f t="shared" si="0"/>
        <v>12.945309203559161</v>
      </c>
      <c r="G883" s="21">
        <v>27105</v>
      </c>
      <c r="H883" s="30">
        <f t="shared" si="46"/>
        <v>280857</v>
      </c>
      <c r="I883" s="10">
        <f t="shared" si="43"/>
        <v>12.545600921986807</v>
      </c>
      <c r="J883" s="10">
        <v>0.5</v>
      </c>
      <c r="K883" s="10">
        <v>508.07</v>
      </c>
      <c r="L883" s="6">
        <f t="shared" si="1"/>
        <v>6.2306192333611756</v>
      </c>
      <c r="M883" s="11">
        <v>103</v>
      </c>
      <c r="N883" s="11">
        <f t="shared" si="2"/>
        <v>4.6443908991413725</v>
      </c>
      <c r="O883" s="5">
        <v>1</v>
      </c>
      <c r="P883" s="5">
        <v>1</v>
      </c>
      <c r="Q883" s="12">
        <v>1</v>
      </c>
      <c r="R883" s="5">
        <v>0</v>
      </c>
      <c r="S883" s="5">
        <f t="shared" si="37"/>
        <v>0</v>
      </c>
      <c r="T883" s="5">
        <v>7442.2373729999999</v>
      </c>
      <c r="U883" s="5">
        <f t="shared" si="4"/>
        <v>8.9149268047967052</v>
      </c>
      <c r="V883" s="2">
        <v>0</v>
      </c>
      <c r="W883" s="12">
        <v>1</v>
      </c>
      <c r="X883" s="5">
        <v>141.22</v>
      </c>
      <c r="Y883" s="6">
        <f t="shared" si="44"/>
        <v>115.50793391133649</v>
      </c>
      <c r="Z883" s="5">
        <v>30411634</v>
      </c>
      <c r="AA883" s="5">
        <v>313568</v>
      </c>
      <c r="AB883" s="5">
        <v>399459</v>
      </c>
      <c r="AC883" s="5">
        <v>482</v>
      </c>
      <c r="AD883" s="5">
        <v>1734226</v>
      </c>
      <c r="AE883" s="5">
        <v>12697300</v>
      </c>
      <c r="AF883" s="5">
        <v>1</v>
      </c>
      <c r="AG883" s="5">
        <v>0</v>
      </c>
      <c r="AH883" s="5">
        <v>0</v>
      </c>
      <c r="AI883" s="6">
        <v>0</v>
      </c>
      <c r="AJ883" s="6">
        <v>0</v>
      </c>
      <c r="AK883" s="6">
        <v>0</v>
      </c>
      <c r="AL883" s="6">
        <v>1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11">
        <v>0</v>
      </c>
      <c r="AT883" s="5">
        <v>1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</row>
    <row r="884" spans="1:52" ht="15.75" customHeight="1">
      <c r="A884" s="4">
        <v>44378</v>
      </c>
      <c r="B884" s="2" t="s">
        <v>20</v>
      </c>
      <c r="C884" s="19">
        <v>2</v>
      </c>
      <c r="D884" s="5" t="s">
        <v>18</v>
      </c>
      <c r="E884" s="6">
        <v>670187.52000000002</v>
      </c>
      <c r="F884" s="6">
        <f t="shared" si="0"/>
        <v>13.415312832804895</v>
      </c>
      <c r="G884" s="21">
        <v>5421</v>
      </c>
      <c r="H884" s="30">
        <f t="shared" si="46"/>
        <v>286278</v>
      </c>
      <c r="I884" s="10">
        <f t="shared" si="43"/>
        <v>12.564718645660742</v>
      </c>
      <c r="J884" s="10">
        <v>0.5</v>
      </c>
      <c r="K884" s="10">
        <v>471.44</v>
      </c>
      <c r="L884" s="6">
        <f t="shared" si="1"/>
        <v>6.1557918405296581</v>
      </c>
      <c r="M884" s="11">
        <v>103.9</v>
      </c>
      <c r="N884" s="11">
        <f t="shared" si="2"/>
        <v>4.6530075154022512</v>
      </c>
      <c r="O884" s="5">
        <v>1</v>
      </c>
      <c r="P884" s="5">
        <v>1</v>
      </c>
      <c r="Q884" s="12">
        <v>1</v>
      </c>
      <c r="R884" s="5">
        <v>0</v>
      </c>
      <c r="S884" s="5">
        <f t="shared" si="37"/>
        <v>0</v>
      </c>
      <c r="T884" s="5">
        <v>7442.2373729999999</v>
      </c>
      <c r="U884" s="5">
        <f t="shared" si="4"/>
        <v>8.9149268047967052</v>
      </c>
      <c r="V884" s="2">
        <v>0</v>
      </c>
      <c r="W884" s="12">
        <v>1</v>
      </c>
      <c r="X884" s="5">
        <v>141.03</v>
      </c>
      <c r="Y884" s="6">
        <f t="shared" si="44"/>
        <v>115.35252740062163</v>
      </c>
      <c r="Z884" s="5">
        <v>31655824</v>
      </c>
      <c r="AA884" s="5">
        <v>1055621</v>
      </c>
      <c r="AB884" s="5">
        <v>424351</v>
      </c>
      <c r="AC884" s="5">
        <v>1827</v>
      </c>
      <c r="AE884" s="5">
        <v>7229376</v>
      </c>
      <c r="AF884" s="5">
        <v>1</v>
      </c>
      <c r="AG884" s="5">
        <v>0</v>
      </c>
      <c r="AH884" s="5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1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11">
        <v>0</v>
      </c>
      <c r="AT884" s="5">
        <v>1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</row>
    <row r="885" spans="1:52" ht="15.75" customHeight="1">
      <c r="A885" s="4">
        <v>44409</v>
      </c>
      <c r="B885" s="2" t="s">
        <v>20</v>
      </c>
      <c r="C885" s="19">
        <v>2</v>
      </c>
      <c r="D885" s="5" t="s">
        <v>18</v>
      </c>
      <c r="E885" s="6">
        <v>481697.28000000003</v>
      </c>
      <c r="F885" s="6">
        <f t="shared" si="0"/>
        <v>13.08507114593432</v>
      </c>
      <c r="G885" s="21">
        <v>4743</v>
      </c>
      <c r="H885" s="30">
        <f t="shared" si="46"/>
        <v>291021</v>
      </c>
      <c r="I885" s="10">
        <f t="shared" si="43"/>
        <v>12.581150708498319</v>
      </c>
      <c r="J885" s="10">
        <v>0.5</v>
      </c>
      <c r="K885" s="10">
        <v>508.07</v>
      </c>
      <c r="L885" s="6">
        <f t="shared" si="1"/>
        <v>6.2306192333611756</v>
      </c>
      <c r="M885" s="11">
        <v>104.2</v>
      </c>
      <c r="N885" s="11">
        <f t="shared" si="2"/>
        <v>4.6558633003036096</v>
      </c>
      <c r="O885" s="5">
        <v>1</v>
      </c>
      <c r="P885" s="5">
        <v>1</v>
      </c>
      <c r="Q885" s="12">
        <v>1</v>
      </c>
      <c r="R885" s="5">
        <v>0</v>
      </c>
      <c r="S885" s="5">
        <f t="shared" si="37"/>
        <v>0</v>
      </c>
      <c r="T885" s="5">
        <v>7442.2373729999999</v>
      </c>
      <c r="U885" s="5">
        <f t="shared" si="4"/>
        <v>8.9149268047967052</v>
      </c>
      <c r="V885" s="2">
        <v>0</v>
      </c>
      <c r="W885" s="12">
        <v>1</v>
      </c>
      <c r="X885" s="5">
        <v>141.19</v>
      </c>
      <c r="Y885" s="6">
        <f t="shared" si="44"/>
        <v>115.48339604122361</v>
      </c>
      <c r="Z885" s="5">
        <v>32810845</v>
      </c>
      <c r="AA885" s="5">
        <v>933053</v>
      </c>
      <c r="AB885" s="5">
        <v>439020</v>
      </c>
      <c r="AC885" s="5">
        <v>3317</v>
      </c>
      <c r="AD885" s="5">
        <v>5493614</v>
      </c>
      <c r="AE885" s="5">
        <v>5859342</v>
      </c>
      <c r="AF885" s="5">
        <v>1</v>
      </c>
      <c r="AG885" s="5">
        <v>0</v>
      </c>
      <c r="AH885" s="5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1</v>
      </c>
      <c r="AO885" s="6">
        <v>0</v>
      </c>
      <c r="AP885" s="6">
        <v>0</v>
      </c>
      <c r="AQ885" s="6">
        <v>0</v>
      </c>
      <c r="AR885" s="6">
        <v>0</v>
      </c>
      <c r="AS885" s="11">
        <v>0</v>
      </c>
      <c r="AT885" s="5">
        <v>1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</row>
    <row r="886" spans="1:52" ht="15.75" customHeight="1">
      <c r="A886" s="4">
        <v>44440</v>
      </c>
      <c r="B886" s="2" t="s">
        <v>20</v>
      </c>
      <c r="C886" s="19">
        <v>2</v>
      </c>
      <c r="D886" s="5" t="s">
        <v>18</v>
      </c>
      <c r="E886" s="6">
        <v>460753.91999999998</v>
      </c>
      <c r="F886" s="6">
        <f t="shared" si="0"/>
        <v>13.040619383363484</v>
      </c>
      <c r="G886" s="21">
        <v>5082</v>
      </c>
      <c r="H886" s="30">
        <f t="shared" si="46"/>
        <v>296103</v>
      </c>
      <c r="I886" s="10">
        <f t="shared" si="43"/>
        <v>12.598462645750617</v>
      </c>
      <c r="J886" s="10">
        <v>0.5</v>
      </c>
      <c r="K886" s="10">
        <v>471.44</v>
      </c>
      <c r="L886" s="6">
        <f t="shared" si="1"/>
        <v>6.1557918405296581</v>
      </c>
      <c r="M886" s="11">
        <v>103.7</v>
      </c>
      <c r="N886" s="11">
        <f t="shared" si="2"/>
        <v>4.6510991178764911</v>
      </c>
      <c r="O886" s="5">
        <v>1</v>
      </c>
      <c r="P886" s="5">
        <v>1</v>
      </c>
      <c r="Q886" s="12">
        <v>1</v>
      </c>
      <c r="R886" s="5">
        <v>0</v>
      </c>
      <c r="S886" s="5">
        <f t="shared" si="37"/>
        <v>0</v>
      </c>
      <c r="T886" s="5">
        <v>7442.2373729999999</v>
      </c>
      <c r="U886" s="5">
        <f t="shared" si="4"/>
        <v>8.9149268047967052</v>
      </c>
      <c r="V886" s="2">
        <v>0</v>
      </c>
      <c r="W886" s="12">
        <v>1</v>
      </c>
      <c r="X886" s="5">
        <v>137.85</v>
      </c>
      <c r="Y886" s="6">
        <f t="shared" si="44"/>
        <v>112.75151316865696</v>
      </c>
      <c r="Z886" s="5">
        <v>33766707</v>
      </c>
      <c r="AA886" s="5">
        <v>1017455</v>
      </c>
      <c r="AB886" s="5">
        <v>448339</v>
      </c>
      <c r="AC886" s="5">
        <v>4378</v>
      </c>
      <c r="AD886" s="5">
        <v>6732827</v>
      </c>
      <c r="AE886" s="5">
        <v>3635629</v>
      </c>
      <c r="AF886" s="5">
        <v>1</v>
      </c>
      <c r="AG886" s="5">
        <v>0</v>
      </c>
      <c r="AH886" s="5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1</v>
      </c>
      <c r="AP886" s="6">
        <v>0</v>
      </c>
      <c r="AQ886" s="6">
        <v>0</v>
      </c>
      <c r="AR886" s="6">
        <v>0</v>
      </c>
      <c r="AS886" s="11">
        <v>0</v>
      </c>
      <c r="AT886" s="5">
        <v>1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</row>
    <row r="887" spans="1:52" ht="15.75" customHeight="1">
      <c r="A887" s="4">
        <v>44470</v>
      </c>
      <c r="B887" s="2" t="s">
        <v>20</v>
      </c>
      <c r="C887" s="19">
        <v>2</v>
      </c>
      <c r="D887" s="5" t="s">
        <v>18</v>
      </c>
      <c r="E887" s="6">
        <v>795847.68000000005</v>
      </c>
      <c r="F887" s="6">
        <f t="shared" si="0"/>
        <v>13.587163089731556</v>
      </c>
      <c r="G887" s="21">
        <v>4235</v>
      </c>
      <c r="H887" s="30">
        <f t="shared" si="46"/>
        <v>300338</v>
      </c>
      <c r="I887" s="10">
        <f t="shared" si="43"/>
        <v>12.612663786092435</v>
      </c>
      <c r="J887" s="10">
        <v>0.5</v>
      </c>
      <c r="K887" s="10">
        <v>461.8</v>
      </c>
      <c r="L887" s="6">
        <f t="shared" si="1"/>
        <v>6.1351318969203952</v>
      </c>
      <c r="M887" s="11">
        <v>102.9</v>
      </c>
      <c r="N887" s="11">
        <f t="shared" si="2"/>
        <v>4.6434288981051814</v>
      </c>
      <c r="O887" s="5">
        <v>1</v>
      </c>
      <c r="P887" s="5">
        <v>1</v>
      </c>
      <c r="Q887" s="12">
        <v>1</v>
      </c>
      <c r="R887" s="5">
        <v>0</v>
      </c>
      <c r="S887" s="5">
        <f t="shared" si="37"/>
        <v>0</v>
      </c>
      <c r="T887" s="5">
        <v>7442.2373729999999</v>
      </c>
      <c r="U887" s="5">
        <f t="shared" si="4"/>
        <v>8.9149268047967052</v>
      </c>
      <c r="V887" s="2">
        <v>0</v>
      </c>
      <c r="W887" s="12">
        <v>1</v>
      </c>
      <c r="X887" s="5">
        <v>137.13999999999999</v>
      </c>
      <c r="Y887" s="6">
        <f t="shared" si="44"/>
        <v>112.17078357598558</v>
      </c>
      <c r="Z887" s="5">
        <v>34285814</v>
      </c>
      <c r="AA887" s="5">
        <v>1250593</v>
      </c>
      <c r="AB887" s="5">
        <v>458437</v>
      </c>
      <c r="AC887" s="5">
        <v>4555</v>
      </c>
      <c r="AD887" s="5">
        <v>4141918</v>
      </c>
      <c r="AE887" s="5">
        <v>9181381</v>
      </c>
      <c r="AF887" s="5">
        <v>1</v>
      </c>
      <c r="AG887" s="5">
        <v>0</v>
      </c>
      <c r="AH887" s="5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1</v>
      </c>
      <c r="AQ887" s="6">
        <v>0</v>
      </c>
      <c r="AR887" s="6">
        <v>0</v>
      </c>
      <c r="AS887" s="11">
        <v>0</v>
      </c>
      <c r="AT887" s="5">
        <v>1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</row>
    <row r="888" spans="1:52" ht="15.75" customHeight="1">
      <c r="A888" s="4">
        <v>44501</v>
      </c>
      <c r="B888" s="2" t="s">
        <v>20</v>
      </c>
      <c r="C888" s="19">
        <v>2</v>
      </c>
      <c r="D888" s="5" t="s">
        <v>18</v>
      </c>
      <c r="E888" s="6">
        <v>586414.07999999996</v>
      </c>
      <c r="F888" s="6">
        <f t="shared" si="0"/>
        <v>13.281781440180373</v>
      </c>
      <c r="G888" s="21">
        <v>3896</v>
      </c>
      <c r="H888" s="30">
        <f t="shared" si="46"/>
        <v>304234</v>
      </c>
      <c r="I888" s="10">
        <f t="shared" si="43"/>
        <v>12.625552421134994</v>
      </c>
      <c r="J888" s="10">
        <v>0.5</v>
      </c>
      <c r="K888" s="10">
        <v>516.14</v>
      </c>
      <c r="L888" s="6">
        <f t="shared" si="1"/>
        <v>6.2463780465109942</v>
      </c>
      <c r="M888" s="11">
        <v>104</v>
      </c>
      <c r="N888" s="11">
        <f t="shared" si="2"/>
        <v>4.6539603501575231</v>
      </c>
      <c r="O888" s="5">
        <v>1</v>
      </c>
      <c r="P888" s="5">
        <v>1</v>
      </c>
      <c r="Q888" s="12">
        <v>1</v>
      </c>
      <c r="R888" s="5">
        <v>0</v>
      </c>
      <c r="S888" s="5">
        <f t="shared" si="37"/>
        <v>0</v>
      </c>
      <c r="T888" s="5">
        <v>7442.2373729999999</v>
      </c>
      <c r="U888" s="5">
        <f t="shared" si="4"/>
        <v>8.9149268047967052</v>
      </c>
      <c r="V888" s="2">
        <v>0</v>
      </c>
      <c r="W888" s="12">
        <v>1</v>
      </c>
      <c r="X888" s="5">
        <v>138.19</v>
      </c>
      <c r="Y888" s="6">
        <f t="shared" si="44"/>
        <v>113.0296090299362</v>
      </c>
      <c r="Z888" s="5">
        <v>34596776</v>
      </c>
      <c r="AA888" s="5">
        <v>1171143</v>
      </c>
      <c r="AB888" s="5">
        <v>469247</v>
      </c>
      <c r="AC888" s="5">
        <v>4486</v>
      </c>
      <c r="AD888" s="5">
        <v>8563136</v>
      </c>
      <c r="AE888" s="5">
        <v>12186782</v>
      </c>
      <c r="AF888" s="5">
        <v>1</v>
      </c>
      <c r="AG888" s="5">
        <v>0</v>
      </c>
      <c r="AH888" s="5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1</v>
      </c>
      <c r="AR888" s="6">
        <v>0</v>
      </c>
      <c r="AS888" s="11">
        <v>0</v>
      </c>
      <c r="AT888" s="5">
        <v>1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</row>
    <row r="889" spans="1:52" ht="15.75" customHeight="1">
      <c r="A889" s="4">
        <v>44531</v>
      </c>
      <c r="B889" s="2" t="s">
        <v>20</v>
      </c>
      <c r="C889" s="19">
        <v>2</v>
      </c>
      <c r="D889" s="5" t="s">
        <v>18</v>
      </c>
      <c r="E889" s="6">
        <v>670187.52000000002</v>
      </c>
      <c r="F889" s="6">
        <f t="shared" si="0"/>
        <v>13.415312832804895</v>
      </c>
      <c r="G889" s="21">
        <v>6098</v>
      </c>
      <c r="H889" s="30">
        <f t="shared" si="46"/>
        <v>310332</v>
      </c>
      <c r="I889" s="10">
        <f t="shared" si="43"/>
        <v>12.645397971126441</v>
      </c>
      <c r="J889" s="10">
        <v>0.5</v>
      </c>
      <c r="K889" s="10">
        <v>518.45000000000005</v>
      </c>
      <c r="L889" s="6">
        <f t="shared" si="1"/>
        <v>6.250843591004287</v>
      </c>
      <c r="M889" s="11">
        <v>104.3</v>
      </c>
      <c r="N889" s="11">
        <f t="shared" si="2"/>
        <v>4.6568134191399295</v>
      </c>
      <c r="O889" s="5">
        <v>1</v>
      </c>
      <c r="P889" s="5">
        <v>1</v>
      </c>
      <c r="Q889" s="12">
        <v>1</v>
      </c>
      <c r="R889" s="5">
        <v>0</v>
      </c>
      <c r="S889" s="5">
        <f t="shared" si="37"/>
        <v>0</v>
      </c>
      <c r="T889" s="5">
        <v>7442.2373729999999</v>
      </c>
      <c r="U889" s="5">
        <f t="shared" si="4"/>
        <v>8.9149268047967052</v>
      </c>
      <c r="V889" s="2">
        <v>0</v>
      </c>
      <c r="W889" s="12">
        <v>1</v>
      </c>
      <c r="X889" s="5">
        <v>136.30000000000001</v>
      </c>
      <c r="Y889" s="6">
        <f t="shared" si="44"/>
        <v>111.48372321282514</v>
      </c>
      <c r="Z889" s="5">
        <v>34861579</v>
      </c>
      <c r="AA889" s="5">
        <v>2709114</v>
      </c>
      <c r="AB889" s="5">
        <v>481486</v>
      </c>
      <c r="AC889" s="5">
        <v>4065</v>
      </c>
      <c r="AD889" s="5">
        <v>10147925</v>
      </c>
      <c r="AE889" s="5">
        <v>17311130</v>
      </c>
      <c r="AF889" s="5">
        <v>1</v>
      </c>
      <c r="AG889" s="5">
        <v>0</v>
      </c>
      <c r="AH889" s="5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1</v>
      </c>
      <c r="AS889" s="11">
        <v>0</v>
      </c>
      <c r="AT889" s="5">
        <v>1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</row>
    <row r="890" spans="1:52" ht="15.75" customHeight="1">
      <c r="A890" s="4">
        <v>44562</v>
      </c>
      <c r="B890" s="2" t="s">
        <v>20</v>
      </c>
      <c r="C890" s="19">
        <v>2</v>
      </c>
      <c r="D890" s="5" t="s">
        <v>18</v>
      </c>
      <c r="E890" s="6">
        <v>665600</v>
      </c>
      <c r="F890" s="6">
        <f t="shared" si="0"/>
        <v>13.408444168489137</v>
      </c>
      <c r="G890" s="21">
        <v>4404</v>
      </c>
      <c r="H890" s="30">
        <f t="shared" si="46"/>
        <v>314736</v>
      </c>
      <c r="I890" s="10">
        <f t="shared" si="43"/>
        <v>12.65948947117151</v>
      </c>
      <c r="J890" s="10">
        <v>0.5</v>
      </c>
      <c r="K890" s="10">
        <v>511.96</v>
      </c>
      <c r="L890" s="6">
        <f t="shared" si="1"/>
        <v>6.2382464969875908</v>
      </c>
      <c r="M890" s="11">
        <v>105.3</v>
      </c>
      <c r="N890" s="11">
        <f t="shared" si="2"/>
        <v>4.6662652853479019</v>
      </c>
      <c r="O890" s="5">
        <v>1</v>
      </c>
      <c r="P890" s="5">
        <v>1</v>
      </c>
      <c r="Q890" s="12">
        <v>1</v>
      </c>
      <c r="R890" s="5">
        <v>0</v>
      </c>
      <c r="S890" s="5">
        <f t="shared" si="37"/>
        <v>0</v>
      </c>
      <c r="T890" s="5">
        <v>7442.2373729999999</v>
      </c>
      <c r="U890" s="5">
        <f t="shared" si="4"/>
        <v>8.9149268047967052</v>
      </c>
      <c r="V890" s="2">
        <v>0</v>
      </c>
      <c r="W890" s="12">
        <v>1</v>
      </c>
      <c r="X890" s="5">
        <v>134.44999999999999</v>
      </c>
      <c r="Y890" s="6">
        <f t="shared" si="44"/>
        <v>109.97055455586454</v>
      </c>
      <c r="Z890" s="5">
        <v>41469499</v>
      </c>
      <c r="AA890" s="5">
        <v>3530636</v>
      </c>
      <c r="AB890" s="5">
        <v>496242</v>
      </c>
      <c r="AC890" s="5">
        <v>6671</v>
      </c>
      <c r="AD890" s="5">
        <v>7423888</v>
      </c>
      <c r="AE890" s="5">
        <v>4830526</v>
      </c>
      <c r="AF890" s="5">
        <v>1</v>
      </c>
      <c r="AG890" s="5">
        <v>1</v>
      </c>
      <c r="AH890" s="5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11">
        <v>0</v>
      </c>
      <c r="AT890" s="5">
        <v>1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</row>
    <row r="891" spans="1:52" ht="15.75" customHeight="1">
      <c r="A891" s="4">
        <v>44593</v>
      </c>
      <c r="B891" s="2" t="s">
        <v>20</v>
      </c>
      <c r="C891" s="19">
        <v>2</v>
      </c>
      <c r="D891" s="5" t="s">
        <v>18</v>
      </c>
      <c r="E891" s="6">
        <v>614400</v>
      </c>
      <c r="F891" s="6">
        <f t="shared" si="0"/>
        <v>13.3284014608156</v>
      </c>
      <c r="G891" s="21">
        <v>3726</v>
      </c>
      <c r="H891" s="30">
        <f t="shared" si="46"/>
        <v>318462</v>
      </c>
      <c r="I891" s="10">
        <f t="shared" si="43"/>
        <v>12.671258437614272</v>
      </c>
      <c r="J891" s="10">
        <v>0.5</v>
      </c>
      <c r="K891" s="10">
        <v>521.51</v>
      </c>
      <c r="L891" s="6">
        <f t="shared" si="1"/>
        <v>6.2567284497123978</v>
      </c>
      <c r="M891" s="11">
        <v>104.8</v>
      </c>
      <c r="N891" s="11">
        <f t="shared" si="2"/>
        <v>4.6615505194241988</v>
      </c>
      <c r="O891" s="5">
        <v>1</v>
      </c>
      <c r="P891" s="5">
        <v>1</v>
      </c>
      <c r="Q891" s="12">
        <v>1</v>
      </c>
      <c r="R891" s="5">
        <v>0</v>
      </c>
      <c r="S891" s="5">
        <f t="shared" si="37"/>
        <v>0</v>
      </c>
      <c r="T891" s="5">
        <v>7442.2373729999999</v>
      </c>
      <c r="U891" s="5">
        <f t="shared" si="4"/>
        <v>8.9149268047967052</v>
      </c>
      <c r="V891" s="2">
        <v>0</v>
      </c>
      <c r="W891" s="12">
        <v>1</v>
      </c>
      <c r="X891" s="5">
        <v>133.08000000000001</v>
      </c>
      <c r="Y891" s="6">
        <f t="shared" si="44"/>
        <v>108.84999182070997</v>
      </c>
      <c r="Z891" s="5">
        <v>42931045</v>
      </c>
      <c r="AA891" s="5">
        <v>1570808</v>
      </c>
      <c r="AB891" s="5">
        <v>514023</v>
      </c>
      <c r="AC891" s="5">
        <v>3657</v>
      </c>
      <c r="AD891" s="5">
        <v>1453832</v>
      </c>
      <c r="AE891" s="5">
        <v>1740968</v>
      </c>
      <c r="AF891" s="5">
        <v>1</v>
      </c>
      <c r="AG891" s="5">
        <v>0</v>
      </c>
      <c r="AH891" s="5">
        <v>1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11">
        <v>0</v>
      </c>
      <c r="AT891" s="5">
        <v>1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</row>
    <row r="892" spans="1:52" ht="15.75" customHeight="1">
      <c r="A892" s="4">
        <v>44621</v>
      </c>
      <c r="B892" s="2" t="s">
        <v>20</v>
      </c>
      <c r="C892" s="19">
        <v>2</v>
      </c>
      <c r="D892" s="5" t="s">
        <v>18</v>
      </c>
      <c r="E892" s="6">
        <v>460800</v>
      </c>
      <c r="F892" s="6">
        <f t="shared" si="0"/>
        <v>13.040719388363819</v>
      </c>
      <c r="G892" s="21">
        <v>4065</v>
      </c>
      <c r="H892" s="30">
        <f t="shared" si="46"/>
        <v>322527</v>
      </c>
      <c r="I892" s="10">
        <f t="shared" si="43"/>
        <v>12.683942132643795</v>
      </c>
      <c r="J892" s="10">
        <v>0.5</v>
      </c>
      <c r="K892" s="10">
        <v>520.9</v>
      </c>
      <c r="L892" s="6">
        <f t="shared" si="1"/>
        <v>6.2555580847511454</v>
      </c>
      <c r="M892" s="11">
        <v>105.1</v>
      </c>
      <c r="N892" s="11">
        <f t="shared" si="2"/>
        <v>4.664382045619937</v>
      </c>
      <c r="O892" s="5">
        <v>1</v>
      </c>
      <c r="P892" s="5">
        <v>1</v>
      </c>
      <c r="Q892" s="12">
        <v>1</v>
      </c>
      <c r="R892" s="5">
        <v>0</v>
      </c>
      <c r="S892" s="5">
        <f t="shared" si="37"/>
        <v>0</v>
      </c>
      <c r="T892" s="5">
        <v>7442.2373729999999</v>
      </c>
      <c r="U892" s="5">
        <f t="shared" si="4"/>
        <v>8.9149268047967052</v>
      </c>
      <c r="V892" s="2">
        <v>0</v>
      </c>
      <c r="W892" s="12">
        <v>1</v>
      </c>
      <c r="X892" s="5">
        <v>134.85</v>
      </c>
      <c r="Y892" s="6">
        <f t="shared" si="44"/>
        <v>110.29772615736954</v>
      </c>
      <c r="Z892" s="5">
        <v>43025775</v>
      </c>
      <c r="AA892" s="5">
        <v>2260724</v>
      </c>
      <c r="AB892" s="5">
        <v>521181</v>
      </c>
      <c r="AC892" s="5">
        <v>4379</v>
      </c>
      <c r="AD892" s="5">
        <v>3427223</v>
      </c>
      <c r="AE892" s="5">
        <v>2342354</v>
      </c>
      <c r="AF892" s="5">
        <v>1</v>
      </c>
      <c r="AG892" s="5">
        <v>0</v>
      </c>
      <c r="AH892" s="5">
        <v>0</v>
      </c>
      <c r="AI892" s="6">
        <v>1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11">
        <v>0</v>
      </c>
      <c r="AT892" s="5">
        <v>1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</row>
    <row r="893" spans="1:52" ht="15.75" customHeight="1">
      <c r="A893" s="4">
        <v>44652</v>
      </c>
      <c r="B893" s="2" t="s">
        <v>20</v>
      </c>
      <c r="C893" s="19">
        <v>2</v>
      </c>
      <c r="D893" s="5" t="s">
        <v>18</v>
      </c>
      <c r="E893" s="6">
        <v>358400</v>
      </c>
      <c r="F893" s="6">
        <f t="shared" si="0"/>
        <v>12.789404960082912</v>
      </c>
      <c r="G893" s="21">
        <v>5759</v>
      </c>
      <c r="H893" s="30">
        <f t="shared" si="46"/>
        <v>328286</v>
      </c>
      <c r="I893" s="10">
        <f t="shared" si="43"/>
        <v>12.701640458657165</v>
      </c>
      <c r="J893" s="10">
        <v>0.5</v>
      </c>
      <c r="K893" s="10">
        <v>489.73</v>
      </c>
      <c r="L893" s="6">
        <f t="shared" si="1"/>
        <v>6.1938542188289736</v>
      </c>
      <c r="M893" s="11">
        <v>105</v>
      </c>
      <c r="N893" s="11">
        <f t="shared" si="2"/>
        <v>4.6634390941120669</v>
      </c>
      <c r="O893" s="5">
        <v>1</v>
      </c>
      <c r="P893" s="5">
        <v>1</v>
      </c>
      <c r="Q893" s="12">
        <v>1</v>
      </c>
      <c r="R893" s="5">
        <v>0</v>
      </c>
      <c r="S893" s="5">
        <f t="shared" si="37"/>
        <v>0</v>
      </c>
      <c r="T893" s="5">
        <v>7442.2373729999999</v>
      </c>
      <c r="U893" s="5">
        <f t="shared" si="4"/>
        <v>8.9149268047967052</v>
      </c>
      <c r="V893" s="2">
        <v>0</v>
      </c>
      <c r="W893" s="12">
        <v>1</v>
      </c>
      <c r="X893" s="5">
        <v>134.38999999999999</v>
      </c>
      <c r="Y893" s="6">
        <f t="shared" si="44"/>
        <v>109.92147881563878</v>
      </c>
      <c r="Z893" s="5">
        <v>43079188</v>
      </c>
      <c r="AA893" s="5">
        <v>890915</v>
      </c>
      <c r="AB893" s="5">
        <v>523843</v>
      </c>
      <c r="AC893" s="5">
        <v>4841</v>
      </c>
      <c r="AD893" s="5">
        <v>1701306</v>
      </c>
      <c r="AE893" s="5">
        <v>3951244</v>
      </c>
      <c r="AF893" s="5">
        <v>1</v>
      </c>
      <c r="AG893" s="5">
        <v>0</v>
      </c>
      <c r="AH893" s="5">
        <v>0</v>
      </c>
      <c r="AI893" s="6">
        <v>0</v>
      </c>
      <c r="AJ893" s="6">
        <v>1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11">
        <v>0</v>
      </c>
      <c r="AT893" s="5">
        <v>1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</row>
    <row r="894" spans="1:52" ht="15.75" customHeight="1">
      <c r="A894" s="9">
        <v>44682</v>
      </c>
      <c r="B894" s="2" t="s">
        <v>20</v>
      </c>
      <c r="C894" s="19">
        <v>2</v>
      </c>
      <c r="D894" s="5" t="s">
        <v>18</v>
      </c>
      <c r="E894" s="6">
        <v>768000</v>
      </c>
      <c r="F894" s="6">
        <f t="shared" si="0"/>
        <v>13.551545012129809</v>
      </c>
      <c r="G894" s="21">
        <v>3049</v>
      </c>
      <c r="H894" s="30">
        <f t="shared" si="46"/>
        <v>331335</v>
      </c>
      <c r="I894" s="10">
        <f t="shared" si="43"/>
        <v>12.710885227139036</v>
      </c>
      <c r="J894" s="10">
        <v>0.5</v>
      </c>
      <c r="K894" s="10">
        <v>459.57</v>
      </c>
      <c r="L894" s="6">
        <f t="shared" si="1"/>
        <v>6.1302912696927141</v>
      </c>
      <c r="M894" s="11">
        <v>106.4</v>
      </c>
      <c r="N894" s="11">
        <f t="shared" si="2"/>
        <v>4.6765601820747644</v>
      </c>
      <c r="O894" s="5">
        <v>1</v>
      </c>
      <c r="P894" s="5">
        <v>1</v>
      </c>
      <c r="Q894" s="12">
        <v>1</v>
      </c>
      <c r="R894" s="5">
        <v>0</v>
      </c>
      <c r="S894" s="5">
        <f t="shared" si="37"/>
        <v>0</v>
      </c>
      <c r="T894" s="5">
        <v>7442.2373729999999</v>
      </c>
      <c r="U894" s="5">
        <f t="shared" si="4"/>
        <v>8.9149268047967052</v>
      </c>
      <c r="V894" s="2">
        <v>0</v>
      </c>
      <c r="W894" s="12">
        <v>1</v>
      </c>
      <c r="X894" s="5">
        <v>128.97</v>
      </c>
      <c r="Y894" s="6">
        <f t="shared" si="44"/>
        <v>105.4883036152462</v>
      </c>
      <c r="Z894" s="5">
        <v>43160832</v>
      </c>
      <c r="AA894" s="5">
        <v>266182</v>
      </c>
      <c r="AB894" s="5">
        <v>524636</v>
      </c>
      <c r="AC894" s="5">
        <v>2091</v>
      </c>
      <c r="AD894" s="5">
        <v>1356081</v>
      </c>
      <c r="AE894" s="5">
        <v>2371840</v>
      </c>
      <c r="AF894" s="5">
        <v>1</v>
      </c>
      <c r="AG894" s="5">
        <v>0</v>
      </c>
      <c r="AH894" s="5">
        <v>0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11">
        <v>0</v>
      </c>
      <c r="AT894" s="5">
        <v>1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</row>
    <row r="895" spans="1:52" ht="15.75" customHeight="1">
      <c r="A895" s="4">
        <v>44713</v>
      </c>
      <c r="B895" s="2" t="s">
        <v>20</v>
      </c>
      <c r="C895" s="19">
        <v>2</v>
      </c>
      <c r="D895" s="5" t="s">
        <v>18</v>
      </c>
      <c r="E895" s="6">
        <v>512000</v>
      </c>
      <c r="F895" s="6">
        <f t="shared" si="0"/>
        <v>13.146079904021645</v>
      </c>
      <c r="G895" s="21">
        <v>27105</v>
      </c>
      <c r="H895" s="30">
        <f t="shared" si="46"/>
        <v>358440</v>
      </c>
      <c r="I895" s="10">
        <f t="shared" si="43"/>
        <v>12.789516560998155</v>
      </c>
      <c r="J895" s="10">
        <v>0.5</v>
      </c>
      <c r="K895" s="10">
        <v>551.27</v>
      </c>
      <c r="L895" s="6">
        <f t="shared" si="1"/>
        <v>6.3122247072820477</v>
      </c>
      <c r="M895" s="11">
        <v>105.4</v>
      </c>
      <c r="N895" s="11">
        <f t="shared" si="2"/>
        <v>4.667205576907544</v>
      </c>
      <c r="O895" s="5">
        <v>1</v>
      </c>
      <c r="P895" s="5">
        <v>1</v>
      </c>
      <c r="Q895" s="12">
        <v>1</v>
      </c>
      <c r="R895" s="5">
        <v>0</v>
      </c>
      <c r="S895" s="5">
        <f t="shared" si="37"/>
        <v>0</v>
      </c>
      <c r="T895" s="5">
        <v>7442.2373729999999</v>
      </c>
      <c r="U895" s="5">
        <f t="shared" si="4"/>
        <v>8.9149268047967052</v>
      </c>
      <c r="V895" s="2">
        <v>0</v>
      </c>
      <c r="W895" s="12">
        <v>1</v>
      </c>
      <c r="X895" s="5">
        <v>132.94</v>
      </c>
      <c r="Y895" s="6">
        <f t="shared" si="44"/>
        <v>108.73548176018321</v>
      </c>
      <c r="Z895" s="5">
        <v>43469234</v>
      </c>
      <c r="AA895" s="5">
        <v>419758</v>
      </c>
      <c r="AB895" s="5">
        <v>525139</v>
      </c>
      <c r="AC895" s="5">
        <v>1432</v>
      </c>
      <c r="AD895" s="5">
        <v>1512729</v>
      </c>
      <c r="AE895" s="5">
        <v>1210539</v>
      </c>
      <c r="AF895" s="5">
        <v>1</v>
      </c>
      <c r="AG895" s="5">
        <v>0</v>
      </c>
      <c r="AH895" s="5">
        <v>0</v>
      </c>
      <c r="AI895" s="6">
        <v>0</v>
      </c>
      <c r="AJ895" s="6">
        <v>0</v>
      </c>
      <c r="AK895" s="6">
        <v>0</v>
      </c>
      <c r="AL895" s="6">
        <v>1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11">
        <v>0</v>
      </c>
      <c r="AT895" s="5">
        <v>1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</row>
    <row r="896" spans="1:52" ht="15.75" customHeight="1">
      <c r="A896" s="4">
        <v>44743</v>
      </c>
      <c r="B896" s="2" t="s">
        <v>20</v>
      </c>
      <c r="C896" s="19">
        <v>2</v>
      </c>
      <c r="D896" s="5" t="s">
        <v>18</v>
      </c>
      <c r="E896" s="6">
        <v>819200</v>
      </c>
      <c r="F896" s="6">
        <f t="shared" si="0"/>
        <v>13.61608353326738</v>
      </c>
      <c r="G896" s="21">
        <v>5421.0879999999997</v>
      </c>
      <c r="H896" s="30">
        <f t="shared" si="46"/>
        <v>363861.08799999999</v>
      </c>
      <c r="I896" s="10">
        <f t="shared" si="43"/>
        <v>12.804527447407375</v>
      </c>
      <c r="J896" s="10">
        <v>0.5</v>
      </c>
      <c r="K896" s="10">
        <v>487.4</v>
      </c>
      <c r="L896" s="6">
        <f t="shared" si="1"/>
        <v>6.1890851411911054</v>
      </c>
      <c r="M896" s="11">
        <v>107.72</v>
      </c>
      <c r="N896" s="11">
        <f t="shared" si="2"/>
        <v>4.6887757698428887</v>
      </c>
      <c r="O896" s="5">
        <v>1</v>
      </c>
      <c r="P896" s="5">
        <v>1</v>
      </c>
      <c r="Q896" s="12">
        <v>1</v>
      </c>
      <c r="R896" s="5">
        <v>0</v>
      </c>
      <c r="S896" s="5">
        <f t="shared" si="37"/>
        <v>0</v>
      </c>
      <c r="T896" s="5">
        <v>7442.2373729999999</v>
      </c>
      <c r="U896" s="5">
        <f t="shared" si="4"/>
        <v>8.9149268047967052</v>
      </c>
      <c r="V896" s="2">
        <v>0</v>
      </c>
      <c r="W896" s="12">
        <v>1</v>
      </c>
      <c r="X896" s="5">
        <v>131.28</v>
      </c>
      <c r="Y896" s="6">
        <f t="shared" si="44"/>
        <v>107.3777196139375</v>
      </c>
      <c r="Z896" s="5">
        <v>44036275</v>
      </c>
      <c r="AA896" s="5">
        <v>584138</v>
      </c>
      <c r="AB896" s="5">
        <v>526396</v>
      </c>
      <c r="AC896" s="5">
        <v>3580</v>
      </c>
      <c r="AD896" s="5">
        <v>2700603</v>
      </c>
      <c r="AE896" s="5">
        <v>933527</v>
      </c>
      <c r="AF896" s="5">
        <v>1</v>
      </c>
      <c r="AG896" s="5">
        <v>0</v>
      </c>
      <c r="AH896" s="5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1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11">
        <v>0</v>
      </c>
      <c r="AT896" s="5">
        <v>1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</row>
    <row r="897" spans="1:52" ht="15.75" customHeight="1">
      <c r="A897" s="4">
        <v>44774</v>
      </c>
      <c r="B897" s="2" t="s">
        <v>20</v>
      </c>
      <c r="C897" s="19">
        <v>2</v>
      </c>
      <c r="D897" s="5" t="s">
        <v>18</v>
      </c>
      <c r="E897" s="6">
        <v>588800</v>
      </c>
      <c r="F897" s="6">
        <f t="shared" si="0"/>
        <v>13.285841846396803</v>
      </c>
      <c r="G897" s="21">
        <v>4743</v>
      </c>
      <c r="H897" s="30">
        <f t="shared" si="46"/>
        <v>368604.08799999999</v>
      </c>
      <c r="I897" s="10">
        <f t="shared" si="43"/>
        <v>12.817478414769491</v>
      </c>
      <c r="J897" s="10">
        <v>0.5</v>
      </c>
      <c r="K897" s="10">
        <v>517.33000000000004</v>
      </c>
      <c r="L897" s="6">
        <f t="shared" si="1"/>
        <v>6.2486809687553269</v>
      </c>
      <c r="M897" s="11">
        <v>109.01</v>
      </c>
      <c r="N897" s="11">
        <f t="shared" si="2"/>
        <v>4.7005712707513441</v>
      </c>
      <c r="O897" s="5">
        <v>1</v>
      </c>
      <c r="P897" s="5">
        <v>1</v>
      </c>
      <c r="Q897" s="12">
        <v>1</v>
      </c>
      <c r="R897" s="5">
        <v>0</v>
      </c>
      <c r="S897" s="5">
        <f t="shared" si="37"/>
        <v>0</v>
      </c>
      <c r="T897" s="5">
        <v>7442.2373729999999</v>
      </c>
      <c r="U897" s="5">
        <f t="shared" si="4"/>
        <v>8.9149268047967052</v>
      </c>
      <c r="V897" s="2">
        <v>0</v>
      </c>
      <c r="W897" s="12">
        <v>1</v>
      </c>
      <c r="X897" s="5">
        <v>129.29</v>
      </c>
      <c r="Y897" s="6">
        <f t="shared" si="44"/>
        <v>105.75004089645019</v>
      </c>
      <c r="Z897" s="5">
        <v>44436339</v>
      </c>
      <c r="AA897" s="5">
        <v>217313</v>
      </c>
      <c r="AB897" s="5">
        <v>527911</v>
      </c>
      <c r="AC897" s="5">
        <v>2158</v>
      </c>
      <c r="AD897" s="5">
        <v>2087696</v>
      </c>
      <c r="AE897" s="5">
        <v>512543</v>
      </c>
      <c r="AF897" s="5">
        <v>1</v>
      </c>
      <c r="AG897" s="5">
        <v>0</v>
      </c>
      <c r="AH897" s="5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1</v>
      </c>
      <c r="AO897" s="6">
        <v>0</v>
      </c>
      <c r="AP897" s="6">
        <v>0</v>
      </c>
      <c r="AQ897" s="6">
        <v>0</v>
      </c>
      <c r="AR897" s="6">
        <v>0</v>
      </c>
      <c r="AS897" s="11">
        <v>0</v>
      </c>
      <c r="AT897" s="5">
        <v>1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</row>
    <row r="898" spans="1:52" ht="15.75" customHeight="1">
      <c r="A898" s="4">
        <v>44805</v>
      </c>
      <c r="B898" s="2" t="s">
        <v>20</v>
      </c>
      <c r="C898" s="19">
        <v>2</v>
      </c>
      <c r="D898" s="5" t="s">
        <v>18</v>
      </c>
      <c r="E898" s="6">
        <v>563200</v>
      </c>
      <c r="F898" s="6">
        <f t="shared" si="0"/>
        <v>13.241390083825969</v>
      </c>
      <c r="G898" s="21">
        <v>5082</v>
      </c>
      <c r="H898" s="30">
        <f t="shared" si="46"/>
        <v>373686.08799999999</v>
      </c>
      <c r="I898" s="10">
        <f t="shared" si="43"/>
        <v>12.831171387057834</v>
      </c>
      <c r="J898" s="10">
        <v>0.5</v>
      </c>
      <c r="K898" s="10">
        <v>496.1</v>
      </c>
      <c r="L898" s="6">
        <f t="shared" si="1"/>
        <v>6.2067775193070034</v>
      </c>
      <c r="M898" s="11">
        <v>116.81</v>
      </c>
      <c r="N898" s="11">
        <f t="shared" si="2"/>
        <v>4.7690731572580276</v>
      </c>
      <c r="O898" s="5">
        <v>1</v>
      </c>
      <c r="P898" s="5">
        <v>1</v>
      </c>
      <c r="Q898" s="12">
        <v>1</v>
      </c>
      <c r="R898" s="5">
        <v>0</v>
      </c>
      <c r="S898" s="5">
        <f t="shared" si="37"/>
        <v>0</v>
      </c>
      <c r="T898" s="5">
        <v>7442.2373729999999</v>
      </c>
      <c r="U898" s="5">
        <f t="shared" si="4"/>
        <v>8.9149268047967052</v>
      </c>
      <c r="V898" s="2">
        <v>0</v>
      </c>
      <c r="W898" s="12">
        <v>1</v>
      </c>
      <c r="X898" s="5">
        <v>126.54</v>
      </c>
      <c r="Y898" s="6">
        <f t="shared" si="44"/>
        <v>103.50073613610338</v>
      </c>
      <c r="Z898" s="5">
        <v>44591112</v>
      </c>
      <c r="AA898" s="5">
        <v>151060</v>
      </c>
      <c r="AB898" s="5">
        <v>528655</v>
      </c>
      <c r="AC898" s="5">
        <v>406</v>
      </c>
      <c r="AD898" s="5">
        <v>3220020</v>
      </c>
      <c r="AE898" s="5">
        <v>42462</v>
      </c>
      <c r="AF898" s="5">
        <v>1</v>
      </c>
      <c r="AG898" s="5">
        <v>0</v>
      </c>
      <c r="AH898" s="5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1</v>
      </c>
      <c r="AP898" s="6">
        <v>0</v>
      </c>
      <c r="AQ898" s="6">
        <v>0</v>
      </c>
      <c r="AR898" s="6">
        <v>0</v>
      </c>
      <c r="AS898" s="11">
        <v>0</v>
      </c>
      <c r="AT898" s="5">
        <v>1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</row>
    <row r="899" spans="1:52" ht="15.75" customHeight="1">
      <c r="A899" s="4">
        <v>44835</v>
      </c>
      <c r="B899" s="2" t="s">
        <v>20</v>
      </c>
      <c r="C899" s="19">
        <v>2</v>
      </c>
      <c r="D899" s="5" t="s">
        <v>18</v>
      </c>
      <c r="E899" s="6">
        <v>972800</v>
      </c>
      <c r="F899" s="6">
        <f t="shared" si="0"/>
        <v>13.787933790194039</v>
      </c>
      <c r="G899" s="21">
        <v>4235</v>
      </c>
      <c r="H899" s="30">
        <f t="shared" si="46"/>
        <v>377921.08799999999</v>
      </c>
      <c r="I899" s="10">
        <f t="shared" ref="I899:I962" si="47">LN(H899)</f>
        <v>12.842440690903164</v>
      </c>
      <c r="J899" s="10">
        <v>0.5</v>
      </c>
      <c r="K899" s="10">
        <v>1</v>
      </c>
      <c r="L899" s="6">
        <f t="shared" si="1"/>
        <v>0</v>
      </c>
      <c r="M899" s="11">
        <v>109.67</v>
      </c>
      <c r="N899" s="11">
        <f t="shared" si="2"/>
        <v>4.7065528002766941</v>
      </c>
      <c r="O899" s="5">
        <v>1</v>
      </c>
      <c r="P899" s="5">
        <v>1</v>
      </c>
      <c r="Q899" s="12">
        <v>1</v>
      </c>
      <c r="R899" s="5">
        <v>0</v>
      </c>
      <c r="S899" s="5">
        <f t="shared" si="37"/>
        <v>0</v>
      </c>
      <c r="T899" s="5">
        <v>7442.2373729999999</v>
      </c>
      <c r="U899" s="5">
        <f t="shared" si="4"/>
        <v>8.9149268047967052</v>
      </c>
      <c r="V899" s="2">
        <v>0</v>
      </c>
      <c r="W899" s="12">
        <v>1</v>
      </c>
      <c r="X899" s="5">
        <v>127.2</v>
      </c>
      <c r="Y899" s="6">
        <f t="shared" si="44"/>
        <v>104.04056927858662</v>
      </c>
      <c r="AE899" s="5">
        <v>0</v>
      </c>
      <c r="AF899" s="5">
        <v>1</v>
      </c>
      <c r="AG899" s="5">
        <v>0</v>
      </c>
      <c r="AH899" s="5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1</v>
      </c>
      <c r="AQ899" s="6">
        <v>0</v>
      </c>
      <c r="AR899" s="6">
        <v>0</v>
      </c>
      <c r="AS899" s="11">
        <v>0</v>
      </c>
      <c r="AT899" s="5">
        <v>1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</row>
    <row r="900" spans="1:52" ht="15.75" customHeight="1">
      <c r="A900" s="4">
        <v>44866</v>
      </c>
      <c r="B900" s="2" t="s">
        <v>20</v>
      </c>
      <c r="C900" s="19">
        <v>2</v>
      </c>
      <c r="D900" s="5" t="s">
        <v>18</v>
      </c>
      <c r="E900" s="6">
        <v>716800</v>
      </c>
      <c r="F900" s="6">
        <f t="shared" si="0"/>
        <v>13.482552140642857</v>
      </c>
      <c r="G900" s="21">
        <v>3896</v>
      </c>
      <c r="H900" s="30">
        <f t="shared" si="46"/>
        <v>381817.08799999999</v>
      </c>
      <c r="I900" s="10">
        <f t="shared" si="47"/>
        <v>12.852696945689218</v>
      </c>
      <c r="J900" s="10">
        <v>0.5</v>
      </c>
      <c r="K900" s="10">
        <v>1</v>
      </c>
      <c r="L900" s="6">
        <f t="shared" si="1"/>
        <v>0</v>
      </c>
      <c r="M900" s="11"/>
      <c r="N900" s="11">
        <f t="shared" si="2"/>
        <v>0</v>
      </c>
      <c r="O900" s="5">
        <v>1</v>
      </c>
      <c r="P900" s="5">
        <v>1</v>
      </c>
      <c r="Q900" s="12">
        <v>1</v>
      </c>
      <c r="R900" s="5">
        <v>0</v>
      </c>
      <c r="S900" s="5">
        <f t="shared" si="37"/>
        <v>0</v>
      </c>
      <c r="T900" s="5">
        <v>7442.2373729999999</v>
      </c>
      <c r="U900" s="5">
        <f t="shared" si="4"/>
        <v>8.9149268047967052</v>
      </c>
      <c r="V900" s="2">
        <v>0</v>
      </c>
      <c r="W900" s="12">
        <v>1</v>
      </c>
      <c r="X900" s="5">
        <v>131.26</v>
      </c>
      <c r="Y900" s="6">
        <f t="shared" si="44"/>
        <v>107.36136103386225</v>
      </c>
      <c r="AD900" s="5">
        <v>26278</v>
      </c>
      <c r="AE900" s="5">
        <v>0</v>
      </c>
      <c r="AF900" s="5">
        <v>1</v>
      </c>
      <c r="AG900" s="5">
        <v>0</v>
      </c>
      <c r="AH900" s="5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1</v>
      </c>
      <c r="AR900" s="6">
        <v>0</v>
      </c>
      <c r="AS900" s="11">
        <v>0</v>
      </c>
      <c r="AT900" s="5">
        <v>1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</row>
    <row r="901" spans="1:52" ht="15.75" customHeight="1">
      <c r="A901" s="4">
        <v>44896</v>
      </c>
      <c r="B901" s="2" t="s">
        <v>20</v>
      </c>
      <c r="C901" s="19">
        <v>2</v>
      </c>
      <c r="D901" s="5" t="s">
        <v>18</v>
      </c>
      <c r="E901" s="6">
        <v>819200</v>
      </c>
      <c r="F901" s="6">
        <f t="shared" si="0"/>
        <v>13.61608353326738</v>
      </c>
      <c r="G901" s="21">
        <v>6098</v>
      </c>
      <c r="H901" s="30">
        <f t="shared" si="46"/>
        <v>387915.08799999999</v>
      </c>
      <c r="I901" s="10">
        <f t="shared" si="47"/>
        <v>12.868541749294446</v>
      </c>
      <c r="J901" s="10">
        <v>0.5</v>
      </c>
      <c r="K901" s="10">
        <v>1</v>
      </c>
      <c r="L901" s="6">
        <f t="shared" si="1"/>
        <v>0</v>
      </c>
      <c r="M901" s="11"/>
      <c r="N901" s="11">
        <f t="shared" si="2"/>
        <v>0</v>
      </c>
      <c r="O901" s="5">
        <v>1</v>
      </c>
      <c r="P901" s="5">
        <v>1</v>
      </c>
      <c r="Q901" s="12">
        <v>1</v>
      </c>
      <c r="R901" s="5">
        <v>0</v>
      </c>
      <c r="S901" s="5">
        <f t="shared" si="37"/>
        <v>0</v>
      </c>
      <c r="T901" s="5">
        <v>7442.2373729999999</v>
      </c>
      <c r="U901" s="5">
        <f t="shared" si="4"/>
        <v>8.9149268047967052</v>
      </c>
      <c r="V901" s="2">
        <v>0</v>
      </c>
      <c r="W901" s="12">
        <v>1</v>
      </c>
      <c r="X901" s="5">
        <v>134.82</v>
      </c>
      <c r="Y901" s="6">
        <f t="shared" si="44"/>
        <v>110.27318828725666</v>
      </c>
      <c r="AD901" s="5">
        <v>84200</v>
      </c>
      <c r="AE901" s="5">
        <v>0</v>
      </c>
      <c r="AF901" s="5">
        <v>1</v>
      </c>
      <c r="AG901" s="5">
        <v>0</v>
      </c>
      <c r="AH901" s="5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1</v>
      </c>
      <c r="AS901" s="11">
        <v>0</v>
      </c>
      <c r="AT901" s="5">
        <v>1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</row>
    <row r="902" spans="1:52" ht="15.75" customHeight="1">
      <c r="A902" s="4">
        <v>43101</v>
      </c>
      <c r="B902" s="2" t="s">
        <v>20</v>
      </c>
      <c r="C902" s="19">
        <v>2</v>
      </c>
      <c r="D902" s="5" t="s">
        <v>16</v>
      </c>
      <c r="E902" s="6">
        <v>5307.5932000000003</v>
      </c>
      <c r="F902" s="6">
        <f t="shared" si="0"/>
        <v>8.5768937534797587</v>
      </c>
      <c r="G902" s="21">
        <v>57988</v>
      </c>
      <c r="H902" s="21">
        <v>57988</v>
      </c>
      <c r="I902" s="10">
        <f t="shared" si="47"/>
        <v>10.967991371570788</v>
      </c>
      <c r="J902" s="10">
        <v>0.5</v>
      </c>
      <c r="K902" s="10">
        <v>362.83</v>
      </c>
      <c r="L902" s="6">
        <f t="shared" si="1"/>
        <v>5.8939344050097677</v>
      </c>
      <c r="M902" s="11">
        <v>132.19999999999999</v>
      </c>
      <c r="N902" s="11">
        <f t="shared" si="2"/>
        <v>4.8918517581062888</v>
      </c>
      <c r="O902" s="5">
        <v>0</v>
      </c>
      <c r="P902" s="5">
        <v>1</v>
      </c>
      <c r="Q902" s="12">
        <v>1</v>
      </c>
      <c r="R902" s="5">
        <v>0</v>
      </c>
      <c r="S902" s="5">
        <f t="shared" si="37"/>
        <v>0</v>
      </c>
      <c r="T902" s="5">
        <v>3622.1604349999998</v>
      </c>
      <c r="U902" s="5">
        <f t="shared" si="4"/>
        <v>8.1948259320510068</v>
      </c>
      <c r="V902" s="2">
        <v>0</v>
      </c>
      <c r="W902" s="12">
        <v>0</v>
      </c>
      <c r="X902" s="5">
        <v>76.19</v>
      </c>
      <c r="Y902" s="6">
        <f t="shared" ref="Y902:Y961" si="48">X902*100/76.19</f>
        <v>100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</v>
      </c>
      <c r="AH902" s="5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11">
        <v>0</v>
      </c>
      <c r="AT902" s="5">
        <v>1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</row>
    <row r="903" spans="1:52" ht="15.75" customHeight="1">
      <c r="A903" s="4">
        <v>43132</v>
      </c>
      <c r="B903" s="2" t="s">
        <v>20</v>
      </c>
      <c r="C903" s="19">
        <v>2</v>
      </c>
      <c r="D903" s="5" t="s">
        <v>16</v>
      </c>
      <c r="E903" s="6">
        <v>4899.3167999999996</v>
      </c>
      <c r="F903" s="6">
        <f t="shared" si="0"/>
        <v>8.4968510458062223</v>
      </c>
      <c r="G903" s="21">
        <v>115976</v>
      </c>
      <c r="H903" s="30">
        <f>G903+H902</f>
        <v>173964</v>
      </c>
      <c r="I903" s="10">
        <f t="shared" si="47"/>
        <v>12.066603660238897</v>
      </c>
      <c r="J903" s="10">
        <v>0.5</v>
      </c>
      <c r="K903" s="10">
        <v>344.64</v>
      </c>
      <c r="L903" s="6">
        <f t="shared" si="1"/>
        <v>5.8425003939680238</v>
      </c>
      <c r="M903" s="11">
        <v>110.08</v>
      </c>
      <c r="N903" s="11">
        <f t="shared" si="2"/>
        <v>4.7102506624385985</v>
      </c>
      <c r="O903" s="5">
        <v>0</v>
      </c>
      <c r="P903" s="5">
        <v>1</v>
      </c>
      <c r="Q903" s="12">
        <v>1</v>
      </c>
      <c r="R903" s="5">
        <v>0</v>
      </c>
      <c r="S903" s="5">
        <f t="shared" si="37"/>
        <v>0</v>
      </c>
      <c r="T903" s="5">
        <v>3622.1604349999998</v>
      </c>
      <c r="U903" s="5">
        <f t="shared" si="4"/>
        <v>8.1948259320510068</v>
      </c>
      <c r="V903" s="2">
        <v>0</v>
      </c>
      <c r="W903" s="12">
        <v>0</v>
      </c>
      <c r="X903" s="5">
        <v>77.55</v>
      </c>
      <c r="Y903" s="6">
        <f t="shared" si="48"/>
        <v>101.78501115631973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1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11">
        <v>0</v>
      </c>
      <c r="AT903" s="5">
        <v>1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</row>
    <row r="904" spans="1:52" ht="15.75" customHeight="1">
      <c r="A904" s="4">
        <v>43160</v>
      </c>
      <c r="B904" s="2" t="s">
        <v>20</v>
      </c>
      <c r="C904" s="19">
        <v>2</v>
      </c>
      <c r="D904" s="5" t="s">
        <v>16</v>
      </c>
      <c r="E904" s="6">
        <v>3674.4875999999999</v>
      </c>
      <c r="F904" s="6">
        <f t="shared" si="0"/>
        <v>8.2091689733544424</v>
      </c>
      <c r="G904" s="21">
        <v>173964</v>
      </c>
      <c r="H904" s="30">
        <f>G904+H903</f>
        <v>347928</v>
      </c>
      <c r="I904" s="10">
        <f t="shared" si="47"/>
        <v>12.759750840798842</v>
      </c>
      <c r="J904" s="10">
        <v>0.5</v>
      </c>
      <c r="K904" s="10">
        <v>350.62</v>
      </c>
      <c r="L904" s="6">
        <f t="shared" si="1"/>
        <v>5.859703015925728</v>
      </c>
      <c r="M904" s="11">
        <v>135.82</v>
      </c>
      <c r="N904" s="11">
        <f t="shared" si="2"/>
        <v>4.9186661933328519</v>
      </c>
      <c r="O904" s="5">
        <v>0</v>
      </c>
      <c r="P904" s="5">
        <v>1</v>
      </c>
      <c r="Q904" s="12">
        <v>1</v>
      </c>
      <c r="R904" s="5">
        <v>0</v>
      </c>
      <c r="S904" s="5">
        <f t="shared" si="37"/>
        <v>0</v>
      </c>
      <c r="T904" s="5">
        <v>3622.1604349999998</v>
      </c>
      <c r="U904" s="5">
        <f t="shared" si="4"/>
        <v>8.1948259320510068</v>
      </c>
      <c r="V904" s="2">
        <v>0</v>
      </c>
      <c r="W904" s="12">
        <v>0</v>
      </c>
      <c r="X904" s="5">
        <v>78.62</v>
      </c>
      <c r="Y904" s="6">
        <f t="shared" si="48"/>
        <v>103.18939493371833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6">
        <v>1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11">
        <v>0</v>
      </c>
      <c r="AT904" s="5">
        <v>1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</row>
    <row r="905" spans="1:52" ht="15.75" customHeight="1">
      <c r="A905" s="4">
        <v>43191</v>
      </c>
      <c r="B905" s="2" t="s">
        <v>20</v>
      </c>
      <c r="C905" s="19">
        <v>2</v>
      </c>
      <c r="D905" s="5" t="s">
        <v>16</v>
      </c>
      <c r="E905" s="6">
        <v>2857.9348</v>
      </c>
      <c r="F905" s="6">
        <f t="shared" si="0"/>
        <v>7.9578545450735358</v>
      </c>
      <c r="G905" s="21">
        <v>231952</v>
      </c>
      <c r="H905" s="30">
        <f t="shared" ref="H905:H936" si="49">G905+H904</f>
        <v>579880</v>
      </c>
      <c r="I905" s="10">
        <f t="shared" si="47"/>
        <v>13.270576464564833</v>
      </c>
      <c r="J905" s="10">
        <v>0.5</v>
      </c>
      <c r="K905" s="10">
        <v>351.08</v>
      </c>
      <c r="L905" s="6">
        <f t="shared" si="1"/>
        <v>5.8610141177239168</v>
      </c>
      <c r="M905" s="11">
        <v>130.38999999999999</v>
      </c>
      <c r="N905" s="11">
        <f t="shared" si="2"/>
        <v>4.8781699996537302</v>
      </c>
      <c r="O905" s="5">
        <v>0</v>
      </c>
      <c r="P905" s="5">
        <v>1</v>
      </c>
      <c r="Q905" s="12">
        <v>1</v>
      </c>
      <c r="R905" s="5">
        <v>0</v>
      </c>
      <c r="S905" s="5">
        <f t="shared" si="37"/>
        <v>0</v>
      </c>
      <c r="T905" s="5">
        <v>3622.1604349999998</v>
      </c>
      <c r="U905" s="5">
        <f t="shared" si="4"/>
        <v>8.1948259320510068</v>
      </c>
      <c r="V905" s="2">
        <v>0</v>
      </c>
      <c r="W905" s="12">
        <v>0</v>
      </c>
      <c r="X905" s="5">
        <v>79.349999999999994</v>
      </c>
      <c r="Y905" s="6">
        <f t="shared" si="48"/>
        <v>104.147525922037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6">
        <v>0</v>
      </c>
      <c r="AJ905" s="6">
        <v>1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11">
        <v>0</v>
      </c>
      <c r="AT905" s="5">
        <v>1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</row>
    <row r="906" spans="1:52" ht="15.75" customHeight="1">
      <c r="A906" s="9">
        <v>43221</v>
      </c>
      <c r="B906" s="2" t="s">
        <v>20</v>
      </c>
      <c r="C906" s="19">
        <v>2</v>
      </c>
      <c r="D906" s="5" t="s">
        <v>16</v>
      </c>
      <c r="E906" s="6">
        <v>6124.1459999999997</v>
      </c>
      <c r="F906" s="6">
        <f t="shared" si="0"/>
        <v>8.7199945971204329</v>
      </c>
      <c r="G906" s="21">
        <v>289940</v>
      </c>
      <c r="H906" s="30">
        <f t="shared" si="49"/>
        <v>869820</v>
      </c>
      <c r="I906" s="10">
        <f t="shared" si="47"/>
        <v>13.676041572672998</v>
      </c>
      <c r="J906" s="10">
        <v>0.5</v>
      </c>
      <c r="K906" s="10">
        <v>373.8</v>
      </c>
      <c r="L906" s="6">
        <f t="shared" si="1"/>
        <v>5.9237208950214626</v>
      </c>
      <c r="M906" s="11">
        <v>128.06</v>
      </c>
      <c r="N906" s="11">
        <f t="shared" si="2"/>
        <v>4.8602774125076937</v>
      </c>
      <c r="O906" s="5">
        <v>0</v>
      </c>
      <c r="P906" s="5">
        <v>1</v>
      </c>
      <c r="Q906" s="12">
        <v>1</v>
      </c>
      <c r="R906" s="5">
        <v>0</v>
      </c>
      <c r="S906" s="5">
        <f t="shared" si="37"/>
        <v>0</v>
      </c>
      <c r="T906" s="5">
        <v>3622.1604349999998</v>
      </c>
      <c r="U906" s="5">
        <f t="shared" si="4"/>
        <v>8.1948259320510068</v>
      </c>
      <c r="V906" s="2">
        <v>0</v>
      </c>
      <c r="W906" s="12">
        <v>0</v>
      </c>
      <c r="X906" s="5">
        <v>80.31</v>
      </c>
      <c r="Y906" s="6">
        <f t="shared" si="48"/>
        <v>105.40753379708623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6">
        <v>0</v>
      </c>
      <c r="AJ906" s="6">
        <v>0</v>
      </c>
      <c r="AK906" s="6">
        <v>1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11">
        <v>0</v>
      </c>
      <c r="AT906" s="5">
        <v>1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</row>
    <row r="907" spans="1:52" ht="15.75" customHeight="1">
      <c r="A907" s="4">
        <v>43252</v>
      </c>
      <c r="B907" s="2" t="s">
        <v>20</v>
      </c>
      <c r="C907" s="19">
        <v>2</v>
      </c>
      <c r="D907" s="5" t="s">
        <v>16</v>
      </c>
      <c r="E907" s="6">
        <v>4082.7640000000001</v>
      </c>
      <c r="F907" s="6">
        <f t="shared" si="0"/>
        <v>8.3145294890122674</v>
      </c>
      <c r="G907" s="21">
        <v>347928</v>
      </c>
      <c r="H907" s="30">
        <f t="shared" si="49"/>
        <v>1217748</v>
      </c>
      <c r="I907" s="10">
        <f t="shared" si="47"/>
        <v>14.012513809294211</v>
      </c>
      <c r="J907" s="10">
        <v>0.5</v>
      </c>
      <c r="K907" s="10">
        <v>340.32</v>
      </c>
      <c r="L907" s="6">
        <f t="shared" si="1"/>
        <v>5.8298863514519272</v>
      </c>
      <c r="M907" s="11">
        <v>140.35</v>
      </c>
      <c r="N907" s="11">
        <f t="shared" si="2"/>
        <v>4.9512390841395995</v>
      </c>
      <c r="O907" s="5">
        <v>0</v>
      </c>
      <c r="P907" s="5">
        <v>1</v>
      </c>
      <c r="Q907" s="12">
        <v>1</v>
      </c>
      <c r="R907" s="5">
        <v>0</v>
      </c>
      <c r="S907" s="5">
        <f t="shared" si="37"/>
        <v>0</v>
      </c>
      <c r="T907" s="5">
        <v>3622.1604349999998</v>
      </c>
      <c r="U907" s="5">
        <f t="shared" si="4"/>
        <v>8.1948259320510068</v>
      </c>
      <c r="V907" s="2">
        <v>0</v>
      </c>
      <c r="W907" s="12">
        <v>0</v>
      </c>
      <c r="X907" s="5">
        <v>80.38</v>
      </c>
      <c r="Y907" s="6">
        <f t="shared" si="48"/>
        <v>105.49940937130857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6">
        <v>0</v>
      </c>
      <c r="AJ907" s="6">
        <v>0</v>
      </c>
      <c r="AK907" s="6">
        <v>0</v>
      </c>
      <c r="AL907" s="6">
        <v>1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11">
        <v>0</v>
      </c>
      <c r="AT907" s="5">
        <v>1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</row>
    <row r="908" spans="1:52" ht="15.75" customHeight="1">
      <c r="A908" s="4">
        <v>43282</v>
      </c>
      <c r="B908" s="2" t="s">
        <v>20</v>
      </c>
      <c r="C908" s="19">
        <v>2</v>
      </c>
      <c r="D908" s="5" t="s">
        <v>16</v>
      </c>
      <c r="E908" s="6">
        <v>6532.4224000000004</v>
      </c>
      <c r="F908" s="6">
        <f t="shared" si="0"/>
        <v>8.784533118258004</v>
      </c>
      <c r="G908" s="21">
        <v>405916</v>
      </c>
      <c r="H908" s="30">
        <f t="shared" si="49"/>
        <v>1623664</v>
      </c>
      <c r="I908" s="10">
        <f t="shared" si="47"/>
        <v>14.300195881745992</v>
      </c>
      <c r="J908" s="10">
        <v>0.5</v>
      </c>
      <c r="K908" s="10">
        <v>401.95</v>
      </c>
      <c r="L908" s="6">
        <f t="shared" si="1"/>
        <v>5.9963277027739696</v>
      </c>
      <c r="M908" s="11">
        <v>137.37</v>
      </c>
      <c r="N908" s="11">
        <f t="shared" si="2"/>
        <v>4.929931256681293</v>
      </c>
      <c r="O908" s="5">
        <v>0</v>
      </c>
      <c r="P908" s="5">
        <v>1</v>
      </c>
      <c r="Q908" s="12">
        <v>1</v>
      </c>
      <c r="R908" s="5">
        <v>0</v>
      </c>
      <c r="S908" s="5">
        <f t="shared" si="37"/>
        <v>0</v>
      </c>
      <c r="T908" s="5">
        <v>3622.1604349999998</v>
      </c>
      <c r="U908" s="5">
        <f t="shared" si="4"/>
        <v>8.1948259320510068</v>
      </c>
      <c r="V908" s="2">
        <v>0</v>
      </c>
      <c r="W908" s="12">
        <v>0</v>
      </c>
      <c r="X908" s="5">
        <v>80.09</v>
      </c>
      <c r="Y908" s="6">
        <f t="shared" si="48"/>
        <v>105.11878199238745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1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11">
        <v>0</v>
      </c>
      <c r="AT908" s="5">
        <v>1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</row>
    <row r="909" spans="1:52" ht="15.75" customHeight="1">
      <c r="A909" s="4">
        <v>43313</v>
      </c>
      <c r="B909" s="2" t="s">
        <v>20</v>
      </c>
      <c r="C909" s="19">
        <v>2</v>
      </c>
      <c r="D909" s="5" t="s">
        <v>16</v>
      </c>
      <c r="E909" s="6">
        <v>4695.1786000000002</v>
      </c>
      <c r="F909" s="6">
        <f t="shared" si="0"/>
        <v>8.4542914313874267</v>
      </c>
      <c r="G909" s="21">
        <v>463904</v>
      </c>
      <c r="H909" s="30">
        <f t="shared" si="49"/>
        <v>2087568</v>
      </c>
      <c r="I909" s="10">
        <f t="shared" si="47"/>
        <v>14.551510310026899</v>
      </c>
      <c r="J909" s="10">
        <v>0.5</v>
      </c>
      <c r="K909" s="10">
        <v>390.44</v>
      </c>
      <c r="L909" s="6">
        <f t="shared" si="1"/>
        <v>5.9672743083067648</v>
      </c>
      <c r="M909" s="11">
        <v>131.81</v>
      </c>
      <c r="N909" s="11">
        <f t="shared" si="2"/>
        <v>4.8889195354121595</v>
      </c>
      <c r="O909" s="5">
        <v>0</v>
      </c>
      <c r="P909" s="5">
        <v>1</v>
      </c>
      <c r="Q909" s="12">
        <v>1</v>
      </c>
      <c r="R909" s="5">
        <v>0</v>
      </c>
      <c r="S909" s="5">
        <f t="shared" si="37"/>
        <v>0</v>
      </c>
      <c r="T909" s="5">
        <v>3622.1604349999998</v>
      </c>
      <c r="U909" s="5">
        <f t="shared" si="4"/>
        <v>8.1948259320510068</v>
      </c>
      <c r="V909" s="2">
        <v>0</v>
      </c>
      <c r="W909" s="12">
        <v>0</v>
      </c>
      <c r="X909" s="5">
        <v>80.36</v>
      </c>
      <c r="Y909" s="6">
        <f t="shared" si="48"/>
        <v>105.47315920724505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1</v>
      </c>
      <c r="AO909" s="6">
        <v>0</v>
      </c>
      <c r="AP909" s="6">
        <v>0</v>
      </c>
      <c r="AQ909" s="6">
        <v>0</v>
      </c>
      <c r="AR909" s="6">
        <v>0</v>
      </c>
      <c r="AS909" s="11">
        <v>0</v>
      </c>
      <c r="AT909" s="5">
        <v>1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</row>
    <row r="910" spans="1:52" ht="15.75" customHeight="1">
      <c r="A910" s="4">
        <v>43344</v>
      </c>
      <c r="B910" s="2" t="s">
        <v>20</v>
      </c>
      <c r="C910" s="19">
        <v>2</v>
      </c>
      <c r="D910" s="5" t="s">
        <v>16</v>
      </c>
      <c r="E910" s="6">
        <v>4491.0403999999999</v>
      </c>
      <c r="F910" s="6">
        <f t="shared" si="0"/>
        <v>8.4098396688165931</v>
      </c>
      <c r="G910" s="21">
        <v>521892</v>
      </c>
      <c r="H910" s="30">
        <f t="shared" si="49"/>
        <v>2609460</v>
      </c>
      <c r="I910" s="10">
        <f t="shared" si="47"/>
        <v>14.774653861341108</v>
      </c>
      <c r="J910" s="10">
        <v>0.5</v>
      </c>
      <c r="K910" s="10">
        <v>346.35</v>
      </c>
      <c r="L910" s="6">
        <f t="shared" si="1"/>
        <v>5.8474498244686144</v>
      </c>
      <c r="M910" s="11">
        <v>133.1</v>
      </c>
      <c r="N910" s="11">
        <f t="shared" si="2"/>
        <v>4.8985857902876324</v>
      </c>
      <c r="O910" s="5">
        <v>0</v>
      </c>
      <c r="P910" s="5">
        <v>1</v>
      </c>
      <c r="Q910" s="12">
        <v>1</v>
      </c>
      <c r="R910" s="5">
        <v>0</v>
      </c>
      <c r="S910" s="5">
        <f t="shared" si="37"/>
        <v>0</v>
      </c>
      <c r="T910" s="5">
        <v>3622.1604349999998</v>
      </c>
      <c r="U910" s="5">
        <f t="shared" si="4"/>
        <v>8.1948259320510068</v>
      </c>
      <c r="V910" s="2">
        <v>0</v>
      </c>
      <c r="W910" s="12">
        <v>0</v>
      </c>
      <c r="X910" s="5">
        <v>82.64</v>
      </c>
      <c r="Y910" s="6">
        <f t="shared" si="48"/>
        <v>108.46567791048695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1</v>
      </c>
      <c r="AP910" s="6">
        <v>0</v>
      </c>
      <c r="AQ910" s="6">
        <v>0</v>
      </c>
      <c r="AR910" s="6">
        <v>0</v>
      </c>
      <c r="AS910" s="11">
        <v>0</v>
      </c>
      <c r="AT910" s="5">
        <v>1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</row>
    <row r="911" spans="1:52" ht="15.75" customHeight="1">
      <c r="A911" s="4">
        <v>43374</v>
      </c>
      <c r="B911" s="2" t="s">
        <v>20</v>
      </c>
      <c r="C911" s="19">
        <v>2</v>
      </c>
      <c r="D911" s="5" t="s">
        <v>16</v>
      </c>
      <c r="E911" s="6">
        <v>7757.2515999999996</v>
      </c>
      <c r="F911" s="6">
        <f t="shared" si="0"/>
        <v>8.9563833751846627</v>
      </c>
      <c r="G911" s="21">
        <v>579880</v>
      </c>
      <c r="H911" s="30">
        <f t="shared" si="49"/>
        <v>3189340</v>
      </c>
      <c r="I911" s="10">
        <f t="shared" si="47"/>
        <v>14.975324556803258</v>
      </c>
      <c r="J911" s="10">
        <v>0.5</v>
      </c>
      <c r="K911" s="10">
        <v>383.7</v>
      </c>
      <c r="L911" s="6">
        <f t="shared" si="1"/>
        <v>5.9498609972529071</v>
      </c>
      <c r="M911" s="11">
        <v>132.72</v>
      </c>
      <c r="N911" s="11">
        <f t="shared" si="2"/>
        <v>4.895748061551898</v>
      </c>
      <c r="O911" s="5">
        <v>0</v>
      </c>
      <c r="P911" s="5">
        <v>1</v>
      </c>
      <c r="Q911" s="12">
        <v>1</v>
      </c>
      <c r="R911" s="5">
        <v>0</v>
      </c>
      <c r="S911" s="5">
        <f t="shared" si="37"/>
        <v>0</v>
      </c>
      <c r="T911" s="5">
        <v>3622.1604349999998</v>
      </c>
      <c r="U911" s="5">
        <f t="shared" si="4"/>
        <v>8.1948259320510068</v>
      </c>
      <c r="V911" s="2">
        <v>0</v>
      </c>
      <c r="W911" s="12">
        <v>0</v>
      </c>
      <c r="X911" s="5">
        <v>84.65</v>
      </c>
      <c r="Y911" s="6">
        <f t="shared" si="48"/>
        <v>111.10381939887125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1</v>
      </c>
      <c r="AQ911" s="6">
        <v>0</v>
      </c>
      <c r="AR911" s="6">
        <v>0</v>
      </c>
      <c r="AS911" s="11">
        <v>0</v>
      </c>
      <c r="AT911" s="5">
        <v>1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</row>
    <row r="912" spans="1:52" ht="15.75" customHeight="1">
      <c r="A912" s="4">
        <v>43405</v>
      </c>
      <c r="B912" s="2" t="s">
        <v>20</v>
      </c>
      <c r="C912" s="19">
        <v>2</v>
      </c>
      <c r="D912" s="5" t="s">
        <v>16</v>
      </c>
      <c r="E912" s="6">
        <v>5715.8696</v>
      </c>
      <c r="F912" s="6">
        <f t="shared" si="0"/>
        <v>8.6510017256334812</v>
      </c>
      <c r="G912" s="21">
        <v>637868</v>
      </c>
      <c r="H912" s="30">
        <f t="shared" si="49"/>
        <v>3827208</v>
      </c>
      <c r="I912" s="10">
        <f t="shared" si="47"/>
        <v>15.157646113597213</v>
      </c>
      <c r="J912" s="10">
        <v>0.5</v>
      </c>
      <c r="K912" s="10">
        <v>402.49</v>
      </c>
      <c r="L912" s="6">
        <f t="shared" si="1"/>
        <v>5.9976702518294864</v>
      </c>
      <c r="M912" s="18">
        <v>131.81</v>
      </c>
      <c r="N912" s="11">
        <f t="shared" si="2"/>
        <v>4.8889195354121595</v>
      </c>
      <c r="O912" s="5">
        <v>0</v>
      </c>
      <c r="P912" s="5">
        <v>1</v>
      </c>
      <c r="Q912" s="12">
        <v>1</v>
      </c>
      <c r="R912" s="5">
        <v>0</v>
      </c>
      <c r="S912" s="5">
        <f t="shared" si="37"/>
        <v>0</v>
      </c>
      <c r="T912" s="5">
        <v>3622.1604349999998</v>
      </c>
      <c r="U912" s="5">
        <f t="shared" si="4"/>
        <v>8.1948259320510068</v>
      </c>
      <c r="V912" s="2">
        <v>0</v>
      </c>
      <c r="W912" s="12">
        <v>0</v>
      </c>
      <c r="X912" s="5">
        <v>85.23</v>
      </c>
      <c r="Y912" s="6">
        <f t="shared" si="48"/>
        <v>111.86507415671348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1</v>
      </c>
      <c r="AR912" s="6">
        <v>0</v>
      </c>
      <c r="AS912" s="11">
        <v>0</v>
      </c>
      <c r="AT912" s="5">
        <v>1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</row>
    <row r="913" spans="1:52" ht="15.75" customHeight="1">
      <c r="A913" s="4">
        <v>43435</v>
      </c>
      <c r="B913" s="2" t="s">
        <v>20</v>
      </c>
      <c r="C913" s="19">
        <v>2</v>
      </c>
      <c r="D913" s="5" t="s">
        <v>16</v>
      </c>
      <c r="E913" s="6">
        <v>6532.4224000000004</v>
      </c>
      <c r="F913" s="6">
        <f t="shared" si="0"/>
        <v>8.784533118258004</v>
      </c>
      <c r="G913" s="21">
        <v>695856</v>
      </c>
      <c r="H913" s="30">
        <f t="shared" si="49"/>
        <v>4523064</v>
      </c>
      <c r="I913" s="10">
        <f t="shared" si="47"/>
        <v>15.324700198260381</v>
      </c>
      <c r="J913" s="10">
        <v>0.5</v>
      </c>
      <c r="K913" s="10">
        <v>390.49</v>
      </c>
      <c r="L913" s="6">
        <f t="shared" si="1"/>
        <v>5.9674023607572231</v>
      </c>
      <c r="M913" s="11">
        <v>131.41999999999999</v>
      </c>
      <c r="N913" s="11">
        <f t="shared" si="2"/>
        <v>4.8859786894967003</v>
      </c>
      <c r="O913" s="5">
        <v>0</v>
      </c>
      <c r="P913" s="5">
        <v>1</v>
      </c>
      <c r="Q913" s="12">
        <v>1</v>
      </c>
      <c r="R913" s="5">
        <v>0</v>
      </c>
      <c r="S913" s="5">
        <f t="shared" si="37"/>
        <v>0</v>
      </c>
      <c r="T913" s="5">
        <v>3622.1604349999998</v>
      </c>
      <c r="U913" s="5">
        <f t="shared" si="4"/>
        <v>8.1948259320510068</v>
      </c>
      <c r="V913" s="2">
        <v>0</v>
      </c>
      <c r="W913" s="12">
        <v>0</v>
      </c>
      <c r="X913" s="5">
        <v>80.98</v>
      </c>
      <c r="Y913" s="6">
        <f t="shared" si="48"/>
        <v>106.28691429321434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1</v>
      </c>
      <c r="AS913" s="11">
        <v>0</v>
      </c>
      <c r="AT913" s="5">
        <v>1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</row>
    <row r="914" spans="1:52" ht="15.75" customHeight="1">
      <c r="A914" s="4">
        <v>43466</v>
      </c>
      <c r="B914" s="2" t="s">
        <v>20</v>
      </c>
      <c r="C914" s="19">
        <v>2</v>
      </c>
      <c r="D914" s="5" t="s">
        <v>16</v>
      </c>
      <c r="E914" s="6">
        <v>5894.5432000000001</v>
      </c>
      <c r="F914" s="6">
        <f t="shared" si="0"/>
        <v>8.6817823205712177</v>
      </c>
      <c r="G914" s="21">
        <v>60162.55</v>
      </c>
      <c r="H914" s="30">
        <f t="shared" si="49"/>
        <v>4583226.55</v>
      </c>
      <c r="I914" s="10">
        <f t="shared" si="47"/>
        <v>15.33791379495552</v>
      </c>
      <c r="J914" s="10">
        <v>0.5</v>
      </c>
      <c r="K914" s="10">
        <v>401.35</v>
      </c>
      <c r="L914" s="6">
        <f t="shared" si="1"/>
        <v>5.9948338645775863</v>
      </c>
      <c r="M914" s="11">
        <v>138.28</v>
      </c>
      <c r="N914" s="11">
        <f t="shared" si="2"/>
        <v>4.9364862954599333</v>
      </c>
      <c r="O914" s="5">
        <v>0</v>
      </c>
      <c r="P914" s="5">
        <v>1</v>
      </c>
      <c r="Q914" s="12">
        <v>1</v>
      </c>
      <c r="R914" s="5">
        <v>0</v>
      </c>
      <c r="S914" s="5">
        <f t="shared" si="37"/>
        <v>0</v>
      </c>
      <c r="T914" s="5">
        <v>3622.1604349999998</v>
      </c>
      <c r="U914" s="5">
        <f t="shared" si="4"/>
        <v>8.1948259320510068</v>
      </c>
      <c r="V914" s="2">
        <v>0</v>
      </c>
      <c r="W914" s="12">
        <v>0</v>
      </c>
      <c r="X914" s="5">
        <v>81.760000000000005</v>
      </c>
      <c r="Y914" s="6">
        <f t="shared" si="48"/>
        <v>107.31067069169184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1</v>
      </c>
      <c r="AH914" s="5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11">
        <v>0</v>
      </c>
      <c r="AT914" s="5">
        <v>1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</row>
    <row r="915" spans="1:52" ht="15.75" customHeight="1">
      <c r="A915" s="4">
        <v>43497</v>
      </c>
      <c r="B915" s="2" t="s">
        <v>20</v>
      </c>
      <c r="C915" s="19">
        <v>2</v>
      </c>
      <c r="D915" s="5" t="s">
        <v>16</v>
      </c>
      <c r="E915" s="6">
        <v>5441.1167999999998</v>
      </c>
      <c r="F915" s="6">
        <f t="shared" si="0"/>
        <v>8.6017396128976813</v>
      </c>
      <c r="G915" s="21">
        <v>120325.1</v>
      </c>
      <c r="H915" s="30">
        <f t="shared" si="49"/>
        <v>4703551.6499999994</v>
      </c>
      <c r="I915" s="10">
        <f t="shared" si="47"/>
        <v>15.363828451518074</v>
      </c>
      <c r="J915" s="10">
        <v>0.5</v>
      </c>
      <c r="K915" s="10">
        <v>389.37</v>
      </c>
      <c r="L915" s="6">
        <f t="shared" si="1"/>
        <v>5.9645300483677772</v>
      </c>
      <c r="M915" s="11">
        <v>114.61</v>
      </c>
      <c r="N915" s="11">
        <f t="shared" si="2"/>
        <v>4.7502224576872303</v>
      </c>
      <c r="O915" s="5">
        <v>0</v>
      </c>
      <c r="P915" s="5">
        <v>1</v>
      </c>
      <c r="Q915" s="12">
        <v>1</v>
      </c>
      <c r="R915" s="5">
        <v>0</v>
      </c>
      <c r="S915" s="5">
        <f t="shared" si="37"/>
        <v>0</v>
      </c>
      <c r="T915" s="5">
        <v>3622.1604349999998</v>
      </c>
      <c r="U915" s="5">
        <f t="shared" si="4"/>
        <v>8.1948259320510068</v>
      </c>
      <c r="V915" s="2">
        <v>0</v>
      </c>
      <c r="W915" s="12">
        <v>0</v>
      </c>
      <c r="X915" s="5">
        <v>84.29</v>
      </c>
      <c r="Y915" s="6">
        <f t="shared" si="48"/>
        <v>110.63131644572779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1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11">
        <v>0</v>
      </c>
      <c r="AT915" s="5">
        <v>1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</row>
    <row r="916" spans="1:52" ht="15.75" customHeight="1">
      <c r="A916" s="4">
        <v>43525</v>
      </c>
      <c r="B916" s="2" t="s">
        <v>20</v>
      </c>
      <c r="C916" s="19">
        <v>2</v>
      </c>
      <c r="D916" s="5" t="s">
        <v>16</v>
      </c>
      <c r="E916" s="6">
        <v>4080.8375999999998</v>
      </c>
      <c r="F916" s="6">
        <f t="shared" si="0"/>
        <v>8.3140575404459014</v>
      </c>
      <c r="G916" s="21">
        <v>180487.65</v>
      </c>
      <c r="H916" s="30">
        <f t="shared" si="49"/>
        <v>4884039.3</v>
      </c>
      <c r="I916" s="10">
        <f t="shared" si="47"/>
        <v>15.401483160863405</v>
      </c>
      <c r="J916" s="10">
        <v>0.5</v>
      </c>
      <c r="K916" s="10">
        <v>384.07</v>
      </c>
      <c r="L916" s="6">
        <f t="shared" si="1"/>
        <v>5.950824827641287</v>
      </c>
      <c r="M916" s="11">
        <v>125.21</v>
      </c>
      <c r="N916" s="11">
        <f t="shared" si="2"/>
        <v>4.8379471862705392</v>
      </c>
      <c r="O916" s="5">
        <v>0</v>
      </c>
      <c r="P916" s="5">
        <v>1</v>
      </c>
      <c r="Q916" s="12">
        <v>1</v>
      </c>
      <c r="R916" s="5">
        <v>0</v>
      </c>
      <c r="S916" s="5">
        <f t="shared" si="37"/>
        <v>0</v>
      </c>
      <c r="T916" s="5">
        <v>3622.1604349999998</v>
      </c>
      <c r="U916" s="5">
        <f t="shared" si="4"/>
        <v>8.1948259320510068</v>
      </c>
      <c r="V916" s="2">
        <v>0</v>
      </c>
      <c r="W916" s="12">
        <v>0</v>
      </c>
      <c r="X916" s="5">
        <v>83.72</v>
      </c>
      <c r="Y916" s="6">
        <f t="shared" si="48"/>
        <v>109.88318676991732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6">
        <v>1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11">
        <v>0</v>
      </c>
      <c r="AT916" s="5">
        <v>1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</row>
    <row r="917" spans="1:52" ht="15.75" customHeight="1">
      <c r="A917" s="4">
        <v>43556</v>
      </c>
      <c r="B917" s="2" t="s">
        <v>20</v>
      </c>
      <c r="C917" s="19">
        <v>2</v>
      </c>
      <c r="D917" s="5" t="s">
        <v>16</v>
      </c>
      <c r="E917" s="6">
        <v>3173.9848000000002</v>
      </c>
      <c r="F917" s="6">
        <f t="shared" si="0"/>
        <v>8.0627431121649948</v>
      </c>
      <c r="G917" s="21">
        <v>240650.2</v>
      </c>
      <c r="H917" s="30">
        <f t="shared" si="49"/>
        <v>5124689.5</v>
      </c>
      <c r="I917" s="10">
        <f t="shared" si="47"/>
        <v>15.449580495787526</v>
      </c>
      <c r="J917" s="10">
        <v>0.5</v>
      </c>
      <c r="K917" s="10">
        <v>374.23</v>
      </c>
      <c r="L917" s="6">
        <f t="shared" si="1"/>
        <v>5.9248705816579976</v>
      </c>
      <c r="M917" s="11">
        <v>135.94999999999999</v>
      </c>
      <c r="N917" s="11">
        <f t="shared" si="2"/>
        <v>4.9196158957090868</v>
      </c>
      <c r="O917" s="5">
        <v>0</v>
      </c>
      <c r="P917" s="5">
        <v>1</v>
      </c>
      <c r="Q917" s="12">
        <v>1</v>
      </c>
      <c r="R917" s="5">
        <v>0</v>
      </c>
      <c r="S917" s="5">
        <f t="shared" si="37"/>
        <v>0</v>
      </c>
      <c r="T917" s="5">
        <v>3622.1604349999998</v>
      </c>
      <c r="U917" s="5">
        <f t="shared" si="4"/>
        <v>8.1948259320510068</v>
      </c>
      <c r="V917" s="2">
        <v>0</v>
      </c>
      <c r="W917" s="12">
        <v>0</v>
      </c>
      <c r="X917" s="5">
        <v>81.39</v>
      </c>
      <c r="Y917" s="6">
        <f t="shared" si="48"/>
        <v>106.8250426565166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6">
        <v>0</v>
      </c>
      <c r="AJ917" s="6">
        <v>1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11">
        <v>0</v>
      </c>
      <c r="AT917" s="5">
        <v>1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</row>
    <row r="918" spans="1:52" ht="15.75" customHeight="1">
      <c r="A918" s="9">
        <v>43586</v>
      </c>
      <c r="B918" s="2" t="s">
        <v>20</v>
      </c>
      <c r="C918" s="19">
        <v>2</v>
      </c>
      <c r="D918" s="5" t="s">
        <v>16</v>
      </c>
      <c r="E918" s="6">
        <v>6801.3959999999997</v>
      </c>
      <c r="F918" s="6">
        <f t="shared" si="0"/>
        <v>8.8248831642118919</v>
      </c>
      <c r="G918" s="21">
        <v>300812.75</v>
      </c>
      <c r="H918" s="30">
        <f t="shared" si="49"/>
        <v>5425502.25</v>
      </c>
      <c r="I918" s="10">
        <f t="shared" si="47"/>
        <v>15.506621033750635</v>
      </c>
      <c r="J918" s="10">
        <v>0.5</v>
      </c>
      <c r="K918" s="10">
        <v>425.1</v>
      </c>
      <c r="L918" s="6">
        <f t="shared" si="1"/>
        <v>6.0523244353647447</v>
      </c>
      <c r="M918" s="11">
        <v>124.95</v>
      </c>
      <c r="N918" s="11">
        <f t="shared" si="2"/>
        <v>4.8358850027986193</v>
      </c>
      <c r="O918" s="5">
        <v>0</v>
      </c>
      <c r="P918" s="5">
        <v>1</v>
      </c>
      <c r="Q918" s="12">
        <v>1</v>
      </c>
      <c r="R918" s="5">
        <v>0</v>
      </c>
      <c r="S918" s="5">
        <f t="shared" si="37"/>
        <v>0</v>
      </c>
      <c r="T918" s="5">
        <v>3622.1604349999998</v>
      </c>
      <c r="U918" s="5">
        <f t="shared" si="4"/>
        <v>8.1948259320510068</v>
      </c>
      <c r="V918" s="2">
        <v>0</v>
      </c>
      <c r="W918" s="12">
        <v>0</v>
      </c>
      <c r="X918" s="5">
        <v>81.59</v>
      </c>
      <c r="Y918" s="6">
        <f t="shared" si="48"/>
        <v>107.08754429715187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6">
        <v>0</v>
      </c>
      <c r="AJ918" s="6">
        <v>0</v>
      </c>
      <c r="AK918" s="6">
        <v>1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11">
        <v>0</v>
      </c>
      <c r="AT918" s="5">
        <v>1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</row>
    <row r="919" spans="1:52" ht="15.75" customHeight="1">
      <c r="A919" s="4">
        <v>43617</v>
      </c>
      <c r="B919" s="2" t="s">
        <v>20</v>
      </c>
      <c r="C919" s="19">
        <v>2</v>
      </c>
      <c r="D919" s="5" t="s">
        <v>16</v>
      </c>
      <c r="E919" s="6">
        <v>4534.2640000000001</v>
      </c>
      <c r="F919" s="6">
        <f t="shared" si="0"/>
        <v>8.4194180561037264</v>
      </c>
      <c r="G919" s="21">
        <v>360975.3</v>
      </c>
      <c r="H919" s="30">
        <f t="shared" si="49"/>
        <v>5786477.5499999998</v>
      </c>
      <c r="I919" s="10">
        <f t="shared" si="47"/>
        <v>15.571034296542706</v>
      </c>
      <c r="J919" s="10">
        <v>0.5</v>
      </c>
      <c r="K919" s="10">
        <v>374.76</v>
      </c>
      <c r="L919" s="6">
        <f t="shared" si="1"/>
        <v>5.9262858210829874</v>
      </c>
      <c r="M919" s="11">
        <v>135.94999999999999</v>
      </c>
      <c r="N919" s="11">
        <f t="shared" si="2"/>
        <v>4.9196158957090868</v>
      </c>
      <c r="O919" s="5">
        <v>0</v>
      </c>
      <c r="P919" s="5">
        <v>1</v>
      </c>
      <c r="Q919" s="12">
        <v>1</v>
      </c>
      <c r="R919" s="5">
        <v>0</v>
      </c>
      <c r="S919" s="5">
        <f t="shared" si="37"/>
        <v>0</v>
      </c>
      <c r="T919" s="5">
        <v>3622.1604349999998</v>
      </c>
      <c r="U919" s="5">
        <f t="shared" si="4"/>
        <v>8.1948259320510068</v>
      </c>
      <c r="V919" s="2">
        <v>0</v>
      </c>
      <c r="W919" s="12">
        <v>0</v>
      </c>
      <c r="X919" s="5">
        <v>80.63</v>
      </c>
      <c r="Y919" s="6">
        <f t="shared" si="48"/>
        <v>105.82753642210264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6">
        <v>0</v>
      </c>
      <c r="AJ919" s="6">
        <v>0</v>
      </c>
      <c r="AK919" s="6">
        <v>0</v>
      </c>
      <c r="AL919" s="6">
        <v>1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11">
        <v>0</v>
      </c>
      <c r="AT919" s="5">
        <v>1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</row>
    <row r="920" spans="1:52" ht="15.75" customHeight="1">
      <c r="A920" s="4">
        <v>43647</v>
      </c>
      <c r="B920" s="2" t="s">
        <v>20</v>
      </c>
      <c r="C920" s="19">
        <v>2</v>
      </c>
      <c r="D920" s="5" t="s">
        <v>16</v>
      </c>
      <c r="E920" s="6">
        <v>7254.8224</v>
      </c>
      <c r="F920" s="6">
        <f t="shared" si="0"/>
        <v>8.889421685349463</v>
      </c>
      <c r="G920" s="21">
        <v>421137.85</v>
      </c>
      <c r="H920" s="30">
        <f t="shared" si="49"/>
        <v>6207615.3999999994</v>
      </c>
      <c r="I920" s="10">
        <f t="shared" si="47"/>
        <v>15.64128738660648</v>
      </c>
      <c r="J920" s="10">
        <v>0.5</v>
      </c>
      <c r="K920" s="10">
        <v>428.56</v>
      </c>
      <c r="L920" s="6">
        <f t="shared" si="1"/>
        <v>6.0604307515727047</v>
      </c>
      <c r="M920" s="11">
        <v>143.84</v>
      </c>
      <c r="N920" s="11">
        <f t="shared" si="2"/>
        <v>4.9756296848974406</v>
      </c>
      <c r="O920" s="5">
        <v>0</v>
      </c>
      <c r="P920" s="5">
        <v>1</v>
      </c>
      <c r="Q920" s="12">
        <v>1</v>
      </c>
      <c r="R920" s="5">
        <v>0</v>
      </c>
      <c r="S920" s="5">
        <f t="shared" si="37"/>
        <v>0</v>
      </c>
      <c r="T920" s="5">
        <v>3622.1604349999998</v>
      </c>
      <c r="U920" s="5">
        <f t="shared" si="4"/>
        <v>8.1948259320510068</v>
      </c>
      <c r="V920" s="2">
        <v>0</v>
      </c>
      <c r="W920" s="12">
        <v>0</v>
      </c>
      <c r="X920" s="5">
        <v>81.41</v>
      </c>
      <c r="Y920" s="6">
        <f t="shared" si="48"/>
        <v>106.85129282058013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1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11">
        <v>0</v>
      </c>
      <c r="AT920" s="5">
        <v>1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</row>
    <row r="921" spans="1:52" ht="15.75" customHeight="1">
      <c r="A921" s="4">
        <v>43678</v>
      </c>
      <c r="B921" s="2" t="s">
        <v>20</v>
      </c>
      <c r="C921" s="19">
        <v>2</v>
      </c>
      <c r="D921" s="5" t="s">
        <v>16</v>
      </c>
      <c r="E921" s="6">
        <v>5214.4035999999996</v>
      </c>
      <c r="F921" s="6">
        <f t="shared" si="0"/>
        <v>8.5591799984788857</v>
      </c>
      <c r="G921" s="21">
        <v>481300.4</v>
      </c>
      <c r="H921" s="30">
        <f t="shared" si="49"/>
        <v>6688915.7999999998</v>
      </c>
      <c r="I921" s="10">
        <f t="shared" si="47"/>
        <v>15.71596235619055</v>
      </c>
      <c r="J921" s="10">
        <v>0.5</v>
      </c>
      <c r="K921" s="10">
        <v>388</v>
      </c>
      <c r="L921" s="6">
        <f t="shared" si="1"/>
        <v>5.9610053396232736</v>
      </c>
      <c r="M921" s="11">
        <v>122.11</v>
      </c>
      <c r="N921" s="11">
        <f t="shared" si="2"/>
        <v>4.8130782646595236</v>
      </c>
      <c r="O921" s="5">
        <v>0</v>
      </c>
      <c r="P921" s="5">
        <v>1</v>
      </c>
      <c r="Q921" s="12">
        <v>1</v>
      </c>
      <c r="R921" s="5">
        <v>0</v>
      </c>
      <c r="S921" s="5">
        <f t="shared" si="37"/>
        <v>0</v>
      </c>
      <c r="T921" s="5">
        <v>3622.1604349999998</v>
      </c>
      <c r="U921" s="5">
        <f t="shared" si="4"/>
        <v>8.1948259320510068</v>
      </c>
      <c r="V921" s="2">
        <v>0</v>
      </c>
      <c r="W921" s="12">
        <v>0</v>
      </c>
      <c r="X921" s="5">
        <v>80.2</v>
      </c>
      <c r="Y921" s="6">
        <f t="shared" si="48"/>
        <v>105.26315789473685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1</v>
      </c>
      <c r="AO921" s="6">
        <v>0</v>
      </c>
      <c r="AP921" s="6">
        <v>0</v>
      </c>
      <c r="AQ921" s="6">
        <v>0</v>
      </c>
      <c r="AR921" s="6">
        <v>0</v>
      </c>
      <c r="AS921" s="11">
        <v>0</v>
      </c>
      <c r="AT921" s="5">
        <v>1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</row>
    <row r="922" spans="1:52" ht="15.75" customHeight="1">
      <c r="A922" s="4">
        <v>43709</v>
      </c>
      <c r="B922" s="2" t="s">
        <v>20</v>
      </c>
      <c r="C922" s="19">
        <v>2</v>
      </c>
      <c r="D922" s="5" t="s">
        <v>16</v>
      </c>
      <c r="E922" s="6">
        <v>4987.6904000000004</v>
      </c>
      <c r="F922" s="6">
        <f t="shared" si="0"/>
        <v>8.5147282359080521</v>
      </c>
      <c r="G922" s="21">
        <v>541462.94999999995</v>
      </c>
      <c r="H922" s="30">
        <f t="shared" si="49"/>
        <v>7230378.75</v>
      </c>
      <c r="I922" s="10">
        <f t="shared" si="47"/>
        <v>15.793801978654971</v>
      </c>
      <c r="J922" s="10">
        <v>0.5</v>
      </c>
      <c r="K922" s="10">
        <v>390.59</v>
      </c>
      <c r="L922" s="6">
        <f t="shared" si="1"/>
        <v>5.967658416476346</v>
      </c>
      <c r="M922" s="11">
        <v>131.16</v>
      </c>
      <c r="N922" s="11">
        <f t="shared" si="2"/>
        <v>4.8840133097726683</v>
      </c>
      <c r="O922" s="5">
        <v>0</v>
      </c>
      <c r="P922" s="5">
        <v>1</v>
      </c>
      <c r="Q922" s="12">
        <v>1</v>
      </c>
      <c r="R922" s="5">
        <v>0</v>
      </c>
      <c r="S922" s="5">
        <f t="shared" si="37"/>
        <v>0</v>
      </c>
      <c r="T922" s="5">
        <v>3622.1604349999998</v>
      </c>
      <c r="U922" s="5">
        <f t="shared" si="4"/>
        <v>8.1948259320510068</v>
      </c>
      <c r="V922" s="2">
        <v>0</v>
      </c>
      <c r="W922" s="12">
        <v>0</v>
      </c>
      <c r="X922" s="5">
        <v>82.11</v>
      </c>
      <c r="Y922" s="6">
        <f t="shared" si="48"/>
        <v>107.77004856280352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1</v>
      </c>
      <c r="AP922" s="6">
        <v>0</v>
      </c>
      <c r="AQ922" s="6">
        <v>0</v>
      </c>
      <c r="AR922" s="6">
        <v>0</v>
      </c>
      <c r="AS922" s="11">
        <v>0</v>
      </c>
      <c r="AT922" s="5">
        <v>1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</row>
    <row r="923" spans="1:52" ht="15.75" customHeight="1">
      <c r="A923" s="4">
        <v>43739</v>
      </c>
      <c r="B923" s="2" t="s">
        <v>20</v>
      </c>
      <c r="C923" s="19">
        <v>2</v>
      </c>
      <c r="D923" s="5" t="s">
        <v>16</v>
      </c>
      <c r="E923" s="6">
        <v>8615.1016</v>
      </c>
      <c r="F923" s="6">
        <f t="shared" si="0"/>
        <v>9.0612719422761216</v>
      </c>
      <c r="G923" s="21">
        <v>601625.5</v>
      </c>
      <c r="H923" s="30">
        <f t="shared" si="49"/>
        <v>7832004.25</v>
      </c>
      <c r="I923" s="10">
        <f t="shared" si="47"/>
        <v>15.873729005837893</v>
      </c>
      <c r="J923" s="10">
        <v>0.5</v>
      </c>
      <c r="K923" s="10">
        <v>405.46</v>
      </c>
      <c r="L923" s="6">
        <f t="shared" si="1"/>
        <v>6.0050222250400473</v>
      </c>
      <c r="M923" s="11">
        <v>138.02000000000001</v>
      </c>
      <c r="N923" s="11">
        <f t="shared" si="2"/>
        <v>4.9346178076723399</v>
      </c>
      <c r="O923" s="5">
        <v>0</v>
      </c>
      <c r="P923" s="5">
        <v>1</v>
      </c>
      <c r="Q923" s="12">
        <v>1</v>
      </c>
      <c r="R923" s="5">
        <v>0</v>
      </c>
      <c r="S923" s="5">
        <f t="shared" si="37"/>
        <v>0</v>
      </c>
      <c r="T923" s="5">
        <v>3622.1604349999998</v>
      </c>
      <c r="U923" s="5">
        <f t="shared" si="4"/>
        <v>8.1948259320510068</v>
      </c>
      <c r="V923" s="2">
        <v>0</v>
      </c>
      <c r="W923" s="12">
        <v>0</v>
      </c>
      <c r="X923" s="5">
        <v>81.790000000000006</v>
      </c>
      <c r="Y923" s="6">
        <f t="shared" si="48"/>
        <v>107.35004593778713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1</v>
      </c>
      <c r="AQ923" s="6">
        <v>0</v>
      </c>
      <c r="AR923" s="6">
        <v>0</v>
      </c>
      <c r="AS923" s="11">
        <v>0</v>
      </c>
      <c r="AT923" s="5">
        <v>1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</row>
    <row r="924" spans="1:52" ht="15.75" customHeight="1">
      <c r="A924" s="4">
        <v>43770</v>
      </c>
      <c r="B924" s="2" t="s">
        <v>20</v>
      </c>
      <c r="C924" s="19">
        <v>2</v>
      </c>
      <c r="D924" s="5" t="s">
        <v>16</v>
      </c>
      <c r="E924" s="6">
        <v>6347.9696000000004</v>
      </c>
      <c r="F924" s="6">
        <f t="shared" si="0"/>
        <v>8.7558902927249402</v>
      </c>
      <c r="G924" s="21">
        <v>661788.05000000005</v>
      </c>
      <c r="H924" s="30">
        <f t="shared" si="49"/>
        <v>8493792.3000000007</v>
      </c>
      <c r="I924" s="10">
        <f t="shared" si="47"/>
        <v>15.95484613700164</v>
      </c>
      <c r="J924" s="10">
        <v>0.5</v>
      </c>
      <c r="K924" s="10">
        <v>410.6</v>
      </c>
      <c r="L924" s="6">
        <f t="shared" si="1"/>
        <v>6.0176195045848333</v>
      </c>
      <c r="M924" s="11">
        <v>115.64</v>
      </c>
      <c r="N924" s="11">
        <f t="shared" si="2"/>
        <v>4.759092268260348</v>
      </c>
      <c r="O924" s="5">
        <v>0</v>
      </c>
      <c r="P924" s="5">
        <v>1</v>
      </c>
      <c r="Q924" s="12">
        <v>1</v>
      </c>
      <c r="R924" s="5">
        <v>0</v>
      </c>
      <c r="S924" s="5">
        <f t="shared" si="37"/>
        <v>0</v>
      </c>
      <c r="T924" s="5">
        <v>3622.1604349999998</v>
      </c>
      <c r="U924" s="5">
        <f t="shared" si="4"/>
        <v>8.1948259320510068</v>
      </c>
      <c r="V924" s="2">
        <v>0</v>
      </c>
      <c r="W924" s="12">
        <v>0</v>
      </c>
      <c r="X924" s="5">
        <v>83.17</v>
      </c>
      <c r="Y924" s="6">
        <f t="shared" si="48"/>
        <v>109.16130725817037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1</v>
      </c>
      <c r="AR924" s="6">
        <v>0</v>
      </c>
      <c r="AS924" s="11">
        <v>0</v>
      </c>
      <c r="AT924" s="5">
        <v>1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</row>
    <row r="925" spans="1:52" ht="15.75" customHeight="1">
      <c r="A925" s="4">
        <v>43800</v>
      </c>
      <c r="B925" s="2" t="s">
        <v>20</v>
      </c>
      <c r="C925" s="19">
        <v>2</v>
      </c>
      <c r="D925" s="5" t="s">
        <v>16</v>
      </c>
      <c r="E925" s="6">
        <v>7254.8224</v>
      </c>
      <c r="F925" s="6">
        <f t="shared" si="0"/>
        <v>8.889421685349463</v>
      </c>
      <c r="G925" s="21">
        <v>721950.6</v>
      </c>
      <c r="H925" s="30">
        <f t="shared" si="49"/>
        <v>9215742.9000000004</v>
      </c>
      <c r="I925" s="10">
        <f t="shared" si="47"/>
        <v>16.036423764393259</v>
      </c>
      <c r="J925" s="10">
        <v>0.5</v>
      </c>
      <c r="K925" s="10">
        <v>446.14</v>
      </c>
      <c r="L925" s="6">
        <f t="shared" si="1"/>
        <v>6.1006328041086357</v>
      </c>
      <c r="M925" s="11">
        <v>126.51</v>
      </c>
      <c r="N925" s="11">
        <f t="shared" si="2"/>
        <v>4.848194792895451</v>
      </c>
      <c r="O925" s="5">
        <v>0</v>
      </c>
      <c r="P925" s="5">
        <v>1</v>
      </c>
      <c r="Q925" s="12">
        <v>1</v>
      </c>
      <c r="R925" s="5">
        <v>0</v>
      </c>
      <c r="S925" s="5">
        <f t="shared" si="37"/>
        <v>0</v>
      </c>
      <c r="T925" s="5">
        <v>3622.1604349999998</v>
      </c>
      <c r="U925" s="5">
        <f t="shared" si="4"/>
        <v>8.1948259320510068</v>
      </c>
      <c r="V925" s="2">
        <v>0</v>
      </c>
      <c r="W925" s="12">
        <v>0</v>
      </c>
      <c r="X925" s="5">
        <v>83.78</v>
      </c>
      <c r="Y925" s="6">
        <f t="shared" si="48"/>
        <v>109.9619372621079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1</v>
      </c>
      <c r="AS925" s="11">
        <v>0</v>
      </c>
      <c r="AT925" s="5">
        <v>1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</row>
    <row r="926" spans="1:52" ht="15.75" customHeight="1">
      <c r="A926" s="4">
        <v>43831</v>
      </c>
      <c r="B926" s="2" t="s">
        <v>20</v>
      </c>
      <c r="C926" s="19">
        <v>2</v>
      </c>
      <c r="D926" s="5" t="s">
        <v>16</v>
      </c>
      <c r="E926" s="6">
        <v>5486.8086000000003</v>
      </c>
      <c r="F926" s="6">
        <f t="shared" si="0"/>
        <v>8.6101020540011426</v>
      </c>
      <c r="G926" s="21">
        <v>60887.4</v>
      </c>
      <c r="H926" s="30">
        <f t="shared" si="49"/>
        <v>9276630.3000000007</v>
      </c>
      <c r="I926" s="10">
        <f t="shared" si="47"/>
        <v>16.043008924596311</v>
      </c>
      <c r="J926" s="10">
        <v>0.5</v>
      </c>
      <c r="K926" s="10">
        <v>445.58</v>
      </c>
      <c r="L926" s="6">
        <f t="shared" si="1"/>
        <v>6.0993768043023771</v>
      </c>
      <c r="M926" s="11">
        <v>143.44999999999999</v>
      </c>
      <c r="N926" s="11">
        <f t="shared" si="2"/>
        <v>4.9729334269122445</v>
      </c>
      <c r="O926" s="5">
        <v>0</v>
      </c>
      <c r="P926" s="5">
        <v>1</v>
      </c>
      <c r="Q926" s="12">
        <v>1</v>
      </c>
      <c r="R926" s="5">
        <v>0</v>
      </c>
      <c r="S926" s="5">
        <f t="shared" si="37"/>
        <v>0</v>
      </c>
      <c r="T926" s="5">
        <v>3622.1604349999998</v>
      </c>
      <c r="U926" s="5">
        <f t="shared" si="4"/>
        <v>8.1948259320510068</v>
      </c>
      <c r="V926" s="2">
        <v>0</v>
      </c>
      <c r="W926" s="12">
        <v>0</v>
      </c>
      <c r="X926" s="5">
        <v>84.66</v>
      </c>
      <c r="Y926" s="6">
        <f t="shared" si="48"/>
        <v>111.11694448090302</v>
      </c>
      <c r="Z926" s="5">
        <v>1</v>
      </c>
      <c r="AA926" s="5">
        <v>13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1</v>
      </c>
      <c r="AH926" s="5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11">
        <v>0</v>
      </c>
      <c r="AT926" s="5">
        <v>1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</row>
    <row r="927" spans="1:52" ht="15.75" customHeight="1">
      <c r="A927" s="4">
        <v>43862</v>
      </c>
      <c r="B927" s="2" t="s">
        <v>20</v>
      </c>
      <c r="C927" s="19">
        <v>2</v>
      </c>
      <c r="D927" s="5" t="s">
        <v>16</v>
      </c>
      <c r="E927" s="6">
        <v>5064.7464</v>
      </c>
      <c r="F927" s="6">
        <f t="shared" si="0"/>
        <v>8.5300593463276062</v>
      </c>
      <c r="G927" s="21">
        <v>121774.8</v>
      </c>
      <c r="H927" s="30">
        <f t="shared" si="49"/>
        <v>9398405.1000000015</v>
      </c>
      <c r="I927" s="10">
        <f t="shared" si="47"/>
        <v>16.056050562631846</v>
      </c>
      <c r="J927" s="10">
        <v>0.5</v>
      </c>
      <c r="K927" s="10">
        <v>422.61</v>
      </c>
      <c r="L927" s="6">
        <f t="shared" si="1"/>
        <v>6.0464497679403255</v>
      </c>
      <c r="M927" s="11">
        <v>113.96</v>
      </c>
      <c r="N927" s="11">
        <f t="shared" si="2"/>
        <v>4.7445842417707693</v>
      </c>
      <c r="O927" s="5">
        <v>0</v>
      </c>
      <c r="P927" s="5">
        <v>1</v>
      </c>
      <c r="Q927" s="12">
        <v>1</v>
      </c>
      <c r="R927" s="5">
        <v>0</v>
      </c>
      <c r="S927" s="5">
        <f t="shared" si="37"/>
        <v>0</v>
      </c>
      <c r="T927" s="5">
        <v>3622.1604349999998</v>
      </c>
      <c r="U927" s="5">
        <f t="shared" si="4"/>
        <v>8.1948259320510068</v>
      </c>
      <c r="V927" s="2">
        <v>0</v>
      </c>
      <c r="W927" s="12">
        <v>0</v>
      </c>
      <c r="X927" s="5">
        <v>83.36</v>
      </c>
      <c r="Y927" s="6">
        <f t="shared" si="48"/>
        <v>109.41068381677385</v>
      </c>
      <c r="Z927" s="5">
        <v>3</v>
      </c>
      <c r="AA927" s="5">
        <v>89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1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11">
        <v>0</v>
      </c>
      <c r="AT927" s="5">
        <v>1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</row>
    <row r="928" spans="1:52" ht="15.75" customHeight="1">
      <c r="A928" s="4">
        <v>43891</v>
      </c>
      <c r="B928" s="2" t="s">
        <v>20</v>
      </c>
      <c r="C928" s="19">
        <v>2</v>
      </c>
      <c r="D928" s="5" t="s">
        <v>16</v>
      </c>
      <c r="E928" s="6">
        <v>3798.5598</v>
      </c>
      <c r="F928" s="6">
        <f t="shared" si="0"/>
        <v>8.2423772738758245</v>
      </c>
      <c r="G928" s="21">
        <v>182662.2</v>
      </c>
      <c r="H928" s="30">
        <f t="shared" si="49"/>
        <v>9581067.3000000007</v>
      </c>
      <c r="I928" s="10">
        <f t="shared" si="47"/>
        <v>16.075299552927305</v>
      </c>
      <c r="J928" s="10">
        <v>0.5</v>
      </c>
      <c r="K928" s="10">
        <v>396.85</v>
      </c>
      <c r="L928" s="6">
        <f t="shared" si="1"/>
        <v>5.9835583755368846</v>
      </c>
      <c r="M928" s="11">
        <v>152.25</v>
      </c>
      <c r="N928" s="11">
        <f t="shared" si="2"/>
        <v>5.0320705748163208</v>
      </c>
      <c r="O928" s="5">
        <v>0</v>
      </c>
      <c r="P928" s="5">
        <v>1</v>
      </c>
      <c r="Q928" s="12">
        <v>1</v>
      </c>
      <c r="R928" s="5">
        <v>0</v>
      </c>
      <c r="S928" s="5">
        <f t="shared" si="37"/>
        <v>0</v>
      </c>
      <c r="T928" s="5">
        <v>3622.1604349999998</v>
      </c>
      <c r="U928" s="5">
        <f t="shared" si="4"/>
        <v>8.1948259320510068</v>
      </c>
      <c r="V928" s="2">
        <v>0</v>
      </c>
      <c r="W928" s="12">
        <v>0</v>
      </c>
      <c r="X928" s="5">
        <v>82.59</v>
      </c>
      <c r="Y928" s="6">
        <f t="shared" si="48"/>
        <v>108.40005250032813</v>
      </c>
      <c r="Z928" s="5">
        <v>1251</v>
      </c>
      <c r="AA928" s="5">
        <v>824</v>
      </c>
      <c r="AB928" s="5">
        <v>32</v>
      </c>
      <c r="AC928" s="5">
        <v>3</v>
      </c>
      <c r="AD928" s="5">
        <v>0</v>
      </c>
      <c r="AE928" s="5">
        <v>0</v>
      </c>
      <c r="AF928" s="5">
        <v>1</v>
      </c>
      <c r="AG928" s="5">
        <v>0</v>
      </c>
      <c r="AH928" s="5">
        <v>0</v>
      </c>
      <c r="AI928" s="6">
        <v>1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11">
        <v>0</v>
      </c>
      <c r="AT928" s="5">
        <v>1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</row>
    <row r="929" spans="1:52" ht="15.75" customHeight="1">
      <c r="A929" s="4">
        <v>43922</v>
      </c>
      <c r="B929" s="2" t="s">
        <v>20</v>
      </c>
      <c r="C929" s="19">
        <v>2</v>
      </c>
      <c r="D929" s="5" t="s">
        <v>16</v>
      </c>
      <c r="E929" s="6">
        <v>2954.4353999999998</v>
      </c>
      <c r="F929" s="6">
        <f t="shared" si="0"/>
        <v>7.9910628455949189</v>
      </c>
      <c r="G929" s="21">
        <v>243549.6</v>
      </c>
      <c r="H929" s="30">
        <f t="shared" si="49"/>
        <v>9824616.9000000004</v>
      </c>
      <c r="I929" s="10">
        <f t="shared" si="47"/>
        <v>16.100401722592967</v>
      </c>
      <c r="J929" s="10">
        <v>0.5</v>
      </c>
      <c r="K929" s="10">
        <v>282.60000000000002</v>
      </c>
      <c r="L929" s="6">
        <f t="shared" si="1"/>
        <v>5.6440324702504272</v>
      </c>
      <c r="M929" s="11">
        <v>152.25</v>
      </c>
      <c r="N929" s="11">
        <f t="shared" si="2"/>
        <v>5.0320705748163208</v>
      </c>
      <c r="O929" s="5">
        <v>0</v>
      </c>
      <c r="P929" s="5">
        <v>1</v>
      </c>
      <c r="Q929" s="12">
        <v>1</v>
      </c>
      <c r="R929" s="5">
        <v>0</v>
      </c>
      <c r="S929" s="5">
        <f t="shared" si="37"/>
        <v>0</v>
      </c>
      <c r="T929" s="5">
        <v>3622.1604349999998</v>
      </c>
      <c r="U929" s="5">
        <f t="shared" si="4"/>
        <v>8.1948259320510068</v>
      </c>
      <c r="V929" s="2">
        <v>0</v>
      </c>
      <c r="W929" s="12">
        <v>0</v>
      </c>
      <c r="X929" s="5">
        <v>84.62</v>
      </c>
      <c r="Y929" s="6">
        <f t="shared" si="48"/>
        <v>111.06444415277596</v>
      </c>
      <c r="Z929" s="5">
        <v>34863</v>
      </c>
      <c r="AA929" s="5">
        <v>15243</v>
      </c>
      <c r="AB929" s="5">
        <v>1154</v>
      </c>
      <c r="AC929" s="5">
        <v>12</v>
      </c>
      <c r="AD929" s="5">
        <v>0</v>
      </c>
      <c r="AE929" s="5">
        <v>0</v>
      </c>
      <c r="AF929" s="5">
        <v>1</v>
      </c>
      <c r="AG929" s="5">
        <v>0</v>
      </c>
      <c r="AH929" s="5">
        <v>0</v>
      </c>
      <c r="AI929" s="6">
        <v>0</v>
      </c>
      <c r="AJ929" s="6">
        <v>1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11">
        <v>0</v>
      </c>
      <c r="AT929" s="5">
        <v>1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</row>
    <row r="930" spans="1:52" ht="15.75" customHeight="1">
      <c r="A930" s="9">
        <v>43952</v>
      </c>
      <c r="B930" s="2" t="s">
        <v>20</v>
      </c>
      <c r="C930" s="19">
        <v>2</v>
      </c>
      <c r="D930" s="5" t="s">
        <v>16</v>
      </c>
      <c r="E930" s="6">
        <v>6330.933</v>
      </c>
      <c r="F930" s="6">
        <f t="shared" si="0"/>
        <v>8.7532028976418168</v>
      </c>
      <c r="G930" s="21">
        <v>304437</v>
      </c>
      <c r="H930" s="30">
        <f t="shared" si="49"/>
        <v>10129053.9</v>
      </c>
      <c r="I930" s="10">
        <f t="shared" si="47"/>
        <v>16.130918476009303</v>
      </c>
      <c r="J930" s="10">
        <v>0.5</v>
      </c>
      <c r="K930" s="10">
        <v>315.67</v>
      </c>
      <c r="L930" s="6">
        <f t="shared" si="1"/>
        <v>5.7546973641243069</v>
      </c>
      <c r="M930" s="11">
        <v>115.12</v>
      </c>
      <c r="N930" s="11">
        <f t="shared" si="2"/>
        <v>4.7546241391564292</v>
      </c>
      <c r="O930" s="5">
        <v>0</v>
      </c>
      <c r="P930" s="5">
        <v>1</v>
      </c>
      <c r="Q930" s="12">
        <v>1</v>
      </c>
      <c r="R930" s="5">
        <v>0</v>
      </c>
      <c r="S930" s="5">
        <f t="shared" si="37"/>
        <v>0</v>
      </c>
      <c r="T930" s="5">
        <v>3622.1604349999998</v>
      </c>
      <c r="U930" s="5">
        <f t="shared" si="4"/>
        <v>8.1948259320510068</v>
      </c>
      <c r="V930" s="2">
        <v>0</v>
      </c>
      <c r="W930" s="12">
        <v>0</v>
      </c>
      <c r="X930" s="5">
        <v>85.06</v>
      </c>
      <c r="Y930" s="6">
        <f t="shared" si="48"/>
        <v>111.64194776217352</v>
      </c>
      <c r="Z930" s="5">
        <v>190609</v>
      </c>
      <c r="AA930" s="5">
        <v>18715</v>
      </c>
      <c r="AB930" s="5">
        <v>5408</v>
      </c>
      <c r="AC930" s="5">
        <v>8</v>
      </c>
      <c r="AD930" s="5">
        <v>0</v>
      </c>
      <c r="AE930" s="5">
        <v>0</v>
      </c>
      <c r="AF930" s="5">
        <v>1</v>
      </c>
      <c r="AG930" s="5">
        <v>0</v>
      </c>
      <c r="AH930" s="5">
        <v>0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11">
        <v>0</v>
      </c>
      <c r="AT930" s="5">
        <v>1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</row>
    <row r="931" spans="1:52" ht="15.75" customHeight="1">
      <c r="A931" s="4">
        <v>43983</v>
      </c>
      <c r="B931" s="2" t="s">
        <v>20</v>
      </c>
      <c r="C931" s="19">
        <v>2</v>
      </c>
      <c r="D931" s="5" t="s">
        <v>16</v>
      </c>
      <c r="E931" s="6">
        <v>4220.6220000000003</v>
      </c>
      <c r="F931" s="6">
        <f t="shared" si="0"/>
        <v>8.3477377895336513</v>
      </c>
      <c r="G931" s="21">
        <v>365324.4</v>
      </c>
      <c r="H931" s="30">
        <f t="shared" si="49"/>
        <v>10494378.300000001</v>
      </c>
      <c r="I931" s="10">
        <f t="shared" si="47"/>
        <v>16.166350271749995</v>
      </c>
      <c r="J931" s="10">
        <v>0.5</v>
      </c>
      <c r="K931" s="10">
        <v>402.45</v>
      </c>
      <c r="L931" s="6">
        <f t="shared" si="1"/>
        <v>5.9975708655397426</v>
      </c>
      <c r="M931" s="11">
        <v>127.8</v>
      </c>
      <c r="N931" s="11">
        <f t="shared" si="2"/>
        <v>4.8582608136702534</v>
      </c>
      <c r="O931" s="5">
        <v>0</v>
      </c>
      <c r="P931" s="5">
        <v>1</v>
      </c>
      <c r="Q931" s="12">
        <v>1</v>
      </c>
      <c r="R931" s="5">
        <v>0</v>
      </c>
      <c r="S931" s="5">
        <f t="shared" si="37"/>
        <v>0</v>
      </c>
      <c r="T931" s="5">
        <v>3622.1604349999998</v>
      </c>
      <c r="U931" s="5">
        <f t="shared" si="4"/>
        <v>8.1948259320510068</v>
      </c>
      <c r="V931" s="2">
        <v>0</v>
      </c>
      <c r="W931" s="12">
        <v>0</v>
      </c>
      <c r="X931" s="5">
        <v>85.49</v>
      </c>
      <c r="Y931" s="6">
        <f t="shared" si="48"/>
        <v>112.20632628953932</v>
      </c>
      <c r="Z931" s="5">
        <v>585481</v>
      </c>
      <c r="AA931" s="5">
        <v>9023</v>
      </c>
      <c r="AB931" s="5">
        <v>17400</v>
      </c>
      <c r="AC931" s="5">
        <v>3</v>
      </c>
      <c r="AD931" s="5">
        <v>0</v>
      </c>
      <c r="AE931" s="5">
        <v>0</v>
      </c>
      <c r="AF931" s="5">
        <v>1</v>
      </c>
      <c r="AG931" s="5">
        <v>0</v>
      </c>
      <c r="AH931" s="5">
        <v>0</v>
      </c>
      <c r="AI931" s="6">
        <v>0</v>
      </c>
      <c r="AJ931" s="6">
        <v>0</v>
      </c>
      <c r="AK931" s="6">
        <v>0</v>
      </c>
      <c r="AL931" s="6">
        <v>1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11">
        <v>0</v>
      </c>
      <c r="AT931" s="5">
        <v>1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</row>
    <row r="932" spans="1:52" ht="15.75" customHeight="1">
      <c r="A932" s="4">
        <v>44013</v>
      </c>
      <c r="B932" s="2" t="s">
        <v>20</v>
      </c>
      <c r="C932" s="19">
        <v>2</v>
      </c>
      <c r="D932" s="5" t="s">
        <v>16</v>
      </c>
      <c r="E932" s="6">
        <v>6752.9952000000003</v>
      </c>
      <c r="F932" s="6">
        <f t="shared" si="0"/>
        <v>8.8177414187793879</v>
      </c>
      <c r="G932" s="21">
        <v>426211.8</v>
      </c>
      <c r="H932" s="30">
        <f t="shared" si="49"/>
        <v>10920590.100000001</v>
      </c>
      <c r="I932" s="10">
        <f t="shared" si="47"/>
        <v>16.206160565282545</v>
      </c>
      <c r="J932" s="10">
        <v>0.5</v>
      </c>
      <c r="K932" s="10">
        <v>470.58</v>
      </c>
      <c r="L932" s="6">
        <f t="shared" si="1"/>
        <v>6.1539659764526302</v>
      </c>
      <c r="M932" s="11">
        <v>133.62</v>
      </c>
      <c r="N932" s="11">
        <f t="shared" si="2"/>
        <v>4.9024559945825672</v>
      </c>
      <c r="O932" s="5">
        <v>0</v>
      </c>
      <c r="P932" s="5">
        <v>1</v>
      </c>
      <c r="Q932" s="12">
        <v>1</v>
      </c>
      <c r="R932" s="5">
        <v>0</v>
      </c>
      <c r="S932" s="5">
        <f t="shared" si="37"/>
        <v>0</v>
      </c>
      <c r="T932" s="5">
        <v>3622.1604349999998</v>
      </c>
      <c r="U932" s="5">
        <f t="shared" si="4"/>
        <v>8.1948259320510068</v>
      </c>
      <c r="V932" s="2">
        <v>0</v>
      </c>
      <c r="W932" s="12">
        <v>0</v>
      </c>
      <c r="X932" s="5">
        <v>86.25</v>
      </c>
      <c r="Y932" s="6">
        <f t="shared" si="48"/>
        <v>113.20383252395328</v>
      </c>
      <c r="Z932" s="5">
        <v>1695988</v>
      </c>
      <c r="AA932" s="5">
        <v>8298</v>
      </c>
      <c r="AB932" s="5">
        <v>36511</v>
      </c>
      <c r="AC932" s="5">
        <v>1</v>
      </c>
      <c r="AD932" s="5">
        <v>0</v>
      </c>
      <c r="AE932" s="5">
        <v>0</v>
      </c>
      <c r="AF932" s="5">
        <v>1</v>
      </c>
      <c r="AG932" s="5">
        <v>0</v>
      </c>
      <c r="AH932" s="5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1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11">
        <v>0</v>
      </c>
      <c r="AT932" s="5">
        <v>1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</row>
    <row r="933" spans="1:52" ht="15.75" customHeight="1">
      <c r="A933" s="4">
        <v>44044</v>
      </c>
      <c r="B933" s="2" t="s">
        <v>20</v>
      </c>
      <c r="C933" s="19">
        <v>2</v>
      </c>
      <c r="D933" s="5" t="s">
        <v>16</v>
      </c>
      <c r="E933" s="6">
        <v>4853.7152999999998</v>
      </c>
      <c r="F933" s="6">
        <f t="shared" si="0"/>
        <v>8.4874997319088106</v>
      </c>
      <c r="G933" s="21">
        <v>487099.2</v>
      </c>
      <c r="H933" s="30">
        <f t="shared" si="49"/>
        <v>11407689.300000001</v>
      </c>
      <c r="I933" s="10">
        <f t="shared" si="47"/>
        <v>16.249798185991835</v>
      </c>
      <c r="J933" s="10">
        <v>0.5</v>
      </c>
      <c r="K933" s="10">
        <v>409.83</v>
      </c>
      <c r="L933" s="6">
        <f t="shared" si="1"/>
        <v>6.0157424395675054</v>
      </c>
      <c r="M933" s="11">
        <v>142.16</v>
      </c>
      <c r="N933" s="11">
        <f t="shared" si="2"/>
        <v>4.9639628858978249</v>
      </c>
      <c r="O933" s="5">
        <v>0</v>
      </c>
      <c r="P933" s="5">
        <v>1</v>
      </c>
      <c r="Q933" s="12">
        <v>1</v>
      </c>
      <c r="R933" s="5">
        <v>0</v>
      </c>
      <c r="S933" s="5">
        <f t="shared" si="37"/>
        <v>0</v>
      </c>
      <c r="T933" s="5">
        <v>3622.1604349999998</v>
      </c>
      <c r="U933" s="5">
        <f t="shared" si="4"/>
        <v>8.1948259320510068</v>
      </c>
      <c r="V933" s="2">
        <v>0</v>
      </c>
      <c r="W933" s="12">
        <v>0</v>
      </c>
      <c r="X933" s="5">
        <v>87.01</v>
      </c>
      <c r="Y933" s="6">
        <f t="shared" si="48"/>
        <v>114.20133875836724</v>
      </c>
      <c r="Z933" s="5">
        <v>3691166</v>
      </c>
      <c r="AA933" s="5">
        <v>4607</v>
      </c>
      <c r="AB933" s="5">
        <v>65288</v>
      </c>
      <c r="AC933" s="5">
        <v>0</v>
      </c>
      <c r="AD933" s="5">
        <v>0</v>
      </c>
      <c r="AE933" s="5">
        <v>0</v>
      </c>
      <c r="AF933" s="5">
        <v>1</v>
      </c>
      <c r="AG933" s="5">
        <v>0</v>
      </c>
      <c r="AH933" s="5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1</v>
      </c>
      <c r="AO933" s="6">
        <v>0</v>
      </c>
      <c r="AP933" s="6">
        <v>0</v>
      </c>
      <c r="AQ933" s="6">
        <v>0</v>
      </c>
      <c r="AR933" s="6">
        <v>0</v>
      </c>
      <c r="AS933" s="11">
        <v>0</v>
      </c>
      <c r="AT933" s="5">
        <v>1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</row>
    <row r="934" spans="1:52" ht="15.75" customHeight="1">
      <c r="A934" s="4">
        <v>44075</v>
      </c>
      <c r="B934" s="2" t="s">
        <v>20</v>
      </c>
      <c r="C934" s="19">
        <v>2</v>
      </c>
      <c r="D934" s="5" t="s">
        <v>16</v>
      </c>
      <c r="E934" s="6">
        <v>4642.6841999999997</v>
      </c>
      <c r="F934" s="6">
        <f t="shared" si="0"/>
        <v>8.443047969337977</v>
      </c>
      <c r="G934" s="21">
        <v>547986.6</v>
      </c>
      <c r="H934" s="30">
        <f t="shared" si="49"/>
        <v>11955675.9</v>
      </c>
      <c r="I934" s="10">
        <f t="shared" si="47"/>
        <v>16.296716694290208</v>
      </c>
      <c r="J934" s="10">
        <v>0.5</v>
      </c>
      <c r="K934" s="10">
        <v>427.32</v>
      </c>
      <c r="L934" s="6">
        <f t="shared" si="1"/>
        <v>6.0575331470776863</v>
      </c>
      <c r="M934" s="11">
        <v>165.18</v>
      </c>
      <c r="N934" s="11">
        <f t="shared" si="2"/>
        <v>5.1130715382368352</v>
      </c>
      <c r="O934" s="5">
        <v>0</v>
      </c>
      <c r="P934" s="5">
        <v>1</v>
      </c>
      <c r="Q934" s="12">
        <v>1</v>
      </c>
      <c r="R934" s="5">
        <v>0</v>
      </c>
      <c r="S934" s="5">
        <f t="shared" si="37"/>
        <v>0</v>
      </c>
      <c r="T934" s="5">
        <v>3622.1604349999998</v>
      </c>
      <c r="U934" s="5">
        <f t="shared" si="4"/>
        <v>8.1948259320510068</v>
      </c>
      <c r="V934" s="2">
        <v>0</v>
      </c>
      <c r="W934" s="12">
        <v>0</v>
      </c>
      <c r="X934" s="5">
        <v>86.38</v>
      </c>
      <c r="Y934" s="6">
        <f t="shared" si="48"/>
        <v>113.37445859036619</v>
      </c>
      <c r="Z934" s="5">
        <v>6312584</v>
      </c>
      <c r="AA934" s="5">
        <v>953</v>
      </c>
      <c r="AB934" s="5">
        <v>98678</v>
      </c>
      <c r="AC934" s="5">
        <v>0</v>
      </c>
      <c r="AD934" s="5">
        <v>0</v>
      </c>
      <c r="AE934" s="5">
        <v>0</v>
      </c>
      <c r="AF934" s="5">
        <v>1</v>
      </c>
      <c r="AG934" s="5">
        <v>0</v>
      </c>
      <c r="AH934" s="5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1</v>
      </c>
      <c r="AP934" s="6">
        <v>0</v>
      </c>
      <c r="AQ934" s="6">
        <v>0</v>
      </c>
      <c r="AR934" s="6">
        <v>0</v>
      </c>
      <c r="AS934" s="11">
        <v>0</v>
      </c>
      <c r="AT934" s="5">
        <v>1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</row>
    <row r="935" spans="1:52" ht="15.75" customHeight="1">
      <c r="A935" s="4">
        <v>44105</v>
      </c>
      <c r="B935" s="2" t="s">
        <v>20</v>
      </c>
      <c r="C935" s="19">
        <v>2</v>
      </c>
      <c r="D935" s="5" t="s">
        <v>16</v>
      </c>
      <c r="E935" s="6">
        <v>8019.1818000000003</v>
      </c>
      <c r="F935" s="6">
        <f t="shared" si="0"/>
        <v>8.9895916757060466</v>
      </c>
      <c r="G935" s="21">
        <v>608874</v>
      </c>
      <c r="H935" s="30">
        <f t="shared" si="49"/>
        <v>12564549.9</v>
      </c>
      <c r="I935" s="10">
        <f t="shared" si="47"/>
        <v>16.346389906591195</v>
      </c>
      <c r="J935" s="10">
        <v>0.5</v>
      </c>
      <c r="K935" s="10">
        <v>429.25</v>
      </c>
      <c r="L935" s="6">
        <f t="shared" si="1"/>
        <v>6.062039499777585</v>
      </c>
      <c r="M935" s="11">
        <v>137.37</v>
      </c>
      <c r="N935" s="11">
        <f t="shared" si="2"/>
        <v>4.929931256681293</v>
      </c>
      <c r="O935" s="5">
        <v>0</v>
      </c>
      <c r="P935" s="5">
        <v>1</v>
      </c>
      <c r="Q935" s="12">
        <v>1</v>
      </c>
      <c r="R935" s="5">
        <v>0</v>
      </c>
      <c r="S935" s="5">
        <f t="shared" si="37"/>
        <v>0</v>
      </c>
      <c r="T935" s="5">
        <v>3622.1604349999998</v>
      </c>
      <c r="U935" s="5">
        <f t="shared" si="4"/>
        <v>8.1948259320510068</v>
      </c>
      <c r="V935" s="2">
        <v>0</v>
      </c>
      <c r="W935" s="12">
        <v>0</v>
      </c>
      <c r="X935" s="5">
        <v>85.97</v>
      </c>
      <c r="Y935" s="6">
        <f t="shared" si="48"/>
        <v>112.83633022706393</v>
      </c>
      <c r="Z935" s="5">
        <v>8184082</v>
      </c>
      <c r="AA935" s="5">
        <v>250</v>
      </c>
      <c r="AB935" s="5">
        <v>122111</v>
      </c>
      <c r="AC935" s="5">
        <v>1</v>
      </c>
      <c r="AD935" s="5">
        <v>0</v>
      </c>
      <c r="AE935" s="5">
        <v>0</v>
      </c>
      <c r="AF935" s="5">
        <v>1</v>
      </c>
      <c r="AG935" s="5">
        <v>0</v>
      </c>
      <c r="AH935" s="5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1</v>
      </c>
      <c r="AQ935" s="6">
        <v>0</v>
      </c>
      <c r="AR935" s="6">
        <v>0</v>
      </c>
      <c r="AS935" s="11">
        <v>0</v>
      </c>
      <c r="AT935" s="5">
        <v>1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</row>
    <row r="936" spans="1:52" ht="15.75" customHeight="1">
      <c r="A936" s="4">
        <v>44136</v>
      </c>
      <c r="B936" s="2" t="s">
        <v>20</v>
      </c>
      <c r="C936" s="19">
        <v>2</v>
      </c>
      <c r="D936" s="5" t="s">
        <v>16</v>
      </c>
      <c r="E936" s="6">
        <v>5908.8707999999997</v>
      </c>
      <c r="F936" s="6">
        <f t="shared" si="0"/>
        <v>8.6842100261548651</v>
      </c>
      <c r="G936" s="21">
        <v>669761.4</v>
      </c>
      <c r="H936" s="30">
        <f t="shared" si="49"/>
        <v>13234311.300000001</v>
      </c>
      <c r="I936" s="10">
        <f t="shared" si="47"/>
        <v>16.398323356021933</v>
      </c>
      <c r="J936" s="10">
        <v>0.5</v>
      </c>
      <c r="K936" s="10">
        <v>449.7</v>
      </c>
      <c r="L936" s="6">
        <f t="shared" si="1"/>
        <v>6.1085806937766618</v>
      </c>
      <c r="M936" s="11">
        <v>138.02000000000001</v>
      </c>
      <c r="N936" s="11">
        <f t="shared" si="2"/>
        <v>4.9346178076723399</v>
      </c>
      <c r="O936" s="5">
        <v>0</v>
      </c>
      <c r="P936" s="5">
        <v>1</v>
      </c>
      <c r="Q936" s="12">
        <v>1</v>
      </c>
      <c r="R936" s="5">
        <v>0</v>
      </c>
      <c r="S936" s="5">
        <f t="shared" si="37"/>
        <v>0</v>
      </c>
      <c r="T936" s="5">
        <v>3622.1604349999998</v>
      </c>
      <c r="U936" s="5">
        <f t="shared" si="4"/>
        <v>8.1948259320510068</v>
      </c>
      <c r="V936" s="2">
        <v>0</v>
      </c>
      <c r="W936" s="12">
        <v>0</v>
      </c>
      <c r="X936" s="5">
        <v>86.56</v>
      </c>
      <c r="Y936" s="6">
        <f t="shared" si="48"/>
        <v>113.61071006693793</v>
      </c>
      <c r="Z936" s="5">
        <v>9462809</v>
      </c>
      <c r="AA936" s="5">
        <v>203</v>
      </c>
      <c r="AB936" s="5">
        <v>137621</v>
      </c>
      <c r="AC936" s="5">
        <v>1</v>
      </c>
      <c r="AD936" s="5">
        <v>0</v>
      </c>
      <c r="AE936" s="5">
        <v>0</v>
      </c>
      <c r="AF936" s="5">
        <v>1</v>
      </c>
      <c r="AG936" s="5">
        <v>0</v>
      </c>
      <c r="AH936" s="5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1</v>
      </c>
      <c r="AR936" s="6">
        <v>0</v>
      </c>
      <c r="AS936" s="11">
        <v>0</v>
      </c>
      <c r="AT936" s="5">
        <v>1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</row>
    <row r="937" spans="1:52" ht="15.75" customHeight="1">
      <c r="A937" s="4">
        <v>44166</v>
      </c>
      <c r="B937" s="2" t="s">
        <v>20</v>
      </c>
      <c r="C937" s="19">
        <v>2</v>
      </c>
      <c r="D937" s="5" t="s">
        <v>16</v>
      </c>
      <c r="E937" s="6">
        <v>6752.9952000000003</v>
      </c>
      <c r="F937" s="6">
        <f t="shared" si="0"/>
        <v>8.8177414187793879</v>
      </c>
      <c r="G937" s="21">
        <v>730648.8</v>
      </c>
      <c r="H937" s="30">
        <f t="shared" ref="H937:H961" si="50">G937+H936</f>
        <v>13964960.100000001</v>
      </c>
      <c r="I937" s="10">
        <f t="shared" si="47"/>
        <v>16.452061900214474</v>
      </c>
      <c r="J937" s="10">
        <v>0.5</v>
      </c>
      <c r="K937" s="10">
        <v>471.52</v>
      </c>
      <c r="L937" s="6">
        <f t="shared" si="1"/>
        <v>6.1559615189893844</v>
      </c>
      <c r="M937" s="11">
        <v>148.11000000000001</v>
      </c>
      <c r="N937" s="11">
        <f t="shared" si="2"/>
        <v>5.0046842886028164</v>
      </c>
      <c r="O937" s="5">
        <v>0</v>
      </c>
      <c r="P937" s="5">
        <v>1</v>
      </c>
      <c r="Q937" s="12">
        <v>1</v>
      </c>
      <c r="R937" s="5">
        <v>0</v>
      </c>
      <c r="S937" s="5">
        <f t="shared" si="37"/>
        <v>0</v>
      </c>
      <c r="T937" s="5">
        <v>3622.1604349999998</v>
      </c>
      <c r="U937" s="5">
        <f t="shared" si="4"/>
        <v>8.1948259320510068</v>
      </c>
      <c r="V937" s="2">
        <v>0</v>
      </c>
      <c r="W937" s="12">
        <v>0</v>
      </c>
      <c r="X937" s="5">
        <v>88.38</v>
      </c>
      <c r="Y937" s="6">
        <f t="shared" si="48"/>
        <v>115.99947499671873</v>
      </c>
      <c r="Z937" s="5">
        <v>10286709</v>
      </c>
      <c r="AA937" s="5">
        <v>381</v>
      </c>
      <c r="AB937" s="5">
        <v>148994</v>
      </c>
      <c r="AC937" s="5">
        <v>0</v>
      </c>
      <c r="AD937" s="5">
        <v>0</v>
      </c>
      <c r="AE937" s="5">
        <v>5</v>
      </c>
      <c r="AF937" s="5">
        <v>1</v>
      </c>
      <c r="AG937" s="5">
        <v>0</v>
      </c>
      <c r="AH937" s="5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1</v>
      </c>
      <c r="AS937" s="11">
        <v>0</v>
      </c>
      <c r="AT937" s="5">
        <v>1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</row>
    <row r="938" spans="1:52" ht="15.75" customHeight="1">
      <c r="A938" s="4">
        <v>44197</v>
      </c>
      <c r="B938" s="2" t="s">
        <v>20</v>
      </c>
      <c r="C938" s="19">
        <v>2</v>
      </c>
      <c r="D938" s="5" t="s">
        <v>16</v>
      </c>
      <c r="E938" s="6">
        <v>6402.4506000000001</v>
      </c>
      <c r="F938" s="6">
        <f t="shared" si="0"/>
        <v>8.7644361023078741</v>
      </c>
      <c r="G938" s="21">
        <v>59437.7</v>
      </c>
      <c r="H938" s="30">
        <f t="shared" si="50"/>
        <v>14024397.800000001</v>
      </c>
      <c r="I938" s="10">
        <f t="shared" si="47"/>
        <v>16.456309070839779</v>
      </c>
      <c r="J938" s="10">
        <v>0.5</v>
      </c>
      <c r="K938" s="10">
        <v>484.63</v>
      </c>
      <c r="L938" s="6">
        <f t="shared" si="1"/>
        <v>6.1833857131934806</v>
      </c>
      <c r="M938" s="11">
        <v>157.16</v>
      </c>
      <c r="N938" s="11">
        <f t="shared" si="2"/>
        <v>5.0636071788623616</v>
      </c>
      <c r="O938" s="5">
        <v>0</v>
      </c>
      <c r="P938" s="5">
        <v>1</v>
      </c>
      <c r="Q938" s="12">
        <v>1</v>
      </c>
      <c r="R938" s="5">
        <v>0</v>
      </c>
      <c r="S938" s="5">
        <f t="shared" si="37"/>
        <v>0</v>
      </c>
      <c r="T938" s="5">
        <v>3622.1604349999998</v>
      </c>
      <c r="U938" s="5">
        <f t="shared" si="4"/>
        <v>8.1948259320510068</v>
      </c>
      <c r="V938" s="2">
        <v>0</v>
      </c>
      <c r="W938" s="12">
        <v>0</v>
      </c>
      <c r="X938" s="5">
        <v>88.16</v>
      </c>
      <c r="Y938" s="6">
        <f t="shared" si="48"/>
        <v>115.71072319201996</v>
      </c>
      <c r="Z938" s="5">
        <v>10757610</v>
      </c>
      <c r="AA938" s="5">
        <v>937</v>
      </c>
      <c r="AB938" s="5">
        <v>154392</v>
      </c>
      <c r="AC938" s="5">
        <v>0</v>
      </c>
      <c r="AD938" s="5">
        <v>14509</v>
      </c>
      <c r="AE938" s="5">
        <v>152631</v>
      </c>
      <c r="AF938" s="5">
        <v>1</v>
      </c>
      <c r="AG938" s="5">
        <v>1</v>
      </c>
      <c r="AH938" s="5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11">
        <v>0</v>
      </c>
      <c r="AT938" s="5">
        <v>1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</row>
    <row r="939" spans="1:52" ht="15.75" customHeight="1">
      <c r="A939" s="4">
        <v>44228</v>
      </c>
      <c r="B939" s="2" t="s">
        <v>20</v>
      </c>
      <c r="C939" s="19">
        <v>2</v>
      </c>
      <c r="D939" s="5" t="s">
        <v>16</v>
      </c>
      <c r="E939" s="6">
        <v>5909.9543999999996</v>
      </c>
      <c r="F939" s="6">
        <f t="shared" si="0"/>
        <v>8.6843933946343359</v>
      </c>
      <c r="G939" s="21">
        <v>118875.4</v>
      </c>
      <c r="H939" s="30">
        <f t="shared" si="50"/>
        <v>14143273.200000001</v>
      </c>
      <c r="I939" s="10">
        <f t="shared" si="47"/>
        <v>16.464749676792664</v>
      </c>
      <c r="J939" s="10">
        <v>0.5</v>
      </c>
      <c r="K939" s="10">
        <v>483.78</v>
      </c>
      <c r="L939" s="6">
        <f t="shared" si="1"/>
        <v>6.1816302579249855</v>
      </c>
      <c r="M939" s="11">
        <v>133.22999999999999</v>
      </c>
      <c r="N939" s="11">
        <f t="shared" si="2"/>
        <v>4.899554746499545</v>
      </c>
      <c r="O939" s="5">
        <v>0</v>
      </c>
      <c r="P939" s="5">
        <v>1</v>
      </c>
      <c r="Q939" s="12">
        <v>1</v>
      </c>
      <c r="R939" s="5">
        <v>0</v>
      </c>
      <c r="S939" s="5">
        <f t="shared" si="37"/>
        <v>0</v>
      </c>
      <c r="T939" s="5">
        <v>3622.1604349999998</v>
      </c>
      <c r="U939" s="5">
        <f t="shared" si="4"/>
        <v>8.1948259320510068</v>
      </c>
      <c r="V939" s="2">
        <v>0</v>
      </c>
      <c r="W939" s="12">
        <v>0</v>
      </c>
      <c r="X939" s="5">
        <v>87.6</v>
      </c>
      <c r="Y939" s="6">
        <f t="shared" si="48"/>
        <v>114.97571859824124</v>
      </c>
      <c r="Z939" s="5">
        <v>11112241</v>
      </c>
      <c r="AA939" s="5">
        <v>400</v>
      </c>
      <c r="AB939" s="5">
        <v>157157</v>
      </c>
      <c r="AC939" s="5">
        <v>0</v>
      </c>
      <c r="AD939" s="5">
        <v>58719</v>
      </c>
      <c r="AE939" s="5">
        <v>322629</v>
      </c>
      <c r="AF939" s="5">
        <v>1</v>
      </c>
      <c r="AG939" s="5">
        <v>0</v>
      </c>
      <c r="AH939" s="5">
        <v>1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11">
        <v>0</v>
      </c>
      <c r="AT939" s="5">
        <v>1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</row>
    <row r="940" spans="1:52" ht="15.75" customHeight="1">
      <c r="A940" s="4">
        <v>44256</v>
      </c>
      <c r="B940" s="2" t="s">
        <v>20</v>
      </c>
      <c r="C940" s="19">
        <v>2</v>
      </c>
      <c r="D940" s="5" t="s">
        <v>16</v>
      </c>
      <c r="E940" s="6">
        <v>4432.4657999999999</v>
      </c>
      <c r="F940" s="6">
        <f t="shared" si="0"/>
        <v>8.396711322182556</v>
      </c>
      <c r="G940" s="21">
        <v>178313.1</v>
      </c>
      <c r="H940" s="30">
        <f t="shared" si="50"/>
        <v>14321586.300000001</v>
      </c>
      <c r="I940" s="10">
        <f t="shared" si="47"/>
        <v>16.477278488501327</v>
      </c>
      <c r="J940" s="10">
        <v>0.5</v>
      </c>
      <c r="K940" s="10">
        <v>496.73</v>
      </c>
      <c r="L940" s="6">
        <f t="shared" si="1"/>
        <v>6.2080466189203456</v>
      </c>
      <c r="M940" s="11">
        <v>166.35</v>
      </c>
      <c r="N940" s="11">
        <f t="shared" si="2"/>
        <v>5.1200874276573352</v>
      </c>
      <c r="O940" s="5">
        <v>0</v>
      </c>
      <c r="P940" s="5">
        <v>1</v>
      </c>
      <c r="Q940" s="12">
        <v>1</v>
      </c>
      <c r="R940" s="5">
        <v>0</v>
      </c>
      <c r="S940" s="5">
        <f t="shared" si="37"/>
        <v>0</v>
      </c>
      <c r="T940" s="5">
        <v>3622.1604349999998</v>
      </c>
      <c r="U940" s="5">
        <f t="shared" si="4"/>
        <v>8.1948259320510068</v>
      </c>
      <c r="V940" s="2">
        <v>0</v>
      </c>
      <c r="W940" s="12">
        <v>0</v>
      </c>
      <c r="X940" s="5">
        <v>88.04</v>
      </c>
      <c r="Y940" s="6">
        <f t="shared" si="48"/>
        <v>115.5532222076388</v>
      </c>
      <c r="Z940" s="5">
        <v>12149335</v>
      </c>
      <c r="AA940" s="5">
        <v>445</v>
      </c>
      <c r="AB940" s="5">
        <v>162468</v>
      </c>
      <c r="AC940" s="5">
        <v>1</v>
      </c>
      <c r="AD940" s="5">
        <v>2063543</v>
      </c>
      <c r="AE940" s="5">
        <v>814806</v>
      </c>
      <c r="AF940" s="5">
        <v>1</v>
      </c>
      <c r="AG940" s="5">
        <v>0</v>
      </c>
      <c r="AH940" s="5">
        <v>0</v>
      </c>
      <c r="AI940" s="6">
        <v>1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11">
        <v>0</v>
      </c>
      <c r="AT940" s="5">
        <v>1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</row>
    <row r="941" spans="1:52" ht="15.75" customHeight="1">
      <c r="A941" s="4">
        <v>44287</v>
      </c>
      <c r="B941" s="2" t="s">
        <v>20</v>
      </c>
      <c r="C941" s="19">
        <v>2</v>
      </c>
      <c r="D941" s="5" t="s">
        <v>16</v>
      </c>
      <c r="E941" s="6">
        <v>3447.4733999999999</v>
      </c>
      <c r="F941" s="6">
        <f t="shared" si="0"/>
        <v>8.1453968939016494</v>
      </c>
      <c r="G941" s="21">
        <v>237750.8</v>
      </c>
      <c r="H941" s="30">
        <f t="shared" si="50"/>
        <v>14559337.100000001</v>
      </c>
      <c r="I941" s="10">
        <f t="shared" si="47"/>
        <v>16.49374307085019</v>
      </c>
      <c r="J941" s="10">
        <v>0.5</v>
      </c>
      <c r="K941" s="10">
        <v>504.07</v>
      </c>
      <c r="L941" s="6">
        <f t="shared" si="1"/>
        <v>6.2227151473160891</v>
      </c>
      <c r="M941" s="11">
        <v>156.52000000000001</v>
      </c>
      <c r="N941" s="11">
        <f t="shared" si="2"/>
        <v>5.05955243433087</v>
      </c>
      <c r="O941" s="5">
        <v>0</v>
      </c>
      <c r="P941" s="5">
        <v>1</v>
      </c>
      <c r="Q941" s="12">
        <v>1</v>
      </c>
      <c r="R941" s="5">
        <v>0</v>
      </c>
      <c r="S941" s="5">
        <f t="shared" si="37"/>
        <v>0</v>
      </c>
      <c r="T941" s="5">
        <v>3622.1604349999998</v>
      </c>
      <c r="U941" s="5">
        <f t="shared" si="4"/>
        <v>8.1948259320510068</v>
      </c>
      <c r="V941" s="2">
        <v>0</v>
      </c>
      <c r="W941" s="12">
        <v>0</v>
      </c>
      <c r="X941" s="5">
        <v>86.72</v>
      </c>
      <c r="Y941" s="6">
        <f t="shared" si="48"/>
        <v>113.82071137944612</v>
      </c>
      <c r="Z941" s="5">
        <v>19164969</v>
      </c>
      <c r="AA941" s="5">
        <v>764</v>
      </c>
      <c r="AB941" s="5">
        <v>211853</v>
      </c>
      <c r="AC941" s="5">
        <v>0</v>
      </c>
      <c r="AD941" s="5">
        <v>2729335</v>
      </c>
      <c r="AE941" s="5">
        <v>1109153</v>
      </c>
      <c r="AF941" s="5">
        <v>1</v>
      </c>
      <c r="AG941" s="5">
        <v>0</v>
      </c>
      <c r="AH941" s="5">
        <v>0</v>
      </c>
      <c r="AI941" s="6">
        <v>0</v>
      </c>
      <c r="AJ941" s="6">
        <v>1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11">
        <v>0</v>
      </c>
      <c r="AT941" s="5">
        <v>1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</row>
    <row r="942" spans="1:52" ht="15.75" customHeight="1">
      <c r="A942" s="9">
        <v>44317</v>
      </c>
      <c r="B942" s="2" t="s">
        <v>20</v>
      </c>
      <c r="C942" s="19">
        <v>2</v>
      </c>
      <c r="D942" s="5" t="s">
        <v>16</v>
      </c>
      <c r="E942" s="6">
        <v>7387.4430000000002</v>
      </c>
      <c r="F942" s="6">
        <f t="shared" si="0"/>
        <v>8.9075369459485465</v>
      </c>
      <c r="G942" s="21">
        <v>297188.5</v>
      </c>
      <c r="H942" s="30">
        <f t="shared" si="50"/>
        <v>14856525.600000001</v>
      </c>
      <c r="I942" s="10">
        <f t="shared" si="47"/>
        <v>16.513949761033423</v>
      </c>
      <c r="J942" s="10">
        <v>0.5</v>
      </c>
      <c r="K942" s="10">
        <v>477.97</v>
      </c>
      <c r="L942" s="6">
        <f t="shared" si="1"/>
        <v>6.1695479690155945</v>
      </c>
      <c r="M942" s="11">
        <v>146.56</v>
      </c>
      <c r="N942" s="11">
        <f t="shared" si="2"/>
        <v>4.9942348727284749</v>
      </c>
      <c r="O942" s="5">
        <v>0</v>
      </c>
      <c r="P942" s="5">
        <v>1</v>
      </c>
      <c r="Q942" s="12">
        <v>1</v>
      </c>
      <c r="R942" s="5">
        <v>0</v>
      </c>
      <c r="S942" s="5">
        <f t="shared" si="37"/>
        <v>0</v>
      </c>
      <c r="T942" s="5">
        <v>3622.1604349999998</v>
      </c>
      <c r="U942" s="5">
        <f t="shared" si="4"/>
        <v>8.1948259320510068</v>
      </c>
      <c r="V942" s="2">
        <v>0</v>
      </c>
      <c r="W942" s="12">
        <v>0</v>
      </c>
      <c r="X942" s="5">
        <v>89.03</v>
      </c>
      <c r="Y942" s="6">
        <f t="shared" si="48"/>
        <v>116.85260532878331</v>
      </c>
      <c r="Z942" s="5">
        <v>28175044</v>
      </c>
      <c r="AA942" s="5">
        <v>906</v>
      </c>
      <c r="AB942" s="5">
        <v>331895</v>
      </c>
      <c r="AC942" s="5">
        <v>3</v>
      </c>
      <c r="AD942" s="5">
        <v>1784772</v>
      </c>
      <c r="AE942" s="5">
        <v>1156380</v>
      </c>
      <c r="AF942" s="5">
        <v>1</v>
      </c>
      <c r="AG942" s="5">
        <v>0</v>
      </c>
      <c r="AH942" s="5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11">
        <v>0</v>
      </c>
      <c r="AT942" s="5">
        <v>1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</row>
    <row r="943" spans="1:52" ht="15.75" customHeight="1">
      <c r="A943" s="4">
        <v>44348</v>
      </c>
      <c r="B943" s="2" t="s">
        <v>20</v>
      </c>
      <c r="C943" s="19">
        <v>2</v>
      </c>
      <c r="D943" s="5" t="s">
        <v>16</v>
      </c>
      <c r="E943" s="6">
        <v>4924.9620000000004</v>
      </c>
      <c r="F943" s="6">
        <f t="shared" si="0"/>
        <v>8.5020718378403828</v>
      </c>
      <c r="G943" s="21">
        <v>356626.2</v>
      </c>
      <c r="H943" s="30">
        <f t="shared" si="50"/>
        <v>15213151.800000001</v>
      </c>
      <c r="I943" s="10">
        <f t="shared" si="47"/>
        <v>16.537670861703511</v>
      </c>
      <c r="J943" s="10">
        <v>0.5</v>
      </c>
      <c r="K943" s="10">
        <v>508.07</v>
      </c>
      <c r="L943" s="6">
        <f t="shared" si="1"/>
        <v>6.2306192333611756</v>
      </c>
      <c r="M943" s="11">
        <v>164.02</v>
      </c>
      <c r="N943" s="11">
        <f t="shared" si="2"/>
        <v>5.1060666786761972</v>
      </c>
      <c r="O943" s="5">
        <v>0</v>
      </c>
      <c r="P943" s="5">
        <v>1</v>
      </c>
      <c r="Q943" s="12">
        <v>1</v>
      </c>
      <c r="R943" s="5">
        <v>0</v>
      </c>
      <c r="S943" s="5">
        <f t="shared" si="37"/>
        <v>0</v>
      </c>
      <c r="T943" s="5">
        <v>3622.1604349999998</v>
      </c>
      <c r="U943" s="5">
        <f t="shared" si="4"/>
        <v>8.1948259320510068</v>
      </c>
      <c r="V943" s="2">
        <v>0</v>
      </c>
      <c r="W943" s="12">
        <v>0</v>
      </c>
      <c r="X943" s="5">
        <v>87.58</v>
      </c>
      <c r="Y943" s="6">
        <f t="shared" si="48"/>
        <v>114.94946843417772</v>
      </c>
      <c r="Z943" s="5">
        <v>30411634</v>
      </c>
      <c r="AA943" s="5">
        <v>528</v>
      </c>
      <c r="AB943" s="5">
        <v>399459</v>
      </c>
      <c r="AC943" s="5">
        <v>3</v>
      </c>
      <c r="AD943" s="5">
        <v>1734226</v>
      </c>
      <c r="AE943" s="5">
        <v>1417256</v>
      </c>
      <c r="AF943" s="5">
        <v>1</v>
      </c>
      <c r="AG943" s="5">
        <v>0</v>
      </c>
      <c r="AH943" s="5">
        <v>0</v>
      </c>
      <c r="AI943" s="6">
        <v>0</v>
      </c>
      <c r="AJ943" s="6">
        <v>0</v>
      </c>
      <c r="AK943" s="6">
        <v>0</v>
      </c>
      <c r="AL943" s="6">
        <v>1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11">
        <v>0</v>
      </c>
      <c r="AT943" s="5">
        <v>1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</row>
    <row r="944" spans="1:52" ht="15.75" customHeight="1">
      <c r="A944" s="4">
        <v>44378</v>
      </c>
      <c r="B944" s="2" t="s">
        <v>20</v>
      </c>
      <c r="C944" s="19">
        <v>2</v>
      </c>
      <c r="D944" s="5" t="s">
        <v>16</v>
      </c>
      <c r="E944" s="6">
        <v>7879.9391999999998</v>
      </c>
      <c r="F944" s="6">
        <f t="shared" si="0"/>
        <v>8.9720754670861176</v>
      </c>
      <c r="G944" s="21">
        <v>416063.9</v>
      </c>
      <c r="H944" s="30">
        <f t="shared" si="50"/>
        <v>15629215.700000001</v>
      </c>
      <c r="I944" s="10">
        <f t="shared" si="47"/>
        <v>16.564652521995971</v>
      </c>
      <c r="J944" s="10">
        <v>0.5</v>
      </c>
      <c r="K944" s="10">
        <v>471.44</v>
      </c>
      <c r="L944" s="6">
        <f t="shared" si="1"/>
        <v>6.1557918405296581</v>
      </c>
      <c r="M944" s="11">
        <v>155.61000000000001</v>
      </c>
      <c r="N944" s="11">
        <f t="shared" si="2"/>
        <v>5.0537586384783424</v>
      </c>
      <c r="O944" s="5">
        <v>0</v>
      </c>
      <c r="P944" s="5">
        <v>1</v>
      </c>
      <c r="Q944" s="12">
        <v>1</v>
      </c>
      <c r="R944" s="5">
        <v>0</v>
      </c>
      <c r="S944" s="5">
        <f t="shared" si="37"/>
        <v>0</v>
      </c>
      <c r="T944" s="5">
        <v>3622.1604349999998</v>
      </c>
      <c r="U944" s="5">
        <f t="shared" si="4"/>
        <v>8.1948259320510068</v>
      </c>
      <c r="V944" s="2">
        <v>0</v>
      </c>
      <c r="W944" s="12">
        <v>0</v>
      </c>
      <c r="X944" s="5">
        <v>88.27</v>
      </c>
      <c r="Y944" s="6">
        <f t="shared" si="48"/>
        <v>115.85509909436934</v>
      </c>
      <c r="Z944" s="5">
        <v>31655824</v>
      </c>
      <c r="AA944" s="5">
        <v>2402</v>
      </c>
      <c r="AB944" s="5">
        <v>424351</v>
      </c>
      <c r="AC944" s="5">
        <v>1</v>
      </c>
      <c r="AE944" s="5">
        <v>2086395</v>
      </c>
      <c r="AF944" s="5">
        <v>1</v>
      </c>
      <c r="AG944" s="5">
        <v>0</v>
      </c>
      <c r="AH944" s="5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1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11">
        <v>0</v>
      </c>
      <c r="AT944" s="5">
        <v>1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</row>
    <row r="945" spans="1:52" ht="15.75" customHeight="1">
      <c r="A945" s="4">
        <v>44409</v>
      </c>
      <c r="B945" s="2" t="s">
        <v>20</v>
      </c>
      <c r="C945" s="19">
        <v>2</v>
      </c>
      <c r="D945" s="5" t="s">
        <v>16</v>
      </c>
      <c r="E945" s="6">
        <v>5663.7062999999998</v>
      </c>
      <c r="F945" s="6">
        <f t="shared" si="0"/>
        <v>8.6418337802155403</v>
      </c>
      <c r="G945" s="21">
        <v>475501.6</v>
      </c>
      <c r="H945" s="30">
        <f t="shared" si="50"/>
        <v>16104717.300000001</v>
      </c>
      <c r="I945" s="10">
        <f t="shared" si="47"/>
        <v>16.594622787038574</v>
      </c>
      <c r="J945" s="10">
        <v>0.5</v>
      </c>
      <c r="K945" s="10">
        <v>508.07</v>
      </c>
      <c r="L945" s="6">
        <f t="shared" si="1"/>
        <v>6.2306192333611756</v>
      </c>
      <c r="M945" s="11">
        <v>158.33000000000001</v>
      </c>
      <c r="N945" s="11">
        <f t="shared" si="2"/>
        <v>5.0709775231024175</v>
      </c>
      <c r="O945" s="5">
        <v>0</v>
      </c>
      <c r="P945" s="5">
        <v>1</v>
      </c>
      <c r="Q945" s="12">
        <v>1</v>
      </c>
      <c r="R945" s="5">
        <v>0</v>
      </c>
      <c r="S945" s="5">
        <f t="shared" si="37"/>
        <v>0</v>
      </c>
      <c r="T945" s="5">
        <v>3622.1604349999998</v>
      </c>
      <c r="U945" s="5">
        <f t="shared" si="4"/>
        <v>8.1948259320510068</v>
      </c>
      <c r="V945" s="2">
        <v>0</v>
      </c>
      <c r="W945" s="12">
        <v>0</v>
      </c>
      <c r="X945" s="5">
        <v>87.75</v>
      </c>
      <c r="Y945" s="6">
        <f t="shared" si="48"/>
        <v>115.17259482871768</v>
      </c>
      <c r="Z945" s="5">
        <v>32810845</v>
      </c>
      <c r="AA945" s="5">
        <v>2639</v>
      </c>
      <c r="AB945" s="5">
        <v>439020</v>
      </c>
      <c r="AC945" s="5">
        <v>18</v>
      </c>
      <c r="AD945" s="5">
        <v>5493614</v>
      </c>
      <c r="AE945" s="5">
        <v>1112168</v>
      </c>
      <c r="AF945" s="5">
        <v>1</v>
      </c>
      <c r="AG945" s="5">
        <v>0</v>
      </c>
      <c r="AH945" s="5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</v>
      </c>
      <c r="AO945" s="6">
        <v>0</v>
      </c>
      <c r="AP945" s="6">
        <v>0</v>
      </c>
      <c r="AQ945" s="6">
        <v>0</v>
      </c>
      <c r="AR945" s="6">
        <v>0</v>
      </c>
      <c r="AS945" s="11">
        <v>0</v>
      </c>
      <c r="AT945" s="5">
        <v>1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</row>
    <row r="946" spans="1:52" ht="15.75" customHeight="1">
      <c r="A946" s="4">
        <v>44440</v>
      </c>
      <c r="B946" s="2" t="s">
        <v>20</v>
      </c>
      <c r="C946" s="19">
        <v>2</v>
      </c>
      <c r="D946" s="5" t="s">
        <v>16</v>
      </c>
      <c r="E946" s="6">
        <v>5417.4582</v>
      </c>
      <c r="F946" s="6">
        <f t="shared" si="0"/>
        <v>8.5973820176447067</v>
      </c>
      <c r="G946" s="21">
        <v>534939.30000000005</v>
      </c>
      <c r="H946" s="30">
        <f t="shared" si="50"/>
        <v>16639656.600000001</v>
      </c>
      <c r="I946" s="10">
        <f t="shared" si="47"/>
        <v>16.62729935612516</v>
      </c>
      <c r="J946" s="10">
        <v>0.5</v>
      </c>
      <c r="K946" s="10">
        <v>471.44</v>
      </c>
      <c r="L946" s="6">
        <f t="shared" si="1"/>
        <v>6.1557918405296581</v>
      </c>
      <c r="M946" s="18">
        <v>161.94999999999999</v>
      </c>
      <c r="N946" s="11">
        <f t="shared" si="2"/>
        <v>5.0934434052835709</v>
      </c>
      <c r="O946" s="5">
        <v>0</v>
      </c>
      <c r="P946" s="5">
        <v>1</v>
      </c>
      <c r="Q946" s="12">
        <v>1</v>
      </c>
      <c r="R946" s="5">
        <v>0</v>
      </c>
      <c r="S946" s="5">
        <f t="shared" si="37"/>
        <v>0</v>
      </c>
      <c r="T946" s="5">
        <v>3622.1604349999998</v>
      </c>
      <c r="U946" s="5">
        <f t="shared" si="4"/>
        <v>8.1948259320510068</v>
      </c>
      <c r="V946" s="2">
        <v>0</v>
      </c>
      <c r="W946" s="12">
        <v>0</v>
      </c>
      <c r="X946" s="5">
        <v>86.71</v>
      </c>
      <c r="Y946" s="6">
        <f t="shared" si="48"/>
        <v>113.80758629741436</v>
      </c>
      <c r="Z946" s="5">
        <v>33766707</v>
      </c>
      <c r="AA946" s="5">
        <v>28901</v>
      </c>
      <c r="AB946" s="5">
        <v>448339</v>
      </c>
      <c r="AC946" s="5">
        <v>40</v>
      </c>
      <c r="AD946" s="5">
        <v>6732827</v>
      </c>
      <c r="AE946" s="5">
        <v>643381</v>
      </c>
      <c r="AF946" s="5">
        <v>1</v>
      </c>
      <c r="AG946" s="5">
        <v>0</v>
      </c>
      <c r="AH946" s="5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1</v>
      </c>
      <c r="AP946" s="6">
        <v>0</v>
      </c>
      <c r="AQ946" s="6">
        <v>0</v>
      </c>
      <c r="AR946" s="6">
        <v>0</v>
      </c>
      <c r="AS946" s="11">
        <v>0</v>
      </c>
      <c r="AT946" s="5">
        <v>1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</row>
    <row r="947" spans="1:52" ht="15.75" customHeight="1">
      <c r="A947" s="4">
        <v>44470</v>
      </c>
      <c r="B947" s="2" t="s">
        <v>20</v>
      </c>
      <c r="C947" s="19">
        <v>2</v>
      </c>
      <c r="D947" s="5" t="s">
        <v>16</v>
      </c>
      <c r="E947" s="6">
        <v>9357.4277999999995</v>
      </c>
      <c r="F947" s="6">
        <f t="shared" si="0"/>
        <v>9.1439257240127763</v>
      </c>
      <c r="G947" s="21">
        <v>594377</v>
      </c>
      <c r="H947" s="30">
        <f t="shared" si="50"/>
        <v>17234033.600000001</v>
      </c>
      <c r="I947" s="10">
        <f t="shared" si="47"/>
        <v>16.662396684414393</v>
      </c>
      <c r="J947" s="10">
        <v>0.5</v>
      </c>
      <c r="K947" s="10">
        <v>461.8</v>
      </c>
      <c r="L947" s="6">
        <f t="shared" si="1"/>
        <v>6.1351318969203952</v>
      </c>
      <c r="M947" s="11">
        <v>160.91</v>
      </c>
      <c r="N947" s="11">
        <f t="shared" si="2"/>
        <v>5.0870406252986609</v>
      </c>
      <c r="O947" s="5">
        <v>0</v>
      </c>
      <c r="P947" s="5">
        <v>1</v>
      </c>
      <c r="Q947" s="12">
        <v>1</v>
      </c>
      <c r="R947" s="5">
        <v>0</v>
      </c>
      <c r="S947" s="5">
        <f t="shared" si="37"/>
        <v>0</v>
      </c>
      <c r="T947" s="5">
        <v>3622.1604349999998</v>
      </c>
      <c r="U947" s="5">
        <f t="shared" si="4"/>
        <v>8.1948259320510068</v>
      </c>
      <c r="V947" s="2">
        <v>0</v>
      </c>
      <c r="W947" s="12">
        <v>0</v>
      </c>
      <c r="X947" s="5">
        <v>87.04</v>
      </c>
      <c r="Y947" s="6">
        <f t="shared" si="48"/>
        <v>114.24071400446253</v>
      </c>
      <c r="Z947" s="5">
        <v>34285814</v>
      </c>
      <c r="AA947" s="5">
        <v>101853</v>
      </c>
      <c r="AB947" s="5">
        <v>458437</v>
      </c>
      <c r="AC947" s="5">
        <v>312</v>
      </c>
      <c r="AD947" s="5">
        <v>4141918</v>
      </c>
      <c r="AE947" s="5">
        <v>930611</v>
      </c>
      <c r="AF947" s="5">
        <v>1</v>
      </c>
      <c r="AG947" s="5">
        <v>0</v>
      </c>
      <c r="AH947" s="5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1</v>
      </c>
      <c r="AQ947" s="6">
        <v>0</v>
      </c>
      <c r="AR947" s="6">
        <v>0</v>
      </c>
      <c r="AS947" s="11">
        <v>0</v>
      </c>
      <c r="AT947" s="5">
        <v>1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</row>
    <row r="948" spans="1:52" ht="15.75" customHeight="1">
      <c r="A948" s="4">
        <v>44501</v>
      </c>
      <c r="B948" s="2" t="s">
        <v>20</v>
      </c>
      <c r="C948" s="19">
        <v>2</v>
      </c>
      <c r="D948" s="5" t="s">
        <v>16</v>
      </c>
      <c r="E948" s="6">
        <v>6894.9467999999997</v>
      </c>
      <c r="F948" s="6">
        <f t="shared" si="0"/>
        <v>8.8385440744615948</v>
      </c>
      <c r="G948" s="21">
        <v>653814.69999999995</v>
      </c>
      <c r="H948" s="30">
        <f t="shared" si="50"/>
        <v>17887848.300000001</v>
      </c>
      <c r="I948" s="10">
        <f t="shared" si="47"/>
        <v>16.699632174355386</v>
      </c>
      <c r="J948" s="10">
        <v>0.5</v>
      </c>
      <c r="K948" s="10">
        <v>516.14</v>
      </c>
      <c r="L948" s="6">
        <f t="shared" si="1"/>
        <v>6.2463780465109942</v>
      </c>
      <c r="M948" s="11">
        <v>157.68</v>
      </c>
      <c r="N948" s="11">
        <f t="shared" si="2"/>
        <v>5.0668895956461295</v>
      </c>
      <c r="O948" s="5">
        <v>0</v>
      </c>
      <c r="P948" s="5">
        <v>1</v>
      </c>
      <c r="Q948" s="12">
        <v>1</v>
      </c>
      <c r="R948" s="5">
        <v>0</v>
      </c>
      <c r="S948" s="5">
        <f t="shared" si="37"/>
        <v>0</v>
      </c>
      <c r="T948" s="5">
        <v>3622.1604349999998</v>
      </c>
      <c r="U948" s="5">
        <f t="shared" si="4"/>
        <v>8.1948259320510068</v>
      </c>
      <c r="V948" s="2">
        <v>0</v>
      </c>
      <c r="W948" s="12">
        <v>0</v>
      </c>
      <c r="X948" s="5">
        <v>88.59</v>
      </c>
      <c r="Y948" s="6">
        <f t="shared" si="48"/>
        <v>116.27510171938575</v>
      </c>
      <c r="Z948" s="5">
        <v>34596776</v>
      </c>
      <c r="AA948" s="5">
        <v>66351</v>
      </c>
      <c r="AB948" s="5">
        <v>469247</v>
      </c>
      <c r="AC948" s="5">
        <v>311</v>
      </c>
      <c r="AD948" s="5">
        <v>8563136</v>
      </c>
      <c r="AE948" s="5">
        <v>800023</v>
      </c>
      <c r="AF948" s="5">
        <v>1</v>
      </c>
      <c r="AG948" s="5">
        <v>0</v>
      </c>
      <c r="AH948" s="5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1</v>
      </c>
      <c r="AR948" s="6">
        <v>0</v>
      </c>
      <c r="AS948" s="11">
        <v>0</v>
      </c>
      <c r="AT948" s="5">
        <v>1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</row>
    <row r="949" spans="1:52" ht="15.75" customHeight="1">
      <c r="A949" s="4">
        <v>44531</v>
      </c>
      <c r="B949" s="2" t="s">
        <v>20</v>
      </c>
      <c r="C949" s="19">
        <v>2</v>
      </c>
      <c r="D949" s="5" t="s">
        <v>16</v>
      </c>
      <c r="E949" s="6">
        <v>7879.9391999999998</v>
      </c>
      <c r="F949" s="6">
        <f t="shared" si="0"/>
        <v>8.9720754670861176</v>
      </c>
      <c r="G949" s="21">
        <v>713252.4</v>
      </c>
      <c r="H949" s="30">
        <f t="shared" si="50"/>
        <v>18601100.699999999</v>
      </c>
      <c r="I949" s="10">
        <f t="shared" si="47"/>
        <v>16.73873131435187</v>
      </c>
      <c r="J949" s="10">
        <v>0.5</v>
      </c>
      <c r="K949" s="10">
        <v>518.45000000000005</v>
      </c>
      <c r="L949" s="6">
        <f t="shared" si="1"/>
        <v>6.250843591004287</v>
      </c>
      <c r="M949" s="11">
        <v>172.94</v>
      </c>
      <c r="N949" s="11">
        <f t="shared" si="2"/>
        <v>5.1587104121616187</v>
      </c>
      <c r="O949" s="5">
        <v>0</v>
      </c>
      <c r="P949" s="5">
        <v>1</v>
      </c>
      <c r="Q949" s="12">
        <v>1</v>
      </c>
      <c r="R949" s="5">
        <v>0</v>
      </c>
      <c r="S949" s="5">
        <f t="shared" si="37"/>
        <v>0</v>
      </c>
      <c r="T949" s="5">
        <v>3622.1604349999998</v>
      </c>
      <c r="U949" s="5">
        <f t="shared" si="4"/>
        <v>8.1948259320510068</v>
      </c>
      <c r="V949" s="2">
        <v>0</v>
      </c>
      <c r="W949" s="12">
        <v>0</v>
      </c>
      <c r="X949" s="5">
        <v>87.76</v>
      </c>
      <c r="Y949" s="6">
        <f t="shared" si="48"/>
        <v>115.18571991074944</v>
      </c>
      <c r="Z949" s="5">
        <v>34861579</v>
      </c>
      <c r="AA949" s="5">
        <v>14680</v>
      </c>
      <c r="AB949" s="5">
        <v>481486</v>
      </c>
      <c r="AC949" s="5">
        <v>110</v>
      </c>
      <c r="AD949" s="5">
        <v>10147925</v>
      </c>
      <c r="AE949" s="5">
        <v>915173</v>
      </c>
      <c r="AF949" s="5">
        <v>1</v>
      </c>
      <c r="AG949" s="5">
        <v>0</v>
      </c>
      <c r="AH949" s="5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1</v>
      </c>
      <c r="AS949" s="11">
        <v>0</v>
      </c>
      <c r="AT949" s="5">
        <v>1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</row>
    <row r="950" spans="1:52" ht="15.75" customHeight="1">
      <c r="A950" s="4">
        <v>44562</v>
      </c>
      <c r="B950" s="2" t="s">
        <v>20</v>
      </c>
      <c r="C950" s="19">
        <v>2</v>
      </c>
      <c r="D950" s="5" t="s">
        <v>16</v>
      </c>
      <c r="E950" s="6">
        <v>7826</v>
      </c>
      <c r="F950" s="6">
        <f t="shared" si="0"/>
        <v>8.9652068027703571</v>
      </c>
      <c r="G950" s="21">
        <v>61612.25</v>
      </c>
      <c r="H950" s="30">
        <f t="shared" si="50"/>
        <v>18662712.949999999</v>
      </c>
      <c r="I950" s="10">
        <f t="shared" si="47"/>
        <v>16.742038131347201</v>
      </c>
      <c r="J950" s="10">
        <v>0.5</v>
      </c>
      <c r="K950" s="10">
        <v>511.96</v>
      </c>
      <c r="L950" s="6">
        <f t="shared" si="1"/>
        <v>6.2382464969875908</v>
      </c>
      <c r="M950" s="11">
        <v>160.78</v>
      </c>
      <c r="N950" s="11">
        <f t="shared" si="2"/>
        <v>5.0862373875898061</v>
      </c>
      <c r="O950" s="5">
        <v>0</v>
      </c>
      <c r="P950" s="5">
        <v>1</v>
      </c>
      <c r="Q950" s="12">
        <v>1</v>
      </c>
      <c r="R950" s="5">
        <v>0</v>
      </c>
      <c r="S950" s="5">
        <f t="shared" si="37"/>
        <v>0</v>
      </c>
      <c r="T950" s="5">
        <v>3622.1604349999998</v>
      </c>
      <c r="U950" s="5">
        <f t="shared" si="4"/>
        <v>8.1948259320510068</v>
      </c>
      <c r="V950" s="2">
        <v>0</v>
      </c>
      <c r="W950" s="12">
        <v>0</v>
      </c>
      <c r="X950" s="5">
        <v>87.96</v>
      </c>
      <c r="Y950" s="6">
        <f t="shared" si="48"/>
        <v>115.44822155138471</v>
      </c>
      <c r="Z950" s="5">
        <v>41469499</v>
      </c>
      <c r="AA950" s="5">
        <v>73406</v>
      </c>
      <c r="AB950" s="5">
        <v>496242</v>
      </c>
      <c r="AC950" s="5">
        <v>27</v>
      </c>
      <c r="AD950" s="5">
        <v>7423888</v>
      </c>
      <c r="AE950" s="5">
        <v>1244187</v>
      </c>
      <c r="AF950" s="5">
        <v>1</v>
      </c>
      <c r="AG950" s="5">
        <v>1</v>
      </c>
      <c r="AH950" s="5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11">
        <v>0</v>
      </c>
      <c r="AT950" s="5">
        <v>1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</row>
    <row r="951" spans="1:52" ht="15.75" customHeight="1">
      <c r="A951" s="4">
        <v>44593</v>
      </c>
      <c r="B951" s="2" t="s">
        <v>20</v>
      </c>
      <c r="C951" s="19">
        <v>2</v>
      </c>
      <c r="D951" s="5" t="s">
        <v>16</v>
      </c>
      <c r="E951" s="6">
        <v>7224</v>
      </c>
      <c r="F951" s="6">
        <f t="shared" si="0"/>
        <v>8.8851640950968207</v>
      </c>
      <c r="G951" s="21">
        <v>123224.5</v>
      </c>
      <c r="H951" s="30">
        <f t="shared" si="50"/>
        <v>18785937.449999999</v>
      </c>
      <c r="I951" s="10">
        <f t="shared" si="47"/>
        <v>16.7486191399239</v>
      </c>
      <c r="J951" s="10">
        <v>0.5</v>
      </c>
      <c r="K951" s="10">
        <v>521.51</v>
      </c>
      <c r="L951" s="6">
        <f t="shared" si="1"/>
        <v>6.2567284497123978</v>
      </c>
      <c r="M951" s="11">
        <v>156.65</v>
      </c>
      <c r="N951" s="11">
        <f t="shared" si="2"/>
        <v>5.0603773859910701</v>
      </c>
      <c r="O951" s="5">
        <v>0</v>
      </c>
      <c r="P951" s="5">
        <v>1</v>
      </c>
      <c r="Q951" s="12">
        <v>1</v>
      </c>
      <c r="R951" s="5">
        <v>0</v>
      </c>
      <c r="S951" s="5">
        <f t="shared" si="37"/>
        <v>0</v>
      </c>
      <c r="T951" s="5">
        <v>3622.1604349999998</v>
      </c>
      <c r="U951" s="5">
        <f t="shared" si="4"/>
        <v>8.1948259320510068</v>
      </c>
      <c r="V951" s="2">
        <v>0</v>
      </c>
      <c r="W951" s="12">
        <v>0</v>
      </c>
      <c r="X951" s="5">
        <v>87.91</v>
      </c>
      <c r="Y951" s="6">
        <f t="shared" si="48"/>
        <v>115.38259614122589</v>
      </c>
      <c r="Z951" s="5">
        <v>42931045</v>
      </c>
      <c r="AA951" s="5">
        <v>371613</v>
      </c>
      <c r="AB951" s="5">
        <v>514023</v>
      </c>
      <c r="AC951" s="5">
        <v>164</v>
      </c>
      <c r="AD951" s="5">
        <v>1453832</v>
      </c>
      <c r="AE951" s="5">
        <v>735005</v>
      </c>
      <c r="AF951" s="5">
        <v>1</v>
      </c>
      <c r="AG951" s="5">
        <v>0</v>
      </c>
      <c r="AH951" s="5">
        <v>1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11">
        <v>0</v>
      </c>
      <c r="AT951" s="5">
        <v>1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</row>
    <row r="952" spans="1:52" ht="15.75" customHeight="1">
      <c r="A952" s="4">
        <v>44621</v>
      </c>
      <c r="B952" s="2" t="s">
        <v>20</v>
      </c>
      <c r="C952" s="19">
        <v>2</v>
      </c>
      <c r="D952" s="5" t="s">
        <v>16</v>
      </c>
      <c r="E952" s="6">
        <v>5418</v>
      </c>
      <c r="F952" s="6">
        <f t="shared" si="0"/>
        <v>8.5974820226450408</v>
      </c>
      <c r="G952" s="21">
        <v>184836.75</v>
      </c>
      <c r="H952" s="30">
        <f t="shared" si="50"/>
        <v>18970774.199999999</v>
      </c>
      <c r="I952" s="10">
        <f t="shared" si="47"/>
        <v>16.758410152886537</v>
      </c>
      <c r="J952" s="10">
        <v>0.5</v>
      </c>
      <c r="K952" s="10">
        <v>520.9</v>
      </c>
      <c r="L952" s="6">
        <f t="shared" si="1"/>
        <v>6.2555580847511454</v>
      </c>
      <c r="M952" s="11">
        <v>175.27</v>
      </c>
      <c r="N952" s="11">
        <f t="shared" si="2"/>
        <v>5.1720169104318625</v>
      </c>
      <c r="O952" s="5">
        <v>0</v>
      </c>
      <c r="P952" s="5">
        <v>1</v>
      </c>
      <c r="Q952" s="12">
        <v>1</v>
      </c>
      <c r="R952" s="5">
        <v>0</v>
      </c>
      <c r="S952" s="5">
        <f t="shared" si="37"/>
        <v>0</v>
      </c>
      <c r="T952" s="5">
        <v>3622.1604349999998</v>
      </c>
      <c r="U952" s="5">
        <f t="shared" si="4"/>
        <v>8.1948259320510068</v>
      </c>
      <c r="V952" s="2">
        <v>0</v>
      </c>
      <c r="W952" s="12">
        <v>0</v>
      </c>
      <c r="X952" s="5">
        <v>88.57</v>
      </c>
      <c r="Y952" s="6">
        <f t="shared" si="48"/>
        <v>116.24885155532222</v>
      </c>
      <c r="Z952" s="5">
        <v>43025775</v>
      </c>
      <c r="AA952" s="5">
        <v>372004</v>
      </c>
      <c r="AB952" s="5">
        <v>521181</v>
      </c>
      <c r="AC952" s="5">
        <v>249</v>
      </c>
      <c r="AD952" s="5">
        <v>3427223</v>
      </c>
      <c r="AE952" s="5">
        <v>319645</v>
      </c>
      <c r="AF952" s="5">
        <v>1</v>
      </c>
      <c r="AG952" s="5">
        <v>0</v>
      </c>
      <c r="AH952" s="5">
        <v>0</v>
      </c>
      <c r="AI952" s="6">
        <v>1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11">
        <v>0</v>
      </c>
      <c r="AT952" s="5">
        <v>1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</row>
    <row r="953" spans="1:52" ht="15.75" customHeight="1">
      <c r="A953" s="4">
        <v>44652</v>
      </c>
      <c r="B953" s="2" t="s">
        <v>20</v>
      </c>
      <c r="C953" s="19">
        <v>2</v>
      </c>
      <c r="D953" s="5" t="s">
        <v>16</v>
      </c>
      <c r="E953" s="6">
        <v>4214</v>
      </c>
      <c r="F953" s="6">
        <f t="shared" si="0"/>
        <v>8.3461675943641342</v>
      </c>
      <c r="G953" s="21">
        <v>246449</v>
      </c>
      <c r="H953" s="30">
        <f t="shared" si="50"/>
        <v>19217223.199999999</v>
      </c>
      <c r="I953" s="10">
        <f t="shared" si="47"/>
        <v>16.771317476563251</v>
      </c>
      <c r="J953" s="10">
        <v>0.5</v>
      </c>
      <c r="K953" s="10">
        <v>489.73</v>
      </c>
      <c r="L953" s="6">
        <f t="shared" si="1"/>
        <v>6.1938542188289736</v>
      </c>
      <c r="M953" s="11">
        <v>166.61</v>
      </c>
      <c r="N953" s="11">
        <f t="shared" si="2"/>
        <v>5.1216398521391673</v>
      </c>
      <c r="O953" s="5">
        <v>0</v>
      </c>
      <c r="P953" s="5">
        <v>1</v>
      </c>
      <c r="Q953" s="12">
        <v>1</v>
      </c>
      <c r="R953" s="5">
        <v>0</v>
      </c>
      <c r="S953" s="5">
        <f t="shared" si="37"/>
        <v>0</v>
      </c>
      <c r="T953" s="5">
        <v>3622.1604349999998</v>
      </c>
      <c r="U953" s="5">
        <f t="shared" si="4"/>
        <v>8.1948259320510068</v>
      </c>
      <c r="V953" s="2">
        <v>0</v>
      </c>
      <c r="W953" s="12">
        <v>0</v>
      </c>
      <c r="X953" s="5">
        <v>89.34</v>
      </c>
      <c r="Y953" s="6">
        <f t="shared" si="48"/>
        <v>117.25948287176796</v>
      </c>
      <c r="Z953" s="5">
        <v>43079188</v>
      </c>
      <c r="AA953" s="5">
        <v>96822</v>
      </c>
      <c r="AB953" s="5">
        <v>523843</v>
      </c>
      <c r="AC953" s="5">
        <v>67</v>
      </c>
      <c r="AD953" s="5">
        <v>1701306</v>
      </c>
      <c r="AE953" s="5">
        <v>187223</v>
      </c>
      <c r="AF953" s="5">
        <v>1</v>
      </c>
      <c r="AG953" s="5">
        <v>0</v>
      </c>
      <c r="AH953" s="5">
        <v>0</v>
      </c>
      <c r="AI953" s="6">
        <v>0</v>
      </c>
      <c r="AJ953" s="6">
        <v>1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11">
        <v>0</v>
      </c>
      <c r="AT953" s="5">
        <v>1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</row>
    <row r="954" spans="1:52" ht="15.75" customHeight="1">
      <c r="A954" s="9">
        <v>44682</v>
      </c>
      <c r="B954" s="2" t="s">
        <v>20</v>
      </c>
      <c r="C954" s="19">
        <v>2</v>
      </c>
      <c r="D954" s="5" t="s">
        <v>16</v>
      </c>
      <c r="E954" s="6">
        <v>9030</v>
      </c>
      <c r="F954" s="6">
        <f t="shared" si="0"/>
        <v>9.1083076464110313</v>
      </c>
      <c r="G954" s="21">
        <v>308061.25</v>
      </c>
      <c r="H954" s="30">
        <f t="shared" si="50"/>
        <v>19525284.449999999</v>
      </c>
      <c r="I954" s="10">
        <f t="shared" si="47"/>
        <v>16.787220822085825</v>
      </c>
      <c r="J954" s="10">
        <v>0.5</v>
      </c>
      <c r="K954" s="10">
        <v>459.57</v>
      </c>
      <c r="L954" s="6">
        <f t="shared" si="1"/>
        <v>6.1302912696927141</v>
      </c>
      <c r="M954" s="11">
        <v>166.73</v>
      </c>
      <c r="N954" s="11">
        <f t="shared" si="2"/>
        <v>5.1223555437066635</v>
      </c>
      <c r="O954" s="5">
        <v>0</v>
      </c>
      <c r="P954" s="5">
        <v>1</v>
      </c>
      <c r="Q954" s="12">
        <v>1</v>
      </c>
      <c r="R954" s="5">
        <v>0</v>
      </c>
      <c r="S954" s="5">
        <f t="shared" si="37"/>
        <v>0</v>
      </c>
      <c r="T954" s="5">
        <v>3622.1604349999998</v>
      </c>
      <c r="U954" s="5">
        <f t="shared" si="4"/>
        <v>8.1948259320510068</v>
      </c>
      <c r="V954" s="2">
        <v>0</v>
      </c>
      <c r="W954" s="12">
        <v>0</v>
      </c>
      <c r="X954" s="5">
        <v>88.43</v>
      </c>
      <c r="Y954" s="6">
        <f t="shared" si="48"/>
        <v>116.06510040687755</v>
      </c>
      <c r="Z954" s="5">
        <v>43160832</v>
      </c>
      <c r="AA954" s="5">
        <v>110044</v>
      </c>
      <c r="AB954" s="5">
        <v>524636</v>
      </c>
      <c r="AC954" s="5">
        <v>54</v>
      </c>
      <c r="AD954" s="5">
        <v>1356081</v>
      </c>
      <c r="AE954" s="5">
        <v>171492</v>
      </c>
      <c r="AF954" s="5">
        <v>1</v>
      </c>
      <c r="AG954" s="5">
        <v>0</v>
      </c>
      <c r="AH954" s="5">
        <v>0</v>
      </c>
      <c r="AI954" s="6">
        <v>0</v>
      </c>
      <c r="AJ954" s="6">
        <v>0</v>
      </c>
      <c r="AK954" s="6">
        <v>1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11">
        <v>0</v>
      </c>
      <c r="AT954" s="5">
        <v>1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</row>
    <row r="955" spans="1:52" ht="15.75" customHeight="1">
      <c r="A955" s="4">
        <v>44713</v>
      </c>
      <c r="B955" s="2" t="s">
        <v>20</v>
      </c>
      <c r="C955" s="19">
        <v>2</v>
      </c>
      <c r="D955" s="5" t="s">
        <v>16</v>
      </c>
      <c r="E955" s="6">
        <v>6020</v>
      </c>
      <c r="F955" s="6">
        <f t="shared" si="0"/>
        <v>8.7028425383028676</v>
      </c>
      <c r="G955" s="21">
        <v>369673.5</v>
      </c>
      <c r="H955" s="30">
        <f t="shared" si="50"/>
        <v>19894957.949999999</v>
      </c>
      <c r="I955" s="10">
        <f t="shared" si="47"/>
        <v>16.805976888244551</v>
      </c>
      <c r="J955" s="10">
        <v>0.5</v>
      </c>
      <c r="K955" s="10">
        <v>551.27</v>
      </c>
      <c r="L955" s="6">
        <f t="shared" si="1"/>
        <v>6.3122247072820477</v>
      </c>
      <c r="M955" s="11">
        <v>169.06</v>
      </c>
      <c r="N955" s="11">
        <f t="shared" si="2"/>
        <v>5.1361513159576466</v>
      </c>
      <c r="O955" s="5">
        <v>0</v>
      </c>
      <c r="P955" s="5">
        <v>1</v>
      </c>
      <c r="Q955" s="12">
        <v>1</v>
      </c>
      <c r="R955" s="5">
        <v>0</v>
      </c>
      <c r="S955" s="5">
        <f t="shared" si="37"/>
        <v>0</v>
      </c>
      <c r="T955" s="5">
        <v>3622.1604349999998</v>
      </c>
      <c r="U955" s="5">
        <f t="shared" si="4"/>
        <v>8.1948259320510068</v>
      </c>
      <c r="V955" s="2">
        <v>0</v>
      </c>
      <c r="W955" s="12">
        <v>0</v>
      </c>
      <c r="X955" s="5">
        <v>90.43</v>
      </c>
      <c r="Y955" s="6">
        <f t="shared" si="48"/>
        <v>118.69011681323009</v>
      </c>
      <c r="Z955" s="5">
        <v>43469234</v>
      </c>
      <c r="AA955" s="5">
        <v>140774</v>
      </c>
      <c r="AB955" s="5">
        <v>525139</v>
      </c>
      <c r="AC955" s="5">
        <v>24</v>
      </c>
      <c r="AD955" s="5">
        <v>1512729</v>
      </c>
      <c r="AE955" s="5">
        <v>93934</v>
      </c>
      <c r="AF955" s="5">
        <v>1</v>
      </c>
      <c r="AG955" s="5">
        <v>0</v>
      </c>
      <c r="AH955" s="5">
        <v>0</v>
      </c>
      <c r="AI955" s="6">
        <v>0</v>
      </c>
      <c r="AJ955" s="6">
        <v>0</v>
      </c>
      <c r="AK955" s="6">
        <v>0</v>
      </c>
      <c r="AL955" s="6">
        <v>1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11">
        <v>0</v>
      </c>
      <c r="AT955" s="5">
        <v>1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</row>
    <row r="956" spans="1:52" ht="15.75" customHeight="1">
      <c r="A956" s="4">
        <v>44743</v>
      </c>
      <c r="B956" s="2" t="s">
        <v>20</v>
      </c>
      <c r="C956" s="19">
        <v>2</v>
      </c>
      <c r="D956" s="5" t="s">
        <v>16</v>
      </c>
      <c r="E956" s="6">
        <v>9632</v>
      </c>
      <c r="F956" s="6">
        <f t="shared" si="0"/>
        <v>9.1728461675486024</v>
      </c>
      <c r="G956" s="21">
        <v>431285.75</v>
      </c>
      <c r="H956" s="30">
        <f t="shared" si="50"/>
        <v>20326243.699999999</v>
      </c>
      <c r="I956" s="10">
        <f t="shared" si="47"/>
        <v>16.827423402177985</v>
      </c>
      <c r="J956" s="10">
        <v>0.5</v>
      </c>
      <c r="K956" s="10">
        <v>487.4</v>
      </c>
      <c r="L956" s="6">
        <f t="shared" si="1"/>
        <v>6.1890851411911054</v>
      </c>
      <c r="M956" s="11">
        <v>158.07</v>
      </c>
      <c r="N956" s="11">
        <f t="shared" si="2"/>
        <v>5.0693443569102694</v>
      </c>
      <c r="O956" s="5">
        <v>0</v>
      </c>
      <c r="P956" s="5">
        <v>1</v>
      </c>
      <c r="Q956" s="12">
        <v>1</v>
      </c>
      <c r="R956" s="5">
        <v>0</v>
      </c>
      <c r="S956" s="5">
        <f t="shared" si="37"/>
        <v>0</v>
      </c>
      <c r="T956" s="5">
        <v>3622.1604349999998</v>
      </c>
      <c r="U956" s="5">
        <f t="shared" si="4"/>
        <v>8.1948259320510068</v>
      </c>
      <c r="V956" s="2">
        <v>0</v>
      </c>
      <c r="W956" s="12">
        <v>0</v>
      </c>
      <c r="X956" s="5">
        <v>90.54</v>
      </c>
      <c r="Y956" s="6">
        <f t="shared" si="48"/>
        <v>118.83449271557947</v>
      </c>
      <c r="Z956" s="5">
        <v>44036275</v>
      </c>
      <c r="AA956" s="5">
        <v>269988</v>
      </c>
      <c r="AB956" s="5">
        <v>526396</v>
      </c>
      <c r="AC956" s="5">
        <v>87</v>
      </c>
      <c r="AD956" s="5">
        <v>2700603</v>
      </c>
      <c r="AE956" s="5">
        <v>53553</v>
      </c>
      <c r="AF956" s="5">
        <v>1</v>
      </c>
      <c r="AG956" s="5">
        <v>0</v>
      </c>
      <c r="AH956" s="5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1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11">
        <v>0</v>
      </c>
      <c r="AT956" s="5">
        <v>1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</row>
    <row r="957" spans="1:52" ht="15.75" customHeight="1">
      <c r="A957" s="4">
        <v>44774</v>
      </c>
      <c r="B957" s="2" t="s">
        <v>20</v>
      </c>
      <c r="C957" s="19">
        <v>2</v>
      </c>
      <c r="D957" s="5" t="s">
        <v>16</v>
      </c>
      <c r="E957" s="6">
        <v>6923</v>
      </c>
      <c r="F957" s="6">
        <f t="shared" si="0"/>
        <v>8.8426044806780251</v>
      </c>
      <c r="G957" s="21">
        <v>492898</v>
      </c>
      <c r="H957" s="30">
        <f t="shared" si="50"/>
        <v>20819141.699999999</v>
      </c>
      <c r="I957" s="10">
        <f t="shared" si="47"/>
        <v>16.85138339551747</v>
      </c>
      <c r="J957" s="10">
        <v>0.5</v>
      </c>
      <c r="K957" s="10">
        <v>517.33000000000004</v>
      </c>
      <c r="L957" s="6">
        <f t="shared" si="1"/>
        <v>6.2486809687553269</v>
      </c>
      <c r="M957" s="11">
        <v>159.62</v>
      </c>
      <c r="N957" s="11">
        <f t="shared" si="2"/>
        <v>5.0790413267603158</v>
      </c>
      <c r="O957" s="5">
        <v>0</v>
      </c>
      <c r="P957" s="5">
        <v>1</v>
      </c>
      <c r="Q957" s="12">
        <v>1</v>
      </c>
      <c r="R957" s="5">
        <v>0</v>
      </c>
      <c r="S957" s="5">
        <f t="shared" si="37"/>
        <v>0</v>
      </c>
      <c r="T957" s="5">
        <v>3622.1604349999998</v>
      </c>
      <c r="U957" s="5">
        <f t="shared" si="4"/>
        <v>8.1948259320510068</v>
      </c>
      <c r="V957" s="2">
        <v>0</v>
      </c>
      <c r="W957" s="12">
        <v>0</v>
      </c>
      <c r="X957" s="5">
        <v>91.63</v>
      </c>
      <c r="Y957" s="6">
        <f t="shared" si="48"/>
        <v>120.26512665704161</v>
      </c>
      <c r="Z957" s="5">
        <v>44436339</v>
      </c>
      <c r="AA957" s="5">
        <v>125188</v>
      </c>
      <c r="AB957" s="5">
        <v>527911</v>
      </c>
      <c r="AC957" s="5">
        <v>92</v>
      </c>
      <c r="AD957" s="5">
        <v>2087696</v>
      </c>
      <c r="AE957" s="5">
        <v>42566</v>
      </c>
      <c r="AF957" s="5">
        <v>1</v>
      </c>
      <c r="AG957" s="5">
        <v>0</v>
      </c>
      <c r="AH957" s="5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1</v>
      </c>
      <c r="AO957" s="6">
        <v>0</v>
      </c>
      <c r="AP957" s="6">
        <v>0</v>
      </c>
      <c r="AQ957" s="6">
        <v>0</v>
      </c>
      <c r="AR957" s="6">
        <v>0</v>
      </c>
      <c r="AS957" s="11">
        <v>0</v>
      </c>
      <c r="AT957" s="5">
        <v>1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</row>
    <row r="958" spans="1:52" ht="15.75" customHeight="1">
      <c r="A958" s="4">
        <v>44805</v>
      </c>
      <c r="B958" s="2" t="s">
        <v>20</v>
      </c>
      <c r="C958" s="19">
        <v>2</v>
      </c>
      <c r="D958" s="5" t="s">
        <v>16</v>
      </c>
      <c r="E958" s="6">
        <v>6622</v>
      </c>
      <c r="F958" s="6">
        <f t="shared" si="0"/>
        <v>8.7981527181071915</v>
      </c>
      <c r="G958" s="21">
        <v>554510.25</v>
      </c>
      <c r="H958" s="30">
        <f t="shared" si="50"/>
        <v>21373651.949999999</v>
      </c>
      <c r="I958" s="10">
        <f t="shared" si="47"/>
        <v>16.877669504131646</v>
      </c>
      <c r="J958" s="10">
        <v>0.5</v>
      </c>
      <c r="K958" s="10">
        <v>496.1</v>
      </c>
      <c r="L958" s="6">
        <f t="shared" si="1"/>
        <v>6.2067775193070034</v>
      </c>
      <c r="M958" s="11">
        <v>164.79</v>
      </c>
      <c r="N958" s="11">
        <f t="shared" si="2"/>
        <v>5.1107219272513742</v>
      </c>
      <c r="O958" s="5">
        <v>0</v>
      </c>
      <c r="P958" s="5">
        <v>1</v>
      </c>
      <c r="Q958" s="12">
        <v>1</v>
      </c>
      <c r="R958" s="5">
        <v>0</v>
      </c>
      <c r="S958" s="5">
        <f t="shared" si="37"/>
        <v>0</v>
      </c>
      <c r="T958" s="5">
        <v>3622.1604349999998</v>
      </c>
      <c r="U958" s="5">
        <f t="shared" si="4"/>
        <v>8.1948259320510068</v>
      </c>
      <c r="V958" s="2">
        <v>0</v>
      </c>
      <c r="W958" s="12">
        <v>0</v>
      </c>
      <c r="X958" s="5">
        <v>90.69</v>
      </c>
      <c r="Y958" s="6">
        <f t="shared" si="48"/>
        <v>119.03136894605592</v>
      </c>
      <c r="Z958" s="5">
        <v>44591112</v>
      </c>
      <c r="AA958" s="5">
        <v>64948</v>
      </c>
      <c r="AB958" s="5">
        <v>528655</v>
      </c>
      <c r="AC958" s="5">
        <v>25</v>
      </c>
      <c r="AD958" s="5">
        <v>3220020</v>
      </c>
      <c r="AE958" s="5">
        <v>22959</v>
      </c>
      <c r="AF958" s="5">
        <v>1</v>
      </c>
      <c r="AG958" s="5">
        <v>0</v>
      </c>
      <c r="AH958" s="5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1</v>
      </c>
      <c r="AP958" s="6">
        <v>0</v>
      </c>
      <c r="AQ958" s="6">
        <v>0</v>
      </c>
      <c r="AR958" s="6">
        <v>0</v>
      </c>
      <c r="AS958" s="11">
        <v>0</v>
      </c>
      <c r="AT958" s="5">
        <v>1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</row>
    <row r="959" spans="1:52" ht="15.75" customHeight="1">
      <c r="A959" s="4">
        <v>44835</v>
      </c>
      <c r="B959" s="2" t="s">
        <v>20</v>
      </c>
      <c r="C959" s="19">
        <v>2</v>
      </c>
      <c r="D959" s="5" t="s">
        <v>16</v>
      </c>
      <c r="E959" s="6">
        <v>11438</v>
      </c>
      <c r="F959" s="6">
        <f t="shared" si="0"/>
        <v>9.3446964244752611</v>
      </c>
      <c r="G959" s="21">
        <v>616122.5</v>
      </c>
      <c r="H959" s="30">
        <f t="shared" si="50"/>
        <v>21989774.449999999</v>
      </c>
      <c r="I959" s="10">
        <f t="shared" si="47"/>
        <v>16.906088105543372</v>
      </c>
      <c r="J959" s="10">
        <v>0.5</v>
      </c>
      <c r="K959" s="10">
        <v>1</v>
      </c>
      <c r="L959" s="6">
        <f t="shared" si="1"/>
        <v>0</v>
      </c>
      <c r="M959" s="11">
        <v>159.36000000000001</v>
      </c>
      <c r="N959" s="11">
        <f t="shared" si="2"/>
        <v>5.0774212877743059</v>
      </c>
      <c r="O959" s="5">
        <v>0</v>
      </c>
      <c r="P959" s="5">
        <v>1</v>
      </c>
      <c r="Q959" s="12">
        <v>1</v>
      </c>
      <c r="R959" s="5">
        <v>0</v>
      </c>
      <c r="S959" s="5">
        <f t="shared" si="37"/>
        <v>0</v>
      </c>
      <c r="T959" s="5">
        <v>3622.1604349999998</v>
      </c>
      <c r="U959" s="5">
        <f t="shared" si="4"/>
        <v>8.1948259320510068</v>
      </c>
      <c r="V959" s="2">
        <v>0</v>
      </c>
      <c r="W959" s="12">
        <v>0</v>
      </c>
      <c r="X959" s="5">
        <v>90.6</v>
      </c>
      <c r="Y959" s="6">
        <f t="shared" si="48"/>
        <v>118.91324320777005</v>
      </c>
      <c r="AF959" s="5">
        <v>1</v>
      </c>
      <c r="AG959" s="5">
        <v>0</v>
      </c>
      <c r="AH959" s="5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1</v>
      </c>
      <c r="AQ959" s="6">
        <v>0</v>
      </c>
      <c r="AR959" s="6">
        <v>0</v>
      </c>
      <c r="AS959" s="11">
        <v>0</v>
      </c>
      <c r="AT959" s="5">
        <v>1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</row>
    <row r="960" spans="1:52" ht="15.75" customHeight="1">
      <c r="A960" s="4">
        <v>44866</v>
      </c>
      <c r="B960" s="2" t="s">
        <v>20</v>
      </c>
      <c r="C960" s="19">
        <v>2</v>
      </c>
      <c r="D960" s="5" t="s">
        <v>16</v>
      </c>
      <c r="E960" s="6">
        <v>8428</v>
      </c>
      <c r="F960" s="6">
        <f t="shared" si="0"/>
        <v>9.0393147749240796</v>
      </c>
      <c r="G960" s="21">
        <v>677734.75</v>
      </c>
      <c r="H960" s="30">
        <f t="shared" si="50"/>
        <v>22667509.199999999</v>
      </c>
      <c r="I960" s="10">
        <f t="shared" si="47"/>
        <v>16.936443144369697</v>
      </c>
      <c r="J960" s="10">
        <v>0.5</v>
      </c>
      <c r="K960" s="10">
        <v>1</v>
      </c>
      <c r="L960" s="6">
        <f t="shared" si="1"/>
        <v>0</v>
      </c>
      <c r="M960" s="11">
        <v>152.63999999999999</v>
      </c>
      <c r="N960" s="11">
        <f t="shared" si="2"/>
        <v>5.0346122034777041</v>
      </c>
      <c r="O960" s="5">
        <v>0</v>
      </c>
      <c r="P960" s="5">
        <v>1</v>
      </c>
      <c r="Q960" s="12">
        <v>1</v>
      </c>
      <c r="R960" s="5">
        <v>0</v>
      </c>
      <c r="S960" s="5">
        <f t="shared" si="37"/>
        <v>0</v>
      </c>
      <c r="T960" s="5">
        <v>3622.1604349999998</v>
      </c>
      <c r="U960" s="5">
        <f t="shared" si="4"/>
        <v>8.1948259320510068</v>
      </c>
      <c r="V960" s="2">
        <v>0</v>
      </c>
      <c r="W960" s="12">
        <v>0</v>
      </c>
      <c r="X960" s="5">
        <v>93.36</v>
      </c>
      <c r="Y960" s="6">
        <f t="shared" si="48"/>
        <v>122.53576584853656</v>
      </c>
      <c r="AD960" s="5">
        <v>26278</v>
      </c>
      <c r="AF960" s="5">
        <v>1</v>
      </c>
      <c r="AG960" s="5">
        <v>0</v>
      </c>
      <c r="AH960" s="5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1</v>
      </c>
      <c r="AR960" s="6">
        <v>0</v>
      </c>
      <c r="AS960" s="11">
        <v>0</v>
      </c>
      <c r="AT960" s="5">
        <v>1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</row>
    <row r="961" spans="1:52" ht="15.75" customHeight="1">
      <c r="A961" s="4">
        <v>44896</v>
      </c>
      <c r="B961" s="2" t="s">
        <v>20</v>
      </c>
      <c r="C961" s="19">
        <v>2</v>
      </c>
      <c r="D961" s="5" t="s">
        <v>16</v>
      </c>
      <c r="E961" s="6">
        <v>9632</v>
      </c>
      <c r="F961" s="6">
        <f t="shared" si="0"/>
        <v>9.1728461675486024</v>
      </c>
      <c r="G961" s="21">
        <v>739347</v>
      </c>
      <c r="H961" s="30">
        <f t="shared" si="50"/>
        <v>23406856.199999999</v>
      </c>
      <c r="I961" s="10">
        <f t="shared" si="47"/>
        <v>16.968539537411811</v>
      </c>
      <c r="J961" s="10">
        <v>0.5</v>
      </c>
      <c r="K961" s="10">
        <v>1</v>
      </c>
      <c r="L961" s="6">
        <f t="shared" si="1"/>
        <v>0</v>
      </c>
      <c r="M961" s="11"/>
      <c r="N961" s="11">
        <f t="shared" si="2"/>
        <v>0</v>
      </c>
      <c r="O961" s="5">
        <v>0</v>
      </c>
      <c r="P961" s="5">
        <v>1</v>
      </c>
      <c r="Q961" s="12">
        <v>1</v>
      </c>
      <c r="R961" s="5">
        <v>0</v>
      </c>
      <c r="S961" s="5">
        <f t="shared" si="37"/>
        <v>0</v>
      </c>
      <c r="T961" s="5">
        <v>3622.1604349999998</v>
      </c>
      <c r="U961" s="5">
        <f t="shared" si="4"/>
        <v>8.1948259320510068</v>
      </c>
      <c r="V961" s="2">
        <v>0</v>
      </c>
      <c r="W961" s="12">
        <v>0</v>
      </c>
      <c r="X961" s="5">
        <v>95.06</v>
      </c>
      <c r="Y961" s="6">
        <f t="shared" si="48"/>
        <v>124.76702979393622</v>
      </c>
      <c r="AD961" s="5">
        <v>84200</v>
      </c>
      <c r="AF961" s="5">
        <v>1</v>
      </c>
      <c r="AG961" s="5">
        <v>0</v>
      </c>
      <c r="AH961" s="5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1</v>
      </c>
      <c r="AS961" s="11">
        <v>0</v>
      </c>
      <c r="AT961" s="5">
        <v>1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</row>
    <row r="962" spans="1:52" ht="15.75" customHeight="1">
      <c r="A962" s="4">
        <v>43101</v>
      </c>
      <c r="B962" s="2" t="s">
        <v>20</v>
      </c>
      <c r="C962" s="19">
        <v>2</v>
      </c>
      <c r="D962" s="5" t="s">
        <v>15</v>
      </c>
      <c r="E962" s="6">
        <v>1026252.24</v>
      </c>
      <c r="F962" s="6">
        <f t="shared" si="0"/>
        <v>13.841424122450412</v>
      </c>
      <c r="G962" s="10">
        <v>1060990</v>
      </c>
      <c r="H962" s="10">
        <v>1060990</v>
      </c>
      <c r="I962" s="10">
        <f t="shared" si="47"/>
        <v>13.874712992481015</v>
      </c>
      <c r="J962" s="10">
        <v>0.5</v>
      </c>
      <c r="K962" s="10">
        <v>362.83</v>
      </c>
      <c r="L962" s="6">
        <f t="shared" si="1"/>
        <v>5.8939344050097677</v>
      </c>
      <c r="M962" s="11">
        <v>131.6</v>
      </c>
      <c r="N962" s="11">
        <f t="shared" si="2"/>
        <v>4.887337077751762</v>
      </c>
      <c r="O962" s="5">
        <v>0</v>
      </c>
      <c r="P962" s="5">
        <v>1</v>
      </c>
      <c r="Q962" s="12">
        <v>0</v>
      </c>
      <c r="R962" s="5">
        <v>0</v>
      </c>
      <c r="S962" s="5">
        <f t="shared" si="37"/>
        <v>0</v>
      </c>
      <c r="T962" s="5">
        <v>3605.3312089999999</v>
      </c>
      <c r="U962" s="5">
        <f t="shared" si="4"/>
        <v>8.1901689203947878</v>
      </c>
      <c r="V962" s="2">
        <v>0</v>
      </c>
      <c r="W962" s="12">
        <v>0</v>
      </c>
      <c r="X962" s="5">
        <v>27.17</v>
      </c>
      <c r="Y962" s="6">
        <f t="shared" ref="Y962:Y1021" si="51">X962*100/27.17</f>
        <v>100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1</v>
      </c>
      <c r="AH962" s="5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11">
        <v>0</v>
      </c>
      <c r="AT962" s="5">
        <v>1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</row>
    <row r="963" spans="1:52" ht="15.75" customHeight="1">
      <c r="A963" s="4">
        <v>43132</v>
      </c>
      <c r="B963" s="2" t="s">
        <v>20</v>
      </c>
      <c r="C963" s="19">
        <v>2</v>
      </c>
      <c r="D963" s="5" t="s">
        <v>15</v>
      </c>
      <c r="E963" s="6">
        <v>947309.76</v>
      </c>
      <c r="F963" s="6">
        <f t="shared" si="0"/>
        <v>13.761381414776876</v>
      </c>
      <c r="G963" s="7">
        <v>1181103.064</v>
      </c>
      <c r="H963" s="31">
        <f>G963+H962</f>
        <v>2242093.0640000002</v>
      </c>
      <c r="I963" s="10">
        <f t="shared" ref="I963:I1026" si="52">LN(H963)</f>
        <v>14.62292039111939</v>
      </c>
      <c r="J963" s="10">
        <v>0.5</v>
      </c>
      <c r="K963" s="10">
        <v>344.64</v>
      </c>
      <c r="L963" s="6">
        <f t="shared" si="1"/>
        <v>5.8425003939680238</v>
      </c>
      <c r="M963" s="11">
        <v>132</v>
      </c>
      <c r="N963" s="11">
        <f t="shared" si="2"/>
        <v>4.8903491282217537</v>
      </c>
      <c r="O963" s="5">
        <v>0</v>
      </c>
      <c r="P963" s="5">
        <v>1</v>
      </c>
      <c r="Q963" s="12">
        <v>0</v>
      </c>
      <c r="R963" s="5">
        <v>0</v>
      </c>
      <c r="S963" s="5">
        <f t="shared" si="37"/>
        <v>0</v>
      </c>
      <c r="T963" s="5">
        <v>3605.3312089999999</v>
      </c>
      <c r="U963" s="5">
        <f t="shared" si="4"/>
        <v>8.1901689203947878</v>
      </c>
      <c r="V963" s="2">
        <v>0</v>
      </c>
      <c r="W963" s="12">
        <v>0</v>
      </c>
      <c r="X963" s="5">
        <v>27.05</v>
      </c>
      <c r="Y963" s="6">
        <f t="shared" si="51"/>
        <v>99.558336400441661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1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11">
        <v>0</v>
      </c>
      <c r="AT963" s="5">
        <v>1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</row>
    <row r="964" spans="1:52" ht="15.75" customHeight="1">
      <c r="A964" s="4">
        <v>43160</v>
      </c>
      <c r="B964" s="2" t="s">
        <v>20</v>
      </c>
      <c r="C964" s="19">
        <v>2</v>
      </c>
      <c r="D964" s="5" t="s">
        <v>15</v>
      </c>
      <c r="E964" s="6">
        <v>710482.32</v>
      </c>
      <c r="F964" s="6">
        <f t="shared" si="0"/>
        <v>13.473699342325094</v>
      </c>
      <c r="G964" s="7">
        <v>1721607.8559999999</v>
      </c>
      <c r="H964" s="10">
        <v>1060991</v>
      </c>
      <c r="I964" s="10">
        <f t="shared" si="52"/>
        <v>13.874713934996525</v>
      </c>
      <c r="J964" s="10">
        <v>0.5</v>
      </c>
      <c r="K964" s="10">
        <v>350.62</v>
      </c>
      <c r="L964" s="6">
        <f t="shared" si="1"/>
        <v>5.859703015925728</v>
      </c>
      <c r="M964" s="11">
        <v>133.5</v>
      </c>
      <c r="N964" s="11">
        <f t="shared" si="2"/>
        <v>4.9015641990418937</v>
      </c>
      <c r="O964" s="5">
        <v>0</v>
      </c>
      <c r="P964" s="5">
        <v>1</v>
      </c>
      <c r="Q964" s="12">
        <v>0</v>
      </c>
      <c r="R964" s="5">
        <v>0</v>
      </c>
      <c r="S964" s="5">
        <f t="shared" si="37"/>
        <v>0</v>
      </c>
      <c r="T964" s="5">
        <v>3605.3312089999999</v>
      </c>
      <c r="U964" s="5">
        <f t="shared" si="4"/>
        <v>8.1901689203947878</v>
      </c>
      <c r="V964" s="2">
        <v>0</v>
      </c>
      <c r="W964" s="12">
        <v>0</v>
      </c>
      <c r="X964" s="5">
        <v>27.73</v>
      </c>
      <c r="Y964" s="6">
        <f t="shared" si="51"/>
        <v>102.0610967979389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6">
        <v>1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11">
        <v>0</v>
      </c>
      <c r="AT964" s="5">
        <v>1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</row>
    <row r="965" spans="1:52" ht="15.75" customHeight="1">
      <c r="A965" s="4">
        <v>43191</v>
      </c>
      <c r="B965" s="2" t="s">
        <v>20</v>
      </c>
      <c r="C965" s="19">
        <v>2</v>
      </c>
      <c r="D965" s="5" t="s">
        <v>15</v>
      </c>
      <c r="E965" s="6">
        <v>552597.36</v>
      </c>
      <c r="F965" s="6">
        <f t="shared" si="0"/>
        <v>13.22238491404419</v>
      </c>
      <c r="G965" s="7">
        <v>1661551.7679999999</v>
      </c>
      <c r="H965" s="31">
        <f>G965+H964</f>
        <v>2722542.7680000002</v>
      </c>
      <c r="I965" s="10">
        <f t="shared" si="52"/>
        <v>14.817076842756775</v>
      </c>
      <c r="J965" s="10">
        <v>0.5</v>
      </c>
      <c r="K965" s="10">
        <v>351.08</v>
      </c>
      <c r="L965" s="6">
        <f t="shared" si="1"/>
        <v>5.8610141177239168</v>
      </c>
      <c r="M965" s="11">
        <v>134.9</v>
      </c>
      <c r="N965" s="11">
        <f t="shared" si="2"/>
        <v>4.9119193211570984</v>
      </c>
      <c r="O965" s="5">
        <v>0</v>
      </c>
      <c r="P965" s="5">
        <v>1</v>
      </c>
      <c r="Q965" s="12">
        <v>0</v>
      </c>
      <c r="R965" s="5">
        <v>0</v>
      </c>
      <c r="S965" s="5">
        <f t="shared" si="37"/>
        <v>0</v>
      </c>
      <c r="T965" s="5">
        <v>3605.3312089999999</v>
      </c>
      <c r="U965" s="5">
        <f t="shared" si="4"/>
        <v>8.1901689203947878</v>
      </c>
      <c r="V965" s="2">
        <v>0</v>
      </c>
      <c r="W965" s="12">
        <v>0</v>
      </c>
      <c r="X965" s="5">
        <v>27.73</v>
      </c>
      <c r="Y965" s="6">
        <f t="shared" si="51"/>
        <v>102.0610967979389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6">
        <v>0</v>
      </c>
      <c r="AJ965" s="6">
        <v>1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11">
        <v>0</v>
      </c>
      <c r="AT965" s="5">
        <v>1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</row>
    <row r="966" spans="1:52" ht="15.75" customHeight="1">
      <c r="A966" s="9">
        <v>43221</v>
      </c>
      <c r="B966" s="2" t="s">
        <v>20</v>
      </c>
      <c r="C966" s="19">
        <v>2</v>
      </c>
      <c r="D966" s="5" t="s">
        <v>15</v>
      </c>
      <c r="E966" s="6">
        <v>1184137.2</v>
      </c>
      <c r="F966" s="6">
        <f t="shared" si="0"/>
        <v>13.984524966091085</v>
      </c>
      <c r="G966" s="7">
        <v>1501402.2</v>
      </c>
      <c r="H966" s="10">
        <v>1060992</v>
      </c>
      <c r="I966" s="10">
        <f t="shared" si="52"/>
        <v>13.874714877511144</v>
      </c>
      <c r="J966" s="10">
        <v>0.5</v>
      </c>
      <c r="K966" s="10">
        <v>373.8</v>
      </c>
      <c r="L966" s="6">
        <f t="shared" si="1"/>
        <v>5.9237208950214626</v>
      </c>
      <c r="M966" s="11">
        <v>137.5</v>
      </c>
      <c r="N966" s="11">
        <f t="shared" si="2"/>
        <v>4.9308703256273931</v>
      </c>
      <c r="O966" s="5">
        <v>0</v>
      </c>
      <c r="P966" s="5">
        <v>1</v>
      </c>
      <c r="Q966" s="12">
        <v>0</v>
      </c>
      <c r="R966" s="5">
        <v>0</v>
      </c>
      <c r="S966" s="5">
        <f t="shared" si="37"/>
        <v>0</v>
      </c>
      <c r="T966" s="5">
        <v>3605.3312089999999</v>
      </c>
      <c r="U966" s="5">
        <f t="shared" si="4"/>
        <v>8.1901689203947878</v>
      </c>
      <c r="V966" s="2">
        <v>0</v>
      </c>
      <c r="W966" s="12">
        <v>0</v>
      </c>
      <c r="X966" s="5">
        <v>28.36</v>
      </c>
      <c r="Y966" s="6">
        <f t="shared" si="51"/>
        <v>104.37983069562016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6">
        <v>0</v>
      </c>
      <c r="AJ966" s="6">
        <v>0</v>
      </c>
      <c r="AK966" s="6">
        <v>1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11">
        <v>0</v>
      </c>
      <c r="AT966" s="5">
        <v>1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</row>
    <row r="967" spans="1:52" ht="15.75" customHeight="1">
      <c r="A967" s="4">
        <v>43252</v>
      </c>
      <c r="B967" s="2" t="s">
        <v>20</v>
      </c>
      <c r="C967" s="19">
        <v>2</v>
      </c>
      <c r="D967" s="5" t="s">
        <v>15</v>
      </c>
      <c r="E967" s="6">
        <v>789424.8</v>
      </c>
      <c r="F967" s="6">
        <f t="shared" si="0"/>
        <v>13.579059857982921</v>
      </c>
      <c r="G967" s="7">
        <v>1521420.8959999999</v>
      </c>
      <c r="H967" s="31">
        <f>G967+H966</f>
        <v>2582412.8959999997</v>
      </c>
      <c r="I967" s="10">
        <f t="shared" si="52"/>
        <v>14.764234750849511</v>
      </c>
      <c r="J967" s="10">
        <v>0.5</v>
      </c>
      <c r="K967" s="10">
        <v>340.32</v>
      </c>
      <c r="L967" s="6">
        <f t="shared" si="1"/>
        <v>5.8298863514519272</v>
      </c>
      <c r="M967" s="11">
        <v>141.1</v>
      </c>
      <c r="N967" s="11">
        <f t="shared" si="2"/>
        <v>4.9565310351030547</v>
      </c>
      <c r="O967" s="5">
        <v>0</v>
      </c>
      <c r="P967" s="5">
        <v>1</v>
      </c>
      <c r="Q967" s="12">
        <v>0</v>
      </c>
      <c r="R967" s="5">
        <v>0</v>
      </c>
      <c r="S967" s="5">
        <f t="shared" si="37"/>
        <v>0</v>
      </c>
      <c r="T967" s="5">
        <v>3605.3312089999999</v>
      </c>
      <c r="U967" s="5">
        <f t="shared" si="4"/>
        <v>8.1901689203947878</v>
      </c>
      <c r="V967" s="2">
        <v>0</v>
      </c>
      <c r="W967" s="12">
        <v>0</v>
      </c>
      <c r="X967" s="5">
        <v>28.68</v>
      </c>
      <c r="Y967" s="6">
        <f t="shared" si="51"/>
        <v>105.55760029444239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6">
        <v>0</v>
      </c>
      <c r="AJ967" s="6">
        <v>0</v>
      </c>
      <c r="AK967" s="6">
        <v>0</v>
      </c>
      <c r="AL967" s="6">
        <v>1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11">
        <v>0</v>
      </c>
      <c r="AT967" s="5">
        <v>1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</row>
    <row r="968" spans="1:52" ht="15.75" customHeight="1">
      <c r="A968" s="4">
        <v>43282</v>
      </c>
      <c r="B968" s="2" t="s">
        <v>20</v>
      </c>
      <c r="C968" s="19">
        <v>2</v>
      </c>
      <c r="D968" s="5" t="s">
        <v>15</v>
      </c>
      <c r="E968" s="6">
        <v>1263079.68</v>
      </c>
      <c r="F968" s="6">
        <f t="shared" si="0"/>
        <v>14.049063487228658</v>
      </c>
      <c r="G968" s="7">
        <v>1541439.5919999999</v>
      </c>
      <c r="H968" s="31">
        <f t="shared" ref="H968:H979" si="53">G968+H967</f>
        <v>4123852.4879999999</v>
      </c>
      <c r="I968" s="10">
        <f t="shared" si="52"/>
        <v>15.232298354323097</v>
      </c>
      <c r="J968" s="10">
        <v>0.5</v>
      </c>
      <c r="K968" s="10">
        <v>401.95</v>
      </c>
      <c r="L968" s="6">
        <f t="shared" si="1"/>
        <v>5.9963277027739696</v>
      </c>
      <c r="M968" s="11">
        <v>137.9</v>
      </c>
      <c r="N968" s="11">
        <f t="shared" si="2"/>
        <v>4.9337542497602982</v>
      </c>
      <c r="O968" s="5">
        <v>0</v>
      </c>
      <c r="P968" s="5">
        <v>1</v>
      </c>
      <c r="Q968" s="12">
        <v>0</v>
      </c>
      <c r="R968" s="5">
        <v>0</v>
      </c>
      <c r="S968" s="5">
        <f t="shared" si="37"/>
        <v>0</v>
      </c>
      <c r="T968" s="5">
        <v>3605.3312089999999</v>
      </c>
      <c r="U968" s="5">
        <f t="shared" si="4"/>
        <v>8.1901689203947878</v>
      </c>
      <c r="V968" s="2">
        <v>0</v>
      </c>
      <c r="W968" s="12">
        <v>0</v>
      </c>
      <c r="X968" s="5">
        <v>29.13</v>
      </c>
      <c r="Y968" s="6">
        <f t="shared" si="51"/>
        <v>107.21383879278615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1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11">
        <v>0</v>
      </c>
      <c r="AT968" s="5">
        <v>1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</row>
    <row r="969" spans="1:52" ht="15.75" customHeight="1">
      <c r="A969" s="4">
        <v>43313</v>
      </c>
      <c r="B969" s="2" t="s">
        <v>20</v>
      </c>
      <c r="C969" s="19">
        <v>2</v>
      </c>
      <c r="D969" s="5" t="s">
        <v>15</v>
      </c>
      <c r="E969" s="6">
        <v>907838.52</v>
      </c>
      <c r="F969" s="6">
        <f t="shared" si="0"/>
        <v>13.71882180035808</v>
      </c>
      <c r="G969" s="7">
        <v>1701589.16</v>
      </c>
      <c r="H969" s="31">
        <f t="shared" si="53"/>
        <v>5825441.648</v>
      </c>
      <c r="I969" s="10">
        <f t="shared" si="52"/>
        <v>15.577745373941035</v>
      </c>
      <c r="J969" s="10">
        <v>0.5</v>
      </c>
      <c r="K969" s="10">
        <v>390.44</v>
      </c>
      <c r="L969" s="6">
        <f t="shared" si="1"/>
        <v>5.9672743083067648</v>
      </c>
      <c r="M969" s="11">
        <v>137.30000000000001</v>
      </c>
      <c r="N969" s="11">
        <f t="shared" si="2"/>
        <v>4.9294252386707127</v>
      </c>
      <c r="O969" s="5">
        <v>0</v>
      </c>
      <c r="P969" s="5">
        <v>1</v>
      </c>
      <c r="Q969" s="12">
        <v>0</v>
      </c>
      <c r="R969" s="5">
        <v>0</v>
      </c>
      <c r="S969" s="5">
        <f t="shared" si="37"/>
        <v>0</v>
      </c>
      <c r="T969" s="5">
        <v>3605.3312089999999</v>
      </c>
      <c r="U969" s="5">
        <f t="shared" si="4"/>
        <v>8.1901689203947878</v>
      </c>
      <c r="V969" s="2">
        <v>0</v>
      </c>
      <c r="W969" s="12">
        <v>0</v>
      </c>
      <c r="X969" s="5">
        <v>29.16</v>
      </c>
      <c r="Y969" s="6">
        <f t="shared" si="51"/>
        <v>107.32425469267574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1</v>
      </c>
      <c r="AO969" s="6">
        <v>0</v>
      </c>
      <c r="AP969" s="6">
        <v>0</v>
      </c>
      <c r="AQ969" s="6">
        <v>0</v>
      </c>
      <c r="AR969" s="6">
        <v>0</v>
      </c>
      <c r="AS969" s="11">
        <v>0</v>
      </c>
      <c r="AT969" s="5">
        <v>1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</row>
    <row r="970" spans="1:52" ht="15.75" customHeight="1">
      <c r="A970" s="4">
        <v>43344</v>
      </c>
      <c r="B970" s="2" t="s">
        <v>20</v>
      </c>
      <c r="C970" s="19">
        <v>2</v>
      </c>
      <c r="D970" s="5" t="s">
        <v>15</v>
      </c>
      <c r="E970" s="6">
        <v>868367.28</v>
      </c>
      <c r="F970" s="6">
        <f t="shared" si="0"/>
        <v>13.674370037787247</v>
      </c>
      <c r="G970" s="7">
        <v>1561458.2879999999</v>
      </c>
      <c r="H970" s="31">
        <f t="shared" si="53"/>
        <v>7386899.9359999998</v>
      </c>
      <c r="I970" s="10">
        <f t="shared" si="52"/>
        <v>15.815218710460011</v>
      </c>
      <c r="J970" s="10">
        <v>0.5</v>
      </c>
      <c r="K970" s="10">
        <v>346.35</v>
      </c>
      <c r="L970" s="6">
        <f t="shared" si="1"/>
        <v>5.8474498244686144</v>
      </c>
      <c r="M970" s="11">
        <v>137</v>
      </c>
      <c r="N970" s="11">
        <f t="shared" si="2"/>
        <v>4.9272536851572051</v>
      </c>
      <c r="O970" s="5">
        <v>0</v>
      </c>
      <c r="P970" s="5">
        <v>1</v>
      </c>
      <c r="Q970" s="12">
        <v>0</v>
      </c>
      <c r="R970" s="5">
        <v>0</v>
      </c>
      <c r="S970" s="5">
        <f t="shared" si="37"/>
        <v>0</v>
      </c>
      <c r="T970" s="5">
        <v>3605.3312089999999</v>
      </c>
      <c r="U970" s="5">
        <f t="shared" si="4"/>
        <v>8.1901689203947878</v>
      </c>
      <c r="V970" s="2">
        <v>0</v>
      </c>
      <c r="W970" s="12">
        <v>0</v>
      </c>
      <c r="X970" s="5">
        <v>30.21</v>
      </c>
      <c r="Y970" s="6">
        <f t="shared" si="51"/>
        <v>111.18881118881119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1</v>
      </c>
      <c r="AP970" s="6">
        <v>0</v>
      </c>
      <c r="AQ970" s="6">
        <v>0</v>
      </c>
      <c r="AR970" s="6">
        <v>0</v>
      </c>
      <c r="AS970" s="11">
        <v>0</v>
      </c>
      <c r="AT970" s="5">
        <v>1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</row>
    <row r="971" spans="1:52" ht="15.75" customHeight="1">
      <c r="A971" s="4">
        <v>43374</v>
      </c>
      <c r="B971" s="2" t="s">
        <v>20</v>
      </c>
      <c r="C971" s="19">
        <v>2</v>
      </c>
      <c r="D971" s="5" t="s">
        <v>15</v>
      </c>
      <c r="E971" s="6">
        <v>1499907.12</v>
      </c>
      <c r="F971" s="6">
        <f t="shared" si="0"/>
        <v>14.220913744155316</v>
      </c>
      <c r="G971" s="7">
        <v>960897.40800000005</v>
      </c>
      <c r="H971" s="31">
        <f t="shared" si="53"/>
        <v>8347797.3439999996</v>
      </c>
      <c r="I971" s="10">
        <f t="shared" si="52"/>
        <v>15.937508270890312</v>
      </c>
      <c r="J971" s="10">
        <v>0.5</v>
      </c>
      <c r="K971" s="10">
        <v>383.7</v>
      </c>
      <c r="L971" s="6">
        <f t="shared" si="1"/>
        <v>5.9498609972529071</v>
      </c>
      <c r="M971" s="11">
        <v>134</v>
      </c>
      <c r="N971" s="11">
        <f t="shared" si="2"/>
        <v>4.9052747784384296</v>
      </c>
      <c r="O971" s="5">
        <v>0</v>
      </c>
      <c r="P971" s="5">
        <v>1</v>
      </c>
      <c r="Q971" s="12">
        <v>0</v>
      </c>
      <c r="R971" s="5">
        <v>0</v>
      </c>
      <c r="S971" s="5">
        <f t="shared" si="37"/>
        <v>0</v>
      </c>
      <c r="T971" s="5">
        <v>3605.3312089999999</v>
      </c>
      <c r="U971" s="5">
        <f t="shared" si="4"/>
        <v>8.1901689203947878</v>
      </c>
      <c r="V971" s="2">
        <v>0</v>
      </c>
      <c r="W971" s="12">
        <v>0</v>
      </c>
      <c r="X971" s="5">
        <v>30.85</v>
      </c>
      <c r="Y971" s="6">
        <f t="shared" si="51"/>
        <v>113.54435038645565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1</v>
      </c>
      <c r="AQ971" s="6">
        <v>0</v>
      </c>
      <c r="AR971" s="6">
        <v>0</v>
      </c>
      <c r="AS971" s="11">
        <v>0</v>
      </c>
      <c r="AT971" s="5">
        <v>1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</row>
    <row r="972" spans="1:52" ht="15.75" customHeight="1">
      <c r="A972" s="4">
        <v>43405</v>
      </c>
      <c r="B972" s="2" t="s">
        <v>20</v>
      </c>
      <c r="C972" s="19">
        <v>2</v>
      </c>
      <c r="D972" s="5" t="s">
        <v>15</v>
      </c>
      <c r="E972" s="6">
        <v>1105194.72</v>
      </c>
      <c r="F972" s="6">
        <f t="shared" si="0"/>
        <v>13.915532094604135</v>
      </c>
      <c r="G972" s="7">
        <v>820766.53599999996</v>
      </c>
      <c r="H972" s="31">
        <f t="shared" si="53"/>
        <v>9168563.879999999</v>
      </c>
      <c r="I972" s="10">
        <f t="shared" si="52"/>
        <v>16.031291221280892</v>
      </c>
      <c r="J972" s="10">
        <v>0.5</v>
      </c>
      <c r="K972" s="10">
        <v>402.49</v>
      </c>
      <c r="L972" s="6">
        <f t="shared" si="1"/>
        <v>5.9976702518294864</v>
      </c>
      <c r="M972" s="11">
        <v>136.1</v>
      </c>
      <c r="N972" s="11">
        <f t="shared" si="2"/>
        <v>4.9207105865682683</v>
      </c>
      <c r="O972" s="5">
        <v>0</v>
      </c>
      <c r="P972" s="5">
        <v>1</v>
      </c>
      <c r="Q972" s="12">
        <v>0</v>
      </c>
      <c r="R972" s="5">
        <v>0</v>
      </c>
      <c r="S972" s="5">
        <f t="shared" si="37"/>
        <v>0</v>
      </c>
      <c r="T972" s="5">
        <v>3605.3312089999999</v>
      </c>
      <c r="U972" s="5">
        <f t="shared" si="4"/>
        <v>8.1901689203947878</v>
      </c>
      <c r="V972" s="2">
        <v>0</v>
      </c>
      <c r="W972" s="12">
        <v>0</v>
      </c>
      <c r="X972" s="5">
        <v>31.46</v>
      </c>
      <c r="Y972" s="6">
        <f t="shared" si="51"/>
        <v>115.78947368421052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1</v>
      </c>
      <c r="AR972" s="6">
        <v>0</v>
      </c>
      <c r="AS972" s="11">
        <v>0</v>
      </c>
      <c r="AT972" s="5">
        <v>1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</row>
    <row r="973" spans="1:52" ht="15.75" customHeight="1">
      <c r="A973" s="4">
        <v>43435</v>
      </c>
      <c r="B973" s="2" t="s">
        <v>20</v>
      </c>
      <c r="C973" s="19">
        <v>2</v>
      </c>
      <c r="D973" s="5" t="s">
        <v>15</v>
      </c>
      <c r="E973" s="6">
        <v>1263079.68</v>
      </c>
      <c r="F973" s="6">
        <f t="shared" si="0"/>
        <v>14.049063487228658</v>
      </c>
      <c r="G973" s="7">
        <v>940878.71200000006</v>
      </c>
      <c r="H973" s="31">
        <f t="shared" si="53"/>
        <v>10109442.591999998</v>
      </c>
      <c r="I973" s="10">
        <f t="shared" si="52"/>
        <v>16.128980455154249</v>
      </c>
      <c r="J973" s="10">
        <v>0.5</v>
      </c>
      <c r="K973" s="10">
        <v>390.49</v>
      </c>
      <c r="L973" s="6">
        <f t="shared" si="1"/>
        <v>5.9674023607572231</v>
      </c>
      <c r="M973" s="11">
        <v>130.1</v>
      </c>
      <c r="N973" s="11">
        <f t="shared" si="2"/>
        <v>4.875960390769654</v>
      </c>
      <c r="O973" s="5">
        <v>0</v>
      </c>
      <c r="P973" s="5">
        <v>1</v>
      </c>
      <c r="Q973" s="12">
        <v>0</v>
      </c>
      <c r="R973" s="5">
        <v>0</v>
      </c>
      <c r="S973" s="5">
        <f t="shared" si="37"/>
        <v>0</v>
      </c>
      <c r="T973" s="5">
        <v>3605.3312089999999</v>
      </c>
      <c r="U973" s="5">
        <f t="shared" si="4"/>
        <v>8.1901689203947878</v>
      </c>
      <c r="V973" s="2">
        <v>0</v>
      </c>
      <c r="W973" s="12">
        <v>0</v>
      </c>
      <c r="X973" s="5">
        <v>29.6</v>
      </c>
      <c r="Y973" s="6">
        <f t="shared" si="51"/>
        <v>108.9436878910563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1</v>
      </c>
      <c r="AS973" s="11">
        <v>0</v>
      </c>
      <c r="AT973" s="5">
        <v>1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</row>
    <row r="974" spans="1:52" ht="15.75" customHeight="1">
      <c r="A974" s="4">
        <v>43466</v>
      </c>
      <c r="B974" s="2" t="s">
        <v>20</v>
      </c>
      <c r="C974" s="19">
        <v>2</v>
      </c>
      <c r="D974" s="5" t="s">
        <v>15</v>
      </c>
      <c r="E974" s="6">
        <v>1139742.24</v>
      </c>
      <c r="F974" s="6">
        <f t="shared" si="0"/>
        <v>13.946312689541871</v>
      </c>
      <c r="G974" s="7">
        <v>1193614.7490000001</v>
      </c>
      <c r="H974" s="31">
        <f t="shared" si="53"/>
        <v>11303057.340999998</v>
      </c>
      <c r="I974" s="10">
        <f t="shared" si="52"/>
        <v>16.240583808237943</v>
      </c>
      <c r="J974" s="10">
        <v>0.5</v>
      </c>
      <c r="K974" s="10">
        <v>401.35</v>
      </c>
      <c r="L974" s="6">
        <f t="shared" si="1"/>
        <v>5.9948338645775863</v>
      </c>
      <c r="M974" s="11">
        <v>130.4</v>
      </c>
      <c r="N974" s="11">
        <f t="shared" si="2"/>
        <v>4.8782461060505105</v>
      </c>
      <c r="O974" s="5">
        <v>0</v>
      </c>
      <c r="P974" s="5">
        <v>1</v>
      </c>
      <c r="Q974" s="12">
        <v>0</v>
      </c>
      <c r="R974" s="5">
        <v>0</v>
      </c>
      <c r="S974" s="5">
        <f t="shared" si="37"/>
        <v>0</v>
      </c>
      <c r="T974" s="5">
        <v>3605.3312089999999</v>
      </c>
      <c r="U974" s="5">
        <f t="shared" si="4"/>
        <v>8.1901689203947878</v>
      </c>
      <c r="V974" s="2">
        <v>0</v>
      </c>
      <c r="W974" s="12">
        <v>0</v>
      </c>
      <c r="X974" s="5">
        <v>29.68</v>
      </c>
      <c r="Y974" s="6">
        <f t="shared" si="51"/>
        <v>109.23813029076186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1</v>
      </c>
      <c r="AH974" s="5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11">
        <v>0</v>
      </c>
      <c r="AT974" s="5">
        <v>1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</row>
    <row r="975" spans="1:52" ht="15.75" customHeight="1">
      <c r="A975" s="4">
        <v>43497</v>
      </c>
      <c r="B975" s="2" t="s">
        <v>20</v>
      </c>
      <c r="C975" s="19">
        <v>2</v>
      </c>
      <c r="D975" s="5" t="s">
        <v>15</v>
      </c>
      <c r="E975" s="6">
        <v>1052069.76</v>
      </c>
      <c r="F975" s="6">
        <f t="shared" si="0"/>
        <v>13.866269981868335</v>
      </c>
      <c r="G975" s="7">
        <v>1328740.9469999999</v>
      </c>
      <c r="H975" s="31">
        <f t="shared" si="53"/>
        <v>12631798.287999999</v>
      </c>
      <c r="I975" s="10">
        <f t="shared" si="52"/>
        <v>16.351727866455732</v>
      </c>
      <c r="J975" s="10">
        <v>0.5</v>
      </c>
      <c r="K975" s="10">
        <v>389.37</v>
      </c>
      <c r="L975" s="6">
        <f t="shared" si="1"/>
        <v>5.9645300483677772</v>
      </c>
      <c r="M975" s="11">
        <v>129.30000000000001</v>
      </c>
      <c r="N975" s="11">
        <f t="shared" si="2"/>
        <v>4.8698394841307993</v>
      </c>
      <c r="O975" s="5">
        <v>0</v>
      </c>
      <c r="P975" s="5">
        <v>1</v>
      </c>
      <c r="Q975" s="12">
        <v>0</v>
      </c>
      <c r="R975" s="5">
        <v>0</v>
      </c>
      <c r="S975" s="5">
        <f t="shared" si="37"/>
        <v>0</v>
      </c>
      <c r="T975" s="5">
        <v>3605.3312089999999</v>
      </c>
      <c r="U975" s="5">
        <f t="shared" si="4"/>
        <v>8.1901689203947878</v>
      </c>
      <c r="V975" s="2">
        <v>0</v>
      </c>
      <c r="W975" s="12">
        <v>0</v>
      </c>
      <c r="X975" s="5">
        <v>30.24</v>
      </c>
      <c r="Y975" s="6">
        <f t="shared" si="51"/>
        <v>111.29922708870076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1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11">
        <v>0</v>
      </c>
      <c r="AT975" s="5">
        <v>1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</row>
    <row r="976" spans="1:52" ht="15.75" customHeight="1">
      <c r="A976" s="4">
        <v>43525</v>
      </c>
      <c r="B976" s="2" t="s">
        <v>20</v>
      </c>
      <c r="C976" s="19">
        <v>2</v>
      </c>
      <c r="D976" s="5" t="s">
        <v>15</v>
      </c>
      <c r="E976" s="6">
        <v>789052.32</v>
      </c>
      <c r="F976" s="6">
        <f t="shared" si="0"/>
        <v>13.578587909416553</v>
      </c>
      <c r="G976" s="7">
        <v>1936808.838</v>
      </c>
      <c r="H976" s="31">
        <f t="shared" si="53"/>
        <v>14568607.125999998</v>
      </c>
      <c r="I976" s="10">
        <f t="shared" si="52"/>
        <v>16.494379574836948</v>
      </c>
      <c r="J976" s="10">
        <v>0.5</v>
      </c>
      <c r="K976" s="10">
        <v>384.07</v>
      </c>
      <c r="L976" s="6">
        <f t="shared" si="1"/>
        <v>5.950824827641287</v>
      </c>
      <c r="M976" s="11">
        <v>125.6</v>
      </c>
      <c r="N976" s="11">
        <f t="shared" si="2"/>
        <v>4.8410325097100761</v>
      </c>
      <c r="O976" s="5">
        <v>0</v>
      </c>
      <c r="P976" s="5">
        <v>1</v>
      </c>
      <c r="Q976" s="12">
        <v>0</v>
      </c>
      <c r="R976" s="5">
        <v>0</v>
      </c>
      <c r="S976" s="5">
        <f t="shared" si="37"/>
        <v>0</v>
      </c>
      <c r="T976" s="5">
        <v>3605.3312089999999</v>
      </c>
      <c r="U976" s="5">
        <f t="shared" si="4"/>
        <v>8.1901689203947878</v>
      </c>
      <c r="V976" s="2">
        <v>0</v>
      </c>
      <c r="W976" s="12">
        <v>0</v>
      </c>
      <c r="X976" s="5">
        <v>30.09</v>
      </c>
      <c r="Y976" s="6">
        <f t="shared" si="51"/>
        <v>110.74714758925285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6">
        <v>1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11">
        <v>0</v>
      </c>
      <c r="AT976" s="5">
        <v>1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</row>
    <row r="977" spans="1:52" ht="15.75" customHeight="1">
      <c r="A977" s="4">
        <v>43556</v>
      </c>
      <c r="B977" s="2" t="s">
        <v>20</v>
      </c>
      <c r="C977" s="19">
        <v>2</v>
      </c>
      <c r="D977" s="5" t="s">
        <v>15</v>
      </c>
      <c r="E977" s="6">
        <v>613707.36</v>
      </c>
      <c r="F977" s="6">
        <f t="shared" si="0"/>
        <v>13.327273481135649</v>
      </c>
      <c r="G977" s="7">
        <v>1869245.7390000001</v>
      </c>
      <c r="H977" s="31">
        <f t="shared" si="53"/>
        <v>16437852.864999998</v>
      </c>
      <c r="I977" s="10">
        <f t="shared" si="52"/>
        <v>16.615097334744085</v>
      </c>
      <c r="J977" s="10">
        <v>0.5</v>
      </c>
      <c r="K977" s="10">
        <v>374.23</v>
      </c>
      <c r="L977" s="6">
        <f t="shared" si="1"/>
        <v>5.9248705816579976</v>
      </c>
      <c r="M977" s="11">
        <v>126.3</v>
      </c>
      <c r="N977" s="11">
        <f t="shared" si="2"/>
        <v>4.846546505563361</v>
      </c>
      <c r="O977" s="5">
        <v>0</v>
      </c>
      <c r="P977" s="5">
        <v>1</v>
      </c>
      <c r="Q977" s="12">
        <v>0</v>
      </c>
      <c r="R977" s="5">
        <v>0</v>
      </c>
      <c r="S977" s="5">
        <f t="shared" si="37"/>
        <v>0</v>
      </c>
      <c r="T977" s="5">
        <v>3605.3312089999999</v>
      </c>
      <c r="U977" s="5">
        <f t="shared" si="4"/>
        <v>8.1901689203947878</v>
      </c>
      <c r="V977" s="2">
        <v>0</v>
      </c>
      <c r="W977" s="12">
        <v>0</v>
      </c>
      <c r="X977" s="5">
        <v>29.42</v>
      </c>
      <c r="Y977" s="6">
        <f t="shared" si="51"/>
        <v>108.2811924917188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6">
        <v>0</v>
      </c>
      <c r="AJ977" s="6">
        <v>1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11">
        <v>0</v>
      </c>
      <c r="AT977" s="5">
        <v>1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</row>
    <row r="978" spans="1:52" ht="15.75" customHeight="1">
      <c r="A978" s="9">
        <v>43586</v>
      </c>
      <c r="B978" s="2" t="s">
        <v>20</v>
      </c>
      <c r="C978" s="19">
        <v>2</v>
      </c>
      <c r="D978" s="5" t="s">
        <v>15</v>
      </c>
      <c r="E978" s="6">
        <v>1315087.2</v>
      </c>
      <c r="F978" s="6">
        <f t="shared" si="0"/>
        <v>14.089413533182546</v>
      </c>
      <c r="G978" s="7">
        <v>1689077.4750000001</v>
      </c>
      <c r="H978" s="31">
        <f t="shared" si="53"/>
        <v>18126930.34</v>
      </c>
      <c r="I978" s="10">
        <f t="shared" si="52"/>
        <v>16.71290925455137</v>
      </c>
      <c r="J978" s="10">
        <v>0.5</v>
      </c>
      <c r="K978" s="10">
        <v>425.1</v>
      </c>
      <c r="L978" s="6">
        <f t="shared" si="1"/>
        <v>6.0523244353647447</v>
      </c>
      <c r="M978" s="11">
        <v>125.2</v>
      </c>
      <c r="N978" s="11">
        <f t="shared" si="2"/>
        <v>4.8378679501071131</v>
      </c>
      <c r="O978" s="5">
        <v>0</v>
      </c>
      <c r="P978" s="5">
        <v>1</v>
      </c>
      <c r="Q978" s="12">
        <v>0</v>
      </c>
      <c r="R978" s="5">
        <v>0</v>
      </c>
      <c r="S978" s="5">
        <f t="shared" si="37"/>
        <v>0</v>
      </c>
      <c r="T978" s="5">
        <v>3605.3312089999999</v>
      </c>
      <c r="U978" s="5">
        <f t="shared" si="4"/>
        <v>8.1901689203947878</v>
      </c>
      <c r="V978" s="2">
        <v>0</v>
      </c>
      <c r="W978" s="12">
        <v>0</v>
      </c>
      <c r="X978" s="5">
        <v>29.6</v>
      </c>
      <c r="Y978" s="6">
        <f t="shared" si="51"/>
        <v>108.9436878910563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6">
        <v>0</v>
      </c>
      <c r="AJ978" s="6">
        <v>0</v>
      </c>
      <c r="AK978" s="6">
        <v>1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11">
        <v>0</v>
      </c>
      <c r="AT978" s="5">
        <v>1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</row>
    <row r="979" spans="1:52" ht="15.75" customHeight="1">
      <c r="A979" s="4">
        <v>43617</v>
      </c>
      <c r="B979" s="2" t="s">
        <v>20</v>
      </c>
      <c r="C979" s="19">
        <v>2</v>
      </c>
      <c r="D979" s="5" t="s">
        <v>15</v>
      </c>
      <c r="E979" s="6">
        <v>876724.8</v>
      </c>
      <c r="F979" s="6">
        <f t="shared" si="0"/>
        <v>13.68394842507438</v>
      </c>
      <c r="G979" s="7">
        <v>1711598.5079999999</v>
      </c>
      <c r="H979" s="31">
        <f t="shared" si="53"/>
        <v>19838528.848000001</v>
      </c>
      <c r="I979" s="10">
        <f t="shared" si="52"/>
        <v>16.803136506265243</v>
      </c>
      <c r="J979" s="10">
        <v>0.5</v>
      </c>
      <c r="K979" s="10">
        <v>374.76</v>
      </c>
      <c r="L979" s="6">
        <f t="shared" si="1"/>
        <v>5.9262858210829874</v>
      </c>
      <c r="M979" s="11">
        <v>126.6</v>
      </c>
      <c r="N979" s="11">
        <f t="shared" si="2"/>
        <v>4.8489003709106893</v>
      </c>
      <c r="O979" s="5">
        <v>0</v>
      </c>
      <c r="P979" s="5">
        <v>1</v>
      </c>
      <c r="Q979" s="12">
        <v>0</v>
      </c>
      <c r="R979" s="5">
        <v>0</v>
      </c>
      <c r="S979" s="5">
        <f t="shared" si="37"/>
        <v>0</v>
      </c>
      <c r="T979" s="5">
        <v>3605.3312089999999</v>
      </c>
      <c r="U979" s="5">
        <f t="shared" si="4"/>
        <v>8.1901689203947878</v>
      </c>
      <c r="V979" s="2">
        <v>0</v>
      </c>
      <c r="W979" s="12">
        <v>0</v>
      </c>
      <c r="X979" s="5">
        <v>29.65</v>
      </c>
      <c r="Y979" s="6">
        <f t="shared" si="51"/>
        <v>109.12771439087228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6">
        <v>0</v>
      </c>
      <c r="AJ979" s="6">
        <v>0</v>
      </c>
      <c r="AK979" s="6">
        <v>0</v>
      </c>
      <c r="AL979" s="6">
        <v>1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11">
        <v>0</v>
      </c>
      <c r="AT979" s="5">
        <v>1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</row>
    <row r="980" spans="1:52" ht="15.75" customHeight="1">
      <c r="A980" s="4">
        <v>43647</v>
      </c>
      <c r="B980" s="2" t="s">
        <v>20</v>
      </c>
      <c r="C980" s="19">
        <v>2</v>
      </c>
      <c r="D980" s="5" t="s">
        <v>15</v>
      </c>
      <c r="E980" s="6">
        <v>1402759.68</v>
      </c>
      <c r="F980" s="6">
        <f t="shared" si="0"/>
        <v>14.153952054320117</v>
      </c>
      <c r="G980" s="7">
        <v>1734119.541</v>
      </c>
      <c r="H980" s="31">
        <f t="shared" ref="H980:H1021" si="54">G980+H979</f>
        <v>21572648.389000002</v>
      </c>
      <c r="I980" s="10">
        <f t="shared" si="52"/>
        <v>16.886936791959553</v>
      </c>
      <c r="J980" s="10">
        <v>0.5</v>
      </c>
      <c r="K980" s="10">
        <v>428.56</v>
      </c>
      <c r="L980" s="6">
        <f t="shared" si="1"/>
        <v>6.0604307515727047</v>
      </c>
      <c r="M980" s="18">
        <v>125.3</v>
      </c>
      <c r="N980" s="11">
        <f t="shared" si="2"/>
        <v>4.8386600293564452</v>
      </c>
      <c r="O980" s="5">
        <v>0</v>
      </c>
      <c r="P980" s="5">
        <v>1</v>
      </c>
      <c r="Q980" s="12">
        <v>0</v>
      </c>
      <c r="R980" s="5">
        <v>0</v>
      </c>
      <c r="S980" s="5">
        <f t="shared" si="37"/>
        <v>0</v>
      </c>
      <c r="T980" s="5">
        <v>3605.3312089999999</v>
      </c>
      <c r="U980" s="5">
        <f t="shared" si="4"/>
        <v>8.1901689203947878</v>
      </c>
      <c r="V980" s="2">
        <v>0</v>
      </c>
      <c r="W980" s="12">
        <v>0</v>
      </c>
      <c r="X980" s="5">
        <v>29.37</v>
      </c>
      <c r="Y980" s="6">
        <f t="shared" si="51"/>
        <v>108.09716599190283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1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11">
        <v>0</v>
      </c>
      <c r="AT980" s="5">
        <v>1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</row>
    <row r="981" spans="1:52" ht="15.75" customHeight="1">
      <c r="A981" s="4">
        <v>43678</v>
      </c>
      <c r="B981" s="2" t="s">
        <v>20</v>
      </c>
      <c r="C981" s="19">
        <v>2</v>
      </c>
      <c r="D981" s="5" t="s">
        <v>15</v>
      </c>
      <c r="E981" s="6">
        <v>1008233.52</v>
      </c>
      <c r="F981" s="6">
        <f t="shared" si="0"/>
        <v>13.823710367449539</v>
      </c>
      <c r="G981" s="7">
        <v>1914287.8049999999</v>
      </c>
      <c r="H981" s="31">
        <f t="shared" si="54"/>
        <v>23486936.194000002</v>
      </c>
      <c r="I981" s="10">
        <f t="shared" si="52"/>
        <v>16.971954917902707</v>
      </c>
      <c r="J981" s="10">
        <v>0.5</v>
      </c>
      <c r="K981" s="10">
        <v>388</v>
      </c>
      <c r="L981" s="6">
        <f t="shared" si="1"/>
        <v>5.9610053396232736</v>
      </c>
      <c r="M981" s="11">
        <v>127.3</v>
      </c>
      <c r="N981" s="11">
        <f t="shared" si="2"/>
        <v>4.8543712716215905</v>
      </c>
      <c r="O981" s="5">
        <v>0</v>
      </c>
      <c r="P981" s="5">
        <v>1</v>
      </c>
      <c r="Q981" s="12">
        <v>0</v>
      </c>
      <c r="R981" s="5">
        <v>0</v>
      </c>
      <c r="S981" s="5">
        <f t="shared" si="37"/>
        <v>0</v>
      </c>
      <c r="T981" s="5">
        <v>3605.3312089999999</v>
      </c>
      <c r="U981" s="5">
        <f t="shared" si="4"/>
        <v>8.1901689203947878</v>
      </c>
      <c r="V981" s="2">
        <v>0</v>
      </c>
      <c r="W981" s="12">
        <v>0</v>
      </c>
      <c r="X981" s="5">
        <v>29.27</v>
      </c>
      <c r="Y981" s="6">
        <f t="shared" si="51"/>
        <v>107.72911299227088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1</v>
      </c>
      <c r="AO981" s="6">
        <v>0</v>
      </c>
      <c r="AP981" s="6">
        <v>0</v>
      </c>
      <c r="AQ981" s="6">
        <v>0</v>
      </c>
      <c r="AR981" s="6">
        <v>0</v>
      </c>
      <c r="AS981" s="11">
        <v>0</v>
      </c>
      <c r="AT981" s="5">
        <v>1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</row>
    <row r="982" spans="1:52" ht="15.75" customHeight="1">
      <c r="A982" s="4">
        <v>43709</v>
      </c>
      <c r="B982" s="2" t="s">
        <v>20</v>
      </c>
      <c r="C982" s="19">
        <v>2</v>
      </c>
      <c r="D982" s="5" t="s">
        <v>15</v>
      </c>
      <c r="E982" s="6">
        <v>964397.28</v>
      </c>
      <c r="F982" s="6">
        <f t="shared" si="0"/>
        <v>13.779258604878706</v>
      </c>
      <c r="G982" s="7">
        <v>1756640.574</v>
      </c>
      <c r="H982" s="31">
        <f t="shared" si="54"/>
        <v>25243576.768000003</v>
      </c>
      <c r="I982" s="10">
        <f t="shared" si="52"/>
        <v>17.044082295898441</v>
      </c>
      <c r="J982" s="10">
        <v>0.5</v>
      </c>
      <c r="K982" s="10">
        <v>390.59</v>
      </c>
      <c r="L982" s="6">
        <f t="shared" si="1"/>
        <v>5.967658416476346</v>
      </c>
      <c r="M982" s="11">
        <v>121.6</v>
      </c>
      <c r="N982" s="11">
        <f t="shared" si="2"/>
        <v>4.8089270235021111</v>
      </c>
      <c r="O982" s="5">
        <v>0</v>
      </c>
      <c r="P982" s="5">
        <v>1</v>
      </c>
      <c r="Q982" s="12">
        <v>0</v>
      </c>
      <c r="R982" s="5">
        <v>0</v>
      </c>
      <c r="S982" s="5">
        <f t="shared" si="37"/>
        <v>0</v>
      </c>
      <c r="T982" s="5">
        <v>3605.3312089999999</v>
      </c>
      <c r="U982" s="5">
        <f t="shared" si="4"/>
        <v>8.1901689203947878</v>
      </c>
      <c r="V982" s="2">
        <v>0</v>
      </c>
      <c r="W982" s="12">
        <v>0</v>
      </c>
      <c r="X982" s="5">
        <v>30.38</v>
      </c>
      <c r="Y982" s="6">
        <f t="shared" si="51"/>
        <v>111.8145012881855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1</v>
      </c>
      <c r="AP982" s="6">
        <v>0</v>
      </c>
      <c r="AQ982" s="6">
        <v>0</v>
      </c>
      <c r="AR982" s="6">
        <v>0</v>
      </c>
      <c r="AS982" s="11">
        <v>0</v>
      </c>
      <c r="AT982" s="5">
        <v>1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</row>
    <row r="983" spans="1:52" ht="15.75" customHeight="1">
      <c r="A983" s="4">
        <v>43739</v>
      </c>
      <c r="B983" s="2" t="s">
        <v>20</v>
      </c>
      <c r="C983" s="19">
        <v>2</v>
      </c>
      <c r="D983" s="5" t="s">
        <v>15</v>
      </c>
      <c r="E983" s="6">
        <v>1665777.12</v>
      </c>
      <c r="F983" s="6">
        <f t="shared" si="0"/>
        <v>14.325802311246775</v>
      </c>
      <c r="G983" s="7">
        <v>1081009.584</v>
      </c>
      <c r="H983" s="31">
        <f t="shared" si="54"/>
        <v>26324586.352000002</v>
      </c>
      <c r="I983" s="10">
        <f t="shared" si="52"/>
        <v>17.086013902736454</v>
      </c>
      <c r="J983" s="10">
        <v>0.5</v>
      </c>
      <c r="K983" s="10">
        <v>405.46</v>
      </c>
      <c r="L983" s="6">
        <f t="shared" si="1"/>
        <v>6.0050222250400473</v>
      </c>
      <c r="M983" s="11">
        <v>130.69999999999999</v>
      </c>
      <c r="N983" s="11">
        <f t="shared" si="2"/>
        <v>4.8805266087492356</v>
      </c>
      <c r="O983" s="5">
        <v>0</v>
      </c>
      <c r="P983" s="5">
        <v>1</v>
      </c>
      <c r="Q983" s="12">
        <v>0</v>
      </c>
      <c r="R983" s="5">
        <v>0</v>
      </c>
      <c r="S983" s="5">
        <f t="shared" si="37"/>
        <v>0</v>
      </c>
      <c r="T983" s="5">
        <v>3605.3312089999999</v>
      </c>
      <c r="U983" s="5">
        <f t="shared" si="4"/>
        <v>8.1901689203947878</v>
      </c>
      <c r="V983" s="2">
        <v>0</v>
      </c>
      <c r="W983" s="12">
        <v>0</v>
      </c>
      <c r="X983" s="5">
        <v>30.15</v>
      </c>
      <c r="Y983" s="6">
        <f t="shared" si="51"/>
        <v>110.96797938903201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1</v>
      </c>
      <c r="AQ983" s="6">
        <v>0</v>
      </c>
      <c r="AR983" s="6">
        <v>0</v>
      </c>
      <c r="AS983" s="11">
        <v>0</v>
      </c>
      <c r="AT983" s="5">
        <v>1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</row>
    <row r="984" spans="1:52" ht="15.75" customHeight="1">
      <c r="A984" s="4">
        <v>43770</v>
      </c>
      <c r="B984" s="2" t="s">
        <v>20</v>
      </c>
      <c r="C984" s="19">
        <v>2</v>
      </c>
      <c r="D984" s="5" t="s">
        <v>15</v>
      </c>
      <c r="E984" s="6">
        <v>1227414.72</v>
      </c>
      <c r="F984" s="6">
        <f t="shared" si="0"/>
        <v>14.020420661695594</v>
      </c>
      <c r="G984" s="7">
        <v>923362.353</v>
      </c>
      <c r="H984" s="31">
        <f t="shared" si="54"/>
        <v>27247948.705000002</v>
      </c>
      <c r="I984" s="10">
        <f t="shared" si="52"/>
        <v>17.120488799359347</v>
      </c>
      <c r="J984" s="10">
        <v>0.5</v>
      </c>
      <c r="K984" s="10">
        <v>410.6</v>
      </c>
      <c r="L984" s="6">
        <f t="shared" si="1"/>
        <v>6.0176195045848333</v>
      </c>
      <c r="M984" s="11">
        <v>125.1</v>
      </c>
      <c r="N984" s="11">
        <f t="shared" si="2"/>
        <v>4.8370752429708741</v>
      </c>
      <c r="O984" s="5">
        <v>0</v>
      </c>
      <c r="P984" s="5">
        <v>1</v>
      </c>
      <c r="Q984" s="12">
        <v>0</v>
      </c>
      <c r="R984" s="5">
        <v>0</v>
      </c>
      <c r="S984" s="5">
        <f t="shared" si="37"/>
        <v>0</v>
      </c>
      <c r="T984" s="5">
        <v>3605.3312089999999</v>
      </c>
      <c r="U984" s="5">
        <f t="shared" si="4"/>
        <v>8.1901689203947878</v>
      </c>
      <c r="V984" s="2">
        <v>0</v>
      </c>
      <c r="W984" s="12">
        <v>0</v>
      </c>
      <c r="X984" s="5">
        <v>30.18</v>
      </c>
      <c r="Y984" s="6">
        <f t="shared" si="51"/>
        <v>111.0783952889216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1</v>
      </c>
      <c r="AR984" s="6">
        <v>0</v>
      </c>
      <c r="AS984" s="11">
        <v>0</v>
      </c>
      <c r="AT984" s="5">
        <v>1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</row>
    <row r="985" spans="1:52" ht="15.75" customHeight="1">
      <c r="A985" s="4">
        <v>43800</v>
      </c>
      <c r="B985" s="2" t="s">
        <v>20</v>
      </c>
      <c r="C985" s="19">
        <v>2</v>
      </c>
      <c r="D985" s="5" t="s">
        <v>15</v>
      </c>
      <c r="E985" s="6">
        <v>1402759.68</v>
      </c>
      <c r="F985" s="6">
        <f t="shared" si="0"/>
        <v>14.153952054320117</v>
      </c>
      <c r="G985" s="7">
        <v>1058488.551</v>
      </c>
      <c r="H985" s="31">
        <f t="shared" si="54"/>
        <v>28306437.256000001</v>
      </c>
      <c r="I985" s="10">
        <f t="shared" si="52"/>
        <v>17.158599801623577</v>
      </c>
      <c r="J985" s="10">
        <v>0.5</v>
      </c>
      <c r="K985" s="10">
        <v>446.14</v>
      </c>
      <c r="L985" s="6">
        <f t="shared" si="1"/>
        <v>6.1006328041086357</v>
      </c>
      <c r="M985" s="11">
        <v>121.9</v>
      </c>
      <c r="N985" s="11">
        <f t="shared" si="2"/>
        <v>4.8113710165719894</v>
      </c>
      <c r="O985" s="5">
        <v>0</v>
      </c>
      <c r="P985" s="5">
        <v>1</v>
      </c>
      <c r="Q985" s="12">
        <v>0</v>
      </c>
      <c r="R985" s="5">
        <v>0</v>
      </c>
      <c r="S985" s="5">
        <f t="shared" si="37"/>
        <v>0</v>
      </c>
      <c r="T985" s="5">
        <v>3605.3312089999999</v>
      </c>
      <c r="U985" s="5">
        <f t="shared" si="4"/>
        <v>8.1901689203947878</v>
      </c>
      <c r="V985" s="2">
        <v>0</v>
      </c>
      <c r="W985" s="12">
        <v>0</v>
      </c>
      <c r="X985" s="5">
        <v>30.53</v>
      </c>
      <c r="Y985" s="6">
        <f t="shared" si="51"/>
        <v>112.36658078763341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1</v>
      </c>
      <c r="AS985" s="11">
        <v>0</v>
      </c>
      <c r="AT985" s="5">
        <v>1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</row>
    <row r="986" spans="1:52" ht="15.75" customHeight="1">
      <c r="A986" s="4">
        <v>43831</v>
      </c>
      <c r="B986" s="2" t="s">
        <v>20</v>
      </c>
      <c r="C986" s="19">
        <v>2</v>
      </c>
      <c r="D986" s="5" t="s">
        <v>15</v>
      </c>
      <c r="E986" s="6">
        <v>1060904.52</v>
      </c>
      <c r="F986" s="6">
        <f t="shared" si="0"/>
        <v>13.874632422971796</v>
      </c>
      <c r="G986" s="7">
        <v>1127302.8185000001</v>
      </c>
      <c r="H986" s="31">
        <f t="shared" si="54"/>
        <v>29433740.074500002</v>
      </c>
      <c r="I986" s="10">
        <f t="shared" si="52"/>
        <v>17.19765219587628</v>
      </c>
      <c r="J986" s="10">
        <v>0.5</v>
      </c>
      <c r="K986" s="10">
        <v>445.58</v>
      </c>
      <c r="L986" s="6">
        <f t="shared" si="1"/>
        <v>6.0993768043023771</v>
      </c>
      <c r="M986" s="11">
        <v>121.7</v>
      </c>
      <c r="N986" s="11">
        <f t="shared" si="2"/>
        <v>4.8097423517168654</v>
      </c>
      <c r="O986" s="5">
        <v>0</v>
      </c>
      <c r="P986" s="5">
        <v>1</v>
      </c>
      <c r="Q986" s="12">
        <v>0</v>
      </c>
      <c r="R986" s="5">
        <v>0</v>
      </c>
      <c r="S986" s="5">
        <f t="shared" si="37"/>
        <v>0</v>
      </c>
      <c r="T986" s="5">
        <v>3605.3312089999999</v>
      </c>
      <c r="U986" s="5">
        <f t="shared" si="4"/>
        <v>8.1901689203947878</v>
      </c>
      <c r="V986" s="2">
        <v>0</v>
      </c>
      <c r="W986" s="12">
        <v>0</v>
      </c>
      <c r="X986" s="5">
        <v>30.37</v>
      </c>
      <c r="Y986" s="6">
        <f t="shared" si="51"/>
        <v>111.77769598822229</v>
      </c>
      <c r="Z986" s="5">
        <v>1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1</v>
      </c>
      <c r="AH986" s="5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11">
        <v>0</v>
      </c>
      <c r="AT986" s="5">
        <v>1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</row>
    <row r="987" spans="1:52" ht="15.75" customHeight="1">
      <c r="A987" s="4">
        <v>43862</v>
      </c>
      <c r="B987" s="2" t="s">
        <v>20</v>
      </c>
      <c r="C987" s="19">
        <v>2</v>
      </c>
      <c r="D987" s="5" t="s">
        <v>15</v>
      </c>
      <c r="E987" s="6">
        <v>979296.48</v>
      </c>
      <c r="F987" s="6">
        <f t="shared" si="0"/>
        <v>13.79458971529826</v>
      </c>
      <c r="G987" s="7">
        <v>1254922.0055</v>
      </c>
      <c r="H987" s="31">
        <f t="shared" si="54"/>
        <v>30688662.080000002</v>
      </c>
      <c r="I987" s="10">
        <f t="shared" si="52"/>
        <v>17.239403830989403</v>
      </c>
      <c r="J987" s="10">
        <v>0.5</v>
      </c>
      <c r="K987" s="10">
        <v>422.61</v>
      </c>
      <c r="L987" s="6">
        <f t="shared" si="1"/>
        <v>6.0464497679403255</v>
      </c>
      <c r="M987" s="11">
        <v>121.9</v>
      </c>
      <c r="N987" s="11">
        <f t="shared" si="2"/>
        <v>4.8113710165719894</v>
      </c>
      <c r="O987" s="5">
        <v>0</v>
      </c>
      <c r="P987" s="5">
        <v>1</v>
      </c>
      <c r="Q987" s="12">
        <v>0</v>
      </c>
      <c r="R987" s="5">
        <v>0</v>
      </c>
      <c r="S987" s="5">
        <f t="shared" si="37"/>
        <v>0</v>
      </c>
      <c r="T987" s="5">
        <v>3605.3312089999999</v>
      </c>
      <c r="U987" s="5">
        <f t="shared" si="4"/>
        <v>8.1901689203947878</v>
      </c>
      <c r="V987" s="2">
        <v>0</v>
      </c>
      <c r="W987" s="12">
        <v>0</v>
      </c>
      <c r="X987" s="5">
        <v>30.35</v>
      </c>
      <c r="Y987" s="6">
        <f t="shared" si="51"/>
        <v>111.70408538829591</v>
      </c>
      <c r="Z987" s="5">
        <v>3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1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11">
        <v>0</v>
      </c>
      <c r="AT987" s="5">
        <v>1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</row>
    <row r="988" spans="1:52" ht="15.75" customHeight="1">
      <c r="A988" s="4">
        <v>43891</v>
      </c>
      <c r="B988" s="2" t="s">
        <v>20</v>
      </c>
      <c r="C988" s="19">
        <v>2</v>
      </c>
      <c r="D988" s="5" t="s">
        <v>15</v>
      </c>
      <c r="E988" s="6">
        <v>734472.36</v>
      </c>
      <c r="F988" s="6">
        <f t="shared" si="0"/>
        <v>13.506907642846478</v>
      </c>
      <c r="G988" s="7">
        <v>1829208.3470000001</v>
      </c>
      <c r="H988" s="31">
        <f t="shared" si="54"/>
        <v>32517870.427000001</v>
      </c>
      <c r="I988" s="10">
        <f t="shared" si="52"/>
        <v>17.297300355475045</v>
      </c>
      <c r="J988" s="10">
        <v>0.5</v>
      </c>
      <c r="K988" s="10">
        <v>396.85</v>
      </c>
      <c r="L988" s="6">
        <f t="shared" si="1"/>
        <v>5.9835583755368846</v>
      </c>
      <c r="M988" s="11">
        <v>121.5</v>
      </c>
      <c r="N988" s="11">
        <f t="shared" si="2"/>
        <v>4.808111029984782</v>
      </c>
      <c r="O988" s="5">
        <v>0</v>
      </c>
      <c r="P988" s="5">
        <v>1</v>
      </c>
      <c r="Q988" s="12">
        <v>0</v>
      </c>
      <c r="R988" s="5">
        <v>0</v>
      </c>
      <c r="S988" s="5">
        <f t="shared" si="37"/>
        <v>0</v>
      </c>
      <c r="T988" s="5">
        <v>3605.3312089999999</v>
      </c>
      <c r="U988" s="5">
        <f t="shared" si="4"/>
        <v>8.1901689203947878</v>
      </c>
      <c r="V988" s="2">
        <v>0</v>
      </c>
      <c r="W988" s="12">
        <v>0</v>
      </c>
      <c r="X988" s="5">
        <v>30.71</v>
      </c>
      <c r="Y988" s="6">
        <f t="shared" si="51"/>
        <v>113.02907618697091</v>
      </c>
      <c r="Z988" s="5">
        <v>1251</v>
      </c>
      <c r="AA988" s="5">
        <v>1563</v>
      </c>
      <c r="AB988" s="5">
        <v>32</v>
      </c>
      <c r="AC988" s="5">
        <v>10</v>
      </c>
      <c r="AD988" s="5">
        <v>0</v>
      </c>
      <c r="AE988" s="5">
        <v>0</v>
      </c>
      <c r="AF988" s="5">
        <v>1</v>
      </c>
      <c r="AG988" s="5">
        <v>0</v>
      </c>
      <c r="AH988" s="5">
        <v>0</v>
      </c>
      <c r="AI988" s="6">
        <v>1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11">
        <v>0</v>
      </c>
      <c r="AT988" s="5">
        <v>1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</row>
    <row r="989" spans="1:52" ht="15.75" customHeight="1">
      <c r="A989" s="4">
        <v>43922</v>
      </c>
      <c r="B989" s="2" t="s">
        <v>20</v>
      </c>
      <c r="C989" s="19">
        <v>2</v>
      </c>
      <c r="D989" s="5" t="s">
        <v>15</v>
      </c>
      <c r="E989" s="6">
        <v>571256.28</v>
      </c>
      <c r="F989" s="6">
        <f t="shared" si="0"/>
        <v>13.255593214565573</v>
      </c>
      <c r="G989" s="7">
        <v>1765398.7535000001</v>
      </c>
      <c r="H989" s="31">
        <f t="shared" si="54"/>
        <v>34283269.180500001</v>
      </c>
      <c r="I989" s="10">
        <f t="shared" si="52"/>
        <v>17.350168014139125</v>
      </c>
      <c r="J989" s="10">
        <v>0.5</v>
      </c>
      <c r="K989" s="10">
        <v>282.60000000000002</v>
      </c>
      <c r="L989" s="6">
        <f t="shared" si="1"/>
        <v>5.6440324702504272</v>
      </c>
      <c r="M989" s="11">
        <v>135.19999999999999</v>
      </c>
      <c r="N989" s="11">
        <f t="shared" si="2"/>
        <v>4.9141243937154115</v>
      </c>
      <c r="O989" s="5">
        <v>0</v>
      </c>
      <c r="P989" s="5">
        <v>1</v>
      </c>
      <c r="Q989" s="12">
        <v>0</v>
      </c>
      <c r="R989" s="5">
        <v>0</v>
      </c>
      <c r="S989" s="5">
        <f t="shared" si="37"/>
        <v>0</v>
      </c>
      <c r="T989" s="5">
        <v>3605.3312089999999</v>
      </c>
      <c r="U989" s="5">
        <f t="shared" si="4"/>
        <v>8.1901689203947878</v>
      </c>
      <c r="V989" s="2">
        <v>0</v>
      </c>
      <c r="W989" s="12">
        <v>0</v>
      </c>
      <c r="X989" s="5">
        <v>32.090000000000003</v>
      </c>
      <c r="Y989" s="6">
        <f t="shared" si="51"/>
        <v>118.1082075818918</v>
      </c>
      <c r="Z989" s="5">
        <v>34863</v>
      </c>
      <c r="AA989" s="5">
        <v>21190</v>
      </c>
      <c r="AB989" s="5">
        <v>1154</v>
      </c>
      <c r="AC989" s="5">
        <v>152</v>
      </c>
      <c r="AD989" s="5">
        <v>0</v>
      </c>
      <c r="AE989" s="5">
        <v>0</v>
      </c>
      <c r="AF989" s="5">
        <v>1</v>
      </c>
      <c r="AG989" s="5">
        <v>0</v>
      </c>
      <c r="AH989" s="5">
        <v>0</v>
      </c>
      <c r="AI989" s="6">
        <v>0</v>
      </c>
      <c r="AJ989" s="6">
        <v>1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11">
        <v>0</v>
      </c>
      <c r="AT989" s="5">
        <v>1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</row>
    <row r="990" spans="1:52" ht="15.75" customHeight="1">
      <c r="A990" s="9">
        <v>43952</v>
      </c>
      <c r="B990" s="2" t="s">
        <v>20</v>
      </c>
      <c r="C990" s="19">
        <v>2</v>
      </c>
      <c r="D990" s="5" t="s">
        <v>15</v>
      </c>
      <c r="E990" s="6">
        <v>1224120.6000000001</v>
      </c>
      <c r="F990" s="6">
        <f t="shared" si="0"/>
        <v>14.017733266612469</v>
      </c>
      <c r="G990" s="7">
        <v>1595239.8374999999</v>
      </c>
      <c r="H990" s="31">
        <f t="shared" si="54"/>
        <v>35878509.017999999</v>
      </c>
      <c r="I990" s="10">
        <f t="shared" si="52"/>
        <v>17.395649039609175</v>
      </c>
      <c r="J990" s="10">
        <v>0.5</v>
      </c>
      <c r="K990" s="10">
        <v>315.67</v>
      </c>
      <c r="L990" s="6">
        <f t="shared" si="1"/>
        <v>5.7546973641243069</v>
      </c>
      <c r="M990" s="11">
        <v>105.7</v>
      </c>
      <c r="N990" s="11">
        <f t="shared" si="2"/>
        <v>4.6700211583077076</v>
      </c>
      <c r="O990" s="5">
        <v>0</v>
      </c>
      <c r="P990" s="5">
        <v>1</v>
      </c>
      <c r="Q990" s="12">
        <v>0</v>
      </c>
      <c r="R990" s="5">
        <v>0</v>
      </c>
      <c r="S990" s="5">
        <f t="shared" si="37"/>
        <v>0</v>
      </c>
      <c r="T990" s="5">
        <v>3605.3312089999999</v>
      </c>
      <c r="U990" s="5">
        <f t="shared" si="4"/>
        <v>8.1901689203947878</v>
      </c>
      <c r="V990" s="2">
        <v>0</v>
      </c>
      <c r="W990" s="12">
        <v>0</v>
      </c>
      <c r="X990" s="5">
        <v>31.91</v>
      </c>
      <c r="Y990" s="6">
        <f t="shared" si="51"/>
        <v>117.44571218255427</v>
      </c>
      <c r="Z990" s="5">
        <v>190609</v>
      </c>
      <c r="AA990" s="5">
        <v>62508</v>
      </c>
      <c r="AB990" s="5">
        <v>5408</v>
      </c>
      <c r="AC990" s="5">
        <v>341</v>
      </c>
      <c r="AD990" s="5">
        <v>0</v>
      </c>
      <c r="AE990" s="5">
        <v>0</v>
      </c>
      <c r="AF990" s="5">
        <v>1</v>
      </c>
      <c r="AG990" s="5">
        <v>0</v>
      </c>
      <c r="AH990" s="5">
        <v>0</v>
      </c>
      <c r="AI990" s="6">
        <v>0</v>
      </c>
      <c r="AJ990" s="6">
        <v>0</v>
      </c>
      <c r="AK990" s="6">
        <v>1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11">
        <v>0</v>
      </c>
      <c r="AT990" s="5">
        <v>1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</row>
    <row r="991" spans="1:52" ht="15.75" customHeight="1">
      <c r="A991" s="4">
        <v>43983</v>
      </c>
      <c r="B991" s="2" t="s">
        <v>20</v>
      </c>
      <c r="C991" s="19">
        <v>2</v>
      </c>
      <c r="D991" s="5" t="s">
        <v>15</v>
      </c>
      <c r="E991" s="6">
        <v>816080.4</v>
      </c>
      <c r="F991" s="6">
        <f t="shared" si="0"/>
        <v>13.612268158504305</v>
      </c>
      <c r="G991" s="7">
        <v>1616509.702</v>
      </c>
      <c r="H991" s="31">
        <f t="shared" si="54"/>
        <v>37495018.719999999</v>
      </c>
      <c r="I991" s="10">
        <f t="shared" si="52"/>
        <v>17.439718647984073</v>
      </c>
      <c r="J991" s="10">
        <v>0.5</v>
      </c>
      <c r="K991" s="10">
        <v>402.45</v>
      </c>
      <c r="L991" s="6">
        <f t="shared" si="1"/>
        <v>5.9975708655397426</v>
      </c>
      <c r="M991" s="11">
        <v>98.5</v>
      </c>
      <c r="N991" s="11">
        <f t="shared" si="2"/>
        <v>4.6001576441645469</v>
      </c>
      <c r="O991" s="5">
        <v>0</v>
      </c>
      <c r="P991" s="5">
        <v>1</v>
      </c>
      <c r="Q991" s="12">
        <v>0</v>
      </c>
      <c r="R991" s="5">
        <v>0</v>
      </c>
      <c r="S991" s="5">
        <f t="shared" si="37"/>
        <v>0</v>
      </c>
      <c r="T991" s="5">
        <v>3605.3312089999999</v>
      </c>
      <c r="U991" s="5">
        <f t="shared" si="4"/>
        <v>8.1901689203947878</v>
      </c>
      <c r="V991" s="2">
        <v>0</v>
      </c>
      <c r="W991" s="12">
        <v>0</v>
      </c>
      <c r="X991" s="5">
        <v>32.14</v>
      </c>
      <c r="Y991" s="6">
        <f t="shared" si="51"/>
        <v>118.29223408170776</v>
      </c>
      <c r="Z991" s="5">
        <v>585481</v>
      </c>
      <c r="AA991" s="5">
        <v>105562</v>
      </c>
      <c r="AB991" s="5">
        <v>17400</v>
      </c>
      <c r="AC991" s="5">
        <v>1146</v>
      </c>
      <c r="AD991" s="5">
        <v>0</v>
      </c>
      <c r="AE991" s="5">
        <v>0</v>
      </c>
      <c r="AF991" s="5">
        <v>1</v>
      </c>
      <c r="AG991" s="5">
        <v>0</v>
      </c>
      <c r="AH991" s="5">
        <v>0</v>
      </c>
      <c r="AI991" s="6">
        <v>0</v>
      </c>
      <c r="AJ991" s="6">
        <v>0</v>
      </c>
      <c r="AK991" s="6">
        <v>0</v>
      </c>
      <c r="AL991" s="6">
        <v>1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11">
        <v>0</v>
      </c>
      <c r="AT991" s="5">
        <v>1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</row>
    <row r="992" spans="1:52" ht="15.75" customHeight="1">
      <c r="A992" s="4">
        <v>44013</v>
      </c>
      <c r="B992" s="2" t="s">
        <v>20</v>
      </c>
      <c r="C992" s="19">
        <v>2</v>
      </c>
      <c r="D992" s="5" t="s">
        <v>15</v>
      </c>
      <c r="E992" s="6">
        <v>1305728.6399999999</v>
      </c>
      <c r="F992" s="6">
        <f t="shared" si="0"/>
        <v>14.08227178775004</v>
      </c>
      <c r="G992" s="7">
        <v>1637779.5665</v>
      </c>
      <c r="H992" s="31">
        <f t="shared" si="54"/>
        <v>39132798.286499999</v>
      </c>
      <c r="I992" s="10">
        <f t="shared" si="52"/>
        <v>17.482471504190389</v>
      </c>
      <c r="J992" s="10">
        <v>0.5</v>
      </c>
      <c r="K992" s="10">
        <v>470.58</v>
      </c>
      <c r="L992" s="6">
        <f t="shared" si="1"/>
        <v>6.1539659764526302</v>
      </c>
      <c r="M992" s="11">
        <v>108.5</v>
      </c>
      <c r="N992" s="11">
        <f t="shared" si="2"/>
        <v>4.6959245492565556</v>
      </c>
      <c r="O992" s="5">
        <v>0</v>
      </c>
      <c r="P992" s="5">
        <v>1</v>
      </c>
      <c r="Q992" s="12">
        <v>0</v>
      </c>
      <c r="R992" s="5">
        <v>0</v>
      </c>
      <c r="S992" s="5">
        <f t="shared" si="37"/>
        <v>0</v>
      </c>
      <c r="T992" s="5">
        <v>3605.3312089999999</v>
      </c>
      <c r="U992" s="5">
        <f t="shared" si="4"/>
        <v>8.1901689203947878</v>
      </c>
      <c r="V992" s="2">
        <v>0</v>
      </c>
      <c r="W992" s="12">
        <v>0</v>
      </c>
      <c r="X992" s="5">
        <v>32.130000000000003</v>
      </c>
      <c r="Y992" s="6">
        <f t="shared" si="51"/>
        <v>118.25542878174458</v>
      </c>
      <c r="Z992" s="5">
        <v>1695988</v>
      </c>
      <c r="AA992" s="5">
        <v>85082</v>
      </c>
      <c r="AB992" s="5">
        <v>36511</v>
      </c>
      <c r="AC992" s="5">
        <v>1217</v>
      </c>
      <c r="AD992" s="5">
        <v>0</v>
      </c>
      <c r="AE992" s="5">
        <v>0</v>
      </c>
      <c r="AF992" s="5">
        <v>1</v>
      </c>
      <c r="AG992" s="5">
        <v>0</v>
      </c>
      <c r="AH992" s="5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1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11">
        <v>0</v>
      </c>
      <c r="AT992" s="5">
        <v>1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</row>
    <row r="993" spans="1:52" ht="15.75" customHeight="1">
      <c r="A993" s="4">
        <v>44044</v>
      </c>
      <c r="B993" s="2" t="s">
        <v>20</v>
      </c>
      <c r="C993" s="19">
        <v>2</v>
      </c>
      <c r="D993" s="5" t="s">
        <v>15</v>
      </c>
      <c r="E993" s="6">
        <v>938492.46</v>
      </c>
      <c r="F993" s="6">
        <f t="shared" si="0"/>
        <v>13.752030100879464</v>
      </c>
      <c r="G993" s="7">
        <v>1807938.4824999999</v>
      </c>
      <c r="H993" s="31">
        <f t="shared" si="54"/>
        <v>40940736.769000001</v>
      </c>
      <c r="I993" s="10">
        <f t="shared" si="52"/>
        <v>17.527636134347162</v>
      </c>
      <c r="J993" s="10">
        <v>0.5</v>
      </c>
      <c r="K993" s="10">
        <v>409.83</v>
      </c>
      <c r="L993" s="6">
        <f t="shared" si="1"/>
        <v>6.0157424395675054</v>
      </c>
      <c r="M993" s="11">
        <v>112.6</v>
      </c>
      <c r="N993" s="11">
        <f t="shared" si="2"/>
        <v>4.7326835062870511</v>
      </c>
      <c r="O993" s="5">
        <v>0</v>
      </c>
      <c r="P993" s="5">
        <v>1</v>
      </c>
      <c r="Q993" s="12">
        <v>0</v>
      </c>
      <c r="R993" s="5">
        <v>0</v>
      </c>
      <c r="S993" s="5">
        <f t="shared" si="37"/>
        <v>0</v>
      </c>
      <c r="T993" s="5">
        <v>3605.3312089999999</v>
      </c>
      <c r="U993" s="5">
        <f t="shared" si="4"/>
        <v>8.1901689203947878</v>
      </c>
      <c r="V993" s="2">
        <v>0</v>
      </c>
      <c r="W993" s="12">
        <v>0</v>
      </c>
      <c r="X993" s="5">
        <v>31.84</v>
      </c>
      <c r="Y993" s="6">
        <f t="shared" si="51"/>
        <v>117.18807508281192</v>
      </c>
      <c r="Z993" s="5">
        <v>3691166</v>
      </c>
      <c r="AA993" s="5">
        <v>39867</v>
      </c>
      <c r="AB993" s="5">
        <v>65288</v>
      </c>
      <c r="AC993" s="5">
        <v>1031</v>
      </c>
      <c r="AD993" s="5">
        <v>0</v>
      </c>
      <c r="AE993" s="5">
        <v>0</v>
      </c>
      <c r="AF993" s="5">
        <v>1</v>
      </c>
      <c r="AG993" s="5">
        <v>0</v>
      </c>
      <c r="AH993" s="5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1</v>
      </c>
      <c r="AO993" s="6">
        <v>0</v>
      </c>
      <c r="AP993" s="6">
        <v>0</v>
      </c>
      <c r="AQ993" s="6">
        <v>0</v>
      </c>
      <c r="AR993" s="6">
        <v>0</v>
      </c>
      <c r="AS993" s="11">
        <v>0</v>
      </c>
      <c r="AT993" s="5">
        <v>1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</row>
    <row r="994" spans="1:52" ht="15.75" customHeight="1">
      <c r="A994" s="4">
        <v>44075</v>
      </c>
      <c r="B994" s="2" t="s">
        <v>20</v>
      </c>
      <c r="C994" s="19">
        <v>2</v>
      </c>
      <c r="D994" s="5" t="s">
        <v>15</v>
      </c>
      <c r="E994" s="6">
        <v>897688.44</v>
      </c>
      <c r="F994" s="6">
        <f t="shared" si="0"/>
        <v>13.707578338308631</v>
      </c>
      <c r="G994" s="7">
        <v>1659049.4310000001</v>
      </c>
      <c r="H994" s="31">
        <f t="shared" si="54"/>
        <v>42599786.200000003</v>
      </c>
      <c r="I994" s="10">
        <f t="shared" si="52"/>
        <v>17.567359792447661</v>
      </c>
      <c r="J994" s="10">
        <v>0.5</v>
      </c>
      <c r="K994" s="10">
        <v>427.32</v>
      </c>
      <c r="L994" s="6">
        <f t="shared" si="1"/>
        <v>6.0575331470776863</v>
      </c>
      <c r="M994" s="11">
        <v>112.4</v>
      </c>
      <c r="N994" s="11">
        <f t="shared" si="2"/>
        <v>4.7309213912936521</v>
      </c>
      <c r="O994" s="5">
        <v>0</v>
      </c>
      <c r="P994" s="5">
        <v>1</v>
      </c>
      <c r="Q994" s="12">
        <v>0</v>
      </c>
      <c r="R994" s="5">
        <v>0</v>
      </c>
      <c r="S994" s="5">
        <f t="shared" si="37"/>
        <v>0</v>
      </c>
      <c r="T994" s="5">
        <v>3605.3312089999999</v>
      </c>
      <c r="U994" s="5">
        <f t="shared" si="4"/>
        <v>8.1901689203947878</v>
      </c>
      <c r="V994" s="2">
        <v>0</v>
      </c>
      <c r="W994" s="12">
        <v>0</v>
      </c>
      <c r="X994" s="5">
        <v>31.33</v>
      </c>
      <c r="Y994" s="6">
        <f t="shared" si="51"/>
        <v>115.31100478468899</v>
      </c>
      <c r="Z994" s="5">
        <v>6312584</v>
      </c>
      <c r="AA994" s="5">
        <v>18833</v>
      </c>
      <c r="AB994" s="5">
        <v>98678</v>
      </c>
      <c r="AC994" s="5">
        <v>871</v>
      </c>
      <c r="AD994" s="5">
        <v>0</v>
      </c>
      <c r="AE994" s="5">
        <v>0</v>
      </c>
      <c r="AF994" s="5">
        <v>1</v>
      </c>
      <c r="AG994" s="5">
        <v>0</v>
      </c>
      <c r="AH994" s="5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1</v>
      </c>
      <c r="AP994" s="6">
        <v>0</v>
      </c>
      <c r="AQ994" s="6">
        <v>0</v>
      </c>
      <c r="AR994" s="6">
        <v>0</v>
      </c>
      <c r="AS994" s="11">
        <v>0</v>
      </c>
      <c r="AT994" s="5">
        <v>1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</row>
    <row r="995" spans="1:52" ht="15.75" customHeight="1">
      <c r="A995" s="4">
        <v>44105</v>
      </c>
      <c r="B995" s="2" t="s">
        <v>20</v>
      </c>
      <c r="C995" s="19">
        <v>2</v>
      </c>
      <c r="D995" s="5" t="s">
        <v>15</v>
      </c>
      <c r="E995" s="6">
        <v>1550552.76</v>
      </c>
      <c r="F995" s="6">
        <f t="shared" si="0"/>
        <v>14.2541220446767</v>
      </c>
      <c r="G995" s="7">
        <v>1020953.496</v>
      </c>
      <c r="H995" s="31">
        <f t="shared" si="54"/>
        <v>43620739.696000002</v>
      </c>
      <c r="I995" s="10">
        <f t="shared" si="52"/>
        <v>17.591043276319791</v>
      </c>
      <c r="J995" s="10">
        <v>0.5</v>
      </c>
      <c r="K995" s="10">
        <v>429.25</v>
      </c>
      <c r="L995" s="6">
        <f t="shared" si="1"/>
        <v>6.062039499777585</v>
      </c>
      <c r="M995" s="11">
        <v>113.1</v>
      </c>
      <c r="N995" s="11">
        <f t="shared" si="2"/>
        <v>4.7370752568680299</v>
      </c>
      <c r="O995" s="5">
        <v>0</v>
      </c>
      <c r="P995" s="5">
        <v>1</v>
      </c>
      <c r="Q995" s="12">
        <v>0</v>
      </c>
      <c r="R995" s="5">
        <v>0</v>
      </c>
      <c r="S995" s="5">
        <f t="shared" si="37"/>
        <v>0</v>
      </c>
      <c r="T995" s="5">
        <v>3605.3312089999999</v>
      </c>
      <c r="U995" s="5">
        <f t="shared" si="4"/>
        <v>8.1901689203947878</v>
      </c>
      <c r="V995" s="2">
        <v>0</v>
      </c>
      <c r="W995" s="12">
        <v>0</v>
      </c>
      <c r="X995" s="5">
        <v>31.39</v>
      </c>
      <c r="Y995" s="6">
        <f t="shared" si="51"/>
        <v>115.53183658446815</v>
      </c>
      <c r="Z995" s="5">
        <v>8184082</v>
      </c>
      <c r="AA995" s="5">
        <v>12677</v>
      </c>
      <c r="AB995" s="5">
        <v>122111</v>
      </c>
      <c r="AC995" s="5">
        <v>634</v>
      </c>
      <c r="AD995" s="5">
        <v>0</v>
      </c>
      <c r="AE995" s="5">
        <v>0</v>
      </c>
      <c r="AF995" s="5">
        <v>1</v>
      </c>
      <c r="AG995" s="5">
        <v>0</v>
      </c>
      <c r="AH995" s="5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1</v>
      </c>
      <c r="AQ995" s="6">
        <v>0</v>
      </c>
      <c r="AR995" s="6">
        <v>0</v>
      </c>
      <c r="AS995" s="11">
        <v>0</v>
      </c>
      <c r="AT995" s="5">
        <v>1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</row>
    <row r="996" spans="1:52" ht="15.75" customHeight="1">
      <c r="A996" s="4">
        <v>44136</v>
      </c>
      <c r="B996" s="2" t="s">
        <v>20</v>
      </c>
      <c r="C996" s="19">
        <v>2</v>
      </c>
      <c r="D996" s="5" t="s">
        <v>15</v>
      </c>
      <c r="E996" s="6">
        <v>1142512.56</v>
      </c>
      <c r="F996" s="6">
        <f t="shared" si="0"/>
        <v>13.948740395125519</v>
      </c>
      <c r="G996" s="7">
        <v>872064.44449999998</v>
      </c>
      <c r="H996" s="31">
        <f t="shared" si="54"/>
        <v>44492804.140500002</v>
      </c>
      <c r="I996" s="10">
        <f t="shared" si="52"/>
        <v>17.610838029352987</v>
      </c>
      <c r="J996" s="10">
        <v>0.5</v>
      </c>
      <c r="K996" s="10">
        <v>449.7</v>
      </c>
      <c r="L996" s="6">
        <f t="shared" si="1"/>
        <v>6.1085806937766618</v>
      </c>
      <c r="M996" s="11">
        <v>112.6</v>
      </c>
      <c r="N996" s="11">
        <f t="shared" si="2"/>
        <v>4.7326835062870511</v>
      </c>
      <c r="O996" s="5">
        <v>0</v>
      </c>
      <c r="P996" s="5">
        <v>1</v>
      </c>
      <c r="Q996" s="12">
        <v>0</v>
      </c>
      <c r="R996" s="5">
        <v>0</v>
      </c>
      <c r="S996" s="5">
        <f t="shared" si="37"/>
        <v>0</v>
      </c>
      <c r="T996" s="5">
        <v>3605.3312089999999</v>
      </c>
      <c r="U996" s="5">
        <f t="shared" si="4"/>
        <v>8.1901689203947878</v>
      </c>
      <c r="V996" s="2">
        <v>0</v>
      </c>
      <c r="W996" s="12">
        <v>0</v>
      </c>
      <c r="X996" s="5">
        <v>31.54</v>
      </c>
      <c r="Y996" s="6">
        <f t="shared" si="51"/>
        <v>116.08391608391608</v>
      </c>
      <c r="Z996" s="5">
        <v>9462809</v>
      </c>
      <c r="AA996" s="5">
        <v>10078</v>
      </c>
      <c r="AB996" s="5">
        <v>137621</v>
      </c>
      <c r="AC996" s="5">
        <v>494</v>
      </c>
      <c r="AD996" s="5">
        <v>0</v>
      </c>
      <c r="AE996" s="5">
        <v>0</v>
      </c>
      <c r="AF996" s="5">
        <v>1</v>
      </c>
      <c r="AG996" s="5">
        <v>0</v>
      </c>
      <c r="AH996" s="5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1</v>
      </c>
      <c r="AR996" s="6">
        <v>0</v>
      </c>
      <c r="AS996" s="11">
        <v>0</v>
      </c>
      <c r="AT996" s="5">
        <v>1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</row>
    <row r="997" spans="1:52" ht="15.75" customHeight="1">
      <c r="A997" s="4">
        <v>44166</v>
      </c>
      <c r="B997" s="2" t="s">
        <v>20</v>
      </c>
      <c r="C997" s="19">
        <v>2</v>
      </c>
      <c r="D997" s="5" t="s">
        <v>15</v>
      </c>
      <c r="E997" s="6">
        <v>1305728.6399999999</v>
      </c>
      <c r="F997" s="6">
        <f t="shared" si="0"/>
        <v>14.08227178775004</v>
      </c>
      <c r="G997" s="7">
        <v>999683.63150000002</v>
      </c>
      <c r="H997" s="31">
        <f t="shared" si="54"/>
        <v>45492487.772</v>
      </c>
      <c r="I997" s="10">
        <f t="shared" si="52"/>
        <v>17.633057766377938</v>
      </c>
      <c r="J997" s="10">
        <v>0.5</v>
      </c>
      <c r="K997" s="10">
        <v>471.52</v>
      </c>
      <c r="L997" s="6">
        <f t="shared" si="1"/>
        <v>6.1559615189893844</v>
      </c>
      <c r="M997" s="11">
        <v>112.6</v>
      </c>
      <c r="N997" s="11">
        <f t="shared" si="2"/>
        <v>4.7326835062870511</v>
      </c>
      <c r="O997" s="5">
        <v>0</v>
      </c>
      <c r="P997" s="5">
        <v>1</v>
      </c>
      <c r="Q997" s="12">
        <v>0</v>
      </c>
      <c r="R997" s="5">
        <v>0</v>
      </c>
      <c r="S997" s="5">
        <f t="shared" si="37"/>
        <v>0</v>
      </c>
      <c r="T997" s="5">
        <v>3605.3312089999999</v>
      </c>
      <c r="U997" s="5">
        <f t="shared" si="4"/>
        <v>8.1901689203947878</v>
      </c>
      <c r="V997" s="2">
        <v>0</v>
      </c>
      <c r="W997" s="12">
        <v>0</v>
      </c>
      <c r="X997" s="5">
        <v>31.51</v>
      </c>
      <c r="Y997" s="6">
        <f t="shared" si="51"/>
        <v>115.97350018402649</v>
      </c>
      <c r="Z997" s="5">
        <v>10286709</v>
      </c>
      <c r="AA997" s="5">
        <v>5381</v>
      </c>
      <c r="AB997" s="5">
        <v>148994</v>
      </c>
      <c r="AC997" s="5">
        <v>327</v>
      </c>
      <c r="AD997" s="5">
        <v>0</v>
      </c>
      <c r="AE997" s="5">
        <v>0</v>
      </c>
      <c r="AF997" s="5">
        <v>1</v>
      </c>
      <c r="AG997" s="5">
        <v>0</v>
      </c>
      <c r="AH997" s="5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1</v>
      </c>
      <c r="AS997" s="11">
        <v>0</v>
      </c>
      <c r="AT997" s="5">
        <v>1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</row>
    <row r="998" spans="1:52" ht="15.75" customHeight="1">
      <c r="A998" s="4">
        <v>44197</v>
      </c>
      <c r="B998" s="2" t="s">
        <v>20</v>
      </c>
      <c r="C998" s="19">
        <v>2</v>
      </c>
      <c r="D998" s="5" t="s">
        <v>15</v>
      </c>
      <c r="E998" s="6">
        <v>1237948.92</v>
      </c>
      <c r="F998" s="6">
        <f t="shared" si="0"/>
        <v>14.028966471278526</v>
      </c>
      <c r="G998" s="7">
        <v>1259926.6795000001</v>
      </c>
      <c r="H998" s="31">
        <f t="shared" si="54"/>
        <v>46752414.451499999</v>
      </c>
      <c r="I998" s="10">
        <f t="shared" si="52"/>
        <v>17.66037645838675</v>
      </c>
      <c r="J998" s="10">
        <v>0.5</v>
      </c>
      <c r="K998" s="10">
        <v>484.63</v>
      </c>
      <c r="L998" s="6">
        <f t="shared" si="1"/>
        <v>6.1833857131934806</v>
      </c>
      <c r="M998" s="11">
        <v>113.3</v>
      </c>
      <c r="N998" s="11">
        <f t="shared" si="2"/>
        <v>4.7388265708007653</v>
      </c>
      <c r="O998" s="5">
        <v>0</v>
      </c>
      <c r="P998" s="5">
        <v>1</v>
      </c>
      <c r="Q998" s="12">
        <v>0</v>
      </c>
      <c r="R998" s="5">
        <v>0</v>
      </c>
      <c r="S998" s="5">
        <f t="shared" si="37"/>
        <v>0</v>
      </c>
      <c r="T998" s="5">
        <v>3605.3312089999999</v>
      </c>
      <c r="U998" s="5">
        <f t="shared" si="4"/>
        <v>8.1901689203947878</v>
      </c>
      <c r="V998" s="2">
        <v>0</v>
      </c>
      <c r="W998" s="12">
        <v>0</v>
      </c>
      <c r="X998" s="5">
        <v>31.08</v>
      </c>
      <c r="Y998" s="6">
        <f t="shared" si="51"/>
        <v>114.39087228560912</v>
      </c>
      <c r="Z998" s="5">
        <v>10757610</v>
      </c>
      <c r="AA998" s="5">
        <v>5333</v>
      </c>
      <c r="AB998" s="5">
        <v>154392</v>
      </c>
      <c r="AC998" s="5">
        <v>152</v>
      </c>
      <c r="AD998" s="5">
        <v>14509</v>
      </c>
      <c r="AE998" s="5">
        <v>0</v>
      </c>
      <c r="AF998" s="5">
        <v>1</v>
      </c>
      <c r="AG998" s="5">
        <v>1</v>
      </c>
      <c r="AH998" s="5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11">
        <v>0</v>
      </c>
      <c r="AT998" s="5">
        <v>1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</row>
    <row r="999" spans="1:52" ht="15.75" customHeight="1">
      <c r="A999" s="4">
        <v>44228</v>
      </c>
      <c r="B999" s="2" t="s">
        <v>20</v>
      </c>
      <c r="C999" s="19">
        <v>2</v>
      </c>
      <c r="D999" s="5" t="s">
        <v>15</v>
      </c>
      <c r="E999" s="6">
        <v>1142722.08</v>
      </c>
      <c r="F999" s="6">
        <f t="shared" si="0"/>
        <v>13.94892376360499</v>
      </c>
      <c r="G999" s="7">
        <v>1402559.8884999999</v>
      </c>
      <c r="H999" s="31">
        <f t="shared" si="54"/>
        <v>48154974.339999996</v>
      </c>
      <c r="I999" s="10">
        <f t="shared" si="52"/>
        <v>17.689935000114328</v>
      </c>
      <c r="J999" s="10">
        <v>0.5</v>
      </c>
      <c r="K999" s="10">
        <v>483.78</v>
      </c>
      <c r="L999" s="6">
        <f t="shared" si="1"/>
        <v>6.1816302579249855</v>
      </c>
      <c r="M999" s="11">
        <v>103.9</v>
      </c>
      <c r="N999" s="11">
        <f t="shared" si="2"/>
        <v>4.6530075154022512</v>
      </c>
      <c r="O999" s="5">
        <v>0</v>
      </c>
      <c r="P999" s="5">
        <v>1</v>
      </c>
      <c r="Q999" s="12">
        <v>0</v>
      </c>
      <c r="R999" s="5">
        <v>0</v>
      </c>
      <c r="S999" s="5">
        <f t="shared" si="37"/>
        <v>0</v>
      </c>
      <c r="T999" s="5">
        <v>3605.3312089999999</v>
      </c>
      <c r="U999" s="5">
        <f t="shared" si="4"/>
        <v>8.1901689203947878</v>
      </c>
      <c r="V999" s="2">
        <v>0</v>
      </c>
      <c r="W999" s="12">
        <v>0</v>
      </c>
      <c r="X999" s="5">
        <v>31.04</v>
      </c>
      <c r="Y999" s="6">
        <f t="shared" si="51"/>
        <v>114.24365108575634</v>
      </c>
      <c r="Z999" s="5">
        <v>11112241</v>
      </c>
      <c r="AA999" s="5">
        <v>9309</v>
      </c>
      <c r="AB999" s="5">
        <v>157157</v>
      </c>
      <c r="AC999" s="5">
        <v>119</v>
      </c>
      <c r="AD999" s="5">
        <v>58719</v>
      </c>
      <c r="AE999" s="5">
        <v>0</v>
      </c>
      <c r="AF999" s="5">
        <v>1</v>
      </c>
      <c r="AG999" s="5">
        <v>0</v>
      </c>
      <c r="AH999" s="5">
        <v>1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11">
        <v>0</v>
      </c>
      <c r="AT999" s="5">
        <v>1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</row>
    <row r="1000" spans="1:52" ht="15.75" customHeight="1">
      <c r="A1000" s="4">
        <v>44256</v>
      </c>
      <c r="B1000" s="2" t="s">
        <v>20</v>
      </c>
      <c r="C1000" s="19">
        <v>2</v>
      </c>
      <c r="D1000" s="5" t="s">
        <v>15</v>
      </c>
      <c r="E1000" s="6">
        <v>857041.56</v>
      </c>
      <c r="F1000" s="6">
        <f t="shared" si="0"/>
        <v>13.66124169115321</v>
      </c>
      <c r="G1000" s="7">
        <v>2044409.3289999999</v>
      </c>
      <c r="H1000" s="31">
        <f t="shared" si="54"/>
        <v>50199383.669</v>
      </c>
      <c r="I1000" s="10">
        <f t="shared" si="52"/>
        <v>17.731513307076629</v>
      </c>
      <c r="J1000" s="10">
        <v>0.5</v>
      </c>
      <c r="K1000" s="10">
        <v>496.73</v>
      </c>
      <c r="L1000" s="6">
        <f t="shared" si="1"/>
        <v>6.2080466189203456</v>
      </c>
      <c r="M1000" s="11">
        <v>103.8</v>
      </c>
      <c r="N1000" s="11">
        <f t="shared" si="2"/>
        <v>4.6520537718869415</v>
      </c>
      <c r="O1000" s="5">
        <v>0</v>
      </c>
      <c r="P1000" s="5">
        <v>1</v>
      </c>
      <c r="Q1000" s="12">
        <v>0</v>
      </c>
      <c r="R1000" s="5">
        <v>0</v>
      </c>
      <c r="S1000" s="5">
        <f t="shared" si="37"/>
        <v>0</v>
      </c>
      <c r="T1000" s="5">
        <v>3605.3312089999999</v>
      </c>
      <c r="U1000" s="5">
        <f t="shared" si="4"/>
        <v>8.1901689203947878</v>
      </c>
      <c r="V1000" s="2">
        <v>0</v>
      </c>
      <c r="W1000" s="12">
        <v>0</v>
      </c>
      <c r="X1000" s="5">
        <v>31.26</v>
      </c>
      <c r="Y1000" s="6">
        <f t="shared" si="51"/>
        <v>115.05336768494662</v>
      </c>
      <c r="Z1000" s="5">
        <v>12149335</v>
      </c>
      <c r="AA1000" s="5">
        <v>12624</v>
      </c>
      <c r="AB1000" s="5">
        <v>162468</v>
      </c>
      <c r="AC1000" s="5">
        <v>175</v>
      </c>
      <c r="AD1000" s="5">
        <v>2063543</v>
      </c>
      <c r="AE1000" s="5">
        <v>3299643</v>
      </c>
      <c r="AF1000" s="5">
        <v>1</v>
      </c>
      <c r="AG1000" s="5">
        <v>0</v>
      </c>
      <c r="AH1000" s="5">
        <v>0</v>
      </c>
      <c r="AI1000" s="6">
        <v>1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11">
        <v>0</v>
      </c>
      <c r="AT1000" s="5">
        <v>1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</row>
    <row r="1001" spans="1:52" ht="15.75" customHeight="1">
      <c r="A1001" s="4">
        <v>44287</v>
      </c>
      <c r="B1001" s="2" t="s">
        <v>20</v>
      </c>
      <c r="C1001" s="19">
        <v>2</v>
      </c>
      <c r="D1001" s="5" t="s">
        <v>15</v>
      </c>
      <c r="E1001" s="6">
        <v>666587.88</v>
      </c>
      <c r="F1001" s="6">
        <f t="shared" si="0"/>
        <v>13.409927262872303</v>
      </c>
      <c r="G1001" s="7">
        <v>1973092.7245</v>
      </c>
      <c r="H1001" s="31">
        <f t="shared" si="54"/>
        <v>52172476.3935</v>
      </c>
      <c r="I1001" s="10">
        <f t="shared" si="52"/>
        <v>17.770065641640848</v>
      </c>
      <c r="J1001" s="10">
        <v>0.5</v>
      </c>
      <c r="K1001" s="10">
        <v>504.07</v>
      </c>
      <c r="L1001" s="6">
        <f t="shared" si="1"/>
        <v>6.2227151473160891</v>
      </c>
      <c r="M1001" s="11">
        <v>102.7</v>
      </c>
      <c r="N1001" s="11">
        <f t="shared" si="2"/>
        <v>4.6415021152354816</v>
      </c>
      <c r="O1001" s="5">
        <v>0</v>
      </c>
      <c r="P1001" s="5">
        <v>1</v>
      </c>
      <c r="Q1001" s="12">
        <v>0</v>
      </c>
      <c r="R1001" s="5">
        <v>0</v>
      </c>
      <c r="S1001" s="5">
        <f t="shared" si="37"/>
        <v>0</v>
      </c>
      <c r="T1001" s="5">
        <v>3605.3312089999999</v>
      </c>
      <c r="U1001" s="5">
        <f t="shared" si="4"/>
        <v>8.1901689203947878</v>
      </c>
      <c r="V1001" s="2">
        <v>0</v>
      </c>
      <c r="W1001" s="12">
        <v>0</v>
      </c>
      <c r="X1001" s="5">
        <v>31.11</v>
      </c>
      <c r="Y1001" s="6">
        <f t="shared" si="51"/>
        <v>114.50128818549871</v>
      </c>
      <c r="Z1001" s="5">
        <v>19164969</v>
      </c>
      <c r="AA1001" s="5">
        <v>27356</v>
      </c>
      <c r="AB1001" s="5">
        <v>211853</v>
      </c>
      <c r="AC1001" s="5">
        <v>288</v>
      </c>
      <c r="AD1001" s="5">
        <v>2729335</v>
      </c>
      <c r="AE1001" s="5">
        <v>4911419</v>
      </c>
      <c r="AF1001" s="5">
        <v>1</v>
      </c>
      <c r="AG1001" s="5">
        <v>0</v>
      </c>
      <c r="AH1001" s="5">
        <v>0</v>
      </c>
      <c r="AI1001" s="6">
        <v>0</v>
      </c>
      <c r="AJ1001" s="6">
        <v>1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11">
        <v>0</v>
      </c>
      <c r="AT1001" s="5">
        <v>1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</row>
    <row r="1002" spans="1:52" ht="15.75" customHeight="1">
      <c r="A1002" s="9">
        <v>44317</v>
      </c>
      <c r="B1002" s="2" t="s">
        <v>20</v>
      </c>
      <c r="C1002" s="19">
        <v>2</v>
      </c>
      <c r="D1002" s="5" t="s">
        <v>15</v>
      </c>
      <c r="E1002" s="6">
        <v>1428402.6</v>
      </c>
      <c r="F1002" s="6">
        <f t="shared" si="0"/>
        <v>14.1720673149192</v>
      </c>
      <c r="G1002" s="7">
        <v>1782915.1125</v>
      </c>
      <c r="H1002" s="31">
        <f t="shared" si="54"/>
        <v>53955391.505999997</v>
      </c>
      <c r="I1002" s="10">
        <f t="shared" si="52"/>
        <v>17.803668179911554</v>
      </c>
      <c r="J1002" s="10">
        <v>0.5</v>
      </c>
      <c r="K1002" s="10">
        <v>477.97</v>
      </c>
      <c r="L1002" s="6">
        <f t="shared" si="1"/>
        <v>6.1695479690155945</v>
      </c>
      <c r="M1002" s="11">
        <v>106.3</v>
      </c>
      <c r="N1002" s="11">
        <f t="shared" si="2"/>
        <v>4.6756286496366526</v>
      </c>
      <c r="O1002" s="5">
        <v>0</v>
      </c>
      <c r="P1002" s="5">
        <v>1</v>
      </c>
      <c r="Q1002" s="12">
        <v>0</v>
      </c>
      <c r="R1002" s="5">
        <v>0</v>
      </c>
      <c r="S1002" s="5">
        <f t="shared" si="37"/>
        <v>0</v>
      </c>
      <c r="T1002" s="5">
        <v>3605.3312089999999</v>
      </c>
      <c r="U1002" s="5">
        <f t="shared" si="4"/>
        <v>8.1901689203947878</v>
      </c>
      <c r="V1002" s="2">
        <v>0</v>
      </c>
      <c r="W1002" s="12">
        <v>0</v>
      </c>
      <c r="X1002" s="5">
        <v>31.52</v>
      </c>
      <c r="Y1002" s="6">
        <f t="shared" si="51"/>
        <v>116.01030548398968</v>
      </c>
      <c r="Z1002" s="5">
        <v>28175044</v>
      </c>
      <c r="AA1002" s="5">
        <v>33073</v>
      </c>
      <c r="AB1002" s="5">
        <v>331895</v>
      </c>
      <c r="AC1002" s="5">
        <v>405</v>
      </c>
      <c r="AD1002" s="5">
        <v>1784772</v>
      </c>
      <c r="AE1002" s="5">
        <v>4864301</v>
      </c>
      <c r="AF1002" s="5">
        <v>1</v>
      </c>
      <c r="AG1002" s="5">
        <v>0</v>
      </c>
      <c r="AH1002" s="5">
        <v>0</v>
      </c>
      <c r="AI1002" s="6">
        <v>0</v>
      </c>
      <c r="AJ1002" s="6">
        <v>0</v>
      </c>
      <c r="AK1002" s="6">
        <v>1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11">
        <v>0</v>
      </c>
      <c r="AT1002" s="5">
        <v>1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</row>
    <row r="1003" spans="1:52" ht="15.75" customHeight="1">
      <c r="A1003" s="4">
        <v>44348</v>
      </c>
      <c r="B1003" s="2" t="s">
        <v>20</v>
      </c>
      <c r="C1003" s="19">
        <v>2</v>
      </c>
      <c r="D1003" s="5" t="s">
        <v>15</v>
      </c>
      <c r="E1003" s="6">
        <v>952268.4</v>
      </c>
      <c r="F1003" s="6">
        <f t="shared" si="0"/>
        <v>13.766602206811037</v>
      </c>
      <c r="G1003" s="7">
        <v>1806687.314</v>
      </c>
      <c r="H1003" s="31">
        <f t="shared" si="54"/>
        <v>55762078.82</v>
      </c>
      <c r="I1003" s="10">
        <f t="shared" si="52"/>
        <v>17.836604605285448</v>
      </c>
      <c r="J1003" s="10">
        <v>0.5</v>
      </c>
      <c r="K1003" s="10">
        <v>508.07</v>
      </c>
      <c r="L1003" s="6">
        <f t="shared" si="1"/>
        <v>6.2306192333611756</v>
      </c>
      <c r="M1003" s="11">
        <v>110.2</v>
      </c>
      <c r="N1003" s="11">
        <f t="shared" si="2"/>
        <v>4.7113303818164818</v>
      </c>
      <c r="O1003" s="5">
        <v>0</v>
      </c>
      <c r="P1003" s="5">
        <v>1</v>
      </c>
      <c r="Q1003" s="12">
        <v>0</v>
      </c>
      <c r="R1003" s="5">
        <v>0</v>
      </c>
      <c r="S1003" s="5">
        <f t="shared" si="37"/>
        <v>0</v>
      </c>
      <c r="T1003" s="5">
        <v>3605.3312089999999</v>
      </c>
      <c r="U1003" s="5">
        <f t="shared" si="4"/>
        <v>8.1901689203947878</v>
      </c>
      <c r="V1003" s="2">
        <v>0</v>
      </c>
      <c r="W1003" s="12">
        <v>0</v>
      </c>
      <c r="X1003" s="5">
        <v>30.9</v>
      </c>
      <c r="Y1003" s="6">
        <f t="shared" si="51"/>
        <v>113.72837688627162</v>
      </c>
      <c r="Z1003" s="5">
        <v>30411634</v>
      </c>
      <c r="AA1003" s="5">
        <v>37156</v>
      </c>
      <c r="AB1003" s="5">
        <v>399459</v>
      </c>
      <c r="AC1003" s="5">
        <v>457</v>
      </c>
      <c r="AD1003" s="5">
        <v>1734226</v>
      </c>
      <c r="AE1003" s="5">
        <v>3672578</v>
      </c>
      <c r="AF1003" s="5">
        <v>1</v>
      </c>
      <c r="AG1003" s="5">
        <v>0</v>
      </c>
      <c r="AH1003" s="5">
        <v>0</v>
      </c>
      <c r="AI1003" s="6">
        <v>0</v>
      </c>
      <c r="AJ1003" s="6">
        <v>0</v>
      </c>
      <c r="AK1003" s="6">
        <v>0</v>
      </c>
      <c r="AL1003" s="6">
        <v>1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11">
        <v>0</v>
      </c>
      <c r="AT1003" s="5">
        <v>1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</row>
    <row r="1004" spans="1:52" ht="15.75" customHeight="1">
      <c r="A1004" s="4">
        <v>44378</v>
      </c>
      <c r="B1004" s="2" t="s">
        <v>20</v>
      </c>
      <c r="C1004" s="19">
        <v>2</v>
      </c>
      <c r="D1004" s="5" t="s">
        <v>15</v>
      </c>
      <c r="E1004" s="6">
        <v>1523629.44</v>
      </c>
      <c r="F1004" s="6">
        <f t="shared" si="0"/>
        <v>14.236605836056771</v>
      </c>
      <c r="G1004" s="7">
        <v>1830459.5155</v>
      </c>
      <c r="H1004" s="31">
        <f t="shared" si="54"/>
        <v>57592538.335500002</v>
      </c>
      <c r="I1004" s="10">
        <f t="shared" si="52"/>
        <v>17.868903574488272</v>
      </c>
      <c r="J1004" s="10">
        <v>0.5</v>
      </c>
      <c r="K1004" s="10">
        <v>471.44</v>
      </c>
      <c r="L1004" s="6">
        <f t="shared" si="1"/>
        <v>6.1557918405296581</v>
      </c>
      <c r="M1004" s="11">
        <v>114.9</v>
      </c>
      <c r="N1004" s="11">
        <f t="shared" si="2"/>
        <v>4.7527277503457057</v>
      </c>
      <c r="O1004" s="5">
        <v>0</v>
      </c>
      <c r="P1004" s="5">
        <v>1</v>
      </c>
      <c r="Q1004" s="12">
        <v>0</v>
      </c>
      <c r="R1004" s="5">
        <v>0</v>
      </c>
      <c r="S1004" s="5">
        <f t="shared" si="37"/>
        <v>0</v>
      </c>
      <c r="T1004" s="5">
        <v>3605.3312089999999</v>
      </c>
      <c r="U1004" s="5">
        <f t="shared" si="4"/>
        <v>8.1901689203947878</v>
      </c>
      <c r="V1004" s="2">
        <v>0</v>
      </c>
      <c r="W1004" s="12">
        <v>0</v>
      </c>
      <c r="X1004" s="5">
        <v>31.63</v>
      </c>
      <c r="Y1004" s="6">
        <f t="shared" si="51"/>
        <v>116.41516378358483</v>
      </c>
      <c r="Z1004" s="5">
        <v>31655824</v>
      </c>
      <c r="AA1004" s="5">
        <v>38138</v>
      </c>
      <c r="AB1004" s="5">
        <v>424351</v>
      </c>
      <c r="AC1004" s="5">
        <v>418</v>
      </c>
      <c r="AE1004" s="5">
        <v>8986886</v>
      </c>
      <c r="AF1004" s="5">
        <v>1</v>
      </c>
      <c r="AG1004" s="5">
        <v>0</v>
      </c>
      <c r="AH1004" s="5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1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11">
        <v>0</v>
      </c>
      <c r="AT1004" s="5">
        <v>1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</row>
    <row r="1005" spans="1:52" ht="15.75" customHeight="1">
      <c r="A1005" s="4">
        <v>44409</v>
      </c>
      <c r="B1005" s="2" t="s">
        <v>20</v>
      </c>
      <c r="C1005" s="19">
        <v>2</v>
      </c>
      <c r="D1005" s="5" t="s">
        <v>15</v>
      </c>
      <c r="E1005" s="6">
        <v>1095108.6599999999</v>
      </c>
      <c r="F1005" s="6">
        <f t="shared" si="0"/>
        <v>13.906364149186194</v>
      </c>
      <c r="G1005" s="7">
        <v>2020637.1274999999</v>
      </c>
      <c r="H1005" s="31">
        <f t="shared" si="54"/>
        <v>59613175.463</v>
      </c>
      <c r="I1005" s="10">
        <f t="shared" si="52"/>
        <v>17.903387172419787</v>
      </c>
      <c r="J1005" s="10">
        <v>0.5</v>
      </c>
      <c r="K1005" s="10">
        <v>508.07</v>
      </c>
      <c r="L1005" s="6">
        <f t="shared" si="1"/>
        <v>6.2306192333611756</v>
      </c>
      <c r="M1005" s="11">
        <v>119</v>
      </c>
      <c r="N1005" s="11">
        <f t="shared" si="2"/>
        <v>4.7874917427820458</v>
      </c>
      <c r="O1005" s="5">
        <v>0</v>
      </c>
      <c r="P1005" s="5">
        <v>1</v>
      </c>
      <c r="Q1005" s="12">
        <v>0</v>
      </c>
      <c r="R1005" s="5">
        <v>0</v>
      </c>
      <c r="S1005" s="5">
        <f t="shared" si="37"/>
        <v>0</v>
      </c>
      <c r="T1005" s="5">
        <v>3605.3312089999999</v>
      </c>
      <c r="U1005" s="5">
        <f t="shared" si="4"/>
        <v>8.1901689203947878</v>
      </c>
      <c r="V1005" s="2">
        <v>0</v>
      </c>
      <c r="W1005" s="12">
        <v>0</v>
      </c>
      <c r="X1005" s="5">
        <v>31.67</v>
      </c>
      <c r="Y1005" s="6">
        <f t="shared" si="51"/>
        <v>116.56238498343761</v>
      </c>
      <c r="Z1005" s="5">
        <v>32810845</v>
      </c>
      <c r="AA1005" s="5">
        <v>17588</v>
      </c>
      <c r="AB1005" s="5">
        <v>439020</v>
      </c>
      <c r="AC1005" s="5">
        <v>275</v>
      </c>
      <c r="AD1005" s="5">
        <v>5493614</v>
      </c>
      <c r="AE1005" s="5">
        <v>10265432</v>
      </c>
      <c r="AF1005" s="5">
        <v>1</v>
      </c>
      <c r="AG1005" s="5">
        <v>0</v>
      </c>
      <c r="AH1005" s="5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1</v>
      </c>
      <c r="AO1005" s="6">
        <v>0</v>
      </c>
      <c r="AP1005" s="6">
        <v>0</v>
      </c>
      <c r="AQ1005" s="6">
        <v>0</v>
      </c>
      <c r="AR1005" s="6">
        <v>0</v>
      </c>
      <c r="AS1005" s="11">
        <v>0</v>
      </c>
      <c r="AT1005" s="5">
        <v>1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</row>
    <row r="1006" spans="1:52" ht="15.75" customHeight="1">
      <c r="A1006" s="4">
        <v>44440</v>
      </c>
      <c r="B1006" s="2" t="s">
        <v>20</v>
      </c>
      <c r="C1006" s="19">
        <v>2</v>
      </c>
      <c r="D1006" s="5" t="s">
        <v>15</v>
      </c>
      <c r="E1006" s="6">
        <v>1047495.24</v>
      </c>
      <c r="F1006" s="6">
        <f t="shared" si="0"/>
        <v>13.86191238661536</v>
      </c>
      <c r="G1006" s="7">
        <v>1854231.7169999999</v>
      </c>
      <c r="H1006" s="31">
        <f t="shared" si="54"/>
        <v>61467407.18</v>
      </c>
      <c r="I1006" s="10">
        <f t="shared" si="52"/>
        <v>17.934017627743053</v>
      </c>
      <c r="J1006" s="10">
        <v>0.5</v>
      </c>
      <c r="K1006" s="10">
        <v>471.44</v>
      </c>
      <c r="L1006" s="6">
        <f t="shared" si="1"/>
        <v>6.1557918405296581</v>
      </c>
      <c r="M1006" s="11">
        <v>119.8</v>
      </c>
      <c r="N1006" s="11">
        <f t="shared" si="2"/>
        <v>4.7941362855007146</v>
      </c>
      <c r="O1006" s="5">
        <v>0</v>
      </c>
      <c r="P1006" s="5">
        <v>1</v>
      </c>
      <c r="Q1006" s="12">
        <v>0</v>
      </c>
      <c r="R1006" s="5">
        <v>0</v>
      </c>
      <c r="S1006" s="5">
        <f t="shared" si="37"/>
        <v>0</v>
      </c>
      <c r="T1006" s="5">
        <v>3605.3312089999999</v>
      </c>
      <c r="U1006" s="5">
        <f t="shared" si="4"/>
        <v>8.1901689203947878</v>
      </c>
      <c r="V1006" s="2">
        <v>0</v>
      </c>
      <c r="W1006" s="12">
        <v>0</v>
      </c>
      <c r="X1006" s="5">
        <v>31.06</v>
      </c>
      <c r="Y1006" s="6">
        <f t="shared" si="51"/>
        <v>114.31726168568274</v>
      </c>
      <c r="Z1006" s="5">
        <v>33766707</v>
      </c>
      <c r="AA1006" s="5">
        <v>3816</v>
      </c>
      <c r="AB1006" s="5">
        <v>448339</v>
      </c>
      <c r="AC1006" s="5">
        <v>204</v>
      </c>
      <c r="AD1006" s="5">
        <v>6732827</v>
      </c>
      <c r="AE1006" s="5">
        <v>4976527</v>
      </c>
      <c r="AF1006" s="5">
        <v>1</v>
      </c>
      <c r="AG1006" s="5">
        <v>0</v>
      </c>
      <c r="AH1006" s="5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1</v>
      </c>
      <c r="AP1006" s="6">
        <v>0</v>
      </c>
      <c r="AQ1006" s="6">
        <v>0</v>
      </c>
      <c r="AR1006" s="6">
        <v>0</v>
      </c>
      <c r="AS1006" s="11">
        <v>0</v>
      </c>
      <c r="AT1006" s="5">
        <v>1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</row>
    <row r="1007" spans="1:52" ht="15.75" customHeight="1">
      <c r="A1007" s="4">
        <v>44470</v>
      </c>
      <c r="B1007" s="2" t="s">
        <v>20</v>
      </c>
      <c r="C1007" s="19">
        <v>2</v>
      </c>
      <c r="D1007" s="5" t="s">
        <v>15</v>
      </c>
      <c r="E1007" s="6">
        <v>1809309.96</v>
      </c>
      <c r="F1007" s="6">
        <f t="shared" si="0"/>
        <v>14.40845609298343</v>
      </c>
      <c r="G1007" s="7">
        <v>1141065.672</v>
      </c>
      <c r="H1007" s="31">
        <f t="shared" si="54"/>
        <v>62608472.851999998</v>
      </c>
      <c r="I1007" s="10">
        <f t="shared" si="52"/>
        <v>17.952411175984949</v>
      </c>
      <c r="J1007" s="10">
        <v>0.5</v>
      </c>
      <c r="K1007" s="10">
        <v>461.8</v>
      </c>
      <c r="L1007" s="6">
        <f t="shared" si="1"/>
        <v>6.1351318969203952</v>
      </c>
      <c r="M1007" s="11">
        <v>121.8</v>
      </c>
      <c r="N1007" s="11">
        <f t="shared" si="2"/>
        <v>4.8105570157130417</v>
      </c>
      <c r="O1007" s="5">
        <v>0</v>
      </c>
      <c r="P1007" s="5">
        <v>1</v>
      </c>
      <c r="Q1007" s="12">
        <v>0</v>
      </c>
      <c r="R1007" s="5">
        <v>0</v>
      </c>
      <c r="S1007" s="5">
        <f t="shared" si="37"/>
        <v>0</v>
      </c>
      <c r="T1007" s="5">
        <v>3605.3312089999999</v>
      </c>
      <c r="U1007" s="5">
        <f t="shared" si="4"/>
        <v>8.1901689203947878</v>
      </c>
      <c r="V1007" s="2">
        <v>0</v>
      </c>
      <c r="W1007" s="12">
        <v>0</v>
      </c>
      <c r="X1007" s="5">
        <v>31.59</v>
      </c>
      <c r="Y1007" s="6">
        <f t="shared" si="51"/>
        <v>116.26794258373205</v>
      </c>
      <c r="Z1007" s="5">
        <v>34285814</v>
      </c>
      <c r="AA1007" s="5">
        <v>1483</v>
      </c>
      <c r="AB1007" s="5">
        <v>458437</v>
      </c>
      <c r="AC1007" s="5">
        <v>78</v>
      </c>
      <c r="AD1007" s="5">
        <v>4141918</v>
      </c>
      <c r="AE1007" s="5">
        <v>3611147</v>
      </c>
      <c r="AF1007" s="5">
        <v>1</v>
      </c>
      <c r="AG1007" s="5">
        <v>0</v>
      </c>
      <c r="AH1007" s="5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1</v>
      </c>
      <c r="AQ1007" s="6">
        <v>0</v>
      </c>
      <c r="AR1007" s="6">
        <v>0</v>
      </c>
      <c r="AS1007" s="11">
        <v>0</v>
      </c>
      <c r="AT1007" s="5">
        <v>1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</row>
    <row r="1008" spans="1:52" ht="15.75" customHeight="1">
      <c r="A1008" s="4">
        <v>44501</v>
      </c>
      <c r="B1008" s="2" t="s">
        <v>20</v>
      </c>
      <c r="C1008" s="19">
        <v>2</v>
      </c>
      <c r="D1008" s="5" t="s">
        <v>15</v>
      </c>
      <c r="E1008" s="6">
        <v>1333175.76</v>
      </c>
      <c r="F1008" s="6">
        <f t="shared" si="0"/>
        <v>14.103074443432249</v>
      </c>
      <c r="G1008" s="7">
        <v>974660.26150000002</v>
      </c>
      <c r="H1008" s="31">
        <f t="shared" si="54"/>
        <v>63583133.113499999</v>
      </c>
      <c r="I1008" s="10">
        <f t="shared" si="52"/>
        <v>17.967858790519994</v>
      </c>
      <c r="J1008" s="10">
        <v>0.5</v>
      </c>
      <c r="K1008" s="10">
        <v>516.14</v>
      </c>
      <c r="L1008" s="6">
        <f t="shared" si="1"/>
        <v>6.2463780465109942</v>
      </c>
      <c r="M1008" s="11">
        <v>124.2</v>
      </c>
      <c r="N1008" s="11">
        <f t="shared" si="2"/>
        <v>4.8299124586659978</v>
      </c>
      <c r="O1008" s="5">
        <v>0</v>
      </c>
      <c r="P1008" s="5">
        <v>1</v>
      </c>
      <c r="Q1008" s="12">
        <v>0</v>
      </c>
      <c r="R1008" s="5">
        <v>0</v>
      </c>
      <c r="S1008" s="5">
        <f t="shared" si="37"/>
        <v>0</v>
      </c>
      <c r="T1008" s="5">
        <v>3605.3312089999999</v>
      </c>
      <c r="U1008" s="5">
        <f t="shared" si="4"/>
        <v>8.1901689203947878</v>
      </c>
      <c r="V1008" s="2">
        <v>0</v>
      </c>
      <c r="W1008" s="12">
        <v>0</v>
      </c>
      <c r="X1008" s="5">
        <v>31.86</v>
      </c>
      <c r="Y1008" s="6">
        <f t="shared" si="51"/>
        <v>117.2616856827383</v>
      </c>
      <c r="Z1008" s="5">
        <v>34596776</v>
      </c>
      <c r="AA1008" s="5">
        <v>1135</v>
      </c>
      <c r="AB1008" s="5">
        <v>469247</v>
      </c>
      <c r="AC1008" s="5">
        <v>42</v>
      </c>
      <c r="AD1008" s="5">
        <v>8563136</v>
      </c>
      <c r="AE1008" s="5">
        <v>1523695</v>
      </c>
      <c r="AF1008" s="5">
        <v>1</v>
      </c>
      <c r="AG1008" s="5">
        <v>0</v>
      </c>
      <c r="AH1008" s="5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1</v>
      </c>
      <c r="AR1008" s="6">
        <v>0</v>
      </c>
      <c r="AS1008" s="11">
        <v>0</v>
      </c>
      <c r="AT1008" s="5">
        <v>1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</row>
    <row r="1009" spans="1:52" ht="15.75" customHeight="1">
      <c r="A1009" s="4">
        <v>44531</v>
      </c>
      <c r="B1009" s="2" t="s">
        <v>20</v>
      </c>
      <c r="C1009" s="19">
        <v>2</v>
      </c>
      <c r="D1009" s="5" t="s">
        <v>15</v>
      </c>
      <c r="E1009" s="6">
        <v>1523629.44</v>
      </c>
      <c r="F1009" s="6">
        <f t="shared" si="0"/>
        <v>14.236605836056771</v>
      </c>
      <c r="G1009" s="7">
        <v>1117293.4705000001</v>
      </c>
      <c r="H1009" s="31">
        <f t="shared" si="54"/>
        <v>64700426.583999999</v>
      </c>
      <c r="I1009" s="10">
        <f t="shared" si="52"/>
        <v>17.985278352710598</v>
      </c>
      <c r="J1009" s="10">
        <v>0.5</v>
      </c>
      <c r="K1009" s="10">
        <v>518.45000000000005</v>
      </c>
      <c r="L1009" s="6">
        <f t="shared" si="1"/>
        <v>6.250843591004287</v>
      </c>
      <c r="M1009" s="11">
        <v>125.2</v>
      </c>
      <c r="N1009" s="11">
        <f t="shared" si="2"/>
        <v>4.8378679501071131</v>
      </c>
      <c r="O1009" s="5">
        <v>0</v>
      </c>
      <c r="P1009" s="5">
        <v>1</v>
      </c>
      <c r="Q1009" s="12">
        <v>0</v>
      </c>
      <c r="R1009" s="5">
        <v>0</v>
      </c>
      <c r="S1009" s="5">
        <f t="shared" si="37"/>
        <v>0</v>
      </c>
      <c r="T1009" s="5">
        <v>3605.3312089999999</v>
      </c>
      <c r="U1009" s="5">
        <f t="shared" si="4"/>
        <v>8.1901689203947878</v>
      </c>
      <c r="V1009" s="2">
        <v>0</v>
      </c>
      <c r="W1009" s="12">
        <v>0</v>
      </c>
      <c r="X1009" s="5">
        <v>31.98</v>
      </c>
      <c r="Y1009" s="6">
        <f t="shared" si="51"/>
        <v>117.70334928229664</v>
      </c>
      <c r="Z1009" s="5">
        <v>34861579</v>
      </c>
      <c r="AA1009" s="5">
        <v>6484</v>
      </c>
      <c r="AB1009" s="5">
        <v>481486</v>
      </c>
      <c r="AC1009" s="5">
        <v>41</v>
      </c>
      <c r="AD1009" s="5">
        <v>10147925</v>
      </c>
      <c r="AE1009" s="5">
        <v>3362765</v>
      </c>
      <c r="AF1009" s="5">
        <v>1</v>
      </c>
      <c r="AG1009" s="5">
        <v>0</v>
      </c>
      <c r="AH1009" s="5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1</v>
      </c>
      <c r="AS1009" s="11">
        <v>0</v>
      </c>
      <c r="AT1009" s="5">
        <v>1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</row>
    <row r="1010" spans="1:52" ht="15.75" customHeight="1">
      <c r="A1010" s="4">
        <v>44562</v>
      </c>
      <c r="B1010" s="2" t="s">
        <v>20</v>
      </c>
      <c r="C1010" s="19">
        <v>2</v>
      </c>
      <c r="D1010" s="5" t="s">
        <v>15</v>
      </c>
      <c r="E1010" s="6">
        <v>1513200</v>
      </c>
      <c r="F1010" s="6">
        <f t="shared" si="0"/>
        <v>14.229737171741011</v>
      </c>
      <c r="G1010" s="7">
        <v>1312976.2239000001</v>
      </c>
      <c r="H1010" s="31">
        <f t="shared" si="54"/>
        <v>66013402.807899997</v>
      </c>
      <c r="I1010" s="10">
        <f t="shared" si="52"/>
        <v>18.005368352221168</v>
      </c>
      <c r="J1010" s="10">
        <v>0.5</v>
      </c>
      <c r="K1010" s="10">
        <v>511.96</v>
      </c>
      <c r="L1010" s="6">
        <f t="shared" si="1"/>
        <v>6.2382464969875908</v>
      </c>
      <c r="M1010" s="11">
        <v>125.9</v>
      </c>
      <c r="N1010" s="11">
        <f t="shared" si="2"/>
        <v>4.8433993747203417</v>
      </c>
      <c r="O1010" s="5">
        <v>0</v>
      </c>
      <c r="P1010" s="5">
        <v>1</v>
      </c>
      <c r="Q1010" s="12">
        <v>0</v>
      </c>
      <c r="R1010" s="5">
        <v>0</v>
      </c>
      <c r="S1010" s="5">
        <f t="shared" si="37"/>
        <v>0</v>
      </c>
      <c r="T1010" s="5">
        <v>3605.3312089999999</v>
      </c>
      <c r="U1010" s="5">
        <f t="shared" si="4"/>
        <v>8.1901689203947878</v>
      </c>
      <c r="V1010" s="2">
        <v>0</v>
      </c>
      <c r="W1010" s="12">
        <v>0</v>
      </c>
      <c r="X1010" s="5">
        <v>31.6</v>
      </c>
      <c r="Y1010" s="6">
        <f t="shared" si="51"/>
        <v>116.30474788369524</v>
      </c>
      <c r="Z1010" s="5">
        <v>41469499</v>
      </c>
      <c r="AA1010" s="5">
        <v>131028</v>
      </c>
      <c r="AB1010" s="5">
        <v>496242</v>
      </c>
      <c r="AC1010" s="5">
        <v>63</v>
      </c>
      <c r="AD1010" s="5">
        <v>7423888</v>
      </c>
      <c r="AE1010" s="5">
        <v>4960918</v>
      </c>
      <c r="AF1010" s="5">
        <v>1</v>
      </c>
      <c r="AG1010" s="5">
        <v>1</v>
      </c>
      <c r="AH1010" s="5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11">
        <v>0</v>
      </c>
      <c r="AT1010" s="5">
        <v>1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</row>
    <row r="1011" spans="1:52" ht="15.75" customHeight="1">
      <c r="A1011" s="4">
        <v>44593</v>
      </c>
      <c r="B1011" s="2" t="s">
        <v>20</v>
      </c>
      <c r="C1011" s="19">
        <v>2</v>
      </c>
      <c r="D1011" s="5" t="s">
        <v>15</v>
      </c>
      <c r="E1011" s="6">
        <v>1396800</v>
      </c>
      <c r="F1011" s="6">
        <f t="shared" si="0"/>
        <v>14.149694464067474</v>
      </c>
      <c r="G1011" s="7">
        <v>1461615.0416999999</v>
      </c>
      <c r="H1011" s="31">
        <f t="shared" si="54"/>
        <v>67475017.849600002</v>
      </c>
      <c r="I1011" s="10">
        <f t="shared" si="52"/>
        <v>18.027267981404801</v>
      </c>
      <c r="J1011" s="10">
        <v>0.5</v>
      </c>
      <c r="K1011" s="10">
        <v>521.51</v>
      </c>
      <c r="L1011" s="6">
        <f t="shared" si="1"/>
        <v>6.2567284497123978</v>
      </c>
      <c r="M1011" s="11">
        <v>127</v>
      </c>
      <c r="N1011" s="11">
        <f t="shared" si="2"/>
        <v>4.8520302639196169</v>
      </c>
      <c r="O1011" s="5">
        <v>0</v>
      </c>
      <c r="P1011" s="5">
        <v>1</v>
      </c>
      <c r="Q1011" s="12">
        <v>0</v>
      </c>
      <c r="R1011" s="5">
        <v>0</v>
      </c>
      <c r="S1011" s="5">
        <f t="shared" si="37"/>
        <v>0</v>
      </c>
      <c r="T1011" s="5">
        <v>3605.3312089999999</v>
      </c>
      <c r="U1011" s="5">
        <f t="shared" si="4"/>
        <v>8.1901689203947878</v>
      </c>
      <c r="V1011" s="2">
        <v>0</v>
      </c>
      <c r="W1011" s="12">
        <v>0</v>
      </c>
      <c r="X1011" s="5">
        <v>31.74</v>
      </c>
      <c r="Y1011" s="6">
        <f t="shared" si="51"/>
        <v>116.82002208317996</v>
      </c>
      <c r="Z1011" s="5">
        <v>42931045</v>
      </c>
      <c r="AA1011" s="5">
        <v>57763</v>
      </c>
      <c r="AB1011" s="5">
        <v>514023</v>
      </c>
      <c r="AC1011" s="5">
        <v>58</v>
      </c>
      <c r="AD1011" s="5">
        <v>1453832</v>
      </c>
      <c r="AE1011" s="5">
        <v>3625564</v>
      </c>
      <c r="AF1011" s="5">
        <v>1</v>
      </c>
      <c r="AG1011" s="5">
        <v>0</v>
      </c>
      <c r="AH1011" s="5">
        <v>1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11">
        <v>0</v>
      </c>
      <c r="AT1011" s="5">
        <v>1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</row>
    <row r="1012" spans="1:52" ht="15.75" customHeight="1">
      <c r="A1012" s="4">
        <v>44621</v>
      </c>
      <c r="B1012" s="2" t="s">
        <v>20</v>
      </c>
      <c r="C1012" s="19">
        <v>2</v>
      </c>
      <c r="D1012" s="5" t="s">
        <v>15</v>
      </c>
      <c r="E1012" s="6">
        <v>1047600</v>
      </c>
      <c r="F1012" s="6">
        <f t="shared" si="0"/>
        <v>13.862012391615695</v>
      </c>
      <c r="G1012" s="7">
        <v>2130489.7217999999</v>
      </c>
      <c r="H1012" s="31">
        <f t="shared" si="54"/>
        <v>69605507.571400002</v>
      </c>
      <c r="I1012" s="10">
        <f t="shared" si="52"/>
        <v>18.058354253946884</v>
      </c>
      <c r="J1012" s="10">
        <v>0.5</v>
      </c>
      <c r="K1012" s="10">
        <v>520.9</v>
      </c>
      <c r="L1012" s="6">
        <f t="shared" si="1"/>
        <v>6.2555580847511454</v>
      </c>
      <c r="M1012" s="11">
        <v>129.5</v>
      </c>
      <c r="N1012" s="11">
        <f t="shared" si="2"/>
        <v>4.8713732267627483</v>
      </c>
      <c r="O1012" s="5">
        <v>0</v>
      </c>
      <c r="P1012" s="5">
        <v>1</v>
      </c>
      <c r="Q1012" s="12">
        <v>0</v>
      </c>
      <c r="R1012" s="5">
        <v>0</v>
      </c>
      <c r="S1012" s="5">
        <f t="shared" si="37"/>
        <v>0</v>
      </c>
      <c r="T1012" s="5">
        <v>3605.3312089999999</v>
      </c>
      <c r="U1012" s="5">
        <f t="shared" si="4"/>
        <v>8.1901689203947878</v>
      </c>
      <c r="V1012" s="2">
        <v>0</v>
      </c>
      <c r="W1012" s="12">
        <v>0</v>
      </c>
      <c r="X1012" s="5">
        <v>32.049999999999997</v>
      </c>
      <c r="Y1012" s="6">
        <f t="shared" si="51"/>
        <v>117.960986382039</v>
      </c>
      <c r="Z1012" s="5">
        <v>43025775</v>
      </c>
      <c r="AA1012" s="5">
        <v>5787</v>
      </c>
      <c r="AB1012" s="5">
        <v>521181</v>
      </c>
      <c r="AC1012" s="5">
        <v>47</v>
      </c>
      <c r="AD1012" s="5">
        <v>3427223</v>
      </c>
      <c r="AE1012" s="5">
        <v>0</v>
      </c>
      <c r="AF1012" s="5">
        <v>1</v>
      </c>
      <c r="AG1012" s="5">
        <v>0</v>
      </c>
      <c r="AH1012" s="5">
        <v>0</v>
      </c>
      <c r="AI1012" s="6">
        <v>1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11">
        <v>0</v>
      </c>
      <c r="AT1012" s="5">
        <v>1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</row>
    <row r="1013" spans="1:52" ht="15.75" customHeight="1">
      <c r="A1013" s="4">
        <v>44652</v>
      </c>
      <c r="B1013" s="2" t="s">
        <v>20</v>
      </c>
      <c r="C1013" s="19">
        <v>2</v>
      </c>
      <c r="D1013" s="5" t="s">
        <v>15</v>
      </c>
      <c r="E1013" s="6">
        <v>814800</v>
      </c>
      <c r="F1013" s="6">
        <f t="shared" si="0"/>
        <v>13.610697963334788</v>
      </c>
      <c r="G1013" s="7">
        <v>2056170.3129</v>
      </c>
      <c r="H1013" s="31">
        <f t="shared" si="54"/>
        <v>71661677.884300008</v>
      </c>
      <c r="I1013" s="10">
        <f t="shared" si="52"/>
        <v>18.087466684084131</v>
      </c>
      <c r="J1013" s="10">
        <v>0.5</v>
      </c>
      <c r="K1013" s="10">
        <v>489.73</v>
      </c>
      <c r="L1013" s="6">
        <f t="shared" si="1"/>
        <v>6.1938542188289736</v>
      </c>
      <c r="M1013" s="11">
        <v>130.16999999999999</v>
      </c>
      <c r="N1013" s="11">
        <f t="shared" si="2"/>
        <v>4.8764941918270539</v>
      </c>
      <c r="O1013" s="5">
        <v>0</v>
      </c>
      <c r="P1013" s="5">
        <v>1</v>
      </c>
      <c r="Q1013" s="12">
        <v>0</v>
      </c>
      <c r="R1013" s="5">
        <v>0</v>
      </c>
      <c r="S1013" s="5">
        <f t="shared" si="37"/>
        <v>0</v>
      </c>
      <c r="T1013" s="5">
        <v>3605.3312089999999</v>
      </c>
      <c r="U1013" s="5">
        <f t="shared" si="4"/>
        <v>8.1901689203947878</v>
      </c>
      <c r="V1013" s="2">
        <v>0</v>
      </c>
      <c r="W1013" s="12">
        <v>0</v>
      </c>
      <c r="X1013" s="5">
        <v>32.25</v>
      </c>
      <c r="Y1013" s="6">
        <f t="shared" si="51"/>
        <v>118.69709238130289</v>
      </c>
      <c r="Z1013" s="5">
        <v>43079188</v>
      </c>
      <c r="AA1013" s="5">
        <v>3197</v>
      </c>
      <c r="AB1013" s="5">
        <v>523843</v>
      </c>
      <c r="AC1013" s="5">
        <v>43</v>
      </c>
      <c r="AD1013" s="5">
        <v>1701306</v>
      </c>
      <c r="AE1013" s="5">
        <v>0</v>
      </c>
      <c r="AF1013" s="5">
        <v>1</v>
      </c>
      <c r="AG1013" s="5">
        <v>0</v>
      </c>
      <c r="AH1013" s="5">
        <v>0</v>
      </c>
      <c r="AI1013" s="6">
        <v>0</v>
      </c>
      <c r="AJ1013" s="6">
        <v>1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11">
        <v>0</v>
      </c>
      <c r="AT1013" s="5">
        <v>1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</row>
    <row r="1014" spans="1:52" ht="15.75" customHeight="1">
      <c r="A1014" s="9">
        <v>44682</v>
      </c>
      <c r="B1014" s="2" t="s">
        <v>20</v>
      </c>
      <c r="C1014" s="19">
        <v>2</v>
      </c>
      <c r="D1014" s="5" t="s">
        <v>15</v>
      </c>
      <c r="E1014" s="6">
        <v>1746000</v>
      </c>
      <c r="F1014" s="6">
        <f t="shared" si="0"/>
        <v>14.372838015381685</v>
      </c>
      <c r="G1014" s="7">
        <v>1857985.2224999999</v>
      </c>
      <c r="H1014" s="31">
        <f t="shared" si="54"/>
        <v>73519663.106800005</v>
      </c>
      <c r="I1014" s="10">
        <f t="shared" si="52"/>
        <v>18.113063453667149</v>
      </c>
      <c r="J1014" s="10">
        <v>0.5</v>
      </c>
      <c r="K1014" s="10">
        <v>459.57</v>
      </c>
      <c r="L1014" s="6">
        <f t="shared" si="1"/>
        <v>6.1302912696927141</v>
      </c>
      <c r="M1014" s="18">
        <v>131.80000000000001</v>
      </c>
      <c r="N1014" s="11">
        <f t="shared" si="2"/>
        <v>4.888844237042334</v>
      </c>
      <c r="O1014" s="5">
        <v>0</v>
      </c>
      <c r="P1014" s="5">
        <v>1</v>
      </c>
      <c r="Q1014" s="12">
        <v>0</v>
      </c>
      <c r="R1014" s="5">
        <v>0</v>
      </c>
      <c r="S1014" s="5">
        <f t="shared" si="37"/>
        <v>0</v>
      </c>
      <c r="T1014" s="5">
        <v>3605.3312089999999</v>
      </c>
      <c r="U1014" s="5">
        <f t="shared" si="4"/>
        <v>8.1901689203947878</v>
      </c>
      <c r="V1014" s="2">
        <v>0</v>
      </c>
      <c r="W1014" s="12">
        <v>0</v>
      </c>
      <c r="X1014" s="5">
        <v>32.520000000000003</v>
      </c>
      <c r="Y1014" s="6">
        <f t="shared" si="51"/>
        <v>119.69083548030918</v>
      </c>
      <c r="Z1014" s="5">
        <v>43160832</v>
      </c>
      <c r="AA1014" s="5">
        <v>14068</v>
      </c>
      <c r="AB1014" s="5">
        <v>524636</v>
      </c>
      <c r="AC1014" s="5">
        <v>60</v>
      </c>
      <c r="AD1014" s="5">
        <v>1356081</v>
      </c>
      <c r="AE1014" s="5">
        <v>0</v>
      </c>
      <c r="AF1014" s="5">
        <v>1</v>
      </c>
      <c r="AG1014" s="5">
        <v>0</v>
      </c>
      <c r="AH1014" s="5">
        <v>0</v>
      </c>
      <c r="AI1014" s="6">
        <v>0</v>
      </c>
      <c r="AJ1014" s="6">
        <v>0</v>
      </c>
      <c r="AK1014" s="6">
        <v>1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11">
        <v>0</v>
      </c>
      <c r="AT1014" s="5">
        <v>1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</row>
    <row r="1015" spans="1:52" ht="15.75" customHeight="1">
      <c r="A1015" s="4">
        <v>44713</v>
      </c>
      <c r="B1015" s="2" t="s">
        <v>20</v>
      </c>
      <c r="C1015" s="19">
        <v>2</v>
      </c>
      <c r="D1015" s="5" t="s">
        <v>15</v>
      </c>
      <c r="E1015" s="6">
        <v>1164000</v>
      </c>
      <c r="F1015" s="6">
        <f t="shared" si="0"/>
        <v>13.96737290727352</v>
      </c>
      <c r="G1015" s="7">
        <v>1882758.3588</v>
      </c>
      <c r="H1015" s="31">
        <f t="shared" si="54"/>
        <v>75402421.465599999</v>
      </c>
      <c r="I1015" s="10">
        <f t="shared" si="52"/>
        <v>18.138349947390893</v>
      </c>
      <c r="J1015" s="10">
        <v>0.5</v>
      </c>
      <c r="K1015" s="10">
        <v>551.27</v>
      </c>
      <c r="L1015" s="6">
        <f t="shared" si="1"/>
        <v>6.3122247072820477</v>
      </c>
      <c r="M1015" s="11">
        <v>133.1</v>
      </c>
      <c r="N1015" s="11">
        <f t="shared" si="2"/>
        <v>4.8985857902876324</v>
      </c>
      <c r="O1015" s="5">
        <v>0</v>
      </c>
      <c r="P1015" s="5">
        <v>1</v>
      </c>
      <c r="Q1015" s="12">
        <v>0</v>
      </c>
      <c r="R1015" s="5">
        <v>0</v>
      </c>
      <c r="S1015" s="5">
        <f t="shared" si="37"/>
        <v>0</v>
      </c>
      <c r="T1015" s="5">
        <v>3605.3312089999999</v>
      </c>
      <c r="U1015" s="5">
        <f t="shared" si="4"/>
        <v>8.1901689203947878</v>
      </c>
      <c r="V1015" s="2">
        <v>0</v>
      </c>
      <c r="W1015" s="12">
        <v>0</v>
      </c>
      <c r="X1015" s="5">
        <v>33.04</v>
      </c>
      <c r="Y1015" s="6">
        <f t="shared" si="51"/>
        <v>121.60471107839528</v>
      </c>
      <c r="Z1015" s="5">
        <v>43469234</v>
      </c>
      <c r="AA1015" s="5">
        <v>27107</v>
      </c>
      <c r="AB1015" s="5">
        <v>525139</v>
      </c>
      <c r="AC1015" s="5">
        <v>60</v>
      </c>
      <c r="AD1015" s="5">
        <v>1512729</v>
      </c>
      <c r="AE1015" s="5">
        <v>0</v>
      </c>
      <c r="AF1015" s="5">
        <v>1</v>
      </c>
      <c r="AG1015" s="5">
        <v>0</v>
      </c>
      <c r="AH1015" s="5">
        <v>0</v>
      </c>
      <c r="AI1015" s="6">
        <v>0</v>
      </c>
      <c r="AJ1015" s="6">
        <v>0</v>
      </c>
      <c r="AK1015" s="6">
        <v>0</v>
      </c>
      <c r="AL1015" s="6">
        <v>1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11">
        <v>0</v>
      </c>
      <c r="AT1015" s="5">
        <v>1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</row>
    <row r="1016" spans="1:52" ht="15.75" customHeight="1">
      <c r="A1016" s="4">
        <v>44743</v>
      </c>
      <c r="B1016" s="2" t="s">
        <v>20</v>
      </c>
      <c r="C1016" s="19">
        <v>2</v>
      </c>
      <c r="D1016" s="5" t="s">
        <v>15</v>
      </c>
      <c r="E1016" s="6">
        <v>1862400</v>
      </c>
      <c r="F1016" s="6">
        <f t="shared" si="0"/>
        <v>14.437376536519256</v>
      </c>
      <c r="G1016" s="7">
        <v>1907531.4950999999</v>
      </c>
      <c r="H1016" s="31">
        <f t="shared" si="54"/>
        <v>77309952.960700005</v>
      </c>
      <c r="I1016" s="10">
        <f t="shared" si="52"/>
        <v>18.163333262846077</v>
      </c>
      <c r="J1016" s="10">
        <v>0.5</v>
      </c>
      <c r="K1016" s="10">
        <v>487.4</v>
      </c>
      <c r="L1016" s="6">
        <f t="shared" si="1"/>
        <v>6.1890851411911054</v>
      </c>
      <c r="M1016" s="11">
        <v>135.19999999999999</v>
      </c>
      <c r="N1016" s="11">
        <f t="shared" si="2"/>
        <v>4.9141243937154115</v>
      </c>
      <c r="O1016" s="5">
        <v>0</v>
      </c>
      <c r="P1016" s="5">
        <v>1</v>
      </c>
      <c r="Q1016" s="12">
        <v>0</v>
      </c>
      <c r="R1016" s="5">
        <v>0</v>
      </c>
      <c r="S1016" s="5">
        <f t="shared" si="37"/>
        <v>0</v>
      </c>
      <c r="T1016" s="5">
        <v>3605.3312089999999</v>
      </c>
      <c r="U1016" s="5">
        <f t="shared" si="4"/>
        <v>8.1901689203947878</v>
      </c>
      <c r="V1016" s="2">
        <v>0</v>
      </c>
      <c r="W1016" s="12">
        <v>0</v>
      </c>
      <c r="X1016" s="5">
        <v>33.6</v>
      </c>
      <c r="Y1016" s="6">
        <f t="shared" si="51"/>
        <v>123.66580787633418</v>
      </c>
      <c r="Z1016" s="5">
        <v>44036275</v>
      </c>
      <c r="AA1016" s="5">
        <v>14486</v>
      </c>
      <c r="AB1016" s="5">
        <v>526396</v>
      </c>
      <c r="AC1016" s="5">
        <v>43</v>
      </c>
      <c r="AD1016" s="5">
        <v>2700603</v>
      </c>
      <c r="AE1016" s="5">
        <v>0</v>
      </c>
      <c r="AF1016" s="5">
        <v>1</v>
      </c>
      <c r="AG1016" s="5">
        <v>0</v>
      </c>
      <c r="AH1016" s="5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1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11">
        <v>0</v>
      </c>
      <c r="AT1016" s="5">
        <v>1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</row>
    <row r="1017" spans="1:52" ht="15.75" customHeight="1">
      <c r="A1017" s="4">
        <v>44774</v>
      </c>
      <c r="B1017" s="2" t="s">
        <v>20</v>
      </c>
      <c r="C1017" s="19">
        <v>2</v>
      </c>
      <c r="D1017" s="5" t="s">
        <v>15</v>
      </c>
      <c r="E1017" s="6">
        <v>1338600</v>
      </c>
      <c r="F1017" s="6">
        <f t="shared" si="0"/>
        <v>14.107134849648679</v>
      </c>
      <c r="G1017" s="7">
        <v>2105716.5855</v>
      </c>
      <c r="H1017" s="31">
        <f t="shared" si="54"/>
        <v>79415669.546200007</v>
      </c>
      <c r="I1017" s="10">
        <f t="shared" si="52"/>
        <v>18.190206256194887</v>
      </c>
      <c r="J1017" s="10">
        <v>0.5</v>
      </c>
      <c r="K1017" s="10">
        <v>517.33000000000004</v>
      </c>
      <c r="L1017" s="6">
        <f t="shared" si="1"/>
        <v>6.2486809687553269</v>
      </c>
      <c r="M1017" s="11">
        <v>139.1</v>
      </c>
      <c r="N1017" s="11">
        <f t="shared" si="2"/>
        <v>4.9423564533429616</v>
      </c>
      <c r="O1017" s="5">
        <v>0</v>
      </c>
      <c r="P1017" s="5">
        <v>1</v>
      </c>
      <c r="Q1017" s="12">
        <v>0</v>
      </c>
      <c r="R1017" s="5">
        <v>0</v>
      </c>
      <c r="S1017" s="5">
        <f t="shared" si="37"/>
        <v>0</v>
      </c>
      <c r="T1017" s="5">
        <v>3605.3312089999999</v>
      </c>
      <c r="U1017" s="5">
        <f t="shared" si="4"/>
        <v>8.1901689203947878</v>
      </c>
      <c r="V1017" s="2">
        <v>0</v>
      </c>
      <c r="W1017" s="12">
        <v>0</v>
      </c>
      <c r="X1017" s="5">
        <v>33.68</v>
      </c>
      <c r="Y1017" s="6">
        <f t="shared" si="51"/>
        <v>123.96025027603974</v>
      </c>
      <c r="Z1017" s="5">
        <v>44436339</v>
      </c>
      <c r="AA1017" s="5">
        <v>3789</v>
      </c>
      <c r="AB1017" s="5">
        <v>527911</v>
      </c>
      <c r="AC1017" s="5">
        <v>44</v>
      </c>
      <c r="AD1017" s="5">
        <v>2087696</v>
      </c>
      <c r="AE1017" s="5">
        <v>0</v>
      </c>
      <c r="AF1017" s="5">
        <v>1</v>
      </c>
      <c r="AG1017" s="5">
        <v>0</v>
      </c>
      <c r="AH1017" s="5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1</v>
      </c>
      <c r="AO1017" s="6">
        <v>0</v>
      </c>
      <c r="AP1017" s="6">
        <v>0</v>
      </c>
      <c r="AQ1017" s="6">
        <v>0</v>
      </c>
      <c r="AR1017" s="6">
        <v>0</v>
      </c>
      <c r="AS1017" s="11">
        <v>0</v>
      </c>
      <c r="AT1017" s="5">
        <v>1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</row>
    <row r="1018" spans="1:52" ht="15.75" customHeight="1">
      <c r="A1018" s="4">
        <v>44805</v>
      </c>
      <c r="B1018" s="2" t="s">
        <v>20</v>
      </c>
      <c r="C1018" s="19">
        <v>2</v>
      </c>
      <c r="D1018" s="5" t="s">
        <v>15</v>
      </c>
      <c r="E1018" s="6">
        <v>1280400</v>
      </c>
      <c r="F1018" s="6">
        <f t="shared" si="0"/>
        <v>14.062683087077845</v>
      </c>
      <c r="G1018" s="7">
        <v>1932304.6314000001</v>
      </c>
      <c r="H1018" s="31">
        <f t="shared" si="54"/>
        <v>81347974.177600011</v>
      </c>
      <c r="I1018" s="10">
        <f t="shared" si="52"/>
        <v>18.214246488769771</v>
      </c>
      <c r="J1018" s="10">
        <v>0.5</v>
      </c>
      <c r="K1018" s="10">
        <v>496.1</v>
      </c>
      <c r="L1018" s="6">
        <f t="shared" si="1"/>
        <v>6.2067775193070034</v>
      </c>
      <c r="M1018" s="11">
        <v>138.5</v>
      </c>
      <c r="N1018" s="11">
        <f t="shared" si="2"/>
        <v>4.93806460126142</v>
      </c>
      <c r="O1018" s="5">
        <v>0</v>
      </c>
      <c r="P1018" s="5">
        <v>1</v>
      </c>
      <c r="Q1018" s="12">
        <v>0</v>
      </c>
      <c r="R1018" s="5">
        <v>0</v>
      </c>
      <c r="S1018" s="5">
        <f t="shared" si="37"/>
        <v>0</v>
      </c>
      <c r="T1018" s="5">
        <v>3605.3312089999999</v>
      </c>
      <c r="U1018" s="5">
        <f t="shared" si="4"/>
        <v>8.1901689203947878</v>
      </c>
      <c r="V1018" s="2">
        <v>0</v>
      </c>
      <c r="W1018" s="12">
        <v>0</v>
      </c>
      <c r="X1018" s="5">
        <v>33.75</v>
      </c>
      <c r="Y1018" s="6">
        <f t="shared" si="51"/>
        <v>124.2178873757821</v>
      </c>
      <c r="Z1018" s="5">
        <v>44591112</v>
      </c>
      <c r="AA1018" s="5">
        <v>2928</v>
      </c>
      <c r="AB1018" s="5">
        <v>528655</v>
      </c>
      <c r="AC1018" s="5">
        <v>56</v>
      </c>
      <c r="AD1018" s="5">
        <v>3220020</v>
      </c>
      <c r="AE1018" s="5">
        <v>0</v>
      </c>
      <c r="AF1018" s="5">
        <v>1</v>
      </c>
      <c r="AG1018" s="5">
        <v>0</v>
      </c>
      <c r="AH1018" s="5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1</v>
      </c>
      <c r="AP1018" s="6">
        <v>0</v>
      </c>
      <c r="AQ1018" s="6">
        <v>0</v>
      </c>
      <c r="AR1018" s="6">
        <v>0</v>
      </c>
      <c r="AS1018" s="11">
        <v>0</v>
      </c>
      <c r="AT1018" s="5">
        <v>1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</row>
    <row r="1019" spans="1:52" ht="15.75" customHeight="1">
      <c r="A1019" s="4">
        <v>44835</v>
      </c>
      <c r="B1019" s="2" t="s">
        <v>20</v>
      </c>
      <c r="C1019" s="19">
        <v>2</v>
      </c>
      <c r="D1019" s="5" t="s">
        <v>15</v>
      </c>
      <c r="E1019" s="6">
        <v>2211600</v>
      </c>
      <c r="F1019" s="6">
        <f t="shared" si="0"/>
        <v>14.609226793445915</v>
      </c>
      <c r="G1019" s="7">
        <v>1189110.5423999999</v>
      </c>
      <c r="H1019" s="31">
        <f t="shared" si="54"/>
        <v>82537084.720000014</v>
      </c>
      <c r="I1019" s="10">
        <f t="shared" si="52"/>
        <v>18.228758262062343</v>
      </c>
      <c r="J1019" s="10">
        <v>0.5</v>
      </c>
      <c r="K1019" s="10">
        <v>1</v>
      </c>
      <c r="L1019" s="6">
        <f t="shared" si="1"/>
        <v>0</v>
      </c>
      <c r="M1019" s="11">
        <v>139</v>
      </c>
      <c r="N1019" s="11">
        <f t="shared" si="2"/>
        <v>4.9416424226093039</v>
      </c>
      <c r="O1019" s="5">
        <v>0</v>
      </c>
      <c r="P1019" s="5">
        <v>1</v>
      </c>
      <c r="Q1019" s="12">
        <v>0</v>
      </c>
      <c r="R1019" s="5">
        <v>0</v>
      </c>
      <c r="S1019" s="5">
        <f t="shared" si="37"/>
        <v>0</v>
      </c>
      <c r="T1019" s="5">
        <v>3605.3312089999999</v>
      </c>
      <c r="U1019" s="5">
        <f t="shared" si="4"/>
        <v>8.1901689203947878</v>
      </c>
      <c r="V1019" s="2">
        <v>0</v>
      </c>
      <c r="W1019" s="12">
        <v>0</v>
      </c>
      <c r="X1019" s="5">
        <v>34.57</v>
      </c>
      <c r="Y1019" s="6">
        <f t="shared" si="51"/>
        <v>127.23592197276407</v>
      </c>
      <c r="AE1019" s="5">
        <v>0</v>
      </c>
      <c r="AF1019" s="5">
        <v>1</v>
      </c>
      <c r="AG1019" s="5">
        <v>0</v>
      </c>
      <c r="AH1019" s="5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1</v>
      </c>
      <c r="AQ1019" s="6">
        <v>0</v>
      </c>
      <c r="AR1019" s="6">
        <v>0</v>
      </c>
      <c r="AS1019" s="11">
        <v>0</v>
      </c>
      <c r="AT1019" s="5">
        <v>1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</row>
    <row r="1020" spans="1:52" ht="15.75" customHeight="1">
      <c r="A1020" s="4">
        <v>44866</v>
      </c>
      <c r="B1020" s="2" t="s">
        <v>20</v>
      </c>
      <c r="C1020" s="19">
        <v>2</v>
      </c>
      <c r="D1020" s="5" t="s">
        <v>15</v>
      </c>
      <c r="E1020" s="6">
        <v>1629600</v>
      </c>
      <c r="F1020" s="6">
        <f t="shared" si="0"/>
        <v>14.303845143894733</v>
      </c>
      <c r="G1020" s="7">
        <v>1015698.5882999999</v>
      </c>
      <c r="H1020" s="31">
        <f t="shared" si="54"/>
        <v>83552783.308300018</v>
      </c>
      <c r="I1020" s="10">
        <f t="shared" si="52"/>
        <v>18.240989125536387</v>
      </c>
      <c r="J1020" s="10">
        <v>0.5</v>
      </c>
      <c r="K1020" s="10">
        <v>1</v>
      </c>
      <c r="L1020" s="6">
        <f t="shared" si="1"/>
        <v>0</v>
      </c>
      <c r="M1020" s="11">
        <v>134.833</v>
      </c>
      <c r="N1020" s="11">
        <f t="shared" si="2"/>
        <v>4.911426190022067</v>
      </c>
      <c r="O1020" s="5">
        <v>0</v>
      </c>
      <c r="P1020" s="5">
        <v>1</v>
      </c>
      <c r="Q1020" s="12">
        <v>0</v>
      </c>
      <c r="R1020" s="5">
        <v>0</v>
      </c>
      <c r="S1020" s="5">
        <f t="shared" si="37"/>
        <v>0</v>
      </c>
      <c r="T1020" s="5">
        <v>3605.3312089999999</v>
      </c>
      <c r="U1020" s="5">
        <f t="shared" si="4"/>
        <v>8.1901689203947878</v>
      </c>
      <c r="V1020" s="2">
        <v>0</v>
      </c>
      <c r="W1020" s="12">
        <v>0</v>
      </c>
      <c r="X1020" s="5">
        <v>35.18</v>
      </c>
      <c r="Y1020" s="6">
        <f t="shared" si="51"/>
        <v>129.48104527051893</v>
      </c>
      <c r="AD1020" s="5">
        <v>26278</v>
      </c>
      <c r="AE1020" s="5">
        <v>0</v>
      </c>
      <c r="AF1020" s="5">
        <v>1</v>
      </c>
      <c r="AG1020" s="5">
        <v>0</v>
      </c>
      <c r="AH1020" s="5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1</v>
      </c>
      <c r="AR1020" s="6">
        <v>0</v>
      </c>
      <c r="AS1020" s="11">
        <v>0</v>
      </c>
      <c r="AT1020" s="5">
        <v>1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</row>
    <row r="1021" spans="1:52" ht="15.75" customHeight="1">
      <c r="A1021" s="4">
        <v>44896</v>
      </c>
      <c r="B1021" s="2" t="s">
        <v>20</v>
      </c>
      <c r="C1021" s="19">
        <v>2</v>
      </c>
      <c r="D1021" s="5" t="s">
        <v>15</v>
      </c>
      <c r="E1021" s="6">
        <v>1862400</v>
      </c>
      <c r="F1021" s="6">
        <f t="shared" si="0"/>
        <v>14.437376536519256</v>
      </c>
      <c r="G1021" s="7">
        <v>1164337.4061</v>
      </c>
      <c r="H1021" s="31">
        <f t="shared" si="54"/>
        <v>84717120.714400023</v>
      </c>
      <c r="I1021" s="10">
        <f t="shared" si="52"/>
        <v>18.254828272778099</v>
      </c>
      <c r="J1021" s="10">
        <v>0.5</v>
      </c>
      <c r="K1021" s="10">
        <v>1</v>
      </c>
      <c r="L1021" s="6">
        <f t="shared" si="1"/>
        <v>0</v>
      </c>
      <c r="M1021" s="11">
        <v>134.36699999999999</v>
      </c>
      <c r="N1021" s="11">
        <f t="shared" si="2"/>
        <v>4.9079896084687835</v>
      </c>
      <c r="O1021" s="5">
        <v>0</v>
      </c>
      <c r="P1021" s="5">
        <v>1</v>
      </c>
      <c r="Q1021" s="12">
        <v>0</v>
      </c>
      <c r="R1021" s="5">
        <v>0</v>
      </c>
      <c r="S1021" s="5">
        <f t="shared" si="37"/>
        <v>0</v>
      </c>
      <c r="T1021" s="5">
        <v>3605.3312089999999</v>
      </c>
      <c r="U1021" s="5">
        <f t="shared" si="4"/>
        <v>8.1901689203947878</v>
      </c>
      <c r="V1021" s="2">
        <v>0</v>
      </c>
      <c r="W1021" s="12">
        <v>0</v>
      </c>
      <c r="X1021" s="5">
        <v>34.57</v>
      </c>
      <c r="Y1021" s="6">
        <f t="shared" si="51"/>
        <v>127.23592197276407</v>
      </c>
      <c r="AD1021" s="5">
        <v>84200</v>
      </c>
      <c r="AE1021" s="5">
        <v>0</v>
      </c>
      <c r="AF1021" s="5">
        <v>1</v>
      </c>
      <c r="AG1021" s="5">
        <v>0</v>
      </c>
      <c r="AH1021" s="5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1</v>
      </c>
      <c r="AS1021" s="11">
        <v>0</v>
      </c>
      <c r="AT1021" s="5">
        <v>1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</row>
    <row r="1022" spans="1:52" ht="15.75" customHeight="1">
      <c r="A1022" s="4">
        <v>43101</v>
      </c>
      <c r="B1022" s="2" t="s">
        <v>20</v>
      </c>
      <c r="C1022" s="19">
        <v>2</v>
      </c>
      <c r="D1022" s="5" t="s">
        <v>10</v>
      </c>
      <c r="E1022" s="6">
        <v>7123.8127999999997</v>
      </c>
      <c r="F1022" s="6">
        <f t="shared" si="0"/>
        <v>8.8711983666920329</v>
      </c>
      <c r="G1022" s="21">
        <v>488522.2</v>
      </c>
      <c r="H1022" s="21">
        <v>488522.2</v>
      </c>
      <c r="I1022" s="10">
        <f t="shared" si="52"/>
        <v>13.099140194672904</v>
      </c>
      <c r="J1022" s="10">
        <v>0.5</v>
      </c>
      <c r="K1022" s="10">
        <v>362.83</v>
      </c>
      <c r="L1022" s="6">
        <f t="shared" si="1"/>
        <v>5.8939344050097677</v>
      </c>
      <c r="M1022" s="11">
        <v>105.66</v>
      </c>
      <c r="N1022" s="11">
        <f t="shared" si="2"/>
        <v>4.6696462051724561</v>
      </c>
      <c r="O1022" s="5">
        <v>0</v>
      </c>
      <c r="P1022" s="5">
        <v>1</v>
      </c>
      <c r="Q1022" s="12">
        <v>0</v>
      </c>
      <c r="R1022" s="5">
        <v>0</v>
      </c>
      <c r="S1022" s="5">
        <f t="shared" si="37"/>
        <v>0</v>
      </c>
      <c r="T1022" s="5">
        <v>3217.9095139999999</v>
      </c>
      <c r="U1022" s="5">
        <f t="shared" si="4"/>
        <v>8.0764872084497181</v>
      </c>
      <c r="V1022" s="2">
        <v>0</v>
      </c>
      <c r="W1022" s="12">
        <v>0</v>
      </c>
      <c r="X1022" s="5">
        <v>337.42</v>
      </c>
      <c r="Y1022" s="6">
        <f t="shared" ref="Y1022:Y1081" si="55">X1022*100/337.42</f>
        <v>100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1</v>
      </c>
      <c r="AH1022" s="5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11">
        <v>0</v>
      </c>
      <c r="AT1022" s="5">
        <v>1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</row>
    <row r="1023" spans="1:52" ht="15.75" customHeight="1">
      <c r="A1023" s="4">
        <v>43132</v>
      </c>
      <c r="B1023" s="2" t="s">
        <v>20</v>
      </c>
      <c r="C1023" s="19">
        <v>2</v>
      </c>
      <c r="D1023" s="5" t="s">
        <v>10</v>
      </c>
      <c r="E1023" s="6">
        <v>6575.8271999999997</v>
      </c>
      <c r="F1023" s="6">
        <f t="shared" si="0"/>
        <v>8.7911556590184965</v>
      </c>
      <c r="G1023" s="21">
        <v>543826.6</v>
      </c>
      <c r="H1023" s="30">
        <f>G1023+H1022</f>
        <v>1032348.8</v>
      </c>
      <c r="I1023" s="10">
        <f t="shared" si="52"/>
        <v>13.847347152415876</v>
      </c>
      <c r="J1023" s="10">
        <v>0.5</v>
      </c>
      <c r="K1023" s="10">
        <v>344.64</v>
      </c>
      <c r="L1023" s="6">
        <f t="shared" si="1"/>
        <v>5.8425003939680238</v>
      </c>
      <c r="M1023" s="11">
        <v>105.66</v>
      </c>
      <c r="N1023" s="11">
        <f t="shared" si="2"/>
        <v>4.6696462051724561</v>
      </c>
      <c r="O1023" s="5">
        <v>0</v>
      </c>
      <c r="P1023" s="5">
        <v>1</v>
      </c>
      <c r="Q1023" s="12">
        <v>0</v>
      </c>
      <c r="R1023" s="5">
        <v>0</v>
      </c>
      <c r="S1023" s="5">
        <f t="shared" si="37"/>
        <v>0</v>
      </c>
      <c r="T1023" s="5">
        <v>3217.9095139999999</v>
      </c>
      <c r="U1023" s="5">
        <f t="shared" si="4"/>
        <v>8.0764872084497181</v>
      </c>
      <c r="V1023" s="2">
        <v>0</v>
      </c>
      <c r="W1023" s="12">
        <v>0</v>
      </c>
      <c r="X1023" s="5">
        <v>338.46</v>
      </c>
      <c r="Y1023" s="6">
        <f t="shared" si="55"/>
        <v>100.30822120799004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1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11">
        <v>0</v>
      </c>
      <c r="AT1023" s="5">
        <v>1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</row>
    <row r="1024" spans="1:52" ht="15.75" customHeight="1">
      <c r="A1024" s="4">
        <v>43160</v>
      </c>
      <c r="B1024" s="2" t="s">
        <v>20</v>
      </c>
      <c r="C1024" s="19">
        <v>2</v>
      </c>
      <c r="D1024" s="5" t="s">
        <v>10</v>
      </c>
      <c r="E1024" s="6">
        <v>4931.8703999999998</v>
      </c>
      <c r="F1024" s="6">
        <f t="shared" si="0"/>
        <v>8.5034735865667166</v>
      </c>
      <c r="G1024" s="21">
        <v>792696.4</v>
      </c>
      <c r="H1024" s="30">
        <f t="shared" ref="H1024:H1055" si="56">G1024+H1023</f>
        <v>1825045.2000000002</v>
      </c>
      <c r="I1024" s="10">
        <f t="shared" si="52"/>
        <v>14.417115311815316</v>
      </c>
      <c r="J1024" s="10">
        <v>0.5</v>
      </c>
      <c r="K1024" s="10">
        <v>350.62</v>
      </c>
      <c r="L1024" s="6">
        <f t="shared" si="1"/>
        <v>5.859703015925728</v>
      </c>
      <c r="M1024" s="11">
        <v>105.66</v>
      </c>
      <c r="N1024" s="11">
        <f t="shared" si="2"/>
        <v>4.6696462051724561</v>
      </c>
      <c r="O1024" s="5">
        <v>0</v>
      </c>
      <c r="P1024" s="5">
        <v>1</v>
      </c>
      <c r="Q1024" s="12">
        <v>0</v>
      </c>
      <c r="R1024" s="5">
        <v>0</v>
      </c>
      <c r="S1024" s="5">
        <f t="shared" si="37"/>
        <v>0</v>
      </c>
      <c r="T1024" s="5">
        <v>3217.9095139999999</v>
      </c>
      <c r="U1024" s="5">
        <f t="shared" si="4"/>
        <v>8.0764872084497181</v>
      </c>
      <c r="V1024" s="2">
        <v>0</v>
      </c>
      <c r="W1024" s="12">
        <v>0</v>
      </c>
      <c r="X1024" s="5">
        <v>346.25</v>
      </c>
      <c r="Y1024" s="6">
        <f t="shared" si="55"/>
        <v>102.61691660245391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6">
        <v>1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11">
        <v>0</v>
      </c>
      <c r="AT1024" s="5">
        <v>1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</row>
    <row r="1025" spans="1:52" ht="15.75" customHeight="1">
      <c r="A1025" s="4">
        <v>43191</v>
      </c>
      <c r="B1025" s="2" t="s">
        <v>20</v>
      </c>
      <c r="C1025" s="19">
        <v>2</v>
      </c>
      <c r="D1025" s="5" t="s">
        <v>10</v>
      </c>
      <c r="E1025" s="6">
        <v>3835.8991999999998</v>
      </c>
      <c r="F1025" s="6">
        <f t="shared" si="0"/>
        <v>8.25215915828581</v>
      </c>
      <c r="G1025" s="21">
        <v>765044.2</v>
      </c>
      <c r="H1025" s="30">
        <f t="shared" si="56"/>
        <v>2590089.4000000004</v>
      </c>
      <c r="I1025" s="10">
        <f t="shared" si="52"/>
        <v>14.767202950454527</v>
      </c>
      <c r="J1025" s="10">
        <v>0.5</v>
      </c>
      <c r="K1025" s="10">
        <v>351.08</v>
      </c>
      <c r="L1025" s="6">
        <f t="shared" si="1"/>
        <v>5.8610141177239168</v>
      </c>
      <c r="M1025" s="11">
        <v>105.66</v>
      </c>
      <c r="N1025" s="11">
        <f t="shared" si="2"/>
        <v>4.6696462051724561</v>
      </c>
      <c r="O1025" s="5">
        <v>0</v>
      </c>
      <c r="P1025" s="5">
        <v>1</v>
      </c>
      <c r="Q1025" s="12">
        <v>0</v>
      </c>
      <c r="R1025" s="5">
        <v>0</v>
      </c>
      <c r="S1025" s="5">
        <f t="shared" si="37"/>
        <v>0</v>
      </c>
      <c r="T1025" s="5">
        <v>3217.9095139999999</v>
      </c>
      <c r="U1025" s="5">
        <f t="shared" si="4"/>
        <v>8.0764872084497181</v>
      </c>
      <c r="V1025" s="2">
        <v>0</v>
      </c>
      <c r="W1025" s="12">
        <v>0</v>
      </c>
      <c r="X1025" s="5">
        <v>346.95</v>
      </c>
      <c r="Y1025" s="6">
        <f t="shared" si="55"/>
        <v>102.8243731847549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6">
        <v>0</v>
      </c>
      <c r="AJ1025" s="6">
        <v>1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11">
        <v>0</v>
      </c>
      <c r="AT1025" s="5">
        <v>1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</row>
    <row r="1026" spans="1:52" ht="15.75" customHeight="1">
      <c r="A1026" s="9">
        <v>43221</v>
      </c>
      <c r="B1026" s="2" t="s">
        <v>20</v>
      </c>
      <c r="C1026" s="19">
        <v>2</v>
      </c>
      <c r="D1026" s="5" t="s">
        <v>10</v>
      </c>
      <c r="E1026" s="6">
        <v>8219.7839999999997</v>
      </c>
      <c r="F1026" s="6">
        <f t="shared" si="0"/>
        <v>9.0142992103327071</v>
      </c>
      <c r="G1026" s="21">
        <v>691305</v>
      </c>
      <c r="H1026" s="30">
        <f t="shared" si="56"/>
        <v>3281394.4000000004</v>
      </c>
      <c r="I1026" s="10">
        <f t="shared" si="52"/>
        <v>15.003779011972812</v>
      </c>
      <c r="J1026" s="10">
        <v>0.5</v>
      </c>
      <c r="K1026" s="10">
        <v>373.8</v>
      </c>
      <c r="L1026" s="6">
        <f t="shared" si="1"/>
        <v>5.9237208950214626</v>
      </c>
      <c r="M1026" s="11">
        <v>105.66</v>
      </c>
      <c r="N1026" s="11">
        <f t="shared" si="2"/>
        <v>4.6696462051724561</v>
      </c>
      <c r="O1026" s="5">
        <v>0</v>
      </c>
      <c r="P1026" s="5">
        <v>1</v>
      </c>
      <c r="Q1026" s="12">
        <v>0</v>
      </c>
      <c r="R1026" s="5">
        <v>0</v>
      </c>
      <c r="S1026" s="5">
        <f t="shared" si="37"/>
        <v>0</v>
      </c>
      <c r="T1026" s="5">
        <v>3217.9095139999999</v>
      </c>
      <c r="U1026" s="5">
        <f t="shared" si="4"/>
        <v>8.0764872084497181</v>
      </c>
      <c r="V1026" s="2">
        <v>0</v>
      </c>
      <c r="W1026" s="12">
        <v>0</v>
      </c>
      <c r="X1026" s="5">
        <v>353.37</v>
      </c>
      <c r="Y1026" s="6">
        <f t="shared" si="55"/>
        <v>104.72704641100113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6">
        <v>0</v>
      </c>
      <c r="AJ1026" s="6">
        <v>0</v>
      </c>
      <c r="AK1026" s="6">
        <v>1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11">
        <v>0</v>
      </c>
      <c r="AT1026" s="5">
        <v>1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</row>
    <row r="1027" spans="1:52" ht="15.75" customHeight="1">
      <c r="A1027" s="4">
        <v>43252</v>
      </c>
      <c r="B1027" s="2" t="s">
        <v>20</v>
      </c>
      <c r="C1027" s="19">
        <v>2</v>
      </c>
      <c r="D1027" s="5" t="s">
        <v>10</v>
      </c>
      <c r="E1027" s="6">
        <v>5479.8559999999998</v>
      </c>
      <c r="F1027" s="6">
        <f t="shared" si="0"/>
        <v>8.6088341022245416</v>
      </c>
      <c r="G1027" s="21">
        <v>700522.4</v>
      </c>
      <c r="H1027" s="30">
        <f t="shared" si="56"/>
        <v>3981916.8000000003</v>
      </c>
      <c r="I1027" s="10">
        <f t="shared" ref="I1027:I1090" si="57">LN(H1027)</f>
        <v>15.197273869364892</v>
      </c>
      <c r="J1027" s="10">
        <v>0.5</v>
      </c>
      <c r="K1027" s="10">
        <v>340.32</v>
      </c>
      <c r="L1027" s="6">
        <f t="shared" si="1"/>
        <v>5.8298863514519272</v>
      </c>
      <c r="M1027" s="11">
        <v>105.66</v>
      </c>
      <c r="N1027" s="11">
        <f t="shared" si="2"/>
        <v>4.6696462051724561</v>
      </c>
      <c r="O1027" s="5">
        <v>0</v>
      </c>
      <c r="P1027" s="5">
        <v>1</v>
      </c>
      <c r="Q1027" s="12">
        <v>0</v>
      </c>
      <c r="R1027" s="5">
        <v>0</v>
      </c>
      <c r="S1027" s="5">
        <f t="shared" si="37"/>
        <v>0</v>
      </c>
      <c r="T1027" s="5">
        <v>3217.9095139999999</v>
      </c>
      <c r="U1027" s="5">
        <f t="shared" si="4"/>
        <v>8.0764872084497181</v>
      </c>
      <c r="V1027" s="2">
        <v>0</v>
      </c>
      <c r="W1027" s="12">
        <v>0</v>
      </c>
      <c r="X1027" s="5">
        <v>355.97</v>
      </c>
      <c r="Y1027" s="6">
        <f t="shared" si="55"/>
        <v>105.49759943097622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6">
        <v>0</v>
      </c>
      <c r="AJ1027" s="6">
        <v>0</v>
      </c>
      <c r="AK1027" s="6">
        <v>0</v>
      </c>
      <c r="AL1027" s="6">
        <v>1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11">
        <v>0</v>
      </c>
      <c r="AT1027" s="5">
        <v>1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</row>
    <row r="1028" spans="1:52" ht="15.75" customHeight="1">
      <c r="A1028" s="4">
        <v>43282</v>
      </c>
      <c r="B1028" s="2" t="s">
        <v>20</v>
      </c>
      <c r="C1028" s="19">
        <v>2</v>
      </c>
      <c r="D1028" s="5" t="s">
        <v>10</v>
      </c>
      <c r="E1028" s="6">
        <v>8767.7695999999996</v>
      </c>
      <c r="F1028" s="6">
        <f t="shared" si="0"/>
        <v>9.0788377314702782</v>
      </c>
      <c r="G1028" s="21">
        <v>709739.8</v>
      </c>
      <c r="H1028" s="30">
        <f t="shared" si="56"/>
        <v>4691656.6000000006</v>
      </c>
      <c r="I1028" s="10">
        <f t="shared" si="57"/>
        <v>15.361296297671304</v>
      </c>
      <c r="J1028" s="10">
        <v>0.5</v>
      </c>
      <c r="K1028" s="10">
        <v>401.95</v>
      </c>
      <c r="L1028" s="6">
        <f t="shared" si="1"/>
        <v>5.9963277027739696</v>
      </c>
      <c r="M1028" s="11">
        <v>105.66</v>
      </c>
      <c r="N1028" s="11">
        <f t="shared" si="2"/>
        <v>4.6696462051724561</v>
      </c>
      <c r="O1028" s="5">
        <v>0</v>
      </c>
      <c r="P1028" s="5">
        <v>1</v>
      </c>
      <c r="Q1028" s="12">
        <v>0</v>
      </c>
      <c r="R1028" s="5">
        <v>0</v>
      </c>
      <c r="S1028" s="5">
        <f t="shared" si="37"/>
        <v>0</v>
      </c>
      <c r="T1028" s="5">
        <v>3217.9095139999999</v>
      </c>
      <c r="U1028" s="5">
        <f t="shared" si="4"/>
        <v>8.0764872084497181</v>
      </c>
      <c r="V1028" s="2">
        <v>0</v>
      </c>
      <c r="W1028" s="12">
        <v>0</v>
      </c>
      <c r="X1028" s="5">
        <v>360.81</v>
      </c>
      <c r="Y1028" s="6">
        <f t="shared" si="55"/>
        <v>106.93201351431451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1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11">
        <v>0</v>
      </c>
      <c r="AT1028" s="5">
        <v>1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</row>
    <row r="1029" spans="1:52" ht="15.75" customHeight="1">
      <c r="A1029" s="4">
        <v>43313</v>
      </c>
      <c r="B1029" s="2" t="s">
        <v>20</v>
      </c>
      <c r="C1029" s="19">
        <v>2</v>
      </c>
      <c r="D1029" s="5" t="s">
        <v>10</v>
      </c>
      <c r="E1029" s="6">
        <v>6301.8343999999997</v>
      </c>
      <c r="F1029" s="6">
        <f t="shared" si="0"/>
        <v>8.7485960445997009</v>
      </c>
      <c r="G1029" s="21">
        <v>783479</v>
      </c>
      <c r="H1029" s="30">
        <f t="shared" si="56"/>
        <v>5475135.6000000006</v>
      </c>
      <c r="I1029" s="10">
        <f t="shared" si="57"/>
        <v>15.515727600483427</v>
      </c>
      <c r="J1029" s="10">
        <v>0.5</v>
      </c>
      <c r="K1029" s="10">
        <v>390.44</v>
      </c>
      <c r="L1029" s="6">
        <f t="shared" si="1"/>
        <v>5.9672743083067648</v>
      </c>
      <c r="M1029" s="11">
        <v>105.66</v>
      </c>
      <c r="N1029" s="11">
        <f t="shared" si="2"/>
        <v>4.6696462051724561</v>
      </c>
      <c r="O1029" s="5">
        <v>0</v>
      </c>
      <c r="P1029" s="5">
        <v>1</v>
      </c>
      <c r="Q1029" s="12">
        <v>0</v>
      </c>
      <c r="R1029" s="5">
        <v>0</v>
      </c>
      <c r="S1029" s="5">
        <f t="shared" si="37"/>
        <v>0</v>
      </c>
      <c r="T1029" s="5">
        <v>3217.9095139999999</v>
      </c>
      <c r="U1029" s="5">
        <f t="shared" si="4"/>
        <v>8.0764872084497181</v>
      </c>
      <c r="V1029" s="2">
        <v>0</v>
      </c>
      <c r="W1029" s="12">
        <v>0</v>
      </c>
      <c r="X1029" s="5">
        <v>361.44</v>
      </c>
      <c r="Y1029" s="6">
        <f t="shared" si="55"/>
        <v>107.11872443838539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1</v>
      </c>
      <c r="AO1029" s="6">
        <v>0</v>
      </c>
      <c r="AP1029" s="6">
        <v>0</v>
      </c>
      <c r="AQ1029" s="6">
        <v>0</v>
      </c>
      <c r="AR1029" s="6">
        <v>0</v>
      </c>
      <c r="AS1029" s="11">
        <v>0</v>
      </c>
      <c r="AT1029" s="5">
        <v>1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</row>
    <row r="1030" spans="1:52" ht="15.75" customHeight="1">
      <c r="A1030" s="4">
        <v>43344</v>
      </c>
      <c r="B1030" s="2" t="s">
        <v>20</v>
      </c>
      <c r="C1030" s="19">
        <v>2</v>
      </c>
      <c r="D1030" s="5" t="s">
        <v>10</v>
      </c>
      <c r="E1030" s="6">
        <v>6027.8415999999997</v>
      </c>
      <c r="F1030" s="6">
        <f t="shared" si="0"/>
        <v>8.7041442820288673</v>
      </c>
      <c r="G1030" s="21">
        <v>718957.2</v>
      </c>
      <c r="H1030" s="30">
        <f t="shared" si="56"/>
        <v>6194092.8000000007</v>
      </c>
      <c r="I1030" s="10">
        <f t="shared" si="57"/>
        <v>15.639106621643931</v>
      </c>
      <c r="J1030" s="10">
        <v>0.5</v>
      </c>
      <c r="K1030" s="10">
        <v>346.35</v>
      </c>
      <c r="L1030" s="6">
        <f t="shared" si="1"/>
        <v>5.8474498244686144</v>
      </c>
      <c r="M1030" s="11">
        <v>105.66</v>
      </c>
      <c r="N1030" s="11">
        <f t="shared" si="2"/>
        <v>4.6696462051724561</v>
      </c>
      <c r="O1030" s="5">
        <v>0</v>
      </c>
      <c r="P1030" s="5">
        <v>1</v>
      </c>
      <c r="Q1030" s="12">
        <v>0</v>
      </c>
      <c r="R1030" s="5">
        <v>0</v>
      </c>
      <c r="S1030" s="5">
        <f t="shared" si="37"/>
        <v>0</v>
      </c>
      <c r="T1030" s="5">
        <v>3217.9095139999999</v>
      </c>
      <c r="U1030" s="5">
        <f t="shared" si="4"/>
        <v>8.0764872084497181</v>
      </c>
      <c r="V1030" s="2">
        <v>0</v>
      </c>
      <c r="W1030" s="12">
        <v>0</v>
      </c>
      <c r="X1030" s="5">
        <v>374.27</v>
      </c>
      <c r="Y1030" s="6">
        <f t="shared" si="55"/>
        <v>110.92110722541639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1</v>
      </c>
      <c r="AP1030" s="6">
        <v>0</v>
      </c>
      <c r="AQ1030" s="6">
        <v>0</v>
      </c>
      <c r="AR1030" s="6">
        <v>0</v>
      </c>
      <c r="AS1030" s="11">
        <v>0</v>
      </c>
      <c r="AT1030" s="5">
        <v>1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</row>
    <row r="1031" spans="1:52" ht="15.75" customHeight="1">
      <c r="A1031" s="4">
        <v>43374</v>
      </c>
      <c r="B1031" s="2" t="s">
        <v>20</v>
      </c>
      <c r="C1031" s="19">
        <v>2</v>
      </c>
      <c r="D1031" s="5" t="s">
        <v>10</v>
      </c>
      <c r="E1031" s="6">
        <v>10411.7264</v>
      </c>
      <c r="F1031" s="6">
        <f t="shared" si="0"/>
        <v>9.2506879883969368</v>
      </c>
      <c r="G1031" s="21">
        <v>442435.2</v>
      </c>
      <c r="H1031" s="30">
        <f t="shared" si="56"/>
        <v>6636528.0000000009</v>
      </c>
      <c r="I1031" s="10">
        <f t="shared" si="57"/>
        <v>15.708099493130883</v>
      </c>
      <c r="J1031" s="10">
        <v>0.5</v>
      </c>
      <c r="K1031" s="10">
        <v>383.7</v>
      </c>
      <c r="L1031" s="6">
        <f t="shared" si="1"/>
        <v>5.9498609972529071</v>
      </c>
      <c r="M1031" s="11">
        <v>105.66</v>
      </c>
      <c r="N1031" s="11">
        <f t="shared" si="2"/>
        <v>4.6696462051724561</v>
      </c>
      <c r="O1031" s="5">
        <v>0</v>
      </c>
      <c r="P1031" s="5">
        <v>1</v>
      </c>
      <c r="Q1031" s="12">
        <v>0</v>
      </c>
      <c r="R1031" s="5">
        <v>0</v>
      </c>
      <c r="S1031" s="5">
        <f t="shared" si="37"/>
        <v>0</v>
      </c>
      <c r="T1031" s="5">
        <v>3217.9095139999999</v>
      </c>
      <c r="U1031" s="5">
        <f t="shared" si="4"/>
        <v>8.0764872084497181</v>
      </c>
      <c r="V1031" s="2">
        <v>0</v>
      </c>
      <c r="W1031" s="12">
        <v>0</v>
      </c>
      <c r="X1031" s="5">
        <v>381.58</v>
      </c>
      <c r="Y1031" s="6">
        <f t="shared" si="55"/>
        <v>113.08754667773101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1</v>
      </c>
      <c r="AQ1031" s="6">
        <v>0</v>
      </c>
      <c r="AR1031" s="6">
        <v>0</v>
      </c>
      <c r="AS1031" s="11">
        <v>0</v>
      </c>
      <c r="AT1031" s="5">
        <v>1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</row>
    <row r="1032" spans="1:52" ht="15.75" customHeight="1">
      <c r="A1032" s="4">
        <v>43405</v>
      </c>
      <c r="B1032" s="2" t="s">
        <v>20</v>
      </c>
      <c r="C1032" s="19">
        <v>2</v>
      </c>
      <c r="D1032" s="5" t="s">
        <v>10</v>
      </c>
      <c r="E1032" s="6">
        <v>7671.7983999999997</v>
      </c>
      <c r="F1032" s="6">
        <f t="shared" si="0"/>
        <v>8.9453063388457554</v>
      </c>
      <c r="G1032" s="21">
        <v>377913.4</v>
      </c>
      <c r="H1032" s="30">
        <f t="shared" si="56"/>
        <v>7014441.4000000013</v>
      </c>
      <c r="I1032" s="10">
        <f t="shared" si="57"/>
        <v>15.763481638982467</v>
      </c>
      <c r="J1032" s="10">
        <v>0.5</v>
      </c>
      <c r="K1032" s="10">
        <v>402.49</v>
      </c>
      <c r="L1032" s="6">
        <f t="shared" si="1"/>
        <v>5.9976702518294864</v>
      </c>
      <c r="M1032" s="11">
        <v>105.66</v>
      </c>
      <c r="N1032" s="11">
        <f t="shared" si="2"/>
        <v>4.6696462051724561</v>
      </c>
      <c r="O1032" s="5">
        <v>0</v>
      </c>
      <c r="P1032" s="5">
        <v>1</v>
      </c>
      <c r="Q1032" s="12">
        <v>0</v>
      </c>
      <c r="R1032" s="5">
        <v>0</v>
      </c>
      <c r="S1032" s="5">
        <f t="shared" si="37"/>
        <v>0</v>
      </c>
      <c r="T1032" s="5">
        <v>3217.9095139999999</v>
      </c>
      <c r="U1032" s="5">
        <f t="shared" si="4"/>
        <v>8.0764872084497181</v>
      </c>
      <c r="V1032" s="2">
        <v>0</v>
      </c>
      <c r="W1032" s="12">
        <v>0</v>
      </c>
      <c r="X1032" s="5">
        <v>388.44</v>
      </c>
      <c r="Y1032" s="6">
        <f t="shared" si="55"/>
        <v>115.12062118428071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1</v>
      </c>
      <c r="AR1032" s="6">
        <v>0</v>
      </c>
      <c r="AS1032" s="11">
        <v>0</v>
      </c>
      <c r="AT1032" s="5">
        <v>1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</row>
    <row r="1033" spans="1:52" ht="15.75" customHeight="1">
      <c r="A1033" s="4">
        <v>43435</v>
      </c>
      <c r="B1033" s="2" t="s">
        <v>20</v>
      </c>
      <c r="C1033" s="19">
        <v>2</v>
      </c>
      <c r="D1033" s="5" t="s">
        <v>10</v>
      </c>
      <c r="E1033" s="6">
        <v>8767.7695999999996</v>
      </c>
      <c r="F1033" s="6">
        <f t="shared" si="0"/>
        <v>9.0788377314702782</v>
      </c>
      <c r="G1033" s="21">
        <v>433217.8</v>
      </c>
      <c r="H1033" s="30">
        <f t="shared" si="56"/>
        <v>7447659.2000000011</v>
      </c>
      <c r="I1033" s="10">
        <f t="shared" si="57"/>
        <v>15.823410339641876</v>
      </c>
      <c r="J1033" s="10">
        <v>0.5</v>
      </c>
      <c r="K1033" s="10">
        <v>390.49</v>
      </c>
      <c r="L1033" s="6">
        <f t="shared" si="1"/>
        <v>5.9674023607572231</v>
      </c>
      <c r="M1033" s="11">
        <v>105.66</v>
      </c>
      <c r="N1033" s="11">
        <f t="shared" si="2"/>
        <v>4.6696462051724561</v>
      </c>
      <c r="O1033" s="5">
        <v>0</v>
      </c>
      <c r="P1033" s="5">
        <v>1</v>
      </c>
      <c r="Q1033" s="12">
        <v>0</v>
      </c>
      <c r="R1033" s="5">
        <v>0</v>
      </c>
      <c r="S1033" s="5">
        <f t="shared" si="37"/>
        <v>0</v>
      </c>
      <c r="T1033" s="5">
        <v>3217.9095139999999</v>
      </c>
      <c r="U1033" s="5">
        <f t="shared" si="4"/>
        <v>8.0764872084497181</v>
      </c>
      <c r="V1033" s="2">
        <v>0</v>
      </c>
      <c r="W1033" s="12">
        <v>0</v>
      </c>
      <c r="X1033" s="5">
        <v>365.06</v>
      </c>
      <c r="Y1033" s="6">
        <f t="shared" si="55"/>
        <v>108.19157133542765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1</v>
      </c>
      <c r="AS1033" s="11">
        <v>0</v>
      </c>
      <c r="AT1033" s="5">
        <v>1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</row>
    <row r="1034" spans="1:52" ht="15.75" customHeight="1">
      <c r="A1034" s="4">
        <v>43466</v>
      </c>
      <c r="B1034" s="2" t="s">
        <v>20</v>
      </c>
      <c r="C1034" s="19">
        <v>2</v>
      </c>
      <c r="D1034" s="5" t="s">
        <v>10</v>
      </c>
      <c r="E1034" s="6">
        <v>7911.6127999999999</v>
      </c>
      <c r="F1034" s="6">
        <f t="shared" si="0"/>
        <v>8.9760869337834919</v>
      </c>
      <c r="G1034" s="21">
        <v>549587.47499999998</v>
      </c>
      <c r="H1034" s="30">
        <f t="shared" si="56"/>
        <v>7997246.6750000007</v>
      </c>
      <c r="I1034" s="10">
        <f t="shared" si="57"/>
        <v>15.894607874780529</v>
      </c>
      <c r="J1034" s="10">
        <v>0.5</v>
      </c>
      <c r="K1034" s="10">
        <v>401.35</v>
      </c>
      <c r="L1034" s="6">
        <f t="shared" si="1"/>
        <v>5.9948338645775863</v>
      </c>
      <c r="M1034" s="11">
        <v>118.21</v>
      </c>
      <c r="N1034" s="11">
        <f t="shared" si="2"/>
        <v>4.78088664372991</v>
      </c>
      <c r="O1034" s="5">
        <v>0</v>
      </c>
      <c r="P1034" s="5">
        <v>1</v>
      </c>
      <c r="Q1034" s="12">
        <v>0</v>
      </c>
      <c r="R1034" s="5">
        <v>0</v>
      </c>
      <c r="S1034" s="5">
        <f t="shared" si="37"/>
        <v>0</v>
      </c>
      <c r="T1034" s="5">
        <v>3217.9095139999999</v>
      </c>
      <c r="U1034" s="5">
        <f t="shared" si="4"/>
        <v>8.0764872084497181</v>
      </c>
      <c r="V1034" s="2">
        <v>0</v>
      </c>
      <c r="W1034" s="12">
        <v>0</v>
      </c>
      <c r="X1034" s="5">
        <v>366.91</v>
      </c>
      <c r="Y1034" s="6">
        <f t="shared" si="55"/>
        <v>108.73984944579455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1</v>
      </c>
      <c r="AH1034" s="5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11">
        <v>0</v>
      </c>
      <c r="AT1034" s="5">
        <v>1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</row>
    <row r="1035" spans="1:52" ht="15.75" customHeight="1">
      <c r="A1035" s="4">
        <v>43497</v>
      </c>
      <c r="B1035" s="2" t="s">
        <v>20</v>
      </c>
      <c r="C1035" s="19">
        <v>2</v>
      </c>
      <c r="D1035" s="5" t="s">
        <v>10</v>
      </c>
      <c r="E1035" s="6">
        <v>7303.0272000000004</v>
      </c>
      <c r="F1035" s="6">
        <f t="shared" si="0"/>
        <v>8.8960442261099555</v>
      </c>
      <c r="G1035" s="21">
        <v>611804.92500000005</v>
      </c>
      <c r="H1035" s="30">
        <f t="shared" si="56"/>
        <v>8609051.6000000015</v>
      </c>
      <c r="I1035" s="10">
        <f t="shared" si="57"/>
        <v>15.968324719349624</v>
      </c>
      <c r="J1035" s="10">
        <v>0.5</v>
      </c>
      <c r="K1035" s="10">
        <v>389.37</v>
      </c>
      <c r="L1035" s="6">
        <f t="shared" si="1"/>
        <v>5.9645300483677772</v>
      </c>
      <c r="M1035" s="11">
        <v>118.21</v>
      </c>
      <c r="N1035" s="11">
        <f t="shared" si="2"/>
        <v>4.78088664372991</v>
      </c>
      <c r="O1035" s="5">
        <v>0</v>
      </c>
      <c r="P1035" s="5">
        <v>1</v>
      </c>
      <c r="Q1035" s="12">
        <v>0</v>
      </c>
      <c r="R1035" s="5">
        <v>0</v>
      </c>
      <c r="S1035" s="5">
        <f t="shared" si="37"/>
        <v>0</v>
      </c>
      <c r="T1035" s="5">
        <v>3217.9095139999999</v>
      </c>
      <c r="U1035" s="5">
        <f t="shared" si="4"/>
        <v>8.0764872084497181</v>
      </c>
      <c r="V1035" s="2">
        <v>0</v>
      </c>
      <c r="W1035" s="12">
        <v>0</v>
      </c>
      <c r="X1035" s="5">
        <v>374.41</v>
      </c>
      <c r="Y1035" s="6">
        <f t="shared" si="55"/>
        <v>110.96259854187659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1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11">
        <v>0</v>
      </c>
      <c r="AT1035" s="5">
        <v>1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</row>
    <row r="1036" spans="1:52" ht="15.75" customHeight="1">
      <c r="A1036" s="4">
        <v>43525</v>
      </c>
      <c r="B1036" s="2" t="s">
        <v>20</v>
      </c>
      <c r="C1036" s="19">
        <v>2</v>
      </c>
      <c r="D1036" s="5" t="s">
        <v>10</v>
      </c>
      <c r="E1036" s="6">
        <v>5477.2704000000003</v>
      </c>
      <c r="F1036" s="6">
        <f t="shared" si="0"/>
        <v>8.6083621536581756</v>
      </c>
      <c r="G1036" s="21">
        <v>891783.45</v>
      </c>
      <c r="H1036" s="30">
        <f t="shared" si="56"/>
        <v>9500835.0500000007</v>
      </c>
      <c r="I1036" s="10">
        <f t="shared" si="57"/>
        <v>16.06689025270779</v>
      </c>
      <c r="J1036" s="10">
        <v>0.5</v>
      </c>
      <c r="K1036" s="10">
        <v>384.07</v>
      </c>
      <c r="L1036" s="6">
        <f t="shared" si="1"/>
        <v>5.950824827641287</v>
      </c>
      <c r="M1036" s="11">
        <v>118.21</v>
      </c>
      <c r="N1036" s="11">
        <f t="shared" si="2"/>
        <v>4.78088664372991</v>
      </c>
      <c r="O1036" s="5">
        <v>0</v>
      </c>
      <c r="P1036" s="5">
        <v>1</v>
      </c>
      <c r="Q1036" s="12">
        <v>0</v>
      </c>
      <c r="R1036" s="5">
        <v>0</v>
      </c>
      <c r="S1036" s="5">
        <f t="shared" si="37"/>
        <v>0</v>
      </c>
      <c r="T1036" s="5">
        <v>3217.9095139999999</v>
      </c>
      <c r="U1036" s="5">
        <f t="shared" si="4"/>
        <v>8.0764872084497181</v>
      </c>
      <c r="V1036" s="2">
        <v>0</v>
      </c>
      <c r="W1036" s="12">
        <v>0</v>
      </c>
      <c r="X1036" s="5">
        <v>371.98</v>
      </c>
      <c r="Y1036" s="6">
        <f t="shared" si="55"/>
        <v>110.24242783474601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6">
        <v>1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11">
        <v>0</v>
      </c>
      <c r="AT1036" s="5">
        <v>1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</row>
    <row r="1037" spans="1:52" ht="15.75" customHeight="1">
      <c r="A1037" s="4">
        <v>43556</v>
      </c>
      <c r="B1037" s="2" t="s">
        <v>20</v>
      </c>
      <c r="C1037" s="19">
        <v>2</v>
      </c>
      <c r="D1037" s="5" t="s">
        <v>10</v>
      </c>
      <c r="E1037" s="6">
        <v>4260.0991999999997</v>
      </c>
      <c r="F1037" s="6">
        <f t="shared" si="0"/>
        <v>8.357047725377269</v>
      </c>
      <c r="G1037" s="21">
        <v>860674.72499999998</v>
      </c>
      <c r="H1037" s="30">
        <f t="shared" si="56"/>
        <v>10361509.775</v>
      </c>
      <c r="I1037" s="10">
        <f t="shared" si="57"/>
        <v>16.153608515355462</v>
      </c>
      <c r="J1037" s="10">
        <v>0.5</v>
      </c>
      <c r="K1037" s="10">
        <v>374.23</v>
      </c>
      <c r="L1037" s="6">
        <f t="shared" si="1"/>
        <v>5.9248705816579976</v>
      </c>
      <c r="M1037" s="11">
        <v>118.21</v>
      </c>
      <c r="N1037" s="11">
        <f t="shared" si="2"/>
        <v>4.78088664372991</v>
      </c>
      <c r="O1037" s="5">
        <v>0</v>
      </c>
      <c r="P1037" s="5">
        <v>1</v>
      </c>
      <c r="Q1037" s="12">
        <v>0</v>
      </c>
      <c r="R1037" s="5">
        <v>0</v>
      </c>
      <c r="S1037" s="5">
        <f t="shared" si="37"/>
        <v>0</v>
      </c>
      <c r="T1037" s="5">
        <v>3217.9095139999999</v>
      </c>
      <c r="U1037" s="5">
        <f t="shared" si="4"/>
        <v>8.0764872084497181</v>
      </c>
      <c r="V1037" s="2">
        <v>0</v>
      </c>
      <c r="W1037" s="12">
        <v>0</v>
      </c>
      <c r="X1037" s="5">
        <v>362.69</v>
      </c>
      <c r="Y1037" s="6">
        <f t="shared" si="55"/>
        <v>107.48918262106572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6">
        <v>0</v>
      </c>
      <c r="AJ1037" s="6">
        <v>1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11">
        <v>0</v>
      </c>
      <c r="AT1037" s="5">
        <v>1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</row>
    <row r="1038" spans="1:52" ht="15.75" customHeight="1">
      <c r="A1038" s="9">
        <v>43586</v>
      </c>
      <c r="B1038" s="2" t="s">
        <v>20</v>
      </c>
      <c r="C1038" s="19">
        <v>2</v>
      </c>
      <c r="D1038" s="5" t="s">
        <v>10</v>
      </c>
      <c r="E1038" s="6">
        <v>9128.7839999999997</v>
      </c>
      <c r="F1038" s="6">
        <f t="shared" si="0"/>
        <v>9.1191877774241661</v>
      </c>
      <c r="G1038" s="21">
        <v>777718.125</v>
      </c>
      <c r="H1038" s="30">
        <f t="shared" si="56"/>
        <v>11139227.9</v>
      </c>
      <c r="I1038" s="10">
        <f t="shared" si="57"/>
        <v>16.225983481264318</v>
      </c>
      <c r="J1038" s="10">
        <v>0.5</v>
      </c>
      <c r="K1038" s="10">
        <v>425.1</v>
      </c>
      <c r="L1038" s="6">
        <f t="shared" si="1"/>
        <v>6.0523244353647447</v>
      </c>
      <c r="M1038" s="11">
        <v>118.21</v>
      </c>
      <c r="N1038" s="11">
        <f t="shared" si="2"/>
        <v>4.78088664372991</v>
      </c>
      <c r="O1038" s="5">
        <v>0</v>
      </c>
      <c r="P1038" s="5">
        <v>1</v>
      </c>
      <c r="Q1038" s="12">
        <v>0</v>
      </c>
      <c r="R1038" s="5">
        <v>0</v>
      </c>
      <c r="S1038" s="5">
        <f t="shared" si="37"/>
        <v>0</v>
      </c>
      <c r="T1038" s="5">
        <v>3217.9095139999999</v>
      </c>
      <c r="U1038" s="5">
        <f t="shared" si="4"/>
        <v>8.0764872084497181</v>
      </c>
      <c r="V1038" s="2">
        <v>0</v>
      </c>
      <c r="W1038" s="12">
        <v>0</v>
      </c>
      <c r="X1038" s="5">
        <v>364.72</v>
      </c>
      <c r="Y1038" s="6">
        <f t="shared" si="55"/>
        <v>108.0908067097386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6">
        <v>0</v>
      </c>
      <c r="AJ1038" s="6">
        <v>0</v>
      </c>
      <c r="AK1038" s="6">
        <v>1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11">
        <v>0</v>
      </c>
      <c r="AT1038" s="5">
        <v>1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</row>
    <row r="1039" spans="1:52" ht="15.75" customHeight="1">
      <c r="A1039" s="4">
        <v>43617</v>
      </c>
      <c r="B1039" s="2" t="s">
        <v>20</v>
      </c>
      <c r="C1039" s="19">
        <v>2</v>
      </c>
      <c r="D1039" s="5" t="s">
        <v>10</v>
      </c>
      <c r="E1039" s="6">
        <v>6085.8559999999998</v>
      </c>
      <c r="F1039" s="6">
        <f t="shared" si="0"/>
        <v>8.7137226693160006</v>
      </c>
      <c r="G1039" s="21">
        <v>788087.7</v>
      </c>
      <c r="H1039" s="30">
        <f t="shared" si="56"/>
        <v>11927315.6</v>
      </c>
      <c r="I1039" s="10">
        <f t="shared" si="57"/>
        <v>16.294341756181627</v>
      </c>
      <c r="J1039" s="10">
        <v>0.5</v>
      </c>
      <c r="K1039" s="10">
        <v>374.76</v>
      </c>
      <c r="L1039" s="6">
        <f t="shared" si="1"/>
        <v>5.9262858210829874</v>
      </c>
      <c r="M1039" s="11">
        <v>118.21</v>
      </c>
      <c r="N1039" s="11">
        <f t="shared" si="2"/>
        <v>4.78088664372991</v>
      </c>
      <c r="O1039" s="5">
        <v>0</v>
      </c>
      <c r="P1039" s="5">
        <v>1</v>
      </c>
      <c r="Q1039" s="12">
        <v>0</v>
      </c>
      <c r="R1039" s="5">
        <v>0</v>
      </c>
      <c r="S1039" s="5">
        <f t="shared" si="37"/>
        <v>0</v>
      </c>
      <c r="T1039" s="5">
        <v>3217.9095139999999</v>
      </c>
      <c r="U1039" s="5">
        <f t="shared" si="4"/>
        <v>8.0764872084497181</v>
      </c>
      <c r="V1039" s="2">
        <v>0</v>
      </c>
      <c r="W1039" s="12">
        <v>0</v>
      </c>
      <c r="X1039" s="5">
        <v>365.27</v>
      </c>
      <c r="Y1039" s="6">
        <f t="shared" si="55"/>
        <v>108.25380831011795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6">
        <v>0</v>
      </c>
      <c r="AJ1039" s="6">
        <v>0</v>
      </c>
      <c r="AK1039" s="6">
        <v>0</v>
      </c>
      <c r="AL1039" s="6">
        <v>1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11">
        <v>0</v>
      </c>
      <c r="AT1039" s="5">
        <v>1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</row>
    <row r="1040" spans="1:52" ht="15.75" customHeight="1">
      <c r="A1040" s="4">
        <v>43647</v>
      </c>
      <c r="B1040" s="2" t="s">
        <v>20</v>
      </c>
      <c r="C1040" s="19">
        <v>2</v>
      </c>
      <c r="D1040" s="5" t="s">
        <v>10</v>
      </c>
      <c r="E1040" s="6">
        <v>9737.3696</v>
      </c>
      <c r="F1040" s="6">
        <f t="shared" si="0"/>
        <v>9.1837262985617372</v>
      </c>
      <c r="G1040" s="21">
        <v>798457.27500000002</v>
      </c>
      <c r="H1040" s="30">
        <f t="shared" si="56"/>
        <v>12725772.875</v>
      </c>
      <c r="I1040" s="10">
        <f t="shared" si="57"/>
        <v>16.359139855295162</v>
      </c>
      <c r="J1040" s="10">
        <v>0.5</v>
      </c>
      <c r="K1040" s="10">
        <v>428.56</v>
      </c>
      <c r="L1040" s="6">
        <f t="shared" si="1"/>
        <v>6.0604307515727047</v>
      </c>
      <c r="M1040" s="11">
        <v>118.21</v>
      </c>
      <c r="N1040" s="11">
        <f t="shared" si="2"/>
        <v>4.78088664372991</v>
      </c>
      <c r="O1040" s="5">
        <v>0</v>
      </c>
      <c r="P1040" s="5">
        <v>1</v>
      </c>
      <c r="Q1040" s="12">
        <v>0</v>
      </c>
      <c r="R1040" s="5">
        <v>0</v>
      </c>
      <c r="S1040" s="5">
        <f t="shared" si="37"/>
        <v>0</v>
      </c>
      <c r="T1040" s="5">
        <v>3217.9095139999999</v>
      </c>
      <c r="U1040" s="5">
        <f t="shared" si="4"/>
        <v>8.0764872084497181</v>
      </c>
      <c r="V1040" s="2">
        <v>0</v>
      </c>
      <c r="W1040" s="12">
        <v>0</v>
      </c>
      <c r="X1040" s="5">
        <v>363.29</v>
      </c>
      <c r="Y1040" s="6">
        <f t="shared" si="55"/>
        <v>107.66700254875229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1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11">
        <v>0</v>
      </c>
      <c r="AT1040" s="5">
        <v>1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</row>
    <row r="1041" spans="1:52" ht="15.75" customHeight="1">
      <c r="A1041" s="4">
        <v>43678</v>
      </c>
      <c r="B1041" s="2" t="s">
        <v>20</v>
      </c>
      <c r="C1041" s="19">
        <v>2</v>
      </c>
      <c r="D1041" s="5" t="s">
        <v>10</v>
      </c>
      <c r="E1041" s="6">
        <v>6998.7344000000003</v>
      </c>
      <c r="F1041" s="6">
        <f t="shared" si="0"/>
        <v>8.8534846116911599</v>
      </c>
      <c r="G1041" s="21">
        <v>881413.875</v>
      </c>
      <c r="H1041" s="30">
        <f t="shared" si="56"/>
        <v>13607186.75</v>
      </c>
      <c r="I1041" s="10">
        <f t="shared" si="57"/>
        <v>16.426108648632354</v>
      </c>
      <c r="J1041" s="10">
        <v>0.5</v>
      </c>
      <c r="K1041" s="10">
        <v>388</v>
      </c>
      <c r="L1041" s="6">
        <f t="shared" si="1"/>
        <v>5.9610053396232736</v>
      </c>
      <c r="M1041" s="11">
        <v>118.21</v>
      </c>
      <c r="N1041" s="11">
        <f t="shared" si="2"/>
        <v>4.78088664372991</v>
      </c>
      <c r="O1041" s="5">
        <v>0</v>
      </c>
      <c r="P1041" s="5">
        <v>1</v>
      </c>
      <c r="Q1041" s="12">
        <v>0</v>
      </c>
      <c r="R1041" s="5">
        <v>0</v>
      </c>
      <c r="S1041" s="5">
        <f t="shared" si="37"/>
        <v>0</v>
      </c>
      <c r="T1041" s="5">
        <v>3217.9095139999999</v>
      </c>
      <c r="U1041" s="5">
        <f t="shared" si="4"/>
        <v>8.0764872084497181</v>
      </c>
      <c r="V1041" s="2">
        <v>0</v>
      </c>
      <c r="W1041" s="12">
        <v>0</v>
      </c>
      <c r="X1041" s="5">
        <v>360.56</v>
      </c>
      <c r="Y1041" s="6">
        <f t="shared" si="55"/>
        <v>106.85792187777844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1</v>
      </c>
      <c r="AO1041" s="6">
        <v>0</v>
      </c>
      <c r="AP1041" s="6">
        <v>0</v>
      </c>
      <c r="AQ1041" s="6">
        <v>0</v>
      </c>
      <c r="AR1041" s="6">
        <v>0</v>
      </c>
      <c r="AS1041" s="11">
        <v>0</v>
      </c>
      <c r="AT1041" s="5">
        <v>1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</row>
    <row r="1042" spans="1:52" ht="15.75" customHeight="1">
      <c r="A1042" s="4">
        <v>43709</v>
      </c>
      <c r="B1042" s="2" t="s">
        <v>20</v>
      </c>
      <c r="C1042" s="19">
        <v>2</v>
      </c>
      <c r="D1042" s="5" t="s">
        <v>10</v>
      </c>
      <c r="E1042" s="6">
        <v>6694.4416000000001</v>
      </c>
      <c r="F1042" s="6">
        <f t="shared" si="0"/>
        <v>8.8090328491203262</v>
      </c>
      <c r="G1042" s="21">
        <v>808826.85</v>
      </c>
      <c r="H1042" s="30">
        <f t="shared" si="56"/>
        <v>14416013.6</v>
      </c>
      <c r="I1042" s="10">
        <f t="shared" si="57"/>
        <v>16.483850202226037</v>
      </c>
      <c r="J1042" s="10">
        <v>0.5</v>
      </c>
      <c r="K1042" s="10">
        <v>390.59</v>
      </c>
      <c r="L1042" s="6">
        <f t="shared" si="1"/>
        <v>5.967658416476346</v>
      </c>
      <c r="M1042" s="11">
        <v>118.21</v>
      </c>
      <c r="N1042" s="11">
        <f t="shared" si="2"/>
        <v>4.78088664372991</v>
      </c>
      <c r="O1042" s="5">
        <v>0</v>
      </c>
      <c r="P1042" s="5">
        <v>1</v>
      </c>
      <c r="Q1042" s="12">
        <v>0</v>
      </c>
      <c r="R1042" s="5">
        <v>0</v>
      </c>
      <c r="S1042" s="5">
        <f t="shared" si="37"/>
        <v>0</v>
      </c>
      <c r="T1042" s="5">
        <v>3217.9095139999999</v>
      </c>
      <c r="U1042" s="5">
        <f t="shared" si="4"/>
        <v>8.0764872084497181</v>
      </c>
      <c r="V1042" s="2">
        <v>0</v>
      </c>
      <c r="W1042" s="12">
        <v>0</v>
      </c>
      <c r="X1042" s="5">
        <v>374.77</v>
      </c>
      <c r="Y1042" s="6">
        <f t="shared" si="55"/>
        <v>111.06929049848853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1</v>
      </c>
      <c r="AP1042" s="6">
        <v>0</v>
      </c>
      <c r="AQ1042" s="6">
        <v>0</v>
      </c>
      <c r="AR1042" s="6">
        <v>0</v>
      </c>
      <c r="AS1042" s="11">
        <v>0</v>
      </c>
      <c r="AT1042" s="5">
        <v>1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</row>
    <row r="1043" spans="1:52" ht="15.75" customHeight="1">
      <c r="A1043" s="4">
        <v>43739</v>
      </c>
      <c r="B1043" s="2" t="s">
        <v>20</v>
      </c>
      <c r="C1043" s="19">
        <v>2</v>
      </c>
      <c r="D1043" s="5" t="s">
        <v>10</v>
      </c>
      <c r="E1043" s="6">
        <v>11563.126399999999</v>
      </c>
      <c r="F1043" s="6">
        <f t="shared" si="0"/>
        <v>9.3555765554883958</v>
      </c>
      <c r="G1043" s="21">
        <v>497739.6</v>
      </c>
      <c r="H1043" s="30">
        <f t="shared" si="56"/>
        <v>14913753.199999999</v>
      </c>
      <c r="I1043" s="10">
        <f t="shared" si="57"/>
        <v>16.517794378739218</v>
      </c>
      <c r="J1043" s="10">
        <v>0.5</v>
      </c>
      <c r="K1043" s="10">
        <v>405.46</v>
      </c>
      <c r="L1043" s="6">
        <f t="shared" si="1"/>
        <v>6.0050222250400473</v>
      </c>
      <c r="M1043" s="11">
        <v>118.21</v>
      </c>
      <c r="N1043" s="11">
        <f t="shared" si="2"/>
        <v>4.78088664372991</v>
      </c>
      <c r="O1043" s="5">
        <v>0</v>
      </c>
      <c r="P1043" s="5">
        <v>1</v>
      </c>
      <c r="Q1043" s="12">
        <v>0</v>
      </c>
      <c r="R1043" s="5">
        <v>0</v>
      </c>
      <c r="S1043" s="5">
        <f t="shared" si="37"/>
        <v>0</v>
      </c>
      <c r="T1043" s="5">
        <v>3217.9095139999999</v>
      </c>
      <c r="U1043" s="5">
        <f t="shared" si="4"/>
        <v>8.0764872084497181</v>
      </c>
      <c r="V1043" s="2">
        <v>0</v>
      </c>
      <c r="W1043" s="12">
        <v>0</v>
      </c>
      <c r="X1043" s="5">
        <v>371.73</v>
      </c>
      <c r="Y1043" s="6">
        <f t="shared" si="55"/>
        <v>110.16833619820994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0</v>
      </c>
      <c r="AS1043" s="11">
        <v>0</v>
      </c>
      <c r="AT1043" s="5">
        <v>1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</row>
    <row r="1044" spans="1:52" ht="15.75" customHeight="1">
      <c r="A1044" s="4">
        <v>43770</v>
      </c>
      <c r="B1044" s="2" t="s">
        <v>20</v>
      </c>
      <c r="C1044" s="19">
        <v>2</v>
      </c>
      <c r="D1044" s="5" t="s">
        <v>10</v>
      </c>
      <c r="E1044" s="6">
        <v>8520.1983999999993</v>
      </c>
      <c r="F1044" s="6">
        <f t="shared" si="0"/>
        <v>9.0501949059372144</v>
      </c>
      <c r="G1044" s="21">
        <v>425152.57500000001</v>
      </c>
      <c r="H1044" s="30">
        <f t="shared" si="56"/>
        <v>15338905.774999999</v>
      </c>
      <c r="I1044" s="10">
        <f t="shared" si="57"/>
        <v>16.545903019872863</v>
      </c>
      <c r="J1044" s="10">
        <v>0.5</v>
      </c>
      <c r="K1044" s="10">
        <v>410.6</v>
      </c>
      <c r="L1044" s="6">
        <f t="shared" si="1"/>
        <v>6.0176195045848333</v>
      </c>
      <c r="M1044" s="11">
        <v>118.21</v>
      </c>
      <c r="N1044" s="11">
        <f t="shared" si="2"/>
        <v>4.78088664372991</v>
      </c>
      <c r="O1044" s="5">
        <v>0</v>
      </c>
      <c r="P1044" s="5">
        <v>1</v>
      </c>
      <c r="Q1044" s="12">
        <v>0</v>
      </c>
      <c r="R1044" s="5">
        <v>0</v>
      </c>
      <c r="S1044" s="5">
        <f t="shared" si="37"/>
        <v>0</v>
      </c>
      <c r="T1044" s="5">
        <v>3217.9095139999999</v>
      </c>
      <c r="U1044" s="5">
        <f t="shared" si="4"/>
        <v>8.0764872084497181</v>
      </c>
      <c r="V1044" s="2">
        <v>0</v>
      </c>
      <c r="W1044" s="12">
        <v>0</v>
      </c>
      <c r="X1044" s="5">
        <v>373.1</v>
      </c>
      <c r="Y1044" s="6">
        <f t="shared" si="55"/>
        <v>110.57435836642759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1</v>
      </c>
      <c r="AR1044" s="6">
        <v>0</v>
      </c>
      <c r="AS1044" s="11">
        <v>0</v>
      </c>
      <c r="AT1044" s="5">
        <v>1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</row>
    <row r="1045" spans="1:52" ht="15.75" customHeight="1">
      <c r="A1045" s="4">
        <v>43800</v>
      </c>
      <c r="B1045" s="2" t="s">
        <v>20</v>
      </c>
      <c r="C1045" s="19">
        <v>2</v>
      </c>
      <c r="D1045" s="5" t="s">
        <v>10</v>
      </c>
      <c r="E1045" s="6">
        <v>9737.3696</v>
      </c>
      <c r="F1045" s="6">
        <f t="shared" si="0"/>
        <v>9.1837262985617372</v>
      </c>
      <c r="G1045" s="21">
        <v>487370.02500000002</v>
      </c>
      <c r="H1045" s="30">
        <f t="shared" si="56"/>
        <v>15826275.799999999</v>
      </c>
      <c r="I1045" s="10">
        <f t="shared" si="57"/>
        <v>16.577182142018255</v>
      </c>
      <c r="J1045" s="10">
        <v>0.5</v>
      </c>
      <c r="K1045" s="10">
        <v>446.14</v>
      </c>
      <c r="L1045" s="6">
        <f t="shared" si="1"/>
        <v>6.1006328041086357</v>
      </c>
      <c r="M1045" s="11">
        <v>118.21</v>
      </c>
      <c r="N1045" s="11">
        <f t="shared" si="2"/>
        <v>4.78088664372991</v>
      </c>
      <c r="O1045" s="5">
        <v>0</v>
      </c>
      <c r="P1045" s="5">
        <v>1</v>
      </c>
      <c r="Q1045" s="12">
        <v>0</v>
      </c>
      <c r="R1045" s="5">
        <v>0</v>
      </c>
      <c r="S1045" s="5">
        <f t="shared" si="37"/>
        <v>0</v>
      </c>
      <c r="T1045" s="5">
        <v>3217.9095139999999</v>
      </c>
      <c r="U1045" s="5">
        <f t="shared" si="4"/>
        <v>8.0764872084497181</v>
      </c>
      <c r="V1045" s="2">
        <v>0</v>
      </c>
      <c r="W1045" s="12">
        <v>0</v>
      </c>
      <c r="X1045" s="5">
        <v>376.49</v>
      </c>
      <c r="Y1045" s="6">
        <f t="shared" si="55"/>
        <v>111.57904095785668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1</v>
      </c>
      <c r="AS1045" s="11">
        <v>0</v>
      </c>
      <c r="AT1045" s="5">
        <v>1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</row>
    <row r="1046" spans="1:52" ht="15.75" customHeight="1">
      <c r="A1046" s="4">
        <v>43831</v>
      </c>
      <c r="B1046" s="2" t="s">
        <v>20</v>
      </c>
      <c r="C1046" s="19">
        <v>2</v>
      </c>
      <c r="D1046" s="5" t="s">
        <v>10</v>
      </c>
      <c r="E1046" s="6">
        <v>7364.3544000000002</v>
      </c>
      <c r="F1046" s="6">
        <f t="shared" si="0"/>
        <v>8.9044066672134168</v>
      </c>
      <c r="G1046" s="21">
        <v>519054.83750000002</v>
      </c>
      <c r="H1046" s="30">
        <f t="shared" si="56"/>
        <v>16345330.637499999</v>
      </c>
      <c r="I1046" s="10">
        <f t="shared" si="57"/>
        <v>16.60945282659905</v>
      </c>
      <c r="J1046" s="10">
        <v>0.5</v>
      </c>
      <c r="K1046" s="10">
        <v>445.58</v>
      </c>
      <c r="L1046" s="6">
        <f t="shared" si="1"/>
        <v>6.0993768043023771</v>
      </c>
      <c r="M1046" s="18">
        <v>106.15</v>
      </c>
      <c r="N1046" s="11">
        <f t="shared" si="2"/>
        <v>4.6742297219195859</v>
      </c>
      <c r="O1046" s="5">
        <v>0</v>
      </c>
      <c r="P1046" s="5">
        <v>1</v>
      </c>
      <c r="Q1046" s="12">
        <v>0</v>
      </c>
      <c r="R1046" s="5">
        <v>0</v>
      </c>
      <c r="S1046" s="5">
        <f t="shared" si="37"/>
        <v>0</v>
      </c>
      <c r="T1046" s="5">
        <v>3217.9095139999999</v>
      </c>
      <c r="U1046" s="5">
        <f t="shared" si="4"/>
        <v>8.0764872084497181</v>
      </c>
      <c r="V1046" s="2">
        <v>0</v>
      </c>
      <c r="W1046" s="12">
        <v>0</v>
      </c>
      <c r="X1046" s="5">
        <v>375.96</v>
      </c>
      <c r="Y1046" s="6">
        <f t="shared" si="55"/>
        <v>111.4219666884002</v>
      </c>
      <c r="Z1046" s="5">
        <v>1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1</v>
      </c>
      <c r="AH1046" s="5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11">
        <v>0</v>
      </c>
      <c r="AT1046" s="5">
        <v>1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</row>
    <row r="1047" spans="1:52" ht="15.75" customHeight="1">
      <c r="A1047" s="4">
        <v>43862</v>
      </c>
      <c r="B1047" s="2" t="s">
        <v>20</v>
      </c>
      <c r="C1047" s="19">
        <v>2</v>
      </c>
      <c r="D1047" s="5" t="s">
        <v>10</v>
      </c>
      <c r="E1047" s="6">
        <v>6797.8656000000001</v>
      </c>
      <c r="F1047" s="6">
        <f t="shared" si="0"/>
        <v>8.8243639595398804</v>
      </c>
      <c r="G1047" s="21">
        <v>577815.76249999995</v>
      </c>
      <c r="H1047" s="30">
        <f t="shared" si="56"/>
        <v>16923146.399999999</v>
      </c>
      <c r="I1047" s="10">
        <f t="shared" si="57"/>
        <v>16.644192852301217</v>
      </c>
      <c r="J1047" s="10">
        <v>0.5</v>
      </c>
      <c r="K1047" s="10">
        <v>422.61</v>
      </c>
      <c r="L1047" s="6">
        <f t="shared" si="1"/>
        <v>6.0464497679403255</v>
      </c>
      <c r="M1047" s="11">
        <v>106.15</v>
      </c>
      <c r="N1047" s="11">
        <f t="shared" si="2"/>
        <v>4.6742297219195859</v>
      </c>
      <c r="O1047" s="5">
        <v>0</v>
      </c>
      <c r="P1047" s="5">
        <v>1</v>
      </c>
      <c r="Q1047" s="12">
        <v>0</v>
      </c>
      <c r="R1047" s="5">
        <v>0</v>
      </c>
      <c r="S1047" s="5">
        <f t="shared" si="37"/>
        <v>0</v>
      </c>
      <c r="T1047" s="5">
        <v>3217.9095139999999</v>
      </c>
      <c r="U1047" s="5">
        <f t="shared" si="4"/>
        <v>8.0764872084497181</v>
      </c>
      <c r="V1047" s="2">
        <v>0</v>
      </c>
      <c r="W1047" s="12">
        <v>0</v>
      </c>
      <c r="X1047" s="5">
        <v>374.7</v>
      </c>
      <c r="Y1047" s="6">
        <f t="shared" si="55"/>
        <v>111.04854484025843</v>
      </c>
      <c r="Z1047" s="5">
        <v>3</v>
      </c>
      <c r="AA1047" s="5">
        <v>45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11">
        <v>0</v>
      </c>
      <c r="AT1047" s="5">
        <v>1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</row>
    <row r="1048" spans="1:52" ht="15.75" customHeight="1">
      <c r="A1048" s="4">
        <v>43891</v>
      </c>
      <c r="B1048" s="2" t="s">
        <v>20</v>
      </c>
      <c r="C1048" s="19">
        <v>2</v>
      </c>
      <c r="D1048" s="5" t="s">
        <v>10</v>
      </c>
      <c r="E1048" s="6">
        <v>5098.3991999999998</v>
      </c>
      <c r="F1048" s="6">
        <f t="shared" si="0"/>
        <v>8.5366818870881005</v>
      </c>
      <c r="G1048" s="21">
        <v>842239.92500000005</v>
      </c>
      <c r="H1048" s="30">
        <f t="shared" si="56"/>
        <v>17765386.324999999</v>
      </c>
      <c r="I1048" s="10">
        <f t="shared" si="57"/>
        <v>16.692762533612299</v>
      </c>
      <c r="J1048" s="10">
        <v>0.5</v>
      </c>
      <c r="K1048" s="10">
        <v>396.85</v>
      </c>
      <c r="L1048" s="6">
        <f t="shared" si="1"/>
        <v>5.9835583755368846</v>
      </c>
      <c r="M1048" s="11">
        <v>106.15</v>
      </c>
      <c r="N1048" s="11">
        <f t="shared" si="2"/>
        <v>4.6742297219195859</v>
      </c>
      <c r="O1048" s="5">
        <v>0</v>
      </c>
      <c r="P1048" s="5">
        <v>1</v>
      </c>
      <c r="Q1048" s="12">
        <v>0</v>
      </c>
      <c r="R1048" s="5">
        <v>0</v>
      </c>
      <c r="S1048" s="5">
        <f t="shared" si="37"/>
        <v>0</v>
      </c>
      <c r="T1048" s="5">
        <v>3217.9095139999999</v>
      </c>
      <c r="U1048" s="5">
        <f t="shared" si="4"/>
        <v>8.0764872084497181</v>
      </c>
      <c r="V1048" s="2">
        <v>0</v>
      </c>
      <c r="W1048" s="12">
        <v>0</v>
      </c>
      <c r="X1048" s="5">
        <v>376.61</v>
      </c>
      <c r="Y1048" s="6">
        <f t="shared" si="55"/>
        <v>111.61460494339399</v>
      </c>
      <c r="Z1048" s="5">
        <v>1251</v>
      </c>
      <c r="AA1048" s="5">
        <v>244</v>
      </c>
      <c r="AB1048" s="5">
        <v>32</v>
      </c>
      <c r="AC1048" s="5">
        <v>0</v>
      </c>
      <c r="AD1048" s="5">
        <v>0</v>
      </c>
      <c r="AE1048" s="5">
        <v>0</v>
      </c>
      <c r="AF1048" s="5">
        <v>1</v>
      </c>
      <c r="AG1048" s="5">
        <v>0</v>
      </c>
      <c r="AH1048" s="5">
        <v>0</v>
      </c>
      <c r="AI1048" s="6">
        <v>1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11">
        <v>0</v>
      </c>
      <c r="AT1048" s="5">
        <v>1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</row>
    <row r="1049" spans="1:52" ht="15.75" customHeight="1">
      <c r="A1049" s="4">
        <v>43922</v>
      </c>
      <c r="B1049" s="2" t="s">
        <v>20</v>
      </c>
      <c r="C1049" s="19">
        <v>2</v>
      </c>
      <c r="D1049" s="5" t="s">
        <v>10</v>
      </c>
      <c r="E1049" s="6">
        <v>3965.4216000000001</v>
      </c>
      <c r="F1049" s="6">
        <f t="shared" si="0"/>
        <v>8.2853674588071939</v>
      </c>
      <c r="G1049" s="21">
        <v>812859.46250000002</v>
      </c>
      <c r="H1049" s="30">
        <f t="shared" si="56"/>
        <v>18578245.787499998</v>
      </c>
      <c r="I1049" s="10">
        <f t="shared" si="57"/>
        <v>16.73750187287223</v>
      </c>
      <c r="J1049" s="10">
        <v>0.5</v>
      </c>
      <c r="K1049" s="10">
        <v>282.60000000000002</v>
      </c>
      <c r="L1049" s="6">
        <f t="shared" si="1"/>
        <v>5.6440324702504272</v>
      </c>
      <c r="M1049" s="11">
        <v>106.15</v>
      </c>
      <c r="N1049" s="11">
        <f t="shared" si="2"/>
        <v>4.6742297219195859</v>
      </c>
      <c r="O1049" s="5">
        <v>0</v>
      </c>
      <c r="P1049" s="5">
        <v>1</v>
      </c>
      <c r="Q1049" s="12">
        <v>0</v>
      </c>
      <c r="R1049" s="5">
        <v>0</v>
      </c>
      <c r="S1049" s="5">
        <f t="shared" si="37"/>
        <v>0</v>
      </c>
      <c r="T1049" s="5">
        <v>3217.9095139999999</v>
      </c>
      <c r="U1049" s="5">
        <f t="shared" si="4"/>
        <v>8.0764872084497181</v>
      </c>
      <c r="V1049" s="2">
        <v>0</v>
      </c>
      <c r="W1049" s="12">
        <v>0</v>
      </c>
      <c r="X1049" s="5">
        <v>383.72</v>
      </c>
      <c r="Y1049" s="6">
        <f t="shared" si="55"/>
        <v>113.72177108647975</v>
      </c>
      <c r="Z1049" s="5">
        <v>34863</v>
      </c>
      <c r="AA1049" s="5">
        <v>3735</v>
      </c>
      <c r="AB1049" s="5">
        <v>1154</v>
      </c>
      <c r="AC1049" s="5">
        <v>26</v>
      </c>
      <c r="AD1049" s="5">
        <v>0</v>
      </c>
      <c r="AE1049" s="5">
        <v>0</v>
      </c>
      <c r="AF1049" s="5">
        <v>1</v>
      </c>
      <c r="AG1049" s="5">
        <v>0</v>
      </c>
      <c r="AH1049" s="5">
        <v>0</v>
      </c>
      <c r="AI1049" s="6">
        <v>0</v>
      </c>
      <c r="AJ1049" s="6">
        <v>1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11">
        <v>0</v>
      </c>
      <c r="AT1049" s="5">
        <v>1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</row>
    <row r="1050" spans="1:52" ht="15.75" customHeight="1">
      <c r="A1050" s="9">
        <v>43952</v>
      </c>
      <c r="B1050" s="2" t="s">
        <v>20</v>
      </c>
      <c r="C1050" s="19">
        <v>2</v>
      </c>
      <c r="D1050" s="5" t="s">
        <v>10</v>
      </c>
      <c r="E1050" s="6">
        <v>8497.3320000000003</v>
      </c>
      <c r="F1050" s="6">
        <f t="shared" si="0"/>
        <v>9.047507510854091</v>
      </c>
      <c r="G1050" s="21">
        <v>734511.5625</v>
      </c>
      <c r="H1050" s="30">
        <f t="shared" si="56"/>
        <v>19312757.349999998</v>
      </c>
      <c r="I1050" s="10">
        <f t="shared" si="57"/>
        <v>16.776276438099796</v>
      </c>
      <c r="J1050" s="10">
        <v>0.5</v>
      </c>
      <c r="K1050" s="10">
        <v>315.67</v>
      </c>
      <c r="L1050" s="6">
        <f t="shared" si="1"/>
        <v>5.7546973641243069</v>
      </c>
      <c r="M1050" s="11">
        <v>106.15</v>
      </c>
      <c r="N1050" s="11">
        <f t="shared" si="2"/>
        <v>4.6742297219195859</v>
      </c>
      <c r="O1050" s="5">
        <v>0</v>
      </c>
      <c r="P1050" s="5">
        <v>1</v>
      </c>
      <c r="Q1050" s="12">
        <v>0</v>
      </c>
      <c r="R1050" s="5">
        <v>0</v>
      </c>
      <c r="S1050" s="5">
        <f t="shared" si="37"/>
        <v>0</v>
      </c>
      <c r="T1050" s="5">
        <v>3217.9095139999999</v>
      </c>
      <c r="U1050" s="5">
        <f t="shared" si="4"/>
        <v>8.0764872084497181</v>
      </c>
      <c r="V1050" s="2">
        <v>0</v>
      </c>
      <c r="W1050" s="12">
        <v>0</v>
      </c>
      <c r="X1050" s="5">
        <v>386.97</v>
      </c>
      <c r="Y1050" s="6">
        <f t="shared" si="55"/>
        <v>114.68496236144864</v>
      </c>
      <c r="Z1050" s="5">
        <v>190609</v>
      </c>
      <c r="AA1050" s="5">
        <v>23019</v>
      </c>
      <c r="AB1050" s="5">
        <v>5408</v>
      </c>
      <c r="AC1050" s="5">
        <v>186</v>
      </c>
      <c r="AD1050" s="5">
        <v>0</v>
      </c>
      <c r="AE1050" s="5">
        <v>0</v>
      </c>
      <c r="AF1050" s="5">
        <v>1</v>
      </c>
      <c r="AG1050" s="5">
        <v>0</v>
      </c>
      <c r="AH1050" s="5">
        <v>0</v>
      </c>
      <c r="AI1050" s="6">
        <v>0</v>
      </c>
      <c r="AJ1050" s="6">
        <v>0</v>
      </c>
      <c r="AK1050" s="6">
        <v>1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11">
        <v>0</v>
      </c>
      <c r="AT1050" s="5">
        <v>1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</row>
    <row r="1051" spans="1:52" ht="15.75" customHeight="1">
      <c r="A1051" s="4">
        <v>43983</v>
      </c>
      <c r="B1051" s="2" t="s">
        <v>20</v>
      </c>
      <c r="C1051" s="19">
        <v>2</v>
      </c>
      <c r="D1051" s="5" t="s">
        <v>10</v>
      </c>
      <c r="E1051" s="6">
        <v>5664.8879999999999</v>
      </c>
      <c r="F1051" s="6">
        <f t="shared" si="0"/>
        <v>8.6420424027459255</v>
      </c>
      <c r="G1051" s="21">
        <v>744305.05</v>
      </c>
      <c r="H1051" s="30">
        <f t="shared" si="56"/>
        <v>20057062.399999999</v>
      </c>
      <c r="I1051" s="10">
        <f t="shared" si="57"/>
        <v>16.814091889096613</v>
      </c>
      <c r="J1051" s="10">
        <v>0.5</v>
      </c>
      <c r="K1051" s="10">
        <v>402.45</v>
      </c>
      <c r="L1051" s="6">
        <f t="shared" si="1"/>
        <v>5.9975708655397426</v>
      </c>
      <c r="M1051" s="11">
        <v>106.15</v>
      </c>
      <c r="N1051" s="11">
        <f t="shared" si="2"/>
        <v>4.6742297219195859</v>
      </c>
      <c r="O1051" s="5">
        <v>0</v>
      </c>
      <c r="P1051" s="5">
        <v>1</v>
      </c>
      <c r="Q1051" s="12">
        <v>0</v>
      </c>
      <c r="R1051" s="5">
        <v>0</v>
      </c>
      <c r="S1051" s="5">
        <f t="shared" si="37"/>
        <v>0</v>
      </c>
      <c r="T1051" s="5">
        <v>3217.9095139999999</v>
      </c>
      <c r="U1051" s="5">
        <f t="shared" si="4"/>
        <v>8.0764872084497181</v>
      </c>
      <c r="V1051" s="2">
        <v>0</v>
      </c>
      <c r="W1051" s="12">
        <v>0</v>
      </c>
      <c r="X1051" s="5">
        <v>391.41</v>
      </c>
      <c r="Y1051" s="6">
        <f t="shared" si="55"/>
        <v>116.00082982632919</v>
      </c>
      <c r="Z1051" s="5">
        <v>585481</v>
      </c>
      <c r="AA1051" s="5">
        <v>19152</v>
      </c>
      <c r="AB1051" s="5">
        <v>17400</v>
      </c>
      <c r="AC1051" s="5">
        <v>142</v>
      </c>
      <c r="AD1051" s="5">
        <v>0</v>
      </c>
      <c r="AE1051" s="5">
        <v>0</v>
      </c>
      <c r="AF1051" s="5">
        <v>1</v>
      </c>
      <c r="AG1051" s="5">
        <v>0</v>
      </c>
      <c r="AH1051" s="5">
        <v>0</v>
      </c>
      <c r="AI1051" s="6">
        <v>0</v>
      </c>
      <c r="AJ1051" s="6">
        <v>0</v>
      </c>
      <c r="AK1051" s="6">
        <v>0</v>
      </c>
      <c r="AL1051" s="6">
        <v>1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11">
        <v>0</v>
      </c>
      <c r="AT1051" s="5">
        <v>1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</row>
    <row r="1052" spans="1:52" ht="15.75" customHeight="1">
      <c r="A1052" s="4">
        <v>44013</v>
      </c>
      <c r="B1052" s="2" t="s">
        <v>20</v>
      </c>
      <c r="C1052" s="19">
        <v>2</v>
      </c>
      <c r="D1052" s="5" t="s">
        <v>10</v>
      </c>
      <c r="E1052" s="6">
        <v>9063.8207999999995</v>
      </c>
      <c r="F1052" s="6">
        <f t="shared" si="0"/>
        <v>9.1120460319916621</v>
      </c>
      <c r="G1052" s="21">
        <v>754098.53749999998</v>
      </c>
      <c r="H1052" s="30">
        <f t="shared" si="56"/>
        <v>20811160.9375</v>
      </c>
      <c r="I1052" s="10">
        <f t="shared" si="57"/>
        <v>16.850999984295733</v>
      </c>
      <c r="J1052" s="10">
        <v>0.5</v>
      </c>
      <c r="K1052" s="10">
        <v>470.58</v>
      </c>
      <c r="L1052" s="6">
        <f t="shared" si="1"/>
        <v>6.1539659764526302</v>
      </c>
      <c r="M1052" s="11">
        <v>106.15</v>
      </c>
      <c r="N1052" s="11">
        <f t="shared" si="2"/>
        <v>4.6742297219195859</v>
      </c>
      <c r="O1052" s="5">
        <v>0</v>
      </c>
      <c r="P1052" s="5">
        <v>1</v>
      </c>
      <c r="Q1052" s="12">
        <v>0</v>
      </c>
      <c r="R1052" s="5">
        <v>0</v>
      </c>
      <c r="S1052" s="5">
        <f t="shared" si="37"/>
        <v>0</v>
      </c>
      <c r="T1052" s="5">
        <v>3217.9095139999999</v>
      </c>
      <c r="U1052" s="5">
        <f t="shared" si="4"/>
        <v>8.0764872084497181</v>
      </c>
      <c r="V1052" s="2">
        <v>0</v>
      </c>
      <c r="W1052" s="12">
        <v>0</v>
      </c>
      <c r="X1052" s="5">
        <v>391.51</v>
      </c>
      <c r="Y1052" s="6">
        <f t="shared" si="55"/>
        <v>116.03046648094363</v>
      </c>
      <c r="Z1052" s="5">
        <v>1695988</v>
      </c>
      <c r="AA1052" s="5">
        <v>20762</v>
      </c>
      <c r="AB1052" s="5">
        <v>36511</v>
      </c>
      <c r="AC1052" s="5">
        <v>93</v>
      </c>
      <c r="AD1052" s="5">
        <v>0</v>
      </c>
      <c r="AE1052" s="5">
        <v>0</v>
      </c>
      <c r="AF1052" s="5">
        <v>1</v>
      </c>
      <c r="AG1052" s="5">
        <v>0</v>
      </c>
      <c r="AH1052" s="5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1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11">
        <v>0</v>
      </c>
      <c r="AT1052" s="5">
        <v>1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</row>
    <row r="1053" spans="1:52" ht="15.75" customHeight="1">
      <c r="A1053" s="4">
        <v>44044</v>
      </c>
      <c r="B1053" s="2" t="s">
        <v>20</v>
      </c>
      <c r="C1053" s="19">
        <v>2</v>
      </c>
      <c r="D1053" s="5" t="s">
        <v>10</v>
      </c>
      <c r="E1053" s="6">
        <v>6514.6211999999996</v>
      </c>
      <c r="F1053" s="6">
        <f t="shared" si="0"/>
        <v>8.7818043451210848</v>
      </c>
      <c r="G1053" s="21">
        <v>832446.4375</v>
      </c>
      <c r="H1053" s="30">
        <f t="shared" si="56"/>
        <v>21643607.375</v>
      </c>
      <c r="I1053" s="10">
        <f t="shared" si="57"/>
        <v>16.890220697449013</v>
      </c>
      <c r="J1053" s="10">
        <v>0.5</v>
      </c>
      <c r="K1053" s="10">
        <v>409.83</v>
      </c>
      <c r="L1053" s="6">
        <f t="shared" si="1"/>
        <v>6.0157424395675054</v>
      </c>
      <c r="M1053" s="11">
        <v>106.15</v>
      </c>
      <c r="N1053" s="11">
        <f t="shared" si="2"/>
        <v>4.6742297219195859</v>
      </c>
      <c r="O1053" s="5">
        <v>0</v>
      </c>
      <c r="P1053" s="5">
        <v>1</v>
      </c>
      <c r="Q1053" s="12">
        <v>0</v>
      </c>
      <c r="R1053" s="5">
        <v>0</v>
      </c>
      <c r="S1053" s="5">
        <f t="shared" si="37"/>
        <v>0</v>
      </c>
      <c r="T1053" s="5">
        <v>3217.9095139999999</v>
      </c>
      <c r="U1053" s="5">
        <f t="shared" si="4"/>
        <v>8.0764872084497181</v>
      </c>
      <c r="V1053" s="2">
        <v>0</v>
      </c>
      <c r="W1053" s="12">
        <v>0</v>
      </c>
      <c r="X1053" s="5">
        <v>390.85</v>
      </c>
      <c r="Y1053" s="6">
        <f t="shared" si="55"/>
        <v>115.83486456048841</v>
      </c>
      <c r="Z1053" s="5">
        <v>3691166</v>
      </c>
      <c r="AA1053" s="5">
        <v>18152</v>
      </c>
      <c r="AB1053" s="5">
        <v>65288</v>
      </c>
      <c r="AC1053" s="5">
        <v>84</v>
      </c>
      <c r="AD1053" s="5">
        <v>0</v>
      </c>
      <c r="AE1053" s="5">
        <v>0</v>
      </c>
      <c r="AF1053" s="5">
        <v>1</v>
      </c>
      <c r="AG1053" s="5">
        <v>0</v>
      </c>
      <c r="AH1053" s="5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1</v>
      </c>
      <c r="AO1053" s="6">
        <v>0</v>
      </c>
      <c r="AP1053" s="6">
        <v>0</v>
      </c>
      <c r="AQ1053" s="6">
        <v>0</v>
      </c>
      <c r="AR1053" s="6">
        <v>0</v>
      </c>
      <c r="AS1053" s="11">
        <v>0</v>
      </c>
      <c r="AT1053" s="5">
        <v>1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</row>
    <row r="1054" spans="1:52" ht="15.75" customHeight="1">
      <c r="A1054" s="4">
        <v>44075</v>
      </c>
      <c r="B1054" s="2" t="s">
        <v>20</v>
      </c>
      <c r="C1054" s="19">
        <v>2</v>
      </c>
      <c r="D1054" s="5" t="s">
        <v>10</v>
      </c>
      <c r="E1054" s="6">
        <v>6231.3768</v>
      </c>
      <c r="F1054" s="6">
        <f t="shared" si="0"/>
        <v>8.7373525825502512</v>
      </c>
      <c r="G1054" s="21">
        <v>763892.02500000002</v>
      </c>
      <c r="H1054" s="30">
        <f t="shared" si="56"/>
        <v>22407499.399999999</v>
      </c>
      <c r="I1054" s="10">
        <f t="shared" si="57"/>
        <v>16.924906255436905</v>
      </c>
      <c r="J1054" s="10">
        <v>0.5</v>
      </c>
      <c r="K1054" s="10">
        <v>427.32</v>
      </c>
      <c r="L1054" s="6">
        <f t="shared" si="1"/>
        <v>6.0575331470776863</v>
      </c>
      <c r="M1054" s="11">
        <v>106.15</v>
      </c>
      <c r="N1054" s="11">
        <f t="shared" si="2"/>
        <v>4.6742297219195859</v>
      </c>
      <c r="O1054" s="5">
        <v>0</v>
      </c>
      <c r="P1054" s="5">
        <v>1</v>
      </c>
      <c r="Q1054" s="12">
        <v>0</v>
      </c>
      <c r="R1054" s="5">
        <v>0</v>
      </c>
      <c r="S1054" s="5">
        <f t="shared" si="37"/>
        <v>0</v>
      </c>
      <c r="T1054" s="5">
        <v>3217.9095139999999</v>
      </c>
      <c r="U1054" s="5">
        <f t="shared" si="4"/>
        <v>8.0764872084497181</v>
      </c>
      <c r="V1054" s="2">
        <v>0</v>
      </c>
      <c r="W1054" s="12">
        <v>0</v>
      </c>
      <c r="X1054" s="5">
        <v>384.69</v>
      </c>
      <c r="Y1054" s="6">
        <f t="shared" si="55"/>
        <v>114.00924663623969</v>
      </c>
      <c r="Z1054" s="5">
        <v>6312584</v>
      </c>
      <c r="AA1054" s="5">
        <v>20073</v>
      </c>
      <c r="AB1054" s="5">
        <v>98678</v>
      </c>
      <c r="AC1054" s="5">
        <v>79</v>
      </c>
      <c r="AD1054" s="5">
        <v>0</v>
      </c>
      <c r="AE1054" s="5">
        <v>0</v>
      </c>
      <c r="AF1054" s="5">
        <v>1</v>
      </c>
      <c r="AG1054" s="5">
        <v>0</v>
      </c>
      <c r="AH1054" s="5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1</v>
      </c>
      <c r="AP1054" s="6">
        <v>0</v>
      </c>
      <c r="AQ1054" s="6">
        <v>0</v>
      </c>
      <c r="AR1054" s="6">
        <v>0</v>
      </c>
      <c r="AS1054" s="11">
        <v>0</v>
      </c>
      <c r="AT1054" s="5">
        <v>1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</row>
    <row r="1055" spans="1:52" ht="15.75" customHeight="1">
      <c r="A1055" s="4">
        <v>44105</v>
      </c>
      <c r="B1055" s="2" t="s">
        <v>20</v>
      </c>
      <c r="C1055" s="19">
        <v>2</v>
      </c>
      <c r="D1055" s="5" t="s">
        <v>10</v>
      </c>
      <c r="E1055" s="6">
        <v>10763.287200000001</v>
      </c>
      <c r="F1055" s="6">
        <f t="shared" si="0"/>
        <v>9.2838962889183207</v>
      </c>
      <c r="G1055" s="21">
        <v>470087.4</v>
      </c>
      <c r="H1055" s="30">
        <f t="shared" si="56"/>
        <v>22877586.799999997</v>
      </c>
      <c r="I1055" s="10">
        <f t="shared" si="57"/>
        <v>16.945668246885333</v>
      </c>
      <c r="J1055" s="10">
        <v>0.5</v>
      </c>
      <c r="K1055" s="10">
        <v>429.25</v>
      </c>
      <c r="L1055" s="6">
        <f t="shared" si="1"/>
        <v>6.062039499777585</v>
      </c>
      <c r="M1055" s="11">
        <v>106.15</v>
      </c>
      <c r="N1055" s="11">
        <f t="shared" si="2"/>
        <v>4.6742297219195859</v>
      </c>
      <c r="O1055" s="5">
        <v>0</v>
      </c>
      <c r="P1055" s="5">
        <v>1</v>
      </c>
      <c r="Q1055" s="12">
        <v>0</v>
      </c>
      <c r="R1055" s="5">
        <v>0</v>
      </c>
      <c r="S1055" s="5">
        <f t="shared" si="37"/>
        <v>0</v>
      </c>
      <c r="T1055" s="5">
        <v>3217.9095139999999</v>
      </c>
      <c r="U1055" s="5">
        <f t="shared" si="4"/>
        <v>8.0764872084497181</v>
      </c>
      <c r="V1055" s="2">
        <v>0</v>
      </c>
      <c r="W1055" s="12">
        <v>0</v>
      </c>
      <c r="X1055" s="5">
        <v>383.99</v>
      </c>
      <c r="Y1055" s="6">
        <f t="shared" si="55"/>
        <v>113.8017900539387</v>
      </c>
      <c r="Z1055" s="5">
        <v>8184082</v>
      </c>
      <c r="AA1055" s="5">
        <v>20744</v>
      </c>
      <c r="AB1055" s="5">
        <v>122111</v>
      </c>
      <c r="AC1055" s="5">
        <v>169</v>
      </c>
      <c r="AD1055" s="5">
        <v>0</v>
      </c>
      <c r="AE1055" s="5">
        <v>0</v>
      </c>
      <c r="AF1055" s="5">
        <v>1</v>
      </c>
      <c r="AG1055" s="5">
        <v>0</v>
      </c>
      <c r="AH1055" s="5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1</v>
      </c>
      <c r="AQ1055" s="6">
        <v>0</v>
      </c>
      <c r="AR1055" s="6">
        <v>0</v>
      </c>
      <c r="AS1055" s="11">
        <v>0</v>
      </c>
      <c r="AT1055" s="5">
        <v>1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</row>
    <row r="1056" spans="1:52" ht="15.75" customHeight="1">
      <c r="A1056" s="4">
        <v>44136</v>
      </c>
      <c r="B1056" s="2" t="s">
        <v>20</v>
      </c>
      <c r="C1056" s="19">
        <v>2</v>
      </c>
      <c r="D1056" s="5" t="s">
        <v>10</v>
      </c>
      <c r="E1056" s="6">
        <v>7930.8432000000003</v>
      </c>
      <c r="F1056" s="6">
        <f t="shared" si="0"/>
        <v>8.9785146393671393</v>
      </c>
      <c r="G1056" s="21">
        <v>401532.98749999999</v>
      </c>
      <c r="H1056" s="30">
        <f t="shared" ref="H1056:H1081" si="58">G1056+H1055</f>
        <v>23279119.787499998</v>
      </c>
      <c r="I1056" s="10">
        <f t="shared" si="57"/>
        <v>16.963067370297409</v>
      </c>
      <c r="J1056" s="10">
        <v>0.5</v>
      </c>
      <c r="K1056" s="10">
        <v>449.7</v>
      </c>
      <c r="L1056" s="6">
        <f t="shared" si="1"/>
        <v>6.1085806937766618</v>
      </c>
      <c r="M1056" s="11">
        <v>106.15</v>
      </c>
      <c r="N1056" s="11">
        <f t="shared" si="2"/>
        <v>4.6742297219195859</v>
      </c>
      <c r="O1056" s="5">
        <v>0</v>
      </c>
      <c r="P1056" s="5">
        <v>1</v>
      </c>
      <c r="Q1056" s="12">
        <v>0</v>
      </c>
      <c r="R1056" s="5">
        <v>0</v>
      </c>
      <c r="S1056" s="5">
        <f t="shared" si="37"/>
        <v>0</v>
      </c>
      <c r="T1056" s="5">
        <v>3217.9095139999999</v>
      </c>
      <c r="U1056" s="5">
        <f t="shared" si="4"/>
        <v>8.0764872084497181</v>
      </c>
      <c r="V1056" s="2">
        <v>0</v>
      </c>
      <c r="W1056" s="12">
        <v>0</v>
      </c>
      <c r="X1056" s="5">
        <v>386.5</v>
      </c>
      <c r="Y1056" s="6">
        <f t="shared" si="55"/>
        <v>114.54567008476083</v>
      </c>
      <c r="Z1056" s="5">
        <v>9462809</v>
      </c>
      <c r="AA1056" s="5">
        <v>16709</v>
      </c>
      <c r="AB1056" s="5">
        <v>137621</v>
      </c>
      <c r="AC1056" s="5">
        <v>101</v>
      </c>
      <c r="AD1056" s="5">
        <v>0</v>
      </c>
      <c r="AE1056" s="5">
        <v>0</v>
      </c>
      <c r="AF1056" s="5">
        <v>1</v>
      </c>
      <c r="AG1056" s="5">
        <v>0</v>
      </c>
      <c r="AH1056" s="5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1</v>
      </c>
      <c r="AR1056" s="6">
        <v>0</v>
      </c>
      <c r="AS1056" s="11">
        <v>0</v>
      </c>
      <c r="AT1056" s="5">
        <v>1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</row>
    <row r="1057" spans="1:52" ht="15.75" customHeight="1">
      <c r="A1057" s="4">
        <v>44166</v>
      </c>
      <c r="B1057" s="2" t="s">
        <v>20</v>
      </c>
      <c r="C1057" s="19">
        <v>2</v>
      </c>
      <c r="D1057" s="5" t="s">
        <v>10</v>
      </c>
      <c r="E1057" s="6">
        <v>9063.8207999999995</v>
      </c>
      <c r="F1057" s="6">
        <f t="shared" si="0"/>
        <v>9.1120460319916621</v>
      </c>
      <c r="G1057" s="21">
        <v>460293.91249999998</v>
      </c>
      <c r="H1057" s="30">
        <f t="shared" si="58"/>
        <v>23739413.699999999</v>
      </c>
      <c r="I1057" s="10">
        <f t="shared" si="57"/>
        <v>16.982647250126423</v>
      </c>
      <c r="J1057" s="10">
        <v>0.5</v>
      </c>
      <c r="K1057" s="10">
        <v>471.52</v>
      </c>
      <c r="L1057" s="6">
        <f t="shared" si="1"/>
        <v>6.1559615189893844</v>
      </c>
      <c r="M1057" s="11">
        <v>106.15</v>
      </c>
      <c r="N1057" s="11">
        <f t="shared" si="2"/>
        <v>4.6742297219195859</v>
      </c>
      <c r="O1057" s="5">
        <v>0</v>
      </c>
      <c r="P1057" s="5">
        <v>1</v>
      </c>
      <c r="Q1057" s="12">
        <v>0</v>
      </c>
      <c r="R1057" s="5">
        <v>0</v>
      </c>
      <c r="S1057" s="5">
        <f t="shared" si="37"/>
        <v>0</v>
      </c>
      <c r="T1057" s="5">
        <v>3217.9095139999999</v>
      </c>
      <c r="U1057" s="5">
        <f t="shared" si="4"/>
        <v>8.0764872084497181</v>
      </c>
      <c r="V1057" s="2">
        <v>0</v>
      </c>
      <c r="W1057" s="12">
        <v>0</v>
      </c>
      <c r="X1057" s="5">
        <v>386.77</v>
      </c>
      <c r="Y1057" s="6">
        <f t="shared" si="55"/>
        <v>114.62568905221978</v>
      </c>
      <c r="Z1057" s="5">
        <v>10286709</v>
      </c>
      <c r="AA1057" s="5">
        <v>7949</v>
      </c>
      <c r="AB1057" s="5">
        <v>148994</v>
      </c>
      <c r="AC1057" s="5">
        <v>54</v>
      </c>
      <c r="AD1057" s="5">
        <v>0</v>
      </c>
      <c r="AE1057" s="5">
        <v>0</v>
      </c>
      <c r="AF1057" s="5">
        <v>1</v>
      </c>
      <c r="AG1057" s="5">
        <v>0</v>
      </c>
      <c r="AH1057" s="5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1</v>
      </c>
      <c r="AS1057" s="11">
        <v>0</v>
      </c>
      <c r="AT1057" s="5">
        <v>1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</row>
    <row r="1058" spans="1:52" ht="15.75" customHeight="1">
      <c r="A1058" s="4">
        <v>44197</v>
      </c>
      <c r="B1058" s="2" t="s">
        <v>20</v>
      </c>
      <c r="C1058" s="19">
        <v>2</v>
      </c>
      <c r="D1058" s="5" t="s">
        <v>10</v>
      </c>
      <c r="E1058" s="6">
        <v>8593.3223999999991</v>
      </c>
      <c r="F1058" s="6">
        <f t="shared" si="0"/>
        <v>9.0587407155201483</v>
      </c>
      <c r="G1058" s="21">
        <v>580120.11250000005</v>
      </c>
      <c r="H1058" s="30">
        <f t="shared" si="58"/>
        <v>24319533.8125</v>
      </c>
      <c r="I1058" s="10">
        <f t="shared" si="57"/>
        <v>17.006790445984599</v>
      </c>
      <c r="J1058" s="10">
        <v>0.5</v>
      </c>
      <c r="K1058" s="10">
        <v>484.63</v>
      </c>
      <c r="L1058" s="6">
        <f t="shared" si="1"/>
        <v>6.1833857131934806</v>
      </c>
      <c r="M1058" s="11"/>
      <c r="N1058" s="11">
        <f t="shared" si="2"/>
        <v>0</v>
      </c>
      <c r="O1058" s="5">
        <v>0</v>
      </c>
      <c r="P1058" s="5">
        <v>1</v>
      </c>
      <c r="Q1058" s="12">
        <v>0</v>
      </c>
      <c r="R1058" s="5">
        <v>0</v>
      </c>
      <c r="S1058" s="5">
        <f t="shared" si="37"/>
        <v>0</v>
      </c>
      <c r="T1058" s="5">
        <v>3217.9095139999999</v>
      </c>
      <c r="U1058" s="5">
        <f t="shared" si="4"/>
        <v>8.0764872084497181</v>
      </c>
      <c r="V1058" s="2">
        <v>0</v>
      </c>
      <c r="W1058" s="12">
        <v>0</v>
      </c>
      <c r="X1058" s="5">
        <v>383.46</v>
      </c>
      <c r="Y1058" s="6">
        <f t="shared" si="55"/>
        <v>113.64471578448224</v>
      </c>
      <c r="Z1058" s="5">
        <v>10757610</v>
      </c>
      <c r="AA1058" s="5">
        <v>14673</v>
      </c>
      <c r="AB1058" s="5">
        <v>154392</v>
      </c>
      <c r="AC1058" s="5">
        <v>25</v>
      </c>
      <c r="AD1058" s="5">
        <v>14509</v>
      </c>
      <c r="AE1058" s="5">
        <v>0</v>
      </c>
      <c r="AF1058" s="5">
        <v>1</v>
      </c>
      <c r="AG1058" s="5">
        <v>1</v>
      </c>
      <c r="AH1058" s="5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11">
        <v>0</v>
      </c>
      <c r="AT1058" s="5">
        <v>1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</row>
    <row r="1059" spans="1:52" ht="15.75" customHeight="1">
      <c r="A1059" s="4">
        <v>44228</v>
      </c>
      <c r="B1059" s="2" t="s">
        <v>20</v>
      </c>
      <c r="C1059" s="19">
        <v>2</v>
      </c>
      <c r="D1059" s="5" t="s">
        <v>10</v>
      </c>
      <c r="E1059" s="6">
        <v>7932.2975999999999</v>
      </c>
      <c r="F1059" s="6">
        <f t="shared" si="0"/>
        <v>8.9786980078466119</v>
      </c>
      <c r="G1059" s="21">
        <v>645794.08750000002</v>
      </c>
      <c r="H1059" s="30">
        <f t="shared" si="58"/>
        <v>24965327.899999999</v>
      </c>
      <c r="I1059" s="10">
        <f t="shared" si="57"/>
        <v>17.032998536218734</v>
      </c>
      <c r="J1059" s="10">
        <v>0.5</v>
      </c>
      <c r="K1059" s="10">
        <v>483.78</v>
      </c>
      <c r="L1059" s="6">
        <f t="shared" si="1"/>
        <v>6.1816302579249855</v>
      </c>
      <c r="M1059" s="11"/>
      <c r="N1059" s="11">
        <f t="shared" si="2"/>
        <v>0</v>
      </c>
      <c r="O1059" s="5">
        <v>0</v>
      </c>
      <c r="P1059" s="5">
        <v>1</v>
      </c>
      <c r="Q1059" s="12">
        <v>0</v>
      </c>
      <c r="R1059" s="5">
        <v>0</v>
      </c>
      <c r="S1059" s="5">
        <f t="shared" si="37"/>
        <v>0</v>
      </c>
      <c r="T1059" s="5">
        <v>3217.9095139999999</v>
      </c>
      <c r="U1059" s="5">
        <f t="shared" si="4"/>
        <v>8.0764872084497181</v>
      </c>
      <c r="V1059" s="2">
        <v>0</v>
      </c>
      <c r="W1059" s="12">
        <v>0</v>
      </c>
      <c r="X1059" s="5">
        <v>384.57</v>
      </c>
      <c r="Y1059" s="6">
        <f t="shared" si="55"/>
        <v>113.97368265070239</v>
      </c>
      <c r="Z1059" s="5">
        <v>11112241</v>
      </c>
      <c r="AA1059" s="5">
        <v>25595</v>
      </c>
      <c r="AB1059" s="5">
        <v>157157</v>
      </c>
      <c r="AC1059" s="5">
        <v>124</v>
      </c>
      <c r="AD1059" s="5">
        <v>58719</v>
      </c>
      <c r="AE1059" s="5">
        <v>0</v>
      </c>
      <c r="AF1059" s="5">
        <v>1</v>
      </c>
      <c r="AG1059" s="5">
        <v>0</v>
      </c>
      <c r="AH1059" s="5">
        <v>1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11">
        <v>0</v>
      </c>
      <c r="AT1059" s="5">
        <v>1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</row>
    <row r="1060" spans="1:52" ht="15.75" customHeight="1">
      <c r="A1060" s="4">
        <v>44256</v>
      </c>
      <c r="B1060" s="2" t="s">
        <v>20</v>
      </c>
      <c r="C1060" s="19">
        <v>2</v>
      </c>
      <c r="D1060" s="5" t="s">
        <v>10</v>
      </c>
      <c r="E1060" s="6">
        <v>5949.2232000000004</v>
      </c>
      <c r="F1060" s="6">
        <f t="shared" si="0"/>
        <v>8.6910159353948302</v>
      </c>
      <c r="G1060" s="21">
        <v>941326.97499999998</v>
      </c>
      <c r="H1060" s="30">
        <f t="shared" si="58"/>
        <v>25906654.875</v>
      </c>
      <c r="I1060" s="10">
        <f t="shared" si="57"/>
        <v>17.070010438645753</v>
      </c>
      <c r="J1060" s="10">
        <v>0.5</v>
      </c>
      <c r="K1060" s="10">
        <v>496.73</v>
      </c>
      <c r="L1060" s="6">
        <f t="shared" si="1"/>
        <v>6.2080466189203456</v>
      </c>
      <c r="M1060" s="11"/>
      <c r="N1060" s="11">
        <f t="shared" si="2"/>
        <v>0</v>
      </c>
      <c r="O1060" s="5">
        <v>0</v>
      </c>
      <c r="P1060" s="5">
        <v>1</v>
      </c>
      <c r="Q1060" s="12">
        <v>0</v>
      </c>
      <c r="R1060" s="5">
        <v>0</v>
      </c>
      <c r="S1060" s="5">
        <f t="shared" si="37"/>
        <v>0</v>
      </c>
      <c r="T1060" s="5">
        <v>3217.9095139999999</v>
      </c>
      <c r="U1060" s="5">
        <f t="shared" si="4"/>
        <v>8.0764872084497181</v>
      </c>
      <c r="V1060" s="2">
        <v>0</v>
      </c>
      <c r="W1060" s="12">
        <v>0</v>
      </c>
      <c r="X1060" s="5">
        <v>387.31</v>
      </c>
      <c r="Y1060" s="6">
        <f t="shared" si="55"/>
        <v>114.78572698713769</v>
      </c>
      <c r="Z1060" s="5">
        <v>12149335</v>
      </c>
      <c r="AA1060" s="5">
        <v>41251</v>
      </c>
      <c r="AB1060" s="5">
        <v>162468</v>
      </c>
      <c r="AC1060" s="5">
        <v>230</v>
      </c>
      <c r="AD1060" s="5">
        <v>2063543</v>
      </c>
      <c r="AE1060" s="5">
        <v>0</v>
      </c>
      <c r="AF1060" s="5">
        <v>1</v>
      </c>
      <c r="AG1060" s="5">
        <v>0</v>
      </c>
      <c r="AH1060" s="5">
        <v>0</v>
      </c>
      <c r="AI1060" s="6">
        <v>1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11">
        <v>0</v>
      </c>
      <c r="AT1060" s="5">
        <v>1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</row>
    <row r="1061" spans="1:52" ht="15.75" customHeight="1">
      <c r="A1061" s="4">
        <v>44287</v>
      </c>
      <c r="B1061" s="2" t="s">
        <v>20</v>
      </c>
      <c r="C1061" s="19">
        <v>2</v>
      </c>
      <c r="D1061" s="5" t="s">
        <v>10</v>
      </c>
      <c r="E1061" s="6">
        <v>4627.1736000000001</v>
      </c>
      <c r="F1061" s="6">
        <f t="shared" si="0"/>
        <v>8.4397015071139236</v>
      </c>
      <c r="G1061" s="21">
        <v>908489.98750000005</v>
      </c>
      <c r="H1061" s="30">
        <f t="shared" si="58"/>
        <v>26815144.862500001</v>
      </c>
      <c r="I1061" s="10">
        <f t="shared" si="57"/>
        <v>17.104477392678064</v>
      </c>
      <c r="J1061" s="10">
        <v>0.5</v>
      </c>
      <c r="K1061" s="10">
        <v>504.07</v>
      </c>
      <c r="L1061" s="6">
        <f t="shared" si="1"/>
        <v>6.2227151473160891</v>
      </c>
      <c r="M1061" s="11"/>
      <c r="N1061" s="11">
        <f t="shared" si="2"/>
        <v>0</v>
      </c>
      <c r="O1061" s="5">
        <v>0</v>
      </c>
      <c r="P1061" s="5">
        <v>1</v>
      </c>
      <c r="Q1061" s="12">
        <v>0</v>
      </c>
      <c r="R1061" s="5">
        <v>0</v>
      </c>
      <c r="S1061" s="5">
        <f t="shared" si="37"/>
        <v>0</v>
      </c>
      <c r="T1061" s="5">
        <v>3217.9095139999999</v>
      </c>
      <c r="U1061" s="5">
        <f t="shared" si="4"/>
        <v>8.0764872084497181</v>
      </c>
      <c r="V1061" s="2">
        <v>0</v>
      </c>
      <c r="W1061" s="12">
        <v>0</v>
      </c>
      <c r="X1061" s="5">
        <v>385.86</v>
      </c>
      <c r="Y1061" s="6">
        <f t="shared" si="55"/>
        <v>114.3559954952285</v>
      </c>
      <c r="Z1061" s="5">
        <v>19164969</v>
      </c>
      <c r="AA1061" s="5">
        <v>41888</v>
      </c>
      <c r="AB1061" s="5">
        <v>211853</v>
      </c>
      <c r="AC1061" s="5">
        <v>250</v>
      </c>
      <c r="AD1061" s="5">
        <v>2729335</v>
      </c>
      <c r="AE1061" s="5">
        <v>0</v>
      </c>
      <c r="AF1061" s="5">
        <v>1</v>
      </c>
      <c r="AG1061" s="5">
        <v>0</v>
      </c>
      <c r="AH1061" s="5">
        <v>0</v>
      </c>
      <c r="AI1061" s="6">
        <v>0</v>
      </c>
      <c r="AJ1061" s="6">
        <v>1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11">
        <v>0</v>
      </c>
      <c r="AT1061" s="5">
        <v>1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</row>
    <row r="1062" spans="1:52" ht="15.75" customHeight="1">
      <c r="A1062" s="9">
        <v>44317</v>
      </c>
      <c r="B1062" s="2" t="s">
        <v>20</v>
      </c>
      <c r="C1062" s="19">
        <v>2</v>
      </c>
      <c r="D1062" s="5" t="s">
        <v>10</v>
      </c>
      <c r="E1062" s="6">
        <v>9915.3719999999994</v>
      </c>
      <c r="F1062" s="6">
        <f t="shared" si="0"/>
        <v>9.2018415591608207</v>
      </c>
      <c r="G1062" s="21">
        <v>820924.6875</v>
      </c>
      <c r="H1062" s="30">
        <f t="shared" si="58"/>
        <v>27636069.550000001</v>
      </c>
      <c r="I1062" s="10">
        <f t="shared" si="57"/>
        <v>17.13463234523261</v>
      </c>
      <c r="J1062" s="10">
        <v>0.5</v>
      </c>
      <c r="K1062" s="10">
        <v>477.97</v>
      </c>
      <c r="L1062" s="6">
        <f t="shared" si="1"/>
        <v>6.1695479690155945</v>
      </c>
      <c r="M1062" s="11"/>
      <c r="N1062" s="11">
        <f t="shared" si="2"/>
        <v>0</v>
      </c>
      <c r="O1062" s="5">
        <v>0</v>
      </c>
      <c r="P1062" s="5">
        <v>1</v>
      </c>
      <c r="Q1062" s="12">
        <v>0</v>
      </c>
      <c r="R1062" s="5">
        <v>0</v>
      </c>
      <c r="S1062" s="5">
        <f t="shared" si="37"/>
        <v>0</v>
      </c>
      <c r="T1062" s="5">
        <v>3217.9095139999999</v>
      </c>
      <c r="U1062" s="5">
        <f t="shared" si="4"/>
        <v>8.0764872084497181</v>
      </c>
      <c r="V1062" s="2">
        <v>0</v>
      </c>
      <c r="W1062" s="12">
        <v>0</v>
      </c>
      <c r="X1062" s="5">
        <v>392.57</v>
      </c>
      <c r="Y1062" s="6">
        <f t="shared" si="55"/>
        <v>116.34461501985655</v>
      </c>
      <c r="Z1062" s="5">
        <v>28175044</v>
      </c>
      <c r="AA1062" s="5">
        <v>35231</v>
      </c>
      <c r="AB1062" s="5">
        <v>331895</v>
      </c>
      <c r="AC1062" s="5">
        <v>209</v>
      </c>
      <c r="AD1062" s="5">
        <v>1784772</v>
      </c>
      <c r="AE1062" s="5">
        <v>0</v>
      </c>
      <c r="AF1062" s="5">
        <v>1</v>
      </c>
      <c r="AG1062" s="5">
        <v>0</v>
      </c>
      <c r="AH1062" s="5">
        <v>0</v>
      </c>
      <c r="AI1062" s="6">
        <v>0</v>
      </c>
      <c r="AJ1062" s="6">
        <v>0</v>
      </c>
      <c r="AK1062" s="6">
        <v>1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11">
        <v>0</v>
      </c>
      <c r="AT1062" s="5">
        <v>1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</row>
    <row r="1063" spans="1:52" ht="15.75" customHeight="1">
      <c r="A1063" s="4">
        <v>44348</v>
      </c>
      <c r="B1063" s="2" t="s">
        <v>20</v>
      </c>
      <c r="C1063" s="19">
        <v>2</v>
      </c>
      <c r="D1063" s="5" t="s">
        <v>10</v>
      </c>
      <c r="E1063" s="6">
        <v>6610.2479999999996</v>
      </c>
      <c r="F1063" s="6">
        <f t="shared" si="0"/>
        <v>8.796376451052657</v>
      </c>
      <c r="G1063" s="21">
        <v>831870.35</v>
      </c>
      <c r="H1063" s="30">
        <f t="shared" si="58"/>
        <v>28467939.900000002</v>
      </c>
      <c r="I1063" s="10">
        <f t="shared" si="57"/>
        <v>17.164289096256734</v>
      </c>
      <c r="J1063" s="10">
        <v>0.5</v>
      </c>
      <c r="K1063" s="10">
        <v>508.07</v>
      </c>
      <c r="L1063" s="6">
        <f t="shared" si="1"/>
        <v>6.2306192333611756</v>
      </c>
      <c r="M1063" s="11"/>
      <c r="N1063" s="11">
        <f t="shared" si="2"/>
        <v>0</v>
      </c>
      <c r="O1063" s="5">
        <v>0</v>
      </c>
      <c r="P1063" s="5">
        <v>1</v>
      </c>
      <c r="Q1063" s="12">
        <v>0</v>
      </c>
      <c r="R1063" s="5">
        <v>0</v>
      </c>
      <c r="S1063" s="5">
        <f t="shared" si="37"/>
        <v>0</v>
      </c>
      <c r="T1063" s="5">
        <v>3217.9095139999999</v>
      </c>
      <c r="U1063" s="5">
        <f t="shared" si="4"/>
        <v>8.0764872084497181</v>
      </c>
      <c r="V1063" s="2">
        <v>0</v>
      </c>
      <c r="W1063" s="12">
        <v>0</v>
      </c>
      <c r="X1063" s="5">
        <v>385.2</v>
      </c>
      <c r="Y1063" s="6">
        <f t="shared" si="55"/>
        <v>114.16039357477328</v>
      </c>
      <c r="Z1063" s="5">
        <v>30411634</v>
      </c>
      <c r="AA1063" s="5">
        <v>47465</v>
      </c>
      <c r="AB1063" s="5">
        <v>399459</v>
      </c>
      <c r="AC1063" s="5">
        <v>197</v>
      </c>
      <c r="AD1063" s="5">
        <v>1734226</v>
      </c>
      <c r="AE1063" s="5">
        <v>0</v>
      </c>
      <c r="AF1063" s="5">
        <v>1</v>
      </c>
      <c r="AG1063" s="5">
        <v>0</v>
      </c>
      <c r="AH1063" s="5">
        <v>0</v>
      </c>
      <c r="AI1063" s="6">
        <v>0</v>
      </c>
      <c r="AJ1063" s="6">
        <v>0</v>
      </c>
      <c r="AK1063" s="6">
        <v>0</v>
      </c>
      <c r="AL1063" s="6">
        <v>1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11">
        <v>0</v>
      </c>
      <c r="AT1063" s="5">
        <v>1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</row>
    <row r="1064" spans="1:52" ht="15.75" customHeight="1">
      <c r="A1064" s="4">
        <v>44378</v>
      </c>
      <c r="B1064" s="2" t="s">
        <v>20</v>
      </c>
      <c r="C1064" s="19">
        <v>2</v>
      </c>
      <c r="D1064" s="5" t="s">
        <v>10</v>
      </c>
      <c r="E1064" s="6">
        <v>10576.3968</v>
      </c>
      <c r="F1064" s="6">
        <f t="shared" si="0"/>
        <v>9.2663800802983918</v>
      </c>
      <c r="G1064" s="21">
        <v>842816.01249999995</v>
      </c>
      <c r="H1064" s="30">
        <f t="shared" si="58"/>
        <v>29310755.912500001</v>
      </c>
      <c r="I1064" s="10">
        <f t="shared" si="57"/>
        <v>17.193465102613811</v>
      </c>
      <c r="J1064" s="10">
        <v>0.5</v>
      </c>
      <c r="K1064" s="10">
        <v>471.44</v>
      </c>
      <c r="L1064" s="6">
        <f t="shared" si="1"/>
        <v>6.1557918405296581</v>
      </c>
      <c r="M1064" s="11"/>
      <c r="N1064" s="11">
        <f t="shared" si="2"/>
        <v>0</v>
      </c>
      <c r="O1064" s="5">
        <v>0</v>
      </c>
      <c r="P1064" s="5">
        <v>1</v>
      </c>
      <c r="Q1064" s="12">
        <v>0</v>
      </c>
      <c r="R1064" s="5">
        <v>0</v>
      </c>
      <c r="S1064" s="5">
        <f t="shared" si="37"/>
        <v>0</v>
      </c>
      <c r="T1064" s="5">
        <v>3217.9095139999999</v>
      </c>
      <c r="U1064" s="5">
        <f t="shared" si="4"/>
        <v>8.0764872084497181</v>
      </c>
      <c r="V1064" s="2">
        <v>0</v>
      </c>
      <c r="W1064" s="12">
        <v>0</v>
      </c>
      <c r="X1064" s="5">
        <v>393.92</v>
      </c>
      <c r="Y1064" s="6">
        <f t="shared" si="55"/>
        <v>116.74470985715132</v>
      </c>
      <c r="Z1064" s="5">
        <v>31655824</v>
      </c>
      <c r="AA1064" s="5">
        <v>41144</v>
      </c>
      <c r="AB1064" s="5">
        <v>424351</v>
      </c>
      <c r="AC1064" s="5">
        <v>351</v>
      </c>
      <c r="AE1064" s="5">
        <v>0</v>
      </c>
      <c r="AF1064" s="5">
        <v>1</v>
      </c>
      <c r="AG1064" s="5">
        <v>0</v>
      </c>
      <c r="AH1064" s="5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1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11">
        <v>0</v>
      </c>
      <c r="AT1064" s="5">
        <v>1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</row>
    <row r="1065" spans="1:52" ht="15.75" customHeight="1">
      <c r="A1065" s="4">
        <v>44409</v>
      </c>
      <c r="B1065" s="2" t="s">
        <v>20</v>
      </c>
      <c r="C1065" s="19">
        <v>2</v>
      </c>
      <c r="D1065" s="5" t="s">
        <v>10</v>
      </c>
      <c r="E1065" s="6">
        <v>7601.7852000000003</v>
      </c>
      <c r="F1065" s="6">
        <f t="shared" si="0"/>
        <v>8.9361383934278145</v>
      </c>
      <c r="G1065" s="21">
        <v>930381.3125</v>
      </c>
      <c r="H1065" s="30">
        <f t="shared" si="58"/>
        <v>30241137.225000001</v>
      </c>
      <c r="I1065" s="10">
        <f t="shared" si="57"/>
        <v>17.224713715215319</v>
      </c>
      <c r="J1065" s="10">
        <v>0.5</v>
      </c>
      <c r="K1065" s="10">
        <v>508.07</v>
      </c>
      <c r="L1065" s="6">
        <f t="shared" si="1"/>
        <v>6.2306192333611756</v>
      </c>
      <c r="M1065" s="11"/>
      <c r="N1065" s="11">
        <f t="shared" si="2"/>
        <v>0</v>
      </c>
      <c r="O1065" s="5">
        <v>0</v>
      </c>
      <c r="P1065" s="5">
        <v>1</v>
      </c>
      <c r="Q1065" s="12">
        <v>0</v>
      </c>
      <c r="R1065" s="5">
        <v>0</v>
      </c>
      <c r="S1065" s="5">
        <f t="shared" si="37"/>
        <v>0</v>
      </c>
      <c r="T1065" s="5">
        <v>3217.9095139999999</v>
      </c>
      <c r="U1065" s="5">
        <f t="shared" si="4"/>
        <v>8.0764872084497181</v>
      </c>
      <c r="V1065" s="2">
        <v>0</v>
      </c>
      <c r="W1065" s="12">
        <v>0</v>
      </c>
      <c r="X1065" s="5">
        <v>395.33</v>
      </c>
      <c r="Y1065" s="6">
        <f t="shared" si="55"/>
        <v>117.16258668721474</v>
      </c>
      <c r="Z1065" s="5">
        <v>32810845</v>
      </c>
      <c r="AA1065" s="5">
        <v>12029</v>
      </c>
      <c r="AB1065" s="5">
        <v>439020</v>
      </c>
      <c r="AC1065" s="5">
        <v>99</v>
      </c>
      <c r="AD1065" s="5">
        <v>5493614</v>
      </c>
      <c r="AE1065" s="5">
        <v>0</v>
      </c>
      <c r="AF1065" s="5">
        <v>1</v>
      </c>
      <c r="AG1065" s="5">
        <v>0</v>
      </c>
      <c r="AH1065" s="5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1</v>
      </c>
      <c r="AO1065" s="6">
        <v>0</v>
      </c>
      <c r="AP1065" s="6">
        <v>0</v>
      </c>
      <c r="AQ1065" s="6">
        <v>0</v>
      </c>
      <c r="AR1065" s="6">
        <v>0</v>
      </c>
      <c r="AS1065" s="11">
        <v>0</v>
      </c>
      <c r="AT1065" s="5">
        <v>1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</row>
    <row r="1066" spans="1:52" ht="15.75" customHeight="1">
      <c r="A1066" s="4">
        <v>44440</v>
      </c>
      <c r="B1066" s="2" t="s">
        <v>20</v>
      </c>
      <c r="C1066" s="19">
        <v>2</v>
      </c>
      <c r="D1066" s="5" t="s">
        <v>10</v>
      </c>
      <c r="E1066" s="6">
        <v>7271.2727999999997</v>
      </c>
      <c r="F1066" s="6">
        <f t="shared" si="0"/>
        <v>8.8916866308569809</v>
      </c>
      <c r="G1066" s="21">
        <v>853761.67500000005</v>
      </c>
      <c r="H1066" s="30">
        <f t="shared" si="58"/>
        <v>31094898.900000002</v>
      </c>
      <c r="I1066" s="10">
        <f t="shared" si="57"/>
        <v>17.252554341188262</v>
      </c>
      <c r="J1066" s="10">
        <v>0.5</v>
      </c>
      <c r="K1066" s="10">
        <v>471.44</v>
      </c>
      <c r="L1066" s="6">
        <f t="shared" si="1"/>
        <v>6.1557918405296581</v>
      </c>
      <c r="M1066" s="11"/>
      <c r="N1066" s="11">
        <f t="shared" si="2"/>
        <v>0</v>
      </c>
      <c r="O1066" s="5">
        <v>0</v>
      </c>
      <c r="P1066" s="5">
        <v>1</v>
      </c>
      <c r="Q1066" s="12">
        <v>0</v>
      </c>
      <c r="R1066" s="5">
        <v>0</v>
      </c>
      <c r="S1066" s="5">
        <f t="shared" si="37"/>
        <v>0</v>
      </c>
      <c r="T1066" s="5">
        <v>3217.9095139999999</v>
      </c>
      <c r="U1066" s="5">
        <f t="shared" si="4"/>
        <v>8.0764872084497181</v>
      </c>
      <c r="V1066" s="2">
        <v>0</v>
      </c>
      <c r="W1066" s="12">
        <v>0</v>
      </c>
      <c r="X1066" s="5">
        <v>387.35</v>
      </c>
      <c r="Y1066" s="6">
        <f t="shared" si="55"/>
        <v>114.79758164898345</v>
      </c>
      <c r="Z1066" s="5">
        <v>33766707</v>
      </c>
      <c r="AA1066" s="5">
        <v>1795</v>
      </c>
      <c r="AB1066" s="5">
        <v>448339</v>
      </c>
      <c r="AC1066" s="5">
        <v>30</v>
      </c>
      <c r="AD1066" s="5">
        <v>6732827</v>
      </c>
      <c r="AE1066" s="5">
        <v>0</v>
      </c>
      <c r="AF1066" s="5">
        <v>1</v>
      </c>
      <c r="AG1066" s="5">
        <v>0</v>
      </c>
      <c r="AH1066" s="5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1</v>
      </c>
      <c r="AP1066" s="6">
        <v>0</v>
      </c>
      <c r="AQ1066" s="6">
        <v>0</v>
      </c>
      <c r="AR1066" s="6">
        <v>0</v>
      </c>
      <c r="AS1066" s="11">
        <v>0</v>
      </c>
      <c r="AT1066" s="5">
        <v>1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</row>
    <row r="1067" spans="1:52" ht="15.75" customHeight="1">
      <c r="A1067" s="4">
        <v>44470</v>
      </c>
      <c r="B1067" s="2" t="s">
        <v>20</v>
      </c>
      <c r="C1067" s="19">
        <v>2</v>
      </c>
      <c r="D1067" s="5" t="s">
        <v>10</v>
      </c>
      <c r="E1067" s="6">
        <v>12559.4712</v>
      </c>
      <c r="F1067" s="6">
        <f t="shared" si="0"/>
        <v>9.4382303372250504</v>
      </c>
      <c r="G1067" s="21">
        <v>525391.80000000005</v>
      </c>
      <c r="H1067" s="30">
        <f t="shared" si="58"/>
        <v>31620290.700000003</v>
      </c>
      <c r="I1067" s="10">
        <f t="shared" si="57"/>
        <v>17.269309583251726</v>
      </c>
      <c r="J1067" s="10">
        <v>0.5</v>
      </c>
      <c r="K1067" s="10">
        <v>461.8</v>
      </c>
      <c r="L1067" s="6">
        <f t="shared" si="1"/>
        <v>6.1351318969203952</v>
      </c>
      <c r="M1067" s="11"/>
      <c r="N1067" s="11">
        <f t="shared" si="2"/>
        <v>0</v>
      </c>
      <c r="O1067" s="5">
        <v>0</v>
      </c>
      <c r="P1067" s="5">
        <v>1</v>
      </c>
      <c r="Q1067" s="12">
        <v>0</v>
      </c>
      <c r="R1067" s="5">
        <v>0</v>
      </c>
      <c r="S1067" s="5">
        <f t="shared" si="37"/>
        <v>0</v>
      </c>
      <c r="T1067" s="5">
        <v>3217.9095139999999</v>
      </c>
      <c r="U1067" s="5">
        <f t="shared" si="4"/>
        <v>8.0764872084497181</v>
      </c>
      <c r="V1067" s="2">
        <v>0</v>
      </c>
      <c r="W1067" s="12">
        <v>0</v>
      </c>
      <c r="X1067" s="5">
        <v>392.69</v>
      </c>
      <c r="Y1067" s="6">
        <f t="shared" si="55"/>
        <v>116.38017900539387</v>
      </c>
      <c r="Z1067" s="5">
        <v>34285814</v>
      </c>
      <c r="AA1067" s="5">
        <v>1023</v>
      </c>
      <c r="AB1067" s="5">
        <v>458437</v>
      </c>
      <c r="AC1067" s="5">
        <v>12</v>
      </c>
      <c r="AD1067" s="5">
        <v>4141918</v>
      </c>
      <c r="AE1067" s="5">
        <v>0</v>
      </c>
      <c r="AF1067" s="5">
        <v>1</v>
      </c>
      <c r="AG1067" s="5">
        <v>0</v>
      </c>
      <c r="AH1067" s="5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1</v>
      </c>
      <c r="AQ1067" s="6">
        <v>0</v>
      </c>
      <c r="AR1067" s="6">
        <v>0</v>
      </c>
      <c r="AS1067" s="11">
        <v>0</v>
      </c>
      <c r="AT1067" s="5">
        <v>1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</row>
    <row r="1068" spans="1:52" ht="15.75" customHeight="1">
      <c r="A1068" s="4">
        <v>44501</v>
      </c>
      <c r="B1068" s="2" t="s">
        <v>20</v>
      </c>
      <c r="C1068" s="19">
        <v>2</v>
      </c>
      <c r="D1068" s="5" t="s">
        <v>10</v>
      </c>
      <c r="E1068" s="6">
        <v>9254.3472000000002</v>
      </c>
      <c r="F1068" s="6">
        <f t="shared" si="0"/>
        <v>9.132848687673869</v>
      </c>
      <c r="G1068" s="21">
        <v>448772.16249999998</v>
      </c>
      <c r="H1068" s="30">
        <f t="shared" si="58"/>
        <v>32069062.862500004</v>
      </c>
      <c r="I1068" s="10">
        <f t="shared" si="57"/>
        <v>17.283402349617806</v>
      </c>
      <c r="J1068" s="10">
        <v>0.5</v>
      </c>
      <c r="K1068" s="10">
        <v>516.14</v>
      </c>
      <c r="L1068" s="6">
        <f t="shared" si="1"/>
        <v>6.2463780465109942</v>
      </c>
      <c r="M1068" s="11"/>
      <c r="N1068" s="11">
        <f t="shared" si="2"/>
        <v>0</v>
      </c>
      <c r="O1068" s="5">
        <v>0</v>
      </c>
      <c r="P1068" s="5">
        <v>1</v>
      </c>
      <c r="Q1068" s="12">
        <v>0</v>
      </c>
      <c r="R1068" s="5">
        <v>0</v>
      </c>
      <c r="S1068" s="5">
        <f t="shared" si="37"/>
        <v>0</v>
      </c>
      <c r="T1068" s="5">
        <v>3217.9095139999999</v>
      </c>
      <c r="U1068" s="5">
        <f t="shared" si="4"/>
        <v>8.0764872084497181</v>
      </c>
      <c r="V1068" s="2">
        <v>0</v>
      </c>
      <c r="W1068" s="12">
        <v>0</v>
      </c>
      <c r="X1068" s="5">
        <v>396.19</v>
      </c>
      <c r="Y1068" s="6">
        <f t="shared" si="55"/>
        <v>117.41746191689882</v>
      </c>
      <c r="Z1068" s="5">
        <v>34596776</v>
      </c>
      <c r="AA1068" s="5">
        <v>684</v>
      </c>
      <c r="AB1068" s="5">
        <v>469247</v>
      </c>
      <c r="AC1068" s="5">
        <v>4</v>
      </c>
      <c r="AD1068" s="5">
        <v>8563136</v>
      </c>
      <c r="AE1068" s="5">
        <v>0</v>
      </c>
      <c r="AF1068" s="5">
        <v>1</v>
      </c>
      <c r="AG1068" s="5">
        <v>0</v>
      </c>
      <c r="AH1068" s="5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1</v>
      </c>
      <c r="AR1068" s="6">
        <v>0</v>
      </c>
      <c r="AS1068" s="11">
        <v>0</v>
      </c>
      <c r="AT1068" s="5">
        <v>1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</row>
    <row r="1069" spans="1:52" ht="15.75" customHeight="1">
      <c r="A1069" s="4">
        <v>44531</v>
      </c>
      <c r="B1069" s="2" t="s">
        <v>20</v>
      </c>
      <c r="C1069" s="19">
        <v>2</v>
      </c>
      <c r="D1069" s="5" t="s">
        <v>10</v>
      </c>
      <c r="E1069" s="6">
        <v>10576.3968</v>
      </c>
      <c r="F1069" s="6">
        <f t="shared" si="0"/>
        <v>9.2663800802983918</v>
      </c>
      <c r="G1069" s="21">
        <v>514446.13750000001</v>
      </c>
      <c r="H1069" s="30">
        <f t="shared" si="58"/>
        <v>32583509.000000004</v>
      </c>
      <c r="I1069" s="10">
        <f t="shared" si="57"/>
        <v>17.299316859451455</v>
      </c>
      <c r="J1069" s="10">
        <v>0.5</v>
      </c>
      <c r="K1069" s="10">
        <v>518.45000000000005</v>
      </c>
      <c r="L1069" s="6">
        <f t="shared" si="1"/>
        <v>6.250843591004287</v>
      </c>
      <c r="M1069" s="11"/>
      <c r="N1069" s="11">
        <f t="shared" si="2"/>
        <v>0</v>
      </c>
      <c r="O1069" s="5">
        <v>0</v>
      </c>
      <c r="P1069" s="5">
        <v>1</v>
      </c>
      <c r="Q1069" s="12">
        <v>0</v>
      </c>
      <c r="R1069" s="5">
        <v>0</v>
      </c>
      <c r="S1069" s="5">
        <f t="shared" si="37"/>
        <v>0</v>
      </c>
      <c r="T1069" s="5">
        <v>3217.9095139999999</v>
      </c>
      <c r="U1069" s="5">
        <f t="shared" si="4"/>
        <v>8.0764872084497181</v>
      </c>
      <c r="V1069" s="2">
        <v>0</v>
      </c>
      <c r="W1069" s="12">
        <v>0</v>
      </c>
      <c r="X1069" s="5">
        <v>396.39</v>
      </c>
      <c r="Y1069" s="6">
        <f t="shared" si="55"/>
        <v>117.47673522612767</v>
      </c>
      <c r="Z1069" s="5">
        <v>34861579</v>
      </c>
      <c r="AA1069" s="5">
        <v>3773</v>
      </c>
      <c r="AB1069" s="5">
        <v>481486</v>
      </c>
      <c r="AC1069" s="5">
        <v>3</v>
      </c>
      <c r="AD1069" s="5">
        <v>10147925</v>
      </c>
      <c r="AE1069" s="5">
        <v>11920</v>
      </c>
      <c r="AF1069" s="5">
        <v>1</v>
      </c>
      <c r="AG1069" s="5">
        <v>0</v>
      </c>
      <c r="AH1069" s="5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11">
        <v>0</v>
      </c>
      <c r="AT1069" s="5">
        <v>1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</row>
    <row r="1070" spans="1:52" ht="15.75" customHeight="1">
      <c r="A1070" s="4">
        <v>44562</v>
      </c>
      <c r="B1070" s="2" t="s">
        <v>20</v>
      </c>
      <c r="C1070" s="19">
        <v>2</v>
      </c>
      <c r="D1070" s="5" t="s">
        <v>10</v>
      </c>
      <c r="E1070" s="6">
        <v>10504</v>
      </c>
      <c r="F1070" s="6">
        <f t="shared" si="0"/>
        <v>9.2595114159826313</v>
      </c>
      <c r="G1070" s="21">
        <v>604546.22250000003</v>
      </c>
      <c r="H1070" s="30">
        <f t="shared" si="58"/>
        <v>33188055.222500004</v>
      </c>
      <c r="I1070" s="10">
        <f t="shared" si="57"/>
        <v>17.317700586694663</v>
      </c>
      <c r="J1070" s="10">
        <v>0.5</v>
      </c>
      <c r="K1070" s="10">
        <v>511.96</v>
      </c>
      <c r="L1070" s="6">
        <f t="shared" si="1"/>
        <v>6.2382464969875908</v>
      </c>
      <c r="M1070" s="11"/>
      <c r="N1070" s="11">
        <f t="shared" si="2"/>
        <v>0</v>
      </c>
      <c r="O1070" s="5">
        <v>0</v>
      </c>
      <c r="P1070" s="5">
        <v>1</v>
      </c>
      <c r="Q1070" s="12">
        <v>0</v>
      </c>
      <c r="R1070" s="5">
        <v>0</v>
      </c>
      <c r="S1070" s="5">
        <f t="shared" si="37"/>
        <v>0</v>
      </c>
      <c r="T1070" s="5">
        <v>3217.9095139999999</v>
      </c>
      <c r="U1070" s="5">
        <f t="shared" si="4"/>
        <v>8.0764872084497181</v>
      </c>
      <c r="V1070" s="2">
        <v>0</v>
      </c>
      <c r="W1070" s="12">
        <v>0</v>
      </c>
      <c r="X1070" s="5">
        <v>392.24</v>
      </c>
      <c r="Y1070" s="6">
        <f t="shared" si="55"/>
        <v>116.24681405962895</v>
      </c>
      <c r="Z1070" s="5">
        <v>41469499</v>
      </c>
      <c r="AA1070" s="5">
        <v>128582</v>
      </c>
      <c r="AB1070" s="5">
        <v>496242</v>
      </c>
      <c r="AC1070" s="5">
        <v>29</v>
      </c>
      <c r="AD1070" s="5">
        <v>7423888</v>
      </c>
      <c r="AE1070" s="5">
        <v>19007</v>
      </c>
      <c r="AF1070" s="5">
        <v>1</v>
      </c>
      <c r="AG1070" s="5">
        <v>1</v>
      </c>
      <c r="AH1070" s="5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11">
        <v>0</v>
      </c>
      <c r="AT1070" s="5">
        <v>1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</row>
    <row r="1071" spans="1:52" ht="15.75" customHeight="1">
      <c r="A1071" s="4">
        <v>44593</v>
      </c>
      <c r="B1071" s="2" t="s">
        <v>20</v>
      </c>
      <c r="C1071" s="19">
        <v>2</v>
      </c>
      <c r="D1071" s="5" t="s">
        <v>10</v>
      </c>
      <c r="E1071" s="6">
        <v>9696</v>
      </c>
      <c r="F1071" s="6">
        <f t="shared" si="0"/>
        <v>9.1794687083090949</v>
      </c>
      <c r="G1071" s="21">
        <v>672985.41749999998</v>
      </c>
      <c r="H1071" s="30">
        <f t="shared" si="58"/>
        <v>33861040.640000001</v>
      </c>
      <c r="I1071" s="10">
        <f t="shared" si="57"/>
        <v>17.337775667805975</v>
      </c>
      <c r="J1071" s="10">
        <v>0.5</v>
      </c>
      <c r="K1071" s="10">
        <v>521.51</v>
      </c>
      <c r="L1071" s="6">
        <f t="shared" si="1"/>
        <v>6.2567284497123978</v>
      </c>
      <c r="M1071" s="11"/>
      <c r="N1071" s="11">
        <f t="shared" si="2"/>
        <v>0</v>
      </c>
      <c r="O1071" s="5">
        <v>0</v>
      </c>
      <c r="P1071" s="5">
        <v>1</v>
      </c>
      <c r="Q1071" s="12">
        <v>0</v>
      </c>
      <c r="R1071" s="5">
        <v>0</v>
      </c>
      <c r="S1071" s="5">
        <f t="shared" si="37"/>
        <v>0</v>
      </c>
      <c r="T1071" s="5">
        <v>3217.9095139999999</v>
      </c>
      <c r="U1071" s="5">
        <f t="shared" si="4"/>
        <v>8.0764872084497181</v>
      </c>
      <c r="V1071" s="2">
        <v>0</v>
      </c>
      <c r="W1071" s="12">
        <v>0</v>
      </c>
      <c r="X1071" s="5">
        <v>392.96</v>
      </c>
      <c r="Y1071" s="6">
        <f t="shared" si="55"/>
        <v>116.46019797285282</v>
      </c>
      <c r="Z1071" s="5">
        <v>42931045</v>
      </c>
      <c r="AA1071" s="5">
        <v>74177</v>
      </c>
      <c r="AB1071" s="5">
        <v>514023</v>
      </c>
      <c r="AC1071" s="5">
        <v>41</v>
      </c>
      <c r="AD1071" s="5">
        <v>1453832</v>
      </c>
      <c r="AE1071" s="5">
        <v>0</v>
      </c>
      <c r="AF1071" s="5">
        <v>1</v>
      </c>
      <c r="AG1071" s="5">
        <v>0</v>
      </c>
      <c r="AH1071" s="5">
        <v>1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11">
        <v>0</v>
      </c>
      <c r="AT1071" s="5">
        <v>1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</row>
    <row r="1072" spans="1:52" ht="15.75" customHeight="1">
      <c r="A1072" s="4">
        <v>44621</v>
      </c>
      <c r="B1072" s="2" t="s">
        <v>20</v>
      </c>
      <c r="C1072" s="19">
        <v>2</v>
      </c>
      <c r="D1072" s="5" t="s">
        <v>10</v>
      </c>
      <c r="E1072" s="6">
        <v>7272</v>
      </c>
      <c r="F1072" s="6">
        <f t="shared" si="0"/>
        <v>8.891786635857315</v>
      </c>
      <c r="G1072" s="21">
        <v>980961.79500000004</v>
      </c>
      <c r="H1072" s="30">
        <f t="shared" si="58"/>
        <v>34842002.435000002</v>
      </c>
      <c r="I1072" s="10">
        <f t="shared" si="57"/>
        <v>17.366334183469156</v>
      </c>
      <c r="J1072" s="10">
        <v>0.5</v>
      </c>
      <c r="K1072" s="10">
        <v>520.9</v>
      </c>
      <c r="L1072" s="6">
        <f t="shared" si="1"/>
        <v>6.2555580847511454</v>
      </c>
      <c r="M1072" s="11"/>
      <c r="N1072" s="11">
        <f t="shared" si="2"/>
        <v>0</v>
      </c>
      <c r="O1072" s="5">
        <v>0</v>
      </c>
      <c r="P1072" s="5">
        <v>1</v>
      </c>
      <c r="Q1072" s="12">
        <v>0</v>
      </c>
      <c r="R1072" s="5">
        <v>0</v>
      </c>
      <c r="S1072" s="5">
        <f t="shared" si="37"/>
        <v>0</v>
      </c>
      <c r="T1072" s="5">
        <v>3217.9095139999999</v>
      </c>
      <c r="U1072" s="5">
        <f t="shared" si="4"/>
        <v>8.0764872084497181</v>
      </c>
      <c r="V1072" s="2">
        <v>0</v>
      </c>
      <c r="W1072" s="12">
        <v>0</v>
      </c>
      <c r="X1072" s="5">
        <v>396.81</v>
      </c>
      <c r="Y1072" s="6">
        <f t="shared" si="55"/>
        <v>117.60120917550826</v>
      </c>
      <c r="Z1072" s="5">
        <v>43025775</v>
      </c>
      <c r="AA1072" s="5">
        <v>9084</v>
      </c>
      <c r="AB1072" s="5">
        <v>521181</v>
      </c>
      <c r="AC1072" s="5">
        <v>16</v>
      </c>
      <c r="AD1072" s="5">
        <v>3427223</v>
      </c>
      <c r="AE1072" s="5">
        <v>0</v>
      </c>
      <c r="AF1072" s="5">
        <v>1</v>
      </c>
      <c r="AG1072" s="5">
        <v>0</v>
      </c>
      <c r="AH1072" s="5">
        <v>0</v>
      </c>
      <c r="AI1072" s="6">
        <v>1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11">
        <v>0</v>
      </c>
      <c r="AT1072" s="5">
        <v>1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</row>
    <row r="1073" spans="1:52" ht="15.75" customHeight="1">
      <c r="A1073" s="4">
        <v>44652</v>
      </c>
      <c r="B1073" s="2" t="s">
        <v>20</v>
      </c>
      <c r="C1073" s="19">
        <v>2</v>
      </c>
      <c r="D1073" s="5" t="s">
        <v>10</v>
      </c>
      <c r="E1073" s="6">
        <v>5656</v>
      </c>
      <c r="F1073" s="6">
        <f t="shared" si="0"/>
        <v>8.6404722075764084</v>
      </c>
      <c r="G1073" s="21">
        <v>946742.19750000001</v>
      </c>
      <c r="H1073" s="30">
        <f t="shared" si="58"/>
        <v>35788744.6325</v>
      </c>
      <c r="I1073" s="10">
        <f t="shared" si="57"/>
        <v>17.393144006198003</v>
      </c>
      <c r="J1073" s="10">
        <v>0.5</v>
      </c>
      <c r="K1073" s="10">
        <v>489.73</v>
      </c>
      <c r="L1073" s="6">
        <f t="shared" si="1"/>
        <v>6.1938542188289736</v>
      </c>
      <c r="M1073" s="11"/>
      <c r="N1073" s="11">
        <f t="shared" si="2"/>
        <v>0</v>
      </c>
      <c r="O1073" s="5">
        <v>0</v>
      </c>
      <c r="P1073" s="5">
        <v>1</v>
      </c>
      <c r="Q1073" s="12">
        <v>0</v>
      </c>
      <c r="R1073" s="5">
        <v>0</v>
      </c>
      <c r="S1073" s="5">
        <f t="shared" si="37"/>
        <v>0</v>
      </c>
      <c r="T1073" s="5">
        <v>3217.9095139999999</v>
      </c>
      <c r="U1073" s="5">
        <f t="shared" si="4"/>
        <v>8.0764872084497181</v>
      </c>
      <c r="V1073" s="2">
        <v>0</v>
      </c>
      <c r="W1073" s="12">
        <v>0</v>
      </c>
      <c r="X1073" s="5">
        <v>398.02</v>
      </c>
      <c r="Y1073" s="6">
        <f t="shared" si="55"/>
        <v>117.95981269634284</v>
      </c>
      <c r="Z1073" s="5">
        <v>43079188</v>
      </c>
      <c r="AA1073" s="5">
        <v>2431</v>
      </c>
      <c r="AB1073" s="5">
        <v>523843</v>
      </c>
      <c r="AC1073" s="5">
        <v>1</v>
      </c>
      <c r="AD1073" s="5">
        <v>1701306</v>
      </c>
      <c r="AE1073" s="5">
        <v>4709</v>
      </c>
      <c r="AF1073" s="5">
        <v>1</v>
      </c>
      <c r="AG1073" s="5">
        <v>0</v>
      </c>
      <c r="AH1073" s="5">
        <v>0</v>
      </c>
      <c r="AI1073" s="6">
        <v>0</v>
      </c>
      <c r="AJ1073" s="6">
        <v>1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11">
        <v>0</v>
      </c>
      <c r="AT1073" s="5">
        <v>1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</row>
    <row r="1074" spans="1:52" ht="15.75" customHeight="1">
      <c r="A1074" s="9">
        <v>44682</v>
      </c>
      <c r="B1074" s="2" t="s">
        <v>20</v>
      </c>
      <c r="C1074" s="19">
        <v>2</v>
      </c>
      <c r="D1074" s="5" t="s">
        <v>10</v>
      </c>
      <c r="E1074" s="6">
        <v>12120</v>
      </c>
      <c r="F1074" s="6">
        <f t="shared" si="0"/>
        <v>9.4026122596233055</v>
      </c>
      <c r="G1074" s="21">
        <v>855489.9375</v>
      </c>
      <c r="H1074" s="30">
        <f t="shared" si="58"/>
        <v>36644234.57</v>
      </c>
      <c r="I1074" s="10">
        <f t="shared" si="57"/>
        <v>17.416766663417565</v>
      </c>
      <c r="J1074" s="10">
        <v>0.5</v>
      </c>
      <c r="K1074" s="10">
        <v>459.57</v>
      </c>
      <c r="L1074" s="6">
        <f t="shared" si="1"/>
        <v>6.1302912696927141</v>
      </c>
      <c r="M1074" s="11"/>
      <c r="N1074" s="11">
        <f t="shared" si="2"/>
        <v>0</v>
      </c>
      <c r="O1074" s="5">
        <v>0</v>
      </c>
      <c r="P1074" s="5">
        <v>1</v>
      </c>
      <c r="Q1074" s="12">
        <v>0</v>
      </c>
      <c r="R1074" s="5">
        <v>0</v>
      </c>
      <c r="S1074" s="5">
        <f t="shared" si="37"/>
        <v>0</v>
      </c>
      <c r="T1074" s="5">
        <v>3217.9095139999999</v>
      </c>
      <c r="U1074" s="5">
        <f t="shared" si="4"/>
        <v>8.0764872084497181</v>
      </c>
      <c r="V1074" s="2">
        <v>0</v>
      </c>
      <c r="W1074" s="12">
        <v>0</v>
      </c>
      <c r="X1074" s="5">
        <v>397.89</v>
      </c>
      <c r="Y1074" s="6">
        <f t="shared" si="55"/>
        <v>117.92128504534408</v>
      </c>
      <c r="Z1074" s="5">
        <v>43160832</v>
      </c>
      <c r="AA1074" s="5">
        <v>1816</v>
      </c>
      <c r="AB1074" s="5">
        <v>524636</v>
      </c>
      <c r="AC1074" s="5">
        <v>0</v>
      </c>
      <c r="AD1074" s="5">
        <v>1356081</v>
      </c>
      <c r="AE1074" s="5">
        <v>0</v>
      </c>
      <c r="AF1074" s="5">
        <v>1</v>
      </c>
      <c r="AG1074" s="5">
        <v>0</v>
      </c>
      <c r="AH1074" s="5">
        <v>0</v>
      </c>
      <c r="AI1074" s="6">
        <v>0</v>
      </c>
      <c r="AJ1074" s="6">
        <v>0</v>
      </c>
      <c r="AK1074" s="6">
        <v>1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11">
        <v>0</v>
      </c>
      <c r="AT1074" s="5">
        <v>1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</row>
    <row r="1075" spans="1:52" ht="15.75" customHeight="1">
      <c r="A1075" s="4">
        <v>44713</v>
      </c>
      <c r="B1075" s="2" t="s">
        <v>20</v>
      </c>
      <c r="C1075" s="19">
        <v>2</v>
      </c>
      <c r="D1075" s="5" t="s">
        <v>10</v>
      </c>
      <c r="E1075" s="6">
        <v>8080</v>
      </c>
      <c r="F1075" s="6">
        <f t="shared" si="0"/>
        <v>8.9971471515151418</v>
      </c>
      <c r="G1075" s="21">
        <v>866896.47</v>
      </c>
      <c r="H1075" s="30">
        <f t="shared" si="58"/>
        <v>37511131.039999999</v>
      </c>
      <c r="I1075" s="10">
        <f t="shared" si="57"/>
        <v>17.440148274629337</v>
      </c>
      <c r="J1075" s="10">
        <v>0.5</v>
      </c>
      <c r="K1075" s="10">
        <v>551.27</v>
      </c>
      <c r="L1075" s="6">
        <f t="shared" si="1"/>
        <v>6.3122247072820477</v>
      </c>
      <c r="M1075" s="11"/>
      <c r="N1075" s="11">
        <f t="shared" si="2"/>
        <v>0</v>
      </c>
      <c r="O1075" s="5">
        <v>0</v>
      </c>
      <c r="P1075" s="5">
        <v>1</v>
      </c>
      <c r="Q1075" s="12">
        <v>0</v>
      </c>
      <c r="R1075" s="5">
        <v>0</v>
      </c>
      <c r="S1075" s="5">
        <f t="shared" si="37"/>
        <v>0</v>
      </c>
      <c r="T1075" s="5">
        <v>3217.9095139999999</v>
      </c>
      <c r="U1075" s="5">
        <f t="shared" si="4"/>
        <v>8.0764872084497181</v>
      </c>
      <c r="V1075" s="2">
        <v>0</v>
      </c>
      <c r="W1075" s="12">
        <v>0</v>
      </c>
      <c r="X1075" s="5">
        <v>405.13</v>
      </c>
      <c r="Y1075" s="6">
        <f t="shared" si="55"/>
        <v>120.0669788394286</v>
      </c>
      <c r="Z1075" s="5">
        <v>43469234</v>
      </c>
      <c r="AA1075" s="5">
        <v>9779</v>
      </c>
      <c r="AB1075" s="5">
        <v>525139</v>
      </c>
      <c r="AC1075" s="5">
        <v>0</v>
      </c>
      <c r="AD1075" s="5">
        <v>1512729</v>
      </c>
      <c r="AE1075" s="5">
        <v>0</v>
      </c>
      <c r="AF1075" s="5">
        <v>1</v>
      </c>
      <c r="AG1075" s="5">
        <v>0</v>
      </c>
      <c r="AH1075" s="5">
        <v>0</v>
      </c>
      <c r="AI1075" s="6">
        <v>0</v>
      </c>
      <c r="AJ1075" s="6">
        <v>0</v>
      </c>
      <c r="AK1075" s="6">
        <v>0</v>
      </c>
      <c r="AL1075" s="6">
        <v>1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11">
        <v>0</v>
      </c>
      <c r="AT1075" s="5">
        <v>1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</row>
    <row r="1076" spans="1:52" ht="15.75" customHeight="1">
      <c r="A1076" s="4">
        <v>44743</v>
      </c>
      <c r="B1076" s="2" t="s">
        <v>20</v>
      </c>
      <c r="C1076" s="19">
        <v>2</v>
      </c>
      <c r="D1076" s="5" t="s">
        <v>10</v>
      </c>
      <c r="E1076" s="6">
        <v>12928</v>
      </c>
      <c r="F1076" s="6">
        <f t="shared" si="0"/>
        <v>9.4671507807608766</v>
      </c>
      <c r="G1076" s="21">
        <v>878303.00249999994</v>
      </c>
      <c r="H1076" s="30">
        <f t="shared" si="58"/>
        <v>38389434.042499997</v>
      </c>
      <c r="I1076" s="10">
        <f t="shared" si="57"/>
        <v>17.463292824552603</v>
      </c>
      <c r="J1076" s="10">
        <v>0.5</v>
      </c>
      <c r="K1076" s="10">
        <v>487.4</v>
      </c>
      <c r="L1076" s="6">
        <f t="shared" si="1"/>
        <v>6.1890851411911054</v>
      </c>
      <c r="M1076" s="11"/>
      <c r="N1076" s="11">
        <f t="shared" si="2"/>
        <v>0</v>
      </c>
      <c r="O1076" s="5">
        <v>0</v>
      </c>
      <c r="P1076" s="5">
        <v>1</v>
      </c>
      <c r="Q1076" s="12">
        <v>0</v>
      </c>
      <c r="R1076" s="5">
        <v>0</v>
      </c>
      <c r="S1076" s="5">
        <f t="shared" si="37"/>
        <v>0</v>
      </c>
      <c r="T1076" s="5">
        <v>3217.9095139999999</v>
      </c>
      <c r="U1076" s="5">
        <f t="shared" si="4"/>
        <v>8.0764872084497181</v>
      </c>
      <c r="V1076" s="2">
        <v>0</v>
      </c>
      <c r="W1076" s="12">
        <v>0</v>
      </c>
      <c r="X1076" s="5">
        <v>410.63</v>
      </c>
      <c r="Y1076" s="6">
        <f t="shared" si="55"/>
        <v>121.69699484322209</v>
      </c>
      <c r="Z1076" s="5">
        <v>44036275</v>
      </c>
      <c r="AA1076" s="5">
        <v>10726</v>
      </c>
      <c r="AB1076" s="5">
        <v>526396</v>
      </c>
      <c r="AC1076" s="5">
        <v>4</v>
      </c>
      <c r="AD1076" s="5">
        <v>2700603</v>
      </c>
      <c r="AE1076" s="5">
        <v>0</v>
      </c>
      <c r="AF1076" s="5">
        <v>1</v>
      </c>
      <c r="AG1076" s="5">
        <v>0</v>
      </c>
      <c r="AH1076" s="5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1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11">
        <v>0</v>
      </c>
      <c r="AT1076" s="5">
        <v>1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</row>
    <row r="1077" spans="1:52" ht="15.75" customHeight="1">
      <c r="A1077" s="4">
        <v>44774</v>
      </c>
      <c r="B1077" s="2" t="s">
        <v>20</v>
      </c>
      <c r="C1077" s="19">
        <v>2</v>
      </c>
      <c r="D1077" s="5" t="s">
        <v>10</v>
      </c>
      <c r="E1077" s="6">
        <v>9292</v>
      </c>
      <c r="F1077" s="6">
        <f t="shared" si="0"/>
        <v>9.1369090938902993</v>
      </c>
      <c r="G1077" s="21">
        <v>969555.26249999995</v>
      </c>
      <c r="H1077" s="30">
        <f t="shared" si="58"/>
        <v>39358989.305</v>
      </c>
      <c r="I1077" s="10">
        <f t="shared" si="57"/>
        <v>17.488234951592009</v>
      </c>
      <c r="J1077" s="10">
        <v>0.5</v>
      </c>
      <c r="K1077" s="10">
        <v>517.33000000000004</v>
      </c>
      <c r="L1077" s="6">
        <f t="shared" si="1"/>
        <v>6.2486809687553269</v>
      </c>
      <c r="M1077" s="11"/>
      <c r="N1077" s="11">
        <f t="shared" si="2"/>
        <v>0</v>
      </c>
      <c r="O1077" s="5">
        <v>0</v>
      </c>
      <c r="P1077" s="5">
        <v>1</v>
      </c>
      <c r="Q1077" s="12">
        <v>0</v>
      </c>
      <c r="R1077" s="5">
        <v>0</v>
      </c>
      <c r="S1077" s="5">
        <f t="shared" si="37"/>
        <v>0</v>
      </c>
      <c r="T1077" s="5">
        <v>3217.9095139999999</v>
      </c>
      <c r="U1077" s="5">
        <f t="shared" si="4"/>
        <v>8.0764872084497181</v>
      </c>
      <c r="V1077" s="2">
        <v>0</v>
      </c>
      <c r="W1077" s="12">
        <v>0</v>
      </c>
      <c r="X1077" s="5">
        <v>412.03</v>
      </c>
      <c r="Y1077" s="6">
        <f t="shared" si="55"/>
        <v>122.11190800782407</v>
      </c>
      <c r="Z1077" s="5">
        <v>44436339</v>
      </c>
      <c r="AA1077" s="5">
        <v>3665</v>
      </c>
      <c r="AB1077" s="5">
        <v>527911</v>
      </c>
      <c r="AC1077" s="5">
        <v>4</v>
      </c>
      <c r="AD1077" s="5">
        <v>2087696</v>
      </c>
      <c r="AE1077" s="5">
        <v>0</v>
      </c>
      <c r="AF1077" s="5">
        <v>1</v>
      </c>
      <c r="AG1077" s="5">
        <v>0</v>
      </c>
      <c r="AH1077" s="5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1</v>
      </c>
      <c r="AO1077" s="6">
        <v>0</v>
      </c>
      <c r="AP1077" s="6">
        <v>0</v>
      </c>
      <c r="AQ1077" s="6">
        <v>0</v>
      </c>
      <c r="AR1077" s="6">
        <v>0</v>
      </c>
      <c r="AS1077" s="11">
        <v>0</v>
      </c>
      <c r="AT1077" s="5">
        <v>1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</row>
    <row r="1078" spans="1:52" ht="15.75" customHeight="1">
      <c r="A1078" s="4">
        <v>44805</v>
      </c>
      <c r="B1078" s="2" t="s">
        <v>20</v>
      </c>
      <c r="C1078" s="19">
        <v>2</v>
      </c>
      <c r="D1078" s="5" t="s">
        <v>10</v>
      </c>
      <c r="E1078" s="6">
        <v>8888</v>
      </c>
      <c r="F1078" s="6">
        <f t="shared" si="0"/>
        <v>9.0924573313194657</v>
      </c>
      <c r="G1078" s="21">
        <v>889709.53500000003</v>
      </c>
      <c r="H1078" s="30">
        <f t="shared" si="58"/>
        <v>40248698.839999996</v>
      </c>
      <c r="I1078" s="10">
        <f t="shared" si="57"/>
        <v>17.510588234349797</v>
      </c>
      <c r="J1078" s="10">
        <v>0.5</v>
      </c>
      <c r="K1078" s="10">
        <v>496.1</v>
      </c>
      <c r="L1078" s="6">
        <f t="shared" si="1"/>
        <v>6.2067775193070034</v>
      </c>
      <c r="M1078" s="11"/>
      <c r="N1078" s="11">
        <f t="shared" si="2"/>
        <v>0</v>
      </c>
      <c r="O1078" s="5">
        <v>0</v>
      </c>
      <c r="P1078" s="5">
        <v>1</v>
      </c>
      <c r="Q1078" s="12">
        <v>0</v>
      </c>
      <c r="R1078" s="5">
        <v>0</v>
      </c>
      <c r="S1078" s="5">
        <f t="shared" si="37"/>
        <v>0</v>
      </c>
      <c r="T1078" s="5">
        <v>3217.9095139999999</v>
      </c>
      <c r="U1078" s="5">
        <f t="shared" si="4"/>
        <v>8.0764872084497181</v>
      </c>
      <c r="V1078" s="2">
        <v>0</v>
      </c>
      <c r="W1078" s="12">
        <v>0</v>
      </c>
      <c r="X1078" s="5">
        <v>411.44</v>
      </c>
      <c r="Y1078" s="6">
        <f t="shared" si="55"/>
        <v>121.93705174559895</v>
      </c>
      <c r="Z1078" s="5">
        <v>44591112</v>
      </c>
      <c r="AA1078" s="5">
        <v>1125</v>
      </c>
      <c r="AB1078" s="5">
        <v>528655</v>
      </c>
      <c r="AC1078" s="5">
        <v>0</v>
      </c>
      <c r="AD1078" s="5">
        <v>3220020</v>
      </c>
      <c r="AE1078" s="5">
        <v>0</v>
      </c>
      <c r="AF1078" s="5">
        <v>1</v>
      </c>
      <c r="AG1078" s="5">
        <v>0</v>
      </c>
      <c r="AH1078" s="5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1</v>
      </c>
      <c r="AP1078" s="6">
        <v>0</v>
      </c>
      <c r="AQ1078" s="6">
        <v>0</v>
      </c>
      <c r="AR1078" s="6">
        <v>0</v>
      </c>
      <c r="AS1078" s="11">
        <v>0</v>
      </c>
      <c r="AT1078" s="5">
        <v>1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</row>
    <row r="1079" spans="1:52" ht="15.75" customHeight="1">
      <c r="A1079" s="4">
        <v>44835</v>
      </c>
      <c r="B1079" s="2" t="s">
        <v>20</v>
      </c>
      <c r="C1079" s="19">
        <v>2</v>
      </c>
      <c r="D1079" s="5" t="s">
        <v>10</v>
      </c>
      <c r="E1079" s="6">
        <v>15352</v>
      </c>
      <c r="F1079" s="6">
        <f t="shared" si="0"/>
        <v>9.6390010376875352</v>
      </c>
      <c r="G1079" s="21">
        <v>547513.56000000006</v>
      </c>
      <c r="H1079" s="30">
        <f t="shared" si="58"/>
        <v>40796212.399999999</v>
      </c>
      <c r="I1079" s="10">
        <f t="shared" si="57"/>
        <v>17.524099801731776</v>
      </c>
      <c r="J1079" s="10">
        <v>0.5</v>
      </c>
      <c r="K1079" s="10">
        <v>1</v>
      </c>
      <c r="L1079" s="6">
        <f t="shared" si="1"/>
        <v>0</v>
      </c>
      <c r="M1079" s="11"/>
      <c r="N1079" s="11">
        <f t="shared" si="2"/>
        <v>0</v>
      </c>
      <c r="O1079" s="5">
        <v>0</v>
      </c>
      <c r="P1079" s="5">
        <v>1</v>
      </c>
      <c r="Q1079" s="12">
        <v>0</v>
      </c>
      <c r="R1079" s="5">
        <v>0</v>
      </c>
      <c r="S1079" s="5">
        <f t="shared" si="37"/>
        <v>0</v>
      </c>
      <c r="T1079" s="5">
        <v>3217.9095139999999</v>
      </c>
      <c r="U1079" s="5">
        <f t="shared" si="4"/>
        <v>8.0764872084497181</v>
      </c>
      <c r="V1079" s="2">
        <v>0</v>
      </c>
      <c r="W1079" s="12">
        <v>0</v>
      </c>
      <c r="X1079" s="5">
        <v>419.17</v>
      </c>
      <c r="Y1079" s="6">
        <f t="shared" si="55"/>
        <v>124.22796514729417</v>
      </c>
      <c r="AE1079" s="5">
        <v>0</v>
      </c>
      <c r="AF1079" s="5">
        <v>1</v>
      </c>
      <c r="AG1079" s="5">
        <v>0</v>
      </c>
      <c r="AH1079" s="5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1</v>
      </c>
      <c r="AQ1079" s="6">
        <v>0</v>
      </c>
      <c r="AR1079" s="6">
        <v>0</v>
      </c>
      <c r="AS1079" s="11">
        <v>0</v>
      </c>
      <c r="AT1079" s="5">
        <v>1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</row>
    <row r="1080" spans="1:52" ht="15.75" customHeight="1">
      <c r="A1080" s="4">
        <v>44866</v>
      </c>
      <c r="B1080" s="2" t="s">
        <v>20</v>
      </c>
      <c r="C1080" s="19">
        <v>2</v>
      </c>
      <c r="D1080" s="5" t="s">
        <v>10</v>
      </c>
      <c r="E1080" s="6">
        <v>11312</v>
      </c>
      <c r="F1080" s="6">
        <f t="shared" si="0"/>
        <v>9.3336193881363538</v>
      </c>
      <c r="G1080" s="21">
        <v>467667.83250000002</v>
      </c>
      <c r="H1080" s="30">
        <f t="shared" si="58"/>
        <v>41263880.232500002</v>
      </c>
      <c r="I1080" s="10">
        <f t="shared" si="57"/>
        <v>17.535498104629585</v>
      </c>
      <c r="J1080" s="10">
        <v>0.5</v>
      </c>
      <c r="K1080" s="10">
        <v>1</v>
      </c>
      <c r="L1080" s="6">
        <f t="shared" si="1"/>
        <v>0</v>
      </c>
      <c r="M1080" s="11"/>
      <c r="N1080" s="11">
        <f t="shared" si="2"/>
        <v>0</v>
      </c>
      <c r="O1080" s="5">
        <v>0</v>
      </c>
      <c r="P1080" s="5">
        <v>1</v>
      </c>
      <c r="Q1080" s="12">
        <v>0</v>
      </c>
      <c r="R1080" s="5">
        <v>0</v>
      </c>
      <c r="S1080" s="5">
        <f t="shared" si="37"/>
        <v>0</v>
      </c>
      <c r="T1080" s="5">
        <v>3217.9095139999999</v>
      </c>
      <c r="U1080" s="5">
        <f t="shared" si="4"/>
        <v>8.0764872084497181</v>
      </c>
      <c r="V1080" s="2">
        <v>0</v>
      </c>
      <c r="W1080" s="12">
        <v>0</v>
      </c>
      <c r="X1080" s="5">
        <v>426.68</v>
      </c>
      <c r="Y1080" s="6">
        <f t="shared" si="55"/>
        <v>126.45367790883765</v>
      </c>
      <c r="AD1080" s="5">
        <v>26278</v>
      </c>
      <c r="AE1080" s="5">
        <v>0</v>
      </c>
      <c r="AF1080" s="5">
        <v>1</v>
      </c>
      <c r="AG1080" s="5">
        <v>0</v>
      </c>
      <c r="AH1080" s="5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1</v>
      </c>
      <c r="AR1080" s="6">
        <v>0</v>
      </c>
      <c r="AS1080" s="11">
        <v>0</v>
      </c>
      <c r="AT1080" s="5">
        <v>1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</row>
    <row r="1081" spans="1:52" ht="15.75" customHeight="1">
      <c r="A1081" s="4">
        <v>44896</v>
      </c>
      <c r="B1081" s="2" t="s">
        <v>20</v>
      </c>
      <c r="C1081" s="19">
        <v>2</v>
      </c>
      <c r="D1081" s="5" t="s">
        <v>10</v>
      </c>
      <c r="E1081" s="5">
        <v>12402</v>
      </c>
      <c r="F1081" s="6">
        <f t="shared" si="0"/>
        <v>9.4256130289098241</v>
      </c>
      <c r="G1081" s="21">
        <v>256646.98125000001</v>
      </c>
      <c r="H1081" s="30">
        <f t="shared" si="58"/>
        <v>41520527.213750005</v>
      </c>
      <c r="I1081" s="10">
        <f t="shared" si="57"/>
        <v>17.54169849456764</v>
      </c>
      <c r="J1081" s="10">
        <v>0.5</v>
      </c>
      <c r="K1081" s="10">
        <v>1</v>
      </c>
      <c r="L1081" s="5">
        <v>0</v>
      </c>
      <c r="M1081" s="11"/>
      <c r="N1081" s="11">
        <v>0</v>
      </c>
      <c r="O1081" s="5">
        <v>0</v>
      </c>
      <c r="P1081" s="5">
        <v>1</v>
      </c>
      <c r="Q1081" s="12">
        <v>0</v>
      </c>
      <c r="R1081" s="5">
        <v>0</v>
      </c>
      <c r="S1081" s="5">
        <v>0</v>
      </c>
      <c r="T1081" s="5">
        <v>3217.9095139999999</v>
      </c>
      <c r="U1081" s="5">
        <f t="shared" si="4"/>
        <v>8.0764872084497181</v>
      </c>
      <c r="V1081" s="2">
        <v>0</v>
      </c>
      <c r="W1081" s="12">
        <v>0</v>
      </c>
      <c r="X1081" s="5">
        <v>426.68</v>
      </c>
      <c r="Y1081" s="6">
        <f t="shared" si="55"/>
        <v>126.45367790883765</v>
      </c>
      <c r="AD1081" s="5">
        <v>84200</v>
      </c>
      <c r="AE1081" s="5">
        <v>0</v>
      </c>
      <c r="AF1081" s="5">
        <v>1</v>
      </c>
      <c r="AG1081" s="5">
        <v>0</v>
      </c>
      <c r="AH1081" s="5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1</v>
      </c>
      <c r="AS1081" s="11">
        <v>0</v>
      </c>
      <c r="AT1081" s="5">
        <v>1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</row>
    <row r="1082" spans="1:52" ht="15.75" customHeight="1">
      <c r="A1082" s="4">
        <v>43101</v>
      </c>
      <c r="B1082" s="2" t="s">
        <v>20</v>
      </c>
      <c r="C1082" s="19">
        <v>2</v>
      </c>
      <c r="D1082" s="5" t="s">
        <v>13</v>
      </c>
      <c r="E1082" s="6">
        <v>80222.243400000007</v>
      </c>
      <c r="F1082" s="6">
        <f t="shared" si="0"/>
        <v>11.292556104527629</v>
      </c>
      <c r="G1082" s="21">
        <v>583282.80799999996</v>
      </c>
      <c r="H1082" s="21">
        <v>583282.80799999996</v>
      </c>
      <c r="I1082" s="10">
        <f t="shared" si="57"/>
        <v>13.276427438623161</v>
      </c>
      <c r="J1082" s="10">
        <v>0.5</v>
      </c>
      <c r="K1082" s="10">
        <v>362.83</v>
      </c>
      <c r="L1082" s="6">
        <f t="shared" ref="L1082:L1981" si="59">LN(K1082)</f>
        <v>5.8939344050097677</v>
      </c>
      <c r="M1082" s="11"/>
      <c r="N1082" s="11">
        <f t="shared" ref="N1082:N1981" si="60">LN(M1082+1)</f>
        <v>0</v>
      </c>
      <c r="O1082" s="5">
        <v>0</v>
      </c>
      <c r="P1082" s="5">
        <v>1</v>
      </c>
      <c r="Q1082" s="12">
        <v>0</v>
      </c>
      <c r="R1082" s="5">
        <v>0</v>
      </c>
      <c r="S1082" s="5">
        <f t="shared" ref="S1082:S2041" si="61">0+0</f>
        <v>0</v>
      </c>
      <c r="T1082" s="5">
        <v>2239.1888410000001</v>
      </c>
      <c r="U1082" s="5">
        <f t="shared" si="4"/>
        <v>7.7138689547125852</v>
      </c>
      <c r="V1082" s="2">
        <v>0</v>
      </c>
      <c r="W1082" s="12">
        <v>0</v>
      </c>
      <c r="X1082" s="5">
        <v>166.12062599999999</v>
      </c>
      <c r="Y1082" s="6">
        <f t="shared" ref="Y1082:Y1093" si="62">X1082*100/166.120626</f>
        <v>99.999999999999986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1</v>
      </c>
      <c r="AG1082" s="5">
        <v>1</v>
      </c>
      <c r="AH1082" s="5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11">
        <v>0</v>
      </c>
      <c r="AT1082" s="5">
        <v>1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</row>
    <row r="1083" spans="1:52" ht="15.75" customHeight="1">
      <c r="A1083" s="4">
        <v>43132</v>
      </c>
      <c r="B1083" s="2" t="s">
        <v>20</v>
      </c>
      <c r="C1083" s="19">
        <v>2</v>
      </c>
      <c r="D1083" s="5" t="s">
        <v>13</v>
      </c>
      <c r="E1083" s="6">
        <v>74051.301600000006</v>
      </c>
      <c r="F1083" s="6">
        <f t="shared" si="0"/>
        <v>11.212513396854092</v>
      </c>
      <c r="G1083" s="21">
        <v>649314.82400000002</v>
      </c>
      <c r="H1083" s="30">
        <f>G1083+H1082</f>
        <v>1232597.632</v>
      </c>
      <c r="I1083" s="10">
        <f t="shared" si="57"/>
        <v>14.024634396366134</v>
      </c>
      <c r="J1083" s="10">
        <v>0.5</v>
      </c>
      <c r="K1083" s="10">
        <v>344.64</v>
      </c>
      <c r="L1083" s="6">
        <f t="shared" si="59"/>
        <v>5.8425003939680238</v>
      </c>
      <c r="M1083" s="11"/>
      <c r="N1083" s="11">
        <f t="shared" si="60"/>
        <v>0</v>
      </c>
      <c r="O1083" s="5">
        <v>0</v>
      </c>
      <c r="P1083" s="5">
        <v>1</v>
      </c>
      <c r="Q1083" s="12">
        <v>0</v>
      </c>
      <c r="R1083" s="5">
        <v>0</v>
      </c>
      <c r="S1083" s="5">
        <f t="shared" si="61"/>
        <v>0</v>
      </c>
      <c r="T1083" s="5">
        <v>2239.1888410000001</v>
      </c>
      <c r="U1083" s="5">
        <f t="shared" si="4"/>
        <v>7.7138689547125852</v>
      </c>
      <c r="V1083" s="2">
        <v>0</v>
      </c>
      <c r="W1083" s="12">
        <v>0</v>
      </c>
      <c r="X1083" s="5">
        <v>165.14593400000001</v>
      </c>
      <c r="Y1083" s="6">
        <f t="shared" si="62"/>
        <v>99.413262504801793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1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11">
        <v>0</v>
      </c>
      <c r="AT1083" s="5">
        <v>1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</row>
    <row r="1084" spans="1:52" ht="15.75" customHeight="1">
      <c r="A1084" s="4">
        <v>43160</v>
      </c>
      <c r="B1084" s="2" t="s">
        <v>20</v>
      </c>
      <c r="C1084" s="19">
        <v>2</v>
      </c>
      <c r="D1084" s="5" t="s">
        <v>13</v>
      </c>
      <c r="E1084" s="6">
        <v>55538.476199999997</v>
      </c>
      <c r="F1084" s="6">
        <f t="shared" si="0"/>
        <v>10.924831324402311</v>
      </c>
      <c r="G1084" s="21">
        <v>946458.89599999995</v>
      </c>
      <c r="H1084" s="30">
        <f t="shared" ref="H1084:H1115" si="63">G1084+H1083</f>
        <v>2179056.5279999999</v>
      </c>
      <c r="I1084" s="10">
        <f t="shared" si="57"/>
        <v>14.594402555765575</v>
      </c>
      <c r="J1084" s="10">
        <v>0.5</v>
      </c>
      <c r="K1084" s="10">
        <v>350.62</v>
      </c>
      <c r="L1084" s="6">
        <f t="shared" si="59"/>
        <v>5.859703015925728</v>
      </c>
      <c r="M1084" s="11"/>
      <c r="N1084" s="11">
        <f t="shared" si="60"/>
        <v>0</v>
      </c>
      <c r="O1084" s="5">
        <v>0</v>
      </c>
      <c r="P1084" s="5">
        <v>1</v>
      </c>
      <c r="Q1084" s="12">
        <v>0</v>
      </c>
      <c r="R1084" s="5">
        <v>0</v>
      </c>
      <c r="S1084" s="5">
        <f t="shared" si="61"/>
        <v>0</v>
      </c>
      <c r="T1084" s="5">
        <v>2239.1888410000001</v>
      </c>
      <c r="U1084" s="5">
        <f t="shared" si="4"/>
        <v>7.7138689547125852</v>
      </c>
      <c r="V1084" s="2">
        <v>0</v>
      </c>
      <c r="W1084" s="12">
        <v>0</v>
      </c>
      <c r="X1084" s="5">
        <v>169.571</v>
      </c>
      <c r="Y1084" s="6">
        <f t="shared" si="62"/>
        <v>102.07702925463332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6">
        <v>1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11">
        <v>0</v>
      </c>
      <c r="AT1084" s="5">
        <v>1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</row>
    <row r="1085" spans="1:52" ht="15.75" customHeight="1">
      <c r="A1085" s="4">
        <v>43191</v>
      </c>
      <c r="B1085" s="2" t="s">
        <v>20</v>
      </c>
      <c r="C1085" s="19">
        <v>2</v>
      </c>
      <c r="D1085" s="5" t="s">
        <v>13</v>
      </c>
      <c r="E1085" s="6">
        <v>43196.592600000004</v>
      </c>
      <c r="F1085" s="6">
        <f t="shared" si="0"/>
        <v>10.673516896121406</v>
      </c>
      <c r="G1085" s="21">
        <v>913442.88800000004</v>
      </c>
      <c r="H1085" s="30">
        <f t="shared" si="63"/>
        <v>3092499.4160000002</v>
      </c>
      <c r="I1085" s="10">
        <f t="shared" si="57"/>
        <v>14.944490194404786</v>
      </c>
      <c r="J1085" s="10">
        <v>0.5</v>
      </c>
      <c r="K1085" s="10">
        <v>351.08</v>
      </c>
      <c r="L1085" s="6">
        <f t="shared" si="59"/>
        <v>5.8610141177239168</v>
      </c>
      <c r="M1085" s="11"/>
      <c r="N1085" s="11">
        <f t="shared" si="60"/>
        <v>0</v>
      </c>
      <c r="O1085" s="5">
        <v>0</v>
      </c>
      <c r="P1085" s="5">
        <v>1</v>
      </c>
      <c r="Q1085" s="12">
        <v>0</v>
      </c>
      <c r="R1085" s="5">
        <v>0</v>
      </c>
      <c r="S1085" s="5">
        <f t="shared" si="61"/>
        <v>0</v>
      </c>
      <c r="T1085" s="5">
        <v>2239.1888410000001</v>
      </c>
      <c r="U1085" s="5">
        <f t="shared" si="4"/>
        <v>7.7138689547125852</v>
      </c>
      <c r="V1085" s="2">
        <v>0</v>
      </c>
      <c r="W1085" s="12">
        <v>0</v>
      </c>
      <c r="X1085" s="5">
        <v>168.74293299999999</v>
      </c>
      <c r="Y1085" s="6">
        <f t="shared" si="62"/>
        <v>101.57855593440877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6">
        <v>0</v>
      </c>
      <c r="AJ1085" s="6">
        <v>1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11">
        <v>0</v>
      </c>
      <c r="AT1085" s="5">
        <v>1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</row>
    <row r="1086" spans="1:52" ht="15.75" customHeight="1">
      <c r="A1086" s="9">
        <v>43221</v>
      </c>
      <c r="B1086" s="2" t="s">
        <v>20</v>
      </c>
      <c r="C1086" s="19">
        <v>2</v>
      </c>
      <c r="D1086" s="5" t="s">
        <v>13</v>
      </c>
      <c r="E1086" s="6">
        <v>92564.126999999993</v>
      </c>
      <c r="F1086" s="6">
        <f t="shared" si="0"/>
        <v>11.435656948168303</v>
      </c>
      <c r="G1086" s="21">
        <v>825400.2</v>
      </c>
      <c r="H1086" s="30">
        <f t="shared" si="63"/>
        <v>3917899.6160000004</v>
      </c>
      <c r="I1086" s="10">
        <f t="shared" si="57"/>
        <v>15.181066255923069</v>
      </c>
      <c r="J1086" s="10">
        <v>0.5</v>
      </c>
      <c r="K1086" s="10">
        <v>373.8</v>
      </c>
      <c r="L1086" s="6">
        <f t="shared" si="59"/>
        <v>5.9237208950214626</v>
      </c>
      <c r="M1086" s="11"/>
      <c r="N1086" s="11">
        <f t="shared" si="60"/>
        <v>0</v>
      </c>
      <c r="O1086" s="5">
        <v>0</v>
      </c>
      <c r="P1086" s="5">
        <v>1</v>
      </c>
      <c r="Q1086" s="12">
        <v>0</v>
      </c>
      <c r="R1086" s="5">
        <v>0</v>
      </c>
      <c r="S1086" s="5">
        <f t="shared" si="61"/>
        <v>0</v>
      </c>
      <c r="T1086" s="5">
        <v>2239.1888410000001</v>
      </c>
      <c r="U1086" s="5">
        <f t="shared" si="4"/>
        <v>7.7138689547125852</v>
      </c>
      <c r="V1086" s="2">
        <v>0</v>
      </c>
      <c r="W1086" s="12">
        <v>0</v>
      </c>
      <c r="X1086" s="5">
        <v>175.734521</v>
      </c>
      <c r="Y1086" s="6">
        <f t="shared" si="62"/>
        <v>105.78729759903506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6">
        <v>0</v>
      </c>
      <c r="AJ1086" s="6">
        <v>0</v>
      </c>
      <c r="AK1086" s="6">
        <v>1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11">
        <v>0</v>
      </c>
      <c r="AT1086" s="5">
        <v>1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</row>
    <row r="1087" spans="1:52" ht="15.75" customHeight="1">
      <c r="A1087" s="4">
        <v>43252</v>
      </c>
      <c r="B1087" s="2" t="s">
        <v>20</v>
      </c>
      <c r="C1087" s="19">
        <v>2</v>
      </c>
      <c r="D1087" s="5" t="s">
        <v>13</v>
      </c>
      <c r="E1087" s="6">
        <v>61709.417999999998</v>
      </c>
      <c r="F1087" s="6">
        <f t="shared" si="0"/>
        <v>11.030191840060137</v>
      </c>
      <c r="G1087" s="21">
        <v>836405.53599999996</v>
      </c>
      <c r="H1087" s="30">
        <f t="shared" si="63"/>
        <v>4754305.1520000007</v>
      </c>
      <c r="I1087" s="10">
        <f t="shared" si="57"/>
        <v>15.374561113315149</v>
      </c>
      <c r="J1087" s="10">
        <v>0.5</v>
      </c>
      <c r="K1087" s="10">
        <v>340.32</v>
      </c>
      <c r="L1087" s="6">
        <f t="shared" si="59"/>
        <v>5.8298863514519272</v>
      </c>
      <c r="M1087" s="11"/>
      <c r="N1087" s="11">
        <f t="shared" si="60"/>
        <v>0</v>
      </c>
      <c r="O1087" s="5">
        <v>0</v>
      </c>
      <c r="P1087" s="5">
        <v>1</v>
      </c>
      <c r="Q1087" s="12">
        <v>0</v>
      </c>
      <c r="R1087" s="5">
        <v>0</v>
      </c>
      <c r="S1087" s="5">
        <f t="shared" si="61"/>
        <v>0</v>
      </c>
      <c r="T1087" s="5">
        <v>2239.1888410000001</v>
      </c>
      <c r="U1087" s="5">
        <f t="shared" si="4"/>
        <v>7.7138689547125852</v>
      </c>
      <c r="V1087" s="2">
        <v>0</v>
      </c>
      <c r="W1087" s="12">
        <v>0</v>
      </c>
      <c r="X1087" s="5">
        <v>176.20541700000001</v>
      </c>
      <c r="Y1087" s="6">
        <f t="shared" si="62"/>
        <v>106.0707639038153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6">
        <v>0</v>
      </c>
      <c r="AJ1087" s="6">
        <v>0</v>
      </c>
      <c r="AK1087" s="6">
        <v>0</v>
      </c>
      <c r="AL1087" s="6">
        <v>1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11">
        <v>0</v>
      </c>
      <c r="AT1087" s="5">
        <v>1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</row>
    <row r="1088" spans="1:52" ht="15.75" customHeight="1">
      <c r="A1088" s="4">
        <v>43282</v>
      </c>
      <c r="B1088" s="2" t="s">
        <v>20</v>
      </c>
      <c r="C1088" s="19">
        <v>2</v>
      </c>
      <c r="D1088" s="5" t="s">
        <v>13</v>
      </c>
      <c r="E1088" s="6">
        <v>98735.068799999994</v>
      </c>
      <c r="F1088" s="6">
        <f t="shared" si="0"/>
        <v>11.500195469305874</v>
      </c>
      <c r="G1088" s="21">
        <v>847410.87199999997</v>
      </c>
      <c r="H1088" s="30">
        <f t="shared" si="63"/>
        <v>5601716.0240000002</v>
      </c>
      <c r="I1088" s="10">
        <f t="shared" si="57"/>
        <v>15.538583541621561</v>
      </c>
      <c r="J1088" s="10">
        <v>0.5</v>
      </c>
      <c r="K1088" s="10">
        <v>401.95</v>
      </c>
      <c r="L1088" s="6">
        <f t="shared" si="59"/>
        <v>5.9963277027739696</v>
      </c>
      <c r="M1088" s="11"/>
      <c r="N1088" s="11">
        <f t="shared" si="60"/>
        <v>0</v>
      </c>
      <c r="O1088" s="5">
        <v>0</v>
      </c>
      <c r="P1088" s="5">
        <v>1</v>
      </c>
      <c r="Q1088" s="12">
        <v>0</v>
      </c>
      <c r="R1088" s="5">
        <v>0</v>
      </c>
      <c r="S1088" s="5">
        <f t="shared" si="61"/>
        <v>0</v>
      </c>
      <c r="T1088" s="5">
        <v>2239.1888410000001</v>
      </c>
      <c r="U1088" s="5">
        <f t="shared" si="4"/>
        <v>7.7138689547125852</v>
      </c>
      <c r="V1088" s="2">
        <v>0</v>
      </c>
      <c r="W1088" s="12">
        <v>0</v>
      </c>
      <c r="X1088" s="5">
        <v>177.97519700000001</v>
      </c>
      <c r="Y1088" s="6">
        <f t="shared" si="62"/>
        <v>107.13612227779591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1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11">
        <v>0</v>
      </c>
      <c r="AT1088" s="5">
        <v>1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</row>
    <row r="1089" spans="1:52" ht="15.75" customHeight="1">
      <c r="A1089" s="4">
        <v>43313</v>
      </c>
      <c r="B1089" s="2" t="s">
        <v>20</v>
      </c>
      <c r="C1089" s="19">
        <v>2</v>
      </c>
      <c r="D1089" s="5" t="s">
        <v>13</v>
      </c>
      <c r="E1089" s="6">
        <v>70965.830700000006</v>
      </c>
      <c r="F1089" s="6">
        <f t="shared" si="0"/>
        <v>11.169953782435297</v>
      </c>
      <c r="G1089" s="21">
        <v>935453.56</v>
      </c>
      <c r="H1089" s="30">
        <f t="shared" si="63"/>
        <v>6537169.5840000007</v>
      </c>
      <c r="I1089" s="10">
        <f t="shared" si="57"/>
        <v>15.693014844433684</v>
      </c>
      <c r="J1089" s="10">
        <v>0.5</v>
      </c>
      <c r="K1089" s="10">
        <v>390.44</v>
      </c>
      <c r="L1089" s="6">
        <f t="shared" si="59"/>
        <v>5.9672743083067648</v>
      </c>
      <c r="M1089" s="11"/>
      <c r="N1089" s="11">
        <f t="shared" si="60"/>
        <v>0</v>
      </c>
      <c r="O1089" s="5">
        <v>0</v>
      </c>
      <c r="P1089" s="5">
        <v>1</v>
      </c>
      <c r="Q1089" s="12">
        <v>0</v>
      </c>
      <c r="R1089" s="5">
        <v>0</v>
      </c>
      <c r="S1089" s="5">
        <f t="shared" si="61"/>
        <v>0</v>
      </c>
      <c r="T1089" s="5">
        <v>2239.1888410000001</v>
      </c>
      <c r="U1089" s="5">
        <f t="shared" si="4"/>
        <v>7.7138689547125852</v>
      </c>
      <c r="V1089" s="2">
        <v>0</v>
      </c>
      <c r="W1089" s="12">
        <v>0</v>
      </c>
      <c r="X1089" s="5">
        <v>164.929846</v>
      </c>
      <c r="Y1089" s="6">
        <f t="shared" si="62"/>
        <v>99.283183534355331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1</v>
      </c>
      <c r="AO1089" s="6">
        <v>0</v>
      </c>
      <c r="AP1089" s="6">
        <v>0</v>
      </c>
      <c r="AQ1089" s="6">
        <v>0</v>
      </c>
      <c r="AR1089" s="6">
        <v>0</v>
      </c>
      <c r="AS1089" s="11">
        <v>0</v>
      </c>
      <c r="AT1089" s="5">
        <v>1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</row>
    <row r="1090" spans="1:52" ht="15.75" customHeight="1">
      <c r="A1090" s="4">
        <v>43344</v>
      </c>
      <c r="B1090" s="2" t="s">
        <v>20</v>
      </c>
      <c r="C1090" s="19">
        <v>2</v>
      </c>
      <c r="D1090" s="5" t="s">
        <v>13</v>
      </c>
      <c r="E1090" s="6">
        <v>67880.359800000006</v>
      </c>
      <c r="F1090" s="6">
        <f t="shared" si="0"/>
        <v>11.125502019864463</v>
      </c>
      <c r="G1090" s="21">
        <v>858416.20799999998</v>
      </c>
      <c r="H1090" s="30">
        <f t="shared" si="63"/>
        <v>7395585.7920000004</v>
      </c>
      <c r="I1090" s="10">
        <f t="shared" si="57"/>
        <v>15.816393865594188</v>
      </c>
      <c r="J1090" s="10">
        <v>0.5</v>
      </c>
      <c r="K1090" s="10">
        <v>346.35</v>
      </c>
      <c r="L1090" s="6">
        <f t="shared" si="59"/>
        <v>5.8474498244686144</v>
      </c>
      <c r="M1090" s="18"/>
      <c r="N1090" s="11">
        <f t="shared" si="60"/>
        <v>0</v>
      </c>
      <c r="O1090" s="5">
        <v>0</v>
      </c>
      <c r="P1090" s="5">
        <v>1</v>
      </c>
      <c r="Q1090" s="12">
        <v>0</v>
      </c>
      <c r="R1090" s="5">
        <v>0</v>
      </c>
      <c r="S1090" s="5">
        <f t="shared" si="61"/>
        <v>0</v>
      </c>
      <c r="T1090" s="5">
        <v>2239.1888410000001</v>
      </c>
      <c r="U1090" s="5">
        <f t="shared" si="4"/>
        <v>7.7138689547125852</v>
      </c>
      <c r="V1090" s="2">
        <v>0</v>
      </c>
      <c r="W1090" s="12">
        <v>0</v>
      </c>
      <c r="X1090" s="5">
        <v>182.823384</v>
      </c>
      <c r="Y1090" s="6">
        <f t="shared" si="62"/>
        <v>110.05459611017841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1</v>
      </c>
      <c r="AP1090" s="6">
        <v>0</v>
      </c>
      <c r="AQ1090" s="6">
        <v>0</v>
      </c>
      <c r="AR1090" s="6">
        <v>0</v>
      </c>
      <c r="AS1090" s="11">
        <v>0</v>
      </c>
      <c r="AT1090" s="5">
        <v>1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</row>
    <row r="1091" spans="1:52" ht="15.75" customHeight="1">
      <c r="A1091" s="4">
        <v>43374</v>
      </c>
      <c r="B1091" s="2" t="s">
        <v>20</v>
      </c>
      <c r="C1091" s="19">
        <v>2</v>
      </c>
      <c r="D1091" s="5" t="s">
        <v>13</v>
      </c>
      <c r="E1091" s="6">
        <v>117247.8942</v>
      </c>
      <c r="F1091" s="6">
        <f t="shared" si="0"/>
        <v>11.672045726232533</v>
      </c>
      <c r="G1091" s="21">
        <v>528256.12800000003</v>
      </c>
      <c r="H1091" s="30">
        <f t="shared" si="63"/>
        <v>7923841.9199999999</v>
      </c>
      <c r="I1091" s="10">
        <f t="shared" ref="I1091:I1154" si="64">LN(H1091)</f>
        <v>15.88538673708114</v>
      </c>
      <c r="J1091" s="10">
        <v>0.5</v>
      </c>
      <c r="K1091" s="10">
        <v>383.7</v>
      </c>
      <c r="L1091" s="6">
        <f t="shared" si="59"/>
        <v>5.9498609972529071</v>
      </c>
      <c r="M1091" s="11"/>
      <c r="N1091" s="11">
        <f t="shared" si="60"/>
        <v>0</v>
      </c>
      <c r="O1091" s="5">
        <v>0</v>
      </c>
      <c r="P1091" s="5">
        <v>1</v>
      </c>
      <c r="Q1091" s="12">
        <v>0</v>
      </c>
      <c r="R1091" s="5">
        <v>0</v>
      </c>
      <c r="S1091" s="5">
        <f t="shared" si="61"/>
        <v>0</v>
      </c>
      <c r="T1091" s="5">
        <v>2239.1888410000001</v>
      </c>
      <c r="U1091" s="5">
        <f t="shared" si="4"/>
        <v>7.7138689547125852</v>
      </c>
      <c r="V1091" s="2">
        <v>0</v>
      </c>
      <c r="W1091" s="12">
        <v>0</v>
      </c>
      <c r="X1091" s="5">
        <v>188.56162800000001</v>
      </c>
      <c r="Y1091" s="6">
        <f t="shared" si="62"/>
        <v>113.5088595199491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1</v>
      </c>
      <c r="AQ1091" s="6">
        <v>0</v>
      </c>
      <c r="AR1091" s="6">
        <v>0</v>
      </c>
      <c r="AS1091" s="11">
        <v>0</v>
      </c>
      <c r="AT1091" s="5">
        <v>1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</row>
    <row r="1092" spans="1:52" ht="15.75" customHeight="1">
      <c r="A1092" s="4">
        <v>43405</v>
      </c>
      <c r="B1092" s="2" t="s">
        <v>20</v>
      </c>
      <c r="C1092" s="19">
        <v>2</v>
      </c>
      <c r="D1092" s="5" t="s">
        <v>13</v>
      </c>
      <c r="E1092" s="6">
        <v>86393.185200000007</v>
      </c>
      <c r="F1092" s="6">
        <f t="shared" si="0"/>
        <v>11.366664076681351</v>
      </c>
      <c r="G1092" s="21">
        <v>451218.77600000001</v>
      </c>
      <c r="H1092" s="30">
        <f t="shared" si="63"/>
        <v>8375060.6959999995</v>
      </c>
      <c r="I1092" s="10">
        <f t="shared" si="64"/>
        <v>15.940768882932725</v>
      </c>
      <c r="J1092" s="10">
        <v>0.5</v>
      </c>
      <c r="K1092" s="10">
        <v>402.49</v>
      </c>
      <c r="L1092" s="6">
        <f t="shared" si="59"/>
        <v>5.9976702518294864</v>
      </c>
      <c r="M1092" s="11"/>
      <c r="N1092" s="11">
        <f t="shared" si="60"/>
        <v>0</v>
      </c>
      <c r="O1092" s="5">
        <v>0</v>
      </c>
      <c r="P1092" s="5">
        <v>1</v>
      </c>
      <c r="Q1092" s="12">
        <v>0</v>
      </c>
      <c r="R1092" s="5">
        <v>0</v>
      </c>
      <c r="S1092" s="5">
        <f t="shared" si="61"/>
        <v>0</v>
      </c>
      <c r="T1092" s="5">
        <v>2239.1888410000001</v>
      </c>
      <c r="U1092" s="5">
        <f t="shared" si="4"/>
        <v>7.7138689547125852</v>
      </c>
      <c r="V1092" s="2">
        <v>0</v>
      </c>
      <c r="W1092" s="12">
        <v>0</v>
      </c>
      <c r="X1092" s="5">
        <v>192.31694999999999</v>
      </c>
      <c r="Y1092" s="6">
        <f t="shared" si="62"/>
        <v>115.76945899541698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1</v>
      </c>
      <c r="AR1092" s="6">
        <v>0</v>
      </c>
      <c r="AS1092" s="11">
        <v>0</v>
      </c>
      <c r="AT1092" s="5">
        <v>1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</row>
    <row r="1093" spans="1:52" ht="15.75" customHeight="1">
      <c r="A1093" s="4">
        <v>43435</v>
      </c>
      <c r="B1093" s="2" t="s">
        <v>20</v>
      </c>
      <c r="C1093" s="19">
        <v>2</v>
      </c>
      <c r="D1093" s="5" t="s">
        <v>13</v>
      </c>
      <c r="E1093" s="6">
        <v>98735.068799999994</v>
      </c>
      <c r="F1093" s="6">
        <f t="shared" si="0"/>
        <v>11.500195469305874</v>
      </c>
      <c r="G1093" s="21">
        <v>517250.79200000002</v>
      </c>
      <c r="H1093" s="30">
        <f t="shared" si="63"/>
        <v>8892311.4879999999</v>
      </c>
      <c r="I1093" s="10">
        <f t="shared" si="64"/>
        <v>16.000697583592135</v>
      </c>
      <c r="J1093" s="10">
        <v>0.5</v>
      </c>
      <c r="K1093" s="10">
        <v>390.49</v>
      </c>
      <c r="L1093" s="6">
        <f t="shared" si="59"/>
        <v>5.9674023607572231</v>
      </c>
      <c r="M1093" s="11"/>
      <c r="N1093" s="11">
        <f t="shared" si="60"/>
        <v>0</v>
      </c>
      <c r="O1093" s="5">
        <v>0</v>
      </c>
      <c r="P1093" s="5">
        <v>1</v>
      </c>
      <c r="Q1093" s="12">
        <v>0</v>
      </c>
      <c r="R1093" s="5">
        <v>0</v>
      </c>
      <c r="S1093" s="5">
        <f t="shared" si="61"/>
        <v>0</v>
      </c>
      <c r="T1093" s="5">
        <v>2239.1888410000001</v>
      </c>
      <c r="U1093" s="5">
        <f t="shared" si="4"/>
        <v>7.7138689547125852</v>
      </c>
      <c r="V1093" s="2">
        <v>0</v>
      </c>
      <c r="W1093" s="12">
        <v>0</v>
      </c>
      <c r="X1093" s="5">
        <v>182.61431099999999</v>
      </c>
      <c r="Y1093" s="6">
        <f t="shared" si="62"/>
        <v>109.9287399747699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1</v>
      </c>
      <c r="AS1093" s="11">
        <v>0</v>
      </c>
      <c r="AT1093" s="5">
        <v>1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</row>
    <row r="1094" spans="1:52" ht="15.75" customHeight="1">
      <c r="A1094" s="4">
        <v>43466</v>
      </c>
      <c r="B1094" s="2" t="s">
        <v>20</v>
      </c>
      <c r="C1094" s="19">
        <v>2</v>
      </c>
      <c r="D1094" s="5" t="s">
        <v>13</v>
      </c>
      <c r="E1094" s="6">
        <v>89093.768400000001</v>
      </c>
      <c r="F1094" s="6">
        <f t="shared" si="0"/>
        <v>11.397444671619088</v>
      </c>
      <c r="G1094" s="21">
        <v>656193.15899999999</v>
      </c>
      <c r="H1094" s="30">
        <f t="shared" si="63"/>
        <v>9548504.6469999999</v>
      </c>
      <c r="I1094" s="10">
        <f t="shared" si="64"/>
        <v>16.071895118730787</v>
      </c>
      <c r="J1094" s="10">
        <v>0.5</v>
      </c>
      <c r="K1094" s="10">
        <v>401.35</v>
      </c>
      <c r="L1094" s="6">
        <f t="shared" si="59"/>
        <v>5.9948338645775863</v>
      </c>
      <c r="M1094" s="11"/>
      <c r="N1094" s="11">
        <f t="shared" si="60"/>
        <v>0</v>
      </c>
      <c r="O1094" s="5">
        <v>0</v>
      </c>
      <c r="P1094" s="5">
        <v>1</v>
      </c>
      <c r="Q1094" s="12">
        <v>0</v>
      </c>
      <c r="R1094" s="5">
        <v>0</v>
      </c>
      <c r="S1094" s="5">
        <f t="shared" si="61"/>
        <v>0</v>
      </c>
      <c r="T1094" s="5">
        <v>2239.1888410000001</v>
      </c>
      <c r="U1094" s="5">
        <f t="shared" si="4"/>
        <v>7.7138689547125852</v>
      </c>
      <c r="V1094" s="2">
        <v>0</v>
      </c>
      <c r="W1094" s="12">
        <v>0</v>
      </c>
      <c r="X1094" s="5">
        <v>180.94665000000001</v>
      </c>
      <c r="Y1094" s="6">
        <f t="shared" ref="Y1094:Y1141" si="65">X1094*100/166.12</f>
        <v>108.92526486876956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1</v>
      </c>
      <c r="AH1094" s="5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11">
        <v>0</v>
      </c>
      <c r="AT1094" s="5">
        <v>1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</row>
    <row r="1095" spans="1:52" ht="15.75" customHeight="1">
      <c r="A1095" s="4">
        <v>43497</v>
      </c>
      <c r="B1095" s="2" t="s">
        <v>20</v>
      </c>
      <c r="C1095" s="19">
        <v>2</v>
      </c>
      <c r="D1095" s="5" t="s">
        <v>13</v>
      </c>
      <c r="E1095" s="6">
        <v>82240.401599999997</v>
      </c>
      <c r="F1095" s="6">
        <f t="shared" si="0"/>
        <v>11.317401963945551</v>
      </c>
      <c r="G1095" s="21">
        <v>730479.17700000003</v>
      </c>
      <c r="H1095" s="30">
        <f t="shared" si="63"/>
        <v>10278983.823999999</v>
      </c>
      <c r="I1095" s="10">
        <f t="shared" si="64"/>
        <v>16.145611963299881</v>
      </c>
      <c r="J1095" s="10">
        <v>0.5</v>
      </c>
      <c r="K1095" s="10">
        <v>389.37</v>
      </c>
      <c r="L1095" s="6">
        <f t="shared" si="59"/>
        <v>5.9645300483677772</v>
      </c>
      <c r="M1095" s="11"/>
      <c r="N1095" s="11">
        <f t="shared" si="60"/>
        <v>0</v>
      </c>
      <c r="O1095" s="5">
        <v>0</v>
      </c>
      <c r="P1095" s="5">
        <v>1</v>
      </c>
      <c r="Q1095" s="12">
        <v>0</v>
      </c>
      <c r="R1095" s="5">
        <v>0</v>
      </c>
      <c r="S1095" s="5">
        <f t="shared" si="61"/>
        <v>0</v>
      </c>
      <c r="T1095" s="5">
        <v>2239.1888410000001</v>
      </c>
      <c r="U1095" s="5">
        <f t="shared" si="4"/>
        <v>7.7138689547125852</v>
      </c>
      <c r="V1095" s="2">
        <v>0</v>
      </c>
      <c r="W1095" s="12">
        <v>0</v>
      </c>
      <c r="X1095" s="5">
        <v>185.06391300000001</v>
      </c>
      <c r="Y1095" s="6">
        <f t="shared" si="65"/>
        <v>111.40375210691069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1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11">
        <v>0</v>
      </c>
      <c r="AT1095" s="5">
        <v>1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</row>
    <row r="1096" spans="1:52" ht="15.75" customHeight="1">
      <c r="A1096" s="4">
        <v>43525</v>
      </c>
      <c r="B1096" s="2" t="s">
        <v>20</v>
      </c>
      <c r="C1096" s="19">
        <v>2</v>
      </c>
      <c r="D1096" s="5" t="s">
        <v>13</v>
      </c>
      <c r="E1096" s="6">
        <v>61680.301200000002</v>
      </c>
      <c r="F1096" s="6">
        <f t="shared" si="0"/>
        <v>11.029719891493771</v>
      </c>
      <c r="G1096" s="21">
        <v>1064766.2579999999</v>
      </c>
      <c r="H1096" s="30">
        <f t="shared" si="63"/>
        <v>11343750.081999999</v>
      </c>
      <c r="I1096" s="10">
        <f t="shared" si="64"/>
        <v>16.244177496658047</v>
      </c>
      <c r="J1096" s="10">
        <v>0.5</v>
      </c>
      <c r="K1096" s="10">
        <v>384.07</v>
      </c>
      <c r="L1096" s="6">
        <f t="shared" si="59"/>
        <v>5.950824827641287</v>
      </c>
      <c r="M1096" s="11"/>
      <c r="N1096" s="11">
        <f t="shared" si="60"/>
        <v>0</v>
      </c>
      <c r="O1096" s="5">
        <v>0</v>
      </c>
      <c r="P1096" s="5">
        <v>1</v>
      </c>
      <c r="Q1096" s="12">
        <v>0</v>
      </c>
      <c r="R1096" s="5">
        <v>0</v>
      </c>
      <c r="S1096" s="5">
        <f t="shared" si="61"/>
        <v>0</v>
      </c>
      <c r="T1096" s="5">
        <v>2239.1888410000001</v>
      </c>
      <c r="U1096" s="5">
        <f t="shared" si="4"/>
        <v>7.7138689547125852</v>
      </c>
      <c r="V1096" s="2">
        <v>0</v>
      </c>
      <c r="W1096" s="12">
        <v>0</v>
      </c>
      <c r="X1096" s="5">
        <v>184.75676200000001</v>
      </c>
      <c r="Y1096" s="6">
        <f t="shared" si="65"/>
        <v>111.21885504454612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6">
        <v>1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11">
        <v>0</v>
      </c>
      <c r="AT1096" s="5">
        <v>1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</row>
    <row r="1097" spans="1:52" ht="15.75" customHeight="1">
      <c r="A1097" s="4">
        <v>43556</v>
      </c>
      <c r="B1097" s="2" t="s">
        <v>20</v>
      </c>
      <c r="C1097" s="19">
        <v>2</v>
      </c>
      <c r="D1097" s="5" t="s">
        <v>13</v>
      </c>
      <c r="E1097" s="6">
        <v>47973.567600000002</v>
      </c>
      <c r="F1097" s="6">
        <f t="shared" si="0"/>
        <v>10.778405463212865</v>
      </c>
      <c r="G1097" s="21">
        <v>1027623.249</v>
      </c>
      <c r="H1097" s="30">
        <f t="shared" si="63"/>
        <v>12371373.330999998</v>
      </c>
      <c r="I1097" s="10">
        <f t="shared" si="64"/>
        <v>16.330895759305719</v>
      </c>
      <c r="J1097" s="10">
        <v>0.5</v>
      </c>
      <c r="K1097" s="10">
        <v>374.23</v>
      </c>
      <c r="L1097" s="6">
        <f t="shared" si="59"/>
        <v>5.9248705816579976</v>
      </c>
      <c r="M1097" s="11"/>
      <c r="N1097" s="11">
        <f t="shared" si="60"/>
        <v>0</v>
      </c>
      <c r="O1097" s="5">
        <v>0</v>
      </c>
      <c r="P1097" s="5">
        <v>1</v>
      </c>
      <c r="Q1097" s="12">
        <v>0</v>
      </c>
      <c r="R1097" s="5">
        <v>0</v>
      </c>
      <c r="S1097" s="5">
        <f t="shared" si="61"/>
        <v>0</v>
      </c>
      <c r="T1097" s="5">
        <v>2239.1888410000001</v>
      </c>
      <c r="U1097" s="5">
        <f t="shared" si="4"/>
        <v>7.7138689547125852</v>
      </c>
      <c r="V1097" s="2">
        <v>0</v>
      </c>
      <c r="W1097" s="12">
        <v>0</v>
      </c>
      <c r="X1097" s="5">
        <v>182.136754</v>
      </c>
      <c r="Y1097" s="6">
        <f t="shared" si="65"/>
        <v>109.64167710089092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6">
        <v>0</v>
      </c>
      <c r="AJ1097" s="6">
        <v>1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11">
        <v>0</v>
      </c>
      <c r="AT1097" s="5">
        <v>1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</row>
    <row r="1098" spans="1:52" ht="15.75" customHeight="1">
      <c r="A1098" s="9">
        <v>43586</v>
      </c>
      <c r="B1098" s="2" t="s">
        <v>20</v>
      </c>
      <c r="C1098" s="19">
        <v>2</v>
      </c>
      <c r="D1098" s="5" t="s">
        <v>13</v>
      </c>
      <c r="E1098" s="6">
        <v>102800.50199999999</v>
      </c>
      <c r="F1098" s="6">
        <f t="shared" si="0"/>
        <v>11.540545515259762</v>
      </c>
      <c r="G1098" s="21">
        <v>928575.22499999998</v>
      </c>
      <c r="H1098" s="30">
        <f t="shared" si="63"/>
        <v>13299948.555999998</v>
      </c>
      <c r="I1098" s="10">
        <f t="shared" si="64"/>
        <v>16.403270725214576</v>
      </c>
      <c r="J1098" s="10">
        <v>0.5</v>
      </c>
      <c r="K1098" s="10">
        <v>425.1</v>
      </c>
      <c r="L1098" s="6">
        <f t="shared" si="59"/>
        <v>6.0523244353647447</v>
      </c>
      <c r="M1098" s="11"/>
      <c r="N1098" s="11">
        <f t="shared" si="60"/>
        <v>0</v>
      </c>
      <c r="O1098" s="5">
        <v>0</v>
      </c>
      <c r="P1098" s="5">
        <v>1</v>
      </c>
      <c r="Q1098" s="12">
        <v>0</v>
      </c>
      <c r="R1098" s="5">
        <v>0</v>
      </c>
      <c r="S1098" s="5">
        <f t="shared" si="61"/>
        <v>0</v>
      </c>
      <c r="T1098" s="5">
        <v>2239.1888410000001</v>
      </c>
      <c r="U1098" s="5">
        <f t="shared" si="4"/>
        <v>7.7138689547125852</v>
      </c>
      <c r="V1098" s="2">
        <v>0</v>
      </c>
      <c r="W1098" s="12">
        <v>0</v>
      </c>
      <c r="X1098" s="5">
        <v>181.04628500000001</v>
      </c>
      <c r="Y1098" s="6">
        <f t="shared" si="65"/>
        <v>108.98524259571396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6">
        <v>0</v>
      </c>
      <c r="AJ1098" s="6">
        <v>0</v>
      </c>
      <c r="AK1098" s="6">
        <v>1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11">
        <v>0</v>
      </c>
      <c r="AT1098" s="5">
        <v>1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</row>
    <row r="1099" spans="1:52" ht="15.75" customHeight="1">
      <c r="A1099" s="4">
        <v>43617</v>
      </c>
      <c r="B1099" s="2" t="s">
        <v>20</v>
      </c>
      <c r="C1099" s="19">
        <v>2</v>
      </c>
      <c r="D1099" s="5" t="s">
        <v>13</v>
      </c>
      <c r="E1099" s="6">
        <v>68533.668000000005</v>
      </c>
      <c r="F1099" s="6">
        <f t="shared" si="0"/>
        <v>11.135080407151596</v>
      </c>
      <c r="G1099" s="21">
        <v>940956.228</v>
      </c>
      <c r="H1099" s="30">
        <f t="shared" si="63"/>
        <v>14240904.783999998</v>
      </c>
      <c r="I1099" s="10">
        <f t="shared" si="64"/>
        <v>16.471629000131884</v>
      </c>
      <c r="J1099" s="10">
        <v>0.5</v>
      </c>
      <c r="K1099" s="10">
        <v>374.76</v>
      </c>
      <c r="L1099" s="6">
        <f t="shared" si="59"/>
        <v>5.9262858210829874</v>
      </c>
      <c r="M1099" s="11"/>
      <c r="N1099" s="11">
        <f t="shared" si="60"/>
        <v>0</v>
      </c>
      <c r="O1099" s="5">
        <v>0</v>
      </c>
      <c r="P1099" s="5">
        <v>1</v>
      </c>
      <c r="Q1099" s="12">
        <v>0</v>
      </c>
      <c r="R1099" s="5">
        <v>0</v>
      </c>
      <c r="S1099" s="5">
        <f t="shared" si="61"/>
        <v>0</v>
      </c>
      <c r="T1099" s="5">
        <v>2239.1888410000001</v>
      </c>
      <c r="U1099" s="5">
        <f t="shared" si="4"/>
        <v>7.7138689547125852</v>
      </c>
      <c r="V1099" s="2">
        <v>0</v>
      </c>
      <c r="W1099" s="12">
        <v>0</v>
      </c>
      <c r="X1099" s="5">
        <v>181.75961000000001</v>
      </c>
      <c r="Y1099" s="6">
        <f t="shared" si="65"/>
        <v>109.41464603900793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6">
        <v>0</v>
      </c>
      <c r="AJ1099" s="6">
        <v>0</v>
      </c>
      <c r="AK1099" s="6">
        <v>0</v>
      </c>
      <c r="AL1099" s="6">
        <v>1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11">
        <v>0</v>
      </c>
      <c r="AT1099" s="5">
        <v>1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</row>
    <row r="1100" spans="1:52" ht="15.75" customHeight="1">
      <c r="A1100" s="4">
        <v>43647</v>
      </c>
      <c r="B1100" s="2" t="s">
        <v>20</v>
      </c>
      <c r="C1100" s="19">
        <v>2</v>
      </c>
      <c r="D1100" s="5" t="s">
        <v>13</v>
      </c>
      <c r="E1100" s="6">
        <v>109653.8688</v>
      </c>
      <c r="F1100" s="6">
        <f t="shared" si="0"/>
        <v>11.605084036397333</v>
      </c>
      <c r="G1100" s="21">
        <v>953337.23100000003</v>
      </c>
      <c r="H1100" s="30">
        <f t="shared" si="63"/>
        <v>15194242.014999999</v>
      </c>
      <c r="I1100" s="10">
        <f t="shared" si="64"/>
        <v>16.536427099245422</v>
      </c>
      <c r="J1100" s="10">
        <v>0.5</v>
      </c>
      <c r="K1100" s="10">
        <v>428.56</v>
      </c>
      <c r="L1100" s="6">
        <f t="shared" si="59"/>
        <v>6.0604307515727047</v>
      </c>
      <c r="M1100" s="11"/>
      <c r="N1100" s="11">
        <f t="shared" si="60"/>
        <v>0</v>
      </c>
      <c r="O1100" s="5">
        <v>0</v>
      </c>
      <c r="P1100" s="5">
        <v>1</v>
      </c>
      <c r="Q1100" s="12">
        <v>0</v>
      </c>
      <c r="R1100" s="5">
        <v>0</v>
      </c>
      <c r="S1100" s="5">
        <f t="shared" si="61"/>
        <v>0</v>
      </c>
      <c r="T1100" s="5">
        <v>2239.1888410000001</v>
      </c>
      <c r="U1100" s="5">
        <f t="shared" si="4"/>
        <v>7.7138689547125852</v>
      </c>
      <c r="V1100" s="2">
        <v>0</v>
      </c>
      <c r="W1100" s="12">
        <v>0</v>
      </c>
      <c r="X1100" s="5">
        <v>179.04343800000001</v>
      </c>
      <c r="Y1100" s="6">
        <f t="shared" si="65"/>
        <v>107.77957982181556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1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11">
        <v>0</v>
      </c>
      <c r="AT1100" s="5">
        <v>1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</row>
    <row r="1101" spans="1:52" ht="15.75" customHeight="1">
      <c r="A1101" s="4">
        <v>43678</v>
      </c>
      <c r="B1101" s="2" t="s">
        <v>20</v>
      </c>
      <c r="C1101" s="19">
        <v>2</v>
      </c>
      <c r="D1101" s="5" t="s">
        <v>13</v>
      </c>
      <c r="E1101" s="6">
        <v>78813.718200000003</v>
      </c>
      <c r="F1101" s="6">
        <f t="shared" si="0"/>
        <v>11.274842349526756</v>
      </c>
      <c r="G1101" s="21">
        <v>1052385.2549999999</v>
      </c>
      <c r="H1101" s="30">
        <f t="shared" si="63"/>
        <v>16246627.27</v>
      </c>
      <c r="I1101" s="10">
        <f t="shared" si="64"/>
        <v>16.603395892582611</v>
      </c>
      <c r="J1101" s="10">
        <v>0.5</v>
      </c>
      <c r="K1101" s="10">
        <v>388</v>
      </c>
      <c r="L1101" s="6">
        <f t="shared" si="59"/>
        <v>5.9610053396232736</v>
      </c>
      <c r="M1101" s="11"/>
      <c r="N1101" s="11">
        <f t="shared" si="60"/>
        <v>0</v>
      </c>
      <c r="O1101" s="5">
        <v>0</v>
      </c>
      <c r="P1101" s="5">
        <v>1</v>
      </c>
      <c r="Q1101" s="12">
        <v>0</v>
      </c>
      <c r="R1101" s="5">
        <v>0</v>
      </c>
      <c r="S1101" s="5">
        <f t="shared" si="61"/>
        <v>0</v>
      </c>
      <c r="T1101" s="5">
        <v>2239.1888410000001</v>
      </c>
      <c r="U1101" s="5">
        <f t="shared" si="4"/>
        <v>7.7138689547125852</v>
      </c>
      <c r="V1101" s="2">
        <v>0</v>
      </c>
      <c r="W1101" s="12">
        <v>0</v>
      </c>
      <c r="X1101" s="5">
        <v>179.18536700000001</v>
      </c>
      <c r="Y1101" s="6">
        <f t="shared" si="65"/>
        <v>107.86501745725981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1</v>
      </c>
      <c r="AO1101" s="6">
        <v>0</v>
      </c>
      <c r="AP1101" s="6">
        <v>0</v>
      </c>
      <c r="AQ1101" s="6">
        <v>0</v>
      </c>
      <c r="AR1101" s="6">
        <v>0</v>
      </c>
      <c r="AS1101" s="11">
        <v>0</v>
      </c>
      <c r="AT1101" s="5">
        <v>1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</row>
    <row r="1102" spans="1:52" ht="15.75" customHeight="1">
      <c r="A1102" s="4">
        <v>43709</v>
      </c>
      <c r="B1102" s="2" t="s">
        <v>20</v>
      </c>
      <c r="C1102" s="19">
        <v>2</v>
      </c>
      <c r="D1102" s="5" t="s">
        <v>13</v>
      </c>
      <c r="E1102" s="6">
        <v>75387.034799999994</v>
      </c>
      <c r="F1102" s="6">
        <f t="shared" si="0"/>
        <v>11.230390586955922</v>
      </c>
      <c r="G1102" s="21">
        <v>965718.23400000005</v>
      </c>
      <c r="H1102" s="30">
        <f t="shared" si="63"/>
        <v>17212345.504000001</v>
      </c>
      <c r="I1102" s="10">
        <f t="shared" si="64"/>
        <v>16.661137446176294</v>
      </c>
      <c r="J1102" s="10">
        <v>0.5</v>
      </c>
      <c r="K1102" s="10">
        <v>390.59</v>
      </c>
      <c r="L1102" s="6">
        <f t="shared" si="59"/>
        <v>5.967658416476346</v>
      </c>
      <c r="M1102" s="11"/>
      <c r="N1102" s="11">
        <f t="shared" si="60"/>
        <v>0</v>
      </c>
      <c r="O1102" s="5">
        <v>0</v>
      </c>
      <c r="P1102" s="5">
        <v>1</v>
      </c>
      <c r="Q1102" s="12">
        <v>0</v>
      </c>
      <c r="R1102" s="5">
        <v>0</v>
      </c>
      <c r="S1102" s="5">
        <f t="shared" si="61"/>
        <v>0</v>
      </c>
      <c r="T1102" s="5">
        <v>2239.1888410000001</v>
      </c>
      <c r="U1102" s="5">
        <f t="shared" si="4"/>
        <v>7.7138689547125852</v>
      </c>
      <c r="V1102" s="2">
        <v>0</v>
      </c>
      <c r="W1102" s="12">
        <v>0</v>
      </c>
      <c r="X1102" s="5">
        <v>186.393001</v>
      </c>
      <c r="Y1102" s="6">
        <f t="shared" si="65"/>
        <v>112.20382915964363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1</v>
      </c>
      <c r="AP1102" s="6">
        <v>0</v>
      </c>
      <c r="AQ1102" s="6">
        <v>0</v>
      </c>
      <c r="AR1102" s="6">
        <v>0</v>
      </c>
      <c r="AS1102" s="11">
        <v>0</v>
      </c>
      <c r="AT1102" s="5">
        <v>1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</row>
    <row r="1103" spans="1:52" ht="15.75" customHeight="1">
      <c r="A1103" s="4">
        <v>43739</v>
      </c>
      <c r="B1103" s="2" t="s">
        <v>20</v>
      </c>
      <c r="C1103" s="19">
        <v>2</v>
      </c>
      <c r="D1103" s="5" t="s">
        <v>13</v>
      </c>
      <c r="E1103" s="6">
        <v>130213.96920000001</v>
      </c>
      <c r="F1103" s="6">
        <f t="shared" si="0"/>
        <v>11.776934293323992</v>
      </c>
      <c r="G1103" s="21">
        <v>594288.14399999997</v>
      </c>
      <c r="H1103" s="30">
        <f t="shared" si="63"/>
        <v>17806633.648000002</v>
      </c>
      <c r="I1103" s="10">
        <f t="shared" si="64"/>
        <v>16.695081622689475</v>
      </c>
      <c r="J1103" s="10">
        <v>0.5</v>
      </c>
      <c r="K1103" s="10">
        <v>405.46</v>
      </c>
      <c r="L1103" s="6">
        <f t="shared" si="59"/>
        <v>6.0050222250400473</v>
      </c>
      <c r="M1103" s="11"/>
      <c r="N1103" s="11">
        <f t="shared" si="60"/>
        <v>0</v>
      </c>
      <c r="O1103" s="5">
        <v>0</v>
      </c>
      <c r="P1103" s="5">
        <v>1</v>
      </c>
      <c r="Q1103" s="12">
        <v>0</v>
      </c>
      <c r="R1103" s="5">
        <v>0</v>
      </c>
      <c r="S1103" s="5">
        <f t="shared" si="61"/>
        <v>0</v>
      </c>
      <c r="T1103" s="5">
        <v>2239.1888410000001</v>
      </c>
      <c r="U1103" s="5">
        <f t="shared" si="4"/>
        <v>7.7138689547125852</v>
      </c>
      <c r="V1103" s="2">
        <v>0</v>
      </c>
      <c r="W1103" s="12">
        <v>0</v>
      </c>
      <c r="X1103" s="5">
        <v>184.29302200000001</v>
      </c>
      <c r="Y1103" s="6">
        <f t="shared" si="65"/>
        <v>110.93969540091501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1</v>
      </c>
      <c r="AQ1103" s="6">
        <v>0</v>
      </c>
      <c r="AR1103" s="6">
        <v>0</v>
      </c>
      <c r="AS1103" s="11">
        <v>0</v>
      </c>
      <c r="AT1103" s="5">
        <v>1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</row>
    <row r="1104" spans="1:52" ht="15.75" customHeight="1">
      <c r="A1104" s="4">
        <v>43770</v>
      </c>
      <c r="B1104" s="2" t="s">
        <v>20</v>
      </c>
      <c r="C1104" s="19">
        <v>2</v>
      </c>
      <c r="D1104" s="5" t="s">
        <v>13</v>
      </c>
      <c r="E1104" s="6">
        <v>95947.135200000004</v>
      </c>
      <c r="F1104" s="6">
        <f t="shared" si="0"/>
        <v>11.47155264377281</v>
      </c>
      <c r="G1104" s="21">
        <v>507621.12300000002</v>
      </c>
      <c r="H1104" s="30">
        <f t="shared" si="63"/>
        <v>18314254.771000002</v>
      </c>
      <c r="I1104" s="10">
        <f t="shared" si="64"/>
        <v>16.72319026382312</v>
      </c>
      <c r="J1104" s="10">
        <v>0.5</v>
      </c>
      <c r="K1104" s="10">
        <v>410.6</v>
      </c>
      <c r="L1104" s="6">
        <f t="shared" si="59"/>
        <v>6.0176195045848333</v>
      </c>
      <c r="M1104" s="11"/>
      <c r="N1104" s="11">
        <f t="shared" si="60"/>
        <v>0</v>
      </c>
      <c r="O1104" s="5">
        <v>0</v>
      </c>
      <c r="P1104" s="5">
        <v>1</v>
      </c>
      <c r="Q1104" s="12">
        <v>0</v>
      </c>
      <c r="R1104" s="5">
        <v>0</v>
      </c>
      <c r="S1104" s="5">
        <f t="shared" si="61"/>
        <v>0</v>
      </c>
      <c r="T1104" s="5">
        <v>2239.1888410000001</v>
      </c>
      <c r="U1104" s="5">
        <f t="shared" si="4"/>
        <v>7.7138689547125852</v>
      </c>
      <c r="V1104" s="2">
        <v>0</v>
      </c>
      <c r="W1104" s="12">
        <v>0</v>
      </c>
      <c r="X1104" s="5">
        <v>185.01352199999999</v>
      </c>
      <c r="Y1104" s="6">
        <f t="shared" si="65"/>
        <v>111.37341801107634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1</v>
      </c>
      <c r="AR1104" s="6">
        <v>0</v>
      </c>
      <c r="AS1104" s="11">
        <v>0</v>
      </c>
      <c r="AT1104" s="5">
        <v>1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</row>
    <row r="1105" spans="1:52" ht="15.75" customHeight="1">
      <c r="A1105" s="4">
        <v>43800</v>
      </c>
      <c r="B1105" s="2" t="s">
        <v>20</v>
      </c>
      <c r="C1105" s="19">
        <v>2</v>
      </c>
      <c r="D1105" s="5" t="s">
        <v>13</v>
      </c>
      <c r="E1105" s="6">
        <v>109653.8688</v>
      </c>
      <c r="F1105" s="6">
        <f t="shared" si="0"/>
        <v>11.605084036397333</v>
      </c>
      <c r="G1105" s="21">
        <v>581907.14099999995</v>
      </c>
      <c r="H1105" s="30">
        <f t="shared" si="63"/>
        <v>18896161.912</v>
      </c>
      <c r="I1105" s="10">
        <f t="shared" si="64"/>
        <v>16.754469385968516</v>
      </c>
      <c r="J1105" s="10">
        <v>0.5</v>
      </c>
      <c r="K1105" s="10">
        <v>446.14</v>
      </c>
      <c r="L1105" s="6">
        <f t="shared" si="59"/>
        <v>6.1006328041086357</v>
      </c>
      <c r="M1105" s="11"/>
      <c r="N1105" s="11">
        <f t="shared" si="60"/>
        <v>0</v>
      </c>
      <c r="O1105" s="5">
        <v>0</v>
      </c>
      <c r="P1105" s="5">
        <v>1</v>
      </c>
      <c r="Q1105" s="12">
        <v>0</v>
      </c>
      <c r="R1105" s="5">
        <v>0</v>
      </c>
      <c r="S1105" s="5">
        <f t="shared" si="61"/>
        <v>0</v>
      </c>
      <c r="T1105" s="5">
        <v>2239.1888410000001</v>
      </c>
      <c r="U1105" s="5">
        <f t="shared" si="4"/>
        <v>7.7138689547125852</v>
      </c>
      <c r="V1105" s="2">
        <v>0</v>
      </c>
      <c r="W1105" s="12">
        <v>0</v>
      </c>
      <c r="X1105" s="5">
        <v>187.434155</v>
      </c>
      <c r="Y1105" s="6">
        <f t="shared" si="65"/>
        <v>112.83057729352275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1</v>
      </c>
      <c r="AS1105" s="11">
        <v>0</v>
      </c>
      <c r="AT1105" s="5">
        <v>1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</row>
    <row r="1106" spans="1:52" ht="15.75" customHeight="1">
      <c r="A1106" s="4">
        <v>43831</v>
      </c>
      <c r="B1106" s="2" t="s">
        <v>20</v>
      </c>
      <c r="C1106" s="19">
        <v>2</v>
      </c>
      <c r="D1106" s="5" t="s">
        <v>13</v>
      </c>
      <c r="E1106" s="6">
        <v>82931.015700000004</v>
      </c>
      <c r="F1106" s="6">
        <f t="shared" si="0"/>
        <v>11.325764405049012</v>
      </c>
      <c r="G1106" s="21">
        <v>619737.98349999997</v>
      </c>
      <c r="H1106" s="30">
        <f t="shared" si="63"/>
        <v>19515899.895500001</v>
      </c>
      <c r="I1106" s="10">
        <f t="shared" si="64"/>
        <v>16.78674007054931</v>
      </c>
      <c r="J1106" s="10">
        <v>0.5</v>
      </c>
      <c r="K1106" s="10">
        <v>445.58</v>
      </c>
      <c r="L1106" s="6">
        <f t="shared" si="59"/>
        <v>6.0993768043023771</v>
      </c>
      <c r="M1106" s="11"/>
      <c r="N1106" s="11">
        <f t="shared" si="60"/>
        <v>0</v>
      </c>
      <c r="O1106" s="5">
        <v>0</v>
      </c>
      <c r="P1106" s="5">
        <v>1</v>
      </c>
      <c r="Q1106" s="12">
        <v>0</v>
      </c>
      <c r="R1106" s="5">
        <v>0</v>
      </c>
      <c r="S1106" s="5">
        <f t="shared" si="61"/>
        <v>0</v>
      </c>
      <c r="T1106" s="5">
        <v>2239.1888410000001</v>
      </c>
      <c r="U1106" s="5">
        <f t="shared" si="4"/>
        <v>7.7138689547125852</v>
      </c>
      <c r="V1106" s="2">
        <v>0</v>
      </c>
      <c r="W1106" s="12">
        <v>0</v>
      </c>
      <c r="X1106" s="5">
        <v>185.66363200000001</v>
      </c>
      <c r="Y1106" s="6">
        <f t="shared" si="65"/>
        <v>111.76476763785215</v>
      </c>
      <c r="Z1106" s="5">
        <v>1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1</v>
      </c>
      <c r="AH1106" s="5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11">
        <v>0</v>
      </c>
      <c r="AT1106" s="5">
        <v>1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</row>
    <row r="1107" spans="1:52" ht="15.75" customHeight="1">
      <c r="A1107" s="4">
        <v>43862</v>
      </c>
      <c r="B1107" s="2" t="s">
        <v>20</v>
      </c>
      <c r="C1107" s="19">
        <v>2</v>
      </c>
      <c r="D1107" s="5" t="s">
        <v>13</v>
      </c>
      <c r="E1107" s="6">
        <v>76551.7068</v>
      </c>
      <c r="F1107" s="6">
        <f t="shared" si="0"/>
        <v>11.245721697375476</v>
      </c>
      <c r="G1107" s="21">
        <v>689897.00049999997</v>
      </c>
      <c r="H1107" s="30">
        <f t="shared" si="63"/>
        <v>20205796.896000002</v>
      </c>
      <c r="I1107" s="10">
        <f t="shared" si="64"/>
        <v>16.821480096251474</v>
      </c>
      <c r="J1107" s="10">
        <v>0.5</v>
      </c>
      <c r="K1107" s="10">
        <v>422.61</v>
      </c>
      <c r="L1107" s="6">
        <f t="shared" si="59"/>
        <v>6.0464497679403255</v>
      </c>
      <c r="M1107" s="11"/>
      <c r="N1107" s="11">
        <f t="shared" si="60"/>
        <v>0</v>
      </c>
      <c r="O1107" s="5">
        <v>0</v>
      </c>
      <c r="P1107" s="5">
        <v>1</v>
      </c>
      <c r="Q1107" s="12">
        <v>0</v>
      </c>
      <c r="R1107" s="5">
        <v>0</v>
      </c>
      <c r="S1107" s="5">
        <f t="shared" si="61"/>
        <v>0</v>
      </c>
      <c r="T1107" s="5">
        <v>2239.1888410000001</v>
      </c>
      <c r="U1107" s="5">
        <f t="shared" si="4"/>
        <v>7.7138689547125852</v>
      </c>
      <c r="V1107" s="2">
        <v>0</v>
      </c>
      <c r="W1107" s="12">
        <v>0</v>
      </c>
      <c r="X1107" s="5">
        <v>187.79663500000001</v>
      </c>
      <c r="Y1107" s="6">
        <f t="shared" si="65"/>
        <v>113.04878100168554</v>
      </c>
      <c r="Z1107" s="5">
        <v>3</v>
      </c>
      <c r="AA1107" s="5">
        <v>6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1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11">
        <v>0</v>
      </c>
      <c r="AT1107" s="5">
        <v>1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</row>
    <row r="1108" spans="1:52" ht="15.75" customHeight="1">
      <c r="A1108" s="4">
        <v>43891</v>
      </c>
      <c r="B1108" s="2" t="s">
        <v>20</v>
      </c>
      <c r="C1108" s="19">
        <v>2</v>
      </c>
      <c r="D1108" s="5" t="s">
        <v>13</v>
      </c>
      <c r="E1108" s="6">
        <v>57413.780100000004</v>
      </c>
      <c r="F1108" s="6">
        <f t="shared" si="0"/>
        <v>10.958039624923694</v>
      </c>
      <c r="G1108" s="21">
        <v>1005612.577</v>
      </c>
      <c r="H1108" s="30">
        <f t="shared" si="63"/>
        <v>21211409.473000001</v>
      </c>
      <c r="I1108" s="10">
        <f t="shared" si="64"/>
        <v>16.870049777562556</v>
      </c>
      <c r="J1108" s="10">
        <v>0.5</v>
      </c>
      <c r="K1108" s="10">
        <v>396.85</v>
      </c>
      <c r="L1108" s="6">
        <f t="shared" si="59"/>
        <v>5.9835583755368846</v>
      </c>
      <c r="M1108" s="11"/>
      <c r="N1108" s="11">
        <f t="shared" si="60"/>
        <v>0</v>
      </c>
      <c r="O1108" s="5">
        <v>0</v>
      </c>
      <c r="P1108" s="5">
        <v>1</v>
      </c>
      <c r="Q1108" s="12">
        <v>0</v>
      </c>
      <c r="R1108" s="5">
        <v>0</v>
      </c>
      <c r="S1108" s="5">
        <f t="shared" si="61"/>
        <v>0</v>
      </c>
      <c r="T1108" s="5">
        <v>2239.1888410000001</v>
      </c>
      <c r="U1108" s="5">
        <f t="shared" si="4"/>
        <v>7.7138689547125852</v>
      </c>
      <c r="V1108" s="2">
        <v>0</v>
      </c>
      <c r="W1108" s="12">
        <v>0</v>
      </c>
      <c r="X1108" s="5">
        <v>186.233902</v>
      </c>
      <c r="Y1108" s="6">
        <f t="shared" si="65"/>
        <v>112.10805562244161</v>
      </c>
      <c r="Z1108" s="5">
        <v>1251</v>
      </c>
      <c r="AA1108" s="5">
        <v>186</v>
      </c>
      <c r="AB1108" s="5">
        <v>32</v>
      </c>
      <c r="AC1108" s="5">
        <v>1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6">
        <v>1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11">
        <v>0</v>
      </c>
      <c r="AT1108" s="5">
        <v>1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</row>
    <row r="1109" spans="1:52" ht="15.75" customHeight="1">
      <c r="A1109" s="4">
        <v>43922</v>
      </c>
      <c r="B1109" s="2" t="s">
        <v>20</v>
      </c>
      <c r="C1109" s="19">
        <v>2</v>
      </c>
      <c r="D1109" s="5" t="s">
        <v>13</v>
      </c>
      <c r="E1109" s="6">
        <v>44655.162300000004</v>
      </c>
      <c r="F1109" s="6">
        <f t="shared" si="0"/>
        <v>10.70672519664279</v>
      </c>
      <c r="G1109" s="21">
        <v>970533.06850000005</v>
      </c>
      <c r="H1109" s="30">
        <f t="shared" si="63"/>
        <v>22181942.541500002</v>
      </c>
      <c r="I1109" s="10">
        <f t="shared" si="64"/>
        <v>16.914789116822487</v>
      </c>
      <c r="J1109" s="10">
        <v>0.5</v>
      </c>
      <c r="K1109" s="10">
        <v>282.60000000000002</v>
      </c>
      <c r="L1109" s="6">
        <f t="shared" si="59"/>
        <v>5.6440324702504272</v>
      </c>
      <c r="M1109" s="11"/>
      <c r="N1109" s="11">
        <f t="shared" si="60"/>
        <v>0</v>
      </c>
      <c r="O1109" s="5">
        <v>0</v>
      </c>
      <c r="P1109" s="5">
        <v>1</v>
      </c>
      <c r="Q1109" s="12">
        <v>0</v>
      </c>
      <c r="R1109" s="5">
        <v>0</v>
      </c>
      <c r="S1109" s="5">
        <f t="shared" si="61"/>
        <v>0</v>
      </c>
      <c r="T1109" s="5">
        <v>2239.1888410000001</v>
      </c>
      <c r="U1109" s="5">
        <f t="shared" si="4"/>
        <v>7.7138689547125852</v>
      </c>
      <c r="V1109" s="2">
        <v>0</v>
      </c>
      <c r="W1109" s="12">
        <v>0</v>
      </c>
      <c r="X1109" s="5">
        <v>196.942136</v>
      </c>
      <c r="Y1109" s="6">
        <f t="shared" si="65"/>
        <v>118.55413917649891</v>
      </c>
      <c r="Z1109" s="5">
        <v>34863</v>
      </c>
      <c r="AA1109" s="5">
        <v>2156</v>
      </c>
      <c r="AB1109" s="5">
        <v>1154</v>
      </c>
      <c r="AC1109" s="5">
        <v>10</v>
      </c>
      <c r="AD1109" s="5">
        <v>0</v>
      </c>
      <c r="AE1109" s="5">
        <v>0</v>
      </c>
      <c r="AF1109" s="5">
        <v>1</v>
      </c>
      <c r="AG1109" s="5">
        <v>0</v>
      </c>
      <c r="AH1109" s="5">
        <v>0</v>
      </c>
      <c r="AI1109" s="6">
        <v>0</v>
      </c>
      <c r="AJ1109" s="6">
        <v>1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11">
        <v>0</v>
      </c>
      <c r="AT1109" s="5">
        <v>1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</row>
    <row r="1110" spans="1:52" ht="15.75" customHeight="1">
      <c r="A1110" s="9">
        <v>43952</v>
      </c>
      <c r="B1110" s="2" t="s">
        <v>20</v>
      </c>
      <c r="C1110" s="19">
        <v>2</v>
      </c>
      <c r="D1110" s="5" t="s">
        <v>13</v>
      </c>
      <c r="E1110" s="6">
        <v>95689.633499999996</v>
      </c>
      <c r="F1110" s="6">
        <f t="shared" si="0"/>
        <v>11.468865248689685</v>
      </c>
      <c r="G1110" s="21">
        <v>876987.71250000002</v>
      </c>
      <c r="H1110" s="30">
        <f t="shared" si="63"/>
        <v>23058930.254000001</v>
      </c>
      <c r="I1110" s="10">
        <f t="shared" si="64"/>
        <v>16.953563682050056</v>
      </c>
      <c r="J1110" s="10">
        <v>0.5</v>
      </c>
      <c r="K1110" s="10">
        <v>315.67</v>
      </c>
      <c r="L1110" s="6">
        <f t="shared" si="59"/>
        <v>5.7546973641243069</v>
      </c>
      <c r="M1110" s="11"/>
      <c r="N1110" s="11">
        <f t="shared" si="60"/>
        <v>0</v>
      </c>
      <c r="O1110" s="5">
        <v>0</v>
      </c>
      <c r="P1110" s="5">
        <v>1</v>
      </c>
      <c r="Q1110" s="12">
        <v>0</v>
      </c>
      <c r="R1110" s="5">
        <v>0</v>
      </c>
      <c r="S1110" s="5">
        <f t="shared" si="61"/>
        <v>0</v>
      </c>
      <c r="T1110" s="5">
        <v>2239.1888410000001</v>
      </c>
      <c r="U1110" s="5">
        <f t="shared" si="4"/>
        <v>7.7138689547125852</v>
      </c>
      <c r="V1110" s="2">
        <v>0</v>
      </c>
      <c r="W1110" s="12">
        <v>0</v>
      </c>
      <c r="X1110" s="5">
        <v>199.396163</v>
      </c>
      <c r="Y1110" s="6">
        <f t="shared" si="65"/>
        <v>120.03140079460631</v>
      </c>
      <c r="Z1110" s="5">
        <v>190609</v>
      </c>
      <c r="AA1110" s="5">
        <v>9089</v>
      </c>
      <c r="AB1110" s="5">
        <v>5408</v>
      </c>
      <c r="AC1110" s="5">
        <v>38</v>
      </c>
      <c r="AD1110" s="5">
        <v>0</v>
      </c>
      <c r="AE1110" s="5">
        <v>0</v>
      </c>
      <c r="AF1110" s="5">
        <v>1</v>
      </c>
      <c r="AG1110" s="5">
        <v>0</v>
      </c>
      <c r="AH1110" s="5">
        <v>0</v>
      </c>
      <c r="AI1110" s="6">
        <v>0</v>
      </c>
      <c r="AJ1110" s="6">
        <v>0</v>
      </c>
      <c r="AK1110" s="6">
        <v>1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11">
        <v>0</v>
      </c>
      <c r="AT1110" s="5">
        <v>1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</row>
    <row r="1111" spans="1:52" ht="15.75" customHeight="1">
      <c r="A1111" s="4">
        <v>43983</v>
      </c>
      <c r="B1111" s="2" t="s">
        <v>20</v>
      </c>
      <c r="C1111" s="19">
        <v>2</v>
      </c>
      <c r="D1111" s="5" t="s">
        <v>13</v>
      </c>
      <c r="E1111" s="6">
        <v>63793.089</v>
      </c>
      <c r="F1111" s="6">
        <f t="shared" si="0"/>
        <v>11.063400140581521</v>
      </c>
      <c r="G1111" s="21">
        <v>888680.88199999998</v>
      </c>
      <c r="H1111" s="30">
        <f t="shared" si="63"/>
        <v>23947611.136</v>
      </c>
      <c r="I1111" s="10">
        <f t="shared" si="64"/>
        <v>16.991379133046873</v>
      </c>
      <c r="J1111" s="10">
        <v>0.5</v>
      </c>
      <c r="K1111" s="10">
        <v>402.45</v>
      </c>
      <c r="L1111" s="6">
        <f t="shared" si="59"/>
        <v>5.9975708655397426</v>
      </c>
      <c r="M1111" s="11"/>
      <c r="N1111" s="11">
        <f t="shared" si="60"/>
        <v>0</v>
      </c>
      <c r="O1111" s="5">
        <v>0</v>
      </c>
      <c r="P1111" s="5">
        <v>1</v>
      </c>
      <c r="Q1111" s="12">
        <v>0</v>
      </c>
      <c r="R1111" s="5">
        <v>0</v>
      </c>
      <c r="S1111" s="5">
        <f t="shared" si="61"/>
        <v>0</v>
      </c>
      <c r="T1111" s="5">
        <v>2239.1888410000001</v>
      </c>
      <c r="U1111" s="5">
        <f t="shared" si="4"/>
        <v>7.7138689547125852</v>
      </c>
      <c r="V1111" s="2">
        <v>0</v>
      </c>
      <c r="W1111" s="12">
        <v>0</v>
      </c>
      <c r="X1111" s="5">
        <v>195.466532</v>
      </c>
      <c r="Y1111" s="6">
        <f t="shared" si="65"/>
        <v>117.66586323139899</v>
      </c>
      <c r="Z1111" s="5">
        <v>585481</v>
      </c>
      <c r="AA1111" s="5">
        <v>28633</v>
      </c>
      <c r="AB1111" s="5">
        <v>17400</v>
      </c>
      <c r="AC1111" s="5">
        <v>127</v>
      </c>
      <c r="AD1111" s="5">
        <v>0</v>
      </c>
      <c r="AE1111" s="5">
        <v>0</v>
      </c>
      <c r="AF1111" s="5">
        <v>1</v>
      </c>
      <c r="AG1111" s="5">
        <v>0</v>
      </c>
      <c r="AH1111" s="5">
        <v>0</v>
      </c>
      <c r="AI1111" s="6">
        <v>0</v>
      </c>
      <c r="AJ1111" s="6">
        <v>0</v>
      </c>
      <c r="AK1111" s="6">
        <v>0</v>
      </c>
      <c r="AL1111" s="6">
        <v>1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11">
        <v>0</v>
      </c>
      <c r="AT1111" s="5">
        <v>1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</row>
    <row r="1112" spans="1:52" ht="15.75" customHeight="1">
      <c r="A1112" s="4">
        <v>44013</v>
      </c>
      <c r="B1112" s="2" t="s">
        <v>20</v>
      </c>
      <c r="C1112" s="19">
        <v>2</v>
      </c>
      <c r="D1112" s="5" t="s">
        <v>13</v>
      </c>
      <c r="E1112" s="6">
        <v>102068.9424</v>
      </c>
      <c r="F1112" s="6">
        <f t="shared" si="0"/>
        <v>11.533403769827258</v>
      </c>
      <c r="G1112" s="21">
        <v>900374.05149999994</v>
      </c>
      <c r="H1112" s="30">
        <f t="shared" si="63"/>
        <v>24847985.1875</v>
      </c>
      <c r="I1112" s="10">
        <f t="shared" si="64"/>
        <v>17.02828722824599</v>
      </c>
      <c r="J1112" s="10">
        <v>0.5</v>
      </c>
      <c r="K1112" s="10">
        <v>470.58</v>
      </c>
      <c r="L1112" s="6">
        <f t="shared" si="59"/>
        <v>6.1539659764526302</v>
      </c>
      <c r="M1112" s="11"/>
      <c r="N1112" s="11">
        <f t="shared" si="60"/>
        <v>0</v>
      </c>
      <c r="O1112" s="5">
        <v>0</v>
      </c>
      <c r="P1112" s="5">
        <v>1</v>
      </c>
      <c r="Q1112" s="12">
        <v>0</v>
      </c>
      <c r="R1112" s="5">
        <v>0</v>
      </c>
      <c r="S1112" s="5">
        <f t="shared" si="61"/>
        <v>0</v>
      </c>
      <c r="T1112" s="5">
        <v>2239.1888410000001</v>
      </c>
      <c r="U1112" s="5">
        <f t="shared" si="4"/>
        <v>7.7138689547125852</v>
      </c>
      <c r="V1112" s="2">
        <v>0</v>
      </c>
      <c r="W1112" s="12">
        <v>0</v>
      </c>
      <c r="X1112" s="5">
        <v>198.19180499999999</v>
      </c>
      <c r="Y1112" s="6">
        <f t="shared" si="65"/>
        <v>119.30640801830002</v>
      </c>
      <c r="Z1112" s="5">
        <v>1695988</v>
      </c>
      <c r="AA1112" s="5">
        <v>39089</v>
      </c>
      <c r="AB1112" s="5">
        <v>36511</v>
      </c>
      <c r="AC1112" s="5">
        <v>245</v>
      </c>
      <c r="AD1112" s="5">
        <v>0</v>
      </c>
      <c r="AE1112" s="5">
        <v>0</v>
      </c>
      <c r="AF1112" s="5">
        <v>1</v>
      </c>
      <c r="AG1112" s="5">
        <v>0</v>
      </c>
      <c r="AH1112" s="5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1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11">
        <v>0</v>
      </c>
      <c r="AT1112" s="5">
        <v>1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</row>
    <row r="1113" spans="1:52" ht="15.75" customHeight="1">
      <c r="A1113" s="4">
        <v>44044</v>
      </c>
      <c r="B1113" s="2" t="s">
        <v>20</v>
      </c>
      <c r="C1113" s="19">
        <v>2</v>
      </c>
      <c r="D1113" s="5" t="s">
        <v>13</v>
      </c>
      <c r="E1113" s="6">
        <v>73362.052349999998</v>
      </c>
      <c r="F1113" s="6">
        <f t="shared" si="0"/>
        <v>11.20316208295668</v>
      </c>
      <c r="G1113" s="21">
        <v>993919.40749999997</v>
      </c>
      <c r="H1113" s="30">
        <f t="shared" si="63"/>
        <v>25841904.594999999</v>
      </c>
      <c r="I1113" s="10">
        <f t="shared" si="64"/>
        <v>17.067507941399274</v>
      </c>
      <c r="J1113" s="10">
        <v>0.5</v>
      </c>
      <c r="K1113" s="10">
        <v>409.83</v>
      </c>
      <c r="L1113" s="6">
        <f t="shared" si="59"/>
        <v>6.0157424395675054</v>
      </c>
      <c r="M1113" s="11"/>
      <c r="N1113" s="11">
        <f t="shared" si="60"/>
        <v>0</v>
      </c>
      <c r="O1113" s="5">
        <v>0</v>
      </c>
      <c r="P1113" s="5">
        <v>1</v>
      </c>
      <c r="Q1113" s="12">
        <v>0</v>
      </c>
      <c r="R1113" s="5">
        <v>0</v>
      </c>
      <c r="S1113" s="5">
        <f t="shared" si="61"/>
        <v>0</v>
      </c>
      <c r="T1113" s="5">
        <v>2239.1888410000001</v>
      </c>
      <c r="U1113" s="5">
        <f t="shared" si="4"/>
        <v>7.7138689547125852</v>
      </c>
      <c r="V1113" s="2">
        <v>0</v>
      </c>
      <c r="W1113" s="12">
        <v>0</v>
      </c>
      <c r="X1113" s="5">
        <v>196.888035</v>
      </c>
      <c r="Y1113" s="6">
        <f t="shared" si="65"/>
        <v>118.52157175535758</v>
      </c>
      <c r="Z1113" s="5">
        <v>3691166</v>
      </c>
      <c r="AA1113" s="5">
        <v>6563</v>
      </c>
      <c r="AB1113" s="5">
        <v>65288</v>
      </c>
      <c r="AC1113" s="5">
        <v>264</v>
      </c>
      <c r="AD1113" s="5">
        <v>0</v>
      </c>
      <c r="AE1113" s="5">
        <v>0</v>
      </c>
      <c r="AF1113" s="5">
        <v>1</v>
      </c>
      <c r="AG1113" s="5">
        <v>0</v>
      </c>
      <c r="AH1113" s="5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1</v>
      </c>
      <c r="AO1113" s="6">
        <v>0</v>
      </c>
      <c r="AP1113" s="6">
        <v>0</v>
      </c>
      <c r="AQ1113" s="6">
        <v>0</v>
      </c>
      <c r="AR1113" s="6">
        <v>0</v>
      </c>
      <c r="AS1113" s="11">
        <v>0</v>
      </c>
      <c r="AT1113" s="5">
        <v>1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</row>
    <row r="1114" spans="1:52" ht="15.75" customHeight="1">
      <c r="A1114" s="4">
        <v>44075</v>
      </c>
      <c r="B1114" s="2" t="s">
        <v>20</v>
      </c>
      <c r="C1114" s="19">
        <v>2</v>
      </c>
      <c r="D1114" s="5" t="s">
        <v>13</v>
      </c>
      <c r="E1114" s="6">
        <v>70172.397899999996</v>
      </c>
      <c r="F1114" s="6">
        <f t="shared" si="0"/>
        <v>11.158710320385847</v>
      </c>
      <c r="G1114" s="21">
        <v>912067.22100000002</v>
      </c>
      <c r="H1114" s="30">
        <f t="shared" si="63"/>
        <v>26753971.816</v>
      </c>
      <c r="I1114" s="10">
        <f t="shared" si="64"/>
        <v>17.102193499387162</v>
      </c>
      <c r="J1114" s="10">
        <v>0.5</v>
      </c>
      <c r="K1114" s="10">
        <v>427.32</v>
      </c>
      <c r="L1114" s="6">
        <f t="shared" si="59"/>
        <v>6.0575331470776863</v>
      </c>
      <c r="M1114" s="11"/>
      <c r="N1114" s="11">
        <f t="shared" si="60"/>
        <v>0</v>
      </c>
      <c r="O1114" s="5">
        <v>0</v>
      </c>
      <c r="P1114" s="5">
        <v>1</v>
      </c>
      <c r="Q1114" s="12">
        <v>0</v>
      </c>
      <c r="R1114" s="5">
        <v>0</v>
      </c>
      <c r="S1114" s="5">
        <f t="shared" si="61"/>
        <v>0</v>
      </c>
      <c r="T1114" s="5">
        <v>2239.1888410000001</v>
      </c>
      <c r="U1114" s="5">
        <f t="shared" si="4"/>
        <v>7.7138689547125852</v>
      </c>
      <c r="V1114" s="2">
        <v>0</v>
      </c>
      <c r="W1114" s="12">
        <v>0</v>
      </c>
      <c r="X1114" s="5">
        <v>191.611976</v>
      </c>
      <c r="Y1114" s="6">
        <f t="shared" si="65"/>
        <v>115.34551890199855</v>
      </c>
      <c r="Z1114" s="5">
        <v>6312584</v>
      </c>
      <c r="AA1114" s="5">
        <v>12863</v>
      </c>
      <c r="AB1114" s="5">
        <v>98678</v>
      </c>
      <c r="AC1114" s="5">
        <v>250</v>
      </c>
      <c r="AD1114" s="5">
        <v>0</v>
      </c>
      <c r="AE1114" s="5">
        <v>0</v>
      </c>
      <c r="AF1114" s="5">
        <v>1</v>
      </c>
      <c r="AG1114" s="5">
        <v>0</v>
      </c>
      <c r="AH1114" s="5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1</v>
      </c>
      <c r="AP1114" s="6">
        <v>0</v>
      </c>
      <c r="AQ1114" s="6">
        <v>0</v>
      </c>
      <c r="AR1114" s="6">
        <v>0</v>
      </c>
      <c r="AS1114" s="11">
        <v>0</v>
      </c>
      <c r="AT1114" s="5">
        <v>1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</row>
    <row r="1115" spans="1:52" ht="15.75" customHeight="1">
      <c r="A1115" s="4">
        <v>44105</v>
      </c>
      <c r="B1115" s="2" t="s">
        <v>20</v>
      </c>
      <c r="C1115" s="19">
        <v>2</v>
      </c>
      <c r="D1115" s="5" t="s">
        <v>13</v>
      </c>
      <c r="E1115" s="6">
        <v>121206.8691</v>
      </c>
      <c r="F1115" s="6">
        <f t="shared" si="0"/>
        <v>11.705254026753916</v>
      </c>
      <c r="G1115" s="21">
        <v>561272.13600000006</v>
      </c>
      <c r="H1115" s="30">
        <f t="shared" si="63"/>
        <v>27315243.952</v>
      </c>
      <c r="I1115" s="10">
        <f t="shared" si="64"/>
        <v>17.12295549083559</v>
      </c>
      <c r="J1115" s="10">
        <v>0.5</v>
      </c>
      <c r="K1115" s="10">
        <v>429.25</v>
      </c>
      <c r="L1115" s="6">
        <f t="shared" si="59"/>
        <v>6.062039499777585</v>
      </c>
      <c r="M1115" s="11"/>
      <c r="N1115" s="11">
        <f t="shared" si="60"/>
        <v>0</v>
      </c>
      <c r="O1115" s="5">
        <v>0</v>
      </c>
      <c r="P1115" s="5">
        <v>1</v>
      </c>
      <c r="Q1115" s="12">
        <v>0</v>
      </c>
      <c r="R1115" s="5">
        <v>0</v>
      </c>
      <c r="S1115" s="5">
        <f t="shared" si="61"/>
        <v>0</v>
      </c>
      <c r="T1115" s="5">
        <v>2239.1888410000001</v>
      </c>
      <c r="U1115" s="5">
        <f t="shared" si="4"/>
        <v>7.7138689547125852</v>
      </c>
      <c r="V1115" s="2">
        <v>0</v>
      </c>
      <c r="W1115" s="12">
        <v>0</v>
      </c>
      <c r="X1115" s="5">
        <v>188.80764099999999</v>
      </c>
      <c r="Y1115" s="6">
        <f t="shared" si="65"/>
        <v>113.65738080905369</v>
      </c>
      <c r="Z1115" s="5">
        <v>8184082</v>
      </c>
      <c r="AA1115" s="5">
        <v>15849</v>
      </c>
      <c r="AB1115" s="5">
        <v>122111</v>
      </c>
      <c r="AC1115" s="5">
        <v>273</v>
      </c>
      <c r="AD1115" s="5">
        <v>0</v>
      </c>
      <c r="AE1115" s="5">
        <v>0</v>
      </c>
      <c r="AF1115" s="5">
        <v>1</v>
      </c>
      <c r="AG1115" s="5">
        <v>0</v>
      </c>
      <c r="AH1115" s="5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1</v>
      </c>
      <c r="AQ1115" s="6">
        <v>0</v>
      </c>
      <c r="AR1115" s="6">
        <v>0</v>
      </c>
      <c r="AS1115" s="11">
        <v>0</v>
      </c>
      <c r="AT1115" s="5">
        <v>1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</row>
    <row r="1116" spans="1:52" ht="15.75" customHeight="1">
      <c r="A1116" s="4">
        <v>44136</v>
      </c>
      <c r="B1116" s="2" t="s">
        <v>20</v>
      </c>
      <c r="C1116" s="19">
        <v>2</v>
      </c>
      <c r="D1116" s="5" t="s">
        <v>13</v>
      </c>
      <c r="E1116" s="6">
        <v>89310.324600000007</v>
      </c>
      <c r="F1116" s="6">
        <f t="shared" si="0"/>
        <v>11.399872377202735</v>
      </c>
      <c r="G1116" s="21">
        <v>479419.94949999999</v>
      </c>
      <c r="H1116" s="30">
        <f t="shared" ref="H1116:H1142" si="66">G1116+H1115</f>
        <v>27794663.901499998</v>
      </c>
      <c r="I1116" s="10">
        <f t="shared" si="64"/>
        <v>17.140354614247666</v>
      </c>
      <c r="J1116" s="10">
        <v>0.5</v>
      </c>
      <c r="K1116" s="10">
        <v>449.7</v>
      </c>
      <c r="L1116" s="6">
        <f t="shared" si="59"/>
        <v>6.1085806937766618</v>
      </c>
      <c r="M1116" s="11"/>
      <c r="N1116" s="11">
        <f t="shared" si="60"/>
        <v>0</v>
      </c>
      <c r="O1116" s="5">
        <v>0</v>
      </c>
      <c r="P1116" s="5">
        <v>1</v>
      </c>
      <c r="Q1116" s="12">
        <v>0</v>
      </c>
      <c r="R1116" s="5">
        <v>0</v>
      </c>
      <c r="S1116" s="5">
        <f t="shared" si="61"/>
        <v>0</v>
      </c>
      <c r="T1116" s="5">
        <v>2239.1888410000001</v>
      </c>
      <c r="U1116" s="5">
        <f t="shared" si="4"/>
        <v>7.7138689547125852</v>
      </c>
      <c r="V1116" s="2">
        <v>0</v>
      </c>
      <c r="W1116" s="12">
        <v>0</v>
      </c>
      <c r="X1116" s="5">
        <v>193.93685300000001</v>
      </c>
      <c r="Y1116" s="6">
        <f t="shared" si="65"/>
        <v>116.7450355164941</v>
      </c>
      <c r="Z1116" s="5">
        <v>9462809</v>
      </c>
      <c r="AA1116" s="5">
        <v>9265</v>
      </c>
      <c r="AB1116" s="5">
        <v>137621</v>
      </c>
      <c r="AC1116" s="5">
        <v>215</v>
      </c>
      <c r="AD1116" s="5">
        <v>0</v>
      </c>
      <c r="AE1116" s="5">
        <v>0</v>
      </c>
      <c r="AF1116" s="5">
        <v>1</v>
      </c>
      <c r="AG1116" s="5">
        <v>0</v>
      </c>
      <c r="AH1116" s="5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1</v>
      </c>
      <c r="AR1116" s="6">
        <v>0</v>
      </c>
      <c r="AS1116" s="11">
        <v>0</v>
      </c>
      <c r="AT1116" s="5">
        <v>1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</row>
    <row r="1117" spans="1:52" ht="15.75" customHeight="1">
      <c r="A1117" s="4">
        <v>44166</v>
      </c>
      <c r="B1117" s="2" t="s">
        <v>20</v>
      </c>
      <c r="C1117" s="19">
        <v>2</v>
      </c>
      <c r="D1117" s="5" t="s">
        <v>13</v>
      </c>
      <c r="E1117" s="6">
        <v>102068.9424</v>
      </c>
      <c r="F1117" s="6">
        <f t="shared" si="0"/>
        <v>11.533403769827258</v>
      </c>
      <c r="G1117" s="21">
        <v>549578.96649999998</v>
      </c>
      <c r="H1117" s="30">
        <f t="shared" si="66"/>
        <v>28344242.867999997</v>
      </c>
      <c r="I1117" s="10">
        <f t="shared" si="64"/>
        <v>17.15993449407668</v>
      </c>
      <c r="J1117" s="10">
        <v>0.5</v>
      </c>
      <c r="K1117" s="10">
        <v>471.52</v>
      </c>
      <c r="L1117" s="6">
        <f t="shared" si="59"/>
        <v>6.1559615189893844</v>
      </c>
      <c r="M1117" s="11"/>
      <c r="N1117" s="11">
        <f t="shared" si="60"/>
        <v>0</v>
      </c>
      <c r="O1117" s="5">
        <v>0</v>
      </c>
      <c r="P1117" s="5">
        <v>1</v>
      </c>
      <c r="Q1117" s="12">
        <v>0</v>
      </c>
      <c r="R1117" s="5">
        <v>0</v>
      </c>
      <c r="S1117" s="5">
        <f t="shared" si="61"/>
        <v>0</v>
      </c>
      <c r="T1117" s="5">
        <v>2239.1888410000001</v>
      </c>
      <c r="U1117" s="5">
        <f t="shared" si="4"/>
        <v>7.7138689547125852</v>
      </c>
      <c r="V1117" s="2">
        <v>0</v>
      </c>
      <c r="W1117" s="12">
        <v>0</v>
      </c>
      <c r="X1117" s="5">
        <v>192.68542099999999</v>
      </c>
      <c r="Y1117" s="6">
        <f t="shared" si="65"/>
        <v>115.99170539369129</v>
      </c>
      <c r="Z1117" s="5">
        <v>10286709</v>
      </c>
      <c r="AA1117" s="5">
        <v>5168</v>
      </c>
      <c r="AB1117" s="5">
        <v>148994</v>
      </c>
      <c r="AC1117" s="5">
        <v>76</v>
      </c>
      <c r="AD1117" s="5">
        <v>0</v>
      </c>
      <c r="AE1117" s="5">
        <v>4799</v>
      </c>
      <c r="AF1117" s="5">
        <v>1</v>
      </c>
      <c r="AG1117" s="5">
        <v>0</v>
      </c>
      <c r="AH1117" s="5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1</v>
      </c>
      <c r="AS1117" s="11">
        <v>0</v>
      </c>
      <c r="AT1117" s="5">
        <v>1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</row>
    <row r="1118" spans="1:52" ht="15.75" customHeight="1">
      <c r="A1118" s="4">
        <v>44197</v>
      </c>
      <c r="B1118" s="2" t="s">
        <v>20</v>
      </c>
      <c r="C1118" s="19">
        <v>2</v>
      </c>
      <c r="D1118" s="5" t="s">
        <v>13</v>
      </c>
      <c r="E1118" s="6">
        <v>96770.594700000001</v>
      </c>
      <c r="F1118" s="6">
        <f t="shared" si="0"/>
        <v>11.480098453355742</v>
      </c>
      <c r="G1118" s="21">
        <v>692648.3345</v>
      </c>
      <c r="H1118" s="30">
        <f t="shared" si="66"/>
        <v>29036891.202499997</v>
      </c>
      <c r="I1118" s="10">
        <f t="shared" si="64"/>
        <v>17.18407768993486</v>
      </c>
      <c r="J1118" s="10">
        <v>0.5</v>
      </c>
      <c r="K1118" s="10">
        <v>484.63</v>
      </c>
      <c r="L1118" s="6">
        <f t="shared" si="59"/>
        <v>6.1833857131934806</v>
      </c>
      <c r="M1118" s="11"/>
      <c r="N1118" s="11">
        <f t="shared" si="60"/>
        <v>0</v>
      </c>
      <c r="O1118" s="5">
        <v>0</v>
      </c>
      <c r="P1118" s="5">
        <v>1</v>
      </c>
      <c r="Q1118" s="12">
        <v>0</v>
      </c>
      <c r="R1118" s="5">
        <v>0</v>
      </c>
      <c r="S1118" s="5">
        <f t="shared" si="61"/>
        <v>0</v>
      </c>
      <c r="T1118" s="5">
        <v>2239.1888410000001</v>
      </c>
      <c r="U1118" s="5">
        <f t="shared" si="4"/>
        <v>7.7138689547125852</v>
      </c>
      <c r="V1118" s="2">
        <v>0</v>
      </c>
      <c r="W1118" s="12">
        <v>0</v>
      </c>
      <c r="X1118" s="5">
        <v>189.97510199999999</v>
      </c>
      <c r="Y1118" s="6">
        <f t="shared" si="65"/>
        <v>114.36016253310859</v>
      </c>
      <c r="Z1118" s="5">
        <v>10757610</v>
      </c>
      <c r="AA1118" s="5">
        <v>5459</v>
      </c>
      <c r="AB1118" s="5">
        <v>154392</v>
      </c>
      <c r="AC1118" s="5">
        <v>30</v>
      </c>
      <c r="AD1118" s="5">
        <v>14509</v>
      </c>
      <c r="AE1118" s="5">
        <v>28118</v>
      </c>
      <c r="AF1118" s="5">
        <v>1</v>
      </c>
      <c r="AG1118" s="5">
        <v>1</v>
      </c>
      <c r="AH1118" s="5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11">
        <v>0</v>
      </c>
      <c r="AT1118" s="5">
        <v>1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</row>
    <row r="1119" spans="1:52" ht="15.75" customHeight="1">
      <c r="A1119" s="4">
        <v>44228</v>
      </c>
      <c r="B1119" s="2" t="s">
        <v>20</v>
      </c>
      <c r="C1119" s="19">
        <v>2</v>
      </c>
      <c r="D1119" s="5" t="s">
        <v>13</v>
      </c>
      <c r="E1119" s="6">
        <v>89326.702799999999</v>
      </c>
      <c r="F1119" s="6">
        <f t="shared" si="0"/>
        <v>11.400055745682206</v>
      </c>
      <c r="G1119" s="21">
        <v>771061.35349999997</v>
      </c>
      <c r="H1119" s="30">
        <f t="shared" si="66"/>
        <v>29807952.555999998</v>
      </c>
      <c r="I1119" s="10">
        <f t="shared" si="64"/>
        <v>17.210285780168991</v>
      </c>
      <c r="J1119" s="10">
        <v>0.5</v>
      </c>
      <c r="K1119" s="10">
        <v>483.78</v>
      </c>
      <c r="L1119" s="6">
        <f t="shared" si="59"/>
        <v>6.1816302579249855</v>
      </c>
      <c r="M1119" s="11"/>
      <c r="N1119" s="11">
        <f t="shared" si="60"/>
        <v>0</v>
      </c>
      <c r="O1119" s="5">
        <v>0</v>
      </c>
      <c r="P1119" s="5">
        <v>1</v>
      </c>
      <c r="Q1119" s="12">
        <v>0</v>
      </c>
      <c r="R1119" s="5">
        <v>0</v>
      </c>
      <c r="S1119" s="5">
        <f t="shared" si="61"/>
        <v>0</v>
      </c>
      <c r="T1119" s="5">
        <v>2239.1888410000001</v>
      </c>
      <c r="U1119" s="5">
        <f t="shared" si="4"/>
        <v>7.7138689547125852</v>
      </c>
      <c r="V1119" s="2">
        <v>0</v>
      </c>
      <c r="W1119" s="12">
        <v>0</v>
      </c>
      <c r="X1119" s="5">
        <v>188.527613</v>
      </c>
      <c r="Y1119" s="6">
        <f t="shared" si="65"/>
        <v>113.48881110040935</v>
      </c>
      <c r="Z1119" s="5">
        <v>11112241</v>
      </c>
      <c r="AA1119" s="5">
        <v>7170</v>
      </c>
      <c r="AB1119" s="5">
        <v>157157</v>
      </c>
      <c r="AC1119" s="5">
        <v>41</v>
      </c>
      <c r="AD1119" s="5">
        <v>58719</v>
      </c>
      <c r="AE1119" s="5">
        <v>28514</v>
      </c>
      <c r="AF1119" s="5">
        <v>1</v>
      </c>
      <c r="AG1119" s="5">
        <v>0</v>
      </c>
      <c r="AH1119" s="5">
        <v>1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11">
        <v>0</v>
      </c>
      <c r="AT1119" s="5">
        <v>1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</row>
    <row r="1120" spans="1:52" ht="15.75" customHeight="1">
      <c r="A1120" s="4">
        <v>44256</v>
      </c>
      <c r="B1120" s="2" t="s">
        <v>20</v>
      </c>
      <c r="C1120" s="19">
        <v>2</v>
      </c>
      <c r="D1120" s="5" t="s">
        <v>13</v>
      </c>
      <c r="E1120" s="6">
        <v>66995.027100000007</v>
      </c>
      <c r="F1120" s="6">
        <f t="shared" si="0"/>
        <v>11.112373673230426</v>
      </c>
      <c r="G1120" s="21">
        <v>1123919.939</v>
      </c>
      <c r="H1120" s="30">
        <f t="shared" si="66"/>
        <v>30931872.494999997</v>
      </c>
      <c r="I1120" s="10">
        <f t="shared" si="64"/>
        <v>17.24729768259601</v>
      </c>
      <c r="J1120" s="10">
        <v>0.5</v>
      </c>
      <c r="K1120" s="10">
        <v>496.73</v>
      </c>
      <c r="L1120" s="6">
        <f t="shared" si="59"/>
        <v>6.2080466189203456</v>
      </c>
      <c r="M1120" s="11"/>
      <c r="N1120" s="11">
        <f t="shared" si="60"/>
        <v>0</v>
      </c>
      <c r="O1120" s="5">
        <v>0</v>
      </c>
      <c r="P1120" s="5">
        <v>1</v>
      </c>
      <c r="Q1120" s="12">
        <v>0</v>
      </c>
      <c r="R1120" s="5">
        <v>0</v>
      </c>
      <c r="S1120" s="5">
        <f t="shared" si="61"/>
        <v>0</v>
      </c>
      <c r="T1120" s="5">
        <v>2239.1888410000001</v>
      </c>
      <c r="U1120" s="5">
        <f t="shared" si="4"/>
        <v>7.7138689547125852</v>
      </c>
      <c r="V1120" s="2">
        <v>0</v>
      </c>
      <c r="W1120" s="12">
        <v>0</v>
      </c>
      <c r="X1120" s="5">
        <v>189.27638099999999</v>
      </c>
      <c r="Y1120" s="6">
        <f t="shared" si="65"/>
        <v>113.93955032506622</v>
      </c>
      <c r="Z1120" s="5">
        <v>12149335</v>
      </c>
      <c r="AA1120" s="5">
        <v>17722</v>
      </c>
      <c r="AB1120" s="5">
        <v>162468</v>
      </c>
      <c r="AC1120" s="5">
        <v>108</v>
      </c>
      <c r="AD1120" s="5">
        <v>2063543</v>
      </c>
      <c r="AE1120" s="5">
        <v>3650</v>
      </c>
      <c r="AF1120" s="5">
        <v>1</v>
      </c>
      <c r="AG1120" s="5">
        <v>0</v>
      </c>
      <c r="AH1120" s="5">
        <v>0</v>
      </c>
      <c r="AI1120" s="6">
        <v>1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11">
        <v>0</v>
      </c>
      <c r="AT1120" s="5">
        <v>1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</row>
    <row r="1121" spans="1:52" ht="15.75" customHeight="1">
      <c r="A1121" s="4">
        <v>44287</v>
      </c>
      <c r="B1121" s="2" t="s">
        <v>20</v>
      </c>
      <c r="C1121" s="19">
        <v>2</v>
      </c>
      <c r="D1121" s="5" t="s">
        <v>13</v>
      </c>
      <c r="E1121" s="6">
        <v>52107.243300000002</v>
      </c>
      <c r="F1121" s="6">
        <f t="shared" si="0"/>
        <v>10.861059244949519</v>
      </c>
      <c r="G1121" s="21">
        <v>1084713.4295000001</v>
      </c>
      <c r="H1121" s="30">
        <f t="shared" si="66"/>
        <v>32016585.924499996</v>
      </c>
      <c r="I1121" s="10">
        <f t="shared" si="64"/>
        <v>17.281764636628321</v>
      </c>
      <c r="J1121" s="10">
        <v>0.5</v>
      </c>
      <c r="K1121" s="10">
        <v>504.07</v>
      </c>
      <c r="L1121" s="6">
        <f t="shared" si="59"/>
        <v>6.2227151473160891</v>
      </c>
      <c r="M1121" s="11"/>
      <c r="N1121" s="11">
        <f t="shared" si="60"/>
        <v>0</v>
      </c>
      <c r="O1121" s="5">
        <v>0</v>
      </c>
      <c r="P1121" s="5">
        <v>1</v>
      </c>
      <c r="Q1121" s="12">
        <v>0</v>
      </c>
      <c r="R1121" s="5">
        <v>0</v>
      </c>
      <c r="S1121" s="5">
        <f t="shared" si="61"/>
        <v>0</v>
      </c>
      <c r="T1121" s="5">
        <v>2239.1888410000001</v>
      </c>
      <c r="U1121" s="5">
        <f t="shared" si="4"/>
        <v>7.7138689547125852</v>
      </c>
      <c r="V1121" s="2">
        <v>0</v>
      </c>
      <c r="W1121" s="12">
        <v>0</v>
      </c>
      <c r="X1121" s="5">
        <v>190.693994</v>
      </c>
      <c r="Y1121" s="6">
        <f t="shared" si="65"/>
        <v>114.79291716831207</v>
      </c>
      <c r="Z1121" s="5">
        <v>19164969</v>
      </c>
      <c r="AA1121" s="5">
        <v>34035</v>
      </c>
      <c r="AB1121" s="5">
        <v>211853</v>
      </c>
      <c r="AC1121" s="5">
        <v>332</v>
      </c>
      <c r="AD1121" s="5">
        <v>2729335</v>
      </c>
      <c r="AE1121" s="5">
        <v>0</v>
      </c>
      <c r="AF1121" s="5">
        <v>1</v>
      </c>
      <c r="AG1121" s="5">
        <v>0</v>
      </c>
      <c r="AH1121" s="5">
        <v>0</v>
      </c>
      <c r="AI1121" s="6">
        <v>0</v>
      </c>
      <c r="AJ1121" s="6">
        <v>1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11">
        <v>0</v>
      </c>
      <c r="AT1121" s="5">
        <v>1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</row>
    <row r="1122" spans="1:52" ht="15.75" customHeight="1">
      <c r="A1122" s="9">
        <v>44317</v>
      </c>
      <c r="B1122" s="2" t="s">
        <v>20</v>
      </c>
      <c r="C1122" s="19">
        <v>2</v>
      </c>
      <c r="D1122" s="5" t="s">
        <v>13</v>
      </c>
      <c r="E1122" s="6">
        <v>111658.37850000001</v>
      </c>
      <c r="F1122" s="6">
        <f t="shared" si="0"/>
        <v>11.623199296996416</v>
      </c>
      <c r="G1122" s="21">
        <v>980162.73750000005</v>
      </c>
      <c r="H1122" s="30">
        <f t="shared" si="66"/>
        <v>32996748.661999997</v>
      </c>
      <c r="I1122" s="10">
        <f t="shared" si="64"/>
        <v>17.311919589182871</v>
      </c>
      <c r="J1122" s="10">
        <v>0.5</v>
      </c>
      <c r="K1122" s="10">
        <v>477.97</v>
      </c>
      <c r="L1122" s="6">
        <f t="shared" si="59"/>
        <v>6.1695479690155945</v>
      </c>
      <c r="M1122" s="11"/>
      <c r="N1122" s="11">
        <f t="shared" si="60"/>
        <v>0</v>
      </c>
      <c r="O1122" s="5">
        <v>0</v>
      </c>
      <c r="P1122" s="5">
        <v>1</v>
      </c>
      <c r="Q1122" s="12">
        <v>0</v>
      </c>
      <c r="R1122" s="5">
        <v>0</v>
      </c>
      <c r="S1122" s="5">
        <f t="shared" si="61"/>
        <v>0</v>
      </c>
      <c r="T1122" s="5">
        <v>2239.1888410000001</v>
      </c>
      <c r="U1122" s="5">
        <f t="shared" si="4"/>
        <v>7.7138689547125852</v>
      </c>
      <c r="V1122" s="2">
        <v>0</v>
      </c>
      <c r="W1122" s="12">
        <v>0</v>
      </c>
      <c r="X1122" s="5">
        <v>193.52031700000001</v>
      </c>
      <c r="Y1122" s="6">
        <f t="shared" si="65"/>
        <v>116.49429147604141</v>
      </c>
      <c r="Z1122" s="5">
        <v>28175044</v>
      </c>
      <c r="AA1122" s="5">
        <v>23971</v>
      </c>
      <c r="AB1122" s="5">
        <v>331895</v>
      </c>
      <c r="AC1122" s="5">
        <v>335</v>
      </c>
      <c r="AD1122" s="5">
        <v>1784772</v>
      </c>
      <c r="AE1122" s="5">
        <v>0</v>
      </c>
      <c r="AF1122" s="5">
        <v>1</v>
      </c>
      <c r="AG1122" s="5">
        <v>0</v>
      </c>
      <c r="AH1122" s="5">
        <v>0</v>
      </c>
      <c r="AI1122" s="6">
        <v>0</v>
      </c>
      <c r="AJ1122" s="6">
        <v>0</v>
      </c>
      <c r="AK1122" s="6">
        <v>1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11">
        <v>0</v>
      </c>
      <c r="AT1122" s="5">
        <v>1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</row>
    <row r="1123" spans="1:52" ht="15.75" customHeight="1">
      <c r="A1123" s="4">
        <v>44348</v>
      </c>
      <c r="B1123" s="2" t="s">
        <v>20</v>
      </c>
      <c r="C1123" s="19">
        <v>2</v>
      </c>
      <c r="D1123" s="5" t="s">
        <v>13</v>
      </c>
      <c r="E1123" s="6">
        <v>74438.918999999994</v>
      </c>
      <c r="F1123" s="6">
        <f t="shared" si="0"/>
        <v>11.217734188888253</v>
      </c>
      <c r="G1123" s="21">
        <v>993231.57400000002</v>
      </c>
      <c r="H1123" s="30">
        <f t="shared" si="66"/>
        <v>33989980.235999994</v>
      </c>
      <c r="I1123" s="10">
        <f t="shared" si="64"/>
        <v>17.341576340206991</v>
      </c>
      <c r="J1123" s="10">
        <v>0.5</v>
      </c>
      <c r="K1123" s="10">
        <v>508.07</v>
      </c>
      <c r="L1123" s="6">
        <f t="shared" si="59"/>
        <v>6.2306192333611756</v>
      </c>
      <c r="M1123" s="11"/>
      <c r="N1123" s="11">
        <f t="shared" si="60"/>
        <v>0</v>
      </c>
      <c r="O1123" s="5">
        <v>0</v>
      </c>
      <c r="P1123" s="5">
        <v>1</v>
      </c>
      <c r="Q1123" s="12">
        <v>0</v>
      </c>
      <c r="R1123" s="5">
        <v>0</v>
      </c>
      <c r="S1123" s="5">
        <f t="shared" si="61"/>
        <v>0</v>
      </c>
      <c r="T1123" s="5">
        <v>2239.1888410000001</v>
      </c>
      <c r="U1123" s="5">
        <f t="shared" si="4"/>
        <v>7.7138689547125852</v>
      </c>
      <c r="V1123" s="2">
        <v>0</v>
      </c>
      <c r="W1123" s="12">
        <v>0</v>
      </c>
      <c r="X1123" s="5">
        <v>188.66613100000001</v>
      </c>
      <c r="Y1123" s="6">
        <f t="shared" si="65"/>
        <v>113.57219540091501</v>
      </c>
      <c r="Z1123" s="5">
        <v>30411634</v>
      </c>
      <c r="AA1123" s="5">
        <v>51321</v>
      </c>
      <c r="AB1123" s="5">
        <v>399459</v>
      </c>
      <c r="AC1123" s="5">
        <v>755</v>
      </c>
      <c r="AD1123" s="5">
        <v>1734226</v>
      </c>
      <c r="AE1123" s="5">
        <v>0</v>
      </c>
      <c r="AF1123" s="5">
        <v>1</v>
      </c>
      <c r="AG1123" s="5">
        <v>0</v>
      </c>
      <c r="AH1123" s="5">
        <v>0</v>
      </c>
      <c r="AI1123" s="6">
        <v>0</v>
      </c>
      <c r="AJ1123" s="6">
        <v>0</v>
      </c>
      <c r="AK1123" s="6">
        <v>0</v>
      </c>
      <c r="AL1123" s="6">
        <v>1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11">
        <v>0</v>
      </c>
      <c r="AT1123" s="5">
        <v>1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</row>
    <row r="1124" spans="1:52" ht="15.75" customHeight="1">
      <c r="A1124" s="4">
        <v>44378</v>
      </c>
      <c r="B1124" s="2" t="s">
        <v>20</v>
      </c>
      <c r="C1124" s="19">
        <v>2</v>
      </c>
      <c r="D1124" s="5" t="s">
        <v>13</v>
      </c>
      <c r="E1124" s="6">
        <v>119102.27039999999</v>
      </c>
      <c r="F1124" s="6">
        <f t="shared" si="0"/>
        <v>11.687737818133987</v>
      </c>
      <c r="G1124" s="21">
        <v>1006300.4105</v>
      </c>
      <c r="H1124" s="30">
        <f t="shared" si="66"/>
        <v>34996280.646499991</v>
      </c>
      <c r="I1124" s="10">
        <f t="shared" si="64"/>
        <v>17.370752346564068</v>
      </c>
      <c r="J1124" s="10">
        <v>0.5</v>
      </c>
      <c r="K1124" s="10">
        <v>471.44</v>
      </c>
      <c r="L1124" s="6">
        <f t="shared" si="59"/>
        <v>6.1557918405296581</v>
      </c>
      <c r="M1124" s="18"/>
      <c r="N1124" s="11">
        <f t="shared" si="60"/>
        <v>0</v>
      </c>
      <c r="O1124" s="5">
        <v>0</v>
      </c>
      <c r="P1124" s="5">
        <v>1</v>
      </c>
      <c r="Q1124" s="12">
        <v>0</v>
      </c>
      <c r="R1124" s="5">
        <v>0</v>
      </c>
      <c r="S1124" s="5">
        <f t="shared" si="61"/>
        <v>0</v>
      </c>
      <c r="T1124" s="5">
        <v>2239.1888410000001</v>
      </c>
      <c r="U1124" s="5">
        <f t="shared" si="4"/>
        <v>7.7138689547125852</v>
      </c>
      <c r="V1124" s="2">
        <v>0</v>
      </c>
      <c r="W1124" s="12">
        <v>0</v>
      </c>
      <c r="X1124" s="5">
        <v>194.646153</v>
      </c>
      <c r="Y1124" s="6">
        <f t="shared" si="65"/>
        <v>117.17201601252107</v>
      </c>
      <c r="Z1124" s="5">
        <v>31655824</v>
      </c>
      <c r="AA1124" s="5">
        <v>27312</v>
      </c>
      <c r="AB1124" s="5">
        <v>424351</v>
      </c>
      <c r="AC1124" s="5">
        <v>714</v>
      </c>
      <c r="AE1124" s="5">
        <v>0</v>
      </c>
      <c r="AF1124" s="5">
        <v>1</v>
      </c>
      <c r="AG1124" s="5">
        <v>0</v>
      </c>
      <c r="AH1124" s="5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1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11">
        <v>0</v>
      </c>
      <c r="AT1124" s="5">
        <v>1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</row>
    <row r="1125" spans="1:52" ht="15.75" customHeight="1">
      <c r="A1125" s="4">
        <v>44409</v>
      </c>
      <c r="B1125" s="2" t="s">
        <v>20</v>
      </c>
      <c r="C1125" s="19">
        <v>2</v>
      </c>
      <c r="D1125" s="5" t="s">
        <v>13</v>
      </c>
      <c r="E1125" s="6">
        <v>85604.756850000005</v>
      </c>
      <c r="F1125" s="6">
        <f t="shared" si="0"/>
        <v>11.35749613126341</v>
      </c>
      <c r="G1125" s="21">
        <v>1110851.1025</v>
      </c>
      <c r="H1125" s="30">
        <f t="shared" si="66"/>
        <v>36107131.748999991</v>
      </c>
      <c r="I1125" s="10">
        <f t="shared" si="64"/>
        <v>17.402000959165576</v>
      </c>
      <c r="J1125" s="10">
        <v>0.5</v>
      </c>
      <c r="K1125" s="10">
        <v>508.07</v>
      </c>
      <c r="L1125" s="6">
        <f t="shared" si="59"/>
        <v>6.2306192333611756</v>
      </c>
      <c r="M1125" s="11"/>
      <c r="N1125" s="11">
        <f t="shared" si="60"/>
        <v>0</v>
      </c>
      <c r="O1125" s="5">
        <v>0</v>
      </c>
      <c r="P1125" s="5">
        <v>1</v>
      </c>
      <c r="Q1125" s="12">
        <v>0</v>
      </c>
      <c r="R1125" s="5">
        <v>0</v>
      </c>
      <c r="S1125" s="5">
        <f t="shared" si="61"/>
        <v>0</v>
      </c>
      <c r="T1125" s="5">
        <v>2239.1888410000001</v>
      </c>
      <c r="U1125" s="5">
        <f t="shared" si="4"/>
        <v>7.7138689547125852</v>
      </c>
      <c r="V1125" s="2">
        <v>0</v>
      </c>
      <c r="W1125" s="12">
        <v>0</v>
      </c>
      <c r="X1125" s="5">
        <v>193.109655</v>
      </c>
      <c r="Y1125" s="6">
        <f t="shared" si="65"/>
        <v>116.24708343366243</v>
      </c>
      <c r="Z1125" s="5">
        <v>32810845</v>
      </c>
      <c r="AA1125" s="5">
        <v>6443</v>
      </c>
      <c r="AB1125" s="5">
        <v>439020</v>
      </c>
      <c r="AC1125" s="5">
        <v>250</v>
      </c>
      <c r="AD1125" s="5">
        <v>5493614</v>
      </c>
      <c r="AE1125" s="5">
        <v>0</v>
      </c>
      <c r="AF1125" s="5">
        <v>1</v>
      </c>
      <c r="AG1125" s="5">
        <v>0</v>
      </c>
      <c r="AH1125" s="5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1</v>
      </c>
      <c r="AO1125" s="6">
        <v>0</v>
      </c>
      <c r="AP1125" s="6">
        <v>0</v>
      </c>
      <c r="AQ1125" s="6">
        <v>0</v>
      </c>
      <c r="AR1125" s="6">
        <v>0</v>
      </c>
      <c r="AS1125" s="11">
        <v>0</v>
      </c>
      <c r="AT1125" s="5">
        <v>1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</row>
    <row r="1126" spans="1:52" ht="15.75" customHeight="1">
      <c r="A1126" s="4">
        <v>44440</v>
      </c>
      <c r="B1126" s="2" t="s">
        <v>20</v>
      </c>
      <c r="C1126" s="19">
        <v>2</v>
      </c>
      <c r="D1126" s="5" t="s">
        <v>13</v>
      </c>
      <c r="E1126" s="6">
        <v>81882.810899999997</v>
      </c>
      <c r="F1126" s="6">
        <f t="shared" si="0"/>
        <v>11.313044368692577</v>
      </c>
      <c r="G1126" s="21">
        <v>1019369.247</v>
      </c>
      <c r="H1126" s="30">
        <f t="shared" si="66"/>
        <v>37126500.995999992</v>
      </c>
      <c r="I1126" s="10">
        <f t="shared" si="64"/>
        <v>17.429841585138519</v>
      </c>
      <c r="J1126" s="10">
        <v>0.5</v>
      </c>
      <c r="K1126" s="10">
        <v>471.44</v>
      </c>
      <c r="L1126" s="6">
        <f t="shared" si="59"/>
        <v>6.1557918405296581</v>
      </c>
      <c r="M1126" s="11"/>
      <c r="N1126" s="11">
        <f t="shared" si="60"/>
        <v>0</v>
      </c>
      <c r="O1126" s="5">
        <v>0</v>
      </c>
      <c r="P1126" s="5">
        <v>1</v>
      </c>
      <c r="Q1126" s="12">
        <v>0</v>
      </c>
      <c r="R1126" s="5">
        <v>0</v>
      </c>
      <c r="S1126" s="5">
        <f t="shared" si="61"/>
        <v>0</v>
      </c>
      <c r="T1126" s="5">
        <v>2239.1888410000001</v>
      </c>
      <c r="U1126" s="5">
        <f t="shared" si="4"/>
        <v>7.7138689547125852</v>
      </c>
      <c r="V1126" s="2">
        <v>0</v>
      </c>
      <c r="W1126" s="12">
        <v>0</v>
      </c>
      <c r="X1126" s="5">
        <v>190.173339</v>
      </c>
      <c r="Y1126" s="6">
        <f t="shared" si="65"/>
        <v>114.47949614736336</v>
      </c>
      <c r="Z1126" s="5">
        <v>33766707</v>
      </c>
      <c r="AA1126" s="5">
        <v>1469</v>
      </c>
      <c r="AB1126" s="5">
        <v>448339</v>
      </c>
      <c r="AC1126" s="5">
        <v>32</v>
      </c>
      <c r="AD1126" s="5">
        <v>6732827</v>
      </c>
      <c r="AE1126" s="5">
        <v>0</v>
      </c>
      <c r="AF1126" s="5">
        <v>1</v>
      </c>
      <c r="AG1126" s="5">
        <v>0</v>
      </c>
      <c r="AH1126" s="5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1</v>
      </c>
      <c r="AP1126" s="6">
        <v>0</v>
      </c>
      <c r="AQ1126" s="6">
        <v>0</v>
      </c>
      <c r="AR1126" s="6">
        <v>0</v>
      </c>
      <c r="AS1126" s="11">
        <v>0</v>
      </c>
      <c r="AT1126" s="5">
        <v>1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</row>
    <row r="1127" spans="1:52" ht="15.75" customHeight="1">
      <c r="A1127" s="4">
        <v>44470</v>
      </c>
      <c r="B1127" s="2" t="s">
        <v>20</v>
      </c>
      <c r="C1127" s="19">
        <v>2</v>
      </c>
      <c r="D1127" s="5" t="s">
        <v>13</v>
      </c>
      <c r="E1127" s="6">
        <v>141433.9461</v>
      </c>
      <c r="F1127" s="6">
        <f t="shared" si="0"/>
        <v>11.859588075060646</v>
      </c>
      <c r="G1127" s="21">
        <v>627304.152</v>
      </c>
      <c r="H1127" s="30">
        <f t="shared" si="66"/>
        <v>37753805.147999994</v>
      </c>
      <c r="I1127" s="10">
        <f t="shared" si="64"/>
        <v>17.446596827201983</v>
      </c>
      <c r="J1127" s="10">
        <v>0.5</v>
      </c>
      <c r="K1127" s="10">
        <v>461.8</v>
      </c>
      <c r="L1127" s="6">
        <f t="shared" si="59"/>
        <v>6.1351318969203952</v>
      </c>
      <c r="M1127" s="11"/>
      <c r="N1127" s="11">
        <f t="shared" si="60"/>
        <v>0</v>
      </c>
      <c r="O1127" s="5">
        <v>0</v>
      </c>
      <c r="P1127" s="5">
        <v>1</v>
      </c>
      <c r="Q1127" s="12">
        <v>0</v>
      </c>
      <c r="R1127" s="5">
        <v>0</v>
      </c>
      <c r="S1127" s="5">
        <f t="shared" si="61"/>
        <v>0</v>
      </c>
      <c r="T1127" s="5">
        <v>2239.1888410000001</v>
      </c>
      <c r="U1127" s="5">
        <f t="shared" si="4"/>
        <v>7.7138689547125852</v>
      </c>
      <c r="V1127" s="2">
        <v>0</v>
      </c>
      <c r="W1127" s="12">
        <v>0</v>
      </c>
      <c r="X1127" s="5">
        <v>193.307063</v>
      </c>
      <c r="Y1127" s="6">
        <f t="shared" si="65"/>
        <v>116.36591801107633</v>
      </c>
      <c r="Z1127" s="5">
        <v>34285814</v>
      </c>
      <c r="AA1127" s="5">
        <v>522</v>
      </c>
      <c r="AB1127" s="5">
        <v>458437</v>
      </c>
      <c r="AC1127" s="5">
        <v>15</v>
      </c>
      <c r="AD1127" s="5">
        <v>4141918</v>
      </c>
      <c r="AE1127" s="5">
        <v>0</v>
      </c>
      <c r="AF1127" s="5">
        <v>1</v>
      </c>
      <c r="AG1127" s="5">
        <v>0</v>
      </c>
      <c r="AH1127" s="5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1</v>
      </c>
      <c r="AQ1127" s="6">
        <v>0</v>
      </c>
      <c r="AR1127" s="6">
        <v>0</v>
      </c>
      <c r="AS1127" s="11">
        <v>0</v>
      </c>
      <c r="AT1127" s="5">
        <v>1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</row>
    <row r="1128" spans="1:52" ht="15.75" customHeight="1">
      <c r="A1128" s="4">
        <v>44501</v>
      </c>
      <c r="B1128" s="2" t="s">
        <v>20</v>
      </c>
      <c r="C1128" s="19">
        <v>2</v>
      </c>
      <c r="D1128" s="5" t="s">
        <v>13</v>
      </c>
      <c r="E1128" s="6">
        <v>104214.4866</v>
      </c>
      <c r="F1128" s="6">
        <f t="shared" si="0"/>
        <v>11.554206425509465</v>
      </c>
      <c r="G1128" s="21">
        <v>535822.29650000005</v>
      </c>
      <c r="H1128" s="30">
        <f t="shared" si="66"/>
        <v>38289627.444499992</v>
      </c>
      <c r="I1128" s="10">
        <f t="shared" si="64"/>
        <v>17.460689593568063</v>
      </c>
      <c r="J1128" s="10">
        <v>0.5</v>
      </c>
      <c r="K1128" s="10">
        <v>516.14</v>
      </c>
      <c r="L1128" s="6">
        <f t="shared" si="59"/>
        <v>6.2463780465109942</v>
      </c>
      <c r="M1128" s="11"/>
      <c r="N1128" s="11">
        <f t="shared" si="60"/>
        <v>0</v>
      </c>
      <c r="O1128" s="5">
        <v>0</v>
      </c>
      <c r="P1128" s="5">
        <v>1</v>
      </c>
      <c r="Q1128" s="12">
        <v>0</v>
      </c>
      <c r="R1128" s="5">
        <v>0</v>
      </c>
      <c r="S1128" s="5">
        <f t="shared" si="61"/>
        <v>0</v>
      </c>
      <c r="T1128" s="5">
        <v>2239.1888410000001</v>
      </c>
      <c r="U1128" s="5">
        <f t="shared" si="4"/>
        <v>7.7138689547125852</v>
      </c>
      <c r="V1128" s="2">
        <v>0</v>
      </c>
      <c r="W1128" s="12">
        <v>0</v>
      </c>
      <c r="X1128" s="5">
        <v>195.744518</v>
      </c>
      <c r="Y1128" s="6">
        <f t="shared" si="65"/>
        <v>117.83320370816277</v>
      </c>
      <c r="Z1128" s="5">
        <v>34596776</v>
      </c>
      <c r="AA1128" s="5">
        <v>263</v>
      </c>
      <c r="AB1128" s="5">
        <v>469247</v>
      </c>
      <c r="AC1128" s="5">
        <v>2</v>
      </c>
      <c r="AD1128" s="5">
        <v>8563136</v>
      </c>
      <c r="AE1128" s="5">
        <v>0</v>
      </c>
      <c r="AF1128" s="5">
        <v>1</v>
      </c>
      <c r="AG1128" s="5">
        <v>0</v>
      </c>
      <c r="AH1128" s="5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1</v>
      </c>
      <c r="AR1128" s="6">
        <v>0</v>
      </c>
      <c r="AS1128" s="11">
        <v>0</v>
      </c>
      <c r="AT1128" s="5">
        <v>1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</row>
    <row r="1129" spans="1:52" ht="15.75" customHeight="1">
      <c r="A1129" s="4">
        <v>44531</v>
      </c>
      <c r="B1129" s="2" t="s">
        <v>20</v>
      </c>
      <c r="C1129" s="19">
        <v>2</v>
      </c>
      <c r="D1129" s="5" t="s">
        <v>13</v>
      </c>
      <c r="E1129" s="6">
        <v>119102.27039999999</v>
      </c>
      <c r="F1129" s="6">
        <f t="shared" si="0"/>
        <v>11.687737818133987</v>
      </c>
      <c r="G1129" s="21">
        <v>614235.31550000003</v>
      </c>
      <c r="H1129" s="30">
        <f t="shared" si="66"/>
        <v>38903862.75999999</v>
      </c>
      <c r="I1129" s="10">
        <f t="shared" si="64"/>
        <v>17.476604103401712</v>
      </c>
      <c r="J1129" s="10">
        <v>0.5</v>
      </c>
      <c r="K1129" s="10">
        <v>518.45000000000005</v>
      </c>
      <c r="L1129" s="6">
        <f t="shared" si="59"/>
        <v>6.250843591004287</v>
      </c>
      <c r="M1129" s="11"/>
      <c r="N1129" s="11">
        <f t="shared" si="60"/>
        <v>0</v>
      </c>
      <c r="O1129" s="5">
        <v>0</v>
      </c>
      <c r="P1129" s="5">
        <v>1</v>
      </c>
      <c r="Q1129" s="12">
        <v>0</v>
      </c>
      <c r="R1129" s="5">
        <v>0</v>
      </c>
      <c r="S1129" s="5">
        <f t="shared" si="61"/>
        <v>0</v>
      </c>
      <c r="T1129" s="5">
        <v>2239.1888410000001</v>
      </c>
      <c r="U1129" s="5">
        <f t="shared" si="4"/>
        <v>7.7138689547125852</v>
      </c>
      <c r="V1129" s="2">
        <v>0</v>
      </c>
      <c r="W1129" s="12">
        <v>0</v>
      </c>
      <c r="X1129" s="5">
        <v>193.268722</v>
      </c>
      <c r="Y1129" s="6">
        <f t="shared" si="65"/>
        <v>116.34283770768118</v>
      </c>
      <c r="Z1129" s="5">
        <v>34861579</v>
      </c>
      <c r="AA1129" s="5">
        <v>935</v>
      </c>
      <c r="AB1129" s="5">
        <v>481486</v>
      </c>
      <c r="AC1129" s="5">
        <v>3</v>
      </c>
      <c r="AD1129" s="5">
        <v>10147925</v>
      </c>
      <c r="AE1129" s="5">
        <v>0</v>
      </c>
      <c r="AF1129" s="5">
        <v>1</v>
      </c>
      <c r="AG1129" s="5">
        <v>0</v>
      </c>
      <c r="AH1129" s="5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1</v>
      </c>
      <c r="AS1129" s="11">
        <v>0</v>
      </c>
      <c r="AT1129" s="5">
        <v>1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</row>
    <row r="1130" spans="1:52" ht="15.75" customHeight="1">
      <c r="A1130" s="4">
        <v>44562</v>
      </c>
      <c r="B1130" s="2" t="s">
        <v>20</v>
      </c>
      <c r="C1130" s="19">
        <v>2</v>
      </c>
      <c r="D1130" s="5" t="s">
        <v>13</v>
      </c>
      <c r="E1130" s="6">
        <v>118287</v>
      </c>
      <c r="F1130" s="6">
        <f t="shared" si="0"/>
        <v>11.680869153818227</v>
      </c>
      <c r="G1130" s="21">
        <v>721812.47490000003</v>
      </c>
      <c r="H1130" s="30">
        <f t="shared" si="66"/>
        <v>39625675.23489999</v>
      </c>
      <c r="I1130" s="10">
        <f t="shared" si="64"/>
        <v>17.49498783064492</v>
      </c>
      <c r="J1130" s="10">
        <v>0.5</v>
      </c>
      <c r="K1130" s="10">
        <v>511.96</v>
      </c>
      <c r="L1130" s="6">
        <f t="shared" si="59"/>
        <v>6.2382464969875908</v>
      </c>
      <c r="M1130" s="11"/>
      <c r="N1130" s="11">
        <f t="shared" si="60"/>
        <v>0</v>
      </c>
      <c r="O1130" s="5">
        <v>0</v>
      </c>
      <c r="P1130" s="5">
        <v>1</v>
      </c>
      <c r="Q1130" s="12">
        <v>0</v>
      </c>
      <c r="R1130" s="5">
        <v>0</v>
      </c>
      <c r="S1130" s="5">
        <f t="shared" si="61"/>
        <v>0</v>
      </c>
      <c r="T1130" s="5">
        <v>2239.1888410000001</v>
      </c>
      <c r="U1130" s="5">
        <f t="shared" si="4"/>
        <v>7.7138689547125852</v>
      </c>
      <c r="V1130" s="2">
        <v>0</v>
      </c>
      <c r="W1130" s="12">
        <v>0</v>
      </c>
      <c r="X1130" s="5">
        <v>194.57295099999999</v>
      </c>
      <c r="Y1130" s="6">
        <f t="shared" si="65"/>
        <v>117.12795027690825</v>
      </c>
      <c r="Z1130" s="5">
        <v>41469499</v>
      </c>
      <c r="AA1130" s="5">
        <v>33391</v>
      </c>
      <c r="AB1130" s="5">
        <v>496242</v>
      </c>
      <c r="AC1130" s="5">
        <v>30</v>
      </c>
      <c r="AD1130" s="5">
        <v>7423888</v>
      </c>
      <c r="AE1130" s="5">
        <v>0</v>
      </c>
      <c r="AF1130" s="5">
        <v>1</v>
      </c>
      <c r="AG1130" s="5">
        <v>1</v>
      </c>
      <c r="AH1130" s="5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11">
        <v>0</v>
      </c>
      <c r="AT1130" s="5">
        <v>1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</row>
    <row r="1131" spans="1:52" ht="15.75" customHeight="1">
      <c r="A1131" s="4">
        <v>44593</v>
      </c>
      <c r="B1131" s="2" t="s">
        <v>20</v>
      </c>
      <c r="C1131" s="19">
        <v>2</v>
      </c>
      <c r="D1131" s="5" t="s">
        <v>13</v>
      </c>
      <c r="E1131" s="6">
        <v>109188</v>
      </c>
      <c r="F1131" s="6">
        <f t="shared" si="0"/>
        <v>11.600826446144691</v>
      </c>
      <c r="G1131" s="21">
        <v>803527.09470000002</v>
      </c>
      <c r="H1131" s="30">
        <f t="shared" si="66"/>
        <v>40429202.329599991</v>
      </c>
      <c r="I1131" s="10">
        <f t="shared" si="64"/>
        <v>17.515062911756232</v>
      </c>
      <c r="J1131" s="10">
        <v>0.5</v>
      </c>
      <c r="K1131" s="10">
        <v>521.51</v>
      </c>
      <c r="L1131" s="6">
        <f t="shared" si="59"/>
        <v>6.2567284497123978</v>
      </c>
      <c r="M1131" s="11"/>
      <c r="N1131" s="11">
        <f t="shared" si="60"/>
        <v>0</v>
      </c>
      <c r="O1131" s="5">
        <v>0</v>
      </c>
      <c r="P1131" s="5">
        <v>1</v>
      </c>
      <c r="Q1131" s="12">
        <v>0</v>
      </c>
      <c r="R1131" s="5">
        <v>0</v>
      </c>
      <c r="S1131" s="5">
        <f t="shared" si="61"/>
        <v>0</v>
      </c>
      <c r="T1131" s="5">
        <v>2239.1888410000001</v>
      </c>
      <c r="U1131" s="5">
        <f t="shared" si="4"/>
        <v>7.7138689547125852</v>
      </c>
      <c r="V1131" s="2">
        <v>0</v>
      </c>
      <c r="W1131" s="12">
        <v>0</v>
      </c>
      <c r="X1131" s="5">
        <v>193.70522800000001</v>
      </c>
      <c r="Y1131" s="6">
        <f t="shared" si="65"/>
        <v>116.60560317842523</v>
      </c>
      <c r="Z1131" s="5">
        <v>42931045</v>
      </c>
      <c r="AA1131" s="5">
        <v>43364</v>
      </c>
      <c r="AB1131" s="5">
        <v>514023</v>
      </c>
      <c r="AC1131" s="5">
        <v>98</v>
      </c>
      <c r="AD1131" s="5">
        <v>1453832</v>
      </c>
      <c r="AE1131" s="5">
        <v>0</v>
      </c>
      <c r="AF1131" s="5">
        <v>1</v>
      </c>
      <c r="AG1131" s="5">
        <v>0</v>
      </c>
      <c r="AH1131" s="5">
        <v>1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11">
        <v>0</v>
      </c>
      <c r="AT1131" s="5">
        <v>1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</row>
    <row r="1132" spans="1:52" ht="15.75" customHeight="1">
      <c r="A1132" s="4">
        <v>44621</v>
      </c>
      <c r="B1132" s="2" t="s">
        <v>20</v>
      </c>
      <c r="C1132" s="19">
        <v>2</v>
      </c>
      <c r="D1132" s="5" t="s">
        <v>13</v>
      </c>
      <c r="E1132" s="6">
        <v>81891</v>
      </c>
      <c r="F1132" s="6">
        <f t="shared" si="0"/>
        <v>11.313144373692911</v>
      </c>
      <c r="G1132" s="21">
        <v>1171242.8838</v>
      </c>
      <c r="H1132" s="30">
        <f t="shared" si="66"/>
        <v>41600445.213399991</v>
      </c>
      <c r="I1132" s="10">
        <f t="shared" si="64"/>
        <v>17.543621427419414</v>
      </c>
      <c r="J1132" s="10">
        <v>0.5</v>
      </c>
      <c r="K1132" s="10">
        <v>520.9</v>
      </c>
      <c r="L1132" s="6">
        <f t="shared" si="59"/>
        <v>6.2555580847511454</v>
      </c>
      <c r="M1132" s="11"/>
      <c r="N1132" s="11">
        <f t="shared" si="60"/>
        <v>0</v>
      </c>
      <c r="O1132" s="5">
        <v>0</v>
      </c>
      <c r="P1132" s="5">
        <v>1</v>
      </c>
      <c r="Q1132" s="12">
        <v>0</v>
      </c>
      <c r="R1132" s="5">
        <v>0</v>
      </c>
      <c r="S1132" s="5">
        <f t="shared" si="61"/>
        <v>0</v>
      </c>
      <c r="T1132" s="5">
        <v>2239.1888410000001</v>
      </c>
      <c r="U1132" s="5">
        <f t="shared" si="4"/>
        <v>7.7138689547125852</v>
      </c>
      <c r="V1132" s="2">
        <v>0</v>
      </c>
      <c r="W1132" s="12">
        <v>0</v>
      </c>
      <c r="X1132" s="5">
        <v>219.04875999999999</v>
      </c>
      <c r="Y1132" s="6">
        <f t="shared" si="65"/>
        <v>131.86176258126656</v>
      </c>
      <c r="Z1132" s="5">
        <v>43025775</v>
      </c>
      <c r="AA1132" s="5">
        <v>6099</v>
      </c>
      <c r="AB1132" s="5">
        <v>521181</v>
      </c>
      <c r="AC1132" s="5">
        <v>6</v>
      </c>
      <c r="AD1132" s="5">
        <v>3427223</v>
      </c>
      <c r="AE1132" s="5">
        <v>0</v>
      </c>
      <c r="AF1132" s="5">
        <v>1</v>
      </c>
      <c r="AG1132" s="5">
        <v>0</v>
      </c>
      <c r="AH1132" s="5">
        <v>0</v>
      </c>
      <c r="AI1132" s="6">
        <v>1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11">
        <v>0</v>
      </c>
      <c r="AT1132" s="5">
        <v>1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</row>
    <row r="1133" spans="1:52" ht="15.75" customHeight="1">
      <c r="A1133" s="4">
        <v>44652</v>
      </c>
      <c r="B1133" s="2" t="s">
        <v>20</v>
      </c>
      <c r="C1133" s="19">
        <v>2</v>
      </c>
      <c r="D1133" s="5" t="s">
        <v>13</v>
      </c>
      <c r="E1133" s="6">
        <v>63693</v>
      </c>
      <c r="F1133" s="6">
        <f t="shared" si="0"/>
        <v>11.061829945412004</v>
      </c>
      <c r="G1133" s="21">
        <v>1130385.5739</v>
      </c>
      <c r="H1133" s="30">
        <f t="shared" si="66"/>
        <v>42730830.787299991</v>
      </c>
      <c r="I1133" s="10">
        <f t="shared" si="64"/>
        <v>17.57043125014826</v>
      </c>
      <c r="J1133" s="10">
        <v>0.5</v>
      </c>
      <c r="K1133" s="10">
        <v>489.73</v>
      </c>
      <c r="L1133" s="6">
        <f t="shared" si="59"/>
        <v>6.1938542188289736</v>
      </c>
      <c r="M1133" s="11"/>
      <c r="N1133" s="11">
        <f t="shared" si="60"/>
        <v>0</v>
      </c>
      <c r="O1133" s="5">
        <v>0</v>
      </c>
      <c r="P1133" s="5">
        <v>1</v>
      </c>
      <c r="Q1133" s="12">
        <v>0</v>
      </c>
      <c r="R1133" s="5">
        <v>0</v>
      </c>
      <c r="S1133" s="5">
        <f t="shared" si="61"/>
        <v>0</v>
      </c>
      <c r="T1133" s="5">
        <v>2239.1888410000001</v>
      </c>
      <c r="U1133" s="5">
        <f t="shared" si="4"/>
        <v>7.7138689547125852</v>
      </c>
      <c r="V1133" s="2">
        <v>0</v>
      </c>
      <c r="W1133" s="12">
        <v>0</v>
      </c>
      <c r="X1133" s="5">
        <v>191.675735</v>
      </c>
      <c r="Y1133" s="6">
        <f t="shared" si="65"/>
        <v>115.38390019263183</v>
      </c>
      <c r="Z1133" s="5">
        <v>43079188</v>
      </c>
      <c r="AA1133" s="5">
        <v>783</v>
      </c>
      <c r="AB1133" s="5">
        <v>523843</v>
      </c>
      <c r="AC1133" s="5">
        <v>8</v>
      </c>
      <c r="AD1133" s="5">
        <v>1701306</v>
      </c>
      <c r="AE1133" s="5">
        <v>0</v>
      </c>
      <c r="AF1133" s="5">
        <v>1</v>
      </c>
      <c r="AG1133" s="5">
        <v>0</v>
      </c>
      <c r="AH1133" s="5">
        <v>0</v>
      </c>
      <c r="AI1133" s="6">
        <v>0</v>
      </c>
      <c r="AJ1133" s="6">
        <v>1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11">
        <v>0</v>
      </c>
      <c r="AT1133" s="5">
        <v>1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</row>
    <row r="1134" spans="1:52" ht="15.75" customHeight="1">
      <c r="A1134" s="9">
        <v>44682</v>
      </c>
      <c r="B1134" s="2" t="s">
        <v>20</v>
      </c>
      <c r="C1134" s="19">
        <v>2</v>
      </c>
      <c r="D1134" s="5" t="s">
        <v>13</v>
      </c>
      <c r="E1134" s="6">
        <v>136485</v>
      </c>
      <c r="F1134" s="6">
        <f t="shared" si="0"/>
        <v>11.823969997458901</v>
      </c>
      <c r="G1134" s="21">
        <v>1021432.7475000001</v>
      </c>
      <c r="H1134" s="30">
        <f t="shared" si="66"/>
        <v>43752263.534799993</v>
      </c>
      <c r="I1134" s="10">
        <f t="shared" si="64"/>
        <v>17.594053907367822</v>
      </c>
      <c r="J1134" s="10">
        <v>0.5</v>
      </c>
      <c r="K1134" s="10">
        <v>459.57</v>
      </c>
      <c r="L1134" s="6">
        <f t="shared" si="59"/>
        <v>6.1302912696927141</v>
      </c>
      <c r="M1134" s="11"/>
      <c r="N1134" s="11">
        <f t="shared" si="60"/>
        <v>0</v>
      </c>
      <c r="O1134" s="5">
        <v>0</v>
      </c>
      <c r="P1134" s="5">
        <v>1</v>
      </c>
      <c r="Q1134" s="12">
        <v>0</v>
      </c>
      <c r="R1134" s="5">
        <v>0</v>
      </c>
      <c r="S1134" s="5">
        <f t="shared" si="61"/>
        <v>0</v>
      </c>
      <c r="T1134" s="5">
        <v>2239.1888410000001</v>
      </c>
      <c r="U1134" s="5">
        <f t="shared" si="4"/>
        <v>7.7138689547125852</v>
      </c>
      <c r="V1134" s="2">
        <v>0</v>
      </c>
      <c r="W1134" s="12">
        <v>0</v>
      </c>
      <c r="X1134" s="5">
        <v>199.20048499999999</v>
      </c>
      <c r="Y1134" s="6">
        <f t="shared" si="65"/>
        <v>119.91360763303634</v>
      </c>
      <c r="Z1134" s="5">
        <v>43160832</v>
      </c>
      <c r="AA1134" s="5">
        <v>347</v>
      </c>
      <c r="AB1134" s="5">
        <v>524636</v>
      </c>
      <c r="AC1134" s="5">
        <v>2</v>
      </c>
      <c r="AD1134" s="5">
        <v>1356081</v>
      </c>
      <c r="AE1134" s="5">
        <v>0</v>
      </c>
      <c r="AF1134" s="5">
        <v>1</v>
      </c>
      <c r="AG1134" s="5">
        <v>0</v>
      </c>
      <c r="AH1134" s="5">
        <v>0</v>
      </c>
      <c r="AI1134" s="6">
        <v>0</v>
      </c>
      <c r="AJ1134" s="6">
        <v>0</v>
      </c>
      <c r="AK1134" s="6">
        <v>1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11">
        <v>0</v>
      </c>
      <c r="AT1134" s="5">
        <v>1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</row>
    <row r="1135" spans="1:52" ht="15.75" customHeight="1">
      <c r="A1135" s="4">
        <v>44713</v>
      </c>
      <c r="B1135" s="2" t="s">
        <v>20</v>
      </c>
      <c r="C1135" s="19">
        <v>2</v>
      </c>
      <c r="D1135" s="5" t="s">
        <v>13</v>
      </c>
      <c r="E1135" s="6">
        <v>90990</v>
      </c>
      <c r="F1135" s="6">
        <f t="shared" si="0"/>
        <v>11.418504889350736</v>
      </c>
      <c r="G1135" s="21">
        <v>1035051.8508</v>
      </c>
      <c r="H1135" s="30">
        <f t="shared" si="66"/>
        <v>44787315.385599993</v>
      </c>
      <c r="I1135" s="10">
        <f t="shared" si="64"/>
        <v>17.617435518579594</v>
      </c>
      <c r="J1135" s="10">
        <v>0.5</v>
      </c>
      <c r="K1135" s="10">
        <v>551.27</v>
      </c>
      <c r="L1135" s="6">
        <f t="shared" si="59"/>
        <v>6.3122247072820477</v>
      </c>
      <c r="M1135" s="11"/>
      <c r="N1135" s="11">
        <f t="shared" si="60"/>
        <v>0</v>
      </c>
      <c r="O1135" s="5">
        <v>0</v>
      </c>
      <c r="P1135" s="5">
        <v>1</v>
      </c>
      <c r="Q1135" s="12">
        <v>0</v>
      </c>
      <c r="R1135" s="5">
        <v>0</v>
      </c>
      <c r="S1135" s="5">
        <f t="shared" si="61"/>
        <v>0</v>
      </c>
      <c r="T1135" s="5">
        <v>2239.1888410000001</v>
      </c>
      <c r="U1135" s="5">
        <f t="shared" si="4"/>
        <v>7.7138689547125852</v>
      </c>
      <c r="V1135" s="2">
        <v>0</v>
      </c>
      <c r="W1135" s="12">
        <v>0</v>
      </c>
      <c r="X1135" s="5">
        <v>205.386731</v>
      </c>
      <c r="Y1135" s="6">
        <f t="shared" si="65"/>
        <v>123.63756982903925</v>
      </c>
      <c r="Z1135" s="5">
        <v>43469234</v>
      </c>
      <c r="AA1135" s="5">
        <v>771</v>
      </c>
      <c r="AB1135" s="5">
        <v>525139</v>
      </c>
      <c r="AC1135" s="5">
        <v>0</v>
      </c>
      <c r="AD1135" s="5">
        <v>1512729</v>
      </c>
      <c r="AE1135" s="5">
        <v>0</v>
      </c>
      <c r="AF1135" s="5">
        <v>1</v>
      </c>
      <c r="AG1135" s="5">
        <v>0</v>
      </c>
      <c r="AH1135" s="5">
        <v>0</v>
      </c>
      <c r="AI1135" s="6">
        <v>0</v>
      </c>
      <c r="AJ1135" s="6">
        <v>0</v>
      </c>
      <c r="AK1135" s="6">
        <v>0</v>
      </c>
      <c r="AL1135" s="6">
        <v>1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11">
        <v>0</v>
      </c>
      <c r="AT1135" s="5">
        <v>1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</row>
    <row r="1136" spans="1:52" ht="15.75" customHeight="1">
      <c r="A1136" s="4">
        <v>44743</v>
      </c>
      <c r="B1136" s="2" t="s">
        <v>20</v>
      </c>
      <c r="C1136" s="19">
        <v>2</v>
      </c>
      <c r="D1136" s="5" t="s">
        <v>13</v>
      </c>
      <c r="E1136" s="6">
        <v>145584</v>
      </c>
      <c r="F1136" s="6">
        <f t="shared" si="0"/>
        <v>11.888508518596472</v>
      </c>
      <c r="G1136" s="21">
        <v>1048670.9541</v>
      </c>
      <c r="H1136" s="30">
        <f t="shared" si="66"/>
        <v>45835986.339699991</v>
      </c>
      <c r="I1136" s="10">
        <f t="shared" si="64"/>
        <v>17.64058006850286</v>
      </c>
      <c r="J1136" s="10">
        <v>0.5</v>
      </c>
      <c r="K1136" s="10">
        <v>487.4</v>
      </c>
      <c r="L1136" s="6">
        <f t="shared" si="59"/>
        <v>6.1890851411911054</v>
      </c>
      <c r="M1136" s="11"/>
      <c r="N1136" s="11">
        <f t="shared" si="60"/>
        <v>0</v>
      </c>
      <c r="O1136" s="5">
        <v>0</v>
      </c>
      <c r="P1136" s="5">
        <v>1</v>
      </c>
      <c r="Q1136" s="12">
        <v>0</v>
      </c>
      <c r="R1136" s="5">
        <v>0</v>
      </c>
      <c r="S1136" s="5">
        <f t="shared" si="61"/>
        <v>0</v>
      </c>
      <c r="T1136" s="5">
        <v>2239.1888410000001</v>
      </c>
      <c r="U1136" s="5">
        <f t="shared" si="4"/>
        <v>7.7138689547125852</v>
      </c>
      <c r="V1136" s="2">
        <v>0</v>
      </c>
      <c r="W1136" s="12">
        <v>0</v>
      </c>
      <c r="X1136" s="5">
        <v>212.45083299999999</v>
      </c>
      <c r="Y1136" s="6">
        <f t="shared" si="65"/>
        <v>127.88997893089332</v>
      </c>
      <c r="Z1136" s="5">
        <v>44036275</v>
      </c>
      <c r="AA1136" s="5">
        <v>5493</v>
      </c>
      <c r="AB1136" s="5">
        <v>526396</v>
      </c>
      <c r="AC1136" s="5">
        <v>0</v>
      </c>
      <c r="AD1136" s="5">
        <v>2700603</v>
      </c>
      <c r="AE1136" s="5">
        <v>0</v>
      </c>
      <c r="AF1136" s="5">
        <v>1</v>
      </c>
      <c r="AG1136" s="5">
        <v>0</v>
      </c>
      <c r="AH1136" s="5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1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11">
        <v>0</v>
      </c>
      <c r="AT1136" s="5">
        <v>1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</row>
    <row r="1137" spans="1:52" ht="15.75" customHeight="1">
      <c r="A1137" s="4">
        <v>44774</v>
      </c>
      <c r="B1137" s="2" t="s">
        <v>20</v>
      </c>
      <c r="C1137" s="19">
        <v>2</v>
      </c>
      <c r="D1137" s="5" t="s">
        <v>13</v>
      </c>
      <c r="E1137" s="6">
        <v>104638.5</v>
      </c>
      <c r="F1137" s="6">
        <f t="shared" si="0"/>
        <v>11.558266831725895</v>
      </c>
      <c r="G1137" s="21">
        <v>1157623.7805000001</v>
      </c>
      <c r="H1137" s="30">
        <f t="shared" si="66"/>
        <v>46993610.120199993</v>
      </c>
      <c r="I1137" s="10">
        <f t="shared" si="64"/>
        <v>17.665522195542266</v>
      </c>
      <c r="J1137" s="10">
        <v>0.5</v>
      </c>
      <c r="K1137" s="10">
        <v>517.33000000000004</v>
      </c>
      <c r="L1137" s="6">
        <f t="shared" si="59"/>
        <v>6.2486809687553269</v>
      </c>
      <c r="M1137" s="11"/>
      <c r="N1137" s="11">
        <f t="shared" si="60"/>
        <v>0</v>
      </c>
      <c r="O1137" s="5">
        <v>0</v>
      </c>
      <c r="P1137" s="5">
        <v>1</v>
      </c>
      <c r="Q1137" s="12">
        <v>0</v>
      </c>
      <c r="R1137" s="5">
        <v>0</v>
      </c>
      <c r="S1137" s="5">
        <f t="shared" si="61"/>
        <v>0</v>
      </c>
      <c r="T1137" s="5">
        <v>2239.1888410000001</v>
      </c>
      <c r="U1137" s="5">
        <f t="shared" si="4"/>
        <v>7.7138689547125852</v>
      </c>
      <c r="V1137" s="2">
        <v>0</v>
      </c>
      <c r="W1137" s="12">
        <v>0</v>
      </c>
      <c r="X1137" s="5">
        <v>210.73474300000001</v>
      </c>
      <c r="Y1137" s="6">
        <f t="shared" si="65"/>
        <v>126.8569365518902</v>
      </c>
      <c r="Z1137" s="5">
        <v>44436339</v>
      </c>
      <c r="AA1137" s="5">
        <v>2109</v>
      </c>
      <c r="AB1137" s="5">
        <v>527911</v>
      </c>
      <c r="AC1137" s="5">
        <v>0</v>
      </c>
      <c r="AD1137" s="5">
        <v>2087696</v>
      </c>
      <c r="AE1137" s="5">
        <v>0</v>
      </c>
      <c r="AF1137" s="5">
        <v>1</v>
      </c>
      <c r="AG1137" s="5">
        <v>0</v>
      </c>
      <c r="AH1137" s="5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1</v>
      </c>
      <c r="AO1137" s="6">
        <v>0</v>
      </c>
      <c r="AP1137" s="6">
        <v>0</v>
      </c>
      <c r="AQ1137" s="6">
        <v>0</v>
      </c>
      <c r="AR1137" s="6">
        <v>0</v>
      </c>
      <c r="AS1137" s="11">
        <v>0</v>
      </c>
      <c r="AT1137" s="5">
        <v>1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</row>
    <row r="1138" spans="1:52" ht="15.75" customHeight="1">
      <c r="A1138" s="4">
        <v>44805</v>
      </c>
      <c r="B1138" s="2" t="s">
        <v>20</v>
      </c>
      <c r="C1138" s="19">
        <v>2</v>
      </c>
      <c r="D1138" s="5" t="s">
        <v>13</v>
      </c>
      <c r="E1138" s="6">
        <v>100089</v>
      </c>
      <c r="F1138" s="6">
        <f t="shared" si="0"/>
        <v>11.513815069155061</v>
      </c>
      <c r="G1138" s="21">
        <v>1062290.0574</v>
      </c>
      <c r="H1138" s="30">
        <f t="shared" si="66"/>
        <v>48055900.177599996</v>
      </c>
      <c r="I1138" s="10">
        <f t="shared" si="64"/>
        <v>17.687875478300054</v>
      </c>
      <c r="J1138" s="10">
        <v>0.5</v>
      </c>
      <c r="K1138" s="10">
        <v>496.1</v>
      </c>
      <c r="L1138" s="6">
        <f t="shared" si="59"/>
        <v>6.2067775193070034</v>
      </c>
      <c r="M1138" s="11"/>
      <c r="N1138" s="11">
        <f t="shared" si="60"/>
        <v>0</v>
      </c>
      <c r="O1138" s="5">
        <v>0</v>
      </c>
      <c r="P1138" s="5">
        <v>1</v>
      </c>
      <c r="Q1138" s="12">
        <v>0</v>
      </c>
      <c r="R1138" s="5">
        <v>0</v>
      </c>
      <c r="S1138" s="5">
        <f t="shared" si="61"/>
        <v>0</v>
      </c>
      <c r="T1138" s="5">
        <v>2239.1888410000001</v>
      </c>
      <c r="U1138" s="5">
        <f t="shared" si="4"/>
        <v>7.7138689547125852</v>
      </c>
      <c r="V1138" s="2">
        <v>0</v>
      </c>
      <c r="W1138" s="12">
        <v>0</v>
      </c>
      <c r="X1138" s="5">
        <v>206.86178699999999</v>
      </c>
      <c r="Y1138" s="6">
        <f t="shared" si="65"/>
        <v>124.52551589212618</v>
      </c>
      <c r="Z1138" s="5">
        <v>44591112</v>
      </c>
      <c r="AA1138" s="5">
        <v>578</v>
      </c>
      <c r="AB1138" s="5">
        <v>528655</v>
      </c>
      <c r="AC1138" s="5">
        <v>0</v>
      </c>
      <c r="AD1138" s="5">
        <v>3220020</v>
      </c>
      <c r="AE1138" s="5">
        <v>0</v>
      </c>
      <c r="AF1138" s="5">
        <v>1</v>
      </c>
      <c r="AG1138" s="5">
        <v>0</v>
      </c>
      <c r="AH1138" s="5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1</v>
      </c>
      <c r="AP1138" s="6">
        <v>0</v>
      </c>
      <c r="AQ1138" s="6">
        <v>0</v>
      </c>
      <c r="AR1138" s="6">
        <v>0</v>
      </c>
      <c r="AS1138" s="11">
        <v>0</v>
      </c>
      <c r="AT1138" s="5">
        <v>1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</row>
    <row r="1139" spans="1:52" ht="15.75" customHeight="1">
      <c r="A1139" s="4">
        <v>44835</v>
      </c>
      <c r="B1139" s="2" t="s">
        <v>20</v>
      </c>
      <c r="C1139" s="19">
        <v>2</v>
      </c>
      <c r="D1139" s="5" t="s">
        <v>13</v>
      </c>
      <c r="E1139" s="6">
        <v>172881</v>
      </c>
      <c r="F1139" s="6">
        <f t="shared" si="0"/>
        <v>12.060358775523131</v>
      </c>
      <c r="G1139" s="21">
        <v>653716.9584</v>
      </c>
      <c r="H1139" s="30">
        <f t="shared" si="66"/>
        <v>48709617.136</v>
      </c>
      <c r="I1139" s="10">
        <f t="shared" si="64"/>
        <v>17.701387045682033</v>
      </c>
      <c r="J1139" s="10">
        <v>0.5</v>
      </c>
      <c r="K1139" s="10">
        <v>1</v>
      </c>
      <c r="L1139" s="6">
        <f t="shared" si="59"/>
        <v>0</v>
      </c>
      <c r="M1139" s="11"/>
      <c r="N1139" s="11">
        <f t="shared" si="60"/>
        <v>0</v>
      </c>
      <c r="O1139" s="5">
        <v>0</v>
      </c>
      <c r="P1139" s="5">
        <v>1</v>
      </c>
      <c r="Q1139" s="12">
        <v>0</v>
      </c>
      <c r="R1139" s="5">
        <v>0</v>
      </c>
      <c r="S1139" s="5">
        <f t="shared" si="61"/>
        <v>0</v>
      </c>
      <c r="T1139" s="5">
        <v>2239.1888410000001</v>
      </c>
      <c r="U1139" s="5">
        <f t="shared" si="4"/>
        <v>7.7138689547125852</v>
      </c>
      <c r="V1139" s="2">
        <v>0</v>
      </c>
      <c r="W1139" s="12">
        <v>0</v>
      </c>
      <c r="X1139" s="5">
        <v>219.871814</v>
      </c>
      <c r="Y1139" s="6">
        <f t="shared" si="65"/>
        <v>132.35722008186852</v>
      </c>
      <c r="AA1139" s="26"/>
      <c r="AE1139" s="5">
        <v>0</v>
      </c>
      <c r="AF1139" s="5">
        <v>1</v>
      </c>
      <c r="AG1139" s="5">
        <v>0</v>
      </c>
      <c r="AH1139" s="5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1</v>
      </c>
      <c r="AQ1139" s="6">
        <v>0</v>
      </c>
      <c r="AR1139" s="6">
        <v>0</v>
      </c>
      <c r="AS1139" s="11">
        <v>0</v>
      </c>
      <c r="AT1139" s="5">
        <v>1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</row>
    <row r="1140" spans="1:52" ht="15.75" customHeight="1">
      <c r="A1140" s="4">
        <v>44866</v>
      </c>
      <c r="B1140" s="2" t="s">
        <v>20</v>
      </c>
      <c r="C1140" s="19">
        <v>2</v>
      </c>
      <c r="D1140" s="5" t="s">
        <v>13</v>
      </c>
      <c r="E1140" s="6">
        <v>127386</v>
      </c>
      <c r="F1140" s="6">
        <f t="shared" si="0"/>
        <v>11.75497712597195</v>
      </c>
      <c r="G1140" s="21">
        <v>558383.23529999994</v>
      </c>
      <c r="H1140" s="30">
        <f t="shared" si="66"/>
        <v>49268000.371299997</v>
      </c>
      <c r="I1140" s="10">
        <f t="shared" si="64"/>
        <v>17.712785348579843</v>
      </c>
      <c r="J1140" s="10">
        <v>0.5</v>
      </c>
      <c r="K1140" s="10">
        <v>1</v>
      </c>
      <c r="L1140" s="6">
        <f t="shared" si="59"/>
        <v>0</v>
      </c>
      <c r="M1140" s="11"/>
      <c r="N1140" s="11">
        <f t="shared" si="60"/>
        <v>0</v>
      </c>
      <c r="O1140" s="5">
        <v>0</v>
      </c>
      <c r="P1140" s="5">
        <v>1</v>
      </c>
      <c r="Q1140" s="12">
        <v>0</v>
      </c>
      <c r="R1140" s="5">
        <v>0</v>
      </c>
      <c r="S1140" s="5">
        <f t="shared" si="61"/>
        <v>0</v>
      </c>
      <c r="T1140" s="5">
        <v>2239.1888410000001</v>
      </c>
      <c r="U1140" s="5">
        <f t="shared" si="4"/>
        <v>7.7138689547125852</v>
      </c>
      <c r="V1140" s="2">
        <v>0</v>
      </c>
      <c r="W1140" s="12">
        <v>0</v>
      </c>
      <c r="X1140" s="5">
        <v>215.92593199999999</v>
      </c>
      <c r="Y1140" s="6">
        <f t="shared" si="65"/>
        <v>129.98189983144715</v>
      </c>
      <c r="AA1140" s="26"/>
      <c r="AD1140" s="5">
        <v>26278</v>
      </c>
      <c r="AE1140" s="5">
        <v>0</v>
      </c>
      <c r="AF1140" s="5">
        <v>1</v>
      </c>
      <c r="AG1140" s="5">
        <v>0</v>
      </c>
      <c r="AH1140" s="5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1</v>
      </c>
      <c r="AR1140" s="6">
        <v>0</v>
      </c>
      <c r="AS1140" s="11">
        <v>0</v>
      </c>
      <c r="AT1140" s="5">
        <v>1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</row>
    <row r="1141" spans="1:52" ht="15.75" customHeight="1">
      <c r="A1141" s="4">
        <v>44896</v>
      </c>
      <c r="B1141" s="2" t="s">
        <v>20</v>
      </c>
      <c r="C1141" s="19">
        <v>2</v>
      </c>
      <c r="D1141" s="5" t="s">
        <v>13</v>
      </c>
      <c r="E1141" s="6">
        <v>145584</v>
      </c>
      <c r="F1141" s="6">
        <f t="shared" si="0"/>
        <v>11.888508518596472</v>
      </c>
      <c r="G1141" s="21">
        <v>640097.85510000004</v>
      </c>
      <c r="H1141" s="30">
        <f t="shared" si="66"/>
        <v>49908098.226399995</v>
      </c>
      <c r="I1141" s="10">
        <f t="shared" si="64"/>
        <v>17.725693836660508</v>
      </c>
      <c r="J1141" s="10">
        <v>0.5</v>
      </c>
      <c r="K1141" s="10">
        <v>1</v>
      </c>
      <c r="L1141" s="6">
        <f t="shared" si="59"/>
        <v>0</v>
      </c>
      <c r="M1141" s="11"/>
      <c r="N1141" s="11">
        <f t="shared" si="60"/>
        <v>0</v>
      </c>
      <c r="O1141" s="5">
        <v>0</v>
      </c>
      <c r="P1141" s="5">
        <v>1</v>
      </c>
      <c r="Q1141" s="12">
        <v>0</v>
      </c>
      <c r="R1141" s="5">
        <v>0</v>
      </c>
      <c r="S1141" s="5">
        <f t="shared" si="61"/>
        <v>0</v>
      </c>
      <c r="T1141" s="5">
        <v>2239.1888410000001</v>
      </c>
      <c r="U1141" s="5">
        <f t="shared" si="4"/>
        <v>7.7138689547125852</v>
      </c>
      <c r="V1141" s="2">
        <v>0</v>
      </c>
      <c r="W1141" s="12">
        <v>0</v>
      </c>
      <c r="X1141" s="5">
        <v>212.61489399999999</v>
      </c>
      <c r="Y1141" s="6">
        <f t="shared" si="65"/>
        <v>127.98873946544666</v>
      </c>
      <c r="AA1141" s="26"/>
      <c r="AD1141" s="5">
        <v>84200</v>
      </c>
      <c r="AE1141" s="5">
        <v>0</v>
      </c>
      <c r="AF1141" s="5">
        <v>1</v>
      </c>
      <c r="AG1141" s="5">
        <v>0</v>
      </c>
      <c r="AH1141" s="5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1</v>
      </c>
      <c r="AS1141" s="11">
        <v>0</v>
      </c>
      <c r="AT1141" s="5">
        <v>1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</row>
    <row r="1142" spans="1:52" ht="15.75" customHeight="1">
      <c r="A1142" s="4">
        <v>43101</v>
      </c>
      <c r="B1142" s="2" t="s">
        <v>20</v>
      </c>
      <c r="C1142" s="19">
        <v>2</v>
      </c>
      <c r="D1142" s="5" t="s">
        <v>14</v>
      </c>
      <c r="E1142" s="6">
        <v>66124.5</v>
      </c>
      <c r="F1142" s="6">
        <f t="shared" si="0"/>
        <v>11.09929460769534</v>
      </c>
      <c r="G1142" s="21">
        <v>297653.51199999999</v>
      </c>
      <c r="H1142" s="30">
        <f t="shared" si="66"/>
        <v>50205751.738399997</v>
      </c>
      <c r="I1142" s="10">
        <f t="shared" si="64"/>
        <v>17.731640154560729</v>
      </c>
      <c r="J1142" s="10">
        <v>0.5</v>
      </c>
      <c r="K1142" s="10">
        <v>362.83</v>
      </c>
      <c r="L1142" s="6">
        <f t="shared" si="59"/>
        <v>5.8939344050097677</v>
      </c>
      <c r="M1142" s="11"/>
      <c r="N1142" s="11">
        <f t="shared" si="60"/>
        <v>0</v>
      </c>
      <c r="O1142" s="5">
        <v>0</v>
      </c>
      <c r="P1142" s="5">
        <v>1</v>
      </c>
      <c r="Q1142" s="12">
        <v>0</v>
      </c>
      <c r="R1142" s="5">
        <v>0</v>
      </c>
      <c r="S1142" s="5">
        <f t="shared" si="61"/>
        <v>0</v>
      </c>
      <c r="T1142" s="5">
        <v>2830.4225070000002</v>
      </c>
      <c r="U1142" s="5">
        <f t="shared" si="4"/>
        <v>7.9481812752534982</v>
      </c>
      <c r="V1142" s="2">
        <v>0</v>
      </c>
      <c r="W1142" s="12">
        <v>0</v>
      </c>
      <c r="X1142" s="24">
        <v>27.98</v>
      </c>
      <c r="Y1142" s="6">
        <f t="shared" ref="Y1142:Y1201" si="67">X1142*100/27.98</f>
        <v>100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1</v>
      </c>
      <c r="AG1142" s="5">
        <v>1</v>
      </c>
      <c r="AH1142" s="5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11">
        <v>0</v>
      </c>
      <c r="AT1142" s="5">
        <v>1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</row>
    <row r="1143" spans="1:52" ht="15.75" customHeight="1">
      <c r="A1143" s="4">
        <v>43132</v>
      </c>
      <c r="B1143" s="2" t="s">
        <v>20</v>
      </c>
      <c r="C1143" s="19">
        <v>2</v>
      </c>
      <c r="D1143" s="5" t="s">
        <v>14</v>
      </c>
      <c r="E1143" s="6">
        <v>61038</v>
      </c>
      <c r="F1143" s="6">
        <f t="shared" si="0"/>
        <v>11.019251900021803</v>
      </c>
      <c r="G1143" s="7">
        <v>414187.67</v>
      </c>
      <c r="H1143" s="7">
        <v>414187.67</v>
      </c>
      <c r="I1143" s="10">
        <f t="shared" si="64"/>
        <v>12.93407445927263</v>
      </c>
      <c r="J1143" s="10">
        <v>0.5</v>
      </c>
      <c r="K1143" s="10">
        <v>344.64</v>
      </c>
      <c r="L1143" s="6">
        <f t="shared" si="59"/>
        <v>5.8425003939680238</v>
      </c>
      <c r="M1143" s="11"/>
      <c r="N1143" s="11">
        <f t="shared" si="60"/>
        <v>0</v>
      </c>
      <c r="O1143" s="5">
        <v>0</v>
      </c>
      <c r="P1143" s="5">
        <v>1</v>
      </c>
      <c r="Q1143" s="12">
        <v>0</v>
      </c>
      <c r="R1143" s="5">
        <v>0</v>
      </c>
      <c r="S1143" s="5">
        <f t="shared" si="61"/>
        <v>0</v>
      </c>
      <c r="T1143" s="5">
        <v>2830.4225070000002</v>
      </c>
      <c r="U1143" s="5">
        <f t="shared" si="4"/>
        <v>7.9481812752534982</v>
      </c>
      <c r="V1143" s="2">
        <v>0</v>
      </c>
      <c r="W1143" s="12">
        <v>0</v>
      </c>
      <c r="X1143" s="24">
        <v>27.86</v>
      </c>
      <c r="Y1143" s="6">
        <f t="shared" si="67"/>
        <v>99.571122230164406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1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11">
        <v>0</v>
      </c>
      <c r="AT1143" s="5">
        <v>1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</row>
    <row r="1144" spans="1:52" ht="15.75" customHeight="1">
      <c r="A1144" s="4">
        <v>43160</v>
      </c>
      <c r="B1144" s="2" t="s">
        <v>20</v>
      </c>
      <c r="C1144" s="19">
        <v>2</v>
      </c>
      <c r="D1144" s="5" t="s">
        <v>14</v>
      </c>
      <c r="E1144" s="6">
        <v>45778.5</v>
      </c>
      <c r="F1144" s="6">
        <f t="shared" si="0"/>
        <v>10.731569827570022</v>
      </c>
      <c r="G1144" s="7">
        <v>603731.18000000005</v>
      </c>
      <c r="H1144" s="31">
        <f>G1144+H1143</f>
        <v>1017918.8500000001</v>
      </c>
      <c r="I1144" s="10">
        <f t="shared" si="64"/>
        <v>13.833270757787485</v>
      </c>
      <c r="J1144" s="10">
        <v>0.5</v>
      </c>
      <c r="K1144" s="10">
        <v>350.62</v>
      </c>
      <c r="L1144" s="6">
        <f t="shared" si="59"/>
        <v>5.859703015925728</v>
      </c>
      <c r="M1144" s="11"/>
      <c r="N1144" s="11">
        <f t="shared" si="60"/>
        <v>0</v>
      </c>
      <c r="O1144" s="5">
        <v>0</v>
      </c>
      <c r="P1144" s="5">
        <v>1</v>
      </c>
      <c r="Q1144" s="12">
        <v>0</v>
      </c>
      <c r="R1144" s="5">
        <v>0</v>
      </c>
      <c r="S1144" s="5">
        <f t="shared" si="61"/>
        <v>0</v>
      </c>
      <c r="T1144" s="5">
        <v>2830.4225070000002</v>
      </c>
      <c r="U1144" s="5">
        <f t="shared" si="4"/>
        <v>7.9481812752534982</v>
      </c>
      <c r="V1144" s="2">
        <v>0</v>
      </c>
      <c r="W1144" s="12">
        <v>0</v>
      </c>
      <c r="X1144" s="25">
        <v>28.56</v>
      </c>
      <c r="Y1144" s="6">
        <f t="shared" si="67"/>
        <v>102.07290922087205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6">
        <v>1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11">
        <v>0</v>
      </c>
      <c r="AT1144" s="5">
        <v>1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</row>
    <row r="1145" spans="1:52" ht="15.75" customHeight="1">
      <c r="A1145" s="4">
        <v>43191</v>
      </c>
      <c r="B1145" s="2" t="s">
        <v>20</v>
      </c>
      <c r="C1145" s="19">
        <v>2</v>
      </c>
      <c r="D1145" s="5" t="s">
        <v>14</v>
      </c>
      <c r="E1145" s="6">
        <v>35605.5</v>
      </c>
      <c r="F1145" s="6">
        <f t="shared" si="0"/>
        <v>10.480255399289117</v>
      </c>
      <c r="G1145" s="7">
        <v>582670.79</v>
      </c>
      <c r="H1145" s="31">
        <f t="shared" ref="H1145:H1176" si="68">G1145+H1144</f>
        <v>1600589.6400000001</v>
      </c>
      <c r="I1145" s="10">
        <f t="shared" si="64"/>
        <v>14.285882644321351</v>
      </c>
      <c r="J1145" s="10">
        <v>0.5</v>
      </c>
      <c r="K1145" s="10">
        <v>351.08</v>
      </c>
      <c r="L1145" s="6">
        <f t="shared" si="59"/>
        <v>5.8610141177239168</v>
      </c>
      <c r="M1145" s="11"/>
      <c r="N1145" s="11">
        <f t="shared" si="60"/>
        <v>0</v>
      </c>
      <c r="O1145" s="5">
        <v>0</v>
      </c>
      <c r="P1145" s="5">
        <v>1</v>
      </c>
      <c r="Q1145" s="12">
        <v>0</v>
      </c>
      <c r="R1145" s="5">
        <v>0</v>
      </c>
      <c r="S1145" s="5">
        <f t="shared" si="61"/>
        <v>0</v>
      </c>
      <c r="T1145" s="5">
        <v>2830.4225070000002</v>
      </c>
      <c r="U1145" s="5">
        <f t="shared" si="4"/>
        <v>7.9481812752534982</v>
      </c>
      <c r="V1145" s="2">
        <v>0</v>
      </c>
      <c r="W1145" s="12">
        <v>0</v>
      </c>
      <c r="X1145" s="25">
        <v>28.56</v>
      </c>
      <c r="Y1145" s="6">
        <f t="shared" si="67"/>
        <v>102.07290922087205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6">
        <v>0</v>
      </c>
      <c r="AJ1145" s="6">
        <v>1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11">
        <v>0</v>
      </c>
      <c r="AT1145" s="5">
        <v>1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</row>
    <row r="1146" spans="1:52" ht="15.75" customHeight="1">
      <c r="A1146" s="9">
        <v>43221</v>
      </c>
      <c r="B1146" s="2" t="s">
        <v>20</v>
      </c>
      <c r="C1146" s="19">
        <v>2</v>
      </c>
      <c r="D1146" s="5" t="s">
        <v>14</v>
      </c>
      <c r="E1146" s="6">
        <v>76297.5</v>
      </c>
      <c r="F1146" s="6">
        <f t="shared" si="0"/>
        <v>11.242395451336012</v>
      </c>
      <c r="G1146" s="7">
        <v>526509.75</v>
      </c>
      <c r="H1146" s="31">
        <f t="shared" si="68"/>
        <v>2127099.39</v>
      </c>
      <c r="I1146" s="10">
        <f t="shared" si="64"/>
        <v>14.570269820876279</v>
      </c>
      <c r="J1146" s="10">
        <v>0.5</v>
      </c>
      <c r="K1146" s="10">
        <v>373.8</v>
      </c>
      <c r="L1146" s="6">
        <f t="shared" si="59"/>
        <v>5.9237208950214626</v>
      </c>
      <c r="M1146" s="11"/>
      <c r="N1146" s="11">
        <f t="shared" si="60"/>
        <v>0</v>
      </c>
      <c r="O1146" s="5">
        <v>0</v>
      </c>
      <c r="P1146" s="5">
        <v>1</v>
      </c>
      <c r="Q1146" s="12">
        <v>0</v>
      </c>
      <c r="R1146" s="5">
        <v>0</v>
      </c>
      <c r="S1146" s="5">
        <f t="shared" si="61"/>
        <v>0</v>
      </c>
      <c r="T1146" s="5">
        <v>2830.4225070000002</v>
      </c>
      <c r="U1146" s="5">
        <f t="shared" si="4"/>
        <v>7.9481812752534982</v>
      </c>
      <c r="V1146" s="2">
        <v>0</v>
      </c>
      <c r="W1146" s="12">
        <v>0</v>
      </c>
      <c r="X1146" s="25">
        <v>29.21</v>
      </c>
      <c r="Y1146" s="6">
        <f t="shared" si="67"/>
        <v>104.39599714081487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6">
        <v>0</v>
      </c>
      <c r="AJ1146" s="6">
        <v>0</v>
      </c>
      <c r="AK1146" s="6">
        <v>1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11">
        <v>0</v>
      </c>
      <c r="AT1146" s="5">
        <v>1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</row>
    <row r="1147" spans="1:52" ht="15.75" customHeight="1">
      <c r="A1147" s="4">
        <v>43252</v>
      </c>
      <c r="B1147" s="2" t="s">
        <v>20</v>
      </c>
      <c r="C1147" s="19">
        <v>2</v>
      </c>
      <c r="D1147" s="5" t="s">
        <v>14</v>
      </c>
      <c r="E1147" s="6">
        <v>50865</v>
      </c>
      <c r="F1147" s="6">
        <f t="shared" si="0"/>
        <v>10.836930343227849</v>
      </c>
      <c r="G1147" s="7">
        <v>533529.88</v>
      </c>
      <c r="H1147" s="31">
        <f t="shared" si="68"/>
        <v>2660629.27</v>
      </c>
      <c r="I1147" s="10">
        <f t="shared" si="64"/>
        <v>14.794073220449336</v>
      </c>
      <c r="J1147" s="10">
        <v>0.5</v>
      </c>
      <c r="K1147" s="10">
        <v>340.32</v>
      </c>
      <c r="L1147" s="6">
        <f t="shared" si="59"/>
        <v>5.8298863514519272</v>
      </c>
      <c r="M1147" s="11"/>
      <c r="N1147" s="11">
        <f t="shared" si="60"/>
        <v>0</v>
      </c>
      <c r="O1147" s="5">
        <v>0</v>
      </c>
      <c r="P1147" s="5">
        <v>1</v>
      </c>
      <c r="Q1147" s="12">
        <v>0</v>
      </c>
      <c r="R1147" s="5">
        <v>0</v>
      </c>
      <c r="S1147" s="5">
        <f t="shared" si="61"/>
        <v>0</v>
      </c>
      <c r="T1147" s="5">
        <v>2830.4225070000002</v>
      </c>
      <c r="U1147" s="5">
        <f t="shared" si="4"/>
        <v>7.9481812752534982</v>
      </c>
      <c r="V1147" s="2">
        <v>0</v>
      </c>
      <c r="W1147" s="12">
        <v>0</v>
      </c>
      <c r="X1147" s="25">
        <v>29.54</v>
      </c>
      <c r="Y1147" s="6">
        <f t="shared" si="67"/>
        <v>105.57541100786275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6">
        <v>0</v>
      </c>
      <c r="AJ1147" s="6">
        <v>0</v>
      </c>
      <c r="AK1147" s="6">
        <v>0</v>
      </c>
      <c r="AL1147" s="6">
        <v>1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11">
        <v>0</v>
      </c>
      <c r="AT1147" s="5">
        <v>1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</row>
    <row r="1148" spans="1:52" ht="15.75" customHeight="1">
      <c r="A1148" s="4">
        <v>43282</v>
      </c>
      <c r="B1148" s="2" t="s">
        <v>20</v>
      </c>
      <c r="C1148" s="19">
        <v>2</v>
      </c>
      <c r="D1148" s="5" t="s">
        <v>14</v>
      </c>
      <c r="E1148" s="6">
        <v>81384</v>
      </c>
      <c r="F1148" s="6">
        <f t="shared" si="0"/>
        <v>11.306933972473585</v>
      </c>
      <c r="G1148" s="7">
        <v>540550.01</v>
      </c>
      <c r="H1148" s="31">
        <f t="shared" si="68"/>
        <v>3201179.2800000003</v>
      </c>
      <c r="I1148" s="10">
        <f t="shared" si="64"/>
        <v>14.979029824881296</v>
      </c>
      <c r="J1148" s="10">
        <v>0.5</v>
      </c>
      <c r="K1148" s="10">
        <v>401.95</v>
      </c>
      <c r="L1148" s="6">
        <f t="shared" si="59"/>
        <v>5.9963277027739696</v>
      </c>
      <c r="M1148" s="11"/>
      <c r="N1148" s="11">
        <f t="shared" si="60"/>
        <v>0</v>
      </c>
      <c r="O1148" s="5">
        <v>0</v>
      </c>
      <c r="P1148" s="5">
        <v>1</v>
      </c>
      <c r="Q1148" s="12">
        <v>0</v>
      </c>
      <c r="R1148" s="5">
        <v>0</v>
      </c>
      <c r="S1148" s="5">
        <f t="shared" si="61"/>
        <v>0</v>
      </c>
      <c r="T1148" s="5">
        <v>2830.4225070000002</v>
      </c>
      <c r="U1148" s="5">
        <f t="shared" si="4"/>
        <v>7.9481812752534982</v>
      </c>
      <c r="V1148" s="2">
        <v>0</v>
      </c>
      <c r="W1148" s="12">
        <v>0</v>
      </c>
      <c r="X1148" s="25">
        <v>30.01</v>
      </c>
      <c r="Y1148" s="6">
        <f t="shared" si="67"/>
        <v>107.25518227305218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1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11">
        <v>0</v>
      </c>
      <c r="AT1148" s="5">
        <v>1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</row>
    <row r="1149" spans="1:52" ht="15.75" customHeight="1">
      <c r="A1149" s="4">
        <v>43313</v>
      </c>
      <c r="B1149" s="2" t="s">
        <v>20</v>
      </c>
      <c r="C1149" s="19">
        <v>2</v>
      </c>
      <c r="D1149" s="5" t="s">
        <v>14</v>
      </c>
      <c r="E1149" s="6">
        <v>58494.75</v>
      </c>
      <c r="F1149" s="6">
        <f t="shared" si="0"/>
        <v>10.976692285603008</v>
      </c>
      <c r="G1149" s="7">
        <v>596711.05000000005</v>
      </c>
      <c r="H1149" s="31">
        <f t="shared" si="68"/>
        <v>3797890.33</v>
      </c>
      <c r="I1149" s="10">
        <f t="shared" si="64"/>
        <v>15.149956294213391</v>
      </c>
      <c r="J1149" s="10">
        <v>0.5</v>
      </c>
      <c r="K1149" s="10">
        <v>390.44</v>
      </c>
      <c r="L1149" s="6">
        <f t="shared" si="59"/>
        <v>5.9672743083067648</v>
      </c>
      <c r="M1149" s="11"/>
      <c r="N1149" s="11">
        <f t="shared" si="60"/>
        <v>0</v>
      </c>
      <c r="O1149" s="5">
        <v>0</v>
      </c>
      <c r="P1149" s="5">
        <v>1</v>
      </c>
      <c r="Q1149" s="12">
        <v>0</v>
      </c>
      <c r="R1149" s="5">
        <v>0</v>
      </c>
      <c r="S1149" s="5">
        <f t="shared" si="61"/>
        <v>0</v>
      </c>
      <c r="T1149" s="5">
        <v>2830.4225070000002</v>
      </c>
      <c r="U1149" s="5">
        <f t="shared" si="4"/>
        <v>7.9481812752534982</v>
      </c>
      <c r="V1149" s="2">
        <v>0</v>
      </c>
      <c r="W1149" s="12">
        <v>0</v>
      </c>
      <c r="X1149" s="25">
        <v>30.04</v>
      </c>
      <c r="Y1149" s="6">
        <f t="shared" si="67"/>
        <v>107.36240171551108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1</v>
      </c>
      <c r="AO1149" s="6">
        <v>0</v>
      </c>
      <c r="AP1149" s="6">
        <v>0</v>
      </c>
      <c r="AQ1149" s="6">
        <v>0</v>
      </c>
      <c r="AR1149" s="6">
        <v>0</v>
      </c>
      <c r="AS1149" s="11">
        <v>0</v>
      </c>
      <c r="AT1149" s="5">
        <v>1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</row>
    <row r="1150" spans="1:52" ht="15.75" customHeight="1">
      <c r="A1150" s="4">
        <v>43344</v>
      </c>
      <c r="B1150" s="2" t="s">
        <v>20</v>
      </c>
      <c r="C1150" s="19">
        <v>2</v>
      </c>
      <c r="D1150" s="5" t="s">
        <v>14</v>
      </c>
      <c r="E1150" s="6">
        <v>55951.5</v>
      </c>
      <c r="F1150" s="6">
        <f t="shared" si="0"/>
        <v>10.932240523032174</v>
      </c>
      <c r="G1150" s="7">
        <v>547570.14</v>
      </c>
      <c r="H1150" s="31">
        <f t="shared" si="68"/>
        <v>4345460.47</v>
      </c>
      <c r="I1150" s="10">
        <f t="shared" si="64"/>
        <v>15.284642288051506</v>
      </c>
      <c r="J1150" s="10">
        <v>0.5</v>
      </c>
      <c r="K1150" s="10">
        <v>346.35</v>
      </c>
      <c r="L1150" s="6">
        <f t="shared" si="59"/>
        <v>5.8474498244686144</v>
      </c>
      <c r="M1150" s="11"/>
      <c r="N1150" s="11">
        <f t="shared" si="60"/>
        <v>0</v>
      </c>
      <c r="O1150" s="5">
        <v>0</v>
      </c>
      <c r="P1150" s="5">
        <v>1</v>
      </c>
      <c r="Q1150" s="12">
        <v>0</v>
      </c>
      <c r="R1150" s="5">
        <v>0</v>
      </c>
      <c r="S1150" s="5">
        <f t="shared" si="61"/>
        <v>0</v>
      </c>
      <c r="T1150" s="5">
        <v>2830.4225070000002</v>
      </c>
      <c r="U1150" s="5">
        <f t="shared" si="4"/>
        <v>7.9481812752534982</v>
      </c>
      <c r="V1150" s="2">
        <v>0</v>
      </c>
      <c r="W1150" s="12">
        <v>0</v>
      </c>
      <c r="X1150" s="25">
        <v>31.12</v>
      </c>
      <c r="Y1150" s="6">
        <f t="shared" si="67"/>
        <v>111.22230164403145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1</v>
      </c>
      <c r="AP1150" s="6">
        <v>0</v>
      </c>
      <c r="AQ1150" s="6">
        <v>0</v>
      </c>
      <c r="AR1150" s="6">
        <v>0</v>
      </c>
      <c r="AS1150" s="11">
        <v>0</v>
      </c>
      <c r="AT1150" s="5">
        <v>1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</row>
    <row r="1151" spans="1:52" ht="15.75" customHeight="1">
      <c r="A1151" s="4">
        <v>43374</v>
      </c>
      <c r="B1151" s="2" t="s">
        <v>20</v>
      </c>
      <c r="C1151" s="19">
        <v>2</v>
      </c>
      <c r="D1151" s="5" t="s">
        <v>14</v>
      </c>
      <c r="E1151" s="6">
        <v>96643.5</v>
      </c>
      <c r="F1151" s="6">
        <f t="shared" si="0"/>
        <v>11.478784229400244</v>
      </c>
      <c r="G1151" s="7">
        <v>336966.24</v>
      </c>
      <c r="H1151" s="31">
        <f t="shared" si="68"/>
        <v>4682426.71</v>
      </c>
      <c r="I1151" s="10">
        <f t="shared" si="64"/>
        <v>15.359327061282533</v>
      </c>
      <c r="J1151" s="10">
        <v>0.5</v>
      </c>
      <c r="K1151" s="10">
        <v>383.7</v>
      </c>
      <c r="L1151" s="6">
        <f t="shared" si="59"/>
        <v>5.9498609972529071</v>
      </c>
      <c r="M1151" s="11"/>
      <c r="N1151" s="11">
        <f t="shared" si="60"/>
        <v>0</v>
      </c>
      <c r="O1151" s="5">
        <v>0</v>
      </c>
      <c r="P1151" s="5">
        <v>1</v>
      </c>
      <c r="Q1151" s="12">
        <v>0</v>
      </c>
      <c r="R1151" s="5">
        <v>0</v>
      </c>
      <c r="S1151" s="5">
        <f t="shared" si="61"/>
        <v>0</v>
      </c>
      <c r="T1151" s="5">
        <v>2830.4225070000002</v>
      </c>
      <c r="U1151" s="5">
        <f t="shared" si="4"/>
        <v>7.9481812752534982</v>
      </c>
      <c r="V1151" s="2">
        <v>0</v>
      </c>
      <c r="W1151" s="12">
        <v>0</v>
      </c>
      <c r="X1151" s="25">
        <v>31.77</v>
      </c>
      <c r="Y1151" s="6">
        <f t="shared" si="67"/>
        <v>113.54538956397427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1</v>
      </c>
      <c r="AQ1151" s="6">
        <v>0</v>
      </c>
      <c r="AR1151" s="6">
        <v>0</v>
      </c>
      <c r="AS1151" s="11">
        <v>0</v>
      </c>
      <c r="AT1151" s="5">
        <v>1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</row>
    <row r="1152" spans="1:52" ht="15.75" customHeight="1">
      <c r="A1152" s="4">
        <v>43405</v>
      </c>
      <c r="B1152" s="2" t="s">
        <v>20</v>
      </c>
      <c r="C1152" s="19">
        <v>2</v>
      </c>
      <c r="D1152" s="5" t="s">
        <v>14</v>
      </c>
      <c r="E1152" s="6">
        <v>71211</v>
      </c>
      <c r="F1152" s="6">
        <f t="shared" si="0"/>
        <v>11.173402579849062</v>
      </c>
      <c r="G1152" s="7">
        <v>287825.33</v>
      </c>
      <c r="H1152" s="31">
        <f t="shared" si="68"/>
        <v>4970252.04</v>
      </c>
      <c r="I1152" s="10">
        <f t="shared" si="64"/>
        <v>15.418981109060629</v>
      </c>
      <c r="J1152" s="10">
        <v>0.5</v>
      </c>
      <c r="K1152" s="10">
        <v>402.49</v>
      </c>
      <c r="L1152" s="6">
        <f t="shared" si="59"/>
        <v>5.9976702518294864</v>
      </c>
      <c r="M1152" s="11"/>
      <c r="N1152" s="11">
        <f t="shared" si="60"/>
        <v>0</v>
      </c>
      <c r="O1152" s="5">
        <v>0</v>
      </c>
      <c r="P1152" s="5">
        <v>1</v>
      </c>
      <c r="Q1152" s="12">
        <v>0</v>
      </c>
      <c r="R1152" s="5">
        <v>0</v>
      </c>
      <c r="S1152" s="5">
        <f t="shared" si="61"/>
        <v>0</v>
      </c>
      <c r="T1152" s="5">
        <v>2830.4225070000002</v>
      </c>
      <c r="U1152" s="5">
        <f t="shared" si="4"/>
        <v>7.9481812752534982</v>
      </c>
      <c r="V1152" s="2">
        <v>0</v>
      </c>
      <c r="W1152" s="12">
        <v>0</v>
      </c>
      <c r="X1152" s="25">
        <v>32.42</v>
      </c>
      <c r="Y1152" s="6">
        <f t="shared" si="67"/>
        <v>115.86847748391708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1</v>
      </c>
      <c r="AR1152" s="6">
        <v>0</v>
      </c>
      <c r="AS1152" s="11">
        <v>0</v>
      </c>
      <c r="AT1152" s="5">
        <v>1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</row>
    <row r="1153" spans="1:52" ht="15.75" customHeight="1">
      <c r="A1153" s="4">
        <v>43435</v>
      </c>
      <c r="B1153" s="2" t="s">
        <v>20</v>
      </c>
      <c r="C1153" s="19">
        <v>2</v>
      </c>
      <c r="D1153" s="5" t="s">
        <v>14</v>
      </c>
      <c r="E1153" s="6">
        <v>81384</v>
      </c>
      <c r="F1153" s="6">
        <f t="shared" si="0"/>
        <v>11.306933972473585</v>
      </c>
      <c r="G1153" s="7">
        <v>329946.11</v>
      </c>
      <c r="H1153" s="31">
        <f t="shared" si="68"/>
        <v>5300198.1500000004</v>
      </c>
      <c r="I1153" s="10">
        <f t="shared" si="64"/>
        <v>15.483254764615934</v>
      </c>
      <c r="J1153" s="10">
        <v>0.5</v>
      </c>
      <c r="K1153" s="10">
        <v>390.49</v>
      </c>
      <c r="L1153" s="6">
        <f t="shared" si="59"/>
        <v>5.9674023607572231</v>
      </c>
      <c r="M1153" s="11"/>
      <c r="N1153" s="11">
        <f t="shared" si="60"/>
        <v>0</v>
      </c>
      <c r="O1153" s="5">
        <v>0</v>
      </c>
      <c r="P1153" s="5">
        <v>1</v>
      </c>
      <c r="Q1153" s="12">
        <v>0</v>
      </c>
      <c r="R1153" s="5">
        <v>0</v>
      </c>
      <c r="S1153" s="5">
        <f t="shared" si="61"/>
        <v>0</v>
      </c>
      <c r="T1153" s="5">
        <v>2830.4225070000002</v>
      </c>
      <c r="U1153" s="5">
        <f t="shared" si="4"/>
        <v>7.9481812752534982</v>
      </c>
      <c r="V1153" s="2">
        <v>0</v>
      </c>
      <c r="W1153" s="12">
        <v>0</v>
      </c>
      <c r="X1153" s="25">
        <v>30.5</v>
      </c>
      <c r="Y1153" s="6">
        <f t="shared" si="67"/>
        <v>109.00643316654754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1</v>
      </c>
      <c r="AS1153" s="11">
        <v>0</v>
      </c>
      <c r="AT1153" s="5">
        <v>1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</row>
    <row r="1154" spans="1:52" ht="15.75" customHeight="1">
      <c r="A1154" s="4">
        <v>43466</v>
      </c>
      <c r="B1154" s="2" t="s">
        <v>20</v>
      </c>
      <c r="C1154" s="19">
        <v>2</v>
      </c>
      <c r="D1154" s="5" t="s">
        <v>14</v>
      </c>
      <c r="E1154" s="6">
        <v>73437</v>
      </c>
      <c r="F1154" s="6">
        <f t="shared" si="0"/>
        <v>11.204183174786799</v>
      </c>
      <c r="G1154" s="7">
        <v>372066.89</v>
      </c>
      <c r="H1154" s="31">
        <f t="shared" si="68"/>
        <v>5672265.04</v>
      </c>
      <c r="I1154" s="10">
        <f t="shared" si="64"/>
        <v>15.551099073888006</v>
      </c>
      <c r="J1154" s="10">
        <v>0.5</v>
      </c>
      <c r="K1154" s="10">
        <v>401.35</v>
      </c>
      <c r="L1154" s="6">
        <f t="shared" si="59"/>
        <v>5.9948338645775863</v>
      </c>
      <c r="M1154" s="11"/>
      <c r="N1154" s="11">
        <f t="shared" si="60"/>
        <v>0</v>
      </c>
      <c r="O1154" s="5">
        <v>0</v>
      </c>
      <c r="P1154" s="5">
        <v>1</v>
      </c>
      <c r="Q1154" s="12">
        <v>0</v>
      </c>
      <c r="R1154" s="5">
        <v>0</v>
      </c>
      <c r="S1154" s="5">
        <f t="shared" si="61"/>
        <v>0</v>
      </c>
      <c r="T1154" s="5">
        <v>2830.4225070000002</v>
      </c>
      <c r="U1154" s="5">
        <f t="shared" si="4"/>
        <v>7.9481812752534982</v>
      </c>
      <c r="V1154" s="2">
        <v>0</v>
      </c>
      <c r="W1154" s="12">
        <v>0</v>
      </c>
      <c r="X1154" s="25">
        <v>30.58</v>
      </c>
      <c r="Y1154" s="6">
        <f t="shared" si="67"/>
        <v>109.29235167977126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1</v>
      </c>
      <c r="AH1154" s="5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11">
        <v>0</v>
      </c>
      <c r="AT1154" s="5">
        <v>1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</row>
    <row r="1155" spans="1:52" ht="15.75" customHeight="1">
      <c r="A1155" s="4">
        <v>43497</v>
      </c>
      <c r="B1155" s="2" t="s">
        <v>20</v>
      </c>
      <c r="C1155" s="19">
        <v>2</v>
      </c>
      <c r="D1155" s="5" t="s">
        <v>14</v>
      </c>
      <c r="E1155" s="6">
        <v>67788</v>
      </c>
      <c r="F1155" s="6">
        <f t="shared" si="0"/>
        <v>11.124140467113262</v>
      </c>
      <c r="G1155" s="7">
        <v>414187.67</v>
      </c>
      <c r="H1155" s="31">
        <f t="shared" si="68"/>
        <v>6086452.71</v>
      </c>
      <c r="I1155" s="10">
        <f t="shared" ref="I1155:I1218" si="69">LN(H1155)</f>
        <v>15.621575992147452</v>
      </c>
      <c r="J1155" s="10">
        <v>0.5</v>
      </c>
      <c r="K1155" s="10">
        <v>389.37</v>
      </c>
      <c r="L1155" s="6">
        <f t="shared" si="59"/>
        <v>5.9645300483677772</v>
      </c>
      <c r="M1155" s="11"/>
      <c r="N1155" s="11">
        <f t="shared" si="60"/>
        <v>0</v>
      </c>
      <c r="O1155" s="5">
        <v>0</v>
      </c>
      <c r="P1155" s="5">
        <v>1</v>
      </c>
      <c r="Q1155" s="12">
        <v>0</v>
      </c>
      <c r="R1155" s="5">
        <v>0</v>
      </c>
      <c r="S1155" s="5">
        <f t="shared" si="61"/>
        <v>0</v>
      </c>
      <c r="T1155" s="5">
        <v>2830.4225070000002</v>
      </c>
      <c r="U1155" s="5">
        <f t="shared" si="4"/>
        <v>7.9481812752534982</v>
      </c>
      <c r="V1155" s="2">
        <v>0</v>
      </c>
      <c r="W1155" s="12">
        <v>0</v>
      </c>
      <c r="X1155" s="25">
        <v>31.15</v>
      </c>
      <c r="Y1155" s="6">
        <f t="shared" si="67"/>
        <v>111.32952108649035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1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11">
        <v>0</v>
      </c>
      <c r="AT1155" s="5">
        <v>1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</row>
    <row r="1156" spans="1:52" ht="15.75" customHeight="1">
      <c r="A1156" s="4">
        <v>43525</v>
      </c>
      <c r="B1156" s="2" t="s">
        <v>20</v>
      </c>
      <c r="C1156" s="19">
        <v>2</v>
      </c>
      <c r="D1156" s="5" t="s">
        <v>14</v>
      </c>
      <c r="E1156" s="6">
        <v>50841</v>
      </c>
      <c r="F1156" s="6">
        <f t="shared" si="0"/>
        <v>10.836458394661481</v>
      </c>
      <c r="G1156" s="7">
        <v>603731.18000000005</v>
      </c>
      <c r="H1156" s="31">
        <f t="shared" si="68"/>
        <v>6690183.8899999997</v>
      </c>
      <c r="I1156" s="10">
        <f t="shared" si="69"/>
        <v>15.716151919021112</v>
      </c>
      <c r="J1156" s="10">
        <v>0.5</v>
      </c>
      <c r="K1156" s="10">
        <v>384.07</v>
      </c>
      <c r="L1156" s="6">
        <f t="shared" si="59"/>
        <v>5.950824827641287</v>
      </c>
      <c r="M1156" s="11"/>
      <c r="N1156" s="11">
        <f t="shared" si="60"/>
        <v>0</v>
      </c>
      <c r="O1156" s="5">
        <v>0</v>
      </c>
      <c r="P1156" s="5">
        <v>1</v>
      </c>
      <c r="Q1156" s="12">
        <v>0</v>
      </c>
      <c r="R1156" s="5">
        <v>0</v>
      </c>
      <c r="S1156" s="5">
        <f t="shared" si="61"/>
        <v>0</v>
      </c>
      <c r="T1156" s="5">
        <v>2830.4225070000002</v>
      </c>
      <c r="U1156" s="5">
        <f t="shared" si="4"/>
        <v>7.9481812752534982</v>
      </c>
      <c r="V1156" s="2">
        <v>0</v>
      </c>
      <c r="W1156" s="12">
        <v>0</v>
      </c>
      <c r="X1156" s="25">
        <v>31</v>
      </c>
      <c r="Y1156" s="6">
        <f t="shared" si="67"/>
        <v>110.79342387419585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6">
        <v>1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11">
        <v>0</v>
      </c>
      <c r="AT1156" s="5">
        <v>1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</row>
    <row r="1157" spans="1:52" ht="15.75" customHeight="1">
      <c r="A1157" s="4">
        <v>43556</v>
      </c>
      <c r="B1157" s="2" t="s">
        <v>20</v>
      </c>
      <c r="C1157" s="19">
        <v>2</v>
      </c>
      <c r="D1157" s="5" t="s">
        <v>14</v>
      </c>
      <c r="E1157" s="6">
        <v>39543</v>
      </c>
      <c r="F1157" s="6">
        <f t="shared" si="0"/>
        <v>10.585143966380576</v>
      </c>
      <c r="G1157" s="7">
        <v>582670.79</v>
      </c>
      <c r="H1157" s="31">
        <f t="shared" si="68"/>
        <v>7272854.6799999997</v>
      </c>
      <c r="I1157" s="10">
        <f t="shared" si="69"/>
        <v>15.799659438186339</v>
      </c>
      <c r="J1157" s="10">
        <v>0.5</v>
      </c>
      <c r="K1157" s="10">
        <v>374.23</v>
      </c>
      <c r="L1157" s="6">
        <f t="shared" si="59"/>
        <v>5.9248705816579976</v>
      </c>
      <c r="M1157" s="11"/>
      <c r="N1157" s="11">
        <f t="shared" si="60"/>
        <v>0</v>
      </c>
      <c r="O1157" s="5">
        <v>0</v>
      </c>
      <c r="P1157" s="5">
        <v>1</v>
      </c>
      <c r="Q1157" s="12">
        <v>0</v>
      </c>
      <c r="R1157" s="5">
        <v>0</v>
      </c>
      <c r="S1157" s="5">
        <f t="shared" si="61"/>
        <v>0</v>
      </c>
      <c r="T1157" s="5">
        <v>2830.4225070000002</v>
      </c>
      <c r="U1157" s="5">
        <f t="shared" si="4"/>
        <v>7.9481812752534982</v>
      </c>
      <c r="V1157" s="2">
        <v>0</v>
      </c>
      <c r="W1157" s="12">
        <v>0</v>
      </c>
      <c r="X1157" s="25">
        <v>30.31</v>
      </c>
      <c r="Y1157" s="6">
        <f t="shared" si="67"/>
        <v>108.32737669764117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6">
        <v>0</v>
      </c>
      <c r="AJ1157" s="6">
        <v>1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11">
        <v>0</v>
      </c>
      <c r="AT1157" s="5">
        <v>1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</row>
    <row r="1158" spans="1:52" ht="15.75" customHeight="1">
      <c r="A1158" s="9">
        <v>43586</v>
      </c>
      <c r="B1158" s="2" t="s">
        <v>20</v>
      </c>
      <c r="C1158" s="19">
        <v>2</v>
      </c>
      <c r="D1158" s="5" t="s">
        <v>14</v>
      </c>
      <c r="E1158" s="6">
        <v>84735</v>
      </c>
      <c r="F1158" s="6">
        <f t="shared" si="0"/>
        <v>11.347284018427473</v>
      </c>
      <c r="G1158" s="7">
        <v>526509.75</v>
      </c>
      <c r="H1158" s="31">
        <f t="shared" si="68"/>
        <v>7799364.4299999997</v>
      </c>
      <c r="I1158" s="10">
        <f t="shared" si="69"/>
        <v>15.86955280500654</v>
      </c>
      <c r="J1158" s="10">
        <v>0.5</v>
      </c>
      <c r="K1158" s="10">
        <v>425.1</v>
      </c>
      <c r="L1158" s="6">
        <f t="shared" si="59"/>
        <v>6.0523244353647447</v>
      </c>
      <c r="M1158" s="11"/>
      <c r="N1158" s="11">
        <f t="shared" si="60"/>
        <v>0</v>
      </c>
      <c r="O1158" s="5">
        <v>0</v>
      </c>
      <c r="P1158" s="5">
        <v>1</v>
      </c>
      <c r="Q1158" s="12">
        <v>0</v>
      </c>
      <c r="R1158" s="5">
        <v>0</v>
      </c>
      <c r="S1158" s="5">
        <f t="shared" si="61"/>
        <v>0</v>
      </c>
      <c r="T1158" s="5">
        <v>2830.4225070000002</v>
      </c>
      <c r="U1158" s="5">
        <f t="shared" si="4"/>
        <v>7.9481812752534982</v>
      </c>
      <c r="V1158" s="2">
        <v>0</v>
      </c>
      <c r="W1158" s="12">
        <v>0</v>
      </c>
      <c r="X1158" s="25">
        <v>30.49</v>
      </c>
      <c r="Y1158" s="6">
        <f t="shared" si="67"/>
        <v>108.97069335239456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6">
        <v>0</v>
      </c>
      <c r="AJ1158" s="6">
        <v>0</v>
      </c>
      <c r="AK1158" s="6">
        <v>1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11">
        <v>0</v>
      </c>
      <c r="AT1158" s="5">
        <v>1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</row>
    <row r="1159" spans="1:52" ht="15.75" customHeight="1">
      <c r="A1159" s="4">
        <v>43617</v>
      </c>
      <c r="B1159" s="2" t="s">
        <v>20</v>
      </c>
      <c r="C1159" s="19">
        <v>2</v>
      </c>
      <c r="D1159" s="5" t="s">
        <v>14</v>
      </c>
      <c r="E1159" s="6">
        <v>56490</v>
      </c>
      <c r="F1159" s="6">
        <f t="shared" si="0"/>
        <v>10.941818910319308</v>
      </c>
      <c r="G1159" s="7">
        <v>533529.88</v>
      </c>
      <c r="H1159" s="31">
        <f t="shared" si="68"/>
        <v>8332894.3099999996</v>
      </c>
      <c r="I1159" s="10">
        <f t="shared" si="69"/>
        <v>15.935721409976578</v>
      </c>
      <c r="J1159" s="10">
        <v>0.5</v>
      </c>
      <c r="K1159" s="10">
        <v>374.76</v>
      </c>
      <c r="L1159" s="6">
        <f t="shared" si="59"/>
        <v>5.9262858210829874</v>
      </c>
      <c r="M1159" s="11"/>
      <c r="N1159" s="11">
        <f t="shared" si="60"/>
        <v>0</v>
      </c>
      <c r="O1159" s="5">
        <v>0</v>
      </c>
      <c r="P1159" s="5">
        <v>1</v>
      </c>
      <c r="Q1159" s="12">
        <v>0</v>
      </c>
      <c r="R1159" s="5">
        <v>0</v>
      </c>
      <c r="S1159" s="5">
        <f t="shared" si="61"/>
        <v>0</v>
      </c>
      <c r="T1159" s="5">
        <v>2830.4225070000002</v>
      </c>
      <c r="U1159" s="5">
        <f t="shared" si="4"/>
        <v>7.9481812752534982</v>
      </c>
      <c r="V1159" s="2">
        <v>0</v>
      </c>
      <c r="W1159" s="12">
        <v>0</v>
      </c>
      <c r="X1159" s="25">
        <v>30.53</v>
      </c>
      <c r="Y1159" s="6">
        <f t="shared" si="67"/>
        <v>109.11365260900644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6">
        <v>0</v>
      </c>
      <c r="AJ1159" s="6">
        <v>0</v>
      </c>
      <c r="AK1159" s="6">
        <v>0</v>
      </c>
      <c r="AL1159" s="6">
        <v>1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11">
        <v>0</v>
      </c>
      <c r="AT1159" s="5">
        <v>1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</row>
    <row r="1160" spans="1:52" ht="15.75" customHeight="1">
      <c r="A1160" s="4">
        <v>43647</v>
      </c>
      <c r="B1160" s="2" t="s">
        <v>20</v>
      </c>
      <c r="C1160" s="19">
        <v>2</v>
      </c>
      <c r="D1160" s="5" t="s">
        <v>14</v>
      </c>
      <c r="E1160" s="6">
        <v>90384</v>
      </c>
      <c r="F1160" s="6">
        <f t="shared" si="0"/>
        <v>11.411822539565044</v>
      </c>
      <c r="G1160" s="7">
        <v>540550.01</v>
      </c>
      <c r="H1160" s="31">
        <f t="shared" si="68"/>
        <v>8873444.3200000003</v>
      </c>
      <c r="I1160" s="10">
        <f t="shared" si="69"/>
        <v>15.998573590073713</v>
      </c>
      <c r="J1160" s="10">
        <v>0.5</v>
      </c>
      <c r="K1160" s="10">
        <v>428.56</v>
      </c>
      <c r="L1160" s="6">
        <f t="shared" si="59"/>
        <v>6.0604307515727047</v>
      </c>
      <c r="M1160" s="11"/>
      <c r="N1160" s="11">
        <f t="shared" si="60"/>
        <v>0</v>
      </c>
      <c r="O1160" s="5">
        <v>0</v>
      </c>
      <c r="P1160" s="5">
        <v>1</v>
      </c>
      <c r="Q1160" s="12">
        <v>0</v>
      </c>
      <c r="R1160" s="5">
        <v>0</v>
      </c>
      <c r="S1160" s="5">
        <f t="shared" si="61"/>
        <v>0</v>
      </c>
      <c r="T1160" s="5">
        <v>2830.4225070000002</v>
      </c>
      <c r="U1160" s="5">
        <f t="shared" si="4"/>
        <v>7.9481812752534982</v>
      </c>
      <c r="V1160" s="2">
        <v>0</v>
      </c>
      <c r="W1160" s="12">
        <v>0</v>
      </c>
      <c r="X1160" s="25">
        <v>30.25</v>
      </c>
      <c r="Y1160" s="6">
        <f t="shared" si="67"/>
        <v>108.11293781272337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11">
        <v>0</v>
      </c>
      <c r="AT1160" s="5">
        <v>1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</row>
    <row r="1161" spans="1:52" ht="15.75" customHeight="1">
      <c r="A1161" s="4">
        <v>43678</v>
      </c>
      <c r="B1161" s="2" t="s">
        <v>20</v>
      </c>
      <c r="C1161" s="19">
        <v>2</v>
      </c>
      <c r="D1161" s="5" t="s">
        <v>14</v>
      </c>
      <c r="E1161" s="6">
        <v>64963.5</v>
      </c>
      <c r="F1161" s="6">
        <f t="shared" si="0"/>
        <v>11.081580852694467</v>
      </c>
      <c r="G1161" s="7">
        <v>596711.05000000005</v>
      </c>
      <c r="H1161" s="31">
        <f t="shared" si="68"/>
        <v>9470155.370000001</v>
      </c>
      <c r="I1161" s="10">
        <f t="shared" si="69"/>
        <v>16.063655871574667</v>
      </c>
      <c r="J1161" s="10">
        <v>0.5</v>
      </c>
      <c r="K1161" s="10">
        <v>388</v>
      </c>
      <c r="L1161" s="6">
        <f t="shared" si="59"/>
        <v>5.9610053396232736</v>
      </c>
      <c r="M1161" s="11"/>
      <c r="N1161" s="11">
        <f t="shared" si="60"/>
        <v>0</v>
      </c>
      <c r="O1161" s="5">
        <v>0</v>
      </c>
      <c r="P1161" s="5">
        <v>1</v>
      </c>
      <c r="Q1161" s="12">
        <v>0</v>
      </c>
      <c r="R1161" s="5">
        <v>0</v>
      </c>
      <c r="S1161" s="5">
        <f t="shared" si="61"/>
        <v>0</v>
      </c>
      <c r="T1161" s="5">
        <v>2830.4225070000002</v>
      </c>
      <c r="U1161" s="5">
        <f t="shared" si="4"/>
        <v>7.9481812752534982</v>
      </c>
      <c r="V1161" s="2">
        <v>0</v>
      </c>
      <c r="W1161" s="12">
        <v>0</v>
      </c>
      <c r="X1161" s="25">
        <v>30.15</v>
      </c>
      <c r="Y1161" s="6">
        <f t="shared" si="67"/>
        <v>107.7555396711937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1</v>
      </c>
      <c r="AO1161" s="6">
        <v>0</v>
      </c>
      <c r="AP1161" s="6">
        <v>0</v>
      </c>
      <c r="AQ1161" s="6">
        <v>0</v>
      </c>
      <c r="AR1161" s="6">
        <v>0</v>
      </c>
      <c r="AS1161" s="11">
        <v>0</v>
      </c>
      <c r="AT1161" s="5">
        <v>1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</row>
    <row r="1162" spans="1:52" ht="15.75" customHeight="1">
      <c r="A1162" s="4">
        <v>43709</v>
      </c>
      <c r="B1162" s="2" t="s">
        <v>20</v>
      </c>
      <c r="C1162" s="19">
        <v>2</v>
      </c>
      <c r="D1162" s="5" t="s">
        <v>14</v>
      </c>
      <c r="E1162" s="6">
        <v>62139</v>
      </c>
      <c r="F1162" s="6">
        <f t="shared" si="0"/>
        <v>11.037129090123633</v>
      </c>
      <c r="G1162" s="7">
        <v>547570.14</v>
      </c>
      <c r="H1162" s="31">
        <f t="shared" si="68"/>
        <v>10017725.510000002</v>
      </c>
      <c r="I1162" s="10">
        <f t="shared" si="69"/>
        <v>16.119866632843745</v>
      </c>
      <c r="J1162" s="10">
        <v>0.5</v>
      </c>
      <c r="K1162" s="10">
        <v>390.59</v>
      </c>
      <c r="L1162" s="6">
        <f t="shared" si="59"/>
        <v>5.967658416476346</v>
      </c>
      <c r="M1162" s="11"/>
      <c r="N1162" s="11">
        <f t="shared" si="60"/>
        <v>0</v>
      </c>
      <c r="O1162" s="5">
        <v>0</v>
      </c>
      <c r="P1162" s="5">
        <v>1</v>
      </c>
      <c r="Q1162" s="12">
        <v>0</v>
      </c>
      <c r="R1162" s="5">
        <v>0</v>
      </c>
      <c r="S1162" s="5">
        <f t="shared" si="61"/>
        <v>0</v>
      </c>
      <c r="T1162" s="5">
        <v>2830.4225070000002</v>
      </c>
      <c r="U1162" s="5">
        <f t="shared" si="4"/>
        <v>7.9481812752534982</v>
      </c>
      <c r="V1162" s="2">
        <v>0</v>
      </c>
      <c r="W1162" s="12">
        <v>0</v>
      </c>
      <c r="X1162" s="25">
        <v>31.3</v>
      </c>
      <c r="Y1162" s="6">
        <f t="shared" si="67"/>
        <v>111.86561829878484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1</v>
      </c>
      <c r="AP1162" s="6">
        <v>0</v>
      </c>
      <c r="AQ1162" s="6">
        <v>0</v>
      </c>
      <c r="AR1162" s="6">
        <v>0</v>
      </c>
      <c r="AS1162" s="11">
        <v>0</v>
      </c>
      <c r="AT1162" s="5">
        <v>1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</row>
    <row r="1163" spans="1:52" ht="15.75" customHeight="1">
      <c r="A1163" s="4">
        <v>43739</v>
      </c>
      <c r="B1163" s="2" t="s">
        <v>20</v>
      </c>
      <c r="C1163" s="19">
        <v>2</v>
      </c>
      <c r="D1163" s="5" t="s">
        <v>14</v>
      </c>
      <c r="E1163" s="6">
        <v>107331</v>
      </c>
      <c r="F1163" s="6">
        <f t="shared" si="0"/>
        <v>11.583672796491703</v>
      </c>
      <c r="G1163" s="7">
        <v>336966.24</v>
      </c>
      <c r="H1163" s="31">
        <f t="shared" si="68"/>
        <v>10354691.750000002</v>
      </c>
      <c r="I1163" s="10">
        <f t="shared" si="69"/>
        <v>16.152950284140829</v>
      </c>
      <c r="J1163" s="10">
        <v>0.5</v>
      </c>
      <c r="K1163" s="10">
        <v>405.46</v>
      </c>
      <c r="L1163" s="6">
        <f t="shared" si="59"/>
        <v>6.0050222250400473</v>
      </c>
      <c r="M1163" s="11"/>
      <c r="N1163" s="11">
        <f t="shared" si="60"/>
        <v>0</v>
      </c>
      <c r="O1163" s="5">
        <v>0</v>
      </c>
      <c r="P1163" s="5">
        <v>1</v>
      </c>
      <c r="Q1163" s="12">
        <v>0</v>
      </c>
      <c r="R1163" s="5">
        <v>0</v>
      </c>
      <c r="S1163" s="5">
        <f t="shared" si="61"/>
        <v>0</v>
      </c>
      <c r="T1163" s="5">
        <v>2830.4225070000002</v>
      </c>
      <c r="U1163" s="5">
        <f t="shared" si="4"/>
        <v>7.9481812752534982</v>
      </c>
      <c r="V1163" s="2">
        <v>0</v>
      </c>
      <c r="W1163" s="12">
        <v>0</v>
      </c>
      <c r="X1163" s="25">
        <v>31.06</v>
      </c>
      <c r="Y1163" s="6">
        <f t="shared" si="67"/>
        <v>111.00786275911365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1</v>
      </c>
      <c r="AQ1163" s="6">
        <v>0</v>
      </c>
      <c r="AR1163" s="6">
        <v>0</v>
      </c>
      <c r="AS1163" s="11">
        <v>0</v>
      </c>
      <c r="AT1163" s="5">
        <v>1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</row>
    <row r="1164" spans="1:52" ht="15.75" customHeight="1">
      <c r="A1164" s="4">
        <v>43770</v>
      </c>
      <c r="B1164" s="2" t="s">
        <v>20</v>
      </c>
      <c r="C1164" s="19">
        <v>2</v>
      </c>
      <c r="D1164" s="5" t="s">
        <v>14</v>
      </c>
      <c r="E1164" s="6">
        <v>79086</v>
      </c>
      <c r="F1164" s="6">
        <f t="shared" si="0"/>
        <v>11.278291146940521</v>
      </c>
      <c r="G1164" s="7">
        <v>287825.33</v>
      </c>
      <c r="H1164" s="31">
        <f t="shared" si="68"/>
        <v>10642517.080000002</v>
      </c>
      <c r="I1164" s="10">
        <f t="shared" si="69"/>
        <v>16.180367581569225</v>
      </c>
      <c r="J1164" s="10">
        <v>0.5</v>
      </c>
      <c r="K1164" s="10">
        <v>410.6</v>
      </c>
      <c r="L1164" s="6">
        <f t="shared" si="59"/>
        <v>6.0176195045848333</v>
      </c>
      <c r="M1164" s="11"/>
      <c r="N1164" s="11">
        <f t="shared" si="60"/>
        <v>0</v>
      </c>
      <c r="O1164" s="5">
        <v>0</v>
      </c>
      <c r="P1164" s="5">
        <v>1</v>
      </c>
      <c r="Q1164" s="12">
        <v>0</v>
      </c>
      <c r="R1164" s="5">
        <v>0</v>
      </c>
      <c r="S1164" s="5">
        <f t="shared" si="61"/>
        <v>0</v>
      </c>
      <c r="T1164" s="5">
        <v>2830.4225070000002</v>
      </c>
      <c r="U1164" s="5">
        <f t="shared" si="4"/>
        <v>7.9481812752534982</v>
      </c>
      <c r="V1164" s="2">
        <v>0</v>
      </c>
      <c r="W1164" s="12">
        <v>0</v>
      </c>
      <c r="X1164" s="25">
        <v>31.08</v>
      </c>
      <c r="Y1164" s="6">
        <f t="shared" si="67"/>
        <v>111.07934238741959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1</v>
      </c>
      <c r="AR1164" s="6">
        <v>0</v>
      </c>
      <c r="AS1164" s="11">
        <v>0</v>
      </c>
      <c r="AT1164" s="5">
        <v>1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</row>
    <row r="1165" spans="1:52" ht="15.75" customHeight="1">
      <c r="A1165" s="4">
        <v>43800</v>
      </c>
      <c r="B1165" s="2" t="s">
        <v>20</v>
      </c>
      <c r="C1165" s="19">
        <v>2</v>
      </c>
      <c r="D1165" s="5" t="s">
        <v>14</v>
      </c>
      <c r="E1165" s="6">
        <v>90384</v>
      </c>
      <c r="F1165" s="6">
        <f t="shared" si="0"/>
        <v>11.411822539565044</v>
      </c>
      <c r="G1165" s="7">
        <v>329946.11</v>
      </c>
      <c r="H1165" s="31">
        <f t="shared" si="68"/>
        <v>10972463.190000001</v>
      </c>
      <c r="I1165" s="10">
        <f t="shared" si="69"/>
        <v>16.210899345788388</v>
      </c>
      <c r="J1165" s="10">
        <v>0.5</v>
      </c>
      <c r="K1165" s="10">
        <v>446.14</v>
      </c>
      <c r="L1165" s="6">
        <f t="shared" si="59"/>
        <v>6.1006328041086357</v>
      </c>
      <c r="M1165" s="11"/>
      <c r="N1165" s="11">
        <f t="shared" si="60"/>
        <v>0</v>
      </c>
      <c r="O1165" s="5">
        <v>0</v>
      </c>
      <c r="P1165" s="5">
        <v>1</v>
      </c>
      <c r="Q1165" s="12">
        <v>0</v>
      </c>
      <c r="R1165" s="5">
        <v>0</v>
      </c>
      <c r="S1165" s="5">
        <f t="shared" si="61"/>
        <v>0</v>
      </c>
      <c r="T1165" s="5">
        <v>2830.4225070000002</v>
      </c>
      <c r="U1165" s="5">
        <f t="shared" si="4"/>
        <v>7.9481812752534982</v>
      </c>
      <c r="V1165" s="2">
        <v>0</v>
      </c>
      <c r="W1165" s="12">
        <v>0</v>
      </c>
      <c r="X1165" s="25">
        <v>31.45</v>
      </c>
      <c r="Y1165" s="6">
        <f t="shared" si="67"/>
        <v>112.40171551107935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1</v>
      </c>
      <c r="AS1165" s="11">
        <v>0</v>
      </c>
      <c r="AT1165" s="5">
        <v>1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</row>
    <row r="1166" spans="1:52" ht="15.75" customHeight="1">
      <c r="A1166" s="4">
        <v>43831</v>
      </c>
      <c r="B1166" s="2" t="s">
        <v>20</v>
      </c>
      <c r="C1166" s="19">
        <v>2</v>
      </c>
      <c r="D1166" s="5" t="s">
        <v>14</v>
      </c>
      <c r="E1166" s="6">
        <v>68357.25</v>
      </c>
      <c r="F1166" s="6">
        <f t="shared" si="0"/>
        <v>11.132502908216724</v>
      </c>
      <c r="G1166" s="7">
        <v>372066.89</v>
      </c>
      <c r="H1166" s="31">
        <f t="shared" si="68"/>
        <v>11344530.080000002</v>
      </c>
      <c r="I1166" s="10">
        <f t="shared" si="69"/>
        <v>16.244246254447951</v>
      </c>
      <c r="J1166" s="10">
        <v>0.5</v>
      </c>
      <c r="K1166" s="10">
        <v>445.58</v>
      </c>
      <c r="L1166" s="6">
        <f t="shared" si="59"/>
        <v>6.0993768043023771</v>
      </c>
      <c r="M1166" s="16"/>
      <c r="N1166" s="11">
        <f t="shared" si="60"/>
        <v>0</v>
      </c>
      <c r="O1166" s="5">
        <v>0</v>
      </c>
      <c r="P1166" s="5">
        <v>1</v>
      </c>
      <c r="Q1166" s="12">
        <v>0</v>
      </c>
      <c r="R1166" s="5">
        <v>0</v>
      </c>
      <c r="S1166" s="5">
        <f t="shared" si="61"/>
        <v>0</v>
      </c>
      <c r="T1166" s="5">
        <v>2830.4225070000002</v>
      </c>
      <c r="U1166" s="5">
        <f t="shared" si="4"/>
        <v>7.9481812752534982</v>
      </c>
      <c r="V1166" s="2">
        <v>0</v>
      </c>
      <c r="W1166" s="12">
        <v>0</v>
      </c>
      <c r="X1166" s="25">
        <v>31.29</v>
      </c>
      <c r="Y1166" s="6">
        <f t="shared" si="67"/>
        <v>111.82987848463188</v>
      </c>
      <c r="Z1166" s="5">
        <v>1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1</v>
      </c>
      <c r="AH1166" s="5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11">
        <v>0</v>
      </c>
      <c r="AT1166" s="5">
        <v>1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</row>
    <row r="1167" spans="1:52" ht="15.75" customHeight="1">
      <c r="A1167" s="4">
        <v>43862</v>
      </c>
      <c r="B1167" s="2" t="s">
        <v>20</v>
      </c>
      <c r="C1167" s="19">
        <v>2</v>
      </c>
      <c r="D1167" s="5" t="s">
        <v>14</v>
      </c>
      <c r="E1167" s="6">
        <v>63099</v>
      </c>
      <c r="F1167" s="6">
        <f t="shared" si="0"/>
        <v>11.052460200543187</v>
      </c>
      <c r="G1167" s="7">
        <v>414187.67</v>
      </c>
      <c r="H1167" s="31">
        <f t="shared" si="68"/>
        <v>11758717.750000002</v>
      </c>
      <c r="I1167" s="10">
        <f t="shared" si="69"/>
        <v>16.280105459626078</v>
      </c>
      <c r="J1167" s="10">
        <v>0.5</v>
      </c>
      <c r="K1167" s="10">
        <v>422.61</v>
      </c>
      <c r="L1167" s="6">
        <f t="shared" si="59"/>
        <v>6.0464497679403255</v>
      </c>
      <c r="M1167" s="11"/>
      <c r="N1167" s="11">
        <f t="shared" si="60"/>
        <v>0</v>
      </c>
      <c r="O1167" s="5">
        <v>0</v>
      </c>
      <c r="P1167" s="5">
        <v>1</v>
      </c>
      <c r="Q1167" s="12">
        <v>0</v>
      </c>
      <c r="R1167" s="5">
        <v>0</v>
      </c>
      <c r="S1167" s="5">
        <f t="shared" si="61"/>
        <v>0</v>
      </c>
      <c r="T1167" s="5">
        <v>2830.4225070000002</v>
      </c>
      <c r="U1167" s="5">
        <f t="shared" si="4"/>
        <v>7.9481812752534982</v>
      </c>
      <c r="V1167" s="2">
        <v>0</v>
      </c>
      <c r="W1167" s="12">
        <v>0</v>
      </c>
      <c r="X1167" s="25">
        <v>31.27</v>
      </c>
      <c r="Y1167" s="6">
        <f t="shared" si="67"/>
        <v>111.75839885632594</v>
      </c>
      <c r="Z1167" s="5">
        <v>3</v>
      </c>
      <c r="AA1167" s="5">
        <v>1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1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11">
        <v>0</v>
      </c>
      <c r="AT1167" s="5">
        <v>1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</row>
    <row r="1168" spans="1:52" ht="15.75" customHeight="1">
      <c r="A1168" s="4">
        <v>43891</v>
      </c>
      <c r="B1168" s="2" t="s">
        <v>20</v>
      </c>
      <c r="C1168" s="19">
        <v>2</v>
      </c>
      <c r="D1168" s="5" t="s">
        <v>14</v>
      </c>
      <c r="E1168" s="6">
        <v>47324.25</v>
      </c>
      <c r="F1168" s="6">
        <f t="shared" si="0"/>
        <v>10.764778128091406</v>
      </c>
      <c r="G1168" s="7">
        <v>603731.18000000005</v>
      </c>
      <c r="H1168" s="31">
        <f t="shared" si="68"/>
        <v>12362448.930000002</v>
      </c>
      <c r="I1168" s="10">
        <f t="shared" si="69"/>
        <v>16.330174123863117</v>
      </c>
      <c r="J1168" s="10">
        <v>0.5</v>
      </c>
      <c r="K1168" s="10">
        <v>396.85</v>
      </c>
      <c r="L1168" s="6">
        <f t="shared" si="59"/>
        <v>5.9835583755368846</v>
      </c>
      <c r="M1168" s="11"/>
      <c r="N1168" s="11">
        <f t="shared" si="60"/>
        <v>0</v>
      </c>
      <c r="O1168" s="5">
        <v>0</v>
      </c>
      <c r="P1168" s="5">
        <v>1</v>
      </c>
      <c r="Q1168" s="12">
        <v>0</v>
      </c>
      <c r="R1168" s="5">
        <v>0</v>
      </c>
      <c r="S1168" s="5">
        <f t="shared" si="61"/>
        <v>0</v>
      </c>
      <c r="T1168" s="5">
        <v>2830.4225070000002</v>
      </c>
      <c r="U1168" s="5">
        <f t="shared" si="4"/>
        <v>7.9481812752534982</v>
      </c>
      <c r="V1168" s="2">
        <v>0</v>
      </c>
      <c r="W1168" s="12">
        <v>0</v>
      </c>
      <c r="X1168" s="25">
        <v>31.64</v>
      </c>
      <c r="Y1168" s="6">
        <f t="shared" si="67"/>
        <v>113.0807719799857</v>
      </c>
      <c r="Z1168" s="5">
        <v>1251</v>
      </c>
      <c r="AA1168" s="5">
        <v>780</v>
      </c>
      <c r="AB1168" s="5">
        <v>32</v>
      </c>
      <c r="AC1168" s="5">
        <v>2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6">
        <v>1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11">
        <v>0</v>
      </c>
      <c r="AT1168" s="5">
        <v>1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</row>
    <row r="1169" spans="1:52" ht="15.75" customHeight="1">
      <c r="A1169" s="4">
        <v>43922</v>
      </c>
      <c r="B1169" s="2" t="s">
        <v>20</v>
      </c>
      <c r="C1169" s="19">
        <v>2</v>
      </c>
      <c r="D1169" s="5" t="s">
        <v>14</v>
      </c>
      <c r="E1169" s="6">
        <v>36807.75</v>
      </c>
      <c r="F1169" s="6">
        <f t="shared" si="0"/>
        <v>10.513463699810501</v>
      </c>
      <c r="G1169" s="7">
        <v>582670.79</v>
      </c>
      <c r="H1169" s="31">
        <f t="shared" si="68"/>
        <v>12945119.720000003</v>
      </c>
      <c r="I1169" s="10">
        <f t="shared" si="69"/>
        <v>16.376229419483447</v>
      </c>
      <c r="J1169" s="10">
        <v>0.5</v>
      </c>
      <c r="K1169" s="10">
        <v>282.60000000000002</v>
      </c>
      <c r="L1169" s="6">
        <f t="shared" si="59"/>
        <v>5.6440324702504272</v>
      </c>
      <c r="M1169" s="11"/>
      <c r="N1169" s="11">
        <f t="shared" si="60"/>
        <v>0</v>
      </c>
      <c r="O1169" s="5">
        <v>0</v>
      </c>
      <c r="P1169" s="5">
        <v>1</v>
      </c>
      <c r="Q1169" s="12">
        <v>0</v>
      </c>
      <c r="R1169" s="5">
        <v>0</v>
      </c>
      <c r="S1169" s="5">
        <f t="shared" si="61"/>
        <v>0</v>
      </c>
      <c r="T1169" s="5">
        <v>2830.4225070000002</v>
      </c>
      <c r="U1169" s="5">
        <f t="shared" si="4"/>
        <v>7.9481812752534982</v>
      </c>
      <c r="V1169" s="2">
        <v>0</v>
      </c>
      <c r="W1169" s="12">
        <v>0</v>
      </c>
      <c r="X1169" s="25">
        <v>33.17</v>
      </c>
      <c r="Y1169" s="6">
        <f t="shared" si="67"/>
        <v>118.54896354538957</v>
      </c>
      <c r="Z1169" s="5">
        <v>34863</v>
      </c>
      <c r="AA1169" s="5">
        <v>12628</v>
      </c>
      <c r="AB1169" s="5">
        <v>1154</v>
      </c>
      <c r="AC1169" s="5">
        <v>8</v>
      </c>
      <c r="AD1169" s="5">
        <v>0</v>
      </c>
      <c r="AE1169" s="5">
        <v>0</v>
      </c>
      <c r="AF1169" s="5">
        <v>1</v>
      </c>
      <c r="AG1169" s="5">
        <v>0</v>
      </c>
      <c r="AH1169" s="5">
        <v>0</v>
      </c>
      <c r="AI1169" s="6">
        <v>0</v>
      </c>
      <c r="AJ1169" s="6">
        <v>1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11">
        <v>0</v>
      </c>
      <c r="AT1169" s="5">
        <v>1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</row>
    <row r="1170" spans="1:52" ht="15.75" customHeight="1">
      <c r="A1170" s="9">
        <v>43952</v>
      </c>
      <c r="B1170" s="2" t="s">
        <v>20</v>
      </c>
      <c r="C1170" s="19">
        <v>2</v>
      </c>
      <c r="D1170" s="5" t="s">
        <v>14</v>
      </c>
      <c r="E1170" s="6">
        <v>78873.75</v>
      </c>
      <c r="F1170" s="6">
        <f t="shared" si="0"/>
        <v>11.275603751857396</v>
      </c>
      <c r="G1170" s="7">
        <v>526509.75</v>
      </c>
      <c r="H1170" s="31">
        <f t="shared" si="68"/>
        <v>13471629.470000003</v>
      </c>
      <c r="I1170" s="10">
        <f t="shared" si="69"/>
        <v>16.416096511374608</v>
      </c>
      <c r="J1170" s="10">
        <v>0.5</v>
      </c>
      <c r="K1170" s="10">
        <v>315.67</v>
      </c>
      <c r="L1170" s="6">
        <f t="shared" si="59"/>
        <v>5.7546973641243069</v>
      </c>
      <c r="M1170" s="11"/>
      <c r="N1170" s="11">
        <f t="shared" si="60"/>
        <v>0</v>
      </c>
      <c r="O1170" s="5">
        <v>0</v>
      </c>
      <c r="P1170" s="5">
        <v>1</v>
      </c>
      <c r="Q1170" s="12">
        <v>0</v>
      </c>
      <c r="R1170" s="5">
        <v>0</v>
      </c>
      <c r="S1170" s="5">
        <f t="shared" si="61"/>
        <v>0</v>
      </c>
      <c r="T1170" s="5">
        <v>2830.4225070000002</v>
      </c>
      <c r="U1170" s="5">
        <f t="shared" si="4"/>
        <v>7.9481812752534982</v>
      </c>
      <c r="V1170" s="2">
        <v>0</v>
      </c>
      <c r="W1170" s="12">
        <v>0</v>
      </c>
      <c r="X1170" s="25">
        <v>32.93</v>
      </c>
      <c r="Y1170" s="6">
        <f t="shared" si="67"/>
        <v>117.69120800571837</v>
      </c>
      <c r="Z1170" s="5">
        <v>190609</v>
      </c>
      <c r="AA1170" s="5">
        <v>43501</v>
      </c>
      <c r="AB1170" s="5">
        <v>5408</v>
      </c>
      <c r="AC1170" s="5">
        <v>28</v>
      </c>
      <c r="AD1170" s="5">
        <v>0</v>
      </c>
      <c r="AE1170" s="5">
        <v>0</v>
      </c>
      <c r="AF1170" s="5">
        <v>1</v>
      </c>
      <c r="AG1170" s="5">
        <v>0</v>
      </c>
      <c r="AH1170" s="5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11">
        <v>0</v>
      </c>
      <c r="AT1170" s="5">
        <v>1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</row>
    <row r="1171" spans="1:52" ht="15.75" customHeight="1">
      <c r="A1171" s="4">
        <v>43983</v>
      </c>
      <c r="B1171" s="2" t="s">
        <v>20</v>
      </c>
      <c r="C1171" s="19">
        <v>2</v>
      </c>
      <c r="D1171" s="5" t="s">
        <v>14</v>
      </c>
      <c r="E1171" s="6">
        <v>52582.5</v>
      </c>
      <c r="F1171" s="6">
        <f t="shared" si="0"/>
        <v>10.870138643749232</v>
      </c>
      <c r="G1171" s="7">
        <v>533529.88</v>
      </c>
      <c r="H1171" s="31">
        <f t="shared" si="68"/>
        <v>14005159.350000003</v>
      </c>
      <c r="I1171" s="10">
        <f t="shared" si="69"/>
        <v>16.454936344690875</v>
      </c>
      <c r="J1171" s="10">
        <v>0.5</v>
      </c>
      <c r="K1171" s="10">
        <v>402.45</v>
      </c>
      <c r="L1171" s="6">
        <f t="shared" si="59"/>
        <v>5.9975708655397426</v>
      </c>
      <c r="M1171" s="11"/>
      <c r="N1171" s="11">
        <f t="shared" si="60"/>
        <v>0</v>
      </c>
      <c r="O1171" s="5">
        <v>0</v>
      </c>
      <c r="P1171" s="5">
        <v>1</v>
      </c>
      <c r="Q1171" s="12">
        <v>0</v>
      </c>
      <c r="R1171" s="5">
        <v>0</v>
      </c>
      <c r="S1171" s="5">
        <f t="shared" si="61"/>
        <v>0</v>
      </c>
      <c r="T1171" s="5">
        <v>2830.4225070000002</v>
      </c>
      <c r="U1171" s="5">
        <f t="shared" si="4"/>
        <v>7.9481812752534982</v>
      </c>
      <c r="V1171" s="2">
        <v>0</v>
      </c>
      <c r="W1171" s="12">
        <v>0</v>
      </c>
      <c r="X1171" s="25">
        <v>33.14</v>
      </c>
      <c r="Y1171" s="6">
        <f t="shared" si="67"/>
        <v>118.44174410293066</v>
      </c>
      <c r="Z1171" s="5">
        <v>585481</v>
      </c>
      <c r="AA1171" s="5">
        <v>39178</v>
      </c>
      <c r="AB1171" s="5">
        <v>17400</v>
      </c>
      <c r="AC1171" s="5">
        <v>75</v>
      </c>
      <c r="AD1171" s="5">
        <v>0</v>
      </c>
      <c r="AE1171" s="5">
        <v>0</v>
      </c>
      <c r="AF1171" s="5">
        <v>1</v>
      </c>
      <c r="AG1171" s="5">
        <v>0</v>
      </c>
      <c r="AH1171" s="5">
        <v>0</v>
      </c>
      <c r="AI1171" s="6">
        <v>0</v>
      </c>
      <c r="AJ1171" s="6">
        <v>0</v>
      </c>
      <c r="AK1171" s="6">
        <v>0</v>
      </c>
      <c r="AL1171" s="6">
        <v>1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11">
        <v>0</v>
      </c>
      <c r="AT1171" s="5">
        <v>1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</row>
    <row r="1172" spans="1:52" ht="15.75" customHeight="1">
      <c r="A1172" s="4">
        <v>44013</v>
      </c>
      <c r="B1172" s="2" t="s">
        <v>20</v>
      </c>
      <c r="C1172" s="19">
        <v>2</v>
      </c>
      <c r="D1172" s="5" t="s">
        <v>14</v>
      </c>
      <c r="E1172" s="6">
        <v>84132</v>
      </c>
      <c r="F1172" s="6">
        <f t="shared" si="0"/>
        <v>11.340142272994967</v>
      </c>
      <c r="G1172" s="7">
        <v>540550.01</v>
      </c>
      <c r="H1172" s="31">
        <f t="shared" si="68"/>
        <v>14545709.360000003</v>
      </c>
      <c r="I1172" s="10">
        <f t="shared" si="69"/>
        <v>16.492806618746283</v>
      </c>
      <c r="J1172" s="10">
        <v>0.5</v>
      </c>
      <c r="K1172" s="10">
        <v>470.58</v>
      </c>
      <c r="L1172" s="6">
        <f t="shared" si="59"/>
        <v>6.1539659764526302</v>
      </c>
      <c r="M1172" s="11"/>
      <c r="N1172" s="11">
        <f t="shared" si="60"/>
        <v>0</v>
      </c>
      <c r="O1172" s="5">
        <v>0</v>
      </c>
      <c r="P1172" s="5">
        <v>1</v>
      </c>
      <c r="Q1172" s="12">
        <v>0</v>
      </c>
      <c r="R1172" s="5">
        <v>0</v>
      </c>
      <c r="S1172" s="5">
        <f t="shared" si="61"/>
        <v>0</v>
      </c>
      <c r="T1172" s="5">
        <v>2830.4225070000002</v>
      </c>
      <c r="U1172" s="5">
        <f t="shared" si="4"/>
        <v>7.9481812752534982</v>
      </c>
      <c r="V1172" s="2">
        <v>0</v>
      </c>
      <c r="W1172" s="12">
        <v>0</v>
      </c>
      <c r="X1172" s="25">
        <v>33.090000000000003</v>
      </c>
      <c r="Y1172" s="6">
        <f t="shared" si="67"/>
        <v>118.26304503216585</v>
      </c>
      <c r="Z1172" s="5">
        <v>1695988</v>
      </c>
      <c r="AA1172" s="5">
        <v>14607</v>
      </c>
      <c r="AB1172" s="5">
        <v>36511</v>
      </c>
      <c r="AC1172" s="5">
        <v>61</v>
      </c>
      <c r="AD1172" s="5">
        <v>0</v>
      </c>
      <c r="AE1172" s="5">
        <v>0</v>
      </c>
      <c r="AF1172" s="5">
        <v>1</v>
      </c>
      <c r="AG1172" s="5">
        <v>0</v>
      </c>
      <c r="AH1172" s="5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1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11">
        <v>0</v>
      </c>
      <c r="AT1172" s="5">
        <v>1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</row>
    <row r="1173" spans="1:52" ht="15.75" customHeight="1">
      <c r="A1173" s="4">
        <v>44044</v>
      </c>
      <c r="B1173" s="2" t="s">
        <v>20</v>
      </c>
      <c r="C1173" s="19">
        <v>2</v>
      </c>
      <c r="D1173" s="5" t="s">
        <v>14</v>
      </c>
      <c r="E1173" s="6">
        <v>60469.875</v>
      </c>
      <c r="F1173" s="6">
        <f t="shared" si="0"/>
        <v>11.009900586124392</v>
      </c>
      <c r="G1173" s="7">
        <v>596711.05000000005</v>
      </c>
      <c r="H1173" s="31">
        <f t="shared" si="68"/>
        <v>15142420.410000004</v>
      </c>
      <c r="I1173" s="10">
        <f t="shared" si="69"/>
        <v>16.533010661756066</v>
      </c>
      <c r="J1173" s="10">
        <v>0.5</v>
      </c>
      <c r="K1173" s="10">
        <v>409.83</v>
      </c>
      <c r="L1173" s="6">
        <f t="shared" si="59"/>
        <v>6.0157424395675054</v>
      </c>
      <c r="M1173" s="11"/>
      <c r="N1173" s="11">
        <f t="shared" si="60"/>
        <v>0</v>
      </c>
      <c r="O1173" s="5">
        <v>0</v>
      </c>
      <c r="P1173" s="5">
        <v>1</v>
      </c>
      <c r="Q1173" s="12">
        <v>0</v>
      </c>
      <c r="R1173" s="5">
        <v>0</v>
      </c>
      <c r="S1173" s="5">
        <f t="shared" si="61"/>
        <v>0</v>
      </c>
      <c r="T1173" s="5">
        <v>2830.4225070000002</v>
      </c>
      <c r="U1173" s="5">
        <f t="shared" si="4"/>
        <v>7.9481812752534982</v>
      </c>
      <c r="V1173" s="2">
        <v>0</v>
      </c>
      <c r="W1173" s="12">
        <v>0</v>
      </c>
      <c r="X1173" s="25">
        <v>32.619999999999997</v>
      </c>
      <c r="Y1173" s="6">
        <f t="shared" si="67"/>
        <v>116.58327376697639</v>
      </c>
      <c r="Z1173" s="5">
        <v>3691166</v>
      </c>
      <c r="AA1173" s="5">
        <v>8083</v>
      </c>
      <c r="AB1173" s="5">
        <v>65288</v>
      </c>
      <c r="AC1173" s="5">
        <v>23</v>
      </c>
      <c r="AD1173" s="5">
        <v>0</v>
      </c>
      <c r="AE1173" s="5">
        <v>0</v>
      </c>
      <c r="AF1173" s="5">
        <v>1</v>
      </c>
      <c r="AG1173" s="5">
        <v>0</v>
      </c>
      <c r="AH1173" s="5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1</v>
      </c>
      <c r="AO1173" s="6">
        <v>0</v>
      </c>
      <c r="AP1173" s="6">
        <v>0</v>
      </c>
      <c r="AQ1173" s="6">
        <v>0</v>
      </c>
      <c r="AR1173" s="6">
        <v>0</v>
      </c>
      <c r="AS1173" s="11">
        <v>0</v>
      </c>
      <c r="AT1173" s="5">
        <v>1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</row>
    <row r="1174" spans="1:52" ht="15.75" customHeight="1">
      <c r="A1174" s="4">
        <v>44075</v>
      </c>
      <c r="B1174" s="2" t="s">
        <v>20</v>
      </c>
      <c r="C1174" s="19">
        <v>2</v>
      </c>
      <c r="D1174" s="5" t="s">
        <v>14</v>
      </c>
      <c r="E1174" s="6">
        <v>57840.75</v>
      </c>
      <c r="F1174" s="6">
        <f t="shared" si="0"/>
        <v>10.965448823553558</v>
      </c>
      <c r="G1174" s="7">
        <v>547570.14</v>
      </c>
      <c r="H1174" s="31">
        <f t="shared" si="68"/>
        <v>15689990.550000004</v>
      </c>
      <c r="I1174" s="10">
        <f t="shared" si="69"/>
        <v>16.56853352241458</v>
      </c>
      <c r="J1174" s="10">
        <v>0.5</v>
      </c>
      <c r="K1174" s="10">
        <v>427.32</v>
      </c>
      <c r="L1174" s="6">
        <f t="shared" si="59"/>
        <v>6.0575331470776863</v>
      </c>
      <c r="M1174" s="11"/>
      <c r="N1174" s="11">
        <f t="shared" si="60"/>
        <v>0</v>
      </c>
      <c r="O1174" s="5">
        <v>0</v>
      </c>
      <c r="P1174" s="5">
        <v>1</v>
      </c>
      <c r="Q1174" s="12">
        <v>0</v>
      </c>
      <c r="R1174" s="5">
        <v>0</v>
      </c>
      <c r="S1174" s="5">
        <f t="shared" si="61"/>
        <v>0</v>
      </c>
      <c r="T1174" s="5">
        <v>2830.4225070000002</v>
      </c>
      <c r="U1174" s="5">
        <f t="shared" si="4"/>
        <v>7.9481812752534982</v>
      </c>
      <c r="V1174" s="2">
        <v>0</v>
      </c>
      <c r="W1174" s="12">
        <v>0</v>
      </c>
      <c r="X1174" s="25">
        <v>32.270000000000003</v>
      </c>
      <c r="Y1174" s="6">
        <f t="shared" si="67"/>
        <v>115.3323802716226</v>
      </c>
      <c r="Z1174" s="5">
        <v>6312584</v>
      </c>
      <c r="AA1174" s="5">
        <v>6982</v>
      </c>
      <c r="AB1174" s="5">
        <v>98678</v>
      </c>
      <c r="AC1174" s="5">
        <v>17</v>
      </c>
      <c r="AD1174" s="5">
        <v>0</v>
      </c>
      <c r="AE1174" s="5">
        <v>0</v>
      </c>
      <c r="AF1174" s="5">
        <v>1</v>
      </c>
      <c r="AG1174" s="5">
        <v>0</v>
      </c>
      <c r="AH1174" s="5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1</v>
      </c>
      <c r="AP1174" s="6">
        <v>0</v>
      </c>
      <c r="AQ1174" s="6">
        <v>0</v>
      </c>
      <c r="AR1174" s="6">
        <v>0</v>
      </c>
      <c r="AS1174" s="11">
        <v>0</v>
      </c>
      <c r="AT1174" s="5">
        <v>1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</row>
    <row r="1175" spans="1:52" ht="15.75" customHeight="1">
      <c r="A1175" s="4">
        <v>44105</v>
      </c>
      <c r="B1175" s="2" t="s">
        <v>20</v>
      </c>
      <c r="C1175" s="19">
        <v>2</v>
      </c>
      <c r="D1175" s="5" t="s">
        <v>14</v>
      </c>
      <c r="E1175" s="6">
        <v>99906.75</v>
      </c>
      <c r="F1175" s="6">
        <f t="shared" si="0"/>
        <v>11.511992529921628</v>
      </c>
      <c r="G1175" s="7">
        <v>336966.24</v>
      </c>
      <c r="H1175" s="31">
        <f t="shared" si="68"/>
        <v>16026956.790000005</v>
      </c>
      <c r="I1175" s="10">
        <f t="shared" si="69"/>
        <v>16.589782661896706</v>
      </c>
      <c r="J1175" s="10">
        <v>0.5</v>
      </c>
      <c r="K1175" s="10">
        <v>429.25</v>
      </c>
      <c r="L1175" s="6">
        <f t="shared" si="59"/>
        <v>6.062039499777585</v>
      </c>
      <c r="M1175" s="11"/>
      <c r="N1175" s="11">
        <f t="shared" si="60"/>
        <v>0</v>
      </c>
      <c r="O1175" s="5">
        <v>0</v>
      </c>
      <c r="P1175" s="5">
        <v>1</v>
      </c>
      <c r="Q1175" s="12">
        <v>0</v>
      </c>
      <c r="R1175" s="5">
        <v>0</v>
      </c>
      <c r="S1175" s="5">
        <f t="shared" si="61"/>
        <v>0</v>
      </c>
      <c r="T1175" s="5">
        <v>2830.4225070000002</v>
      </c>
      <c r="U1175" s="5">
        <f t="shared" si="4"/>
        <v>7.9481812752534982</v>
      </c>
      <c r="V1175" s="2">
        <v>0</v>
      </c>
      <c r="W1175" s="12">
        <v>0</v>
      </c>
      <c r="X1175" s="25">
        <v>32.33</v>
      </c>
      <c r="Y1175" s="6">
        <f t="shared" si="67"/>
        <v>115.54681915654038</v>
      </c>
      <c r="Z1175" s="5">
        <v>8184082</v>
      </c>
      <c r="AA1175" s="5">
        <v>6796</v>
      </c>
      <c r="AB1175" s="5">
        <v>122111</v>
      </c>
      <c r="AC1175" s="5">
        <v>18</v>
      </c>
      <c r="AD1175" s="5">
        <v>0</v>
      </c>
      <c r="AE1175" s="5">
        <v>0</v>
      </c>
      <c r="AF1175" s="5">
        <v>1</v>
      </c>
      <c r="AG1175" s="5">
        <v>0</v>
      </c>
      <c r="AH1175" s="5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1</v>
      </c>
      <c r="AQ1175" s="6">
        <v>0</v>
      </c>
      <c r="AR1175" s="6">
        <v>0</v>
      </c>
      <c r="AS1175" s="11">
        <v>0</v>
      </c>
      <c r="AT1175" s="5">
        <v>1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</row>
    <row r="1176" spans="1:52" ht="15.75" customHeight="1">
      <c r="A1176" s="4">
        <v>44136</v>
      </c>
      <c r="B1176" s="2" t="s">
        <v>20</v>
      </c>
      <c r="C1176" s="19">
        <v>2</v>
      </c>
      <c r="D1176" s="5" t="s">
        <v>14</v>
      </c>
      <c r="E1176" s="6">
        <v>73615.5</v>
      </c>
      <c r="F1176" s="6">
        <f t="shared" si="0"/>
        <v>11.206610880370445</v>
      </c>
      <c r="G1176" s="7">
        <v>287825.33</v>
      </c>
      <c r="H1176" s="31">
        <f t="shared" si="68"/>
        <v>16314782.120000005</v>
      </c>
      <c r="I1176" s="10">
        <f t="shared" si="69"/>
        <v>16.607582133338713</v>
      </c>
      <c r="J1176" s="10">
        <v>0.5</v>
      </c>
      <c r="K1176" s="10">
        <v>449.7</v>
      </c>
      <c r="L1176" s="6">
        <f t="shared" si="59"/>
        <v>6.1085806937766618</v>
      </c>
      <c r="M1176" s="11"/>
      <c r="N1176" s="11">
        <f t="shared" si="60"/>
        <v>0</v>
      </c>
      <c r="O1176" s="5">
        <v>0</v>
      </c>
      <c r="P1176" s="5">
        <v>1</v>
      </c>
      <c r="Q1176" s="12">
        <v>0</v>
      </c>
      <c r="R1176" s="5">
        <v>0</v>
      </c>
      <c r="S1176" s="5">
        <f t="shared" si="61"/>
        <v>0</v>
      </c>
      <c r="T1176" s="5">
        <v>2830.4225070000002</v>
      </c>
      <c r="U1176" s="5">
        <f t="shared" si="4"/>
        <v>7.9481812752534982</v>
      </c>
      <c r="V1176" s="2">
        <v>0</v>
      </c>
      <c r="W1176" s="12">
        <v>0</v>
      </c>
      <c r="X1176" s="25">
        <v>32.479999999999997</v>
      </c>
      <c r="Y1176" s="6">
        <f t="shared" si="67"/>
        <v>116.08291636883486</v>
      </c>
      <c r="Z1176" s="5">
        <v>9462809</v>
      </c>
      <c r="AA1176" s="5">
        <v>6277</v>
      </c>
      <c r="AB1176" s="5">
        <v>137621</v>
      </c>
      <c r="AC1176" s="5">
        <v>5</v>
      </c>
      <c r="AD1176" s="5">
        <v>0</v>
      </c>
      <c r="AE1176" s="5">
        <v>0</v>
      </c>
      <c r="AF1176" s="5">
        <v>1</v>
      </c>
      <c r="AG1176" s="5">
        <v>0</v>
      </c>
      <c r="AH1176" s="5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1</v>
      </c>
      <c r="AR1176" s="6">
        <v>0</v>
      </c>
      <c r="AS1176" s="11">
        <v>0</v>
      </c>
      <c r="AT1176" s="5">
        <v>1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</row>
    <row r="1177" spans="1:52" ht="15.75" customHeight="1">
      <c r="A1177" s="4">
        <v>44166</v>
      </c>
      <c r="B1177" s="2" t="s">
        <v>20</v>
      </c>
      <c r="C1177" s="19">
        <v>2</v>
      </c>
      <c r="D1177" s="5" t="s">
        <v>14</v>
      </c>
      <c r="E1177" s="6">
        <v>84132</v>
      </c>
      <c r="F1177" s="6">
        <f t="shared" si="0"/>
        <v>11.340142272994967</v>
      </c>
      <c r="G1177" s="7">
        <v>329946.11</v>
      </c>
      <c r="H1177" s="31">
        <f t="shared" ref="H1177:H1201" si="70">G1177+H1176</f>
        <v>16644728.230000004</v>
      </c>
      <c r="I1177" s="10">
        <f t="shared" si="69"/>
        <v>16.627604101432315</v>
      </c>
      <c r="J1177" s="10">
        <v>0.5</v>
      </c>
      <c r="K1177" s="10">
        <v>471.52</v>
      </c>
      <c r="L1177" s="6">
        <f t="shared" si="59"/>
        <v>6.1559615189893844</v>
      </c>
      <c r="M1177" s="11"/>
      <c r="N1177" s="11">
        <f t="shared" si="60"/>
        <v>0</v>
      </c>
      <c r="O1177" s="5">
        <v>0</v>
      </c>
      <c r="P1177" s="5">
        <v>1</v>
      </c>
      <c r="Q1177" s="12">
        <v>0</v>
      </c>
      <c r="R1177" s="5">
        <v>0</v>
      </c>
      <c r="S1177" s="5">
        <f t="shared" si="61"/>
        <v>0</v>
      </c>
      <c r="T1177" s="5">
        <v>2830.4225070000002</v>
      </c>
      <c r="U1177" s="5">
        <f t="shared" si="4"/>
        <v>7.9481812752534982</v>
      </c>
      <c r="V1177" s="2">
        <v>0</v>
      </c>
      <c r="W1177" s="12">
        <v>0</v>
      </c>
      <c r="X1177" s="25">
        <v>32.450000000000003</v>
      </c>
      <c r="Y1177" s="6">
        <f t="shared" si="67"/>
        <v>115.975696926376</v>
      </c>
      <c r="Z1177" s="5">
        <v>10286709</v>
      </c>
      <c r="AA1177" s="5">
        <v>5001</v>
      </c>
      <c r="AB1177" s="5">
        <v>148994</v>
      </c>
      <c r="AC1177" s="5">
        <v>8</v>
      </c>
      <c r="AD1177" s="5">
        <v>0</v>
      </c>
      <c r="AE1177" s="5">
        <v>0</v>
      </c>
      <c r="AF1177" s="5">
        <v>1</v>
      </c>
      <c r="AG1177" s="5">
        <v>0</v>
      </c>
      <c r="AH1177" s="5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1</v>
      </c>
      <c r="AS1177" s="11">
        <v>0</v>
      </c>
      <c r="AT1177" s="5">
        <v>1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</row>
    <row r="1178" spans="1:52" ht="15.75" customHeight="1">
      <c r="A1178" s="4">
        <v>44197</v>
      </c>
      <c r="B1178" s="2" t="s">
        <v>20</v>
      </c>
      <c r="C1178" s="19">
        <v>2</v>
      </c>
      <c r="D1178" s="5" t="s">
        <v>14</v>
      </c>
      <c r="E1178" s="6">
        <v>79764.75</v>
      </c>
      <c r="F1178" s="6">
        <f t="shared" si="0"/>
        <v>11.286836956523453</v>
      </c>
      <c r="G1178" s="7">
        <v>372066.89</v>
      </c>
      <c r="H1178" s="31">
        <f t="shared" si="70"/>
        <v>17016795.120000005</v>
      </c>
      <c r="I1178" s="10">
        <f t="shared" si="69"/>
        <v>16.649711362556115</v>
      </c>
      <c r="J1178" s="10">
        <v>0.5</v>
      </c>
      <c r="K1178" s="10">
        <v>484.63</v>
      </c>
      <c r="L1178" s="6">
        <f t="shared" si="59"/>
        <v>6.1833857131934806</v>
      </c>
      <c r="M1178" s="11"/>
      <c r="N1178" s="11">
        <f t="shared" si="60"/>
        <v>0</v>
      </c>
      <c r="O1178" s="5">
        <v>0</v>
      </c>
      <c r="P1178" s="5">
        <v>1</v>
      </c>
      <c r="Q1178" s="12">
        <v>0</v>
      </c>
      <c r="R1178" s="5">
        <v>0</v>
      </c>
      <c r="S1178" s="5">
        <f t="shared" si="61"/>
        <v>0</v>
      </c>
      <c r="T1178" s="5">
        <v>2830.4225070000002</v>
      </c>
      <c r="U1178" s="5">
        <f t="shared" si="4"/>
        <v>7.9481812752534982</v>
      </c>
      <c r="V1178" s="2">
        <v>0</v>
      </c>
      <c r="W1178" s="12">
        <v>0</v>
      </c>
      <c r="X1178" s="25">
        <v>32.03</v>
      </c>
      <c r="Y1178" s="6">
        <f t="shared" si="67"/>
        <v>114.47462473195139</v>
      </c>
      <c r="Z1178" s="5">
        <v>10757610</v>
      </c>
      <c r="AA1178" s="5">
        <v>7501</v>
      </c>
      <c r="AB1178" s="5">
        <v>154392</v>
      </c>
      <c r="AC1178" s="5">
        <v>3</v>
      </c>
      <c r="AD1178" s="5">
        <v>14509</v>
      </c>
      <c r="AE1178" s="5">
        <v>0</v>
      </c>
      <c r="AF1178" s="5">
        <v>1</v>
      </c>
      <c r="AG1178" s="5">
        <v>1</v>
      </c>
      <c r="AH1178" s="5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11">
        <v>0</v>
      </c>
      <c r="AT1178" s="5">
        <v>1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</row>
    <row r="1179" spans="1:52" ht="15.75" customHeight="1">
      <c r="A1179" s="4">
        <v>44228</v>
      </c>
      <c r="B1179" s="2" t="s">
        <v>20</v>
      </c>
      <c r="C1179" s="19">
        <v>2</v>
      </c>
      <c r="D1179" s="5" t="s">
        <v>14</v>
      </c>
      <c r="E1179" s="6">
        <v>73629</v>
      </c>
      <c r="F1179" s="6">
        <f t="shared" si="0"/>
        <v>11.206794248849917</v>
      </c>
      <c r="G1179" s="7">
        <v>414187.67</v>
      </c>
      <c r="H1179" s="31">
        <f t="shared" si="70"/>
        <v>17430982.790000007</v>
      </c>
      <c r="I1179" s="10">
        <f t="shared" si="69"/>
        <v>16.673759800875075</v>
      </c>
      <c r="J1179" s="10">
        <v>0.5</v>
      </c>
      <c r="K1179" s="10">
        <v>483.78</v>
      </c>
      <c r="L1179" s="6">
        <f t="shared" si="59"/>
        <v>6.1816302579249855</v>
      </c>
      <c r="M1179" s="11"/>
      <c r="N1179" s="11">
        <f t="shared" si="60"/>
        <v>0</v>
      </c>
      <c r="O1179" s="5">
        <v>0</v>
      </c>
      <c r="P1179" s="5">
        <v>1</v>
      </c>
      <c r="Q1179" s="12">
        <v>0</v>
      </c>
      <c r="R1179" s="5">
        <v>0</v>
      </c>
      <c r="S1179" s="5">
        <f t="shared" si="61"/>
        <v>0</v>
      </c>
      <c r="T1179" s="5">
        <v>2830.4225070000002</v>
      </c>
      <c r="U1179" s="5">
        <f t="shared" si="4"/>
        <v>7.9481812752534982</v>
      </c>
      <c r="V1179" s="2">
        <v>0</v>
      </c>
      <c r="W1179" s="12">
        <v>0</v>
      </c>
      <c r="X1179" s="25">
        <v>31.97</v>
      </c>
      <c r="Y1179" s="6">
        <f t="shared" si="67"/>
        <v>114.2601858470336</v>
      </c>
      <c r="Z1179" s="5">
        <v>11112241</v>
      </c>
      <c r="AA1179" s="5">
        <v>12329</v>
      </c>
      <c r="AB1179" s="5">
        <v>157157</v>
      </c>
      <c r="AC1179" s="5">
        <v>10</v>
      </c>
      <c r="AD1179" s="5">
        <v>58719</v>
      </c>
      <c r="AE1179" s="5">
        <v>0</v>
      </c>
      <c r="AF1179" s="5">
        <v>1</v>
      </c>
      <c r="AG1179" s="5">
        <v>0</v>
      </c>
      <c r="AH1179" s="5">
        <v>1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11">
        <v>0</v>
      </c>
      <c r="AT1179" s="5">
        <v>1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</row>
    <row r="1180" spans="1:52" ht="15.75" customHeight="1">
      <c r="A1180" s="4">
        <v>44256</v>
      </c>
      <c r="B1180" s="2" t="s">
        <v>20</v>
      </c>
      <c r="C1180" s="19">
        <v>2</v>
      </c>
      <c r="D1180" s="5" t="s">
        <v>14</v>
      </c>
      <c r="E1180" s="6">
        <v>55221.75</v>
      </c>
      <c r="F1180" s="6">
        <f t="shared" si="0"/>
        <v>10.919112176398137</v>
      </c>
      <c r="G1180" s="7">
        <v>603731.18000000005</v>
      </c>
      <c r="H1180" s="31">
        <f t="shared" si="70"/>
        <v>18034713.970000006</v>
      </c>
      <c r="I1180" s="10">
        <f t="shared" si="69"/>
        <v>16.707809012476794</v>
      </c>
      <c r="J1180" s="10">
        <v>0.5</v>
      </c>
      <c r="K1180" s="10">
        <v>496.73</v>
      </c>
      <c r="L1180" s="6">
        <f t="shared" si="59"/>
        <v>6.2080466189203456</v>
      </c>
      <c r="M1180" s="11"/>
      <c r="N1180" s="11">
        <f t="shared" si="60"/>
        <v>0</v>
      </c>
      <c r="O1180" s="5">
        <v>0</v>
      </c>
      <c r="P1180" s="5">
        <v>1</v>
      </c>
      <c r="Q1180" s="12">
        <v>0</v>
      </c>
      <c r="R1180" s="5">
        <v>0</v>
      </c>
      <c r="S1180" s="5">
        <f t="shared" si="61"/>
        <v>0</v>
      </c>
      <c r="T1180" s="5">
        <v>2830.4225070000002</v>
      </c>
      <c r="U1180" s="5">
        <f t="shared" si="4"/>
        <v>7.9481812752534982</v>
      </c>
      <c r="V1180" s="2">
        <v>0</v>
      </c>
      <c r="W1180" s="12">
        <v>0</v>
      </c>
      <c r="X1180" s="25">
        <v>32.200000000000003</v>
      </c>
      <c r="Y1180" s="6">
        <f t="shared" si="67"/>
        <v>115.08220157255184</v>
      </c>
      <c r="Z1180" s="5">
        <v>12149335</v>
      </c>
      <c r="AA1180" s="5">
        <v>16300</v>
      </c>
      <c r="AB1180" s="5">
        <v>162468</v>
      </c>
      <c r="AC1180" s="5">
        <v>33</v>
      </c>
      <c r="AD1180" s="5">
        <v>2063543</v>
      </c>
      <c r="AE1180" s="5">
        <v>221871</v>
      </c>
      <c r="AF1180" s="5">
        <v>1</v>
      </c>
      <c r="AG1180" s="5">
        <v>0</v>
      </c>
      <c r="AH1180" s="5">
        <v>0</v>
      </c>
      <c r="AI1180" s="6">
        <v>1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11">
        <v>0</v>
      </c>
      <c r="AT1180" s="5">
        <v>1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</row>
    <row r="1181" spans="1:52" ht="15.75" customHeight="1">
      <c r="A1181" s="4">
        <v>44287</v>
      </c>
      <c r="B1181" s="2" t="s">
        <v>20</v>
      </c>
      <c r="C1181" s="19">
        <v>2</v>
      </c>
      <c r="D1181" s="5" t="s">
        <v>14</v>
      </c>
      <c r="E1181" s="6">
        <v>42950.25</v>
      </c>
      <c r="F1181" s="6">
        <f t="shared" si="0"/>
        <v>10.667797748117231</v>
      </c>
      <c r="G1181" s="7">
        <v>582670.79</v>
      </c>
      <c r="H1181" s="31">
        <f t="shared" si="70"/>
        <v>18617384.760000005</v>
      </c>
      <c r="I1181" s="10">
        <f t="shared" si="69"/>
        <v>16.739606366672664</v>
      </c>
      <c r="J1181" s="10">
        <v>0.5</v>
      </c>
      <c r="K1181" s="10">
        <v>504.07</v>
      </c>
      <c r="L1181" s="6">
        <f t="shared" si="59"/>
        <v>6.2227151473160891</v>
      </c>
      <c r="M1181" s="11">
        <v>99.8</v>
      </c>
      <c r="N1181" s="11">
        <f t="shared" si="60"/>
        <v>4.6131383556372683</v>
      </c>
      <c r="O1181" s="5">
        <v>0</v>
      </c>
      <c r="P1181" s="5">
        <v>1</v>
      </c>
      <c r="Q1181" s="12">
        <v>0</v>
      </c>
      <c r="R1181" s="5">
        <v>0</v>
      </c>
      <c r="S1181" s="5">
        <f t="shared" si="61"/>
        <v>0</v>
      </c>
      <c r="T1181" s="5">
        <v>2830.4225070000002</v>
      </c>
      <c r="U1181" s="5">
        <f t="shared" si="4"/>
        <v>7.9481812752534982</v>
      </c>
      <c r="V1181" s="2">
        <v>0</v>
      </c>
      <c r="W1181" s="12">
        <v>0</v>
      </c>
      <c r="X1181" s="25">
        <v>32.049999999999997</v>
      </c>
      <c r="Y1181" s="6">
        <f t="shared" si="67"/>
        <v>114.5461043602573</v>
      </c>
      <c r="Z1181" s="5">
        <v>19164969</v>
      </c>
      <c r="AA1181" s="5">
        <v>25688</v>
      </c>
      <c r="AB1181" s="5">
        <v>211853</v>
      </c>
      <c r="AC1181" s="5">
        <v>167</v>
      </c>
      <c r="AD1181" s="5">
        <v>2729335</v>
      </c>
      <c r="AE1181" s="5">
        <v>739719</v>
      </c>
      <c r="AF1181" s="5">
        <v>1</v>
      </c>
      <c r="AG1181" s="5">
        <v>0</v>
      </c>
      <c r="AH1181" s="5">
        <v>0</v>
      </c>
      <c r="AI1181" s="6">
        <v>0</v>
      </c>
      <c r="AJ1181" s="6">
        <v>1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11">
        <v>0</v>
      </c>
      <c r="AT1181" s="5">
        <v>1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</row>
    <row r="1182" spans="1:52" ht="15.75" customHeight="1">
      <c r="A1182" s="9">
        <v>44317</v>
      </c>
      <c r="B1182" s="2" t="s">
        <v>20</v>
      </c>
      <c r="C1182" s="19">
        <v>2</v>
      </c>
      <c r="D1182" s="5" t="s">
        <v>14</v>
      </c>
      <c r="E1182" s="6">
        <v>92036.25</v>
      </c>
      <c r="F1182" s="6">
        <f t="shared" si="0"/>
        <v>11.429937800164128</v>
      </c>
      <c r="G1182" s="7">
        <v>526509.75</v>
      </c>
      <c r="H1182" s="31">
        <f t="shared" si="70"/>
        <v>19143894.510000005</v>
      </c>
      <c r="I1182" s="10">
        <f t="shared" si="69"/>
        <v>16.767494398212499</v>
      </c>
      <c r="J1182" s="10">
        <v>0.5</v>
      </c>
      <c r="K1182" s="10">
        <v>477.97</v>
      </c>
      <c r="L1182" s="6">
        <f t="shared" si="59"/>
        <v>6.1695479690155945</v>
      </c>
      <c r="M1182" s="11"/>
      <c r="N1182" s="11">
        <f t="shared" si="60"/>
        <v>0</v>
      </c>
      <c r="O1182" s="5">
        <v>0</v>
      </c>
      <c r="P1182" s="5">
        <v>1</v>
      </c>
      <c r="Q1182" s="12">
        <v>0</v>
      </c>
      <c r="R1182" s="5">
        <v>0</v>
      </c>
      <c r="S1182" s="5">
        <f t="shared" si="61"/>
        <v>0</v>
      </c>
      <c r="T1182" s="5">
        <v>2830.4225070000002</v>
      </c>
      <c r="U1182" s="5">
        <f t="shared" si="4"/>
        <v>7.9481812752534982</v>
      </c>
      <c r="V1182" s="2">
        <v>0</v>
      </c>
      <c r="W1182" s="12">
        <v>0</v>
      </c>
      <c r="X1182" s="25">
        <v>32.46</v>
      </c>
      <c r="Y1182" s="6">
        <f t="shared" si="67"/>
        <v>116.01143674052895</v>
      </c>
      <c r="Z1182" s="5">
        <v>28175044</v>
      </c>
      <c r="AA1182" s="5">
        <v>11806</v>
      </c>
      <c r="AB1182" s="5">
        <v>331895</v>
      </c>
      <c r="AC1182" s="5">
        <v>98</v>
      </c>
      <c r="AD1182" s="5">
        <v>1784772</v>
      </c>
      <c r="AE1182" s="5">
        <v>929366</v>
      </c>
      <c r="AF1182" s="5">
        <v>1</v>
      </c>
      <c r="AG1182" s="5">
        <v>0</v>
      </c>
      <c r="AH1182" s="5">
        <v>0</v>
      </c>
      <c r="AI1182" s="6">
        <v>0</v>
      </c>
      <c r="AJ1182" s="6">
        <v>0</v>
      </c>
      <c r="AK1182" s="6">
        <v>1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11">
        <v>0</v>
      </c>
      <c r="AT1182" s="5">
        <v>1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</row>
    <row r="1183" spans="1:52" ht="15.75" customHeight="1">
      <c r="A1183" s="4">
        <v>44348</v>
      </c>
      <c r="B1183" s="2" t="s">
        <v>20</v>
      </c>
      <c r="C1183" s="19">
        <v>2</v>
      </c>
      <c r="D1183" s="5" t="s">
        <v>14</v>
      </c>
      <c r="E1183" s="6">
        <v>61357.5</v>
      </c>
      <c r="F1183" s="6">
        <f t="shared" si="0"/>
        <v>11.024472692055962</v>
      </c>
      <c r="G1183" s="7">
        <v>533529.88</v>
      </c>
      <c r="H1183" s="31">
        <f t="shared" si="70"/>
        <v>19677424.390000004</v>
      </c>
      <c r="I1183" s="10">
        <f t="shared" si="69"/>
        <v>16.794982566531697</v>
      </c>
      <c r="J1183" s="10">
        <v>0.5</v>
      </c>
      <c r="K1183" s="10">
        <v>508.07</v>
      </c>
      <c r="L1183" s="6">
        <f t="shared" si="59"/>
        <v>6.2306192333611756</v>
      </c>
      <c r="M1183" s="11">
        <v>99.1</v>
      </c>
      <c r="N1183" s="11">
        <f t="shared" si="60"/>
        <v>4.6061696863211745</v>
      </c>
      <c r="O1183" s="5">
        <v>0</v>
      </c>
      <c r="P1183" s="5">
        <v>1</v>
      </c>
      <c r="Q1183" s="12">
        <v>0</v>
      </c>
      <c r="R1183" s="5">
        <v>0</v>
      </c>
      <c r="S1183" s="5">
        <f t="shared" si="61"/>
        <v>0</v>
      </c>
      <c r="T1183" s="5">
        <v>2830.4225070000002</v>
      </c>
      <c r="U1183" s="5">
        <f t="shared" si="4"/>
        <v>7.9481812752534982</v>
      </c>
      <c r="V1183" s="2">
        <v>0</v>
      </c>
      <c r="W1183" s="12">
        <v>0</v>
      </c>
      <c r="X1183" s="25">
        <v>31.82</v>
      </c>
      <c r="Y1183" s="6">
        <f t="shared" si="67"/>
        <v>113.7240886347391</v>
      </c>
      <c r="Z1183" s="5">
        <v>30411634</v>
      </c>
      <c r="AA1183" s="5">
        <v>4613</v>
      </c>
      <c r="AB1183" s="5">
        <v>399459</v>
      </c>
      <c r="AC1183" s="5">
        <v>34</v>
      </c>
      <c r="AD1183" s="5">
        <v>1734226</v>
      </c>
      <c r="AE1183" s="5">
        <v>599869</v>
      </c>
      <c r="AF1183" s="5">
        <v>1</v>
      </c>
      <c r="AG1183" s="5">
        <v>0</v>
      </c>
      <c r="AH1183" s="5">
        <v>0</v>
      </c>
      <c r="AI1183" s="6">
        <v>0</v>
      </c>
      <c r="AJ1183" s="6">
        <v>0</v>
      </c>
      <c r="AK1183" s="6">
        <v>0</v>
      </c>
      <c r="AL1183" s="6">
        <v>1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11">
        <v>0</v>
      </c>
      <c r="AT1183" s="5">
        <v>1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</row>
    <row r="1184" spans="1:52" ht="15.75" customHeight="1">
      <c r="A1184" s="4">
        <v>44378</v>
      </c>
      <c r="B1184" s="2" t="s">
        <v>20</v>
      </c>
      <c r="C1184" s="19">
        <v>2</v>
      </c>
      <c r="D1184" s="5" t="s">
        <v>14</v>
      </c>
      <c r="E1184" s="6">
        <v>98172</v>
      </c>
      <c r="F1184" s="6">
        <f t="shared" si="0"/>
        <v>11.494476321301699</v>
      </c>
      <c r="G1184" s="7">
        <v>540550.01</v>
      </c>
      <c r="H1184" s="31">
        <f t="shared" si="70"/>
        <v>20217974.400000006</v>
      </c>
      <c r="I1184" s="10">
        <f t="shared" si="69"/>
        <v>16.822082588496901</v>
      </c>
      <c r="J1184" s="10">
        <v>0.5</v>
      </c>
      <c r="K1184" s="10">
        <v>471.44</v>
      </c>
      <c r="L1184" s="6">
        <f t="shared" si="59"/>
        <v>6.1557918405296581</v>
      </c>
      <c r="M1184" s="11">
        <v>100.3</v>
      </c>
      <c r="N1184" s="11">
        <f t="shared" si="60"/>
        <v>4.6180864112546374</v>
      </c>
      <c r="O1184" s="5">
        <v>0</v>
      </c>
      <c r="P1184" s="5">
        <v>1</v>
      </c>
      <c r="Q1184" s="12">
        <v>0</v>
      </c>
      <c r="R1184" s="5">
        <v>0</v>
      </c>
      <c r="S1184" s="5">
        <f t="shared" si="61"/>
        <v>0</v>
      </c>
      <c r="T1184" s="5">
        <v>2830.4225070000002</v>
      </c>
      <c r="U1184" s="5">
        <f t="shared" si="4"/>
        <v>7.9481812752534982</v>
      </c>
      <c r="V1184" s="2">
        <v>0</v>
      </c>
      <c r="W1184" s="12">
        <v>0</v>
      </c>
      <c r="X1184" s="25">
        <v>32.04</v>
      </c>
      <c r="Y1184" s="6">
        <f t="shared" si="67"/>
        <v>114.51036454610436</v>
      </c>
      <c r="Z1184" s="5">
        <v>31655824</v>
      </c>
      <c r="AA1184" s="5">
        <v>4168</v>
      </c>
      <c r="AB1184" s="5">
        <v>424351</v>
      </c>
      <c r="AC1184" s="5">
        <v>11</v>
      </c>
      <c r="AE1184" s="5">
        <v>591817</v>
      </c>
      <c r="AF1184" s="5">
        <v>1</v>
      </c>
      <c r="AG1184" s="5">
        <v>0</v>
      </c>
      <c r="AH1184" s="5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1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11">
        <v>0</v>
      </c>
      <c r="AT1184" s="5">
        <v>1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</row>
    <row r="1185" spans="1:52" ht="15.75" customHeight="1">
      <c r="A1185" s="4">
        <v>44409</v>
      </c>
      <c r="B1185" s="2" t="s">
        <v>20</v>
      </c>
      <c r="C1185" s="19">
        <v>2</v>
      </c>
      <c r="D1185" s="5" t="s">
        <v>14</v>
      </c>
      <c r="E1185" s="6">
        <v>70561.125</v>
      </c>
      <c r="F1185" s="6">
        <f t="shared" si="0"/>
        <v>11.164234634431121</v>
      </c>
      <c r="G1185" s="7">
        <v>596711.05000000005</v>
      </c>
      <c r="H1185" s="31">
        <f t="shared" si="70"/>
        <v>20814685.450000007</v>
      </c>
      <c r="I1185" s="10">
        <f t="shared" si="69"/>
        <v>16.851169326798736</v>
      </c>
      <c r="J1185" s="10">
        <v>0.5</v>
      </c>
      <c r="K1185" s="10">
        <v>508.07</v>
      </c>
      <c r="L1185" s="6">
        <f t="shared" si="59"/>
        <v>6.2306192333611756</v>
      </c>
      <c r="M1185" s="11"/>
      <c r="N1185" s="11">
        <f t="shared" si="60"/>
        <v>0</v>
      </c>
      <c r="O1185" s="5">
        <v>0</v>
      </c>
      <c r="P1185" s="5">
        <v>1</v>
      </c>
      <c r="Q1185" s="12">
        <v>0</v>
      </c>
      <c r="R1185" s="5">
        <v>0</v>
      </c>
      <c r="S1185" s="5">
        <f t="shared" si="61"/>
        <v>0</v>
      </c>
      <c r="T1185" s="5">
        <v>2830.4225070000002</v>
      </c>
      <c r="U1185" s="5">
        <f t="shared" si="4"/>
        <v>7.9481812752534982</v>
      </c>
      <c r="V1185" s="2">
        <v>0</v>
      </c>
      <c r="W1185" s="12">
        <v>0</v>
      </c>
      <c r="X1185" s="25">
        <v>32.619999999999997</v>
      </c>
      <c r="Y1185" s="6">
        <f t="shared" si="67"/>
        <v>116.58327376697639</v>
      </c>
      <c r="Z1185" s="5">
        <v>32810845</v>
      </c>
      <c r="AA1185" s="5">
        <v>6505</v>
      </c>
      <c r="AB1185" s="5">
        <v>439020</v>
      </c>
      <c r="AC1185" s="5">
        <v>1</v>
      </c>
      <c r="AD1185" s="5">
        <v>5493614</v>
      </c>
      <c r="AE1185" s="5">
        <v>604328</v>
      </c>
      <c r="AF1185" s="5">
        <v>1</v>
      </c>
      <c r="AG1185" s="5">
        <v>0</v>
      </c>
      <c r="AH1185" s="5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1</v>
      </c>
      <c r="AO1185" s="6">
        <v>0</v>
      </c>
      <c r="AP1185" s="6">
        <v>0</v>
      </c>
      <c r="AQ1185" s="6">
        <v>0</v>
      </c>
      <c r="AR1185" s="6">
        <v>0</v>
      </c>
      <c r="AS1185" s="11">
        <v>0</v>
      </c>
      <c r="AT1185" s="5">
        <v>1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</row>
    <row r="1186" spans="1:52" ht="15.75" customHeight="1">
      <c r="A1186" s="4">
        <v>44440</v>
      </c>
      <c r="B1186" s="2" t="s">
        <v>20</v>
      </c>
      <c r="C1186" s="19">
        <v>2</v>
      </c>
      <c r="D1186" s="5" t="s">
        <v>14</v>
      </c>
      <c r="E1186" s="6">
        <v>67493.25</v>
      </c>
      <c r="F1186" s="6">
        <f t="shared" si="0"/>
        <v>11.119782871860288</v>
      </c>
      <c r="G1186" s="7">
        <v>547570.14</v>
      </c>
      <c r="H1186" s="31">
        <f t="shared" si="70"/>
        <v>21362255.590000007</v>
      </c>
      <c r="I1186" s="10">
        <f t="shared" si="69"/>
        <v>16.877136165263881</v>
      </c>
      <c r="J1186" s="10">
        <v>0.5</v>
      </c>
      <c r="K1186" s="10">
        <v>471.44</v>
      </c>
      <c r="L1186" s="6">
        <f t="shared" si="59"/>
        <v>6.1557918405296581</v>
      </c>
      <c r="M1186" s="11"/>
      <c r="N1186" s="11">
        <f t="shared" si="60"/>
        <v>0</v>
      </c>
      <c r="O1186" s="5">
        <v>0</v>
      </c>
      <c r="P1186" s="5">
        <v>1</v>
      </c>
      <c r="Q1186" s="12">
        <v>0</v>
      </c>
      <c r="R1186" s="5">
        <v>0</v>
      </c>
      <c r="S1186" s="5">
        <f t="shared" si="61"/>
        <v>0</v>
      </c>
      <c r="T1186" s="5">
        <v>2830.4225070000002</v>
      </c>
      <c r="U1186" s="5">
        <f t="shared" si="4"/>
        <v>7.9481812752534982</v>
      </c>
      <c r="V1186" s="2">
        <v>0</v>
      </c>
      <c r="W1186" s="12">
        <v>0</v>
      </c>
      <c r="X1186" s="25">
        <v>31.56</v>
      </c>
      <c r="Y1186" s="6">
        <f t="shared" si="67"/>
        <v>112.79485346676198</v>
      </c>
      <c r="Z1186" s="5">
        <v>33766707</v>
      </c>
      <c r="AA1186" s="5">
        <v>3899</v>
      </c>
      <c r="AB1186" s="5">
        <v>448339</v>
      </c>
      <c r="AC1186" s="5">
        <v>4</v>
      </c>
      <c r="AD1186" s="5">
        <v>6732827</v>
      </c>
      <c r="AE1186" s="5">
        <v>149336</v>
      </c>
      <c r="AF1186" s="5">
        <v>1</v>
      </c>
      <c r="AG1186" s="5">
        <v>0</v>
      </c>
      <c r="AH1186" s="5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1</v>
      </c>
      <c r="AP1186" s="6">
        <v>0</v>
      </c>
      <c r="AQ1186" s="6">
        <v>0</v>
      </c>
      <c r="AR1186" s="6">
        <v>0</v>
      </c>
      <c r="AS1186" s="11">
        <v>0</v>
      </c>
      <c r="AT1186" s="5">
        <v>1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</row>
    <row r="1187" spans="1:52" ht="15.75" customHeight="1">
      <c r="A1187" s="4">
        <v>44470</v>
      </c>
      <c r="B1187" s="2" t="s">
        <v>20</v>
      </c>
      <c r="C1187" s="19">
        <v>2</v>
      </c>
      <c r="D1187" s="5" t="s">
        <v>14</v>
      </c>
      <c r="E1187" s="6">
        <v>116579.25</v>
      </c>
      <c r="F1187" s="6">
        <f t="shared" si="0"/>
        <v>11.666326578228357</v>
      </c>
      <c r="G1187" s="7">
        <v>336966.24</v>
      </c>
      <c r="H1187" s="31">
        <f t="shared" si="70"/>
        <v>21699221.830000006</v>
      </c>
      <c r="I1187" s="10">
        <f t="shared" si="69"/>
        <v>16.892786957499027</v>
      </c>
      <c r="J1187" s="10">
        <v>0.5</v>
      </c>
      <c r="K1187" s="10">
        <v>461.8</v>
      </c>
      <c r="L1187" s="6">
        <f t="shared" si="59"/>
        <v>6.1351318969203952</v>
      </c>
      <c r="M1187" s="11"/>
      <c r="N1187" s="11">
        <f t="shared" si="60"/>
        <v>0</v>
      </c>
      <c r="O1187" s="5">
        <v>0</v>
      </c>
      <c r="P1187" s="5">
        <v>1</v>
      </c>
      <c r="Q1187" s="12">
        <v>0</v>
      </c>
      <c r="R1187" s="5">
        <v>0</v>
      </c>
      <c r="S1187" s="5">
        <f t="shared" si="61"/>
        <v>0</v>
      </c>
      <c r="T1187" s="5">
        <v>2830.4225070000002</v>
      </c>
      <c r="U1187" s="5">
        <f t="shared" si="4"/>
        <v>7.9481812752534982</v>
      </c>
      <c r="V1187" s="2">
        <v>0</v>
      </c>
      <c r="W1187" s="12">
        <v>0</v>
      </c>
      <c r="X1187" s="25">
        <v>32.53</v>
      </c>
      <c r="Y1187" s="6">
        <f t="shared" si="67"/>
        <v>116.26161543959971</v>
      </c>
      <c r="Z1187" s="5">
        <v>34285814</v>
      </c>
      <c r="AA1187" s="5">
        <v>2604</v>
      </c>
      <c r="AB1187" s="5">
        <v>458437</v>
      </c>
      <c r="AC1187" s="5">
        <v>4</v>
      </c>
      <c r="AD1187" s="5">
        <v>4141918</v>
      </c>
      <c r="AE1187" s="5">
        <v>114249</v>
      </c>
      <c r="AF1187" s="5">
        <v>1</v>
      </c>
      <c r="AG1187" s="5">
        <v>0</v>
      </c>
      <c r="AH1187" s="5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1</v>
      </c>
      <c r="AQ1187" s="6">
        <v>0</v>
      </c>
      <c r="AR1187" s="6">
        <v>0</v>
      </c>
      <c r="AS1187" s="11">
        <v>0</v>
      </c>
      <c r="AT1187" s="5">
        <v>1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</row>
    <row r="1188" spans="1:52" ht="15.75" customHeight="1">
      <c r="A1188" s="4">
        <v>44501</v>
      </c>
      <c r="B1188" s="2" t="s">
        <v>20</v>
      </c>
      <c r="C1188" s="19">
        <v>2</v>
      </c>
      <c r="D1188" s="5" t="s">
        <v>14</v>
      </c>
      <c r="E1188" s="6">
        <v>85900.5</v>
      </c>
      <c r="F1188" s="6">
        <f t="shared" si="0"/>
        <v>11.360944928677176</v>
      </c>
      <c r="G1188" s="7">
        <v>287825.33</v>
      </c>
      <c r="H1188" s="31">
        <f t="shared" si="70"/>
        <v>21987047.160000004</v>
      </c>
      <c r="I1188" s="10">
        <f t="shared" si="69"/>
        <v>16.905964072477605</v>
      </c>
      <c r="J1188" s="10">
        <v>0.5</v>
      </c>
      <c r="K1188" s="10">
        <v>516.14</v>
      </c>
      <c r="L1188" s="6">
        <f t="shared" si="59"/>
        <v>6.2463780465109942</v>
      </c>
      <c r="M1188" s="11"/>
      <c r="N1188" s="11">
        <f t="shared" si="60"/>
        <v>0</v>
      </c>
      <c r="O1188" s="5">
        <v>0</v>
      </c>
      <c r="P1188" s="5">
        <v>1</v>
      </c>
      <c r="Q1188" s="12">
        <v>0</v>
      </c>
      <c r="R1188" s="5">
        <v>0</v>
      </c>
      <c r="S1188" s="5">
        <f t="shared" si="61"/>
        <v>0</v>
      </c>
      <c r="T1188" s="5">
        <v>2830.4225070000002</v>
      </c>
      <c r="U1188" s="5">
        <f t="shared" si="4"/>
        <v>7.9481812752534982</v>
      </c>
      <c r="V1188" s="2">
        <v>0</v>
      </c>
      <c r="W1188" s="12">
        <v>0</v>
      </c>
      <c r="X1188" s="25">
        <v>32.630000000000003</v>
      </c>
      <c r="Y1188" s="6">
        <f t="shared" si="67"/>
        <v>116.61901358112939</v>
      </c>
      <c r="Z1188" s="5">
        <v>34596776</v>
      </c>
      <c r="AA1188" s="5">
        <v>4200</v>
      </c>
      <c r="AB1188" s="5">
        <v>469247</v>
      </c>
      <c r="AC1188" s="5">
        <v>1</v>
      </c>
      <c r="AD1188" s="5">
        <v>8563136</v>
      </c>
      <c r="AE1188" s="5">
        <v>96987</v>
      </c>
      <c r="AF1188" s="5">
        <v>1</v>
      </c>
      <c r="AG1188" s="5">
        <v>0</v>
      </c>
      <c r="AH1188" s="5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1</v>
      </c>
      <c r="AR1188" s="6">
        <v>0</v>
      </c>
      <c r="AS1188" s="11">
        <v>0</v>
      </c>
      <c r="AT1188" s="5">
        <v>1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</row>
    <row r="1189" spans="1:52" ht="15.75" customHeight="1">
      <c r="A1189" s="4">
        <v>44531</v>
      </c>
      <c r="B1189" s="2" t="s">
        <v>20</v>
      </c>
      <c r="C1189" s="19">
        <v>2</v>
      </c>
      <c r="D1189" s="5" t="s">
        <v>14</v>
      </c>
      <c r="E1189" s="6">
        <v>98172</v>
      </c>
      <c r="F1189" s="6">
        <f t="shared" si="0"/>
        <v>11.494476321301699</v>
      </c>
      <c r="G1189" s="7">
        <v>329946.11</v>
      </c>
      <c r="H1189" s="31">
        <f t="shared" si="70"/>
        <v>22316993.270000003</v>
      </c>
      <c r="I1189" s="10">
        <f t="shared" si="69"/>
        <v>16.920858976277714</v>
      </c>
      <c r="J1189" s="10">
        <v>0.5</v>
      </c>
      <c r="K1189" s="10">
        <v>518.45000000000005</v>
      </c>
      <c r="L1189" s="6">
        <f t="shared" si="59"/>
        <v>6.250843591004287</v>
      </c>
      <c r="M1189" s="11"/>
      <c r="N1189" s="11">
        <f t="shared" si="60"/>
        <v>0</v>
      </c>
      <c r="O1189" s="5">
        <v>0</v>
      </c>
      <c r="P1189" s="5">
        <v>1</v>
      </c>
      <c r="Q1189" s="12">
        <v>0</v>
      </c>
      <c r="R1189" s="5">
        <v>0</v>
      </c>
      <c r="S1189" s="5">
        <f t="shared" si="61"/>
        <v>0</v>
      </c>
      <c r="T1189" s="5">
        <v>2830.4225070000002</v>
      </c>
      <c r="U1189" s="5">
        <f t="shared" si="4"/>
        <v>7.9481812752534982</v>
      </c>
      <c r="V1189" s="2">
        <v>0</v>
      </c>
      <c r="W1189" s="12">
        <v>0</v>
      </c>
      <c r="X1189" s="25">
        <v>32.94</v>
      </c>
      <c r="Y1189" s="6">
        <f t="shared" si="67"/>
        <v>117.72694781987134</v>
      </c>
      <c r="Z1189" s="5">
        <v>34861579</v>
      </c>
      <c r="AA1189" s="5">
        <v>7081</v>
      </c>
      <c r="AB1189" s="5">
        <v>481486</v>
      </c>
      <c r="AC1189" s="5">
        <v>7</v>
      </c>
      <c r="AD1189" s="5">
        <v>10147925</v>
      </c>
      <c r="AE1189" s="5">
        <v>171353</v>
      </c>
      <c r="AF1189" s="5">
        <v>1</v>
      </c>
      <c r="AG1189" s="5">
        <v>0</v>
      </c>
      <c r="AH1189" s="5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1</v>
      </c>
      <c r="AS1189" s="11">
        <v>0</v>
      </c>
      <c r="AT1189" s="5">
        <v>1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</row>
    <row r="1190" spans="1:52" ht="15.75" customHeight="1">
      <c r="A1190" s="4">
        <v>44562</v>
      </c>
      <c r="B1190" s="2" t="s">
        <v>20</v>
      </c>
      <c r="C1190" s="19">
        <v>2</v>
      </c>
      <c r="D1190" s="5" t="s">
        <v>14</v>
      </c>
      <c r="E1190" s="6">
        <v>97500</v>
      </c>
      <c r="F1190" s="6">
        <f t="shared" si="0"/>
        <v>11.487607656985938</v>
      </c>
      <c r="G1190" s="7">
        <v>372066.89</v>
      </c>
      <c r="H1190" s="31">
        <f t="shared" si="70"/>
        <v>22689060.160000004</v>
      </c>
      <c r="I1190" s="10">
        <f t="shared" si="69"/>
        <v>16.937393435007895</v>
      </c>
      <c r="J1190" s="10">
        <v>0.5</v>
      </c>
      <c r="K1190" s="10">
        <v>511.96</v>
      </c>
      <c r="L1190" s="6">
        <f t="shared" si="59"/>
        <v>6.2382464969875908</v>
      </c>
      <c r="M1190" s="11">
        <v>110.7</v>
      </c>
      <c r="N1190" s="11">
        <f t="shared" si="60"/>
        <v>4.715816706075155</v>
      </c>
      <c r="O1190" s="5">
        <v>0</v>
      </c>
      <c r="P1190" s="5">
        <v>1</v>
      </c>
      <c r="Q1190" s="12">
        <v>0</v>
      </c>
      <c r="R1190" s="5">
        <v>0</v>
      </c>
      <c r="S1190" s="5">
        <f t="shared" si="61"/>
        <v>0</v>
      </c>
      <c r="T1190" s="5">
        <v>2830.4225070000002</v>
      </c>
      <c r="U1190" s="5">
        <f t="shared" si="4"/>
        <v>7.9481812752534982</v>
      </c>
      <c r="V1190" s="2">
        <v>0</v>
      </c>
      <c r="W1190" s="12">
        <v>0</v>
      </c>
      <c r="X1190" s="25">
        <v>32.58</v>
      </c>
      <c r="Y1190" s="6">
        <f t="shared" si="67"/>
        <v>116.44031451036454</v>
      </c>
      <c r="Z1190" s="5">
        <v>41469499</v>
      </c>
      <c r="AA1190" s="5">
        <v>88619</v>
      </c>
      <c r="AB1190" s="5">
        <v>496242</v>
      </c>
      <c r="AC1190" s="5">
        <v>27</v>
      </c>
      <c r="AD1190" s="5">
        <v>7423888</v>
      </c>
      <c r="AE1190" s="5">
        <v>446510</v>
      </c>
      <c r="AF1190" s="5">
        <v>1</v>
      </c>
      <c r="AG1190" s="5">
        <v>1</v>
      </c>
      <c r="AH1190" s="5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11">
        <v>0</v>
      </c>
      <c r="AT1190" s="5">
        <v>1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</row>
    <row r="1191" spans="1:52" ht="15.75" customHeight="1">
      <c r="A1191" s="4">
        <v>44593</v>
      </c>
      <c r="B1191" s="2" t="s">
        <v>20</v>
      </c>
      <c r="C1191" s="19">
        <v>2</v>
      </c>
      <c r="D1191" s="5" t="s">
        <v>14</v>
      </c>
      <c r="E1191" s="6">
        <v>90000</v>
      </c>
      <c r="F1191" s="6">
        <f t="shared" si="0"/>
        <v>11.407564949312402</v>
      </c>
      <c r="G1191" s="7">
        <v>414187.67</v>
      </c>
      <c r="H1191" s="31">
        <f t="shared" si="70"/>
        <v>23103247.830000006</v>
      </c>
      <c r="I1191" s="10">
        <f t="shared" si="69"/>
        <v>16.955483764310252</v>
      </c>
      <c r="J1191" s="10">
        <v>0.5</v>
      </c>
      <c r="K1191" s="10">
        <v>521.51</v>
      </c>
      <c r="L1191" s="6">
        <f t="shared" si="59"/>
        <v>6.2567284497123978</v>
      </c>
      <c r="M1191" s="11">
        <v>88.3</v>
      </c>
      <c r="N1191" s="11">
        <f t="shared" si="60"/>
        <v>4.4920014878824537</v>
      </c>
      <c r="O1191" s="5">
        <v>0</v>
      </c>
      <c r="P1191" s="5">
        <v>1</v>
      </c>
      <c r="Q1191" s="12">
        <v>0</v>
      </c>
      <c r="R1191" s="5">
        <v>0</v>
      </c>
      <c r="S1191" s="5">
        <f t="shared" si="61"/>
        <v>0</v>
      </c>
      <c r="T1191" s="5">
        <v>2830.4225070000002</v>
      </c>
      <c r="U1191" s="5">
        <f t="shared" si="4"/>
        <v>7.9481812752534982</v>
      </c>
      <c r="V1191" s="2">
        <v>0</v>
      </c>
      <c r="W1191" s="12">
        <v>0</v>
      </c>
      <c r="X1191" s="25">
        <v>32.71</v>
      </c>
      <c r="Y1191" s="6">
        <f t="shared" si="67"/>
        <v>116.90493209435311</v>
      </c>
      <c r="Z1191" s="5">
        <v>42931045</v>
      </c>
      <c r="AA1191" s="5">
        <v>17835</v>
      </c>
      <c r="AB1191" s="5">
        <v>514023</v>
      </c>
      <c r="AC1191" s="5">
        <v>25</v>
      </c>
      <c r="AD1191" s="5">
        <v>1453832</v>
      </c>
      <c r="AE1191" s="5">
        <v>411315</v>
      </c>
      <c r="AF1191" s="5">
        <v>1</v>
      </c>
      <c r="AG1191" s="5">
        <v>0</v>
      </c>
      <c r="AH1191" s="5">
        <v>1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11">
        <v>0</v>
      </c>
      <c r="AT1191" s="5">
        <v>1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</row>
    <row r="1192" spans="1:52" ht="15.75" customHeight="1">
      <c r="A1192" s="4">
        <v>44621</v>
      </c>
      <c r="B1192" s="2" t="s">
        <v>20</v>
      </c>
      <c r="C1192" s="19">
        <v>2</v>
      </c>
      <c r="D1192" s="5" t="s">
        <v>14</v>
      </c>
      <c r="E1192" s="6">
        <v>67500</v>
      </c>
      <c r="F1192" s="6">
        <f t="shared" si="0"/>
        <v>11.119882876860622</v>
      </c>
      <c r="G1192" s="7">
        <v>603731.18000000005</v>
      </c>
      <c r="H1192" s="31">
        <f t="shared" si="70"/>
        <v>23706979.010000005</v>
      </c>
      <c r="I1192" s="10">
        <f t="shared" si="69"/>
        <v>16.981280035752476</v>
      </c>
      <c r="J1192" s="10">
        <v>0.5</v>
      </c>
      <c r="K1192" s="10">
        <v>520.9</v>
      </c>
      <c r="L1192" s="6">
        <f t="shared" si="59"/>
        <v>6.2555580847511454</v>
      </c>
      <c r="M1192" s="16">
        <v>101.2</v>
      </c>
      <c r="N1192" s="11">
        <f t="shared" si="60"/>
        <v>4.6269316777696039</v>
      </c>
      <c r="O1192" s="5">
        <v>0</v>
      </c>
      <c r="P1192" s="5">
        <v>1</v>
      </c>
      <c r="Q1192" s="12">
        <v>0</v>
      </c>
      <c r="R1192" s="5">
        <v>0</v>
      </c>
      <c r="S1192" s="5">
        <f t="shared" si="61"/>
        <v>0</v>
      </c>
      <c r="T1192" s="5">
        <v>2830.4225070000002</v>
      </c>
      <c r="U1192" s="5">
        <f t="shared" si="4"/>
        <v>7.9481812752534982</v>
      </c>
      <c r="V1192" s="2">
        <v>0</v>
      </c>
      <c r="W1192" s="12">
        <v>0</v>
      </c>
      <c r="X1192" s="25">
        <v>32.869999999999997</v>
      </c>
      <c r="Y1192" s="6">
        <f t="shared" si="67"/>
        <v>117.47676912080055</v>
      </c>
      <c r="Z1192" s="5">
        <v>43025775</v>
      </c>
      <c r="AA1192" s="5">
        <v>4433</v>
      </c>
      <c r="AB1192" s="5">
        <v>521181</v>
      </c>
      <c r="AC1192" s="5">
        <v>7</v>
      </c>
      <c r="AD1192" s="5">
        <v>3427223</v>
      </c>
      <c r="AE1192" s="5">
        <v>202025</v>
      </c>
      <c r="AF1192" s="5">
        <v>1</v>
      </c>
      <c r="AG1192" s="5">
        <v>0</v>
      </c>
      <c r="AH1192" s="5">
        <v>0</v>
      </c>
      <c r="AI1192" s="6">
        <v>1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11">
        <v>0</v>
      </c>
      <c r="AT1192" s="5">
        <v>1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</row>
    <row r="1193" spans="1:52" ht="15.75" customHeight="1">
      <c r="A1193" s="4">
        <v>44652</v>
      </c>
      <c r="B1193" s="2" t="s">
        <v>20</v>
      </c>
      <c r="C1193" s="19">
        <v>2</v>
      </c>
      <c r="D1193" s="5" t="s">
        <v>14</v>
      </c>
      <c r="E1193" s="6">
        <v>52500</v>
      </c>
      <c r="F1193" s="6">
        <f t="shared" si="0"/>
        <v>10.868568448579715</v>
      </c>
      <c r="G1193" s="7">
        <v>582670.79</v>
      </c>
      <c r="H1193" s="31">
        <f t="shared" si="70"/>
        <v>24289649.800000004</v>
      </c>
      <c r="I1193" s="10">
        <f t="shared" si="69"/>
        <v>17.005560883418681</v>
      </c>
      <c r="J1193" s="10">
        <v>0.5</v>
      </c>
      <c r="K1193" s="10">
        <v>489.73</v>
      </c>
      <c r="L1193" s="6">
        <f t="shared" si="59"/>
        <v>6.1938542188289736</v>
      </c>
      <c r="M1193" s="11">
        <v>102.6</v>
      </c>
      <c r="N1193" s="11">
        <f t="shared" si="60"/>
        <v>4.6405373298253823</v>
      </c>
      <c r="O1193" s="5">
        <v>0</v>
      </c>
      <c r="P1193" s="5">
        <v>1</v>
      </c>
      <c r="Q1193" s="12">
        <v>0</v>
      </c>
      <c r="R1193" s="5">
        <v>0</v>
      </c>
      <c r="S1193" s="5">
        <f t="shared" si="61"/>
        <v>0</v>
      </c>
      <c r="T1193" s="5">
        <v>2830.4225070000002</v>
      </c>
      <c r="U1193" s="5">
        <f t="shared" si="4"/>
        <v>7.9481812752534982</v>
      </c>
      <c r="V1193" s="2">
        <v>0</v>
      </c>
      <c r="W1193" s="12">
        <v>0</v>
      </c>
      <c r="X1193" s="25">
        <v>33.11</v>
      </c>
      <c r="Y1193" s="6">
        <f t="shared" si="67"/>
        <v>118.33452466047176</v>
      </c>
      <c r="Z1193" s="5">
        <v>43079188</v>
      </c>
      <c r="AA1193" s="5">
        <v>3187</v>
      </c>
      <c r="AB1193" s="5">
        <v>523843</v>
      </c>
      <c r="AC1193" s="5">
        <v>0</v>
      </c>
      <c r="AD1193" s="5">
        <v>1701306</v>
      </c>
      <c r="AE1193" s="5">
        <v>68326</v>
      </c>
      <c r="AF1193" s="5">
        <v>1</v>
      </c>
      <c r="AG1193" s="5">
        <v>0</v>
      </c>
      <c r="AH1193" s="5">
        <v>0</v>
      </c>
      <c r="AI1193" s="6">
        <v>0</v>
      </c>
      <c r="AJ1193" s="6">
        <v>1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11">
        <v>0</v>
      </c>
      <c r="AT1193" s="5">
        <v>1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</row>
    <row r="1194" spans="1:52" ht="15.75" customHeight="1">
      <c r="A1194" s="9">
        <v>44682</v>
      </c>
      <c r="B1194" s="2" t="s">
        <v>20</v>
      </c>
      <c r="C1194" s="19">
        <v>2</v>
      </c>
      <c r="D1194" s="5" t="s">
        <v>14</v>
      </c>
      <c r="E1194" s="6">
        <v>112500</v>
      </c>
      <c r="F1194" s="6">
        <f t="shared" si="0"/>
        <v>11.630708500626612</v>
      </c>
      <c r="G1194" s="7">
        <v>526509.75</v>
      </c>
      <c r="H1194" s="31">
        <f t="shared" si="70"/>
        <v>24816159.550000004</v>
      </c>
      <c r="I1194" s="10">
        <f t="shared" si="69"/>
        <v>17.027005593697584</v>
      </c>
      <c r="J1194" s="10">
        <v>0.5</v>
      </c>
      <c r="K1194" s="10">
        <v>459.57</v>
      </c>
      <c r="L1194" s="6">
        <f t="shared" si="59"/>
        <v>6.1302912696927141</v>
      </c>
      <c r="M1194" s="11">
        <v>98.6</v>
      </c>
      <c r="N1194" s="11">
        <f t="shared" si="60"/>
        <v>4.6011621645905523</v>
      </c>
      <c r="O1194" s="5">
        <v>0</v>
      </c>
      <c r="P1194" s="5">
        <v>1</v>
      </c>
      <c r="Q1194" s="12">
        <v>0</v>
      </c>
      <c r="R1194" s="5">
        <v>0</v>
      </c>
      <c r="S1194" s="5">
        <f t="shared" si="61"/>
        <v>0</v>
      </c>
      <c r="T1194" s="5">
        <v>2830.4225070000002</v>
      </c>
      <c r="U1194" s="5">
        <f t="shared" si="4"/>
        <v>7.9481812752534982</v>
      </c>
      <c r="V1194" s="2">
        <v>0</v>
      </c>
      <c r="W1194" s="12">
        <v>0</v>
      </c>
      <c r="X1194" s="25">
        <v>33.44</v>
      </c>
      <c r="Y1194" s="6">
        <f t="shared" si="67"/>
        <v>119.51393852751966</v>
      </c>
      <c r="Z1194" s="5">
        <v>43160832</v>
      </c>
      <c r="AA1194" s="5">
        <v>4186</v>
      </c>
      <c r="AB1194" s="5">
        <v>524636</v>
      </c>
      <c r="AC1194" s="5">
        <v>0</v>
      </c>
      <c r="AD1194" s="5">
        <v>1356081</v>
      </c>
      <c r="AE1194" s="5">
        <v>100921</v>
      </c>
      <c r="AF1194" s="5">
        <v>1</v>
      </c>
      <c r="AG1194" s="5">
        <v>0</v>
      </c>
      <c r="AH1194" s="5">
        <v>0</v>
      </c>
      <c r="AI1194" s="6">
        <v>0</v>
      </c>
      <c r="AJ1194" s="6">
        <v>0</v>
      </c>
      <c r="AK1194" s="6">
        <v>1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11">
        <v>0</v>
      </c>
      <c r="AT1194" s="5">
        <v>1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</row>
    <row r="1195" spans="1:52" ht="15.75" customHeight="1">
      <c r="A1195" s="4">
        <v>44713</v>
      </c>
      <c r="B1195" s="2" t="s">
        <v>20</v>
      </c>
      <c r="C1195" s="19">
        <v>2</v>
      </c>
      <c r="D1195" s="5" t="s">
        <v>14</v>
      </c>
      <c r="E1195" s="6">
        <v>75000</v>
      </c>
      <c r="F1195" s="6">
        <f t="shared" si="0"/>
        <v>11.225243392518447</v>
      </c>
      <c r="G1195" s="7">
        <v>533529.88</v>
      </c>
      <c r="H1195" s="31">
        <f t="shared" si="70"/>
        <v>25349689.430000003</v>
      </c>
      <c r="I1195" s="10">
        <f t="shared" si="69"/>
        <v>17.048277036644368</v>
      </c>
      <c r="J1195" s="10">
        <v>0.5</v>
      </c>
      <c r="K1195" s="10">
        <v>551.27</v>
      </c>
      <c r="L1195" s="6">
        <f t="shared" si="59"/>
        <v>6.3122247072820477</v>
      </c>
      <c r="M1195" s="11">
        <v>99.7</v>
      </c>
      <c r="N1195" s="11">
        <f t="shared" si="60"/>
        <v>4.6121457997245168</v>
      </c>
      <c r="O1195" s="5">
        <v>0</v>
      </c>
      <c r="P1195" s="5">
        <v>1</v>
      </c>
      <c r="Q1195" s="12">
        <v>0</v>
      </c>
      <c r="R1195" s="5">
        <v>0</v>
      </c>
      <c r="S1195" s="5">
        <f t="shared" si="61"/>
        <v>0</v>
      </c>
      <c r="T1195" s="5">
        <v>2830.4225070000002</v>
      </c>
      <c r="U1195" s="5">
        <f t="shared" si="4"/>
        <v>7.9481812752534982</v>
      </c>
      <c r="V1195" s="2">
        <v>0</v>
      </c>
      <c r="W1195" s="12">
        <v>0</v>
      </c>
      <c r="X1195" s="25">
        <v>33.909999999999997</v>
      </c>
      <c r="Y1195" s="6">
        <f t="shared" si="67"/>
        <v>121.19370979270906</v>
      </c>
      <c r="Z1195" s="5">
        <v>43469234</v>
      </c>
      <c r="AA1195" s="5">
        <v>13847</v>
      </c>
      <c r="AB1195" s="5">
        <v>525139</v>
      </c>
      <c r="AC1195" s="5">
        <v>2</v>
      </c>
      <c r="AD1195" s="5">
        <v>1512729</v>
      </c>
      <c r="AE1195" s="5">
        <v>27258</v>
      </c>
      <c r="AF1195" s="5">
        <v>1</v>
      </c>
      <c r="AG1195" s="5">
        <v>0</v>
      </c>
      <c r="AH1195" s="5">
        <v>0</v>
      </c>
      <c r="AI1195" s="6">
        <v>0</v>
      </c>
      <c r="AJ1195" s="6">
        <v>0</v>
      </c>
      <c r="AK1195" s="6">
        <v>0</v>
      </c>
      <c r="AL1195" s="6">
        <v>1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11">
        <v>0</v>
      </c>
      <c r="AT1195" s="5">
        <v>1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</row>
    <row r="1196" spans="1:52" ht="15.75" customHeight="1">
      <c r="A1196" s="4">
        <v>44743</v>
      </c>
      <c r="B1196" s="2" t="s">
        <v>20</v>
      </c>
      <c r="C1196" s="19">
        <v>2</v>
      </c>
      <c r="D1196" s="5" t="s">
        <v>14</v>
      </c>
      <c r="E1196" s="6">
        <v>120000</v>
      </c>
      <c r="F1196" s="6">
        <f t="shared" si="0"/>
        <v>11.695247021764184</v>
      </c>
      <c r="G1196" s="7">
        <v>540550.01</v>
      </c>
      <c r="H1196" s="31">
        <f t="shared" si="70"/>
        <v>25890239.440000005</v>
      </c>
      <c r="I1196" s="10">
        <f t="shared" si="69"/>
        <v>17.069376600043395</v>
      </c>
      <c r="J1196" s="10">
        <v>0.5</v>
      </c>
      <c r="K1196" s="10">
        <v>487.4</v>
      </c>
      <c r="L1196" s="6">
        <f t="shared" si="59"/>
        <v>6.1890851411911054</v>
      </c>
      <c r="M1196" s="11">
        <v>104.5</v>
      </c>
      <c r="N1196" s="11">
        <f t="shared" si="60"/>
        <v>4.6587109529161213</v>
      </c>
      <c r="O1196" s="5">
        <v>0</v>
      </c>
      <c r="P1196" s="5">
        <v>1</v>
      </c>
      <c r="Q1196" s="12">
        <v>0</v>
      </c>
      <c r="R1196" s="5">
        <v>0</v>
      </c>
      <c r="S1196" s="5">
        <f t="shared" si="61"/>
        <v>0</v>
      </c>
      <c r="T1196" s="5">
        <v>2830.4225070000002</v>
      </c>
      <c r="U1196" s="5">
        <f t="shared" si="4"/>
        <v>7.9481812752534982</v>
      </c>
      <c r="V1196" s="2">
        <v>0</v>
      </c>
      <c r="W1196" s="12">
        <v>0</v>
      </c>
      <c r="X1196" s="25">
        <v>34.409999999999997</v>
      </c>
      <c r="Y1196" s="6">
        <f t="shared" si="67"/>
        <v>122.98070050035739</v>
      </c>
      <c r="Z1196" s="5">
        <v>44036275</v>
      </c>
      <c r="AA1196" s="5">
        <v>26021</v>
      </c>
      <c r="AB1196" s="5">
        <v>526396</v>
      </c>
      <c r="AC1196" s="5">
        <v>2</v>
      </c>
      <c r="AD1196" s="5">
        <v>2700603</v>
      </c>
      <c r="AF1196" s="5">
        <v>1</v>
      </c>
      <c r="AG1196" s="5">
        <v>0</v>
      </c>
      <c r="AH1196" s="5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1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11">
        <v>0</v>
      </c>
      <c r="AT1196" s="5">
        <v>1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</row>
    <row r="1197" spans="1:52" ht="15.75" customHeight="1">
      <c r="A1197" s="4">
        <v>44774</v>
      </c>
      <c r="B1197" s="2" t="s">
        <v>20</v>
      </c>
      <c r="C1197" s="19">
        <v>2</v>
      </c>
      <c r="D1197" s="5" t="s">
        <v>14</v>
      </c>
      <c r="E1197" s="6">
        <v>86250</v>
      </c>
      <c r="F1197" s="6">
        <f t="shared" si="0"/>
        <v>11.365005334893606</v>
      </c>
      <c r="G1197" s="7">
        <v>596711.05000000005</v>
      </c>
      <c r="H1197" s="31">
        <f t="shared" si="70"/>
        <v>26486950.490000006</v>
      </c>
      <c r="I1197" s="10">
        <f t="shared" si="69"/>
        <v>17.092162735331222</v>
      </c>
      <c r="J1197" s="10">
        <v>0.5</v>
      </c>
      <c r="K1197" s="10">
        <v>517.33000000000004</v>
      </c>
      <c r="L1197" s="6">
        <f t="shared" si="59"/>
        <v>6.2486809687553269</v>
      </c>
      <c r="M1197" s="11"/>
      <c r="N1197" s="11">
        <f t="shared" si="60"/>
        <v>0</v>
      </c>
      <c r="O1197" s="5">
        <v>0</v>
      </c>
      <c r="P1197" s="5">
        <v>1</v>
      </c>
      <c r="Q1197" s="12">
        <v>0</v>
      </c>
      <c r="R1197" s="5">
        <v>0</v>
      </c>
      <c r="S1197" s="5">
        <f t="shared" si="61"/>
        <v>0</v>
      </c>
      <c r="T1197" s="5">
        <v>2830.4225070000002</v>
      </c>
      <c r="U1197" s="5">
        <f t="shared" si="4"/>
        <v>7.9481812752534982</v>
      </c>
      <c r="V1197" s="2">
        <v>0</v>
      </c>
      <c r="W1197" s="12">
        <v>0</v>
      </c>
      <c r="X1197" s="25">
        <v>34.369999999999997</v>
      </c>
      <c r="Y1197" s="6">
        <f t="shared" si="67"/>
        <v>122.83774124374551</v>
      </c>
      <c r="Z1197" s="5">
        <v>44436339</v>
      </c>
      <c r="AA1197" s="5">
        <v>20740</v>
      </c>
      <c r="AB1197" s="5">
        <v>527911</v>
      </c>
      <c r="AC1197" s="5">
        <v>0</v>
      </c>
      <c r="AD1197" s="5">
        <v>2087696</v>
      </c>
      <c r="AF1197" s="5">
        <v>1</v>
      </c>
      <c r="AG1197" s="5">
        <v>0</v>
      </c>
      <c r="AH1197" s="5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1</v>
      </c>
      <c r="AO1197" s="6">
        <v>0</v>
      </c>
      <c r="AP1197" s="6">
        <v>0</v>
      </c>
      <c r="AQ1197" s="6">
        <v>0</v>
      </c>
      <c r="AR1197" s="6">
        <v>0</v>
      </c>
      <c r="AS1197" s="11">
        <v>0</v>
      </c>
      <c r="AT1197" s="5">
        <v>1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</row>
    <row r="1198" spans="1:52" ht="15.75" customHeight="1">
      <c r="A1198" s="4">
        <v>44805</v>
      </c>
      <c r="B1198" s="2" t="s">
        <v>20</v>
      </c>
      <c r="C1198" s="19">
        <v>2</v>
      </c>
      <c r="D1198" s="5" t="s">
        <v>14</v>
      </c>
      <c r="E1198" s="6">
        <v>82500</v>
      </c>
      <c r="F1198" s="6">
        <f t="shared" si="0"/>
        <v>11.320553572322773</v>
      </c>
      <c r="G1198" s="7">
        <v>547570.14</v>
      </c>
      <c r="H1198" s="31">
        <f t="shared" si="70"/>
        <v>27034520.630000006</v>
      </c>
      <c r="I1198" s="10">
        <f t="shared" si="69"/>
        <v>17.11262514918182</v>
      </c>
      <c r="J1198" s="10">
        <v>0.5</v>
      </c>
      <c r="K1198" s="10">
        <v>496.1</v>
      </c>
      <c r="L1198" s="6">
        <f t="shared" si="59"/>
        <v>6.2067775193070034</v>
      </c>
      <c r="M1198" s="11"/>
      <c r="N1198" s="11">
        <f t="shared" si="60"/>
        <v>0</v>
      </c>
      <c r="O1198" s="5">
        <v>0</v>
      </c>
      <c r="P1198" s="5">
        <v>1</v>
      </c>
      <c r="Q1198" s="12">
        <v>0</v>
      </c>
      <c r="R1198" s="5">
        <v>0</v>
      </c>
      <c r="S1198" s="5">
        <f t="shared" si="61"/>
        <v>0</v>
      </c>
      <c r="T1198" s="5">
        <v>2830.4225070000002</v>
      </c>
      <c r="U1198" s="5">
        <f t="shared" si="4"/>
        <v>7.9481812752534982</v>
      </c>
      <c r="V1198" s="2">
        <v>0</v>
      </c>
      <c r="W1198" s="12">
        <v>0</v>
      </c>
      <c r="X1198" s="25">
        <v>34.520000000000003</v>
      </c>
      <c r="Y1198" s="6">
        <f t="shared" si="67"/>
        <v>123.37383845604005</v>
      </c>
      <c r="Z1198" s="5">
        <v>44591112</v>
      </c>
      <c r="AA1198" s="5">
        <v>21052</v>
      </c>
      <c r="AB1198" s="5">
        <v>528655</v>
      </c>
      <c r="AC1198" s="5">
        <v>1</v>
      </c>
      <c r="AD1198" s="5">
        <v>3220020</v>
      </c>
      <c r="AF1198" s="5">
        <v>1</v>
      </c>
      <c r="AG1198" s="5">
        <v>0</v>
      </c>
      <c r="AH1198" s="5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1</v>
      </c>
      <c r="AP1198" s="6">
        <v>0</v>
      </c>
      <c r="AQ1198" s="6">
        <v>0</v>
      </c>
      <c r="AR1198" s="6">
        <v>0</v>
      </c>
      <c r="AS1198" s="11">
        <v>0</v>
      </c>
      <c r="AT1198" s="5">
        <v>1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</row>
    <row r="1199" spans="1:52" ht="15.75" customHeight="1">
      <c r="A1199" s="4">
        <v>44835</v>
      </c>
      <c r="B1199" s="2" t="s">
        <v>20</v>
      </c>
      <c r="C1199" s="19">
        <v>2</v>
      </c>
      <c r="D1199" s="5" t="s">
        <v>14</v>
      </c>
      <c r="E1199" s="6">
        <v>142500</v>
      </c>
      <c r="F1199" s="6">
        <f t="shared" si="0"/>
        <v>11.867097278690842</v>
      </c>
      <c r="G1199" s="7">
        <v>336966.24</v>
      </c>
      <c r="H1199" s="31">
        <f t="shared" si="70"/>
        <v>27371486.870000005</v>
      </c>
      <c r="I1199" s="10">
        <f t="shared" si="69"/>
        <v>17.125012404349508</v>
      </c>
      <c r="J1199" s="10">
        <v>0.5</v>
      </c>
      <c r="K1199" s="10">
        <v>1</v>
      </c>
      <c r="L1199" s="6">
        <f t="shared" si="59"/>
        <v>0</v>
      </c>
      <c r="M1199" s="11"/>
      <c r="N1199" s="11">
        <f t="shared" si="60"/>
        <v>0</v>
      </c>
      <c r="O1199" s="5">
        <v>0</v>
      </c>
      <c r="P1199" s="5">
        <v>1</v>
      </c>
      <c r="Q1199" s="12">
        <v>0</v>
      </c>
      <c r="R1199" s="5">
        <v>0</v>
      </c>
      <c r="S1199" s="5">
        <f t="shared" si="61"/>
        <v>0</v>
      </c>
      <c r="T1199" s="5">
        <v>2830.4225070000002</v>
      </c>
      <c r="U1199" s="5">
        <f t="shared" si="4"/>
        <v>7.9481812752534982</v>
      </c>
      <c r="V1199" s="2">
        <v>0</v>
      </c>
      <c r="W1199" s="12">
        <v>0</v>
      </c>
      <c r="X1199" s="25">
        <v>35.44</v>
      </c>
      <c r="Y1199" s="6">
        <f t="shared" si="67"/>
        <v>126.66190135811294</v>
      </c>
      <c r="AF1199" s="5">
        <v>1</v>
      </c>
      <c r="AG1199" s="5">
        <v>0</v>
      </c>
      <c r="AH1199" s="5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1</v>
      </c>
      <c r="AQ1199" s="6">
        <v>0</v>
      </c>
      <c r="AR1199" s="6">
        <v>0</v>
      </c>
      <c r="AS1199" s="11">
        <v>0</v>
      </c>
      <c r="AT1199" s="5">
        <v>1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</row>
    <row r="1200" spans="1:52" ht="15.75" customHeight="1">
      <c r="A1200" s="4">
        <v>44866</v>
      </c>
      <c r="B1200" s="2" t="s">
        <v>20</v>
      </c>
      <c r="C1200" s="19">
        <v>2</v>
      </c>
      <c r="D1200" s="5" t="s">
        <v>14</v>
      </c>
      <c r="E1200" s="6">
        <v>105000</v>
      </c>
      <c r="F1200" s="6">
        <f t="shared" si="0"/>
        <v>11.561715629139661</v>
      </c>
      <c r="G1200" s="7">
        <v>287825.33</v>
      </c>
      <c r="H1200" s="31">
        <f t="shared" si="70"/>
        <v>27659312.200000003</v>
      </c>
      <c r="I1200" s="10">
        <f t="shared" si="69"/>
        <v>17.135473017658889</v>
      </c>
      <c r="J1200" s="10">
        <v>0.5</v>
      </c>
      <c r="K1200" s="10">
        <v>1</v>
      </c>
      <c r="L1200" s="6">
        <f t="shared" si="59"/>
        <v>0</v>
      </c>
      <c r="M1200" s="11"/>
      <c r="N1200" s="11">
        <f t="shared" si="60"/>
        <v>0</v>
      </c>
      <c r="O1200" s="5">
        <v>0</v>
      </c>
      <c r="P1200" s="5">
        <v>1</v>
      </c>
      <c r="Q1200" s="12">
        <v>0</v>
      </c>
      <c r="R1200" s="5">
        <v>0</v>
      </c>
      <c r="S1200" s="5">
        <f t="shared" si="61"/>
        <v>0</v>
      </c>
      <c r="T1200" s="5">
        <v>2830.4225070000002</v>
      </c>
      <c r="U1200" s="5">
        <f t="shared" si="4"/>
        <v>7.9481812752534982</v>
      </c>
      <c r="V1200" s="2">
        <v>0</v>
      </c>
      <c r="W1200" s="12">
        <v>0</v>
      </c>
      <c r="X1200" s="25">
        <v>35.96</v>
      </c>
      <c r="Y1200" s="6">
        <f t="shared" si="67"/>
        <v>128.52037169406719</v>
      </c>
      <c r="AA1200" s="27"/>
      <c r="AD1200" s="5">
        <v>26278</v>
      </c>
      <c r="AF1200" s="5">
        <v>1</v>
      </c>
      <c r="AG1200" s="5">
        <v>0</v>
      </c>
      <c r="AH1200" s="5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1</v>
      </c>
      <c r="AR1200" s="6">
        <v>0</v>
      </c>
      <c r="AS1200" s="11">
        <v>0</v>
      </c>
      <c r="AT1200" s="5">
        <v>1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</row>
    <row r="1201" spans="1:52" ht="15.75" customHeight="1">
      <c r="A1201" s="4">
        <v>44896</v>
      </c>
      <c r="B1201" s="2" t="s">
        <v>20</v>
      </c>
      <c r="C1201" s="19">
        <v>2</v>
      </c>
      <c r="D1201" s="5" t="s">
        <v>14</v>
      </c>
      <c r="E1201" s="6">
        <v>120000</v>
      </c>
      <c r="F1201" s="6">
        <f t="shared" si="0"/>
        <v>11.695247021764184</v>
      </c>
      <c r="G1201" s="7">
        <v>329946.11</v>
      </c>
      <c r="H1201" s="31">
        <f t="shared" si="70"/>
        <v>27989258.310000002</v>
      </c>
      <c r="I1201" s="10">
        <f t="shared" si="69"/>
        <v>17.147331362748265</v>
      </c>
      <c r="J1201" s="10">
        <v>0.5</v>
      </c>
      <c r="K1201" s="10">
        <v>1</v>
      </c>
      <c r="L1201" s="6">
        <f t="shared" si="59"/>
        <v>0</v>
      </c>
      <c r="M1201" s="11"/>
      <c r="N1201" s="11">
        <f t="shared" si="60"/>
        <v>0</v>
      </c>
      <c r="O1201" s="5">
        <v>0</v>
      </c>
      <c r="P1201" s="5">
        <v>1</v>
      </c>
      <c r="Q1201" s="12">
        <v>0</v>
      </c>
      <c r="R1201" s="5">
        <v>0</v>
      </c>
      <c r="S1201" s="5">
        <f t="shared" si="61"/>
        <v>0</v>
      </c>
      <c r="T1201" s="5">
        <v>2830.4225070000002</v>
      </c>
      <c r="U1201" s="5">
        <f t="shared" si="4"/>
        <v>7.9481812752534982</v>
      </c>
      <c r="V1201" s="2">
        <v>0</v>
      </c>
      <c r="W1201" s="12">
        <v>0</v>
      </c>
      <c r="X1201" s="25">
        <v>35.57</v>
      </c>
      <c r="Y1201" s="6">
        <f t="shared" si="67"/>
        <v>127.1265189421015</v>
      </c>
      <c r="AA1201" s="27"/>
      <c r="AD1201" s="5">
        <v>84200</v>
      </c>
      <c r="AF1201" s="5">
        <v>1</v>
      </c>
      <c r="AG1201" s="5">
        <v>0</v>
      </c>
      <c r="AH1201" s="5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1</v>
      </c>
      <c r="AS1201" s="11">
        <v>0</v>
      </c>
      <c r="AT1201" s="5">
        <v>1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</row>
    <row r="1202" spans="1:52" ht="15.75" customHeight="1">
      <c r="A1202" s="4">
        <v>43101</v>
      </c>
      <c r="B1202" s="2" t="s">
        <v>20</v>
      </c>
      <c r="C1202" s="19">
        <v>2</v>
      </c>
      <c r="D1202" s="5" t="s">
        <v>22</v>
      </c>
      <c r="E1202" s="6">
        <v>5792.5061999999998</v>
      </c>
      <c r="F1202" s="6">
        <f t="shared" si="0"/>
        <v>8.6643203266555489</v>
      </c>
      <c r="G1202" s="21">
        <v>7966.1120000000001</v>
      </c>
      <c r="H1202" s="21">
        <v>7966.1120000000001</v>
      </c>
      <c r="I1202" s="10">
        <f t="shared" si="69"/>
        <v>8.9829518233967072</v>
      </c>
      <c r="J1202" s="10">
        <v>0.5</v>
      </c>
      <c r="K1202" s="10">
        <v>362.83</v>
      </c>
      <c r="L1202" s="6">
        <f t="shared" si="59"/>
        <v>5.8939344050097677</v>
      </c>
      <c r="M1202" s="11">
        <v>129.0831268</v>
      </c>
      <c r="N1202" s="11">
        <f t="shared" si="60"/>
        <v>4.8681736830259794</v>
      </c>
      <c r="O1202" s="5">
        <v>0</v>
      </c>
      <c r="P1202" s="5">
        <v>1</v>
      </c>
      <c r="Q1202" s="12">
        <v>1</v>
      </c>
      <c r="R1202" s="5">
        <v>0</v>
      </c>
      <c r="S1202" s="5">
        <f t="shared" si="61"/>
        <v>0</v>
      </c>
      <c r="T1202" s="5">
        <v>3732.6480689999999</v>
      </c>
      <c r="U1202" s="5">
        <f t="shared" si="4"/>
        <v>8.2248731988207435</v>
      </c>
      <c r="V1202" s="2">
        <v>0</v>
      </c>
      <c r="W1202" s="12">
        <v>0</v>
      </c>
      <c r="X1202" s="5">
        <v>0.122294</v>
      </c>
      <c r="Y1202" s="6">
        <f t="shared" ref="Y1202:Y1213" si="71">X1202*100/0.122294</f>
        <v>100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1</v>
      </c>
      <c r="AG1202" s="5">
        <v>1</v>
      </c>
      <c r="AH1202" s="5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11">
        <v>0</v>
      </c>
      <c r="AT1202" s="5">
        <v>1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</row>
    <row r="1203" spans="1:52" ht="15.75" customHeight="1">
      <c r="A1203" s="4">
        <v>43132</v>
      </c>
      <c r="B1203" s="2" t="s">
        <v>20</v>
      </c>
      <c r="C1203" s="19">
        <v>2</v>
      </c>
      <c r="D1203" s="5" t="s">
        <v>22</v>
      </c>
      <c r="E1203" s="6">
        <v>5346.9287999999997</v>
      </c>
      <c r="F1203" s="6">
        <f t="shared" si="0"/>
        <v>8.5842776189820125</v>
      </c>
      <c r="G1203" s="21">
        <v>8867.9359999999997</v>
      </c>
      <c r="H1203" s="30">
        <f>G1203+H1202</f>
        <v>16834.047999999999</v>
      </c>
      <c r="I1203" s="10">
        <f t="shared" si="69"/>
        <v>9.7311587811396798</v>
      </c>
      <c r="J1203" s="10">
        <v>0.5</v>
      </c>
      <c r="K1203" s="10">
        <v>344.64</v>
      </c>
      <c r="L1203" s="6">
        <f t="shared" si="59"/>
        <v>5.8425003939680238</v>
      </c>
      <c r="M1203" s="11">
        <v>130.16445150000001</v>
      </c>
      <c r="N1203" s="11">
        <f t="shared" si="60"/>
        <v>4.876451890863768</v>
      </c>
      <c r="O1203" s="5">
        <v>0</v>
      </c>
      <c r="P1203" s="5">
        <v>1</v>
      </c>
      <c r="Q1203" s="12">
        <v>1</v>
      </c>
      <c r="R1203" s="5">
        <v>0</v>
      </c>
      <c r="S1203" s="5">
        <f t="shared" si="61"/>
        <v>0</v>
      </c>
      <c r="T1203" s="5">
        <v>3732.6480689999999</v>
      </c>
      <c r="U1203" s="5">
        <f t="shared" si="4"/>
        <v>8.2248731988207435</v>
      </c>
      <c r="V1203" s="2">
        <v>0</v>
      </c>
      <c r="W1203" s="12">
        <v>0</v>
      </c>
      <c r="X1203" s="5">
        <v>0.122819</v>
      </c>
      <c r="Y1203" s="6">
        <f t="shared" si="71"/>
        <v>100.42929334227354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7015</v>
      </c>
      <c r="AF1203" s="5">
        <v>0</v>
      </c>
      <c r="AG1203" s="5">
        <v>0</v>
      </c>
      <c r="AH1203" s="5">
        <v>1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11">
        <v>0</v>
      </c>
      <c r="AT1203" s="5">
        <v>1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</row>
    <row r="1204" spans="1:52" ht="15.75" customHeight="1">
      <c r="A1204" s="4">
        <v>43160</v>
      </c>
      <c r="B1204" s="2" t="s">
        <v>20</v>
      </c>
      <c r="C1204" s="19">
        <v>2</v>
      </c>
      <c r="D1204" s="5" t="s">
        <v>22</v>
      </c>
      <c r="E1204" s="6">
        <v>4010.1966000000002</v>
      </c>
      <c r="F1204" s="6">
        <f t="shared" si="0"/>
        <v>8.2965955465302308</v>
      </c>
      <c r="G1204" s="21">
        <v>12926.144</v>
      </c>
      <c r="H1204" s="30">
        <f t="shared" ref="H1204:H1235" si="72">G1204+H1203</f>
        <v>29760.191999999999</v>
      </c>
      <c r="I1204" s="10">
        <f t="shared" si="69"/>
        <v>10.300926940539119</v>
      </c>
      <c r="J1204" s="10">
        <v>0.5</v>
      </c>
      <c r="K1204" s="10">
        <v>350.62</v>
      </c>
      <c r="L1204" s="6">
        <f t="shared" si="59"/>
        <v>5.859703015925728</v>
      </c>
      <c r="M1204" s="11">
        <v>130.29961700000001</v>
      </c>
      <c r="N1204" s="11">
        <f t="shared" si="60"/>
        <v>4.8774818643204902</v>
      </c>
      <c r="O1204" s="5">
        <v>0</v>
      </c>
      <c r="P1204" s="5">
        <v>1</v>
      </c>
      <c r="Q1204" s="12">
        <v>1</v>
      </c>
      <c r="R1204" s="5">
        <v>0</v>
      </c>
      <c r="S1204" s="5">
        <f t="shared" si="61"/>
        <v>0</v>
      </c>
      <c r="T1204" s="5">
        <v>3732.6480689999999</v>
      </c>
      <c r="U1204" s="5">
        <f t="shared" si="4"/>
        <v>8.2248731988207435</v>
      </c>
      <c r="V1204" s="2">
        <v>0</v>
      </c>
      <c r="W1204" s="12">
        <v>0</v>
      </c>
      <c r="X1204" s="5">
        <v>0.11988799999999999</v>
      </c>
      <c r="Y1204" s="6">
        <f t="shared" si="71"/>
        <v>98.032609939980702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14781</v>
      </c>
      <c r="AF1204" s="5">
        <v>0</v>
      </c>
      <c r="AG1204" s="5">
        <v>0</v>
      </c>
      <c r="AH1204" s="5">
        <v>0</v>
      </c>
      <c r="AI1204" s="6">
        <v>1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11">
        <v>0</v>
      </c>
      <c r="AT1204" s="5">
        <v>1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</row>
    <row r="1205" spans="1:52" ht="15.75" customHeight="1">
      <c r="A1205" s="4">
        <v>43191</v>
      </c>
      <c r="B1205" s="2" t="s">
        <v>20</v>
      </c>
      <c r="C1205" s="19">
        <v>2</v>
      </c>
      <c r="D1205" s="5" t="s">
        <v>22</v>
      </c>
      <c r="E1205" s="6">
        <v>3119.0418</v>
      </c>
      <c r="F1205" s="6">
        <f t="shared" si="0"/>
        <v>8.0452811182493242</v>
      </c>
      <c r="G1205" s="21">
        <v>12475.232</v>
      </c>
      <c r="H1205" s="30">
        <f t="shared" si="72"/>
        <v>42235.423999999999</v>
      </c>
      <c r="I1205" s="10">
        <f t="shared" si="69"/>
        <v>10.65101457917833</v>
      </c>
      <c r="J1205" s="10">
        <v>0.5</v>
      </c>
      <c r="K1205" s="10">
        <v>351.08</v>
      </c>
      <c r="L1205" s="6">
        <f t="shared" si="59"/>
        <v>5.8610141177239168</v>
      </c>
      <c r="M1205" s="11">
        <v>130.16445150000001</v>
      </c>
      <c r="N1205" s="11">
        <f t="shared" si="60"/>
        <v>4.876451890863768</v>
      </c>
      <c r="O1205" s="5">
        <v>0</v>
      </c>
      <c r="P1205" s="5">
        <v>1</v>
      </c>
      <c r="Q1205" s="12">
        <v>1</v>
      </c>
      <c r="R1205" s="5">
        <v>0</v>
      </c>
      <c r="S1205" s="5">
        <f t="shared" si="61"/>
        <v>0</v>
      </c>
      <c r="T1205" s="5">
        <v>3732.6480689999999</v>
      </c>
      <c r="U1205" s="5">
        <f t="shared" si="4"/>
        <v>8.2248731988207435</v>
      </c>
      <c r="V1205" s="2">
        <v>0</v>
      </c>
      <c r="W1205" s="12">
        <v>0</v>
      </c>
      <c r="X1205" s="5">
        <v>0.120535</v>
      </c>
      <c r="Y1205" s="6">
        <f t="shared" si="71"/>
        <v>98.56166287798257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36270</v>
      </c>
      <c r="AF1205" s="5">
        <v>0</v>
      </c>
      <c r="AG1205" s="5">
        <v>0</v>
      </c>
      <c r="AH1205" s="5">
        <v>0</v>
      </c>
      <c r="AI1205" s="6">
        <v>0</v>
      </c>
      <c r="AJ1205" s="6">
        <v>1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11">
        <v>0</v>
      </c>
      <c r="AT1205" s="5">
        <v>1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</row>
    <row r="1206" spans="1:52" ht="15.75" customHeight="1">
      <c r="A1206" s="9">
        <v>43221</v>
      </c>
      <c r="B1206" s="2" t="s">
        <v>20</v>
      </c>
      <c r="C1206" s="19">
        <v>2</v>
      </c>
      <c r="D1206" s="5" t="s">
        <v>22</v>
      </c>
      <c r="E1206" s="6">
        <v>6683.6610000000001</v>
      </c>
      <c r="F1206" s="6">
        <f t="shared" si="0"/>
        <v>8.8074211702962213</v>
      </c>
      <c r="G1206" s="21">
        <v>11272.8</v>
      </c>
      <c r="H1206" s="30">
        <f t="shared" si="72"/>
        <v>53508.224000000002</v>
      </c>
      <c r="I1206" s="10">
        <f t="shared" si="69"/>
        <v>10.887590640696615</v>
      </c>
      <c r="J1206" s="10">
        <v>0.5</v>
      </c>
      <c r="K1206" s="10">
        <v>373.8</v>
      </c>
      <c r="L1206" s="6">
        <f t="shared" si="59"/>
        <v>5.9237208950214626</v>
      </c>
      <c r="M1206" s="11">
        <v>130.29961700000001</v>
      </c>
      <c r="N1206" s="11">
        <f t="shared" si="60"/>
        <v>4.8774818643204902</v>
      </c>
      <c r="O1206" s="5">
        <v>0</v>
      </c>
      <c r="P1206" s="5">
        <v>1</v>
      </c>
      <c r="Q1206" s="12">
        <v>1</v>
      </c>
      <c r="R1206" s="5">
        <v>0</v>
      </c>
      <c r="S1206" s="5">
        <f t="shared" si="61"/>
        <v>0</v>
      </c>
      <c r="T1206" s="5">
        <v>3732.6480689999999</v>
      </c>
      <c r="U1206" s="5">
        <f t="shared" si="4"/>
        <v>8.2248731988207435</v>
      </c>
      <c r="V1206" s="2">
        <v>0</v>
      </c>
      <c r="W1206" s="12">
        <v>0</v>
      </c>
      <c r="X1206" s="5">
        <v>0.117795</v>
      </c>
      <c r="Y1206" s="6">
        <f t="shared" si="71"/>
        <v>96.321160482116866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36450</v>
      </c>
      <c r="AF1206" s="5">
        <v>0</v>
      </c>
      <c r="AG1206" s="5">
        <v>0</v>
      </c>
      <c r="AH1206" s="5">
        <v>0</v>
      </c>
      <c r="AI1206" s="6">
        <v>0</v>
      </c>
      <c r="AJ1206" s="6">
        <v>0</v>
      </c>
      <c r="AK1206" s="6">
        <v>1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11">
        <v>0</v>
      </c>
      <c r="AT1206" s="5">
        <v>1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</row>
    <row r="1207" spans="1:52" ht="15.75" customHeight="1">
      <c r="A1207" s="4">
        <v>43252</v>
      </c>
      <c r="B1207" s="2" t="s">
        <v>20</v>
      </c>
      <c r="C1207" s="19">
        <v>2</v>
      </c>
      <c r="D1207" s="5" t="s">
        <v>22</v>
      </c>
      <c r="E1207" s="6">
        <v>4455.7740000000003</v>
      </c>
      <c r="F1207" s="6">
        <f t="shared" si="0"/>
        <v>8.4019560621880576</v>
      </c>
      <c r="G1207" s="21">
        <v>11423.103999999999</v>
      </c>
      <c r="H1207" s="30">
        <f t="shared" si="72"/>
        <v>64931.328000000001</v>
      </c>
      <c r="I1207" s="10">
        <f t="shared" si="69"/>
        <v>11.081085498088695</v>
      </c>
      <c r="J1207" s="10">
        <v>0.5</v>
      </c>
      <c r="K1207" s="10">
        <v>340.32</v>
      </c>
      <c r="L1207" s="6">
        <f t="shared" si="59"/>
        <v>5.8298863514519272</v>
      </c>
      <c r="M1207" s="11">
        <v>130.5699482</v>
      </c>
      <c r="N1207" s="11">
        <f t="shared" si="60"/>
        <v>4.8795386356708974</v>
      </c>
      <c r="O1207" s="5">
        <v>0</v>
      </c>
      <c r="P1207" s="5">
        <v>1</v>
      </c>
      <c r="Q1207" s="12">
        <v>1</v>
      </c>
      <c r="R1207" s="5">
        <v>0</v>
      </c>
      <c r="S1207" s="5">
        <f t="shared" si="61"/>
        <v>0</v>
      </c>
      <c r="T1207" s="5">
        <v>3732.6480689999999</v>
      </c>
      <c r="U1207" s="5">
        <f t="shared" si="4"/>
        <v>8.2248731988207435</v>
      </c>
      <c r="V1207" s="2">
        <v>0</v>
      </c>
      <c r="W1207" s="12">
        <v>0</v>
      </c>
      <c r="X1207" s="5">
        <v>0.116228</v>
      </c>
      <c r="Y1207" s="6">
        <f t="shared" si="71"/>
        <v>95.039822068130903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60319</v>
      </c>
      <c r="AF1207" s="5">
        <v>0</v>
      </c>
      <c r="AG1207" s="5">
        <v>0</v>
      </c>
      <c r="AH1207" s="5">
        <v>0</v>
      </c>
      <c r="AI1207" s="6">
        <v>0</v>
      </c>
      <c r="AJ1207" s="6">
        <v>0</v>
      </c>
      <c r="AK1207" s="6">
        <v>0</v>
      </c>
      <c r="AL1207" s="6">
        <v>1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11">
        <v>0</v>
      </c>
      <c r="AT1207" s="5">
        <v>1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</row>
    <row r="1208" spans="1:52" ht="15.75" customHeight="1">
      <c r="A1208" s="4">
        <v>43282</v>
      </c>
      <c r="B1208" s="2" t="s">
        <v>20</v>
      </c>
      <c r="C1208" s="19">
        <v>2</v>
      </c>
      <c r="D1208" s="5" t="s">
        <v>22</v>
      </c>
      <c r="E1208" s="6">
        <v>7129.2384000000002</v>
      </c>
      <c r="F1208" s="6">
        <f t="shared" si="0"/>
        <v>8.8719596914337924</v>
      </c>
      <c r="G1208" s="21">
        <v>11573.407999999999</v>
      </c>
      <c r="H1208" s="30">
        <f t="shared" si="72"/>
        <v>76504.736000000004</v>
      </c>
      <c r="I1208" s="10">
        <f t="shared" si="69"/>
        <v>11.245107926395107</v>
      </c>
      <c r="J1208" s="10">
        <v>0.5</v>
      </c>
      <c r="K1208" s="10">
        <v>401.95</v>
      </c>
      <c r="L1208" s="6">
        <f t="shared" si="59"/>
        <v>5.9963277027739696</v>
      </c>
      <c r="M1208" s="11">
        <v>130.97544490000001</v>
      </c>
      <c r="N1208" s="11">
        <f t="shared" si="60"/>
        <v>4.8826158817970082</v>
      </c>
      <c r="O1208" s="5">
        <v>0</v>
      </c>
      <c r="P1208" s="5">
        <v>1</v>
      </c>
      <c r="Q1208" s="12">
        <v>1</v>
      </c>
      <c r="R1208" s="5">
        <v>0</v>
      </c>
      <c r="S1208" s="5">
        <f t="shared" si="61"/>
        <v>0</v>
      </c>
      <c r="T1208" s="5">
        <v>3732.6480689999999</v>
      </c>
      <c r="U1208" s="5">
        <f t="shared" si="4"/>
        <v>8.2248731988207435</v>
      </c>
      <c r="V1208" s="2">
        <v>0</v>
      </c>
      <c r="W1208" s="12">
        <v>0</v>
      </c>
      <c r="X1208" s="5">
        <v>0.114618</v>
      </c>
      <c r="Y1208" s="6">
        <f t="shared" si="71"/>
        <v>93.723322485158718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65027</v>
      </c>
      <c r="AF1208" s="5">
        <v>0</v>
      </c>
      <c r="AG1208" s="5">
        <v>0</v>
      </c>
      <c r="AH1208" s="5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1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11">
        <v>0</v>
      </c>
      <c r="AT1208" s="5">
        <v>1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</row>
    <row r="1209" spans="1:52" ht="15.75" customHeight="1">
      <c r="A1209" s="4">
        <v>43313</v>
      </c>
      <c r="B1209" s="2" t="s">
        <v>20</v>
      </c>
      <c r="C1209" s="19">
        <v>2</v>
      </c>
      <c r="D1209" s="5" t="s">
        <v>22</v>
      </c>
      <c r="E1209" s="6">
        <v>5124.1400999999996</v>
      </c>
      <c r="F1209" s="6">
        <f t="shared" si="0"/>
        <v>8.5417180045632168</v>
      </c>
      <c r="G1209" s="21">
        <v>12775.84</v>
      </c>
      <c r="H1209" s="30">
        <f t="shared" si="72"/>
        <v>89280.576000000001</v>
      </c>
      <c r="I1209" s="10">
        <f t="shared" si="69"/>
        <v>11.39953922920723</v>
      </c>
      <c r="J1209" s="10">
        <v>0.5</v>
      </c>
      <c r="K1209" s="10">
        <v>390.44</v>
      </c>
      <c r="L1209" s="6">
        <f t="shared" si="59"/>
        <v>5.9672743083067648</v>
      </c>
      <c r="M1209" s="11">
        <v>130.48967099999999</v>
      </c>
      <c r="N1209" s="11">
        <f t="shared" si="60"/>
        <v>4.878928301004283</v>
      </c>
      <c r="O1209" s="5">
        <v>0</v>
      </c>
      <c r="P1209" s="5">
        <v>1</v>
      </c>
      <c r="Q1209" s="12">
        <v>1</v>
      </c>
      <c r="R1209" s="5">
        <v>0</v>
      </c>
      <c r="S1209" s="5">
        <f t="shared" si="61"/>
        <v>0</v>
      </c>
      <c r="T1209" s="5">
        <v>3732.6480689999999</v>
      </c>
      <c r="U1209" s="5">
        <f t="shared" si="4"/>
        <v>8.2248731988207435</v>
      </c>
      <c r="V1209" s="2">
        <v>0</v>
      </c>
      <c r="W1209" s="12">
        <v>0</v>
      </c>
      <c r="X1209" s="5">
        <v>0.112807</v>
      </c>
      <c r="Y1209" s="6">
        <f t="shared" si="71"/>
        <v>92.24246487971611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61376</v>
      </c>
      <c r="AF1209" s="5">
        <v>0</v>
      </c>
      <c r="AG1209" s="5">
        <v>0</v>
      </c>
      <c r="AH1209" s="5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1</v>
      </c>
      <c r="AO1209" s="6">
        <v>0</v>
      </c>
      <c r="AP1209" s="6">
        <v>0</v>
      </c>
      <c r="AQ1209" s="6">
        <v>0</v>
      </c>
      <c r="AR1209" s="6">
        <v>0</v>
      </c>
      <c r="AS1209" s="11">
        <v>0</v>
      </c>
      <c r="AT1209" s="5">
        <v>1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</row>
    <row r="1210" spans="1:52" ht="15.75" customHeight="1">
      <c r="A1210" s="4">
        <v>43344</v>
      </c>
      <c r="B1210" s="2" t="s">
        <v>20</v>
      </c>
      <c r="C1210" s="19">
        <v>2</v>
      </c>
      <c r="D1210" s="5" t="s">
        <v>22</v>
      </c>
      <c r="E1210" s="6">
        <v>4901.3513999999996</v>
      </c>
      <c r="F1210" s="6">
        <f t="shared" si="0"/>
        <v>8.4972662419923815</v>
      </c>
      <c r="G1210" s="21">
        <v>11723.712</v>
      </c>
      <c r="H1210" s="30">
        <f t="shared" si="72"/>
        <v>101004.288</v>
      </c>
      <c r="I1210" s="10">
        <f t="shared" si="69"/>
        <v>11.522918250367734</v>
      </c>
      <c r="J1210" s="10">
        <v>0.5</v>
      </c>
      <c r="K1210" s="10">
        <v>346.35</v>
      </c>
      <c r="L1210" s="6">
        <f t="shared" si="59"/>
        <v>5.8474498244686144</v>
      </c>
      <c r="M1210" s="16">
        <v>131.38094169999999</v>
      </c>
      <c r="N1210" s="11">
        <f t="shared" si="60"/>
        <v>4.885683688277803</v>
      </c>
      <c r="O1210" s="5">
        <v>0</v>
      </c>
      <c r="P1210" s="5">
        <v>1</v>
      </c>
      <c r="Q1210" s="12">
        <v>1</v>
      </c>
      <c r="R1210" s="5">
        <v>0</v>
      </c>
      <c r="S1210" s="5">
        <f t="shared" si="61"/>
        <v>0</v>
      </c>
      <c r="T1210" s="5">
        <v>3732.6480689999999</v>
      </c>
      <c r="U1210" s="5">
        <f t="shared" si="4"/>
        <v>8.2248731988207435</v>
      </c>
      <c r="V1210" s="2">
        <v>0</v>
      </c>
      <c r="W1210" s="12">
        <v>0</v>
      </c>
      <c r="X1210" s="5">
        <v>0.112107</v>
      </c>
      <c r="Y1210" s="6">
        <f t="shared" si="71"/>
        <v>91.670073756684701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30293</v>
      </c>
      <c r="AF1210" s="5">
        <v>0</v>
      </c>
      <c r="AG1210" s="5">
        <v>0</v>
      </c>
      <c r="AH1210" s="5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1</v>
      </c>
      <c r="AP1210" s="6">
        <v>0</v>
      </c>
      <c r="AQ1210" s="6">
        <v>0</v>
      </c>
      <c r="AR1210" s="6">
        <v>0</v>
      </c>
      <c r="AS1210" s="11">
        <v>0</v>
      </c>
      <c r="AT1210" s="5">
        <v>1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</row>
    <row r="1211" spans="1:52" ht="15.75" customHeight="1">
      <c r="A1211" s="4">
        <v>43374</v>
      </c>
      <c r="B1211" s="2" t="s">
        <v>20</v>
      </c>
      <c r="C1211" s="19">
        <v>2</v>
      </c>
      <c r="D1211" s="5" t="s">
        <v>22</v>
      </c>
      <c r="E1211" s="6">
        <v>8465.9706000000006</v>
      </c>
      <c r="F1211" s="6">
        <f t="shared" si="0"/>
        <v>9.0438099483604528</v>
      </c>
      <c r="G1211" s="21">
        <v>7214.5919999999996</v>
      </c>
      <c r="H1211" s="30">
        <f t="shared" si="72"/>
        <v>108218.88</v>
      </c>
      <c r="I1211" s="10">
        <f t="shared" si="69"/>
        <v>11.591911121854686</v>
      </c>
      <c r="J1211" s="10">
        <v>0.5</v>
      </c>
      <c r="K1211" s="10">
        <v>383.7</v>
      </c>
      <c r="L1211" s="6">
        <f t="shared" si="59"/>
        <v>5.9498609972529071</v>
      </c>
      <c r="M1211" s="11">
        <v>131.65127279999999</v>
      </c>
      <c r="N1211" s="11">
        <f t="shared" si="60"/>
        <v>4.887723675712988</v>
      </c>
      <c r="O1211" s="5">
        <v>0</v>
      </c>
      <c r="P1211" s="5">
        <v>1</v>
      </c>
      <c r="Q1211" s="12">
        <v>1</v>
      </c>
      <c r="R1211" s="5">
        <v>0</v>
      </c>
      <c r="S1211" s="5">
        <f t="shared" si="61"/>
        <v>0</v>
      </c>
      <c r="T1211" s="5">
        <v>3732.6480689999999</v>
      </c>
      <c r="U1211" s="5">
        <f t="shared" si="4"/>
        <v>8.2248731988207435</v>
      </c>
      <c r="V1211" s="2">
        <v>0</v>
      </c>
      <c r="W1211" s="12">
        <v>0</v>
      </c>
      <c r="X1211" s="5">
        <v>0.110667</v>
      </c>
      <c r="Y1211" s="6">
        <f t="shared" si="71"/>
        <v>90.492583446448734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6302</v>
      </c>
      <c r="AF1211" s="5">
        <v>0</v>
      </c>
      <c r="AG1211" s="5">
        <v>0</v>
      </c>
      <c r="AH1211" s="5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1</v>
      </c>
      <c r="AQ1211" s="6">
        <v>0</v>
      </c>
      <c r="AR1211" s="6">
        <v>0</v>
      </c>
      <c r="AS1211" s="11">
        <v>0</v>
      </c>
      <c r="AT1211" s="5">
        <v>1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</row>
    <row r="1212" spans="1:52" ht="15.75" customHeight="1">
      <c r="A1212" s="4">
        <v>43405</v>
      </c>
      <c r="B1212" s="2" t="s">
        <v>20</v>
      </c>
      <c r="C1212" s="19">
        <v>2</v>
      </c>
      <c r="D1212" s="5" t="s">
        <v>22</v>
      </c>
      <c r="E1212" s="6">
        <v>6238.0835999999999</v>
      </c>
      <c r="F1212" s="6">
        <f t="shared" si="0"/>
        <v>8.7384282988092696</v>
      </c>
      <c r="G1212" s="21">
        <v>6162.4639999999999</v>
      </c>
      <c r="H1212" s="30">
        <f t="shared" si="72"/>
        <v>114381.34400000001</v>
      </c>
      <c r="I1212" s="10">
        <f t="shared" si="69"/>
        <v>11.647293267706271</v>
      </c>
      <c r="J1212" s="10">
        <v>0.5</v>
      </c>
      <c r="K1212" s="10">
        <v>402.49</v>
      </c>
      <c r="L1212" s="6">
        <f t="shared" si="59"/>
        <v>5.9976702518294864</v>
      </c>
      <c r="M1212" s="11">
        <v>131.921604</v>
      </c>
      <c r="N1212" s="11">
        <f t="shared" si="60"/>
        <v>4.8897595108225511</v>
      </c>
      <c r="O1212" s="5">
        <v>0</v>
      </c>
      <c r="P1212" s="5">
        <v>1</v>
      </c>
      <c r="Q1212" s="12">
        <v>1</v>
      </c>
      <c r="R1212" s="5">
        <v>0</v>
      </c>
      <c r="S1212" s="5">
        <f t="shared" si="61"/>
        <v>0</v>
      </c>
      <c r="T1212" s="5">
        <v>3732.6480689999999</v>
      </c>
      <c r="U1212" s="5">
        <f t="shared" si="4"/>
        <v>8.2248731988207435</v>
      </c>
      <c r="V1212" s="2">
        <v>0</v>
      </c>
      <c r="W1212" s="12">
        <v>0</v>
      </c>
      <c r="X1212" s="5">
        <v>0.10784199999999999</v>
      </c>
      <c r="Y1212" s="6">
        <f t="shared" si="71"/>
        <v>88.182576414214907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21275</v>
      </c>
      <c r="AF1212" s="5">
        <v>0</v>
      </c>
      <c r="AG1212" s="5">
        <v>0</v>
      </c>
      <c r="AH1212" s="5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1</v>
      </c>
      <c r="AR1212" s="6">
        <v>0</v>
      </c>
      <c r="AS1212" s="11">
        <v>0</v>
      </c>
      <c r="AT1212" s="5">
        <v>1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</row>
    <row r="1213" spans="1:52" ht="15.75" customHeight="1">
      <c r="A1213" s="4">
        <v>43435</v>
      </c>
      <c r="B1213" s="2" t="s">
        <v>20</v>
      </c>
      <c r="C1213" s="19">
        <v>2</v>
      </c>
      <c r="D1213" s="5" t="s">
        <v>22</v>
      </c>
      <c r="E1213" s="6">
        <v>7129.2384000000002</v>
      </c>
      <c r="F1213" s="6">
        <f t="shared" si="0"/>
        <v>8.8719596914337924</v>
      </c>
      <c r="G1213" s="21">
        <v>7064.2879999999996</v>
      </c>
      <c r="H1213" s="30">
        <f t="shared" si="72"/>
        <v>121445.63200000001</v>
      </c>
      <c r="I1213" s="10">
        <f t="shared" si="69"/>
        <v>11.70722196836568</v>
      </c>
      <c r="J1213" s="10">
        <v>0.5</v>
      </c>
      <c r="K1213" s="10">
        <v>390.49</v>
      </c>
      <c r="L1213" s="6">
        <f t="shared" si="59"/>
        <v>5.9674023607572231</v>
      </c>
      <c r="M1213" s="11">
        <v>132.19193509999999</v>
      </c>
      <c r="N1213" s="11">
        <f t="shared" si="60"/>
        <v>4.8917912089759295</v>
      </c>
      <c r="O1213" s="5">
        <v>0</v>
      </c>
      <c r="P1213" s="5">
        <v>1</v>
      </c>
      <c r="Q1213" s="12">
        <v>1</v>
      </c>
      <c r="R1213" s="5">
        <v>0</v>
      </c>
      <c r="S1213" s="5">
        <f t="shared" si="61"/>
        <v>0</v>
      </c>
      <c r="T1213" s="5">
        <v>3732.6480689999999</v>
      </c>
      <c r="U1213" s="5">
        <f t="shared" si="4"/>
        <v>8.2248731988207435</v>
      </c>
      <c r="V1213" s="2">
        <v>0</v>
      </c>
      <c r="W1213" s="12">
        <v>0</v>
      </c>
      <c r="X1213" s="5">
        <v>0.10620400000000001</v>
      </c>
      <c r="Y1213" s="6">
        <f t="shared" si="71"/>
        <v>86.843181186321488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18203</v>
      </c>
      <c r="AF1213" s="5">
        <v>0</v>
      </c>
      <c r="AG1213" s="5">
        <v>0</v>
      </c>
      <c r="AH1213" s="5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1</v>
      </c>
      <c r="AS1213" s="11">
        <v>0</v>
      </c>
      <c r="AT1213" s="5">
        <v>1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</row>
    <row r="1214" spans="1:52" ht="15.75" customHeight="1">
      <c r="A1214" s="4">
        <v>43466</v>
      </c>
      <c r="B1214" s="2" t="s">
        <v>20</v>
      </c>
      <c r="C1214" s="19">
        <v>2</v>
      </c>
      <c r="D1214" s="5" t="s">
        <v>22</v>
      </c>
      <c r="E1214" s="6">
        <v>6433.0811999999996</v>
      </c>
      <c r="F1214" s="6">
        <f t="shared" si="0"/>
        <v>8.7692088937470078</v>
      </c>
      <c r="G1214" s="21">
        <v>8961.8760000000002</v>
      </c>
      <c r="H1214" s="30">
        <f t="shared" si="72"/>
        <v>130407.50800000002</v>
      </c>
      <c r="I1214" s="10">
        <f t="shared" si="69"/>
        <v>11.778419503504333</v>
      </c>
      <c r="J1214" s="10">
        <v>0.5</v>
      </c>
      <c r="K1214" s="10">
        <v>401.35</v>
      </c>
      <c r="L1214" s="6">
        <f t="shared" si="59"/>
        <v>5.9948338645775863</v>
      </c>
      <c r="M1214" s="11">
        <v>132.32710069999999</v>
      </c>
      <c r="N1214" s="11">
        <f t="shared" si="60"/>
        <v>4.8928055125973025</v>
      </c>
      <c r="O1214" s="5">
        <v>0</v>
      </c>
      <c r="P1214" s="5">
        <v>1</v>
      </c>
      <c r="Q1214" s="12">
        <v>1</v>
      </c>
      <c r="R1214" s="5">
        <v>0</v>
      </c>
      <c r="S1214" s="5">
        <f t="shared" si="61"/>
        <v>0</v>
      </c>
      <c r="T1214" s="5">
        <v>3732.6480689999999</v>
      </c>
      <c r="U1214" s="5">
        <f t="shared" si="4"/>
        <v>8.2248731988207435</v>
      </c>
      <c r="V1214" s="2">
        <v>0</v>
      </c>
      <c r="W1214" s="12">
        <v>0</v>
      </c>
      <c r="X1214" s="5">
        <v>0.111971</v>
      </c>
      <c r="Y1214" s="6">
        <f t="shared" ref="Y1214:Y1237" si="73">X1214*100/0.1222</f>
        <v>91.62929623567922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10431</v>
      </c>
      <c r="AF1214" s="5">
        <v>0</v>
      </c>
      <c r="AG1214" s="5">
        <v>1</v>
      </c>
      <c r="AH1214" s="5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11">
        <v>0</v>
      </c>
      <c r="AT1214" s="5">
        <v>1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</row>
    <row r="1215" spans="1:52" ht="15.75" customHeight="1">
      <c r="A1215" s="4">
        <v>43497</v>
      </c>
      <c r="B1215" s="2" t="s">
        <v>20</v>
      </c>
      <c r="C1215" s="19">
        <v>2</v>
      </c>
      <c r="D1215" s="5" t="s">
        <v>22</v>
      </c>
      <c r="E1215" s="6">
        <v>5938.2287999999999</v>
      </c>
      <c r="F1215" s="6">
        <f t="shared" si="0"/>
        <v>8.6891661860734715</v>
      </c>
      <c r="G1215" s="21">
        <v>9976.4279999999999</v>
      </c>
      <c r="H1215" s="30">
        <f t="shared" si="72"/>
        <v>140383.93600000002</v>
      </c>
      <c r="I1215" s="10">
        <f t="shared" si="69"/>
        <v>11.852136348073428</v>
      </c>
      <c r="J1215" s="10">
        <v>0.5</v>
      </c>
      <c r="K1215" s="10">
        <v>389.37</v>
      </c>
      <c r="L1215" s="6">
        <f t="shared" si="59"/>
        <v>5.9645300483677772</v>
      </c>
      <c r="M1215" s="11">
        <v>133.4084253</v>
      </c>
      <c r="N1215" s="11">
        <f t="shared" si="60"/>
        <v>4.9008831143682707</v>
      </c>
      <c r="O1215" s="5">
        <v>0</v>
      </c>
      <c r="P1215" s="5">
        <v>1</v>
      </c>
      <c r="Q1215" s="12">
        <v>1</v>
      </c>
      <c r="R1215" s="5">
        <v>0</v>
      </c>
      <c r="S1215" s="5">
        <f t="shared" si="61"/>
        <v>0</v>
      </c>
      <c r="T1215" s="5">
        <v>3732.6480689999999</v>
      </c>
      <c r="U1215" s="5">
        <f t="shared" si="4"/>
        <v>8.2248731988207435</v>
      </c>
      <c r="V1215" s="2">
        <v>0</v>
      </c>
      <c r="W1215" s="12">
        <v>0</v>
      </c>
      <c r="X1215" s="5">
        <v>0.110291</v>
      </c>
      <c r="Y1215" s="6">
        <f t="shared" si="73"/>
        <v>90.254500818330598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85870</v>
      </c>
      <c r="AF1215" s="5">
        <v>0</v>
      </c>
      <c r="AG1215" s="5">
        <v>0</v>
      </c>
      <c r="AH1215" s="5">
        <v>1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11">
        <v>0</v>
      </c>
      <c r="AT1215" s="5">
        <v>1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</row>
    <row r="1216" spans="1:52" ht="15.75" customHeight="1">
      <c r="A1216" s="4">
        <v>43525</v>
      </c>
      <c r="B1216" s="2" t="s">
        <v>20</v>
      </c>
      <c r="C1216" s="19">
        <v>2</v>
      </c>
      <c r="D1216" s="5" t="s">
        <v>22</v>
      </c>
      <c r="E1216" s="6">
        <v>4453.6715999999997</v>
      </c>
      <c r="F1216" s="6">
        <f t="shared" si="0"/>
        <v>8.4014841136216898</v>
      </c>
      <c r="G1216" s="21">
        <v>14541.912</v>
      </c>
      <c r="H1216" s="30">
        <f t="shared" si="72"/>
        <v>154925.84800000003</v>
      </c>
      <c r="I1216" s="10">
        <f t="shared" si="69"/>
        <v>11.950701881431595</v>
      </c>
      <c r="J1216" s="10">
        <v>0.5</v>
      </c>
      <c r="K1216" s="10">
        <v>384.07</v>
      </c>
      <c r="L1216" s="6">
        <f t="shared" si="59"/>
        <v>5.950824827641287</v>
      </c>
      <c r="M1216" s="11">
        <v>133.00292859999999</v>
      </c>
      <c r="N1216" s="11">
        <f t="shared" si="60"/>
        <v>4.8978616549359701</v>
      </c>
      <c r="O1216" s="5">
        <v>0</v>
      </c>
      <c r="P1216" s="5">
        <v>1</v>
      </c>
      <c r="Q1216" s="12">
        <v>1</v>
      </c>
      <c r="R1216" s="5">
        <v>0</v>
      </c>
      <c r="S1216" s="5">
        <f t="shared" si="61"/>
        <v>0</v>
      </c>
      <c r="T1216" s="5">
        <v>3732.6480689999999</v>
      </c>
      <c r="U1216" s="5">
        <f t="shared" si="4"/>
        <v>8.2248731988207435</v>
      </c>
      <c r="V1216" s="2">
        <v>0</v>
      </c>
      <c r="W1216" s="12">
        <v>0</v>
      </c>
      <c r="X1216" s="5">
        <v>0.110279</v>
      </c>
      <c r="Y1216" s="6">
        <f t="shared" si="73"/>
        <v>90.244680851063833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44078</v>
      </c>
      <c r="AF1216" s="5">
        <v>0</v>
      </c>
      <c r="AG1216" s="5">
        <v>0</v>
      </c>
      <c r="AH1216" s="5">
        <v>0</v>
      </c>
      <c r="AI1216" s="6">
        <v>1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11">
        <v>0</v>
      </c>
      <c r="AT1216" s="5">
        <v>1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</row>
    <row r="1217" spans="1:52" ht="15.75" customHeight="1">
      <c r="A1217" s="4">
        <v>43556</v>
      </c>
      <c r="B1217" s="2" t="s">
        <v>20</v>
      </c>
      <c r="C1217" s="19">
        <v>2</v>
      </c>
      <c r="D1217" s="5" t="s">
        <v>22</v>
      </c>
      <c r="E1217" s="6">
        <v>3463.9668000000001</v>
      </c>
      <c r="F1217" s="6">
        <f t="shared" si="0"/>
        <v>8.150169685340785</v>
      </c>
      <c r="G1217" s="21">
        <v>14034.636</v>
      </c>
      <c r="H1217" s="30">
        <f t="shared" si="72"/>
        <v>168960.48400000003</v>
      </c>
      <c r="I1217" s="10">
        <f t="shared" si="69"/>
        <v>12.037420144079265</v>
      </c>
      <c r="J1217" s="10">
        <v>0.5</v>
      </c>
      <c r="K1217" s="10">
        <v>374.23</v>
      </c>
      <c r="L1217" s="6">
        <f t="shared" si="59"/>
        <v>5.9248705816579976</v>
      </c>
      <c r="M1217" s="11">
        <v>133.94908760000001</v>
      </c>
      <c r="N1217" s="11">
        <f t="shared" si="60"/>
        <v>4.9048975784185567</v>
      </c>
      <c r="O1217" s="5">
        <v>0</v>
      </c>
      <c r="P1217" s="5">
        <v>1</v>
      </c>
      <c r="Q1217" s="12">
        <v>1</v>
      </c>
      <c r="R1217" s="5">
        <v>0</v>
      </c>
      <c r="S1217" s="5">
        <f t="shared" si="61"/>
        <v>0</v>
      </c>
      <c r="T1217" s="5">
        <v>3732.6480689999999</v>
      </c>
      <c r="U1217" s="5">
        <f t="shared" si="4"/>
        <v>8.2248731988207435</v>
      </c>
      <c r="V1217" s="2">
        <v>0</v>
      </c>
      <c r="W1217" s="12">
        <v>0</v>
      </c>
      <c r="X1217" s="5">
        <v>0.113399</v>
      </c>
      <c r="Y1217" s="6">
        <f t="shared" si="73"/>
        <v>92.797872340425528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37263</v>
      </c>
      <c r="AF1217" s="5">
        <v>0</v>
      </c>
      <c r="AG1217" s="5">
        <v>0</v>
      </c>
      <c r="AH1217" s="5">
        <v>0</v>
      </c>
      <c r="AI1217" s="6">
        <v>0</v>
      </c>
      <c r="AJ1217" s="6">
        <v>1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11">
        <v>0</v>
      </c>
      <c r="AT1217" s="5">
        <v>1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</row>
    <row r="1218" spans="1:52" ht="15.75" customHeight="1">
      <c r="A1218" s="9">
        <v>43586</v>
      </c>
      <c r="B1218" s="2" t="s">
        <v>20</v>
      </c>
      <c r="C1218" s="19">
        <v>2</v>
      </c>
      <c r="D1218" s="5" t="s">
        <v>22</v>
      </c>
      <c r="E1218" s="6">
        <v>7422.7860000000001</v>
      </c>
      <c r="F1218" s="6">
        <f t="shared" si="0"/>
        <v>8.9123097373876803</v>
      </c>
      <c r="G1218" s="21">
        <v>12681.9</v>
      </c>
      <c r="H1218" s="30">
        <f t="shared" si="72"/>
        <v>181642.38400000002</v>
      </c>
      <c r="I1218" s="10">
        <f t="shared" si="69"/>
        <v>12.109795109988122</v>
      </c>
      <c r="J1218" s="10">
        <v>0.5</v>
      </c>
      <c r="K1218" s="10">
        <v>425.1</v>
      </c>
      <c r="L1218" s="6">
        <f t="shared" si="59"/>
        <v>6.0523244353647447</v>
      </c>
      <c r="M1218" s="11">
        <v>133.81392210000001</v>
      </c>
      <c r="N1218" s="11">
        <f t="shared" si="60"/>
        <v>4.9038954728188191</v>
      </c>
      <c r="O1218" s="5">
        <v>0</v>
      </c>
      <c r="P1218" s="5">
        <v>1</v>
      </c>
      <c r="Q1218" s="12">
        <v>1</v>
      </c>
      <c r="R1218" s="5">
        <v>0</v>
      </c>
      <c r="S1218" s="5">
        <f t="shared" si="61"/>
        <v>0</v>
      </c>
      <c r="T1218" s="5">
        <v>3732.6480689999999</v>
      </c>
      <c r="U1218" s="5">
        <f t="shared" si="4"/>
        <v>8.2248731988207435</v>
      </c>
      <c r="V1218" s="2">
        <v>0</v>
      </c>
      <c r="W1218" s="12">
        <v>0</v>
      </c>
      <c r="X1218" s="5">
        <v>0.11244899999999999</v>
      </c>
      <c r="Y1218" s="6">
        <f t="shared" si="73"/>
        <v>92.020458265139112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62709</v>
      </c>
      <c r="AF1218" s="5">
        <v>0</v>
      </c>
      <c r="AG1218" s="5">
        <v>0</v>
      </c>
      <c r="AH1218" s="5">
        <v>0</v>
      </c>
      <c r="AI1218" s="6">
        <v>0</v>
      </c>
      <c r="AJ1218" s="6">
        <v>0</v>
      </c>
      <c r="AK1218" s="6">
        <v>1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11">
        <v>0</v>
      </c>
      <c r="AT1218" s="5">
        <v>1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</row>
    <row r="1219" spans="1:52" ht="15.75" customHeight="1">
      <c r="A1219" s="4">
        <v>43617</v>
      </c>
      <c r="B1219" s="2" t="s">
        <v>20</v>
      </c>
      <c r="C1219" s="19">
        <v>2</v>
      </c>
      <c r="D1219" s="5" t="s">
        <v>22</v>
      </c>
      <c r="E1219" s="6">
        <v>4948.5240000000003</v>
      </c>
      <c r="F1219" s="6">
        <f t="shared" si="0"/>
        <v>8.5068446292795166</v>
      </c>
      <c r="G1219" s="21">
        <v>12850.992</v>
      </c>
      <c r="H1219" s="30">
        <f t="shared" si="72"/>
        <v>194493.37600000002</v>
      </c>
      <c r="I1219" s="10">
        <f t="shared" ref="I1219:I1282" si="74">LN(H1219)</f>
        <v>12.17815338490543</v>
      </c>
      <c r="J1219" s="10">
        <v>0.5</v>
      </c>
      <c r="K1219" s="10">
        <v>374.76</v>
      </c>
      <c r="L1219" s="6">
        <f t="shared" si="59"/>
        <v>5.9262858210829874</v>
      </c>
      <c r="M1219" s="11">
        <v>134.76008110000001</v>
      </c>
      <c r="N1219" s="11">
        <f t="shared" si="60"/>
        <v>4.9108892183035175</v>
      </c>
      <c r="O1219" s="5">
        <v>0</v>
      </c>
      <c r="P1219" s="5">
        <v>1</v>
      </c>
      <c r="Q1219" s="12">
        <v>1</v>
      </c>
      <c r="R1219" s="5">
        <v>0</v>
      </c>
      <c r="S1219" s="5">
        <f t="shared" si="61"/>
        <v>0</v>
      </c>
      <c r="T1219" s="5">
        <v>3732.6480689999999</v>
      </c>
      <c r="U1219" s="5">
        <f t="shared" si="4"/>
        <v>8.2248731988207435</v>
      </c>
      <c r="V1219" s="2">
        <v>0</v>
      </c>
      <c r="W1219" s="12">
        <v>0</v>
      </c>
      <c r="X1219" s="5">
        <v>0.11228399999999999</v>
      </c>
      <c r="Y1219" s="6">
        <f t="shared" si="73"/>
        <v>91.885433715220941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19843</v>
      </c>
      <c r="AF1219" s="5">
        <v>0</v>
      </c>
      <c r="AG1219" s="5">
        <v>0</v>
      </c>
      <c r="AH1219" s="5">
        <v>0</v>
      </c>
      <c r="AI1219" s="6">
        <v>0</v>
      </c>
      <c r="AJ1219" s="6">
        <v>0</v>
      </c>
      <c r="AK1219" s="6">
        <v>0</v>
      </c>
      <c r="AL1219" s="6">
        <v>1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11">
        <v>0</v>
      </c>
      <c r="AT1219" s="5">
        <v>1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</row>
    <row r="1220" spans="1:52" ht="15.75" customHeight="1">
      <c r="A1220" s="4">
        <v>43647</v>
      </c>
      <c r="B1220" s="2" t="s">
        <v>20</v>
      </c>
      <c r="C1220" s="19">
        <v>2</v>
      </c>
      <c r="D1220" s="5" t="s">
        <v>22</v>
      </c>
      <c r="E1220" s="6">
        <v>7917.6383999999998</v>
      </c>
      <c r="F1220" s="6">
        <f t="shared" si="0"/>
        <v>8.9768482585252514</v>
      </c>
      <c r="G1220" s="21">
        <v>13020.084000000001</v>
      </c>
      <c r="H1220" s="30">
        <f t="shared" si="72"/>
        <v>207513.46000000002</v>
      </c>
      <c r="I1220" s="10">
        <f t="shared" si="74"/>
        <v>12.242951484018967</v>
      </c>
      <c r="J1220" s="10">
        <v>0.5</v>
      </c>
      <c r="K1220" s="10">
        <v>428.56</v>
      </c>
      <c r="L1220" s="6">
        <f t="shared" si="59"/>
        <v>6.0604307515727047</v>
      </c>
      <c r="M1220" s="11">
        <v>135.30074339999999</v>
      </c>
      <c r="N1220" s="11">
        <f t="shared" si="60"/>
        <v>4.9148637928328807</v>
      </c>
      <c r="O1220" s="5">
        <v>0</v>
      </c>
      <c r="P1220" s="5">
        <v>1</v>
      </c>
      <c r="Q1220" s="12">
        <v>1</v>
      </c>
      <c r="R1220" s="5">
        <v>0</v>
      </c>
      <c r="S1220" s="5">
        <f t="shared" si="61"/>
        <v>0</v>
      </c>
      <c r="T1220" s="5">
        <v>3732.6480689999999</v>
      </c>
      <c r="U1220" s="5">
        <f t="shared" si="4"/>
        <v>8.2248731988207435</v>
      </c>
      <c r="V1220" s="2">
        <v>0</v>
      </c>
      <c r="W1220" s="12">
        <v>0</v>
      </c>
      <c r="X1220" s="5">
        <v>0.113258</v>
      </c>
      <c r="Y1220" s="6">
        <f t="shared" si="73"/>
        <v>92.682487725040914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7076</v>
      </c>
      <c r="AF1220" s="5">
        <v>0</v>
      </c>
      <c r="AG1220" s="5">
        <v>0</v>
      </c>
      <c r="AH1220" s="5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1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11">
        <v>0</v>
      </c>
      <c r="AT1220" s="5">
        <v>1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</row>
    <row r="1221" spans="1:52" ht="15.75" customHeight="1">
      <c r="A1221" s="4">
        <v>43678</v>
      </c>
      <c r="B1221" s="2" t="s">
        <v>20</v>
      </c>
      <c r="C1221" s="19">
        <v>2</v>
      </c>
      <c r="D1221" s="5" t="s">
        <v>22</v>
      </c>
      <c r="E1221" s="6">
        <v>5690.8026</v>
      </c>
      <c r="F1221" s="6">
        <f t="shared" si="0"/>
        <v>8.6466065716546758</v>
      </c>
      <c r="G1221" s="21">
        <v>14372.82</v>
      </c>
      <c r="H1221" s="30">
        <f t="shared" si="72"/>
        <v>221886.28000000003</v>
      </c>
      <c r="I1221" s="10">
        <f t="shared" si="74"/>
        <v>12.309920277356158</v>
      </c>
      <c r="J1221" s="10">
        <v>0.5</v>
      </c>
      <c r="K1221" s="10">
        <v>388</v>
      </c>
      <c r="L1221" s="6">
        <f t="shared" si="59"/>
        <v>5.9610053396232736</v>
      </c>
      <c r="M1221" s="11">
        <v>135.5710746</v>
      </c>
      <c r="N1221" s="11">
        <f t="shared" si="60"/>
        <v>4.9168451721517252</v>
      </c>
      <c r="O1221" s="5">
        <v>0</v>
      </c>
      <c r="P1221" s="5">
        <v>1</v>
      </c>
      <c r="Q1221" s="12">
        <v>1</v>
      </c>
      <c r="R1221" s="5">
        <v>0</v>
      </c>
      <c r="S1221" s="5">
        <f t="shared" si="61"/>
        <v>0</v>
      </c>
      <c r="T1221" s="5">
        <v>3732.6480689999999</v>
      </c>
      <c r="U1221" s="5">
        <f t="shared" si="4"/>
        <v>8.2248731988207435</v>
      </c>
      <c r="V1221" s="2">
        <v>0</v>
      </c>
      <c r="W1221" s="12">
        <v>0</v>
      </c>
      <c r="X1221" s="5">
        <v>0.11364299999999999</v>
      </c>
      <c r="Y1221" s="6">
        <f t="shared" si="73"/>
        <v>92.997545008183309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24615</v>
      </c>
      <c r="AF1221" s="5">
        <v>0</v>
      </c>
      <c r="AG1221" s="5">
        <v>0</v>
      </c>
      <c r="AH1221" s="5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1</v>
      </c>
      <c r="AO1221" s="6">
        <v>0</v>
      </c>
      <c r="AP1221" s="6">
        <v>0</v>
      </c>
      <c r="AQ1221" s="6">
        <v>0</v>
      </c>
      <c r="AR1221" s="6">
        <v>0</v>
      </c>
      <c r="AS1221" s="11">
        <v>0</v>
      </c>
      <c r="AT1221" s="5">
        <v>1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</row>
    <row r="1222" spans="1:52" ht="15.75" customHeight="1">
      <c r="A1222" s="4">
        <v>43709</v>
      </c>
      <c r="B1222" s="2" t="s">
        <v>20</v>
      </c>
      <c r="C1222" s="19">
        <v>2</v>
      </c>
      <c r="D1222" s="5" t="s">
        <v>22</v>
      </c>
      <c r="E1222" s="6">
        <v>5443.3764000000001</v>
      </c>
      <c r="F1222" s="6">
        <f t="shared" si="0"/>
        <v>8.6021548090838422</v>
      </c>
      <c r="G1222" s="21">
        <v>13189.175999999999</v>
      </c>
      <c r="H1222" s="30">
        <f t="shared" si="72"/>
        <v>235075.45600000003</v>
      </c>
      <c r="I1222" s="10">
        <f t="shared" si="74"/>
        <v>12.367661830949841</v>
      </c>
      <c r="J1222" s="10">
        <v>0.5</v>
      </c>
      <c r="K1222" s="10">
        <v>390.59</v>
      </c>
      <c r="L1222" s="6">
        <f t="shared" si="59"/>
        <v>5.967658416476346</v>
      </c>
      <c r="M1222" s="11">
        <v>135.5710746</v>
      </c>
      <c r="N1222" s="11">
        <f t="shared" si="60"/>
        <v>4.9168451721517252</v>
      </c>
      <c r="O1222" s="5">
        <v>0</v>
      </c>
      <c r="P1222" s="5">
        <v>1</v>
      </c>
      <c r="Q1222" s="12">
        <v>1</v>
      </c>
      <c r="R1222" s="5">
        <v>0</v>
      </c>
      <c r="S1222" s="5">
        <f t="shared" si="61"/>
        <v>0</v>
      </c>
      <c r="T1222" s="5">
        <v>3732.6480689999999</v>
      </c>
      <c r="U1222" s="5">
        <f t="shared" si="4"/>
        <v>8.2248731988207435</v>
      </c>
      <c r="V1222" s="2">
        <v>0</v>
      </c>
      <c r="W1222" s="12">
        <v>0</v>
      </c>
      <c r="X1222" s="5">
        <v>0.109665</v>
      </c>
      <c r="Y1222" s="6">
        <f t="shared" si="73"/>
        <v>89.742225859247128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35224</v>
      </c>
      <c r="AF1222" s="5">
        <v>0</v>
      </c>
      <c r="AG1222" s="5">
        <v>0</v>
      </c>
      <c r="AH1222" s="5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1</v>
      </c>
      <c r="AP1222" s="6">
        <v>0</v>
      </c>
      <c r="AQ1222" s="6">
        <v>0</v>
      </c>
      <c r="AR1222" s="6">
        <v>0</v>
      </c>
      <c r="AS1222" s="11">
        <v>0</v>
      </c>
      <c r="AT1222" s="5">
        <v>1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</row>
    <row r="1223" spans="1:52" ht="15.75" customHeight="1">
      <c r="A1223" s="4">
        <v>43739</v>
      </c>
      <c r="B1223" s="2" t="s">
        <v>20</v>
      </c>
      <c r="C1223" s="19">
        <v>2</v>
      </c>
      <c r="D1223" s="5" t="s">
        <v>22</v>
      </c>
      <c r="E1223" s="6">
        <v>9402.1955999999991</v>
      </c>
      <c r="F1223" s="6">
        <f t="shared" si="0"/>
        <v>9.1486985154519118</v>
      </c>
      <c r="G1223" s="21">
        <v>8116.4160000000002</v>
      </c>
      <c r="H1223" s="30">
        <f t="shared" si="72"/>
        <v>243191.87200000003</v>
      </c>
      <c r="I1223" s="10">
        <f t="shared" si="74"/>
        <v>12.401606007463021</v>
      </c>
      <c r="J1223" s="10">
        <v>0.5</v>
      </c>
      <c r="K1223" s="10">
        <v>405.46</v>
      </c>
      <c r="L1223" s="6">
        <f t="shared" si="59"/>
        <v>6.0050222250400473</v>
      </c>
      <c r="M1223" s="17">
        <v>135.97657129999999</v>
      </c>
      <c r="N1223" s="11">
        <f t="shared" si="60"/>
        <v>4.9198098987950765</v>
      </c>
      <c r="O1223" s="5">
        <v>0</v>
      </c>
      <c r="P1223" s="5">
        <v>1</v>
      </c>
      <c r="Q1223" s="12">
        <v>1</v>
      </c>
      <c r="R1223" s="5">
        <v>0</v>
      </c>
      <c r="S1223" s="5">
        <f t="shared" si="61"/>
        <v>0</v>
      </c>
      <c r="T1223" s="5">
        <v>3732.6480689999999</v>
      </c>
      <c r="U1223" s="5">
        <f t="shared" si="4"/>
        <v>8.2248731988207435</v>
      </c>
      <c r="V1223" s="2">
        <v>0</v>
      </c>
      <c r="W1223" s="12">
        <v>0</v>
      </c>
      <c r="X1223" s="5">
        <v>0.110891</v>
      </c>
      <c r="Y1223" s="6">
        <f t="shared" si="73"/>
        <v>90.745499181669388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7430</v>
      </c>
      <c r="AF1223" s="5">
        <v>0</v>
      </c>
      <c r="AG1223" s="5">
        <v>0</v>
      </c>
      <c r="AH1223" s="5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1</v>
      </c>
      <c r="AQ1223" s="6">
        <v>0</v>
      </c>
      <c r="AR1223" s="6">
        <v>0</v>
      </c>
      <c r="AS1223" s="11">
        <v>0</v>
      </c>
      <c r="AT1223" s="5">
        <v>1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</row>
    <row r="1224" spans="1:52" ht="15.75" customHeight="1">
      <c r="A1224" s="4">
        <v>43770</v>
      </c>
      <c r="B1224" s="2" t="s">
        <v>20</v>
      </c>
      <c r="C1224" s="19">
        <v>2</v>
      </c>
      <c r="D1224" s="5" t="s">
        <v>22</v>
      </c>
      <c r="E1224" s="6">
        <v>6927.9336000000003</v>
      </c>
      <c r="F1224" s="6">
        <f t="shared" si="0"/>
        <v>8.8433168659007286</v>
      </c>
      <c r="G1224" s="21">
        <v>6932.7719999999999</v>
      </c>
      <c r="H1224" s="30">
        <f t="shared" si="72"/>
        <v>250124.64400000003</v>
      </c>
      <c r="I1224" s="10">
        <f t="shared" si="74"/>
        <v>12.429714648596667</v>
      </c>
      <c r="J1224" s="10">
        <v>0.5</v>
      </c>
      <c r="K1224" s="10">
        <v>410.6</v>
      </c>
      <c r="L1224" s="6">
        <f t="shared" si="59"/>
        <v>6.0176195045848333</v>
      </c>
      <c r="M1224" s="11">
        <v>136.11173690000001</v>
      </c>
      <c r="N1224" s="11">
        <f t="shared" si="60"/>
        <v>4.9207961912191847</v>
      </c>
      <c r="O1224" s="5">
        <v>0</v>
      </c>
      <c r="P1224" s="5">
        <v>1</v>
      </c>
      <c r="Q1224" s="12">
        <v>1</v>
      </c>
      <c r="R1224" s="5">
        <v>0</v>
      </c>
      <c r="S1224" s="5">
        <f t="shared" si="61"/>
        <v>0</v>
      </c>
      <c r="T1224" s="5">
        <v>3732.6480689999999</v>
      </c>
      <c r="U1224" s="5">
        <f t="shared" si="4"/>
        <v>8.2248731988207435</v>
      </c>
      <c r="V1224" s="2">
        <v>0</v>
      </c>
      <c r="W1224" s="12">
        <v>0</v>
      </c>
      <c r="X1224" s="5">
        <v>0.110614</v>
      </c>
      <c r="Y1224" s="6">
        <f t="shared" si="73"/>
        <v>90.518821603927989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5746</v>
      </c>
      <c r="AF1224" s="5">
        <v>0</v>
      </c>
      <c r="AG1224" s="5">
        <v>0</v>
      </c>
      <c r="AH1224" s="5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1</v>
      </c>
      <c r="AR1224" s="6">
        <v>0</v>
      </c>
      <c r="AS1224" s="11">
        <v>0</v>
      </c>
      <c r="AT1224" s="5">
        <v>1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</row>
    <row r="1225" spans="1:52" ht="15.75" customHeight="1">
      <c r="A1225" s="4">
        <v>43800</v>
      </c>
      <c r="B1225" s="2" t="s">
        <v>20</v>
      </c>
      <c r="C1225" s="19">
        <v>2</v>
      </c>
      <c r="D1225" s="5" t="s">
        <v>22</v>
      </c>
      <c r="E1225" s="6">
        <v>7917.6383999999998</v>
      </c>
      <c r="F1225" s="6">
        <f t="shared" si="0"/>
        <v>8.9768482585252514</v>
      </c>
      <c r="G1225" s="21">
        <v>7947.3239999999996</v>
      </c>
      <c r="H1225" s="30">
        <f t="shared" si="72"/>
        <v>258071.96800000002</v>
      </c>
      <c r="I1225" s="10">
        <f t="shared" si="74"/>
        <v>12.460993770742061</v>
      </c>
      <c r="J1225" s="10">
        <v>0.5</v>
      </c>
      <c r="K1225" s="10">
        <v>446.14</v>
      </c>
      <c r="L1225" s="6">
        <f t="shared" si="59"/>
        <v>6.1006328041086357</v>
      </c>
      <c r="M1225" s="11">
        <v>136.11173690000001</v>
      </c>
      <c r="N1225" s="11">
        <f t="shared" si="60"/>
        <v>4.9207961912191847</v>
      </c>
      <c r="O1225" s="5">
        <v>0</v>
      </c>
      <c r="P1225" s="5">
        <v>1</v>
      </c>
      <c r="Q1225" s="12">
        <v>1</v>
      </c>
      <c r="R1225" s="5">
        <v>0</v>
      </c>
      <c r="S1225" s="5">
        <f t="shared" si="61"/>
        <v>0</v>
      </c>
      <c r="T1225" s="5">
        <v>3732.6480689999999</v>
      </c>
      <c r="U1225" s="5">
        <f t="shared" si="4"/>
        <v>8.2248731988207435</v>
      </c>
      <c r="V1225" s="2">
        <v>0</v>
      </c>
      <c r="W1225" s="12">
        <v>0</v>
      </c>
      <c r="X1225" s="5">
        <v>0.108946</v>
      </c>
      <c r="Y1225" s="6">
        <f t="shared" si="73"/>
        <v>89.15384615384616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21217</v>
      </c>
      <c r="AF1225" s="5">
        <v>0</v>
      </c>
      <c r="AG1225" s="5">
        <v>0</v>
      </c>
      <c r="AH1225" s="5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1</v>
      </c>
      <c r="AS1225" s="11">
        <v>0</v>
      </c>
      <c r="AT1225" s="5">
        <v>1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</row>
    <row r="1226" spans="1:52" ht="15.75" customHeight="1">
      <c r="A1226" s="4">
        <v>43831</v>
      </c>
      <c r="B1226" s="2" t="s">
        <v>20</v>
      </c>
      <c r="C1226" s="19">
        <v>2</v>
      </c>
      <c r="D1226" s="5" t="s">
        <v>22</v>
      </c>
      <c r="E1226" s="6">
        <v>5988.0950999999995</v>
      </c>
      <c r="F1226" s="6">
        <f t="shared" si="0"/>
        <v>8.6975286271769328</v>
      </c>
      <c r="G1226" s="21">
        <v>8463.9940000000006</v>
      </c>
      <c r="H1226" s="30">
        <f t="shared" si="72"/>
        <v>266535.962</v>
      </c>
      <c r="I1226" s="10">
        <f t="shared" si="74"/>
        <v>12.493264455322855</v>
      </c>
      <c r="J1226" s="10">
        <v>0.5</v>
      </c>
      <c r="K1226" s="10">
        <v>445.58</v>
      </c>
      <c r="L1226" s="6">
        <f t="shared" si="59"/>
        <v>6.0993768043023771</v>
      </c>
      <c r="M1226" s="11">
        <v>133.13809420000001</v>
      </c>
      <c r="N1226" s="11">
        <f t="shared" si="60"/>
        <v>4.8988698230263061</v>
      </c>
      <c r="O1226" s="5">
        <v>0</v>
      </c>
      <c r="P1226" s="5">
        <v>1</v>
      </c>
      <c r="Q1226" s="12">
        <v>1</v>
      </c>
      <c r="R1226" s="5">
        <v>0</v>
      </c>
      <c r="S1226" s="5">
        <f t="shared" si="61"/>
        <v>0</v>
      </c>
      <c r="T1226" s="5">
        <v>3732.6480689999999</v>
      </c>
      <c r="U1226" s="5">
        <f t="shared" si="4"/>
        <v>8.2248731988207435</v>
      </c>
      <c r="V1226" s="2">
        <v>0</v>
      </c>
      <c r="W1226" s="12">
        <v>0</v>
      </c>
      <c r="X1226" s="5">
        <v>0.10921</v>
      </c>
      <c r="Y1226" s="6">
        <f t="shared" si="73"/>
        <v>89.369885433715211</v>
      </c>
      <c r="Z1226" s="5">
        <v>1</v>
      </c>
      <c r="AA1226" s="5">
        <v>12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1</v>
      </c>
      <c r="AH1226" s="5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11">
        <v>0</v>
      </c>
      <c r="AT1226" s="5">
        <v>1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</row>
    <row r="1227" spans="1:52" ht="15.75" customHeight="1">
      <c r="A1227" s="4">
        <v>43862</v>
      </c>
      <c r="B1227" s="2" t="s">
        <v>20</v>
      </c>
      <c r="C1227" s="19">
        <v>2</v>
      </c>
      <c r="D1227" s="5" t="s">
        <v>22</v>
      </c>
      <c r="E1227" s="6">
        <v>5527.4723999999997</v>
      </c>
      <c r="F1227" s="6">
        <f t="shared" si="0"/>
        <v>8.6174859195033964</v>
      </c>
      <c r="G1227" s="21">
        <v>9422.1820000000007</v>
      </c>
      <c r="H1227" s="30">
        <f t="shared" si="72"/>
        <v>275958.14399999997</v>
      </c>
      <c r="I1227" s="10">
        <f t="shared" si="74"/>
        <v>12.52800448102502</v>
      </c>
      <c r="J1227" s="10">
        <v>0.5</v>
      </c>
      <c r="K1227" s="10">
        <v>422.61</v>
      </c>
      <c r="L1227" s="6">
        <f t="shared" si="59"/>
        <v>6.0464497679403255</v>
      </c>
      <c r="M1227" s="11">
        <v>136.5172336</v>
      </c>
      <c r="N1227" s="11">
        <f t="shared" si="60"/>
        <v>4.9237492445255437</v>
      </c>
      <c r="O1227" s="5">
        <v>0</v>
      </c>
      <c r="P1227" s="5">
        <v>1</v>
      </c>
      <c r="Q1227" s="12">
        <v>1</v>
      </c>
      <c r="R1227" s="5">
        <v>0</v>
      </c>
      <c r="S1227" s="5">
        <f t="shared" si="61"/>
        <v>0</v>
      </c>
      <c r="T1227" s="5">
        <v>3732.6480689999999</v>
      </c>
      <c r="U1227" s="5">
        <f t="shared" si="4"/>
        <v>8.2248731988207435</v>
      </c>
      <c r="V1227" s="2">
        <v>0</v>
      </c>
      <c r="W1227" s="12">
        <v>0</v>
      </c>
      <c r="X1227" s="5">
        <v>0.10888200000000001</v>
      </c>
      <c r="Y1227" s="6">
        <f t="shared" si="73"/>
        <v>89.10147299509002</v>
      </c>
      <c r="Z1227" s="5">
        <v>3</v>
      </c>
      <c r="AA1227" s="5">
        <v>83</v>
      </c>
      <c r="AB1227" s="5">
        <v>0</v>
      </c>
      <c r="AC1227" s="5">
        <v>2</v>
      </c>
      <c r="AD1227" s="5">
        <v>0</v>
      </c>
      <c r="AE1227" s="5">
        <v>0</v>
      </c>
      <c r="AF1227" s="5">
        <v>0</v>
      </c>
      <c r="AG1227" s="5">
        <v>0</v>
      </c>
      <c r="AH1227" s="5">
        <v>1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11">
        <v>0</v>
      </c>
      <c r="AT1227" s="5">
        <v>1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</row>
    <row r="1228" spans="1:52" ht="15.75" customHeight="1">
      <c r="A1228" s="4">
        <v>43891</v>
      </c>
      <c r="B1228" s="2" t="s">
        <v>20</v>
      </c>
      <c r="C1228" s="19">
        <v>2</v>
      </c>
      <c r="D1228" s="5" t="s">
        <v>22</v>
      </c>
      <c r="E1228" s="6">
        <v>4145.6043</v>
      </c>
      <c r="F1228" s="6">
        <f t="shared" si="0"/>
        <v>8.3298038470516147</v>
      </c>
      <c r="G1228" s="21">
        <v>13734.028</v>
      </c>
      <c r="H1228" s="30">
        <f t="shared" si="72"/>
        <v>289692.17199999996</v>
      </c>
      <c r="I1228" s="10">
        <f t="shared" si="74"/>
        <v>12.576574162336101</v>
      </c>
      <c r="J1228" s="10">
        <v>0.5</v>
      </c>
      <c r="K1228" s="10">
        <v>396.85</v>
      </c>
      <c r="L1228" s="6">
        <f t="shared" si="59"/>
        <v>5.9835583755368846</v>
      </c>
      <c r="M1228" s="11">
        <v>1</v>
      </c>
      <c r="N1228" s="11">
        <f t="shared" si="60"/>
        <v>0.69314718055994529</v>
      </c>
      <c r="O1228" s="5">
        <v>0</v>
      </c>
      <c r="P1228" s="5">
        <v>1</v>
      </c>
      <c r="Q1228" s="12">
        <v>1</v>
      </c>
      <c r="R1228" s="5">
        <v>0</v>
      </c>
      <c r="S1228" s="5">
        <f t="shared" si="61"/>
        <v>0</v>
      </c>
      <c r="T1228" s="5">
        <v>3732.6480689999999</v>
      </c>
      <c r="U1228" s="5">
        <f t="shared" si="4"/>
        <v>8.2248731988207435</v>
      </c>
      <c r="V1228" s="2">
        <v>0</v>
      </c>
      <c r="W1228" s="12">
        <v>0</v>
      </c>
      <c r="X1228" s="5">
        <v>0.108289</v>
      </c>
      <c r="Y1228" s="6">
        <f t="shared" si="73"/>
        <v>88.616202945990167</v>
      </c>
      <c r="Z1228" s="5">
        <v>1251</v>
      </c>
      <c r="AA1228" s="5">
        <v>585</v>
      </c>
      <c r="AB1228" s="5">
        <v>32</v>
      </c>
      <c r="AC1228" s="5">
        <v>2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6">
        <v>1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11">
        <v>0</v>
      </c>
      <c r="AT1228" s="5">
        <v>1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</row>
    <row r="1229" spans="1:52" ht="15.75" customHeight="1">
      <c r="A1229" s="4">
        <v>43922</v>
      </c>
      <c r="B1229" s="2" t="s">
        <v>20</v>
      </c>
      <c r="C1229" s="19">
        <v>2</v>
      </c>
      <c r="D1229" s="5" t="s">
        <v>22</v>
      </c>
      <c r="E1229" s="6">
        <v>3224.3589000000002</v>
      </c>
      <c r="F1229" s="6">
        <f t="shared" si="0"/>
        <v>8.0784894187707081</v>
      </c>
      <c r="G1229" s="21">
        <v>13254.933999999999</v>
      </c>
      <c r="H1229" s="30">
        <f t="shared" si="72"/>
        <v>302947.10599999997</v>
      </c>
      <c r="I1229" s="10">
        <f t="shared" si="74"/>
        <v>12.621313501596033</v>
      </c>
      <c r="J1229" s="10">
        <v>0.5</v>
      </c>
      <c r="K1229" s="10">
        <v>282.60000000000002</v>
      </c>
      <c r="L1229" s="6">
        <f t="shared" si="59"/>
        <v>5.6440324702504272</v>
      </c>
      <c r="M1229" s="11">
        <v>136.5172336</v>
      </c>
      <c r="N1229" s="11">
        <f t="shared" si="60"/>
        <v>4.9237492445255437</v>
      </c>
      <c r="O1229" s="5">
        <v>0</v>
      </c>
      <c r="P1229" s="5">
        <v>1</v>
      </c>
      <c r="Q1229" s="12">
        <v>1</v>
      </c>
      <c r="R1229" s="5">
        <v>0</v>
      </c>
      <c r="S1229" s="5">
        <f t="shared" si="61"/>
        <v>0</v>
      </c>
      <c r="T1229" s="5">
        <v>3732.6480689999999</v>
      </c>
      <c r="U1229" s="5">
        <f t="shared" si="4"/>
        <v>8.2248731988207435</v>
      </c>
      <c r="V1229" s="2">
        <v>0</v>
      </c>
      <c r="W1229" s="12">
        <v>0</v>
      </c>
      <c r="X1229" s="5">
        <v>0.103169</v>
      </c>
      <c r="Y1229" s="6">
        <f t="shared" si="73"/>
        <v>84.426350245499179</v>
      </c>
      <c r="Z1229" s="5">
        <v>34863</v>
      </c>
      <c r="AA1229" s="5">
        <v>357</v>
      </c>
      <c r="AB1229" s="5">
        <v>1154</v>
      </c>
      <c r="AC1229" s="5">
        <v>0</v>
      </c>
      <c r="AD1229" s="5">
        <v>0</v>
      </c>
      <c r="AE1229" s="5">
        <v>0</v>
      </c>
      <c r="AF1229" s="5">
        <v>1</v>
      </c>
      <c r="AG1229" s="5">
        <v>0</v>
      </c>
      <c r="AH1229" s="5">
        <v>0</v>
      </c>
      <c r="AI1229" s="6">
        <v>0</v>
      </c>
      <c r="AJ1229" s="6">
        <v>1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11">
        <v>0</v>
      </c>
      <c r="AT1229" s="5">
        <v>1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</row>
    <row r="1230" spans="1:52" ht="15.75" customHeight="1">
      <c r="A1230" s="9">
        <v>43952</v>
      </c>
      <c r="B1230" s="2" t="s">
        <v>20</v>
      </c>
      <c r="C1230" s="19">
        <v>2</v>
      </c>
      <c r="D1230" s="5" t="s">
        <v>22</v>
      </c>
      <c r="E1230" s="6">
        <v>6909.3405000000002</v>
      </c>
      <c r="F1230" s="6">
        <f t="shared" si="0"/>
        <v>8.8406294708176052</v>
      </c>
      <c r="G1230" s="21">
        <v>11977.35</v>
      </c>
      <c r="H1230" s="30">
        <f t="shared" si="72"/>
        <v>314924.45599999995</v>
      </c>
      <c r="I1230" s="10">
        <f t="shared" si="74"/>
        <v>12.660088066823601</v>
      </c>
      <c r="J1230" s="10">
        <v>0.5</v>
      </c>
      <c r="K1230" s="10">
        <v>315.67</v>
      </c>
      <c r="L1230" s="6">
        <f t="shared" si="59"/>
        <v>5.7546973641243069</v>
      </c>
      <c r="M1230" s="11">
        <v>136.11173690000001</v>
      </c>
      <c r="N1230" s="11">
        <f t="shared" si="60"/>
        <v>4.9207961912191847</v>
      </c>
      <c r="O1230" s="5">
        <v>0</v>
      </c>
      <c r="P1230" s="5">
        <v>1</v>
      </c>
      <c r="Q1230" s="12">
        <v>1</v>
      </c>
      <c r="R1230" s="5">
        <v>0</v>
      </c>
      <c r="S1230" s="5">
        <f t="shared" si="61"/>
        <v>0</v>
      </c>
      <c r="T1230" s="5">
        <v>3732.6480689999999</v>
      </c>
      <c r="U1230" s="5">
        <f t="shared" si="4"/>
        <v>8.2248731988207435</v>
      </c>
      <c r="V1230" s="2">
        <v>0</v>
      </c>
      <c r="W1230" s="12">
        <v>0</v>
      </c>
      <c r="X1230" s="5">
        <v>0.10320500000000001</v>
      </c>
      <c r="Y1230" s="6">
        <f t="shared" si="73"/>
        <v>84.455810147299516</v>
      </c>
      <c r="Z1230" s="5">
        <v>190609</v>
      </c>
      <c r="AA1230" s="5">
        <v>47</v>
      </c>
      <c r="AB1230" s="5">
        <v>5408</v>
      </c>
      <c r="AC1230" s="5">
        <v>0</v>
      </c>
      <c r="AD1230" s="5">
        <v>0</v>
      </c>
      <c r="AE1230" s="5">
        <v>0</v>
      </c>
      <c r="AF1230" s="5">
        <v>1</v>
      </c>
      <c r="AG1230" s="5">
        <v>0</v>
      </c>
      <c r="AH1230" s="5">
        <v>0</v>
      </c>
      <c r="AI1230" s="6">
        <v>0</v>
      </c>
      <c r="AJ1230" s="6">
        <v>0</v>
      </c>
      <c r="AK1230" s="6">
        <v>1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11">
        <v>0</v>
      </c>
      <c r="AT1230" s="5">
        <v>1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</row>
    <row r="1231" spans="1:52" ht="15.75" customHeight="1">
      <c r="A1231" s="4">
        <v>43983</v>
      </c>
      <c r="B1231" s="2" t="s">
        <v>20</v>
      </c>
      <c r="C1231" s="19">
        <v>2</v>
      </c>
      <c r="D1231" s="5" t="s">
        <v>22</v>
      </c>
      <c r="E1231" s="6">
        <v>4606.2269999999999</v>
      </c>
      <c r="F1231" s="6">
        <f t="shared" si="0"/>
        <v>8.4351643627094415</v>
      </c>
      <c r="G1231" s="21">
        <v>12137.048000000001</v>
      </c>
      <c r="H1231" s="30">
        <f t="shared" si="72"/>
        <v>327061.50399999996</v>
      </c>
      <c r="I1231" s="10">
        <f t="shared" si="74"/>
        <v>12.697903517820418</v>
      </c>
      <c r="J1231" s="10">
        <v>0.5</v>
      </c>
      <c r="K1231" s="10">
        <v>402.45</v>
      </c>
      <c r="L1231" s="6">
        <f t="shared" si="59"/>
        <v>5.9975708655397426</v>
      </c>
      <c r="M1231" s="11">
        <v>135.97657129999999</v>
      </c>
      <c r="N1231" s="11">
        <f t="shared" si="60"/>
        <v>4.9198098987950765</v>
      </c>
      <c r="O1231" s="5">
        <v>0</v>
      </c>
      <c r="P1231" s="5">
        <v>1</v>
      </c>
      <c r="Q1231" s="12">
        <v>1</v>
      </c>
      <c r="R1231" s="5">
        <v>0</v>
      </c>
      <c r="S1231" s="5">
        <f t="shared" si="61"/>
        <v>0</v>
      </c>
      <c r="T1231" s="5">
        <v>3732.6480689999999</v>
      </c>
      <c r="U1231" s="5">
        <f t="shared" si="4"/>
        <v>8.2248731988207435</v>
      </c>
      <c r="V1231" s="2">
        <v>0</v>
      </c>
      <c r="W1231" s="12">
        <v>0</v>
      </c>
      <c r="X1231" s="5">
        <v>0.10252699999999999</v>
      </c>
      <c r="Y1231" s="6">
        <f t="shared" si="73"/>
        <v>83.900981996726671</v>
      </c>
      <c r="Z1231" s="5">
        <v>585481</v>
      </c>
      <c r="AA1231" s="5">
        <v>121</v>
      </c>
      <c r="AB1231" s="5">
        <v>17400</v>
      </c>
      <c r="AC1231" s="5">
        <v>3</v>
      </c>
      <c r="AD1231" s="5">
        <v>0</v>
      </c>
      <c r="AE1231" s="5">
        <v>0</v>
      </c>
      <c r="AF1231" s="5">
        <v>1</v>
      </c>
      <c r="AG1231" s="5">
        <v>0</v>
      </c>
      <c r="AH1231" s="5">
        <v>0</v>
      </c>
      <c r="AI1231" s="6">
        <v>0</v>
      </c>
      <c r="AJ1231" s="6">
        <v>0</v>
      </c>
      <c r="AK1231" s="6">
        <v>0</v>
      </c>
      <c r="AL1231" s="6">
        <v>1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11">
        <v>0</v>
      </c>
      <c r="AT1231" s="5">
        <v>1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</row>
    <row r="1232" spans="1:52" ht="15.75" customHeight="1">
      <c r="A1232" s="4">
        <v>44013</v>
      </c>
      <c r="B1232" s="2" t="s">
        <v>20</v>
      </c>
      <c r="C1232" s="19">
        <v>2</v>
      </c>
      <c r="D1232" s="5" t="s">
        <v>22</v>
      </c>
      <c r="E1232" s="6">
        <v>7369.9632000000001</v>
      </c>
      <c r="F1232" s="6">
        <f t="shared" si="0"/>
        <v>8.9051679919551763</v>
      </c>
      <c r="G1232" s="21">
        <v>12296.745999999999</v>
      </c>
      <c r="H1232" s="30">
        <f t="shared" si="72"/>
        <v>339358.24999999994</v>
      </c>
      <c r="I1232" s="10">
        <f t="shared" si="74"/>
        <v>12.734811613019536</v>
      </c>
      <c r="J1232" s="10">
        <v>0.5</v>
      </c>
      <c r="K1232" s="10">
        <v>470.58</v>
      </c>
      <c r="L1232" s="6">
        <f t="shared" si="59"/>
        <v>6.1539659764526302</v>
      </c>
      <c r="M1232" s="11">
        <v>132.0567695</v>
      </c>
      <c r="N1232" s="11">
        <f t="shared" si="60"/>
        <v>4.8907758754980453</v>
      </c>
      <c r="O1232" s="5">
        <v>0</v>
      </c>
      <c r="P1232" s="5">
        <v>1</v>
      </c>
      <c r="Q1232" s="12">
        <v>1</v>
      </c>
      <c r="R1232" s="5">
        <v>0</v>
      </c>
      <c r="S1232" s="5">
        <f t="shared" si="61"/>
        <v>0</v>
      </c>
      <c r="T1232" s="5">
        <v>3732.6480689999999</v>
      </c>
      <c r="U1232" s="5">
        <f t="shared" si="4"/>
        <v>8.2248731988207435</v>
      </c>
      <c r="V1232" s="2">
        <v>0</v>
      </c>
      <c r="W1232" s="12">
        <v>0</v>
      </c>
      <c r="X1232" s="5">
        <v>0.102622</v>
      </c>
      <c r="Y1232" s="6">
        <f t="shared" si="73"/>
        <v>83.978723404255319</v>
      </c>
      <c r="Z1232" s="5">
        <v>1695988</v>
      </c>
      <c r="AA1232" s="5">
        <v>2067</v>
      </c>
      <c r="AB1232" s="5">
        <v>36511</v>
      </c>
      <c r="AC1232" s="5">
        <v>20</v>
      </c>
      <c r="AD1232" s="5">
        <v>0</v>
      </c>
      <c r="AE1232" s="5">
        <v>0</v>
      </c>
      <c r="AF1232" s="5">
        <v>1</v>
      </c>
      <c r="AG1232" s="5">
        <v>0</v>
      </c>
      <c r="AH1232" s="5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1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11">
        <v>0</v>
      </c>
      <c r="AT1232" s="5">
        <v>1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</row>
    <row r="1233" spans="1:52" ht="15.75" customHeight="1">
      <c r="A1233" s="4">
        <v>44044</v>
      </c>
      <c r="B1233" s="2" t="s">
        <v>20</v>
      </c>
      <c r="C1233" s="19">
        <v>2</v>
      </c>
      <c r="D1233" s="5" t="s">
        <v>22</v>
      </c>
      <c r="E1233" s="6">
        <v>5297.1610499999997</v>
      </c>
      <c r="F1233" s="6">
        <f t="shared" si="0"/>
        <v>8.574926305084599</v>
      </c>
      <c r="G1233" s="21">
        <v>13574.33</v>
      </c>
      <c r="H1233" s="30">
        <f t="shared" si="72"/>
        <v>352932.57999999996</v>
      </c>
      <c r="I1233" s="10">
        <f t="shared" si="74"/>
        <v>12.774032326172819</v>
      </c>
      <c r="J1233" s="10">
        <v>0.5</v>
      </c>
      <c r="K1233" s="10">
        <v>409.83</v>
      </c>
      <c r="L1233" s="6">
        <f t="shared" si="59"/>
        <v>6.0157424395675054</v>
      </c>
      <c r="M1233" s="11">
        <v>135.03041229999999</v>
      </c>
      <c r="N1233" s="11">
        <f t="shared" si="60"/>
        <v>4.9128784805898009</v>
      </c>
      <c r="O1233" s="5">
        <v>0</v>
      </c>
      <c r="P1233" s="5">
        <v>1</v>
      </c>
      <c r="Q1233" s="12">
        <v>1</v>
      </c>
      <c r="R1233" s="5">
        <v>0</v>
      </c>
      <c r="S1233" s="5">
        <f t="shared" si="61"/>
        <v>0</v>
      </c>
      <c r="T1233" s="5">
        <v>3732.6480689999999</v>
      </c>
      <c r="U1233" s="5">
        <f t="shared" si="4"/>
        <v>8.2248731988207435</v>
      </c>
      <c r="V1233" s="2">
        <v>0</v>
      </c>
      <c r="W1233" s="12">
        <v>0</v>
      </c>
      <c r="X1233" s="5">
        <v>0.103584</v>
      </c>
      <c r="Y1233" s="6">
        <f t="shared" si="73"/>
        <v>84.7659574468085</v>
      </c>
      <c r="Z1233" s="5">
        <v>3691166</v>
      </c>
      <c r="AA1233" s="5">
        <v>1538</v>
      </c>
      <c r="AB1233" s="5">
        <v>65288</v>
      </c>
      <c r="AC1233" s="5">
        <v>62</v>
      </c>
      <c r="AD1233" s="5">
        <v>0</v>
      </c>
      <c r="AE1233" s="5">
        <v>0</v>
      </c>
      <c r="AF1233" s="5">
        <v>1</v>
      </c>
      <c r="AG1233" s="5">
        <v>0</v>
      </c>
      <c r="AH1233" s="5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1</v>
      </c>
      <c r="AO1233" s="6">
        <v>0</v>
      </c>
      <c r="AP1233" s="6">
        <v>0</v>
      </c>
      <c r="AQ1233" s="6">
        <v>0</v>
      </c>
      <c r="AR1233" s="6">
        <v>0</v>
      </c>
      <c r="AS1233" s="11">
        <v>0</v>
      </c>
      <c r="AT1233" s="5">
        <v>1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</row>
    <row r="1234" spans="1:52" ht="15.75" customHeight="1">
      <c r="A1234" s="4">
        <v>44075</v>
      </c>
      <c r="B1234" s="2" t="s">
        <v>20</v>
      </c>
      <c r="C1234" s="19">
        <v>2</v>
      </c>
      <c r="D1234" s="5" t="s">
        <v>22</v>
      </c>
      <c r="E1234" s="6">
        <v>5066.8496999999998</v>
      </c>
      <c r="F1234" s="6">
        <f t="shared" si="0"/>
        <v>8.5304745425137654</v>
      </c>
      <c r="G1234" s="21">
        <v>12456.444</v>
      </c>
      <c r="H1234" s="30">
        <f t="shared" si="72"/>
        <v>365389.02399999998</v>
      </c>
      <c r="I1234" s="10">
        <f t="shared" si="74"/>
        <v>12.808717884160707</v>
      </c>
      <c r="J1234" s="10">
        <v>0.5</v>
      </c>
      <c r="K1234" s="10">
        <v>427.32</v>
      </c>
      <c r="L1234" s="6">
        <f t="shared" si="59"/>
        <v>6.0575331470776863</v>
      </c>
      <c r="M1234" s="11">
        <v>132.19193509999999</v>
      </c>
      <c r="N1234" s="11">
        <f t="shared" si="60"/>
        <v>4.8917912089759295</v>
      </c>
      <c r="O1234" s="5">
        <v>0</v>
      </c>
      <c r="P1234" s="5">
        <v>1</v>
      </c>
      <c r="Q1234" s="12">
        <v>1</v>
      </c>
      <c r="R1234" s="5">
        <v>0</v>
      </c>
      <c r="S1234" s="5">
        <f t="shared" si="61"/>
        <v>0</v>
      </c>
      <c r="T1234" s="5">
        <v>3732.6480689999999</v>
      </c>
      <c r="U1234" s="5">
        <f t="shared" si="4"/>
        <v>8.2248731988207435</v>
      </c>
      <c r="V1234" s="2">
        <v>0</v>
      </c>
      <c r="W1234" s="12">
        <v>0</v>
      </c>
      <c r="X1234" s="5">
        <v>0.105272</v>
      </c>
      <c r="Y1234" s="6">
        <f t="shared" si="73"/>
        <v>86.147299509001641</v>
      </c>
      <c r="Z1234" s="5">
        <v>6312584</v>
      </c>
      <c r="AA1234" s="5">
        <v>277</v>
      </c>
      <c r="AB1234" s="5">
        <v>98678</v>
      </c>
      <c r="AC1234" s="5">
        <v>16</v>
      </c>
      <c r="AD1234" s="5">
        <v>0</v>
      </c>
      <c r="AE1234" s="5">
        <v>0</v>
      </c>
      <c r="AF1234" s="5">
        <v>1</v>
      </c>
      <c r="AG1234" s="5">
        <v>0</v>
      </c>
      <c r="AH1234" s="5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1</v>
      </c>
      <c r="AP1234" s="6">
        <v>0</v>
      </c>
      <c r="AQ1234" s="6">
        <v>0</v>
      </c>
      <c r="AR1234" s="6">
        <v>0</v>
      </c>
      <c r="AS1234" s="11">
        <v>0</v>
      </c>
      <c r="AT1234" s="5">
        <v>1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</row>
    <row r="1235" spans="1:52" ht="15.75" customHeight="1">
      <c r="A1235" s="4">
        <v>44105</v>
      </c>
      <c r="B1235" s="2" t="s">
        <v>20</v>
      </c>
      <c r="C1235" s="19">
        <v>2</v>
      </c>
      <c r="D1235" s="5" t="s">
        <v>22</v>
      </c>
      <c r="E1235" s="6">
        <v>8751.8312999999998</v>
      </c>
      <c r="F1235" s="6">
        <f t="shared" si="0"/>
        <v>9.0770182488818367</v>
      </c>
      <c r="G1235" s="21">
        <v>7665.5039999999999</v>
      </c>
      <c r="H1235" s="30">
        <f t="shared" si="72"/>
        <v>373054.52799999999</v>
      </c>
      <c r="I1235" s="10">
        <f t="shared" si="74"/>
        <v>12.829479875609136</v>
      </c>
      <c r="J1235" s="10">
        <v>0.5</v>
      </c>
      <c r="K1235" s="10">
        <v>429.25</v>
      </c>
      <c r="L1235" s="6">
        <f t="shared" si="59"/>
        <v>6.062039499777585</v>
      </c>
      <c r="M1235" s="11">
        <v>135.43590900000001</v>
      </c>
      <c r="N1235" s="11">
        <f t="shared" si="60"/>
        <v>4.9158549732252235</v>
      </c>
      <c r="O1235" s="5">
        <v>0</v>
      </c>
      <c r="P1235" s="5">
        <v>1</v>
      </c>
      <c r="Q1235" s="12">
        <v>1</v>
      </c>
      <c r="R1235" s="5">
        <v>0</v>
      </c>
      <c r="S1235" s="5">
        <f t="shared" si="61"/>
        <v>0</v>
      </c>
      <c r="T1235" s="5">
        <v>3732.6480689999999</v>
      </c>
      <c r="U1235" s="5">
        <f t="shared" si="4"/>
        <v>8.2248731988207435</v>
      </c>
      <c r="V1235" s="2">
        <v>0</v>
      </c>
      <c r="W1235" s="12">
        <v>0</v>
      </c>
      <c r="X1235" s="5">
        <v>0.10505100000000001</v>
      </c>
      <c r="Y1235" s="6">
        <f t="shared" si="73"/>
        <v>85.966448445171849</v>
      </c>
      <c r="Z1235" s="5">
        <v>8184082</v>
      </c>
      <c r="AA1235" s="5">
        <v>236</v>
      </c>
      <c r="AB1235" s="5">
        <v>122111</v>
      </c>
      <c r="AC1235" s="5">
        <v>0</v>
      </c>
      <c r="AD1235" s="5">
        <v>0</v>
      </c>
      <c r="AE1235" s="5">
        <v>0</v>
      </c>
      <c r="AF1235" s="5">
        <v>1</v>
      </c>
      <c r="AG1235" s="5">
        <v>0</v>
      </c>
      <c r="AH1235" s="5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1</v>
      </c>
      <c r="AQ1235" s="6">
        <v>0</v>
      </c>
      <c r="AR1235" s="6">
        <v>0</v>
      </c>
      <c r="AS1235" s="11">
        <v>0</v>
      </c>
      <c r="AT1235" s="5">
        <v>1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</row>
    <row r="1236" spans="1:52" ht="15.75" customHeight="1">
      <c r="A1236" s="4">
        <v>44136</v>
      </c>
      <c r="B1236" s="2" t="s">
        <v>20</v>
      </c>
      <c r="C1236" s="19">
        <v>2</v>
      </c>
      <c r="D1236" s="5" t="s">
        <v>22</v>
      </c>
      <c r="E1236" s="6">
        <v>6448.7178000000004</v>
      </c>
      <c r="F1236" s="6">
        <f t="shared" si="0"/>
        <v>8.7716365993306535</v>
      </c>
      <c r="G1236" s="21">
        <v>6547.6180000000004</v>
      </c>
      <c r="H1236" s="30">
        <f t="shared" ref="H1236:H1261" si="75">G1236+H1235</f>
        <v>379602.14600000001</v>
      </c>
      <c r="I1236" s="10">
        <f t="shared" si="74"/>
        <v>12.846878999021213</v>
      </c>
      <c r="J1236" s="10">
        <v>0.5</v>
      </c>
      <c r="K1236" s="10">
        <v>449.7</v>
      </c>
      <c r="L1236" s="6">
        <f t="shared" si="59"/>
        <v>6.1085806937766618</v>
      </c>
      <c r="M1236" s="11">
        <v>135.5710746</v>
      </c>
      <c r="N1236" s="11">
        <f t="shared" si="60"/>
        <v>4.9168451721517252</v>
      </c>
      <c r="O1236" s="5">
        <v>0</v>
      </c>
      <c r="P1236" s="5">
        <v>1</v>
      </c>
      <c r="Q1236" s="12">
        <v>1</v>
      </c>
      <c r="R1236" s="5">
        <v>0</v>
      </c>
      <c r="S1236" s="5">
        <f t="shared" si="61"/>
        <v>0</v>
      </c>
      <c r="T1236" s="5">
        <v>3732.6480689999999</v>
      </c>
      <c r="U1236" s="5">
        <f t="shared" si="4"/>
        <v>8.2248731988207435</v>
      </c>
      <c r="V1236" s="2">
        <v>0</v>
      </c>
      <c r="W1236" s="12">
        <v>0</v>
      </c>
      <c r="X1236" s="5">
        <v>0.103877</v>
      </c>
      <c r="Y1236" s="6">
        <f t="shared" si="73"/>
        <v>85.005728314238937</v>
      </c>
      <c r="Z1236" s="5">
        <v>9462809</v>
      </c>
      <c r="AA1236" s="5">
        <v>991</v>
      </c>
      <c r="AB1236" s="5">
        <v>137621</v>
      </c>
      <c r="AC1236" s="5">
        <v>4</v>
      </c>
      <c r="AD1236" s="5">
        <v>0</v>
      </c>
      <c r="AE1236" s="5">
        <v>0</v>
      </c>
      <c r="AF1236" s="5">
        <v>1</v>
      </c>
      <c r="AG1236" s="5">
        <v>0</v>
      </c>
      <c r="AH1236" s="5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1</v>
      </c>
      <c r="AR1236" s="6">
        <v>0</v>
      </c>
      <c r="AS1236" s="11">
        <v>0</v>
      </c>
      <c r="AT1236" s="5">
        <v>1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</row>
    <row r="1237" spans="1:52" ht="15.75" customHeight="1">
      <c r="A1237" s="4">
        <v>44166</v>
      </c>
      <c r="B1237" s="2" t="s">
        <v>20</v>
      </c>
      <c r="C1237" s="19">
        <v>2</v>
      </c>
      <c r="D1237" s="5" t="s">
        <v>22</v>
      </c>
      <c r="E1237" s="6">
        <v>7369.9632000000001</v>
      </c>
      <c r="F1237" s="6">
        <f t="shared" si="0"/>
        <v>8.9051679919551763</v>
      </c>
      <c r="G1237" s="21">
        <v>7505.8059999999996</v>
      </c>
      <c r="H1237" s="30">
        <f t="shared" si="75"/>
        <v>387107.95199999999</v>
      </c>
      <c r="I1237" s="10">
        <f t="shared" si="74"/>
        <v>12.866458878850224</v>
      </c>
      <c r="J1237" s="10">
        <v>0.5</v>
      </c>
      <c r="K1237" s="10">
        <v>471.52</v>
      </c>
      <c r="L1237" s="6">
        <f t="shared" si="59"/>
        <v>6.1559615189893844</v>
      </c>
      <c r="M1237" s="11">
        <v>134.8952467</v>
      </c>
      <c r="N1237" s="11">
        <f t="shared" si="60"/>
        <v>4.9118843440921331</v>
      </c>
      <c r="O1237" s="5">
        <v>0</v>
      </c>
      <c r="P1237" s="5">
        <v>1</v>
      </c>
      <c r="Q1237" s="12">
        <v>1</v>
      </c>
      <c r="R1237" s="5">
        <v>0</v>
      </c>
      <c r="S1237" s="5">
        <f t="shared" si="61"/>
        <v>0</v>
      </c>
      <c r="T1237" s="5">
        <v>3732.6480689999999</v>
      </c>
      <c r="U1237" s="5">
        <f t="shared" si="4"/>
        <v>8.2248731988207435</v>
      </c>
      <c r="V1237" s="2">
        <v>0</v>
      </c>
      <c r="W1237" s="12">
        <v>0</v>
      </c>
      <c r="X1237" s="5">
        <v>0.104765</v>
      </c>
      <c r="Y1237" s="6">
        <f t="shared" si="73"/>
        <v>85.732405891980349</v>
      </c>
      <c r="Z1237" s="5">
        <v>10286709</v>
      </c>
      <c r="AA1237" s="5">
        <v>2532</v>
      </c>
      <c r="AB1237" s="5">
        <v>148994</v>
      </c>
      <c r="AC1237" s="5">
        <v>39</v>
      </c>
      <c r="AD1237" s="5">
        <v>0</v>
      </c>
      <c r="AE1237" s="5">
        <v>0</v>
      </c>
      <c r="AF1237" s="5">
        <v>1</v>
      </c>
      <c r="AG1237" s="5">
        <v>0</v>
      </c>
      <c r="AH1237" s="5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1</v>
      </c>
      <c r="AS1237" s="11">
        <v>0</v>
      </c>
      <c r="AT1237" s="5">
        <v>1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</row>
    <row r="1238" spans="1:52" ht="15.75" customHeight="1">
      <c r="A1238" s="4">
        <v>44197</v>
      </c>
      <c r="B1238" s="2" t="s">
        <v>20</v>
      </c>
      <c r="C1238" s="19">
        <v>2</v>
      </c>
      <c r="D1238" s="5" t="s">
        <v>22</v>
      </c>
      <c r="E1238" s="6">
        <v>6987.3921</v>
      </c>
      <c r="F1238" s="6">
        <f t="shared" si="0"/>
        <v>8.8518626754836625</v>
      </c>
      <c r="G1238" s="21">
        <v>9459.7579999999998</v>
      </c>
      <c r="H1238" s="30">
        <f t="shared" si="75"/>
        <v>396567.70999999996</v>
      </c>
      <c r="I1238" s="10">
        <f t="shared" si="74"/>
        <v>12.890602074708404</v>
      </c>
      <c r="J1238" s="10">
        <v>0.5</v>
      </c>
      <c r="K1238" s="10">
        <v>484.63</v>
      </c>
      <c r="L1238" s="6">
        <f t="shared" si="59"/>
        <v>6.1833857131934806</v>
      </c>
      <c r="M1238" s="11">
        <v>136.65239919999999</v>
      </c>
      <c r="N1238" s="11">
        <f t="shared" si="60"/>
        <v>4.9247316611497611</v>
      </c>
      <c r="O1238" s="5">
        <v>0</v>
      </c>
      <c r="P1238" s="5">
        <v>1</v>
      </c>
      <c r="Q1238" s="12">
        <v>1</v>
      </c>
      <c r="R1238" s="5">
        <v>0</v>
      </c>
      <c r="S1238" s="5">
        <f t="shared" si="61"/>
        <v>0</v>
      </c>
      <c r="T1238" s="5">
        <v>3732.6480689999999</v>
      </c>
      <c r="U1238" s="5">
        <f t="shared" si="4"/>
        <v>8.2248731988207435</v>
      </c>
      <c r="V1238" s="2">
        <v>0</v>
      </c>
      <c r="W1238" s="12">
        <v>0</v>
      </c>
      <c r="X1238" s="5">
        <v>0.103711</v>
      </c>
      <c r="Y1238" s="6">
        <f t="shared" ref="Y1238:Y1261" si="76">X1238*100/0.122</f>
        <v>85.009016393442622</v>
      </c>
      <c r="Z1238" s="5">
        <v>10757610</v>
      </c>
      <c r="AA1238" s="5">
        <v>1606</v>
      </c>
      <c r="AB1238" s="5">
        <v>154392</v>
      </c>
      <c r="AC1238" s="5">
        <v>33</v>
      </c>
      <c r="AD1238" s="5">
        <v>14509</v>
      </c>
      <c r="AE1238" s="5">
        <v>0</v>
      </c>
      <c r="AF1238" s="5">
        <v>1</v>
      </c>
      <c r="AG1238" s="5">
        <v>1</v>
      </c>
      <c r="AH1238" s="5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11">
        <v>0</v>
      </c>
      <c r="AT1238" s="5">
        <v>1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</row>
    <row r="1239" spans="1:52" ht="15.75" customHeight="1">
      <c r="A1239" s="4">
        <v>44228</v>
      </c>
      <c r="B1239" s="2" t="s">
        <v>20</v>
      </c>
      <c r="C1239" s="19">
        <v>2</v>
      </c>
      <c r="D1239" s="5" t="s">
        <v>22</v>
      </c>
      <c r="E1239" s="6">
        <v>6449.9004000000004</v>
      </c>
      <c r="F1239" s="6">
        <f t="shared" si="0"/>
        <v>8.7718199678101261</v>
      </c>
      <c r="G1239" s="21">
        <v>10530.674000000001</v>
      </c>
      <c r="H1239" s="30">
        <f t="shared" si="75"/>
        <v>407098.38399999996</v>
      </c>
      <c r="I1239" s="10">
        <f t="shared" si="74"/>
        <v>12.916810164942538</v>
      </c>
      <c r="J1239" s="10">
        <v>0.5</v>
      </c>
      <c r="K1239" s="10">
        <v>483.78</v>
      </c>
      <c r="L1239" s="6">
        <f t="shared" si="59"/>
        <v>6.1816302579249855</v>
      </c>
      <c r="M1239" s="11">
        <v>137.05789590000001</v>
      </c>
      <c r="N1239" s="11">
        <f t="shared" si="60"/>
        <v>4.9276731326840366</v>
      </c>
      <c r="O1239" s="5">
        <v>0</v>
      </c>
      <c r="P1239" s="5">
        <v>1</v>
      </c>
      <c r="Q1239" s="12">
        <v>1</v>
      </c>
      <c r="R1239" s="5">
        <v>0</v>
      </c>
      <c r="S1239" s="5">
        <f t="shared" si="61"/>
        <v>0</v>
      </c>
      <c r="T1239" s="5">
        <v>3732.6480689999999</v>
      </c>
      <c r="U1239" s="5">
        <f t="shared" si="4"/>
        <v>8.2248731988207435</v>
      </c>
      <c r="V1239" s="2">
        <v>0</v>
      </c>
      <c r="W1239" s="12">
        <v>0</v>
      </c>
      <c r="X1239" s="5">
        <v>0.103849</v>
      </c>
      <c r="Y1239" s="6">
        <f t="shared" si="76"/>
        <v>85.122131147540983</v>
      </c>
      <c r="Z1239" s="5">
        <v>11112241</v>
      </c>
      <c r="AA1239" s="5">
        <v>553</v>
      </c>
      <c r="AB1239" s="5">
        <v>157157</v>
      </c>
      <c r="AC1239" s="5">
        <v>18</v>
      </c>
      <c r="AD1239" s="5">
        <v>58719</v>
      </c>
      <c r="AE1239" s="5">
        <v>7015</v>
      </c>
      <c r="AF1239" s="5">
        <v>1</v>
      </c>
      <c r="AG1239" s="5">
        <v>0</v>
      </c>
      <c r="AH1239" s="5">
        <v>1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11">
        <v>0</v>
      </c>
      <c r="AT1239" s="5">
        <v>1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</row>
    <row r="1240" spans="1:52" ht="15.75" customHeight="1">
      <c r="A1240" s="4">
        <v>44256</v>
      </c>
      <c r="B1240" s="2" t="s">
        <v>20</v>
      </c>
      <c r="C1240" s="19">
        <v>2</v>
      </c>
      <c r="D1240" s="5" t="s">
        <v>22</v>
      </c>
      <c r="E1240" s="6">
        <v>4837.4252999999999</v>
      </c>
      <c r="F1240" s="6">
        <f t="shared" si="0"/>
        <v>8.4841378953583462</v>
      </c>
      <c r="G1240" s="21">
        <v>15349.796</v>
      </c>
      <c r="H1240" s="30">
        <f t="shared" si="75"/>
        <v>422448.17999999993</v>
      </c>
      <c r="I1240" s="10">
        <f t="shared" si="74"/>
        <v>12.953822067369556</v>
      </c>
      <c r="J1240" s="10">
        <v>0.5</v>
      </c>
      <c r="K1240" s="10">
        <v>496.73</v>
      </c>
      <c r="L1240" s="6">
        <f t="shared" si="59"/>
        <v>6.2080466189203456</v>
      </c>
      <c r="M1240" s="11">
        <v>137.1930615</v>
      </c>
      <c r="N1240" s="11">
        <f t="shared" si="60"/>
        <v>4.9286517038503295</v>
      </c>
      <c r="O1240" s="5">
        <v>0</v>
      </c>
      <c r="P1240" s="5">
        <v>1</v>
      </c>
      <c r="Q1240" s="12">
        <v>1</v>
      </c>
      <c r="R1240" s="5">
        <v>0</v>
      </c>
      <c r="S1240" s="5">
        <f t="shared" si="61"/>
        <v>0</v>
      </c>
      <c r="T1240" s="5">
        <v>3732.6480689999999</v>
      </c>
      <c r="U1240" s="5">
        <f t="shared" si="4"/>
        <v>8.2248731988207435</v>
      </c>
      <c r="V1240" s="2">
        <v>0</v>
      </c>
      <c r="W1240" s="12">
        <v>0</v>
      </c>
      <c r="X1240" s="5">
        <v>0.10434499999999999</v>
      </c>
      <c r="Y1240" s="6">
        <f t="shared" si="76"/>
        <v>85.528688524590166</v>
      </c>
      <c r="Z1240" s="5">
        <v>12149335</v>
      </c>
      <c r="AA1240" s="5">
        <v>462</v>
      </c>
      <c r="AB1240" s="5">
        <v>162468</v>
      </c>
      <c r="AC1240" s="5">
        <v>6</v>
      </c>
      <c r="AD1240" s="5">
        <v>2063543</v>
      </c>
      <c r="AE1240" s="5">
        <v>14781</v>
      </c>
      <c r="AF1240" s="5">
        <v>1</v>
      </c>
      <c r="AG1240" s="5">
        <v>0</v>
      </c>
      <c r="AH1240" s="5">
        <v>0</v>
      </c>
      <c r="AI1240" s="6">
        <v>1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11">
        <v>0</v>
      </c>
      <c r="AT1240" s="5">
        <v>1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</row>
    <row r="1241" spans="1:52" ht="15.75" customHeight="1">
      <c r="A1241" s="4">
        <v>44287</v>
      </c>
      <c r="B1241" s="2" t="s">
        <v>20</v>
      </c>
      <c r="C1241" s="19">
        <v>2</v>
      </c>
      <c r="D1241" s="5" t="s">
        <v>22</v>
      </c>
      <c r="E1241" s="6">
        <v>3762.4418999999998</v>
      </c>
      <c r="F1241" s="6">
        <f t="shared" si="0"/>
        <v>8.2328234670774396</v>
      </c>
      <c r="G1241" s="21">
        <v>14814.338</v>
      </c>
      <c r="H1241" s="30">
        <f t="shared" si="75"/>
        <v>437262.51799999992</v>
      </c>
      <c r="I1241" s="10">
        <f t="shared" si="74"/>
        <v>12.988289021401865</v>
      </c>
      <c r="J1241" s="10">
        <v>0.5</v>
      </c>
      <c r="K1241" s="10">
        <v>504.07</v>
      </c>
      <c r="L1241" s="6">
        <f t="shared" si="59"/>
        <v>6.2227151473160891</v>
      </c>
      <c r="M1241" s="11">
        <v>137.59855820000001</v>
      </c>
      <c r="N1241" s="11">
        <f t="shared" si="60"/>
        <v>4.9315816841042928</v>
      </c>
      <c r="O1241" s="5">
        <v>0</v>
      </c>
      <c r="P1241" s="5">
        <v>1</v>
      </c>
      <c r="Q1241" s="12">
        <v>1</v>
      </c>
      <c r="R1241" s="5">
        <v>0</v>
      </c>
      <c r="S1241" s="5">
        <f t="shared" si="61"/>
        <v>0</v>
      </c>
      <c r="T1241" s="5">
        <v>3732.6480689999999</v>
      </c>
      <c r="U1241" s="5">
        <f t="shared" si="4"/>
        <v>8.2248731988207435</v>
      </c>
      <c r="V1241" s="2">
        <v>0</v>
      </c>
      <c r="W1241" s="12">
        <v>0</v>
      </c>
      <c r="X1241" s="5">
        <v>0.104523</v>
      </c>
      <c r="Y1241" s="6">
        <f t="shared" si="76"/>
        <v>85.67459016393444</v>
      </c>
      <c r="Z1241" s="5">
        <v>19164969</v>
      </c>
      <c r="AA1241" s="5">
        <v>307</v>
      </c>
      <c r="AB1241" s="5">
        <v>211853</v>
      </c>
      <c r="AC1241" s="5">
        <v>4</v>
      </c>
      <c r="AD1241" s="5">
        <v>2729335</v>
      </c>
      <c r="AE1241" s="5">
        <v>36270</v>
      </c>
      <c r="AF1241" s="5">
        <v>1</v>
      </c>
      <c r="AG1241" s="5">
        <v>0</v>
      </c>
      <c r="AH1241" s="5">
        <v>0</v>
      </c>
      <c r="AI1241" s="6">
        <v>0</v>
      </c>
      <c r="AJ1241" s="6">
        <v>1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11">
        <v>0</v>
      </c>
      <c r="AT1241" s="5">
        <v>1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</row>
    <row r="1242" spans="1:52" ht="15.75" customHeight="1">
      <c r="A1242" s="9">
        <v>44317</v>
      </c>
      <c r="B1242" s="2" t="s">
        <v>20</v>
      </c>
      <c r="C1242" s="19">
        <v>2</v>
      </c>
      <c r="D1242" s="5" t="s">
        <v>22</v>
      </c>
      <c r="E1242" s="6">
        <v>8062.3755000000001</v>
      </c>
      <c r="F1242" s="6">
        <f t="shared" si="0"/>
        <v>8.9949635191243367</v>
      </c>
      <c r="G1242" s="21">
        <v>13386.45</v>
      </c>
      <c r="H1242" s="30">
        <f t="shared" si="75"/>
        <v>450648.96799999994</v>
      </c>
      <c r="I1242" s="10">
        <f t="shared" si="74"/>
        <v>13.018443973956416</v>
      </c>
      <c r="J1242" s="10">
        <v>0.5</v>
      </c>
      <c r="K1242" s="10">
        <v>477.97</v>
      </c>
      <c r="L1242" s="6">
        <f t="shared" si="59"/>
        <v>6.1695479690155945</v>
      </c>
      <c r="M1242" s="11">
        <v>137.32822709999999</v>
      </c>
      <c r="N1242" s="11">
        <f t="shared" si="60"/>
        <v>4.9296293183511839</v>
      </c>
      <c r="O1242" s="5">
        <v>0</v>
      </c>
      <c r="P1242" s="5">
        <v>1</v>
      </c>
      <c r="Q1242" s="12">
        <v>1</v>
      </c>
      <c r="R1242" s="5">
        <v>0</v>
      </c>
      <c r="S1242" s="5">
        <f t="shared" si="61"/>
        <v>0</v>
      </c>
      <c r="T1242" s="5">
        <v>3732.6480689999999</v>
      </c>
      <c r="U1242" s="5">
        <f t="shared" si="4"/>
        <v>8.2248731988207435</v>
      </c>
      <c r="V1242" s="2">
        <v>0</v>
      </c>
      <c r="W1242" s="12">
        <v>0</v>
      </c>
      <c r="X1242" s="5">
        <v>0.104841</v>
      </c>
      <c r="Y1242" s="6">
        <f t="shared" si="76"/>
        <v>85.935245901639348</v>
      </c>
      <c r="Z1242" s="5">
        <v>28175044</v>
      </c>
      <c r="AA1242" s="5">
        <v>67</v>
      </c>
      <c r="AB1242" s="5">
        <v>331895</v>
      </c>
      <c r="AC1242" s="5">
        <v>1</v>
      </c>
      <c r="AD1242" s="5">
        <v>1784772</v>
      </c>
      <c r="AE1242" s="5">
        <v>36450</v>
      </c>
      <c r="AF1242" s="5">
        <v>1</v>
      </c>
      <c r="AG1242" s="5">
        <v>0</v>
      </c>
      <c r="AH1242" s="5">
        <v>0</v>
      </c>
      <c r="AI1242" s="6">
        <v>0</v>
      </c>
      <c r="AJ1242" s="6">
        <v>0</v>
      </c>
      <c r="AK1242" s="6">
        <v>1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11">
        <v>0</v>
      </c>
      <c r="AT1242" s="5">
        <v>1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</row>
    <row r="1243" spans="1:52" ht="15.75" customHeight="1">
      <c r="A1243" s="4">
        <v>44348</v>
      </c>
      <c r="B1243" s="2" t="s">
        <v>20</v>
      </c>
      <c r="C1243" s="19">
        <v>2</v>
      </c>
      <c r="D1243" s="5" t="s">
        <v>22</v>
      </c>
      <c r="E1243" s="6">
        <v>5374.9170000000004</v>
      </c>
      <c r="F1243" s="6">
        <f t="shared" si="0"/>
        <v>8.5894984110161712</v>
      </c>
      <c r="G1243" s="21">
        <v>13564.936</v>
      </c>
      <c r="H1243" s="30">
        <f t="shared" si="75"/>
        <v>464213.90399999992</v>
      </c>
      <c r="I1243" s="10">
        <f t="shared" si="74"/>
        <v>13.048100724980538</v>
      </c>
      <c r="J1243" s="10">
        <v>0.5</v>
      </c>
      <c r="K1243" s="10">
        <v>508.07</v>
      </c>
      <c r="L1243" s="6">
        <f t="shared" si="59"/>
        <v>6.2306192333611756</v>
      </c>
      <c r="M1243" s="11">
        <v>136.92273030000001</v>
      </c>
      <c r="N1243" s="11">
        <f t="shared" si="60"/>
        <v>4.9266936029781405</v>
      </c>
      <c r="O1243" s="5">
        <v>0</v>
      </c>
      <c r="P1243" s="5">
        <v>1</v>
      </c>
      <c r="Q1243" s="12">
        <v>1</v>
      </c>
      <c r="R1243" s="5">
        <v>0</v>
      </c>
      <c r="S1243" s="5">
        <f t="shared" si="61"/>
        <v>0</v>
      </c>
      <c r="T1243" s="5">
        <v>3732.6480689999999</v>
      </c>
      <c r="U1243" s="5">
        <f t="shared" si="4"/>
        <v>8.2248731988207435</v>
      </c>
      <c r="V1243" s="2">
        <v>0</v>
      </c>
      <c r="W1243" s="12">
        <v>0</v>
      </c>
      <c r="X1243" s="5">
        <v>0.104888</v>
      </c>
      <c r="Y1243" s="6">
        <f t="shared" si="76"/>
        <v>85.973770491803279</v>
      </c>
      <c r="Z1243" s="5">
        <v>30411634</v>
      </c>
      <c r="AA1243" s="5">
        <v>82</v>
      </c>
      <c r="AB1243" s="5">
        <v>399459</v>
      </c>
      <c r="AC1243" s="5">
        <v>1</v>
      </c>
      <c r="AD1243" s="5">
        <v>1734226</v>
      </c>
      <c r="AE1243" s="5">
        <v>60319</v>
      </c>
      <c r="AF1243" s="5">
        <v>1</v>
      </c>
      <c r="AG1243" s="5">
        <v>0</v>
      </c>
      <c r="AH1243" s="5">
        <v>0</v>
      </c>
      <c r="AI1243" s="6">
        <v>0</v>
      </c>
      <c r="AJ1243" s="6">
        <v>0</v>
      </c>
      <c r="AK1243" s="6">
        <v>0</v>
      </c>
      <c r="AL1243" s="6">
        <v>1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11">
        <v>0</v>
      </c>
      <c r="AT1243" s="5">
        <v>1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</row>
    <row r="1244" spans="1:52" ht="15.75" customHeight="1">
      <c r="A1244" s="4">
        <v>44378</v>
      </c>
      <c r="B1244" s="2" t="s">
        <v>20</v>
      </c>
      <c r="C1244" s="19">
        <v>2</v>
      </c>
      <c r="D1244" s="5" t="s">
        <v>22</v>
      </c>
      <c r="E1244" s="6">
        <v>8599.8672000000006</v>
      </c>
      <c r="F1244" s="6">
        <f t="shared" si="0"/>
        <v>9.0595020402619078</v>
      </c>
      <c r="G1244" s="21">
        <v>13743.422</v>
      </c>
      <c r="H1244" s="30">
        <f t="shared" si="75"/>
        <v>477957.32599999994</v>
      </c>
      <c r="I1244" s="10">
        <f t="shared" si="74"/>
        <v>13.077276731337612</v>
      </c>
      <c r="J1244" s="10">
        <v>0.5</v>
      </c>
      <c r="K1244" s="10">
        <v>471.44</v>
      </c>
      <c r="L1244" s="6">
        <f t="shared" si="59"/>
        <v>6.1557918405296581</v>
      </c>
      <c r="M1244" s="5">
        <v>137.05789590000001</v>
      </c>
      <c r="N1244" s="11">
        <f t="shared" si="60"/>
        <v>4.9276731326840366</v>
      </c>
      <c r="O1244" s="5">
        <v>0</v>
      </c>
      <c r="P1244" s="5">
        <v>1</v>
      </c>
      <c r="Q1244" s="12">
        <v>1</v>
      </c>
      <c r="R1244" s="5">
        <v>0</v>
      </c>
      <c r="S1244" s="5">
        <f t="shared" si="61"/>
        <v>0</v>
      </c>
      <c r="T1244" s="5">
        <v>3732.6480689999999</v>
      </c>
      <c r="U1244" s="5">
        <f t="shared" si="4"/>
        <v>8.2248731988207435</v>
      </c>
      <c r="V1244" s="2">
        <v>0</v>
      </c>
      <c r="W1244" s="12">
        <v>0</v>
      </c>
      <c r="X1244" s="5">
        <v>0.10591399999999999</v>
      </c>
      <c r="Y1244" s="6">
        <f t="shared" si="76"/>
        <v>86.814754098360652</v>
      </c>
      <c r="Z1244" s="5">
        <v>31655824</v>
      </c>
      <c r="AA1244" s="5">
        <v>61</v>
      </c>
      <c r="AB1244" s="5">
        <v>424351</v>
      </c>
      <c r="AC1244" s="5">
        <v>1</v>
      </c>
      <c r="AE1244" s="5">
        <v>65027</v>
      </c>
      <c r="AF1244" s="5">
        <v>1</v>
      </c>
      <c r="AG1244" s="5">
        <v>0</v>
      </c>
      <c r="AH1244" s="5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1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11">
        <v>0</v>
      </c>
      <c r="AT1244" s="5">
        <v>1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</row>
    <row r="1245" spans="1:52" ht="15.75" customHeight="1">
      <c r="A1245" s="4">
        <v>44409</v>
      </c>
      <c r="B1245" s="2" t="s">
        <v>20</v>
      </c>
      <c r="C1245" s="19">
        <v>2</v>
      </c>
      <c r="D1245" s="5" t="s">
        <v>22</v>
      </c>
      <c r="E1245" s="6">
        <v>6181.1545500000002</v>
      </c>
      <c r="F1245" s="6">
        <f t="shared" si="0"/>
        <v>8.7292603533913304</v>
      </c>
      <c r="G1245" s="21">
        <v>15171.31</v>
      </c>
      <c r="H1245" s="30">
        <f t="shared" si="75"/>
        <v>493128.63599999994</v>
      </c>
      <c r="I1245" s="10">
        <f t="shared" si="74"/>
        <v>13.108525343939123</v>
      </c>
      <c r="J1245" s="10">
        <v>0.5</v>
      </c>
      <c r="K1245" s="10">
        <v>508.07</v>
      </c>
      <c r="L1245" s="6">
        <f t="shared" si="59"/>
        <v>6.2306192333611756</v>
      </c>
      <c r="M1245" s="11">
        <v>137.1930615</v>
      </c>
      <c r="N1245" s="11">
        <f t="shared" si="60"/>
        <v>4.9286517038503295</v>
      </c>
      <c r="O1245" s="5">
        <v>0</v>
      </c>
      <c r="P1245" s="5">
        <v>1</v>
      </c>
      <c r="Q1245" s="12">
        <v>1</v>
      </c>
      <c r="R1245" s="5">
        <v>0</v>
      </c>
      <c r="S1245" s="5">
        <f t="shared" si="61"/>
        <v>0</v>
      </c>
      <c r="T1245" s="5">
        <v>3732.6480689999999</v>
      </c>
      <c r="U1245" s="5">
        <f t="shared" si="4"/>
        <v>8.2248731988207435</v>
      </c>
      <c r="V1245" s="2">
        <v>0</v>
      </c>
      <c r="W1245" s="12">
        <v>0</v>
      </c>
      <c r="X1245" s="5">
        <v>0.10609300000000001</v>
      </c>
      <c r="Y1245" s="6">
        <f t="shared" si="76"/>
        <v>86.961475409836069</v>
      </c>
      <c r="Z1245" s="5">
        <v>32810845</v>
      </c>
      <c r="AA1245" s="5">
        <v>128</v>
      </c>
      <c r="AB1245" s="5">
        <v>439020</v>
      </c>
      <c r="AC1245" s="5">
        <v>0</v>
      </c>
      <c r="AD1245" s="5">
        <v>5493614</v>
      </c>
      <c r="AE1245" s="5">
        <v>61376</v>
      </c>
      <c r="AF1245" s="5">
        <v>1</v>
      </c>
      <c r="AG1245" s="5">
        <v>0</v>
      </c>
      <c r="AH1245" s="5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1</v>
      </c>
      <c r="AO1245" s="6">
        <v>0</v>
      </c>
      <c r="AP1245" s="6">
        <v>0</v>
      </c>
      <c r="AQ1245" s="6">
        <v>0</v>
      </c>
      <c r="AR1245" s="6">
        <v>0</v>
      </c>
      <c r="AS1245" s="11">
        <v>0</v>
      </c>
      <c r="AT1245" s="5">
        <v>1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</row>
    <row r="1246" spans="1:52" ht="15.75" customHeight="1">
      <c r="A1246" s="4">
        <v>44440</v>
      </c>
      <c r="B1246" s="2" t="s">
        <v>20</v>
      </c>
      <c r="C1246" s="19">
        <v>2</v>
      </c>
      <c r="D1246" s="5" t="s">
        <v>22</v>
      </c>
      <c r="E1246" s="6">
        <v>5912.4087</v>
      </c>
      <c r="F1246" s="6">
        <f t="shared" si="0"/>
        <v>8.6848085908204968</v>
      </c>
      <c r="G1246" s="21">
        <v>13921.907999999999</v>
      </c>
      <c r="H1246" s="30">
        <f t="shared" si="75"/>
        <v>507050.54399999994</v>
      </c>
      <c r="I1246" s="10">
        <f t="shared" si="74"/>
        <v>13.136365969912065</v>
      </c>
      <c r="J1246" s="10">
        <v>0.5</v>
      </c>
      <c r="K1246" s="10">
        <v>471.44</v>
      </c>
      <c r="L1246" s="6">
        <f t="shared" si="59"/>
        <v>6.1557918405296581</v>
      </c>
      <c r="M1246" s="5">
        <v>134.08425320000001</v>
      </c>
      <c r="N1246" s="11">
        <f t="shared" si="60"/>
        <v>4.9058986815481793</v>
      </c>
      <c r="O1246" s="5">
        <v>0</v>
      </c>
      <c r="P1246" s="5">
        <v>1</v>
      </c>
      <c r="Q1246" s="12">
        <v>1</v>
      </c>
      <c r="R1246" s="5">
        <v>0</v>
      </c>
      <c r="S1246" s="5">
        <f t="shared" si="61"/>
        <v>0</v>
      </c>
      <c r="T1246" s="5">
        <v>3732.6480689999999</v>
      </c>
      <c r="U1246" s="5">
        <f t="shared" si="4"/>
        <v>8.2248731988207435</v>
      </c>
      <c r="V1246" s="2">
        <v>0</v>
      </c>
      <c r="W1246" s="12">
        <v>0</v>
      </c>
      <c r="X1246" s="5">
        <v>0.106116</v>
      </c>
      <c r="Y1246" s="6">
        <f t="shared" si="76"/>
        <v>86.98032786885247</v>
      </c>
      <c r="Z1246" s="5">
        <v>33766707</v>
      </c>
      <c r="AA1246" s="5">
        <v>106</v>
      </c>
      <c r="AB1246" s="5">
        <v>448339</v>
      </c>
      <c r="AC1246" s="5">
        <v>1</v>
      </c>
      <c r="AD1246" s="5">
        <v>6732827</v>
      </c>
      <c r="AE1246" s="5">
        <v>30293</v>
      </c>
      <c r="AF1246" s="5">
        <v>1</v>
      </c>
      <c r="AG1246" s="5">
        <v>0</v>
      </c>
      <c r="AH1246" s="5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1</v>
      </c>
      <c r="AP1246" s="6">
        <v>0</v>
      </c>
      <c r="AQ1246" s="6">
        <v>0</v>
      </c>
      <c r="AR1246" s="6">
        <v>0</v>
      </c>
      <c r="AS1246" s="11">
        <v>0</v>
      </c>
      <c r="AT1246" s="5">
        <v>1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</row>
    <row r="1247" spans="1:52" ht="15.75" customHeight="1">
      <c r="A1247" s="4">
        <v>44470</v>
      </c>
      <c r="B1247" s="2" t="s">
        <v>20</v>
      </c>
      <c r="C1247" s="19">
        <v>2</v>
      </c>
      <c r="D1247" s="5" t="s">
        <v>22</v>
      </c>
      <c r="E1247" s="6">
        <v>10212.3423</v>
      </c>
      <c r="F1247" s="6">
        <f t="shared" si="0"/>
        <v>9.2313522971885664</v>
      </c>
      <c r="G1247" s="21">
        <v>8567.3279999999995</v>
      </c>
      <c r="H1247" s="30">
        <f t="shared" si="75"/>
        <v>515617.87199999992</v>
      </c>
      <c r="I1247" s="10">
        <f t="shared" si="74"/>
        <v>13.153121211975529</v>
      </c>
      <c r="J1247" s="10">
        <v>0.5</v>
      </c>
      <c r="K1247" s="10">
        <v>461.8</v>
      </c>
      <c r="L1247" s="6">
        <f t="shared" si="59"/>
        <v>6.1351318969203952</v>
      </c>
      <c r="M1247" s="11">
        <v>137.8688894</v>
      </c>
      <c r="N1247" s="11">
        <f t="shared" si="60"/>
        <v>4.9335302462716619</v>
      </c>
      <c r="O1247" s="5">
        <v>0</v>
      </c>
      <c r="P1247" s="5">
        <v>1</v>
      </c>
      <c r="Q1247" s="12">
        <v>1</v>
      </c>
      <c r="R1247" s="5">
        <v>0</v>
      </c>
      <c r="S1247" s="5">
        <f t="shared" si="61"/>
        <v>0</v>
      </c>
      <c r="T1247" s="5">
        <v>3732.6480689999999</v>
      </c>
      <c r="U1247" s="5">
        <f t="shared" si="4"/>
        <v>8.2248731988207435</v>
      </c>
      <c r="V1247" s="2">
        <v>0</v>
      </c>
      <c r="W1247" s="12">
        <v>0</v>
      </c>
      <c r="X1247" s="5">
        <v>0.106263</v>
      </c>
      <c r="Y1247" s="6">
        <f t="shared" si="76"/>
        <v>87.100819672131152</v>
      </c>
      <c r="Z1247" s="5">
        <v>34285814</v>
      </c>
      <c r="AA1247" s="5">
        <v>152</v>
      </c>
      <c r="AB1247" s="5">
        <v>458437</v>
      </c>
      <c r="AC1247" s="5">
        <v>0</v>
      </c>
      <c r="AD1247" s="5">
        <v>4141918</v>
      </c>
      <c r="AE1247" s="5">
        <v>6302</v>
      </c>
      <c r="AF1247" s="5">
        <v>1</v>
      </c>
      <c r="AG1247" s="5">
        <v>0</v>
      </c>
      <c r="AH1247" s="5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1</v>
      </c>
      <c r="AQ1247" s="6">
        <v>0</v>
      </c>
      <c r="AR1247" s="6">
        <v>0</v>
      </c>
      <c r="AS1247" s="11">
        <v>0</v>
      </c>
      <c r="AT1247" s="5">
        <v>1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</row>
    <row r="1248" spans="1:52" ht="15.75" customHeight="1">
      <c r="A1248" s="4">
        <v>44501</v>
      </c>
      <c r="B1248" s="2" t="s">
        <v>20</v>
      </c>
      <c r="C1248" s="19">
        <v>2</v>
      </c>
      <c r="D1248" s="5" t="s">
        <v>22</v>
      </c>
      <c r="E1248" s="6">
        <v>7524.8837999999996</v>
      </c>
      <c r="F1248" s="6">
        <f t="shared" si="0"/>
        <v>8.925970647637385</v>
      </c>
      <c r="G1248" s="21">
        <v>7317.9260000000004</v>
      </c>
      <c r="H1248" s="30">
        <f t="shared" si="75"/>
        <v>522935.79799999989</v>
      </c>
      <c r="I1248" s="10">
        <f t="shared" si="74"/>
        <v>13.167213978341609</v>
      </c>
      <c r="J1248" s="10">
        <v>0.5</v>
      </c>
      <c r="K1248" s="10">
        <v>516.14</v>
      </c>
      <c r="L1248" s="6">
        <f t="shared" si="59"/>
        <v>6.2463780465109942</v>
      </c>
      <c r="M1248" s="5">
        <v>138.13922049999999</v>
      </c>
      <c r="N1248" s="11">
        <f t="shared" si="60"/>
        <v>4.9354750182087086</v>
      </c>
      <c r="O1248" s="5">
        <v>0</v>
      </c>
      <c r="P1248" s="5">
        <v>1</v>
      </c>
      <c r="Q1248" s="12">
        <v>1</v>
      </c>
      <c r="R1248" s="5">
        <v>0</v>
      </c>
      <c r="S1248" s="5">
        <f t="shared" si="61"/>
        <v>0</v>
      </c>
      <c r="T1248" s="5">
        <v>3732.6480689999999</v>
      </c>
      <c r="U1248" s="5">
        <f t="shared" si="4"/>
        <v>8.2248731988207435</v>
      </c>
      <c r="V1248" s="2">
        <v>0</v>
      </c>
      <c r="W1248" s="12">
        <v>0</v>
      </c>
      <c r="X1248" s="5">
        <v>0.106451</v>
      </c>
      <c r="Y1248" s="6">
        <f t="shared" si="76"/>
        <v>87.25491803278689</v>
      </c>
      <c r="Z1248" s="5">
        <v>34596776</v>
      </c>
      <c r="AA1248" s="5">
        <v>90</v>
      </c>
      <c r="AB1248" s="5">
        <v>469247</v>
      </c>
      <c r="AC1248" s="5">
        <v>0</v>
      </c>
      <c r="AD1248" s="5">
        <v>8563136</v>
      </c>
      <c r="AE1248" s="5">
        <v>21275</v>
      </c>
      <c r="AF1248" s="5">
        <v>1</v>
      </c>
      <c r="AG1248" s="5">
        <v>0</v>
      </c>
      <c r="AH1248" s="5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1</v>
      </c>
      <c r="AR1248" s="6">
        <v>0</v>
      </c>
      <c r="AS1248" s="11">
        <v>0</v>
      </c>
      <c r="AT1248" s="5">
        <v>1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</row>
    <row r="1249" spans="1:52" ht="15.75" customHeight="1">
      <c r="A1249" s="4">
        <v>44531</v>
      </c>
      <c r="B1249" s="2" t="s">
        <v>20</v>
      </c>
      <c r="C1249" s="19">
        <v>2</v>
      </c>
      <c r="D1249" s="5" t="s">
        <v>22</v>
      </c>
      <c r="E1249" s="6">
        <v>8599.8672000000006</v>
      </c>
      <c r="F1249" s="6">
        <f t="shared" si="0"/>
        <v>9.0595020402619078</v>
      </c>
      <c r="G1249" s="21">
        <v>8388.8420000000006</v>
      </c>
      <c r="H1249" s="30">
        <f t="shared" si="75"/>
        <v>531324.6399999999</v>
      </c>
      <c r="I1249" s="10">
        <f t="shared" si="74"/>
        <v>13.183128488175258</v>
      </c>
      <c r="J1249" s="10">
        <v>0.5</v>
      </c>
      <c r="K1249" s="10">
        <v>518.45000000000005</v>
      </c>
      <c r="L1249" s="6">
        <f t="shared" si="59"/>
        <v>6.250843591004287</v>
      </c>
      <c r="M1249" s="11">
        <v>138.13922049999999</v>
      </c>
      <c r="N1249" s="11">
        <f t="shared" si="60"/>
        <v>4.9354750182087086</v>
      </c>
      <c r="O1249" s="5">
        <v>0</v>
      </c>
      <c r="P1249" s="5">
        <v>1</v>
      </c>
      <c r="Q1249" s="12">
        <v>1</v>
      </c>
      <c r="R1249" s="5">
        <v>0</v>
      </c>
      <c r="S1249" s="5">
        <f t="shared" si="61"/>
        <v>0</v>
      </c>
      <c r="T1249" s="5">
        <v>3732.6480689999999</v>
      </c>
      <c r="U1249" s="5">
        <f t="shared" si="4"/>
        <v>8.2248731988207435</v>
      </c>
      <c r="V1249" s="2">
        <v>0</v>
      </c>
      <c r="W1249" s="12">
        <v>0</v>
      </c>
      <c r="X1249" s="5">
        <v>0.106961</v>
      </c>
      <c r="Y1249" s="6">
        <f t="shared" si="76"/>
        <v>87.672950819672124</v>
      </c>
      <c r="Z1249" s="5">
        <v>34861579</v>
      </c>
      <c r="AA1249" s="5">
        <v>213</v>
      </c>
      <c r="AB1249" s="5">
        <v>481486</v>
      </c>
      <c r="AC1249" s="5">
        <v>0</v>
      </c>
      <c r="AD1249" s="5">
        <v>10147925</v>
      </c>
      <c r="AE1249" s="5">
        <v>18203</v>
      </c>
      <c r="AF1249" s="5">
        <v>1</v>
      </c>
      <c r="AG1249" s="5">
        <v>0</v>
      </c>
      <c r="AH1249" s="5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1</v>
      </c>
      <c r="AS1249" s="11">
        <v>0</v>
      </c>
      <c r="AT1249" s="5">
        <v>1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</row>
    <row r="1250" spans="1:52" ht="15.75" customHeight="1">
      <c r="A1250" s="4">
        <v>44562</v>
      </c>
      <c r="B1250" s="2" t="s">
        <v>20</v>
      </c>
      <c r="C1250" s="19">
        <v>2</v>
      </c>
      <c r="D1250" s="5" t="s">
        <v>22</v>
      </c>
      <c r="E1250" s="6">
        <v>8541</v>
      </c>
      <c r="F1250" s="6">
        <f t="shared" si="0"/>
        <v>9.0526333759461473</v>
      </c>
      <c r="G1250" s="21">
        <v>9858.0635999999995</v>
      </c>
      <c r="H1250" s="30">
        <f t="shared" si="75"/>
        <v>541182.70359999989</v>
      </c>
      <c r="I1250" s="10">
        <f t="shared" si="74"/>
        <v>13.201512215418466</v>
      </c>
      <c r="J1250" s="10">
        <v>0.5</v>
      </c>
      <c r="K1250" s="10">
        <v>511.96</v>
      </c>
      <c r="L1250" s="6">
        <f t="shared" si="59"/>
        <v>6.2382464969875908</v>
      </c>
      <c r="M1250" s="5">
        <v>138.27438609999999</v>
      </c>
      <c r="N1250" s="11">
        <f t="shared" si="60"/>
        <v>4.9364459880709219</v>
      </c>
      <c r="O1250" s="5">
        <v>0</v>
      </c>
      <c r="P1250" s="5">
        <v>1</v>
      </c>
      <c r="Q1250" s="12">
        <v>1</v>
      </c>
      <c r="R1250" s="5">
        <v>0</v>
      </c>
      <c r="S1250" s="5">
        <f t="shared" si="61"/>
        <v>0</v>
      </c>
      <c r="T1250" s="5">
        <v>3732.6480689999999</v>
      </c>
      <c r="U1250" s="5">
        <f t="shared" si="4"/>
        <v>8.2248731988207435</v>
      </c>
      <c r="V1250" s="2">
        <v>0</v>
      </c>
      <c r="W1250" s="12">
        <v>0</v>
      </c>
      <c r="X1250" s="5">
        <v>0.104806</v>
      </c>
      <c r="Y1250" s="6">
        <f t="shared" si="76"/>
        <v>85.906557377049168</v>
      </c>
      <c r="Z1250" s="5">
        <v>41469499</v>
      </c>
      <c r="AA1250" s="5">
        <v>1548</v>
      </c>
      <c r="AB1250" s="5">
        <v>496242</v>
      </c>
      <c r="AC1250" s="5">
        <v>0</v>
      </c>
      <c r="AD1250" s="5">
        <v>7423888</v>
      </c>
      <c r="AE1250" s="5">
        <v>10431</v>
      </c>
      <c r="AF1250" s="5">
        <v>1</v>
      </c>
      <c r="AG1250" s="5">
        <v>1</v>
      </c>
      <c r="AH1250" s="5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11">
        <v>0</v>
      </c>
      <c r="AT1250" s="5">
        <v>1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</row>
    <row r="1251" spans="1:52" ht="15.75" customHeight="1">
      <c r="A1251" s="4">
        <v>44593</v>
      </c>
      <c r="B1251" s="2" t="s">
        <v>20</v>
      </c>
      <c r="C1251" s="19">
        <v>2</v>
      </c>
      <c r="D1251" s="5" t="s">
        <v>22</v>
      </c>
      <c r="E1251" s="6">
        <v>7884</v>
      </c>
      <c r="F1251" s="6">
        <f t="shared" si="0"/>
        <v>8.9725906682726109</v>
      </c>
      <c r="G1251" s="21">
        <v>10974.0708</v>
      </c>
      <c r="H1251" s="30">
        <f t="shared" si="75"/>
        <v>552156.77439999988</v>
      </c>
      <c r="I1251" s="10">
        <f t="shared" si="74"/>
        <v>13.221587296529776</v>
      </c>
      <c r="J1251" s="10">
        <v>0.5</v>
      </c>
      <c r="K1251" s="10">
        <v>521.51</v>
      </c>
      <c r="L1251" s="6">
        <f t="shared" si="59"/>
        <v>6.2567284497123978</v>
      </c>
      <c r="M1251" s="11">
        <v>139.3557107</v>
      </c>
      <c r="N1251" s="11">
        <f t="shared" si="60"/>
        <v>4.9441799909719233</v>
      </c>
      <c r="O1251" s="5">
        <v>0</v>
      </c>
      <c r="P1251" s="5">
        <v>1</v>
      </c>
      <c r="Q1251" s="12">
        <v>1</v>
      </c>
      <c r="R1251" s="5">
        <v>0</v>
      </c>
      <c r="S1251" s="5">
        <f t="shared" si="61"/>
        <v>0</v>
      </c>
      <c r="T1251" s="5">
        <v>3732.6480689999999</v>
      </c>
      <c r="U1251" s="5">
        <f t="shared" si="4"/>
        <v>8.2248731988207435</v>
      </c>
      <c r="V1251" s="2">
        <v>0</v>
      </c>
      <c r="W1251" s="12">
        <v>0</v>
      </c>
      <c r="X1251" s="5">
        <v>0.104381</v>
      </c>
      <c r="Y1251" s="6">
        <f t="shared" si="76"/>
        <v>85.558196721311475</v>
      </c>
      <c r="Z1251" s="5">
        <v>42931045</v>
      </c>
      <c r="AA1251" s="5">
        <v>261547</v>
      </c>
      <c r="AB1251" s="5">
        <v>514023</v>
      </c>
      <c r="AC1251" s="5">
        <v>531</v>
      </c>
      <c r="AD1251" s="5">
        <v>1453832</v>
      </c>
      <c r="AE1251" s="5">
        <v>85870</v>
      </c>
      <c r="AF1251" s="5">
        <v>1</v>
      </c>
      <c r="AG1251" s="5">
        <v>0</v>
      </c>
      <c r="AH1251" s="5">
        <v>1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11">
        <v>0</v>
      </c>
      <c r="AT1251" s="5">
        <v>1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</row>
    <row r="1252" spans="1:52" ht="15.75" customHeight="1">
      <c r="A1252" s="4">
        <v>44621</v>
      </c>
      <c r="B1252" s="2" t="s">
        <v>20</v>
      </c>
      <c r="C1252" s="19">
        <v>2</v>
      </c>
      <c r="D1252" s="5" t="s">
        <v>22</v>
      </c>
      <c r="E1252" s="6">
        <v>5913</v>
      </c>
      <c r="F1252" s="6">
        <f t="shared" si="0"/>
        <v>8.6849085958208292</v>
      </c>
      <c r="G1252" s="21">
        <v>15996.1032</v>
      </c>
      <c r="H1252" s="30">
        <f t="shared" si="75"/>
        <v>568152.87759999989</v>
      </c>
      <c r="I1252" s="10">
        <f t="shared" si="74"/>
        <v>13.250145812192962</v>
      </c>
      <c r="J1252" s="10">
        <v>0.5</v>
      </c>
      <c r="K1252" s="10">
        <v>520.9</v>
      </c>
      <c r="L1252" s="6">
        <f t="shared" si="59"/>
        <v>6.2555580847511454</v>
      </c>
      <c r="M1252" s="5">
        <v>139.62604189999999</v>
      </c>
      <c r="N1252" s="11">
        <f t="shared" si="60"/>
        <v>4.9461041819979039</v>
      </c>
      <c r="O1252" s="5">
        <v>0</v>
      </c>
      <c r="P1252" s="5">
        <v>1</v>
      </c>
      <c r="Q1252" s="12">
        <v>1</v>
      </c>
      <c r="R1252" s="5">
        <v>0</v>
      </c>
      <c r="S1252" s="5">
        <f t="shared" si="61"/>
        <v>0</v>
      </c>
      <c r="T1252" s="5">
        <v>3732.6480689999999</v>
      </c>
      <c r="U1252" s="5">
        <f t="shared" si="4"/>
        <v>8.2248731988207435</v>
      </c>
      <c r="V1252" s="2">
        <v>0</v>
      </c>
      <c r="W1252" s="12">
        <v>0</v>
      </c>
      <c r="X1252" s="5">
        <v>0.10349899999999999</v>
      </c>
      <c r="Y1252" s="6">
        <f t="shared" si="76"/>
        <v>84.83524590163934</v>
      </c>
      <c r="Z1252" s="5">
        <v>43025775</v>
      </c>
      <c r="AA1252" s="5">
        <v>881671</v>
      </c>
      <c r="AB1252" s="5">
        <v>521181</v>
      </c>
      <c r="AC1252" s="5">
        <v>7081</v>
      </c>
      <c r="AD1252" s="5">
        <v>3427223</v>
      </c>
      <c r="AE1252" s="5">
        <v>44078</v>
      </c>
      <c r="AF1252" s="5">
        <v>1</v>
      </c>
      <c r="AG1252" s="5">
        <v>0</v>
      </c>
      <c r="AH1252" s="5">
        <v>0</v>
      </c>
      <c r="AI1252" s="6">
        <v>1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11">
        <v>0</v>
      </c>
      <c r="AT1252" s="5">
        <v>1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</row>
    <row r="1253" spans="1:52" ht="15.75" customHeight="1">
      <c r="A1253" s="4">
        <v>44652</v>
      </c>
      <c r="B1253" s="2" t="s">
        <v>20</v>
      </c>
      <c r="C1253" s="19">
        <v>2</v>
      </c>
      <c r="D1253" s="5" t="s">
        <v>22</v>
      </c>
      <c r="E1253" s="6">
        <v>4599</v>
      </c>
      <c r="F1253" s="6">
        <f t="shared" si="0"/>
        <v>8.4335941675399244</v>
      </c>
      <c r="G1253" s="21">
        <v>15438.0996</v>
      </c>
      <c r="H1253" s="30">
        <f t="shared" si="75"/>
        <v>583590.97719999985</v>
      </c>
      <c r="I1253" s="10">
        <f t="shared" si="74"/>
        <v>13.276955634921807</v>
      </c>
      <c r="J1253" s="10">
        <v>0.5</v>
      </c>
      <c r="K1253" s="10">
        <v>489.73</v>
      </c>
      <c r="L1253" s="6">
        <f t="shared" si="59"/>
        <v>6.1938542188289736</v>
      </c>
      <c r="M1253" s="11">
        <v>139.3557107</v>
      </c>
      <c r="N1253" s="11">
        <f t="shared" si="60"/>
        <v>4.9441799909719233</v>
      </c>
      <c r="O1253" s="5">
        <v>0</v>
      </c>
      <c r="P1253" s="5">
        <v>1</v>
      </c>
      <c r="Q1253" s="12">
        <v>1</v>
      </c>
      <c r="R1253" s="5">
        <v>0</v>
      </c>
      <c r="S1253" s="5">
        <f t="shared" si="61"/>
        <v>0</v>
      </c>
      <c r="T1253" s="5">
        <v>3732.6480689999999</v>
      </c>
      <c r="U1253" s="5">
        <f t="shared" si="4"/>
        <v>8.2248731988207435</v>
      </c>
      <c r="V1253" s="2">
        <v>0</v>
      </c>
      <c r="W1253" s="12">
        <v>0</v>
      </c>
      <c r="X1253" s="5">
        <v>0.10310999999999999</v>
      </c>
      <c r="Y1253" s="6">
        <f t="shared" si="76"/>
        <v>84.516393442622956</v>
      </c>
      <c r="Z1253" s="5">
        <v>43079188</v>
      </c>
      <c r="AA1253" s="5">
        <v>46795</v>
      </c>
      <c r="AB1253" s="5">
        <v>523843</v>
      </c>
      <c r="AC1253" s="5">
        <v>1483</v>
      </c>
      <c r="AD1253" s="5">
        <v>1701306</v>
      </c>
      <c r="AE1253" s="5">
        <v>37263</v>
      </c>
      <c r="AF1253" s="5">
        <v>1</v>
      </c>
      <c r="AG1253" s="5">
        <v>0</v>
      </c>
      <c r="AH1253" s="5">
        <v>0</v>
      </c>
      <c r="AI1253" s="6">
        <v>0</v>
      </c>
      <c r="AJ1253" s="6">
        <v>1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11">
        <v>0</v>
      </c>
      <c r="AT1253" s="5">
        <v>1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</row>
    <row r="1254" spans="1:52" ht="15.75" customHeight="1">
      <c r="A1254" s="9">
        <v>44682</v>
      </c>
      <c r="B1254" s="2" t="s">
        <v>20</v>
      </c>
      <c r="C1254" s="19">
        <v>2</v>
      </c>
      <c r="D1254" s="5" t="s">
        <v>22</v>
      </c>
      <c r="E1254" s="6">
        <v>9855</v>
      </c>
      <c r="F1254" s="6">
        <f t="shared" si="0"/>
        <v>9.1957342195868197</v>
      </c>
      <c r="G1254" s="21">
        <v>13950.09</v>
      </c>
      <c r="H1254" s="30">
        <f t="shared" si="75"/>
        <v>597541.06719999982</v>
      </c>
      <c r="I1254" s="10">
        <f t="shared" si="74"/>
        <v>13.300578292141367</v>
      </c>
      <c r="J1254" s="10">
        <v>0.5</v>
      </c>
      <c r="K1254" s="10">
        <v>459.57</v>
      </c>
      <c r="L1254" s="6">
        <f t="shared" si="59"/>
        <v>6.1302912696927141</v>
      </c>
      <c r="M1254" s="5">
        <v>139.08537960000001</v>
      </c>
      <c r="N1254" s="11">
        <f t="shared" si="60"/>
        <v>4.9422520910094656</v>
      </c>
      <c r="O1254" s="5">
        <v>0</v>
      </c>
      <c r="P1254" s="5">
        <v>1</v>
      </c>
      <c r="Q1254" s="12">
        <v>1</v>
      </c>
      <c r="R1254" s="5">
        <v>0</v>
      </c>
      <c r="S1254" s="5">
        <f t="shared" si="61"/>
        <v>0</v>
      </c>
      <c r="T1254" s="5">
        <v>3732.6480689999999</v>
      </c>
      <c r="U1254" s="5">
        <f t="shared" si="4"/>
        <v>8.2248731988207435</v>
      </c>
      <c r="V1254" s="2">
        <v>0</v>
      </c>
      <c r="W1254" s="12">
        <v>0</v>
      </c>
      <c r="X1254" s="5">
        <v>0.10262300000000001</v>
      </c>
      <c r="Y1254" s="6">
        <f t="shared" si="76"/>
        <v>84.117213114754094</v>
      </c>
      <c r="Z1254" s="5">
        <v>43160832</v>
      </c>
      <c r="AA1254" s="5">
        <v>8489</v>
      </c>
      <c r="AB1254" s="5">
        <v>524636</v>
      </c>
      <c r="AC1254" s="5">
        <v>70</v>
      </c>
      <c r="AD1254" s="5">
        <v>1356081</v>
      </c>
      <c r="AE1254" s="5">
        <v>62709</v>
      </c>
      <c r="AF1254" s="5">
        <v>1</v>
      </c>
      <c r="AG1254" s="5">
        <v>0</v>
      </c>
      <c r="AH1254" s="5">
        <v>0</v>
      </c>
      <c r="AI1254" s="6">
        <v>0</v>
      </c>
      <c r="AJ1254" s="6">
        <v>0</v>
      </c>
      <c r="AK1254" s="6">
        <v>1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11">
        <v>0</v>
      </c>
      <c r="AT1254" s="5">
        <v>1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</row>
    <row r="1255" spans="1:52" ht="15.75" customHeight="1">
      <c r="A1255" s="4">
        <v>44713</v>
      </c>
      <c r="B1255" s="2" t="s">
        <v>20</v>
      </c>
      <c r="C1255" s="19">
        <v>2</v>
      </c>
      <c r="D1255" s="5" t="s">
        <v>22</v>
      </c>
      <c r="E1255" s="6">
        <v>6570</v>
      </c>
      <c r="F1255" s="6">
        <f t="shared" si="0"/>
        <v>8.790269111478656</v>
      </c>
      <c r="G1255" s="21">
        <v>14136.091200000001</v>
      </c>
      <c r="H1255" s="30">
        <f t="shared" si="75"/>
        <v>611677.15839999984</v>
      </c>
      <c r="I1255" s="10">
        <f t="shared" si="74"/>
        <v>13.32395990335314</v>
      </c>
      <c r="J1255" s="10">
        <v>0.5</v>
      </c>
      <c r="K1255" s="10">
        <v>551.27</v>
      </c>
      <c r="L1255" s="6">
        <f t="shared" si="59"/>
        <v>6.3122247072820477</v>
      </c>
      <c r="M1255" s="11">
        <v>139.4908763</v>
      </c>
      <c r="N1255" s="11">
        <f t="shared" si="60"/>
        <v>4.9451425492987306</v>
      </c>
      <c r="O1255" s="5">
        <v>0</v>
      </c>
      <c r="P1255" s="5">
        <v>1</v>
      </c>
      <c r="Q1255" s="12">
        <v>1</v>
      </c>
      <c r="R1255" s="5">
        <v>0</v>
      </c>
      <c r="S1255" s="5">
        <f t="shared" si="61"/>
        <v>0</v>
      </c>
      <c r="T1255" s="5">
        <v>3732.6480689999999</v>
      </c>
      <c r="U1255" s="5">
        <f t="shared" si="4"/>
        <v>8.2248731988207435</v>
      </c>
      <c r="V1255" s="2">
        <v>0</v>
      </c>
      <c r="W1255" s="12">
        <v>0</v>
      </c>
      <c r="X1255" s="5">
        <v>0.100895</v>
      </c>
      <c r="Y1255" s="6">
        <f t="shared" si="76"/>
        <v>82.700819672131146</v>
      </c>
      <c r="Z1255" s="5">
        <v>43469234</v>
      </c>
      <c r="AA1255" s="5">
        <v>33098</v>
      </c>
      <c r="AB1255" s="5">
        <v>525139</v>
      </c>
      <c r="AC1255" s="5">
        <v>23</v>
      </c>
      <c r="AD1255" s="5">
        <v>1512729</v>
      </c>
      <c r="AE1255" s="5">
        <v>19843</v>
      </c>
      <c r="AF1255" s="5">
        <v>1</v>
      </c>
      <c r="AG1255" s="5">
        <v>0</v>
      </c>
      <c r="AH1255" s="5">
        <v>0</v>
      </c>
      <c r="AI1255" s="6">
        <v>0</v>
      </c>
      <c r="AJ1255" s="6">
        <v>0</v>
      </c>
      <c r="AK1255" s="6">
        <v>0</v>
      </c>
      <c r="AL1255" s="6">
        <v>1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11">
        <v>0</v>
      </c>
      <c r="AT1255" s="5">
        <v>1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</row>
    <row r="1256" spans="1:52" ht="15.75" customHeight="1">
      <c r="A1256" s="4">
        <v>44743</v>
      </c>
      <c r="B1256" s="2" t="s">
        <v>20</v>
      </c>
      <c r="C1256" s="19">
        <v>2</v>
      </c>
      <c r="D1256" s="5" t="s">
        <v>22</v>
      </c>
      <c r="E1256" s="6">
        <v>10512</v>
      </c>
      <c r="F1256" s="6">
        <f t="shared" si="0"/>
        <v>9.2602727407243925</v>
      </c>
      <c r="G1256" s="21">
        <v>14322.0924</v>
      </c>
      <c r="H1256" s="30">
        <f t="shared" si="75"/>
        <v>625999.25079999981</v>
      </c>
      <c r="I1256" s="10">
        <f t="shared" si="74"/>
        <v>13.347104453276406</v>
      </c>
      <c r="J1256" s="10">
        <v>0.5</v>
      </c>
      <c r="K1256" s="10">
        <v>487.4</v>
      </c>
      <c r="L1256" s="6">
        <f t="shared" si="59"/>
        <v>6.1890851411911054</v>
      </c>
      <c r="M1256" s="5">
        <v>139.62604189999999</v>
      </c>
      <c r="N1256" s="11">
        <f t="shared" si="60"/>
        <v>4.9461041819979039</v>
      </c>
      <c r="O1256" s="5">
        <v>0</v>
      </c>
      <c r="P1256" s="5">
        <v>1</v>
      </c>
      <c r="Q1256" s="12">
        <v>1</v>
      </c>
      <c r="R1256" s="5">
        <v>0</v>
      </c>
      <c r="S1256" s="5">
        <f t="shared" si="61"/>
        <v>0</v>
      </c>
      <c r="T1256" s="5">
        <v>3732.6480689999999</v>
      </c>
      <c r="U1256" s="5">
        <f t="shared" si="4"/>
        <v>8.2248731988207435</v>
      </c>
      <c r="V1256" s="2">
        <v>0</v>
      </c>
      <c r="W1256" s="12">
        <v>0</v>
      </c>
      <c r="X1256" s="5">
        <v>0.10006900000000001</v>
      </c>
      <c r="Y1256" s="6">
        <f t="shared" si="76"/>
        <v>82.023770491803276</v>
      </c>
      <c r="Z1256" s="5">
        <v>44036275</v>
      </c>
      <c r="AA1256" s="5">
        <v>108197</v>
      </c>
      <c r="AB1256" s="5">
        <v>526396</v>
      </c>
      <c r="AC1256" s="5">
        <v>102</v>
      </c>
      <c r="AD1256" s="5">
        <v>2700603</v>
      </c>
      <c r="AE1256" s="5">
        <v>7076</v>
      </c>
      <c r="AF1256" s="5">
        <v>1</v>
      </c>
      <c r="AG1256" s="5">
        <v>0</v>
      </c>
      <c r="AH1256" s="5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1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11">
        <v>0</v>
      </c>
      <c r="AT1256" s="5">
        <v>1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</row>
    <row r="1257" spans="1:52" ht="15.75" customHeight="1">
      <c r="A1257" s="4">
        <v>44774</v>
      </c>
      <c r="B1257" s="2" t="s">
        <v>20</v>
      </c>
      <c r="C1257" s="19">
        <v>2</v>
      </c>
      <c r="D1257" s="5" t="s">
        <v>22</v>
      </c>
      <c r="E1257" s="6">
        <v>7555.5</v>
      </c>
      <c r="F1257" s="6">
        <f t="shared" si="0"/>
        <v>8.9300310538538152</v>
      </c>
      <c r="G1257" s="21">
        <v>15810.102000000001</v>
      </c>
      <c r="H1257" s="30">
        <f t="shared" si="75"/>
        <v>641809.35279999976</v>
      </c>
      <c r="I1257" s="10">
        <f t="shared" si="74"/>
        <v>13.372046580315812</v>
      </c>
      <c r="J1257" s="10">
        <v>0.5</v>
      </c>
      <c r="K1257" s="10">
        <v>517.33000000000004</v>
      </c>
      <c r="L1257" s="6">
        <f t="shared" si="59"/>
        <v>6.2486809687553269</v>
      </c>
      <c r="M1257" s="11">
        <v>139.76120750000001</v>
      </c>
      <c r="N1257" s="11">
        <f t="shared" si="60"/>
        <v>4.9470648908479626</v>
      </c>
      <c r="O1257" s="5">
        <v>0</v>
      </c>
      <c r="P1257" s="5">
        <v>1</v>
      </c>
      <c r="Q1257" s="12">
        <v>1</v>
      </c>
      <c r="R1257" s="5">
        <v>0</v>
      </c>
      <c r="S1257" s="5">
        <f t="shared" si="61"/>
        <v>0</v>
      </c>
      <c r="T1257" s="5">
        <v>3732.6480689999999</v>
      </c>
      <c r="U1257" s="5">
        <f t="shared" si="4"/>
        <v>8.2248731988207435</v>
      </c>
      <c r="V1257" s="2">
        <v>0</v>
      </c>
      <c r="W1257" s="12">
        <v>0</v>
      </c>
      <c r="X1257" s="5">
        <v>9.8059999999999994E-2</v>
      </c>
      <c r="Y1257" s="6">
        <f t="shared" si="76"/>
        <v>80.377049180327859</v>
      </c>
      <c r="Z1257" s="5">
        <v>44436339</v>
      </c>
      <c r="AA1257" s="5">
        <v>186809</v>
      </c>
      <c r="AB1257" s="5">
        <v>527911</v>
      </c>
      <c r="AC1257" s="5">
        <v>187</v>
      </c>
      <c r="AD1257" s="5">
        <v>2087696</v>
      </c>
      <c r="AE1257" s="5">
        <v>24615</v>
      </c>
      <c r="AF1257" s="5">
        <v>1</v>
      </c>
      <c r="AG1257" s="5">
        <v>0</v>
      </c>
      <c r="AH1257" s="5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1</v>
      </c>
      <c r="AO1257" s="6">
        <v>0</v>
      </c>
      <c r="AP1257" s="6">
        <v>0</v>
      </c>
      <c r="AQ1257" s="6">
        <v>0</v>
      </c>
      <c r="AR1257" s="6">
        <v>0</v>
      </c>
      <c r="AS1257" s="11">
        <v>0</v>
      </c>
      <c r="AT1257" s="5">
        <v>1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</row>
    <row r="1258" spans="1:52" ht="15.75" customHeight="1">
      <c r="A1258" s="4">
        <v>44805</v>
      </c>
      <c r="B1258" s="2" t="s">
        <v>20</v>
      </c>
      <c r="C1258" s="19">
        <v>2</v>
      </c>
      <c r="D1258" s="5" t="s">
        <v>22</v>
      </c>
      <c r="E1258" s="6">
        <v>7227</v>
      </c>
      <c r="F1258" s="6">
        <f t="shared" si="0"/>
        <v>8.8855792912829816</v>
      </c>
      <c r="G1258" s="21">
        <v>14508.0936</v>
      </c>
      <c r="H1258" s="30">
        <f t="shared" si="75"/>
        <v>656317.44639999978</v>
      </c>
      <c r="I1258" s="10">
        <f t="shared" si="74"/>
        <v>13.3943998630736</v>
      </c>
      <c r="J1258" s="10">
        <v>0.5</v>
      </c>
      <c r="K1258" s="10">
        <v>496.1</v>
      </c>
      <c r="L1258" s="6">
        <f t="shared" si="59"/>
        <v>6.2067775193070034</v>
      </c>
      <c r="N1258" s="11">
        <f t="shared" si="60"/>
        <v>0</v>
      </c>
      <c r="O1258" s="5">
        <v>0</v>
      </c>
      <c r="P1258" s="5">
        <v>1</v>
      </c>
      <c r="Q1258" s="12">
        <v>1</v>
      </c>
      <c r="R1258" s="5">
        <v>0</v>
      </c>
      <c r="S1258" s="5">
        <f t="shared" si="61"/>
        <v>0</v>
      </c>
      <c r="T1258" s="5">
        <v>3732.6480689999999</v>
      </c>
      <c r="U1258" s="5">
        <f t="shared" si="4"/>
        <v>8.2248731988207435</v>
      </c>
      <c r="V1258" s="2">
        <v>0</v>
      </c>
      <c r="W1258" s="12">
        <v>0</v>
      </c>
      <c r="X1258" s="5">
        <v>9.8192000000000002E-2</v>
      </c>
      <c r="Y1258" s="6">
        <f t="shared" si="76"/>
        <v>80.485245901639345</v>
      </c>
      <c r="Z1258" s="5">
        <v>44591112</v>
      </c>
      <c r="AB1258" s="5">
        <v>528655</v>
      </c>
      <c r="AD1258" s="5">
        <v>3220020</v>
      </c>
      <c r="AE1258" s="5">
        <v>35224</v>
      </c>
      <c r="AF1258" s="5">
        <v>1</v>
      </c>
      <c r="AG1258" s="5">
        <v>0</v>
      </c>
      <c r="AH1258" s="5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1</v>
      </c>
      <c r="AP1258" s="6">
        <v>0</v>
      </c>
      <c r="AQ1258" s="6">
        <v>0</v>
      </c>
      <c r="AR1258" s="6">
        <v>0</v>
      </c>
      <c r="AS1258" s="11">
        <v>0</v>
      </c>
      <c r="AT1258" s="5">
        <v>1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</row>
    <row r="1259" spans="1:52" ht="15.75" customHeight="1">
      <c r="A1259" s="4">
        <v>44835</v>
      </c>
      <c r="B1259" s="2" t="s">
        <v>20</v>
      </c>
      <c r="C1259" s="19">
        <v>2</v>
      </c>
      <c r="D1259" s="5" t="s">
        <v>22</v>
      </c>
      <c r="E1259" s="6">
        <v>12483</v>
      </c>
      <c r="F1259" s="6">
        <f t="shared" si="0"/>
        <v>9.4321229976510512</v>
      </c>
      <c r="G1259" s="21">
        <v>8928.0576000000001</v>
      </c>
      <c r="H1259" s="30">
        <f t="shared" si="75"/>
        <v>665245.50399999972</v>
      </c>
      <c r="I1259" s="10">
        <f t="shared" si="74"/>
        <v>13.407911430455579</v>
      </c>
      <c r="J1259" s="10">
        <v>0.5</v>
      </c>
      <c r="K1259" s="10">
        <v>1</v>
      </c>
      <c r="L1259" s="6">
        <f t="shared" si="59"/>
        <v>0</v>
      </c>
      <c r="M1259" s="11"/>
      <c r="N1259" s="11">
        <f t="shared" si="60"/>
        <v>0</v>
      </c>
      <c r="O1259" s="5">
        <v>0</v>
      </c>
      <c r="P1259" s="5">
        <v>1</v>
      </c>
      <c r="Q1259" s="12">
        <v>1</v>
      </c>
      <c r="R1259" s="5">
        <v>0</v>
      </c>
      <c r="S1259" s="5">
        <f t="shared" si="61"/>
        <v>0</v>
      </c>
      <c r="T1259" s="5">
        <v>3732.6480689999999</v>
      </c>
      <c r="U1259" s="5">
        <f t="shared" si="4"/>
        <v>8.2248731988207435</v>
      </c>
      <c r="V1259" s="2">
        <v>0</v>
      </c>
      <c r="W1259" s="12">
        <v>0</v>
      </c>
      <c r="X1259" s="5">
        <v>9.7071000000000005E-2</v>
      </c>
      <c r="Y1259" s="6">
        <f t="shared" si="76"/>
        <v>79.566393442622953</v>
      </c>
      <c r="AE1259" s="5">
        <v>7430</v>
      </c>
      <c r="AF1259" s="5">
        <v>1</v>
      </c>
      <c r="AG1259" s="5">
        <v>0</v>
      </c>
      <c r="AH1259" s="5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1</v>
      </c>
      <c r="AQ1259" s="6">
        <v>0</v>
      </c>
      <c r="AR1259" s="6">
        <v>0</v>
      </c>
      <c r="AS1259" s="11">
        <v>0</v>
      </c>
      <c r="AT1259" s="5">
        <v>1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</row>
    <row r="1260" spans="1:52" ht="15.75" customHeight="1">
      <c r="A1260" s="4">
        <v>44866</v>
      </c>
      <c r="B1260" s="2" t="s">
        <v>20</v>
      </c>
      <c r="C1260" s="19">
        <v>2</v>
      </c>
      <c r="D1260" s="5" t="s">
        <v>22</v>
      </c>
      <c r="E1260" s="6">
        <v>9198</v>
      </c>
      <c r="F1260" s="6">
        <f t="shared" si="0"/>
        <v>9.1267413480998698</v>
      </c>
      <c r="G1260" s="21">
        <v>7626.0492000000004</v>
      </c>
      <c r="H1260" s="30">
        <f t="shared" si="75"/>
        <v>672871.55319999973</v>
      </c>
      <c r="I1260" s="10">
        <f t="shared" si="74"/>
        <v>13.419309733353389</v>
      </c>
      <c r="J1260" s="10">
        <v>0.5</v>
      </c>
      <c r="K1260" s="10">
        <v>1</v>
      </c>
      <c r="L1260" s="6">
        <f t="shared" si="59"/>
        <v>0</v>
      </c>
      <c r="N1260" s="11">
        <f t="shared" si="60"/>
        <v>0</v>
      </c>
      <c r="O1260" s="5">
        <v>0</v>
      </c>
      <c r="P1260" s="5">
        <v>1</v>
      </c>
      <c r="Q1260" s="12">
        <v>1</v>
      </c>
      <c r="R1260" s="5">
        <v>0</v>
      </c>
      <c r="S1260" s="5">
        <f t="shared" si="61"/>
        <v>0</v>
      </c>
      <c r="T1260" s="5">
        <v>3732.6480689999999</v>
      </c>
      <c r="U1260" s="5">
        <f t="shared" si="4"/>
        <v>8.2248731988207435</v>
      </c>
      <c r="V1260" s="2">
        <v>0</v>
      </c>
      <c r="W1260" s="12">
        <v>0</v>
      </c>
      <c r="X1260" s="5">
        <v>9.4555E-2</v>
      </c>
      <c r="Y1260" s="6">
        <f t="shared" si="76"/>
        <v>77.504098360655746</v>
      </c>
      <c r="AD1260" s="5">
        <v>26278</v>
      </c>
      <c r="AE1260" s="5">
        <v>5746</v>
      </c>
      <c r="AF1260" s="5">
        <v>1</v>
      </c>
      <c r="AG1260" s="5">
        <v>0</v>
      </c>
      <c r="AH1260" s="5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1</v>
      </c>
      <c r="AR1260" s="6">
        <v>0</v>
      </c>
      <c r="AS1260" s="11">
        <v>0</v>
      </c>
      <c r="AT1260" s="5">
        <v>1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</row>
    <row r="1261" spans="1:52" ht="15.75" customHeight="1">
      <c r="A1261" s="4">
        <v>44896</v>
      </c>
      <c r="B1261" s="2" t="s">
        <v>20</v>
      </c>
      <c r="C1261" s="19">
        <v>2</v>
      </c>
      <c r="D1261" s="5" t="s">
        <v>22</v>
      </c>
      <c r="E1261" s="6">
        <v>10512</v>
      </c>
      <c r="F1261" s="6">
        <f t="shared" si="0"/>
        <v>9.2602727407243925</v>
      </c>
      <c r="G1261" s="21">
        <v>8742.0563999999995</v>
      </c>
      <c r="H1261" s="30">
        <f t="shared" si="75"/>
        <v>681613.60959999973</v>
      </c>
      <c r="I1261" s="10">
        <f t="shared" si="74"/>
        <v>13.432218221434052</v>
      </c>
      <c r="J1261" s="10">
        <v>0.5</v>
      </c>
      <c r="K1261" s="10">
        <v>1</v>
      </c>
      <c r="L1261" s="6">
        <f t="shared" si="59"/>
        <v>0</v>
      </c>
      <c r="M1261" s="11"/>
      <c r="N1261" s="11">
        <f t="shared" si="60"/>
        <v>0</v>
      </c>
      <c r="O1261" s="5">
        <v>0</v>
      </c>
      <c r="P1261" s="5">
        <v>1</v>
      </c>
      <c r="Q1261" s="12">
        <v>1</v>
      </c>
      <c r="R1261" s="5">
        <v>0</v>
      </c>
      <c r="S1261" s="5">
        <f t="shared" si="61"/>
        <v>0</v>
      </c>
      <c r="T1261" s="5">
        <v>3732.6480689999999</v>
      </c>
      <c r="U1261" s="5">
        <f t="shared" si="4"/>
        <v>8.2248731988207435</v>
      </c>
      <c r="V1261" s="2">
        <v>0</v>
      </c>
      <c r="W1261" s="12">
        <v>0</v>
      </c>
      <c r="X1261" s="5">
        <v>9.5175999999999997E-2</v>
      </c>
      <c r="Y1261" s="6">
        <f t="shared" si="76"/>
        <v>78.013114754098368</v>
      </c>
      <c r="AD1261" s="5">
        <v>84200</v>
      </c>
      <c r="AE1261" s="5">
        <v>21217</v>
      </c>
      <c r="AF1261" s="5">
        <v>1</v>
      </c>
      <c r="AG1261" s="5">
        <v>0</v>
      </c>
      <c r="AH1261" s="5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1</v>
      </c>
      <c r="AS1261" s="11">
        <v>0</v>
      </c>
      <c r="AT1261" s="5">
        <v>1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</row>
    <row r="1262" spans="1:52" ht="15.75" customHeight="1">
      <c r="A1262" s="4">
        <v>43101</v>
      </c>
      <c r="B1262" s="2" t="s">
        <v>20</v>
      </c>
      <c r="C1262" s="19">
        <v>2</v>
      </c>
      <c r="D1262" s="5" t="s">
        <v>21</v>
      </c>
      <c r="E1262" s="6">
        <v>259208.04</v>
      </c>
      <c r="F1262" s="6">
        <f t="shared" si="0"/>
        <v>12.465386261497711</v>
      </c>
      <c r="G1262" s="7">
        <v>305725.2</v>
      </c>
      <c r="H1262" s="7">
        <v>305725.2</v>
      </c>
      <c r="I1262" s="10">
        <f t="shared" si="74"/>
        <v>12.630441938240038</v>
      </c>
      <c r="J1262" s="10">
        <v>0.5</v>
      </c>
      <c r="K1262" s="10">
        <v>362.83</v>
      </c>
      <c r="L1262" s="6">
        <f t="shared" si="59"/>
        <v>5.8939344050097677</v>
      </c>
      <c r="M1262" s="5">
        <v>100.48</v>
      </c>
      <c r="N1262" s="11">
        <f t="shared" si="60"/>
        <v>4.6198617347310815</v>
      </c>
      <c r="O1262" s="5">
        <v>0</v>
      </c>
      <c r="P1262" s="5">
        <v>1</v>
      </c>
      <c r="Q1262" s="12">
        <v>1</v>
      </c>
      <c r="R1262" s="5">
        <v>0</v>
      </c>
      <c r="S1262" s="5">
        <f t="shared" si="61"/>
        <v>0</v>
      </c>
      <c r="T1262" s="5">
        <v>9372.0004009999993</v>
      </c>
      <c r="U1262" s="5">
        <f t="shared" si="4"/>
        <v>9.1454818424147106</v>
      </c>
      <c r="V1262" s="2">
        <v>0</v>
      </c>
      <c r="W1262" s="12">
        <v>1</v>
      </c>
      <c r="X1262" s="5">
        <v>2.0049999999999998E-2</v>
      </c>
      <c r="Y1262" s="6">
        <f t="shared" ref="Y1262:Y1321" si="77">X1262*100/0.02005</f>
        <v>100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1</v>
      </c>
      <c r="AG1262" s="5">
        <v>1</v>
      </c>
      <c r="AH1262" s="5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11">
        <v>0</v>
      </c>
      <c r="AT1262" s="5">
        <v>1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</row>
    <row r="1263" spans="1:52" ht="15.75" customHeight="1">
      <c r="A1263" s="4">
        <v>43132</v>
      </c>
      <c r="B1263" s="2" t="s">
        <v>20</v>
      </c>
      <c r="C1263" s="19">
        <v>2</v>
      </c>
      <c r="D1263" s="5" t="s">
        <v>21</v>
      </c>
      <c r="E1263" s="6">
        <v>239268.96</v>
      </c>
      <c r="F1263" s="6">
        <f t="shared" si="0"/>
        <v>12.385343553824175</v>
      </c>
      <c r="G1263" s="7">
        <v>340335.6</v>
      </c>
      <c r="H1263" s="31">
        <f>G1263+H1262</f>
        <v>646060.80000000005</v>
      </c>
      <c r="I1263" s="10">
        <f t="shared" si="74"/>
        <v>13.378648895983011</v>
      </c>
      <c r="J1263" s="10">
        <v>0.5</v>
      </c>
      <c r="K1263" s="10">
        <v>344.64</v>
      </c>
      <c r="L1263" s="6">
        <f t="shared" si="59"/>
        <v>5.8425003939680238</v>
      </c>
      <c r="M1263" s="11">
        <v>100.57</v>
      </c>
      <c r="N1263" s="11">
        <f t="shared" si="60"/>
        <v>4.6207482159514095</v>
      </c>
      <c r="O1263" s="5">
        <v>0</v>
      </c>
      <c r="P1263" s="5">
        <v>1</v>
      </c>
      <c r="Q1263" s="12">
        <v>1</v>
      </c>
      <c r="R1263" s="5">
        <v>0</v>
      </c>
      <c r="S1263" s="5">
        <f t="shared" si="61"/>
        <v>0</v>
      </c>
      <c r="T1263" s="5">
        <v>9372.0004009999993</v>
      </c>
      <c r="U1263" s="5">
        <f t="shared" si="4"/>
        <v>9.1454818424147106</v>
      </c>
      <c r="V1263" s="2">
        <v>0</v>
      </c>
      <c r="W1263" s="12">
        <v>1</v>
      </c>
      <c r="X1263" s="5">
        <v>1.9408000000000002E-2</v>
      </c>
      <c r="Y1263" s="6">
        <f t="shared" si="77"/>
        <v>96.798004987531186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1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11">
        <v>0</v>
      </c>
      <c r="AT1263" s="5">
        <v>1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</row>
    <row r="1264" spans="1:52" ht="15.75" customHeight="1">
      <c r="A1264" s="4">
        <v>43160</v>
      </c>
      <c r="B1264" s="2" t="s">
        <v>20</v>
      </c>
      <c r="C1264" s="19">
        <v>2</v>
      </c>
      <c r="D1264" s="5" t="s">
        <v>21</v>
      </c>
      <c r="E1264" s="6">
        <v>179451.72</v>
      </c>
      <c r="F1264" s="6">
        <f t="shared" si="0"/>
        <v>12.097661481372393</v>
      </c>
      <c r="G1264" s="7">
        <v>496082.4</v>
      </c>
      <c r="H1264" s="31">
        <f t="shared" ref="H1264:H1295" si="78">G1264+H1263</f>
        <v>1142143.2000000002</v>
      </c>
      <c r="I1264" s="10">
        <f t="shared" si="74"/>
        <v>13.948417055382452</v>
      </c>
      <c r="J1264" s="10">
        <v>0.5</v>
      </c>
      <c r="K1264" s="10">
        <v>350.62</v>
      </c>
      <c r="L1264" s="6">
        <f t="shared" si="59"/>
        <v>5.859703015925728</v>
      </c>
      <c r="M1264" s="5">
        <v>100.65</v>
      </c>
      <c r="N1264" s="11">
        <f t="shared" si="60"/>
        <v>4.6215355400743556</v>
      </c>
      <c r="O1264" s="5">
        <v>0</v>
      </c>
      <c r="P1264" s="5">
        <v>1</v>
      </c>
      <c r="Q1264" s="12">
        <v>1</v>
      </c>
      <c r="R1264" s="5">
        <v>0</v>
      </c>
      <c r="S1264" s="5">
        <f t="shared" si="61"/>
        <v>0</v>
      </c>
      <c r="T1264" s="5">
        <v>9372.0004009999993</v>
      </c>
      <c r="U1264" s="5">
        <f t="shared" si="4"/>
        <v>9.1454818424147106</v>
      </c>
      <c r="V1264" s="2">
        <v>0</v>
      </c>
      <c r="W1264" s="12">
        <v>1</v>
      </c>
      <c r="X1264" s="5">
        <v>1.9629000000000001E-2</v>
      </c>
      <c r="Y1264" s="6">
        <f t="shared" si="77"/>
        <v>97.900249376558619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6">
        <v>1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11">
        <v>0</v>
      </c>
      <c r="AT1264" s="5">
        <v>1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</row>
    <row r="1265" spans="1:52" ht="15.75" customHeight="1">
      <c r="A1265" s="4">
        <v>43191</v>
      </c>
      <c r="B1265" s="2" t="s">
        <v>20</v>
      </c>
      <c r="C1265" s="19">
        <v>2</v>
      </c>
      <c r="D1265" s="5" t="s">
        <v>21</v>
      </c>
      <c r="E1265" s="6">
        <v>139573.56</v>
      </c>
      <c r="F1265" s="6">
        <f t="shared" si="0"/>
        <v>11.846347053091488</v>
      </c>
      <c r="G1265" s="7">
        <v>478777.2</v>
      </c>
      <c r="H1265" s="31">
        <f t="shared" si="78"/>
        <v>1620920.4000000001</v>
      </c>
      <c r="I1265" s="10">
        <f t="shared" si="74"/>
        <v>14.298504694021661</v>
      </c>
      <c r="J1265" s="10">
        <v>0.5</v>
      </c>
      <c r="K1265" s="10">
        <v>351.08</v>
      </c>
      <c r="L1265" s="6">
        <f t="shared" si="59"/>
        <v>5.8610141177239168</v>
      </c>
      <c r="M1265" s="11">
        <v>100.71</v>
      </c>
      <c r="N1265" s="11">
        <f t="shared" si="60"/>
        <v>4.622125626637505</v>
      </c>
      <c r="O1265" s="5">
        <v>0</v>
      </c>
      <c r="P1265" s="5">
        <v>1</v>
      </c>
      <c r="Q1265" s="12">
        <v>1</v>
      </c>
      <c r="R1265" s="5">
        <v>0</v>
      </c>
      <c r="S1265" s="5">
        <f t="shared" si="61"/>
        <v>0</v>
      </c>
      <c r="T1265" s="5">
        <v>9372.0004009999993</v>
      </c>
      <c r="U1265" s="5">
        <f t="shared" si="4"/>
        <v>9.1454818424147106</v>
      </c>
      <c r="V1265" s="2">
        <v>0</v>
      </c>
      <c r="W1265" s="12">
        <v>1</v>
      </c>
      <c r="X1265" s="5">
        <v>1.9934E-2</v>
      </c>
      <c r="Y1265" s="6">
        <f t="shared" si="77"/>
        <v>99.421446384039911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6">
        <v>0</v>
      </c>
      <c r="AJ1265" s="6">
        <v>1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11">
        <v>0</v>
      </c>
      <c r="AT1265" s="5">
        <v>1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</row>
    <row r="1266" spans="1:52" ht="15.75" customHeight="1">
      <c r="A1266" s="9">
        <v>43221</v>
      </c>
      <c r="B1266" s="2" t="s">
        <v>20</v>
      </c>
      <c r="C1266" s="19">
        <v>2</v>
      </c>
      <c r="D1266" s="5" t="s">
        <v>21</v>
      </c>
      <c r="E1266" s="6">
        <v>299086.2</v>
      </c>
      <c r="F1266" s="6">
        <f t="shared" si="0"/>
        <v>12.608487105138384</v>
      </c>
      <c r="G1266" s="7">
        <v>432630</v>
      </c>
      <c r="H1266" s="31">
        <f t="shared" si="78"/>
        <v>2053550.4000000001</v>
      </c>
      <c r="I1266" s="10">
        <f t="shared" si="74"/>
        <v>14.535080755539946</v>
      </c>
      <c r="J1266" s="10">
        <v>0.5</v>
      </c>
      <c r="K1266" s="10">
        <v>373.8</v>
      </c>
      <c r="L1266" s="6">
        <f t="shared" si="59"/>
        <v>5.9237208950214626</v>
      </c>
      <c r="M1266" s="5">
        <v>100.7453187</v>
      </c>
      <c r="N1266" s="11">
        <f t="shared" si="60"/>
        <v>4.6224728154019026</v>
      </c>
      <c r="O1266" s="5">
        <v>0</v>
      </c>
      <c r="P1266" s="5">
        <v>1</v>
      </c>
      <c r="Q1266" s="12">
        <v>1</v>
      </c>
      <c r="R1266" s="5">
        <v>0</v>
      </c>
      <c r="S1266" s="5">
        <f t="shared" si="61"/>
        <v>0</v>
      </c>
      <c r="T1266" s="5">
        <v>9372.0004009999993</v>
      </c>
      <c r="U1266" s="5">
        <f t="shared" si="4"/>
        <v>9.1454818424147106</v>
      </c>
      <c r="V1266" s="2">
        <v>0</v>
      </c>
      <c r="W1266" s="12">
        <v>1</v>
      </c>
      <c r="X1266" s="5">
        <v>1.9789999999999999E-2</v>
      </c>
      <c r="Y1266" s="6">
        <f t="shared" si="77"/>
        <v>98.70324189526184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6">
        <v>0</v>
      </c>
      <c r="AJ1266" s="6">
        <v>0</v>
      </c>
      <c r="AK1266" s="6">
        <v>1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11">
        <v>0</v>
      </c>
      <c r="AT1266" s="5">
        <v>1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</row>
    <row r="1267" spans="1:52" ht="15.75" customHeight="1">
      <c r="A1267" s="4">
        <v>43252</v>
      </c>
      <c r="B1267" s="2" t="s">
        <v>20</v>
      </c>
      <c r="C1267" s="19">
        <v>2</v>
      </c>
      <c r="D1267" s="5" t="s">
        <v>21</v>
      </c>
      <c r="E1267" s="6">
        <v>199390.8</v>
      </c>
      <c r="F1267" s="6">
        <f t="shared" si="0"/>
        <v>12.20302199703022</v>
      </c>
      <c r="G1267" s="7">
        <v>438398.4</v>
      </c>
      <c r="H1267" s="31">
        <f t="shared" si="78"/>
        <v>2491948.8000000003</v>
      </c>
      <c r="I1267" s="10">
        <f t="shared" si="74"/>
        <v>14.728575612932026</v>
      </c>
      <c r="J1267" s="10">
        <v>0.5</v>
      </c>
      <c r="K1267" s="10">
        <v>340.32</v>
      </c>
      <c r="L1267" s="6">
        <f t="shared" si="59"/>
        <v>5.8298863514519272</v>
      </c>
      <c r="M1267" s="11">
        <v>100.7470764</v>
      </c>
      <c r="N1267" s="11">
        <f t="shared" si="60"/>
        <v>4.6224900907403654</v>
      </c>
      <c r="O1267" s="5">
        <v>0</v>
      </c>
      <c r="P1267" s="5">
        <v>1</v>
      </c>
      <c r="Q1267" s="12">
        <v>1</v>
      </c>
      <c r="R1267" s="5">
        <v>0</v>
      </c>
      <c r="S1267" s="5">
        <f t="shared" si="61"/>
        <v>0</v>
      </c>
      <c r="T1267" s="5">
        <v>9372.0004009999993</v>
      </c>
      <c r="U1267" s="5">
        <f t="shared" si="4"/>
        <v>9.1454818424147106</v>
      </c>
      <c r="V1267" s="2">
        <v>0</v>
      </c>
      <c r="W1267" s="12">
        <v>1</v>
      </c>
      <c r="X1267" s="5">
        <v>1.9528E-2</v>
      </c>
      <c r="Y1267" s="6">
        <f t="shared" si="77"/>
        <v>97.396508728179569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6">
        <v>0</v>
      </c>
      <c r="AJ1267" s="6">
        <v>0</v>
      </c>
      <c r="AK1267" s="6">
        <v>0</v>
      </c>
      <c r="AL1267" s="6">
        <v>1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11">
        <v>0</v>
      </c>
      <c r="AT1267" s="5">
        <v>1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</row>
    <row r="1268" spans="1:52" ht="15.75" customHeight="1">
      <c r="A1268" s="4">
        <v>43282</v>
      </c>
      <c r="B1268" s="2" t="s">
        <v>20</v>
      </c>
      <c r="C1268" s="19">
        <v>2</v>
      </c>
      <c r="D1268" s="5" t="s">
        <v>21</v>
      </c>
      <c r="E1268" s="6">
        <v>319025.28000000003</v>
      </c>
      <c r="F1268" s="6">
        <f t="shared" si="0"/>
        <v>12.673025626275955</v>
      </c>
      <c r="G1268" s="7">
        <v>444166.8</v>
      </c>
      <c r="H1268" s="31">
        <f t="shared" si="78"/>
        <v>2936115.6</v>
      </c>
      <c r="I1268" s="10">
        <f t="shared" si="74"/>
        <v>14.892598041238438</v>
      </c>
      <c r="J1268" s="10">
        <v>0.5</v>
      </c>
      <c r="K1268" s="10">
        <v>401.95</v>
      </c>
      <c r="L1268" s="6">
        <f t="shared" si="59"/>
        <v>5.9963277027739696</v>
      </c>
      <c r="M1268" s="5">
        <v>100.7193923</v>
      </c>
      <c r="N1268" s="11">
        <f t="shared" si="60"/>
        <v>4.6222179662930527</v>
      </c>
      <c r="O1268" s="5">
        <v>0</v>
      </c>
      <c r="P1268" s="5">
        <v>1</v>
      </c>
      <c r="Q1268" s="12">
        <v>1</v>
      </c>
      <c r="R1268" s="5">
        <v>0</v>
      </c>
      <c r="S1268" s="5">
        <f t="shared" si="61"/>
        <v>0</v>
      </c>
      <c r="T1268" s="5">
        <v>9372.0004009999993</v>
      </c>
      <c r="U1268" s="5">
        <f t="shared" si="4"/>
        <v>9.1454818424147106</v>
      </c>
      <c r="V1268" s="2">
        <v>0</v>
      </c>
      <c r="W1268" s="12">
        <v>1</v>
      </c>
      <c r="X1268" s="5">
        <v>1.9772999999999999E-2</v>
      </c>
      <c r="Y1268" s="6">
        <f t="shared" si="77"/>
        <v>98.618453865336662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1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11">
        <v>0</v>
      </c>
      <c r="AT1268" s="5">
        <v>1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</row>
    <row r="1269" spans="1:52" ht="15.75" customHeight="1">
      <c r="A1269" s="4">
        <v>43313</v>
      </c>
      <c r="B1269" s="2" t="s">
        <v>20</v>
      </c>
      <c r="C1269" s="19">
        <v>2</v>
      </c>
      <c r="D1269" s="5" t="s">
        <v>21</v>
      </c>
      <c r="E1269" s="6">
        <v>229299.42</v>
      </c>
      <c r="F1269" s="6">
        <f t="shared" si="0"/>
        <v>12.342783939405379</v>
      </c>
      <c r="G1269" s="7">
        <v>490314</v>
      </c>
      <c r="H1269" s="31">
        <f t="shared" si="78"/>
        <v>3426429.6</v>
      </c>
      <c r="I1269" s="10">
        <f t="shared" si="74"/>
        <v>15.047029344050561</v>
      </c>
      <c r="J1269" s="10">
        <v>0.5</v>
      </c>
      <c r="K1269" s="10">
        <v>390.44</v>
      </c>
      <c r="L1269" s="6">
        <f t="shared" si="59"/>
        <v>5.9672743083067648</v>
      </c>
      <c r="M1269" s="11">
        <v>100.666752</v>
      </c>
      <c r="N1269" s="11">
        <f t="shared" si="60"/>
        <v>4.6217003272832118</v>
      </c>
      <c r="O1269" s="5">
        <v>0</v>
      </c>
      <c r="P1269" s="5">
        <v>1</v>
      </c>
      <c r="Q1269" s="12">
        <v>1</v>
      </c>
      <c r="R1269" s="5">
        <v>0</v>
      </c>
      <c r="S1269" s="5">
        <f t="shared" si="61"/>
        <v>0</v>
      </c>
      <c r="T1269" s="5">
        <v>9372.0004009999993</v>
      </c>
      <c r="U1269" s="5">
        <f t="shared" si="4"/>
        <v>9.1454818424147106</v>
      </c>
      <c r="V1269" s="2">
        <v>0</v>
      </c>
      <c r="W1269" s="12">
        <v>1</v>
      </c>
      <c r="X1269" s="5">
        <v>1.9751000000000001E-2</v>
      </c>
      <c r="Y1269" s="6">
        <f t="shared" si="77"/>
        <v>98.508728179551127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1</v>
      </c>
      <c r="AO1269" s="6">
        <v>0</v>
      </c>
      <c r="AP1269" s="6">
        <v>0</v>
      </c>
      <c r="AQ1269" s="6">
        <v>0</v>
      </c>
      <c r="AR1269" s="6">
        <v>0</v>
      </c>
      <c r="AS1269" s="11">
        <v>0</v>
      </c>
      <c r="AT1269" s="5">
        <v>1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</row>
    <row r="1270" spans="1:52" ht="15.75" customHeight="1">
      <c r="A1270" s="4">
        <v>43344</v>
      </c>
      <c r="B1270" s="2" t="s">
        <v>20</v>
      </c>
      <c r="C1270" s="19">
        <v>2</v>
      </c>
      <c r="D1270" s="5" t="s">
        <v>21</v>
      </c>
      <c r="E1270" s="6">
        <v>219329.88</v>
      </c>
      <c r="F1270" s="6">
        <f t="shared" si="0"/>
        <v>12.298332176834545</v>
      </c>
      <c r="G1270" s="7">
        <v>449935.2</v>
      </c>
      <c r="H1270" s="31">
        <f t="shared" si="78"/>
        <v>3876364.8000000003</v>
      </c>
      <c r="I1270" s="10">
        <f t="shared" si="74"/>
        <v>15.170408365211065</v>
      </c>
      <c r="J1270" s="10">
        <v>0.5</v>
      </c>
      <c r="K1270" s="10">
        <v>346.35</v>
      </c>
      <c r="L1270" s="6">
        <f t="shared" si="59"/>
        <v>5.8474498244686144</v>
      </c>
      <c r="M1270" s="5">
        <v>100.5961506</v>
      </c>
      <c r="N1270" s="11">
        <f t="shared" si="60"/>
        <v>4.6210056466313452</v>
      </c>
      <c r="O1270" s="5">
        <v>0</v>
      </c>
      <c r="P1270" s="5">
        <v>1</v>
      </c>
      <c r="Q1270" s="12">
        <v>1</v>
      </c>
      <c r="R1270" s="5">
        <v>0</v>
      </c>
      <c r="S1270" s="5">
        <f t="shared" si="61"/>
        <v>0</v>
      </c>
      <c r="T1270" s="5">
        <v>9372.0004009999993</v>
      </c>
      <c r="U1270" s="5">
        <f t="shared" si="4"/>
        <v>9.1454818424147106</v>
      </c>
      <c r="V1270" s="2">
        <v>0</v>
      </c>
      <c r="W1270" s="12">
        <v>1</v>
      </c>
      <c r="X1270" s="5">
        <v>1.9451E-2</v>
      </c>
      <c r="Y1270" s="6">
        <f t="shared" si="77"/>
        <v>97.012468827930178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1</v>
      </c>
      <c r="AP1270" s="6">
        <v>0</v>
      </c>
      <c r="AQ1270" s="6">
        <v>0</v>
      </c>
      <c r="AR1270" s="6">
        <v>0</v>
      </c>
      <c r="AS1270" s="11">
        <v>0</v>
      </c>
      <c r="AT1270" s="5">
        <v>1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</row>
    <row r="1271" spans="1:52" ht="15.75" customHeight="1">
      <c r="A1271" s="4">
        <v>43374</v>
      </c>
      <c r="B1271" s="2" t="s">
        <v>20</v>
      </c>
      <c r="C1271" s="19">
        <v>2</v>
      </c>
      <c r="D1271" s="5" t="s">
        <v>21</v>
      </c>
      <c r="E1271" s="6">
        <v>378842.52</v>
      </c>
      <c r="F1271" s="6">
        <f t="shared" si="0"/>
        <v>12.844875883202615</v>
      </c>
      <c r="G1271" s="7">
        <v>276883.20000000001</v>
      </c>
      <c r="H1271" s="31">
        <f t="shared" si="78"/>
        <v>4153248.0000000005</v>
      </c>
      <c r="I1271" s="10">
        <f t="shared" si="74"/>
        <v>15.239401236698017</v>
      </c>
      <c r="J1271" s="10">
        <v>0.5</v>
      </c>
      <c r="K1271" s="10">
        <v>383.7</v>
      </c>
      <c r="L1271" s="6">
        <f t="shared" si="59"/>
        <v>5.9498609972529071</v>
      </c>
      <c r="M1271" s="11">
        <v>100.51841450000001</v>
      </c>
      <c r="N1271" s="11">
        <f t="shared" si="60"/>
        <v>4.620240205671883</v>
      </c>
      <c r="O1271" s="5">
        <v>0</v>
      </c>
      <c r="P1271" s="5">
        <v>1</v>
      </c>
      <c r="Q1271" s="12">
        <v>1</v>
      </c>
      <c r="R1271" s="5">
        <v>0</v>
      </c>
      <c r="S1271" s="5">
        <f t="shared" si="61"/>
        <v>0</v>
      </c>
      <c r="T1271" s="5">
        <v>9372.0004009999993</v>
      </c>
      <c r="U1271" s="5">
        <f t="shared" si="4"/>
        <v>9.1454818424147106</v>
      </c>
      <c r="V1271" s="2">
        <v>0</v>
      </c>
      <c r="W1271" s="12">
        <v>1</v>
      </c>
      <c r="X1271" s="5">
        <v>1.9094E-2</v>
      </c>
      <c r="Y1271" s="6">
        <f t="shared" si="77"/>
        <v>95.231920199501261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1</v>
      </c>
      <c r="AQ1271" s="6">
        <v>0</v>
      </c>
      <c r="AR1271" s="6">
        <v>0</v>
      </c>
      <c r="AS1271" s="11">
        <v>0</v>
      </c>
      <c r="AT1271" s="5">
        <v>1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</row>
    <row r="1272" spans="1:52" ht="15.75" customHeight="1">
      <c r="A1272" s="4">
        <v>43405</v>
      </c>
      <c r="B1272" s="2" t="s">
        <v>20</v>
      </c>
      <c r="C1272" s="19">
        <v>2</v>
      </c>
      <c r="D1272" s="5" t="s">
        <v>21</v>
      </c>
      <c r="E1272" s="6">
        <v>279147.12</v>
      </c>
      <c r="F1272" s="6">
        <f t="shared" si="0"/>
        <v>12.539494233651432</v>
      </c>
      <c r="G1272" s="7">
        <v>236504.4</v>
      </c>
      <c r="H1272" s="31">
        <f t="shared" si="78"/>
        <v>4389752.4000000004</v>
      </c>
      <c r="I1272" s="10">
        <f t="shared" si="74"/>
        <v>15.294783382549602</v>
      </c>
      <c r="J1272" s="10">
        <v>0.5</v>
      </c>
      <c r="K1272" s="10">
        <v>402.49</v>
      </c>
      <c r="L1272" s="6">
        <f t="shared" si="59"/>
        <v>5.9976702518294864</v>
      </c>
      <c r="M1272" s="5">
        <v>100.4445678</v>
      </c>
      <c r="N1272" s="11">
        <f t="shared" si="60"/>
        <v>4.6195125192492474</v>
      </c>
      <c r="O1272" s="5">
        <v>0</v>
      </c>
      <c r="P1272" s="5">
        <v>1</v>
      </c>
      <c r="Q1272" s="12">
        <v>1</v>
      </c>
      <c r="R1272" s="5">
        <v>0</v>
      </c>
      <c r="S1272" s="5">
        <f t="shared" si="61"/>
        <v>0</v>
      </c>
      <c r="T1272" s="5">
        <v>9372.0004009999993</v>
      </c>
      <c r="U1272" s="5">
        <f t="shared" si="4"/>
        <v>9.1454818424147106</v>
      </c>
      <c r="V1272" s="2">
        <v>0</v>
      </c>
      <c r="W1272" s="12">
        <v>1</v>
      </c>
      <c r="X1272" s="5">
        <v>1.9106000000000001E-2</v>
      </c>
      <c r="Y1272" s="6">
        <f t="shared" si="77"/>
        <v>95.291770573566097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1</v>
      </c>
      <c r="AR1272" s="6">
        <v>0</v>
      </c>
      <c r="AS1272" s="11">
        <v>0</v>
      </c>
      <c r="AT1272" s="5">
        <v>1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</row>
    <row r="1273" spans="1:52" ht="15.75" customHeight="1">
      <c r="A1273" s="4">
        <v>43435</v>
      </c>
      <c r="B1273" s="2" t="s">
        <v>20</v>
      </c>
      <c r="C1273" s="19">
        <v>2</v>
      </c>
      <c r="D1273" s="5" t="s">
        <v>21</v>
      </c>
      <c r="E1273" s="6">
        <v>319025.28000000003</v>
      </c>
      <c r="F1273" s="6">
        <f t="shared" si="0"/>
        <v>12.673025626275955</v>
      </c>
      <c r="G1273" s="7">
        <v>271114.8</v>
      </c>
      <c r="H1273" s="31">
        <f t="shared" si="78"/>
        <v>4660867.2</v>
      </c>
      <c r="I1273" s="10">
        <f t="shared" si="74"/>
        <v>15.35471208320901</v>
      </c>
      <c r="J1273" s="10">
        <v>0.5</v>
      </c>
      <c r="K1273" s="10">
        <v>390.49</v>
      </c>
      <c r="L1273" s="6">
        <f t="shared" si="59"/>
        <v>5.9674023607572231</v>
      </c>
      <c r="M1273" s="11">
        <v>100.38279470000001</v>
      </c>
      <c r="N1273" s="11">
        <f t="shared" si="60"/>
        <v>4.6189033992454318</v>
      </c>
      <c r="O1273" s="5">
        <v>0</v>
      </c>
      <c r="P1273" s="5">
        <v>1</v>
      </c>
      <c r="Q1273" s="12">
        <v>1</v>
      </c>
      <c r="R1273" s="5">
        <v>0</v>
      </c>
      <c r="S1273" s="5">
        <f t="shared" si="61"/>
        <v>0</v>
      </c>
      <c r="T1273" s="5">
        <v>9372.0004009999993</v>
      </c>
      <c r="U1273" s="5">
        <f t="shared" si="4"/>
        <v>9.1454818424147106</v>
      </c>
      <c r="V1273" s="2">
        <v>0</v>
      </c>
      <c r="W1273" s="12">
        <v>1</v>
      </c>
      <c r="X1273" s="5">
        <v>1.9605000000000001E-2</v>
      </c>
      <c r="Y1273" s="6">
        <f t="shared" si="77"/>
        <v>97.780548628428946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1</v>
      </c>
      <c r="AS1273" s="11">
        <v>0</v>
      </c>
      <c r="AT1273" s="5">
        <v>1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</row>
    <row r="1274" spans="1:52" ht="15.75" customHeight="1">
      <c r="A1274" s="4">
        <v>43466</v>
      </c>
      <c r="B1274" s="2" t="s">
        <v>20</v>
      </c>
      <c r="C1274" s="19">
        <v>2</v>
      </c>
      <c r="D1274" s="5" t="s">
        <v>21</v>
      </c>
      <c r="E1274" s="6">
        <v>287873.03999999998</v>
      </c>
      <c r="F1274" s="6">
        <f t="shared" si="0"/>
        <v>12.57027482858917</v>
      </c>
      <c r="G1274" s="7">
        <v>343940.85</v>
      </c>
      <c r="H1274" s="31">
        <f t="shared" si="78"/>
        <v>5004808.05</v>
      </c>
      <c r="I1274" s="10">
        <f t="shared" si="74"/>
        <v>15.425909618347664</v>
      </c>
      <c r="J1274" s="10">
        <v>0.5</v>
      </c>
      <c r="K1274" s="10">
        <v>401.35</v>
      </c>
      <c r="L1274" s="6">
        <f t="shared" si="59"/>
        <v>5.9948338645775863</v>
      </c>
      <c r="M1274" s="5">
        <v>100.3352028</v>
      </c>
      <c r="N1274" s="11">
        <f t="shared" si="60"/>
        <v>4.6184338612521474</v>
      </c>
      <c r="O1274" s="5">
        <v>0</v>
      </c>
      <c r="P1274" s="5">
        <v>1</v>
      </c>
      <c r="Q1274" s="12">
        <v>1</v>
      </c>
      <c r="R1274" s="5">
        <v>0</v>
      </c>
      <c r="S1274" s="5">
        <f t="shared" si="61"/>
        <v>0</v>
      </c>
      <c r="T1274" s="5">
        <v>9372.0004009999993</v>
      </c>
      <c r="U1274" s="5">
        <f t="shared" si="4"/>
        <v>9.1454818424147106</v>
      </c>
      <c r="V1274" s="2">
        <v>0</v>
      </c>
      <c r="W1274" s="12">
        <v>1</v>
      </c>
      <c r="X1274" s="5">
        <v>2.0299999999999999E-2</v>
      </c>
      <c r="Y1274" s="6">
        <f t="shared" si="77"/>
        <v>101.24688279301745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1</v>
      </c>
      <c r="AH1274" s="5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11">
        <v>0</v>
      </c>
      <c r="AT1274" s="5">
        <v>1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</row>
    <row r="1275" spans="1:52" ht="15.75" customHeight="1">
      <c r="A1275" s="4">
        <v>43497</v>
      </c>
      <c r="B1275" s="2" t="s">
        <v>20</v>
      </c>
      <c r="C1275" s="19">
        <v>2</v>
      </c>
      <c r="D1275" s="5" t="s">
        <v>21</v>
      </c>
      <c r="E1275" s="6">
        <v>265728.96000000002</v>
      </c>
      <c r="F1275" s="6">
        <f t="shared" si="0"/>
        <v>12.490232120915634</v>
      </c>
      <c r="G1275" s="7">
        <v>382877.55</v>
      </c>
      <c r="H1275" s="31">
        <f t="shared" si="78"/>
        <v>5387685.5999999996</v>
      </c>
      <c r="I1275" s="10">
        <f t="shared" si="74"/>
        <v>15.499626462916758</v>
      </c>
      <c r="J1275" s="10">
        <v>0.5</v>
      </c>
      <c r="K1275" s="10">
        <v>389.37</v>
      </c>
      <c r="L1275" s="6">
        <f t="shared" si="59"/>
        <v>5.9645300483677772</v>
      </c>
      <c r="M1275" s="11">
        <v>100.3014218</v>
      </c>
      <c r="N1275" s="11">
        <f t="shared" si="60"/>
        <v>4.6181004466941467</v>
      </c>
      <c r="O1275" s="5">
        <v>0</v>
      </c>
      <c r="P1275" s="5">
        <v>1</v>
      </c>
      <c r="Q1275" s="12">
        <v>1</v>
      </c>
      <c r="R1275" s="5">
        <v>0</v>
      </c>
      <c r="S1275" s="5">
        <f t="shared" si="61"/>
        <v>0</v>
      </c>
      <c r="T1275" s="5">
        <v>9372.0004009999993</v>
      </c>
      <c r="U1275" s="5">
        <f t="shared" si="4"/>
        <v>9.1454818424147106</v>
      </c>
      <c r="V1275" s="2">
        <v>0</v>
      </c>
      <c r="W1275" s="12">
        <v>1</v>
      </c>
      <c r="X1275" s="5">
        <v>1.9317999999999998E-2</v>
      </c>
      <c r="Y1275" s="6">
        <f t="shared" si="77"/>
        <v>96.349127182044882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1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11">
        <v>0</v>
      </c>
      <c r="AT1275" s="5">
        <v>1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</row>
    <row r="1276" spans="1:52" ht="15.75" customHeight="1">
      <c r="A1276" s="4">
        <v>43525</v>
      </c>
      <c r="B1276" s="2" t="s">
        <v>20</v>
      </c>
      <c r="C1276" s="19">
        <v>2</v>
      </c>
      <c r="D1276" s="5" t="s">
        <v>21</v>
      </c>
      <c r="E1276" s="6">
        <v>199296.72</v>
      </c>
      <c r="F1276" s="6">
        <f t="shared" si="0"/>
        <v>12.202550048463852</v>
      </c>
      <c r="G1276" s="7">
        <v>558092.69999999995</v>
      </c>
      <c r="H1276" s="31">
        <f t="shared" si="78"/>
        <v>5945778.2999999998</v>
      </c>
      <c r="I1276" s="10">
        <f t="shared" si="74"/>
        <v>15.598191996274924</v>
      </c>
      <c r="J1276" s="10">
        <v>0.5</v>
      </c>
      <c r="K1276" s="10">
        <v>384.07</v>
      </c>
      <c r="L1276" s="6">
        <f t="shared" si="59"/>
        <v>5.950824827641287</v>
      </c>
      <c r="M1276" s="5">
        <v>100.2812077</v>
      </c>
      <c r="N1276" s="11">
        <f t="shared" si="60"/>
        <v>4.6179008826928598</v>
      </c>
      <c r="O1276" s="5">
        <v>0</v>
      </c>
      <c r="P1276" s="5">
        <v>1</v>
      </c>
      <c r="Q1276" s="12">
        <v>1</v>
      </c>
      <c r="R1276" s="5">
        <v>0</v>
      </c>
      <c r="S1276" s="5">
        <f t="shared" si="61"/>
        <v>0</v>
      </c>
      <c r="T1276" s="5">
        <v>9372.0004009999993</v>
      </c>
      <c r="U1276" s="5">
        <f t="shared" si="4"/>
        <v>9.1454818424147106</v>
      </c>
      <c r="V1276" s="2">
        <v>0</v>
      </c>
      <c r="W1276" s="12">
        <v>1</v>
      </c>
      <c r="X1276" s="5">
        <v>1.9668000000000001E-2</v>
      </c>
      <c r="Y1276" s="6">
        <f t="shared" si="77"/>
        <v>98.094763092269346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6">
        <v>1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11">
        <v>0</v>
      </c>
      <c r="AT1276" s="5">
        <v>1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</row>
    <row r="1277" spans="1:52" ht="15.75" customHeight="1">
      <c r="A1277" s="4">
        <v>43556</v>
      </c>
      <c r="B1277" s="2" t="s">
        <v>20</v>
      </c>
      <c r="C1277" s="19">
        <v>2</v>
      </c>
      <c r="D1277" s="5" t="s">
        <v>21</v>
      </c>
      <c r="E1277" s="6">
        <v>155008.56</v>
      </c>
      <c r="F1277" s="6">
        <f t="shared" si="0"/>
        <v>11.951235620182947</v>
      </c>
      <c r="G1277" s="7">
        <v>538624.35</v>
      </c>
      <c r="H1277" s="31">
        <f t="shared" si="78"/>
        <v>6484402.6499999994</v>
      </c>
      <c r="I1277" s="10">
        <f t="shared" si="74"/>
        <v>15.684910258922594</v>
      </c>
      <c r="J1277" s="10">
        <v>0.5</v>
      </c>
      <c r="K1277" s="10">
        <v>374.23</v>
      </c>
      <c r="L1277" s="6">
        <f t="shared" si="59"/>
        <v>5.9248705816579976</v>
      </c>
      <c r="M1277" s="11">
        <v>100.2760859</v>
      </c>
      <c r="N1277" s="11">
        <f t="shared" si="60"/>
        <v>4.617850311322063</v>
      </c>
      <c r="O1277" s="5">
        <v>0</v>
      </c>
      <c r="P1277" s="5">
        <v>1</v>
      </c>
      <c r="Q1277" s="12">
        <v>1</v>
      </c>
      <c r="R1277" s="5">
        <v>0</v>
      </c>
      <c r="S1277" s="5">
        <f t="shared" si="61"/>
        <v>0</v>
      </c>
      <c r="T1277" s="5">
        <v>9372.0004009999993</v>
      </c>
      <c r="U1277" s="5">
        <f t="shared" si="4"/>
        <v>9.1454818424147106</v>
      </c>
      <c r="V1277" s="2">
        <v>0</v>
      </c>
      <c r="W1277" s="12">
        <v>1</v>
      </c>
      <c r="X1277" s="5">
        <v>2.0375000000000001E-2</v>
      </c>
      <c r="Y1277" s="6">
        <f t="shared" si="77"/>
        <v>101.6209476309227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6">
        <v>0</v>
      </c>
      <c r="AJ1277" s="6">
        <v>1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11">
        <v>0</v>
      </c>
      <c r="AT1277" s="5">
        <v>1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</row>
    <row r="1278" spans="1:52" ht="15.75" customHeight="1">
      <c r="A1278" s="9">
        <v>43586</v>
      </c>
      <c r="B1278" s="2" t="s">
        <v>20</v>
      </c>
      <c r="C1278" s="19">
        <v>2</v>
      </c>
      <c r="D1278" s="5" t="s">
        <v>21</v>
      </c>
      <c r="E1278" s="6">
        <v>332161.2</v>
      </c>
      <c r="F1278" s="6">
        <f t="shared" si="0"/>
        <v>12.713375672229843</v>
      </c>
      <c r="G1278" s="7">
        <v>486708.75</v>
      </c>
      <c r="H1278" s="31">
        <f t="shared" si="78"/>
        <v>6971111.3999999994</v>
      </c>
      <c r="I1278" s="10">
        <f t="shared" si="74"/>
        <v>15.757285224831453</v>
      </c>
      <c r="J1278" s="10">
        <v>0.5</v>
      </c>
      <c r="K1278" s="10">
        <v>425.1</v>
      </c>
      <c r="L1278" s="6">
        <f t="shared" si="59"/>
        <v>6.0523244353647447</v>
      </c>
      <c r="M1278" s="5">
        <v>100.28795239999999</v>
      </c>
      <c r="N1278" s="11">
        <f t="shared" si="60"/>
        <v>4.6179674742707597</v>
      </c>
      <c r="O1278" s="5">
        <v>0</v>
      </c>
      <c r="P1278" s="5">
        <v>1</v>
      </c>
      <c r="Q1278" s="12">
        <v>1</v>
      </c>
      <c r="R1278" s="5">
        <v>0</v>
      </c>
      <c r="S1278" s="5">
        <f t="shared" si="61"/>
        <v>0</v>
      </c>
      <c r="T1278" s="5">
        <v>9372.0004009999993</v>
      </c>
      <c r="U1278" s="5">
        <f t="shared" si="4"/>
        <v>9.1454818424147106</v>
      </c>
      <c r="V1278" s="2">
        <v>0</v>
      </c>
      <c r="W1278" s="12">
        <v>1</v>
      </c>
      <c r="X1278" s="5">
        <v>2.0326E-2</v>
      </c>
      <c r="Y1278" s="6">
        <f t="shared" si="77"/>
        <v>101.37655860349128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6">
        <v>0</v>
      </c>
      <c r="AJ1278" s="6">
        <v>0</v>
      </c>
      <c r="AK1278" s="6">
        <v>1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11">
        <v>0</v>
      </c>
      <c r="AT1278" s="5">
        <v>1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</row>
    <row r="1279" spans="1:52" ht="15.75" customHeight="1">
      <c r="A1279" s="4">
        <v>43617</v>
      </c>
      <c r="B1279" s="2" t="s">
        <v>20</v>
      </c>
      <c r="C1279" s="19">
        <v>2</v>
      </c>
      <c r="D1279" s="5" t="s">
        <v>21</v>
      </c>
      <c r="E1279" s="6">
        <v>221440.8</v>
      </c>
      <c r="F1279" s="6">
        <f t="shared" si="0"/>
        <v>12.307910564121679</v>
      </c>
      <c r="G1279" s="7">
        <v>493198.2</v>
      </c>
      <c r="H1279" s="31">
        <f t="shared" si="78"/>
        <v>7464309.5999999996</v>
      </c>
      <c r="I1279" s="10">
        <f t="shared" si="74"/>
        <v>15.825643499748761</v>
      </c>
      <c r="J1279" s="10">
        <v>0.5</v>
      </c>
      <c r="K1279" s="10">
        <v>374.76</v>
      </c>
      <c r="L1279" s="6">
        <f t="shared" si="59"/>
        <v>5.9262858210829874</v>
      </c>
      <c r="M1279" s="11">
        <v>100.3166286</v>
      </c>
      <c r="N1279" s="11">
        <f t="shared" si="60"/>
        <v>4.6182505498068602</v>
      </c>
      <c r="O1279" s="5">
        <v>0</v>
      </c>
      <c r="P1279" s="5">
        <v>1</v>
      </c>
      <c r="Q1279" s="12">
        <v>1</v>
      </c>
      <c r="R1279" s="5">
        <v>0</v>
      </c>
      <c r="S1279" s="5">
        <f t="shared" si="61"/>
        <v>0</v>
      </c>
      <c r="T1279" s="5">
        <v>9372.0004009999993</v>
      </c>
      <c r="U1279" s="5">
        <f t="shared" si="4"/>
        <v>9.1454818424147106</v>
      </c>
      <c r="V1279" s="2">
        <v>0</v>
      </c>
      <c r="W1279" s="12">
        <v>1</v>
      </c>
      <c r="X1279" s="5">
        <v>2.0677000000000001E-2</v>
      </c>
      <c r="Y1279" s="6">
        <f t="shared" si="77"/>
        <v>103.1271820448878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6">
        <v>0</v>
      </c>
      <c r="AJ1279" s="6">
        <v>0</v>
      </c>
      <c r="AK1279" s="6">
        <v>0</v>
      </c>
      <c r="AL1279" s="6">
        <v>1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11">
        <v>0</v>
      </c>
      <c r="AT1279" s="5">
        <v>1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</row>
    <row r="1280" spans="1:52" ht="15.75" customHeight="1">
      <c r="A1280" s="4">
        <v>43647</v>
      </c>
      <c r="B1280" s="2" t="s">
        <v>20</v>
      </c>
      <c r="C1280" s="19">
        <v>2</v>
      </c>
      <c r="D1280" s="5" t="s">
        <v>21</v>
      </c>
      <c r="E1280" s="6">
        <v>354305.28000000003</v>
      </c>
      <c r="F1280" s="6">
        <f t="shared" si="0"/>
        <v>12.777914193367415</v>
      </c>
      <c r="G1280" s="7">
        <v>499687.65</v>
      </c>
      <c r="H1280" s="31">
        <f t="shared" si="78"/>
        <v>7963997.25</v>
      </c>
      <c r="I1280" s="10">
        <f t="shared" si="74"/>
        <v>15.890441598862298</v>
      </c>
      <c r="J1280" s="10">
        <v>0.5</v>
      </c>
      <c r="K1280" s="10">
        <v>428.56</v>
      </c>
      <c r="L1280" s="6">
        <f t="shared" si="59"/>
        <v>6.0604307515727047</v>
      </c>
      <c r="M1280" s="5">
        <v>100.3562215</v>
      </c>
      <c r="N1280" s="11">
        <f t="shared" si="60"/>
        <v>4.6186412572990987</v>
      </c>
      <c r="O1280" s="5">
        <v>0</v>
      </c>
      <c r="P1280" s="5">
        <v>1</v>
      </c>
      <c r="Q1280" s="12">
        <v>1</v>
      </c>
      <c r="R1280" s="5">
        <v>0</v>
      </c>
      <c r="S1280" s="5">
        <f t="shared" si="61"/>
        <v>0</v>
      </c>
      <c r="T1280" s="5">
        <v>9372.0004009999993</v>
      </c>
      <c r="U1280" s="5">
        <f t="shared" si="4"/>
        <v>9.1454818424147106</v>
      </c>
      <c r="V1280" s="2">
        <v>0</v>
      </c>
      <c r="W1280" s="12">
        <v>1</v>
      </c>
      <c r="X1280" s="5">
        <v>2.0688999999999999E-2</v>
      </c>
      <c r="Y1280" s="6">
        <f t="shared" si="77"/>
        <v>103.18703241895261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1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11">
        <v>0</v>
      </c>
      <c r="AT1280" s="5">
        <v>1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</row>
    <row r="1281" spans="1:52" ht="15.75" customHeight="1">
      <c r="A1281" s="4">
        <v>43678</v>
      </c>
      <c r="B1281" s="2" t="s">
        <v>20</v>
      </c>
      <c r="C1281" s="19">
        <v>2</v>
      </c>
      <c r="D1281" s="5" t="s">
        <v>21</v>
      </c>
      <c r="E1281" s="6">
        <v>254656.92</v>
      </c>
      <c r="F1281" s="6">
        <f t="shared" si="0"/>
        <v>12.447672506496838</v>
      </c>
      <c r="G1281" s="7">
        <v>551603.25</v>
      </c>
      <c r="H1281" s="31">
        <f t="shared" si="78"/>
        <v>8515600.5</v>
      </c>
      <c r="I1281" s="10">
        <f t="shared" si="74"/>
        <v>15.957410392199487</v>
      </c>
      <c r="J1281" s="10">
        <v>0.5</v>
      </c>
      <c r="K1281" s="10">
        <v>388</v>
      </c>
      <c r="L1281" s="6">
        <f t="shared" si="59"/>
        <v>5.9610053396232736</v>
      </c>
      <c r="M1281" s="11">
        <v>100.39870519999999</v>
      </c>
      <c r="N1281" s="11">
        <f t="shared" si="60"/>
        <v>4.6190603218447865</v>
      </c>
      <c r="O1281" s="5">
        <v>0</v>
      </c>
      <c r="P1281" s="5">
        <v>1</v>
      </c>
      <c r="Q1281" s="12">
        <v>1</v>
      </c>
      <c r="R1281" s="5">
        <v>0</v>
      </c>
      <c r="S1281" s="5">
        <f t="shared" si="61"/>
        <v>0</v>
      </c>
      <c r="T1281" s="5">
        <v>9372.0004009999993</v>
      </c>
      <c r="U1281" s="5">
        <f t="shared" si="4"/>
        <v>9.1454818424147106</v>
      </c>
      <c r="V1281" s="2">
        <v>0</v>
      </c>
      <c r="W1281" s="12">
        <v>1</v>
      </c>
      <c r="X1281" s="5">
        <v>2.1063999999999999E-2</v>
      </c>
      <c r="Y1281" s="6">
        <f t="shared" si="77"/>
        <v>105.0573566084788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1</v>
      </c>
      <c r="AO1281" s="6">
        <v>0</v>
      </c>
      <c r="AP1281" s="6">
        <v>0</v>
      </c>
      <c r="AQ1281" s="6">
        <v>0</v>
      </c>
      <c r="AR1281" s="6">
        <v>0</v>
      </c>
      <c r="AS1281" s="11">
        <v>0</v>
      </c>
      <c r="AT1281" s="5">
        <v>1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</row>
    <row r="1282" spans="1:52" ht="15.75" customHeight="1">
      <c r="A1282" s="4">
        <v>43709</v>
      </c>
      <c r="B1282" s="2" t="s">
        <v>20</v>
      </c>
      <c r="C1282" s="19">
        <v>2</v>
      </c>
      <c r="D1282" s="5" t="s">
        <v>21</v>
      </c>
      <c r="E1282" s="6">
        <v>243584.88</v>
      </c>
      <c r="F1282" s="6">
        <f t="shared" si="0"/>
        <v>12.403220743926004</v>
      </c>
      <c r="G1282" s="7">
        <v>506177.1</v>
      </c>
      <c r="H1282" s="31">
        <f t="shared" si="78"/>
        <v>9021777.5999999996</v>
      </c>
      <c r="I1282" s="10">
        <f t="shared" si="74"/>
        <v>16.015151945793171</v>
      </c>
      <c r="J1282" s="10">
        <v>0.5</v>
      </c>
      <c r="K1282" s="10">
        <v>390.59</v>
      </c>
      <c r="L1282" s="6">
        <f t="shared" si="59"/>
        <v>5.967658416476346</v>
      </c>
      <c r="M1282" s="5">
        <v>100.436719</v>
      </c>
      <c r="N1282" s="11">
        <f t="shared" si="60"/>
        <v>4.6194351459229273</v>
      </c>
      <c r="O1282" s="5">
        <v>0</v>
      </c>
      <c r="P1282" s="5">
        <v>1</v>
      </c>
      <c r="Q1282" s="12">
        <v>1</v>
      </c>
      <c r="R1282" s="5">
        <v>0</v>
      </c>
      <c r="S1282" s="5">
        <f t="shared" si="61"/>
        <v>0</v>
      </c>
      <c r="T1282" s="5">
        <v>9372.0004009999993</v>
      </c>
      <c r="U1282" s="5">
        <f t="shared" si="4"/>
        <v>9.1454818424147106</v>
      </c>
      <c r="V1282" s="2">
        <v>0</v>
      </c>
      <c r="W1282" s="12">
        <v>1</v>
      </c>
      <c r="X1282" s="5">
        <v>2.0811E-2</v>
      </c>
      <c r="Y1282" s="6">
        <f t="shared" si="77"/>
        <v>103.79551122194515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1</v>
      </c>
      <c r="AP1282" s="6">
        <v>0</v>
      </c>
      <c r="AQ1282" s="6">
        <v>0</v>
      </c>
      <c r="AR1282" s="6">
        <v>0</v>
      </c>
      <c r="AS1282" s="11">
        <v>0</v>
      </c>
      <c r="AT1282" s="5">
        <v>1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</row>
    <row r="1283" spans="1:52" ht="15.75" customHeight="1">
      <c r="A1283" s="4">
        <v>43739</v>
      </c>
      <c r="B1283" s="2" t="s">
        <v>20</v>
      </c>
      <c r="C1283" s="19">
        <v>2</v>
      </c>
      <c r="D1283" s="5" t="s">
        <v>21</v>
      </c>
      <c r="E1283" s="6">
        <v>420737.52</v>
      </c>
      <c r="F1283" s="6">
        <f t="shared" si="0"/>
        <v>12.949764450294074</v>
      </c>
      <c r="G1283" s="7">
        <v>311493.59999999998</v>
      </c>
      <c r="H1283" s="31">
        <f t="shared" si="78"/>
        <v>9333271.1999999993</v>
      </c>
      <c r="I1283" s="10">
        <f t="shared" ref="I1283:I1346" si="79">LN(H1283)</f>
        <v>16.049096122306352</v>
      </c>
      <c r="J1283" s="10">
        <v>0.5</v>
      </c>
      <c r="K1283" s="10">
        <v>405.46</v>
      </c>
      <c r="L1283" s="6">
        <f t="shared" si="59"/>
        <v>6.0050222250400473</v>
      </c>
      <c r="M1283" s="11">
        <v>100.4661567</v>
      </c>
      <c r="N1283" s="11">
        <f t="shared" si="60"/>
        <v>4.619725311354097</v>
      </c>
      <c r="O1283" s="5">
        <v>0</v>
      </c>
      <c r="P1283" s="5">
        <v>1</v>
      </c>
      <c r="Q1283" s="12">
        <v>1</v>
      </c>
      <c r="R1283" s="5">
        <v>0</v>
      </c>
      <c r="S1283" s="5">
        <f t="shared" si="61"/>
        <v>0</v>
      </c>
      <c r="T1283" s="5">
        <v>9372.0004009999993</v>
      </c>
      <c r="U1283" s="5">
        <f t="shared" si="4"/>
        <v>9.1454818424147106</v>
      </c>
      <c r="V1283" s="2">
        <v>0</v>
      </c>
      <c r="W1283" s="12">
        <v>1</v>
      </c>
      <c r="X1283" s="5">
        <v>2.0958000000000001E-2</v>
      </c>
      <c r="Y1283" s="6">
        <f t="shared" si="77"/>
        <v>104.52867830423942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1</v>
      </c>
      <c r="AQ1283" s="6">
        <v>0</v>
      </c>
      <c r="AR1283" s="6">
        <v>0</v>
      </c>
      <c r="AS1283" s="11">
        <v>0</v>
      </c>
      <c r="AT1283" s="5">
        <v>1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</row>
    <row r="1284" spans="1:52" ht="15.75" customHeight="1">
      <c r="A1284" s="4">
        <v>43770</v>
      </c>
      <c r="B1284" s="2" t="s">
        <v>20</v>
      </c>
      <c r="C1284" s="19">
        <v>2</v>
      </c>
      <c r="D1284" s="5" t="s">
        <v>21</v>
      </c>
      <c r="E1284" s="6">
        <v>310017.12</v>
      </c>
      <c r="F1284" s="6">
        <f t="shared" si="0"/>
        <v>12.644382800742893</v>
      </c>
      <c r="G1284" s="7">
        <v>266067.45</v>
      </c>
      <c r="H1284" s="31">
        <f t="shared" si="78"/>
        <v>9599338.6499999985</v>
      </c>
      <c r="I1284" s="10">
        <f t="shared" si="79"/>
        <v>16.077204763439997</v>
      </c>
      <c r="J1284" s="10">
        <v>0.5</v>
      </c>
      <c r="K1284" s="10">
        <v>410.6</v>
      </c>
      <c r="L1284" s="6">
        <f t="shared" si="59"/>
        <v>6.0176195045848333</v>
      </c>
      <c r="M1284" s="5">
        <v>100.4836675</v>
      </c>
      <c r="N1284" s="11">
        <f t="shared" si="60"/>
        <v>4.6198978742041756</v>
      </c>
      <c r="O1284" s="5">
        <v>0</v>
      </c>
      <c r="P1284" s="5">
        <v>1</v>
      </c>
      <c r="Q1284" s="12">
        <v>1</v>
      </c>
      <c r="R1284" s="5">
        <v>0</v>
      </c>
      <c r="S1284" s="5">
        <f t="shared" si="61"/>
        <v>0</v>
      </c>
      <c r="T1284" s="5">
        <v>9372.0004009999993</v>
      </c>
      <c r="U1284" s="5">
        <f t="shared" si="4"/>
        <v>9.1454818424147106</v>
      </c>
      <c r="V1284" s="2">
        <v>0</v>
      </c>
      <c r="W1284" s="12">
        <v>1</v>
      </c>
      <c r="X1284" s="5">
        <v>2.0405E-2</v>
      </c>
      <c r="Y1284" s="6">
        <f t="shared" si="77"/>
        <v>101.77057356608478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1</v>
      </c>
      <c r="AR1284" s="6">
        <v>0</v>
      </c>
      <c r="AS1284" s="11">
        <v>0</v>
      </c>
      <c r="AT1284" s="5">
        <v>1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</row>
    <row r="1285" spans="1:52" ht="15.75" customHeight="1">
      <c r="A1285" s="4">
        <v>43800</v>
      </c>
      <c r="B1285" s="2" t="s">
        <v>20</v>
      </c>
      <c r="C1285" s="19">
        <v>2</v>
      </c>
      <c r="D1285" s="5" t="s">
        <v>21</v>
      </c>
      <c r="E1285" s="6">
        <v>354305.28000000003</v>
      </c>
      <c r="F1285" s="6">
        <f t="shared" si="0"/>
        <v>12.777914193367415</v>
      </c>
      <c r="G1285" s="7">
        <v>305004.15000000002</v>
      </c>
      <c r="H1285" s="31">
        <f t="shared" si="78"/>
        <v>9904342.7999999989</v>
      </c>
      <c r="I1285" s="10">
        <f t="shared" si="79"/>
        <v>16.10848388558539</v>
      </c>
      <c r="J1285" s="10">
        <v>0.5</v>
      </c>
      <c r="K1285" s="10">
        <v>446.14</v>
      </c>
      <c r="L1285" s="6">
        <f t="shared" si="59"/>
        <v>6.1006328041086357</v>
      </c>
      <c r="M1285" s="11">
        <v>100.4847748</v>
      </c>
      <c r="N1285" s="11">
        <f t="shared" si="60"/>
        <v>4.6199087852599776</v>
      </c>
      <c r="O1285" s="5">
        <v>0</v>
      </c>
      <c r="P1285" s="5">
        <v>1</v>
      </c>
      <c r="Q1285" s="12">
        <v>1</v>
      </c>
      <c r="R1285" s="5">
        <v>0</v>
      </c>
      <c r="S1285" s="5">
        <f t="shared" si="61"/>
        <v>0</v>
      </c>
      <c r="T1285" s="5">
        <v>9372.0004009999993</v>
      </c>
      <c r="U1285" s="5">
        <f t="shared" si="4"/>
        <v>9.1454818424147106</v>
      </c>
      <c r="V1285" s="2">
        <v>0</v>
      </c>
      <c r="W1285" s="12">
        <v>1</v>
      </c>
      <c r="X1285" s="5">
        <v>2.0538000000000001E-2</v>
      </c>
      <c r="Y1285" s="6">
        <f t="shared" si="77"/>
        <v>102.43391521197007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1</v>
      </c>
      <c r="AS1285" s="11">
        <v>0</v>
      </c>
      <c r="AT1285" s="5">
        <v>1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</row>
    <row r="1286" spans="1:52" ht="15.75" customHeight="1">
      <c r="A1286" s="4">
        <v>43831</v>
      </c>
      <c r="B1286" s="2" t="s">
        <v>20</v>
      </c>
      <c r="C1286" s="19">
        <v>2</v>
      </c>
      <c r="D1286" s="5" t="s">
        <v>21</v>
      </c>
      <c r="E1286" s="6">
        <v>267960.42</v>
      </c>
      <c r="F1286" s="6">
        <f t="shared" si="0"/>
        <v>12.498594562019095</v>
      </c>
      <c r="G1286" s="7">
        <v>324833.02500000002</v>
      </c>
      <c r="H1286" s="31">
        <f t="shared" si="78"/>
        <v>10229175.824999999</v>
      </c>
      <c r="I1286" s="10">
        <f t="shared" si="79"/>
        <v>16.140754570166184</v>
      </c>
      <c r="J1286" s="10">
        <v>0.5</v>
      </c>
      <c r="K1286" s="10">
        <v>445.58</v>
      </c>
      <c r="L1286" s="6">
        <f t="shared" si="59"/>
        <v>6.0993768043023771</v>
      </c>
      <c r="M1286" s="11">
        <v>100.28795239999999</v>
      </c>
      <c r="N1286" s="11">
        <f t="shared" si="60"/>
        <v>4.6179674742707597</v>
      </c>
      <c r="O1286" s="5">
        <v>0</v>
      </c>
      <c r="P1286" s="5">
        <v>1</v>
      </c>
      <c r="Q1286" s="12">
        <v>1</v>
      </c>
      <c r="R1286" s="5">
        <v>0</v>
      </c>
      <c r="S1286" s="5">
        <f t="shared" si="61"/>
        <v>0</v>
      </c>
      <c r="T1286" s="5">
        <v>9372.0004009999993</v>
      </c>
      <c r="U1286" s="5">
        <f t="shared" si="4"/>
        <v>9.1454818424147106</v>
      </c>
      <c r="V1286" s="2">
        <v>0</v>
      </c>
      <c r="W1286" s="12">
        <v>1</v>
      </c>
      <c r="X1286" s="5">
        <v>2.0013E-2</v>
      </c>
      <c r="Y1286" s="6">
        <f t="shared" si="77"/>
        <v>99.815461346633427</v>
      </c>
      <c r="Z1286" s="5">
        <v>1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1</v>
      </c>
      <c r="AH1286" s="5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11">
        <v>0</v>
      </c>
      <c r="AT1286" s="5">
        <v>1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</row>
    <row r="1287" spans="1:52" ht="15.75" customHeight="1">
      <c r="A1287" s="4">
        <v>43862</v>
      </c>
      <c r="B1287" s="2" t="s">
        <v>20</v>
      </c>
      <c r="C1287" s="19">
        <v>2</v>
      </c>
      <c r="D1287" s="5" t="s">
        <v>21</v>
      </c>
      <c r="E1287" s="6">
        <v>247348.08</v>
      </c>
      <c r="F1287" s="6">
        <f t="shared" si="0"/>
        <v>12.418551854345559</v>
      </c>
      <c r="G1287" s="7">
        <v>361606.57500000001</v>
      </c>
      <c r="H1287" s="31">
        <f t="shared" si="78"/>
        <v>10590782.399999999</v>
      </c>
      <c r="I1287" s="10">
        <f t="shared" si="79"/>
        <v>16.175494595868351</v>
      </c>
      <c r="J1287" s="10">
        <v>0.5</v>
      </c>
      <c r="K1287" s="10">
        <v>422.61</v>
      </c>
      <c r="L1287" s="6">
        <f t="shared" si="59"/>
        <v>6.0464497679403255</v>
      </c>
      <c r="M1287" s="11">
        <v>100.3014218</v>
      </c>
      <c r="N1287" s="11">
        <f t="shared" si="60"/>
        <v>4.6181004466941467</v>
      </c>
      <c r="O1287" s="5">
        <v>0</v>
      </c>
      <c r="P1287" s="5">
        <v>1</v>
      </c>
      <c r="Q1287" s="12">
        <v>1</v>
      </c>
      <c r="R1287" s="5">
        <v>0</v>
      </c>
      <c r="S1287" s="5">
        <f t="shared" si="61"/>
        <v>0</v>
      </c>
      <c r="T1287" s="5">
        <v>9372.0004009999993</v>
      </c>
      <c r="U1287" s="5">
        <f t="shared" si="4"/>
        <v>9.1454818424147106</v>
      </c>
      <c r="V1287" s="2">
        <v>0</v>
      </c>
      <c r="W1287" s="12">
        <v>1</v>
      </c>
      <c r="X1287" s="5">
        <v>2.0908E-2</v>
      </c>
      <c r="Y1287" s="6">
        <f t="shared" si="77"/>
        <v>104.27930174563591</v>
      </c>
      <c r="Z1287" s="5">
        <v>3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1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11">
        <v>0</v>
      </c>
      <c r="AT1287" s="5">
        <v>1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</row>
    <row r="1288" spans="1:52" ht="15.75" customHeight="1">
      <c r="A1288" s="4">
        <v>43891</v>
      </c>
      <c r="B1288" s="2" t="s">
        <v>20</v>
      </c>
      <c r="C1288" s="19">
        <v>2</v>
      </c>
      <c r="D1288" s="5" t="s">
        <v>21</v>
      </c>
      <c r="E1288" s="6">
        <v>185511.06</v>
      </c>
      <c r="F1288" s="6">
        <f t="shared" si="0"/>
        <v>12.130869781893777</v>
      </c>
      <c r="G1288" s="7">
        <v>527087.55000000005</v>
      </c>
      <c r="H1288" s="31">
        <f t="shared" si="78"/>
        <v>11117869.949999999</v>
      </c>
      <c r="I1288" s="10">
        <f t="shared" si="79"/>
        <v>16.224064277179433</v>
      </c>
      <c r="J1288" s="10">
        <v>0.5</v>
      </c>
      <c r="K1288" s="10">
        <v>396.85</v>
      </c>
      <c r="L1288" s="6">
        <f t="shared" si="59"/>
        <v>5.9835583755368846</v>
      </c>
      <c r="M1288" s="11">
        <v>100.3166286</v>
      </c>
      <c r="N1288" s="11">
        <f t="shared" si="60"/>
        <v>4.6182505498068602</v>
      </c>
      <c r="O1288" s="5">
        <v>0</v>
      </c>
      <c r="P1288" s="5">
        <v>1</v>
      </c>
      <c r="Q1288" s="12">
        <v>1</v>
      </c>
      <c r="R1288" s="5">
        <v>0</v>
      </c>
      <c r="S1288" s="5">
        <f t="shared" si="61"/>
        <v>0</v>
      </c>
      <c r="T1288" s="5">
        <v>9372.0004009999993</v>
      </c>
      <c r="U1288" s="5">
        <f t="shared" si="4"/>
        <v>9.1454818424147106</v>
      </c>
      <c r="V1288" s="2">
        <v>0</v>
      </c>
      <c r="W1288" s="12">
        <v>1</v>
      </c>
      <c r="X1288" s="5">
        <v>2.1233999999999999E-2</v>
      </c>
      <c r="Y1288" s="6">
        <f t="shared" si="77"/>
        <v>105.90523690773067</v>
      </c>
      <c r="Z1288" s="5">
        <v>1251</v>
      </c>
      <c r="AA1288" s="5">
        <v>4559</v>
      </c>
      <c r="AB1288" s="5">
        <v>32</v>
      </c>
      <c r="AC1288" s="5">
        <v>18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6">
        <v>1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11">
        <v>0</v>
      </c>
      <c r="AT1288" s="5">
        <v>1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</row>
    <row r="1289" spans="1:52" ht="15.75" customHeight="1">
      <c r="A1289" s="4">
        <v>43922</v>
      </c>
      <c r="B1289" s="2" t="s">
        <v>20</v>
      </c>
      <c r="C1289" s="19">
        <v>2</v>
      </c>
      <c r="D1289" s="5" t="s">
        <v>21</v>
      </c>
      <c r="E1289" s="6">
        <v>144286.38</v>
      </c>
      <c r="F1289" s="6">
        <f t="shared" si="0"/>
        <v>11.87955535361287</v>
      </c>
      <c r="G1289" s="7">
        <v>508700.77500000002</v>
      </c>
      <c r="H1289" s="31">
        <f t="shared" si="78"/>
        <v>11626570.725</v>
      </c>
      <c r="I1289" s="10">
        <f t="shared" si="79"/>
        <v>16.268803616439364</v>
      </c>
      <c r="J1289" s="10">
        <v>0.5</v>
      </c>
      <c r="K1289" s="10">
        <v>282.60000000000002</v>
      </c>
      <c r="L1289" s="6">
        <f t="shared" si="59"/>
        <v>5.6440324702504272</v>
      </c>
      <c r="M1289" s="11">
        <v>100.3352028</v>
      </c>
      <c r="N1289" s="11">
        <f t="shared" si="60"/>
        <v>4.6184338612521474</v>
      </c>
      <c r="O1289" s="5">
        <v>0</v>
      </c>
      <c r="P1289" s="5">
        <v>1</v>
      </c>
      <c r="Q1289" s="12">
        <v>1</v>
      </c>
      <c r="R1289" s="5">
        <v>0</v>
      </c>
      <c r="S1289" s="5">
        <f t="shared" si="61"/>
        <v>0</v>
      </c>
      <c r="T1289" s="5">
        <v>9372.0004009999993</v>
      </c>
      <c r="U1289" s="5">
        <f t="shared" si="4"/>
        <v>9.1454818424147106</v>
      </c>
      <c r="V1289" s="2">
        <v>0</v>
      </c>
      <c r="W1289" s="12">
        <v>1</v>
      </c>
      <c r="X1289" s="5">
        <v>2.1944999999999999E-2</v>
      </c>
      <c r="Y1289" s="6">
        <f t="shared" si="77"/>
        <v>109.45137157107233</v>
      </c>
      <c r="Z1289" s="5">
        <v>34863</v>
      </c>
      <c r="AA1289" s="5">
        <v>6766</v>
      </c>
      <c r="AB1289" s="5">
        <v>1154</v>
      </c>
      <c r="AC1289" s="5">
        <v>93</v>
      </c>
      <c r="AD1289" s="5">
        <v>0</v>
      </c>
      <c r="AE1289" s="5">
        <v>0</v>
      </c>
      <c r="AF1289" s="5">
        <v>1</v>
      </c>
      <c r="AG1289" s="5">
        <v>0</v>
      </c>
      <c r="AH1289" s="5">
        <v>0</v>
      </c>
      <c r="AI1289" s="6">
        <v>0</v>
      </c>
      <c r="AJ1289" s="6">
        <v>1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11">
        <v>0</v>
      </c>
      <c r="AT1289" s="5">
        <v>1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</row>
    <row r="1290" spans="1:52" ht="15.75" customHeight="1">
      <c r="A1290" s="9">
        <v>43952</v>
      </c>
      <c r="B1290" s="2" t="s">
        <v>20</v>
      </c>
      <c r="C1290" s="19">
        <v>2</v>
      </c>
      <c r="D1290" s="5" t="s">
        <v>21</v>
      </c>
      <c r="E1290" s="6">
        <v>309185.09999999998</v>
      </c>
      <c r="F1290" s="6">
        <f t="shared" si="0"/>
        <v>12.641695405659767</v>
      </c>
      <c r="G1290" s="7">
        <v>459669.375</v>
      </c>
      <c r="H1290" s="31">
        <f t="shared" si="78"/>
        <v>12086240.1</v>
      </c>
      <c r="I1290" s="10">
        <f t="shared" si="79"/>
        <v>16.30757818166693</v>
      </c>
      <c r="J1290" s="10">
        <v>0.5</v>
      </c>
      <c r="K1290" s="10">
        <v>315.67</v>
      </c>
      <c r="L1290" s="6">
        <f t="shared" si="59"/>
        <v>5.7546973641243069</v>
      </c>
      <c r="M1290" s="11">
        <v>100.3562215</v>
      </c>
      <c r="N1290" s="11">
        <f t="shared" si="60"/>
        <v>4.6186412572990987</v>
      </c>
      <c r="O1290" s="5">
        <v>0</v>
      </c>
      <c r="P1290" s="5">
        <v>1</v>
      </c>
      <c r="Q1290" s="12">
        <v>1</v>
      </c>
      <c r="R1290" s="5">
        <v>0</v>
      </c>
      <c r="S1290" s="5">
        <f t="shared" si="61"/>
        <v>0</v>
      </c>
      <c r="T1290" s="5">
        <v>9372.0004009999993</v>
      </c>
      <c r="U1290" s="5">
        <f t="shared" si="4"/>
        <v>9.1454818424147106</v>
      </c>
      <c r="V1290" s="2">
        <v>0</v>
      </c>
      <c r="W1290" s="12">
        <v>1</v>
      </c>
      <c r="X1290" s="5">
        <v>2.035E-2</v>
      </c>
      <c r="Y1290" s="6">
        <f t="shared" si="77"/>
        <v>101.49625935162096</v>
      </c>
      <c r="Z1290" s="5">
        <v>190609</v>
      </c>
      <c r="AA1290" s="5">
        <v>7202</v>
      </c>
      <c r="AB1290" s="5">
        <v>5408</v>
      </c>
      <c r="AC1290" s="5">
        <v>103</v>
      </c>
      <c r="AD1290" s="5">
        <v>0</v>
      </c>
      <c r="AE1290" s="5">
        <v>0</v>
      </c>
      <c r="AF1290" s="5">
        <v>1</v>
      </c>
      <c r="AG1290" s="5">
        <v>0</v>
      </c>
      <c r="AH1290" s="5">
        <v>0</v>
      </c>
      <c r="AI1290" s="6">
        <v>0</v>
      </c>
      <c r="AJ1290" s="6">
        <v>0</v>
      </c>
      <c r="AK1290" s="6">
        <v>1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11">
        <v>0</v>
      </c>
      <c r="AT1290" s="5">
        <v>1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</row>
    <row r="1291" spans="1:52" ht="15.75" customHeight="1">
      <c r="A1291" s="4">
        <v>43983</v>
      </c>
      <c r="B1291" s="2" t="s">
        <v>20</v>
      </c>
      <c r="C1291" s="19">
        <v>2</v>
      </c>
      <c r="D1291" s="5" t="s">
        <v>21</v>
      </c>
      <c r="E1291" s="6">
        <v>206123.4</v>
      </c>
      <c r="F1291" s="6">
        <f t="shared" si="0"/>
        <v>12.236230297551604</v>
      </c>
      <c r="G1291" s="7">
        <v>465798.3</v>
      </c>
      <c r="H1291" s="31">
        <f t="shared" si="78"/>
        <v>12552038.4</v>
      </c>
      <c r="I1291" s="10">
        <f t="shared" si="79"/>
        <v>16.34539363266375</v>
      </c>
      <c r="J1291" s="10">
        <v>0.5</v>
      </c>
      <c r="K1291" s="10">
        <v>402.45</v>
      </c>
      <c r="L1291" s="6">
        <f t="shared" si="59"/>
        <v>5.9975708655397426</v>
      </c>
      <c r="M1291" s="11">
        <v>100.35777469999999</v>
      </c>
      <c r="N1291" s="11">
        <f t="shared" si="60"/>
        <v>4.618656581351992</v>
      </c>
      <c r="O1291" s="5">
        <v>0</v>
      </c>
      <c r="P1291" s="5">
        <v>1</v>
      </c>
      <c r="Q1291" s="12">
        <v>1</v>
      </c>
      <c r="R1291" s="5">
        <v>0</v>
      </c>
      <c r="S1291" s="5">
        <f t="shared" si="61"/>
        <v>0</v>
      </c>
      <c r="T1291" s="5">
        <v>9372.0004009999993</v>
      </c>
      <c r="U1291" s="5">
        <f t="shared" si="4"/>
        <v>9.1454818424147106</v>
      </c>
      <c r="V1291" s="2">
        <v>0</v>
      </c>
      <c r="W1291" s="12">
        <v>1</v>
      </c>
      <c r="X1291" s="5">
        <v>1.9879999999999998E-2</v>
      </c>
      <c r="Y1291" s="6">
        <f t="shared" si="77"/>
        <v>99.152119700748131</v>
      </c>
      <c r="Z1291" s="5">
        <v>585481</v>
      </c>
      <c r="AA1291" s="5">
        <v>7920</v>
      </c>
      <c r="AB1291" s="5">
        <v>17400</v>
      </c>
      <c r="AC1291" s="5">
        <v>104</v>
      </c>
      <c r="AD1291" s="5">
        <v>0</v>
      </c>
      <c r="AE1291" s="5">
        <v>0</v>
      </c>
      <c r="AF1291" s="5">
        <v>1</v>
      </c>
      <c r="AG1291" s="5">
        <v>0</v>
      </c>
      <c r="AH1291" s="5">
        <v>0</v>
      </c>
      <c r="AI1291" s="6">
        <v>0</v>
      </c>
      <c r="AJ1291" s="6">
        <v>0</v>
      </c>
      <c r="AK1291" s="6">
        <v>0</v>
      </c>
      <c r="AL1291" s="6">
        <v>1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11">
        <v>0</v>
      </c>
      <c r="AT1291" s="5">
        <v>1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</row>
    <row r="1292" spans="1:52" ht="15.75" customHeight="1">
      <c r="A1292" s="4">
        <v>44013</v>
      </c>
      <c r="B1292" s="2" t="s">
        <v>20</v>
      </c>
      <c r="C1292" s="19">
        <v>2</v>
      </c>
      <c r="D1292" s="5" t="s">
        <v>21</v>
      </c>
      <c r="E1292" s="6">
        <v>329797.44</v>
      </c>
      <c r="F1292" s="6">
        <f t="shared" si="0"/>
        <v>12.706233926797339</v>
      </c>
      <c r="G1292" s="7">
        <v>471927.22499999998</v>
      </c>
      <c r="H1292" s="31">
        <f t="shared" si="78"/>
        <v>13023965.625</v>
      </c>
      <c r="I1292" s="10">
        <f t="shared" si="79"/>
        <v>16.382301727862867</v>
      </c>
      <c r="J1292" s="10">
        <v>0.5</v>
      </c>
      <c r="K1292" s="10">
        <v>470.58</v>
      </c>
      <c r="L1292" s="6">
        <f t="shared" si="59"/>
        <v>6.1539659764526302</v>
      </c>
      <c r="M1292" s="11">
        <v>100.38279470000001</v>
      </c>
      <c r="N1292" s="11">
        <f t="shared" si="60"/>
        <v>4.6189033992454318</v>
      </c>
      <c r="O1292" s="5">
        <v>0</v>
      </c>
      <c r="P1292" s="5">
        <v>1</v>
      </c>
      <c r="Q1292" s="12">
        <v>1</v>
      </c>
      <c r="R1292" s="5">
        <v>0</v>
      </c>
      <c r="S1292" s="5">
        <f t="shared" si="61"/>
        <v>0</v>
      </c>
      <c r="T1292" s="5">
        <v>9372.0004009999993</v>
      </c>
      <c r="U1292" s="5">
        <f t="shared" si="4"/>
        <v>9.1454818424147106</v>
      </c>
      <c r="V1292" s="2">
        <v>0</v>
      </c>
      <c r="W1292" s="12">
        <v>1</v>
      </c>
      <c r="X1292" s="5">
        <v>1.9313E-2</v>
      </c>
      <c r="Y1292" s="6">
        <f t="shared" si="77"/>
        <v>96.324189526184554</v>
      </c>
      <c r="Z1292" s="5">
        <v>1695988</v>
      </c>
      <c r="AA1292" s="5">
        <v>17280</v>
      </c>
      <c r="AB1292" s="5">
        <v>36511</v>
      </c>
      <c r="AC1292" s="5">
        <v>201</v>
      </c>
      <c r="AD1292" s="5">
        <v>0</v>
      </c>
      <c r="AE1292" s="5">
        <v>0</v>
      </c>
      <c r="AF1292" s="5">
        <v>1</v>
      </c>
      <c r="AG1292" s="5">
        <v>0</v>
      </c>
      <c r="AH1292" s="5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1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11">
        <v>0</v>
      </c>
      <c r="AT1292" s="5">
        <v>1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</row>
    <row r="1293" spans="1:52" ht="15.75" customHeight="1">
      <c r="A1293" s="4">
        <v>44044</v>
      </c>
      <c r="B1293" s="2" t="s">
        <v>20</v>
      </c>
      <c r="C1293" s="19">
        <v>2</v>
      </c>
      <c r="D1293" s="5" t="s">
        <v>21</v>
      </c>
      <c r="E1293" s="6">
        <v>237041.91</v>
      </c>
      <c r="F1293" s="6">
        <f t="shared" si="0"/>
        <v>12.375992239926763</v>
      </c>
      <c r="G1293" s="7">
        <v>520958.625</v>
      </c>
      <c r="H1293" s="31">
        <f t="shared" si="78"/>
        <v>13544924.25</v>
      </c>
      <c r="I1293" s="10">
        <f t="shared" si="79"/>
        <v>16.421522441016148</v>
      </c>
      <c r="J1293" s="10">
        <v>0.5</v>
      </c>
      <c r="K1293" s="10">
        <v>409.83</v>
      </c>
      <c r="L1293" s="6">
        <f t="shared" si="59"/>
        <v>6.0157424395675054</v>
      </c>
      <c r="M1293" s="11">
        <v>100.39870519999999</v>
      </c>
      <c r="N1293" s="11">
        <f t="shared" si="60"/>
        <v>4.6190603218447865</v>
      </c>
      <c r="O1293" s="5">
        <v>0</v>
      </c>
      <c r="P1293" s="5">
        <v>1</v>
      </c>
      <c r="Q1293" s="12">
        <v>1</v>
      </c>
      <c r="R1293" s="5">
        <v>0</v>
      </c>
      <c r="S1293" s="5">
        <f t="shared" si="61"/>
        <v>0</v>
      </c>
      <c r="T1293" s="5">
        <v>9372.0004009999993</v>
      </c>
      <c r="U1293" s="5">
        <f t="shared" si="4"/>
        <v>9.1454818424147106</v>
      </c>
      <c r="V1293" s="2">
        <v>0</v>
      </c>
      <c r="W1293" s="12">
        <v>1</v>
      </c>
      <c r="X1293" s="5">
        <v>1.8581E-2</v>
      </c>
      <c r="Y1293" s="6">
        <f t="shared" si="77"/>
        <v>92.673316708229436</v>
      </c>
      <c r="Z1293" s="5">
        <v>3691166</v>
      </c>
      <c r="AA1293" s="5">
        <v>25819</v>
      </c>
      <c r="AB1293" s="5">
        <v>65288</v>
      </c>
      <c r="AC1293" s="5">
        <v>657</v>
      </c>
      <c r="AD1293" s="5">
        <v>0</v>
      </c>
      <c r="AE1293" s="5">
        <v>0</v>
      </c>
      <c r="AF1293" s="5">
        <v>1</v>
      </c>
      <c r="AG1293" s="5">
        <v>0</v>
      </c>
      <c r="AH1293" s="5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1</v>
      </c>
      <c r="AO1293" s="6">
        <v>0</v>
      </c>
      <c r="AP1293" s="6">
        <v>0</v>
      </c>
      <c r="AQ1293" s="6">
        <v>0</v>
      </c>
      <c r="AR1293" s="6">
        <v>0</v>
      </c>
      <c r="AS1293" s="11">
        <v>0</v>
      </c>
      <c r="AT1293" s="5">
        <v>1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</row>
    <row r="1294" spans="1:52" ht="15.75" customHeight="1">
      <c r="A1294" s="4">
        <v>44075</v>
      </c>
      <c r="B1294" s="2" t="s">
        <v>20</v>
      </c>
      <c r="C1294" s="19">
        <v>2</v>
      </c>
      <c r="D1294" s="5" t="s">
        <v>21</v>
      </c>
      <c r="E1294" s="6">
        <v>226735.74</v>
      </c>
      <c r="F1294" s="6">
        <f t="shared" si="0"/>
        <v>12.331540477355928</v>
      </c>
      <c r="G1294" s="7">
        <v>478056.15</v>
      </c>
      <c r="H1294" s="31">
        <f t="shared" si="78"/>
        <v>14022980.4</v>
      </c>
      <c r="I1294" s="10">
        <f t="shared" si="79"/>
        <v>16.45620799900404</v>
      </c>
      <c r="J1294" s="10">
        <v>0.5</v>
      </c>
      <c r="K1294" s="10">
        <v>427.32</v>
      </c>
      <c r="L1294" s="6">
        <f t="shared" si="59"/>
        <v>6.0575331470776863</v>
      </c>
      <c r="M1294" s="11">
        <v>100.4099147</v>
      </c>
      <c r="N1294" s="11">
        <f t="shared" si="60"/>
        <v>4.6191708644836238</v>
      </c>
      <c r="O1294" s="5">
        <v>0</v>
      </c>
      <c r="P1294" s="5">
        <v>1</v>
      </c>
      <c r="Q1294" s="12">
        <v>1</v>
      </c>
      <c r="R1294" s="5">
        <v>0</v>
      </c>
      <c r="S1294" s="5">
        <f t="shared" si="61"/>
        <v>0</v>
      </c>
      <c r="T1294" s="5">
        <v>9372.0004009999993</v>
      </c>
      <c r="U1294" s="5">
        <f t="shared" si="4"/>
        <v>9.1454818424147106</v>
      </c>
      <c r="V1294" s="2">
        <v>0</v>
      </c>
      <c r="W1294" s="12">
        <v>1</v>
      </c>
      <c r="X1294" s="5">
        <v>1.8481000000000001E-2</v>
      </c>
      <c r="Y1294" s="6">
        <f t="shared" si="77"/>
        <v>92.174563591022462</v>
      </c>
      <c r="Z1294" s="5">
        <v>6312584</v>
      </c>
      <c r="AA1294" s="5">
        <v>27096</v>
      </c>
      <c r="AB1294" s="5">
        <v>98678</v>
      </c>
      <c r="AC1294" s="5">
        <v>888</v>
      </c>
      <c r="AD1294" s="5">
        <v>0</v>
      </c>
      <c r="AE1294" s="5">
        <v>0</v>
      </c>
      <c r="AF1294" s="5">
        <v>1</v>
      </c>
      <c r="AG1294" s="5">
        <v>0</v>
      </c>
      <c r="AH1294" s="5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1</v>
      </c>
      <c r="AP1294" s="6">
        <v>0</v>
      </c>
      <c r="AQ1294" s="6">
        <v>0</v>
      </c>
      <c r="AR1294" s="6">
        <v>0</v>
      </c>
      <c r="AS1294" s="11">
        <v>0</v>
      </c>
      <c r="AT1294" s="5">
        <v>1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</row>
    <row r="1295" spans="1:52" ht="15.75" customHeight="1">
      <c r="A1295" s="4">
        <v>44105</v>
      </c>
      <c r="B1295" s="2" t="s">
        <v>20</v>
      </c>
      <c r="C1295" s="19">
        <v>2</v>
      </c>
      <c r="D1295" s="5" t="s">
        <v>21</v>
      </c>
      <c r="E1295" s="6">
        <v>391634.46</v>
      </c>
      <c r="F1295" s="6">
        <f t="shared" si="0"/>
        <v>12.878084183723999</v>
      </c>
      <c r="G1295" s="7">
        <v>294188.40000000002</v>
      </c>
      <c r="H1295" s="31">
        <f t="shared" si="78"/>
        <v>14317168.800000001</v>
      </c>
      <c r="I1295" s="10">
        <f t="shared" si="79"/>
        <v>16.476969990452467</v>
      </c>
      <c r="J1295" s="10">
        <v>0.5</v>
      </c>
      <c r="K1295" s="10">
        <v>429.25</v>
      </c>
      <c r="L1295" s="6">
        <f t="shared" si="59"/>
        <v>6.062039499777585</v>
      </c>
      <c r="M1295" s="11">
        <v>100.436719</v>
      </c>
      <c r="N1295" s="11">
        <f t="shared" si="60"/>
        <v>4.6194351459229273</v>
      </c>
      <c r="O1295" s="5">
        <v>0</v>
      </c>
      <c r="P1295" s="5">
        <v>1</v>
      </c>
      <c r="Q1295" s="12">
        <v>1</v>
      </c>
      <c r="R1295" s="5">
        <v>0</v>
      </c>
      <c r="S1295" s="5">
        <f t="shared" si="61"/>
        <v>0</v>
      </c>
      <c r="T1295" s="5">
        <v>9372.0004009999993</v>
      </c>
      <c r="U1295" s="5">
        <f t="shared" si="4"/>
        <v>9.1454818424147106</v>
      </c>
      <c r="V1295" s="2">
        <v>0</v>
      </c>
      <c r="W1295" s="12">
        <v>1</v>
      </c>
      <c r="X1295" s="5">
        <v>1.9026999999999999E-2</v>
      </c>
      <c r="Y1295" s="6">
        <f t="shared" si="77"/>
        <v>94.897755610972567</v>
      </c>
      <c r="Z1295" s="5">
        <v>8184082</v>
      </c>
      <c r="AA1295" s="5">
        <v>27595</v>
      </c>
      <c r="AB1295" s="5">
        <v>122111</v>
      </c>
      <c r="AC1295" s="5">
        <v>907</v>
      </c>
      <c r="AD1295" s="5">
        <v>0</v>
      </c>
      <c r="AE1295" s="5">
        <v>0</v>
      </c>
      <c r="AF1295" s="5">
        <v>1</v>
      </c>
      <c r="AG1295" s="5">
        <v>0</v>
      </c>
      <c r="AH1295" s="5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1</v>
      </c>
      <c r="AQ1295" s="6">
        <v>0</v>
      </c>
      <c r="AR1295" s="6">
        <v>0</v>
      </c>
      <c r="AS1295" s="11">
        <v>0</v>
      </c>
      <c r="AT1295" s="5">
        <v>1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</row>
    <row r="1296" spans="1:52" ht="15.75" customHeight="1">
      <c r="A1296" s="4">
        <v>44136</v>
      </c>
      <c r="B1296" s="2" t="s">
        <v>20</v>
      </c>
      <c r="C1296" s="19">
        <v>2</v>
      </c>
      <c r="D1296" s="5" t="s">
        <v>21</v>
      </c>
      <c r="E1296" s="6">
        <v>288572.76</v>
      </c>
      <c r="F1296" s="6">
        <f t="shared" si="0"/>
        <v>12.572702534172816</v>
      </c>
      <c r="G1296" s="7">
        <v>251285.92499999999</v>
      </c>
      <c r="H1296" s="31">
        <f t="shared" ref="H1296:H1321" si="80">G1296+H1295</f>
        <v>14568454.725000001</v>
      </c>
      <c r="I1296" s="10">
        <f t="shared" si="79"/>
        <v>16.494369113864543</v>
      </c>
      <c r="J1296" s="10">
        <v>0.5</v>
      </c>
      <c r="K1296" s="10">
        <v>449.7</v>
      </c>
      <c r="L1296" s="6">
        <f t="shared" si="59"/>
        <v>6.1085806937766618</v>
      </c>
      <c r="M1296" s="11">
        <v>100.4445678</v>
      </c>
      <c r="N1296" s="11">
        <f t="shared" si="60"/>
        <v>4.6195125192492474</v>
      </c>
      <c r="O1296" s="5">
        <v>0</v>
      </c>
      <c r="P1296" s="5">
        <v>1</v>
      </c>
      <c r="Q1296" s="12">
        <v>1</v>
      </c>
      <c r="R1296" s="5">
        <v>0</v>
      </c>
      <c r="S1296" s="5">
        <f t="shared" si="61"/>
        <v>0</v>
      </c>
      <c r="T1296" s="5">
        <v>9372.0004009999993</v>
      </c>
      <c r="U1296" s="5">
        <f t="shared" si="4"/>
        <v>9.1454818424147106</v>
      </c>
      <c r="V1296" s="2">
        <v>0</v>
      </c>
      <c r="W1296" s="12">
        <v>1</v>
      </c>
      <c r="X1296" s="5">
        <v>1.9060000000000001E-2</v>
      </c>
      <c r="Y1296" s="6">
        <f t="shared" si="77"/>
        <v>95.062344139650889</v>
      </c>
      <c r="Z1296" s="5">
        <v>9462809</v>
      </c>
      <c r="AA1296" s="5">
        <v>27912</v>
      </c>
      <c r="AB1296" s="5">
        <v>137621</v>
      </c>
      <c r="AC1296" s="5">
        <v>908</v>
      </c>
      <c r="AD1296" s="5">
        <v>0</v>
      </c>
      <c r="AE1296" s="5">
        <v>0</v>
      </c>
      <c r="AF1296" s="5">
        <v>1</v>
      </c>
      <c r="AG1296" s="5">
        <v>0</v>
      </c>
      <c r="AH1296" s="5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1</v>
      </c>
      <c r="AR1296" s="6">
        <v>0</v>
      </c>
      <c r="AS1296" s="11">
        <v>0</v>
      </c>
      <c r="AT1296" s="5">
        <v>1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</row>
    <row r="1297" spans="1:52" ht="15.75" customHeight="1">
      <c r="A1297" s="4">
        <v>44166</v>
      </c>
      <c r="B1297" s="2" t="s">
        <v>20</v>
      </c>
      <c r="C1297" s="19">
        <v>2</v>
      </c>
      <c r="D1297" s="5" t="s">
        <v>21</v>
      </c>
      <c r="E1297" s="6">
        <v>329797.44</v>
      </c>
      <c r="F1297" s="6">
        <f t="shared" si="0"/>
        <v>12.706233926797339</v>
      </c>
      <c r="G1297" s="7">
        <v>288059.47499999998</v>
      </c>
      <c r="H1297" s="31">
        <f t="shared" si="80"/>
        <v>14856514.200000001</v>
      </c>
      <c r="I1297" s="10">
        <f t="shared" si="79"/>
        <v>16.513948993693557</v>
      </c>
      <c r="J1297" s="10">
        <v>0.5</v>
      </c>
      <c r="K1297" s="10">
        <v>471.52</v>
      </c>
      <c r="L1297" s="6">
        <f t="shared" si="59"/>
        <v>6.1559615189893844</v>
      </c>
      <c r="M1297" s="11">
        <v>100.4628561</v>
      </c>
      <c r="N1297" s="11">
        <f t="shared" si="60"/>
        <v>4.619692781752196</v>
      </c>
      <c r="O1297" s="5">
        <v>0</v>
      </c>
      <c r="P1297" s="5">
        <v>1</v>
      </c>
      <c r="Q1297" s="12">
        <v>1</v>
      </c>
      <c r="R1297" s="5">
        <v>0</v>
      </c>
      <c r="S1297" s="5">
        <f t="shared" si="61"/>
        <v>0</v>
      </c>
      <c r="T1297" s="5">
        <v>9372.0004009999993</v>
      </c>
      <c r="U1297" s="5">
        <f t="shared" si="4"/>
        <v>9.1454818424147106</v>
      </c>
      <c r="V1297" s="2">
        <v>0</v>
      </c>
      <c r="W1297" s="12">
        <v>1</v>
      </c>
      <c r="X1297" s="5">
        <v>1.8307E-2</v>
      </c>
      <c r="Y1297" s="6">
        <f t="shared" si="77"/>
        <v>91.306733167082299</v>
      </c>
      <c r="Z1297" s="5">
        <v>10286709</v>
      </c>
      <c r="AA1297" s="5">
        <v>28425</v>
      </c>
      <c r="AB1297" s="5">
        <v>148994</v>
      </c>
      <c r="AC1297" s="5">
        <v>909</v>
      </c>
      <c r="AD1297" s="5">
        <v>0</v>
      </c>
      <c r="AE1297" s="5">
        <v>0</v>
      </c>
      <c r="AF1297" s="5">
        <v>1</v>
      </c>
      <c r="AG1297" s="5">
        <v>0</v>
      </c>
      <c r="AH1297" s="5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1</v>
      </c>
      <c r="AS1297" s="11">
        <v>0</v>
      </c>
      <c r="AT1297" s="5">
        <v>1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</row>
    <row r="1298" spans="1:52" ht="15.75" customHeight="1">
      <c r="A1298" s="4">
        <v>44197</v>
      </c>
      <c r="B1298" s="2" t="s">
        <v>20</v>
      </c>
      <c r="C1298" s="19">
        <v>2</v>
      </c>
      <c r="D1298" s="5" t="s">
        <v>21</v>
      </c>
      <c r="E1298" s="6">
        <v>312677.82</v>
      </c>
      <c r="F1298" s="6">
        <f t="shared" si="0"/>
        <v>12.652928610325825</v>
      </c>
      <c r="G1298" s="7">
        <v>363048.67499999999</v>
      </c>
      <c r="H1298" s="31">
        <f t="shared" si="80"/>
        <v>15219562.875000002</v>
      </c>
      <c r="I1298" s="10">
        <f t="shared" si="79"/>
        <v>16.538092189551733</v>
      </c>
      <c r="J1298" s="10">
        <v>0.5</v>
      </c>
      <c r="K1298" s="10">
        <v>484.63</v>
      </c>
      <c r="L1298" s="6">
        <f t="shared" si="59"/>
        <v>6.1833857131934806</v>
      </c>
      <c r="M1298" s="11">
        <v>99.045473150000007</v>
      </c>
      <c r="N1298" s="11">
        <f t="shared" si="60"/>
        <v>4.6056248141290554</v>
      </c>
      <c r="O1298" s="5">
        <v>0</v>
      </c>
      <c r="P1298" s="5">
        <v>1</v>
      </c>
      <c r="Q1298" s="12">
        <v>1</v>
      </c>
      <c r="R1298" s="5">
        <v>0</v>
      </c>
      <c r="S1298" s="5">
        <f t="shared" si="61"/>
        <v>0</v>
      </c>
      <c r="T1298" s="5">
        <v>9372.0004009999993</v>
      </c>
      <c r="U1298" s="5">
        <f t="shared" si="4"/>
        <v>9.1454818424147106</v>
      </c>
      <c r="V1298" s="2">
        <v>0</v>
      </c>
      <c r="W1298" s="12">
        <v>1</v>
      </c>
      <c r="X1298" s="5">
        <v>1.7767000000000002E-2</v>
      </c>
      <c r="Y1298" s="6">
        <f t="shared" si="77"/>
        <v>88.613466334164599</v>
      </c>
      <c r="Z1298" s="5">
        <v>10757610</v>
      </c>
      <c r="AA1298" s="5">
        <v>28818</v>
      </c>
      <c r="AB1298" s="5">
        <v>154392</v>
      </c>
      <c r="AC1298" s="5">
        <v>909</v>
      </c>
      <c r="AD1298" s="5">
        <v>14509</v>
      </c>
      <c r="AE1298" s="5">
        <v>0</v>
      </c>
      <c r="AF1298" s="5">
        <v>1</v>
      </c>
      <c r="AG1298" s="5">
        <v>1</v>
      </c>
      <c r="AH1298" s="5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11">
        <v>0</v>
      </c>
      <c r="AT1298" s="5">
        <v>1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</row>
    <row r="1299" spans="1:52" ht="15.75" customHeight="1">
      <c r="A1299" s="4">
        <v>44228</v>
      </c>
      <c r="B1299" s="2" t="s">
        <v>20</v>
      </c>
      <c r="C1299" s="19">
        <v>2</v>
      </c>
      <c r="D1299" s="5" t="s">
        <v>21</v>
      </c>
      <c r="E1299" s="6">
        <v>288625.68</v>
      </c>
      <c r="F1299" s="6">
        <f t="shared" si="0"/>
        <v>12.572885902652288</v>
      </c>
      <c r="G1299" s="7">
        <v>404148.52500000002</v>
      </c>
      <c r="H1299" s="31">
        <f t="shared" si="80"/>
        <v>15623711.400000002</v>
      </c>
      <c r="I1299" s="10">
        <f t="shared" si="79"/>
        <v>16.564300279785868</v>
      </c>
      <c r="J1299" s="10">
        <v>0.5</v>
      </c>
      <c r="K1299" s="10">
        <v>483.78</v>
      </c>
      <c r="L1299" s="6">
        <f t="shared" si="59"/>
        <v>6.1816302579249855</v>
      </c>
      <c r="M1299" s="11">
        <v>99.154233289999993</v>
      </c>
      <c r="N1299" s="11">
        <f t="shared" si="60"/>
        <v>4.606711330714254</v>
      </c>
      <c r="O1299" s="5">
        <v>0</v>
      </c>
      <c r="P1299" s="5">
        <v>1</v>
      </c>
      <c r="Q1299" s="12">
        <v>1</v>
      </c>
      <c r="R1299" s="5">
        <v>0</v>
      </c>
      <c r="S1299" s="5">
        <f t="shared" si="61"/>
        <v>0</v>
      </c>
      <c r="T1299" s="5">
        <v>9372.0004009999993</v>
      </c>
      <c r="U1299" s="5">
        <f t="shared" si="4"/>
        <v>9.1454818424147106</v>
      </c>
      <c r="V1299" s="2">
        <v>0</v>
      </c>
      <c r="W1299" s="12">
        <v>1</v>
      </c>
      <c r="X1299" s="5">
        <v>1.7916999999999999E-2</v>
      </c>
      <c r="Y1299" s="6">
        <f t="shared" si="77"/>
        <v>89.361596009975059</v>
      </c>
      <c r="Z1299" s="5">
        <v>11112241</v>
      </c>
      <c r="AA1299" s="5">
        <v>28978</v>
      </c>
      <c r="AB1299" s="5">
        <v>157157</v>
      </c>
      <c r="AC1299" s="5">
        <v>909</v>
      </c>
      <c r="AD1299" s="5">
        <v>58719</v>
      </c>
      <c r="AE1299" s="5">
        <v>34630</v>
      </c>
      <c r="AF1299" s="5">
        <v>1</v>
      </c>
      <c r="AG1299" s="5">
        <v>0</v>
      </c>
      <c r="AH1299" s="5">
        <v>1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11">
        <v>0</v>
      </c>
      <c r="AT1299" s="5">
        <v>1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</row>
    <row r="1300" spans="1:52" ht="15.75" customHeight="1">
      <c r="A1300" s="4">
        <v>44256</v>
      </c>
      <c r="B1300" s="2" t="s">
        <v>20</v>
      </c>
      <c r="C1300" s="19">
        <v>2</v>
      </c>
      <c r="D1300" s="5" t="s">
        <v>21</v>
      </c>
      <c r="E1300" s="6">
        <v>216469.26</v>
      </c>
      <c r="F1300" s="6">
        <f t="shared" si="0"/>
        <v>12.285203830200508</v>
      </c>
      <c r="G1300" s="7">
        <v>589097.85</v>
      </c>
      <c r="H1300" s="31">
        <f t="shared" si="80"/>
        <v>16212809.250000002</v>
      </c>
      <c r="I1300" s="10">
        <f t="shared" si="79"/>
        <v>16.601312182212887</v>
      </c>
      <c r="J1300" s="10">
        <v>0.5</v>
      </c>
      <c r="K1300" s="10">
        <v>496.73</v>
      </c>
      <c r="L1300" s="6">
        <f t="shared" si="59"/>
        <v>6.2080466189203456</v>
      </c>
      <c r="M1300" s="11">
        <v>99.195219809999998</v>
      </c>
      <c r="N1300" s="11">
        <f t="shared" si="60"/>
        <v>4.6071204810257482</v>
      </c>
      <c r="O1300" s="5">
        <v>0</v>
      </c>
      <c r="P1300" s="5">
        <v>1</v>
      </c>
      <c r="Q1300" s="12">
        <v>1</v>
      </c>
      <c r="R1300" s="5">
        <v>0</v>
      </c>
      <c r="S1300" s="5">
        <f t="shared" si="61"/>
        <v>0</v>
      </c>
      <c r="T1300" s="5">
        <v>9372.0004009999993</v>
      </c>
      <c r="U1300" s="5">
        <f t="shared" si="4"/>
        <v>9.1454818424147106</v>
      </c>
      <c r="V1300" s="2">
        <v>0</v>
      </c>
      <c r="W1300" s="12">
        <v>1</v>
      </c>
      <c r="X1300" s="5">
        <v>1.7446E-2</v>
      </c>
      <c r="Y1300" s="6">
        <f t="shared" si="77"/>
        <v>87.012468827930178</v>
      </c>
      <c r="Z1300" s="5">
        <v>12149335</v>
      </c>
      <c r="AA1300" s="5">
        <v>29322</v>
      </c>
      <c r="AB1300" s="5">
        <v>162468</v>
      </c>
      <c r="AC1300" s="5">
        <v>909</v>
      </c>
      <c r="AD1300" s="5">
        <v>2063543</v>
      </c>
      <c r="AE1300" s="5">
        <v>744330</v>
      </c>
      <c r="AF1300" s="5">
        <v>1</v>
      </c>
      <c r="AG1300" s="5">
        <v>0</v>
      </c>
      <c r="AH1300" s="5">
        <v>0</v>
      </c>
      <c r="AI1300" s="6">
        <v>1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11">
        <v>0</v>
      </c>
      <c r="AT1300" s="5">
        <v>1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</row>
    <row r="1301" spans="1:52" ht="15.75" customHeight="1">
      <c r="A1301" s="4">
        <v>44287</v>
      </c>
      <c r="B1301" s="2" t="s">
        <v>20</v>
      </c>
      <c r="C1301" s="19">
        <v>2</v>
      </c>
      <c r="D1301" s="5" t="s">
        <v>21</v>
      </c>
      <c r="E1301" s="6">
        <v>168364.98</v>
      </c>
      <c r="F1301" s="6">
        <f t="shared" si="0"/>
        <v>12.033889401919602</v>
      </c>
      <c r="G1301" s="7">
        <v>568547.92500000005</v>
      </c>
      <c r="H1301" s="31">
        <f t="shared" si="80"/>
        <v>16781357.175000001</v>
      </c>
      <c r="I1301" s="10">
        <f t="shared" si="79"/>
        <v>16.635779136245198</v>
      </c>
      <c r="J1301" s="10">
        <v>0.5</v>
      </c>
      <c r="K1301" s="10">
        <v>504.07</v>
      </c>
      <c r="L1301" s="6">
        <f t="shared" si="59"/>
        <v>6.2227151473160891</v>
      </c>
      <c r="M1301" s="11">
        <v>99.134971680000007</v>
      </c>
      <c r="N1301" s="11">
        <f t="shared" si="60"/>
        <v>4.6065189927391517</v>
      </c>
      <c r="O1301" s="5">
        <v>0</v>
      </c>
      <c r="P1301" s="5">
        <v>1</v>
      </c>
      <c r="Q1301" s="12">
        <v>1</v>
      </c>
      <c r="R1301" s="5">
        <v>0</v>
      </c>
      <c r="S1301" s="5">
        <f t="shared" si="61"/>
        <v>0</v>
      </c>
      <c r="T1301" s="5">
        <v>9372.0004009999993</v>
      </c>
      <c r="U1301" s="5">
        <f t="shared" si="4"/>
        <v>9.1454818424147106</v>
      </c>
      <c r="V1301" s="2">
        <v>0</v>
      </c>
      <c r="W1301" s="12">
        <v>1</v>
      </c>
      <c r="X1301" s="5">
        <v>1.7887E-2</v>
      </c>
      <c r="Y1301" s="6">
        <f t="shared" si="77"/>
        <v>89.211970074812967</v>
      </c>
      <c r="Z1301" s="5">
        <v>19164969</v>
      </c>
      <c r="AA1301" s="5">
        <v>29811</v>
      </c>
      <c r="AB1301" s="5">
        <v>211853</v>
      </c>
      <c r="AC1301" s="5">
        <v>910</v>
      </c>
      <c r="AD1301" s="5">
        <v>2729335</v>
      </c>
      <c r="AE1301" s="5">
        <v>2234844</v>
      </c>
      <c r="AF1301" s="5">
        <v>1</v>
      </c>
      <c r="AG1301" s="5">
        <v>0</v>
      </c>
      <c r="AH1301" s="5">
        <v>0</v>
      </c>
      <c r="AI1301" s="6">
        <v>0</v>
      </c>
      <c r="AJ1301" s="6">
        <v>1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11">
        <v>0</v>
      </c>
      <c r="AT1301" s="5">
        <v>1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</row>
    <row r="1302" spans="1:52" ht="15.75" customHeight="1">
      <c r="A1302" s="9">
        <v>44317</v>
      </c>
      <c r="B1302" s="2" t="s">
        <v>20</v>
      </c>
      <c r="C1302" s="19">
        <v>2</v>
      </c>
      <c r="D1302" s="5" t="s">
        <v>21</v>
      </c>
      <c r="E1302" s="6">
        <v>360782.1</v>
      </c>
      <c r="F1302" s="6">
        <f t="shared" si="0"/>
        <v>12.796029453966499</v>
      </c>
      <c r="G1302" s="7">
        <v>513748.125</v>
      </c>
      <c r="H1302" s="31">
        <f t="shared" si="80"/>
        <v>17295105.300000001</v>
      </c>
      <c r="I1302" s="10">
        <f t="shared" si="79"/>
        <v>16.665934088799744</v>
      </c>
      <c r="J1302" s="10">
        <v>0.5</v>
      </c>
      <c r="K1302" s="10">
        <v>477.97</v>
      </c>
      <c r="L1302" s="6">
        <f t="shared" si="59"/>
        <v>6.1695479690155945</v>
      </c>
      <c r="M1302" s="11">
        <v>98.976683640000005</v>
      </c>
      <c r="N1302" s="11">
        <f t="shared" si="60"/>
        <v>4.6049369952012329</v>
      </c>
      <c r="O1302" s="5">
        <v>0</v>
      </c>
      <c r="P1302" s="5">
        <v>1</v>
      </c>
      <c r="Q1302" s="12">
        <v>1</v>
      </c>
      <c r="R1302" s="5">
        <v>0</v>
      </c>
      <c r="S1302" s="5">
        <f t="shared" si="61"/>
        <v>0</v>
      </c>
      <c r="T1302" s="5">
        <v>9372.0004009999993</v>
      </c>
      <c r="U1302" s="5">
        <f t="shared" si="4"/>
        <v>9.1454818424147106</v>
      </c>
      <c r="V1302" s="2">
        <v>0</v>
      </c>
      <c r="W1302" s="12">
        <v>1</v>
      </c>
      <c r="X1302" s="5">
        <v>1.7378000000000001E-2</v>
      </c>
      <c r="Y1302" s="6">
        <f t="shared" si="77"/>
        <v>86.673316708229436</v>
      </c>
      <c r="Z1302" s="5">
        <v>28175044</v>
      </c>
      <c r="AA1302" s="5">
        <v>30118</v>
      </c>
      <c r="AB1302" s="5">
        <v>331895</v>
      </c>
      <c r="AC1302" s="5">
        <v>910</v>
      </c>
      <c r="AD1302" s="5">
        <v>1784772</v>
      </c>
      <c r="AE1302" s="5">
        <v>4362739</v>
      </c>
      <c r="AF1302" s="5">
        <v>1</v>
      </c>
      <c r="AG1302" s="5">
        <v>0</v>
      </c>
      <c r="AH1302" s="5">
        <v>0</v>
      </c>
      <c r="AI1302" s="6">
        <v>0</v>
      </c>
      <c r="AJ1302" s="6">
        <v>0</v>
      </c>
      <c r="AK1302" s="6">
        <v>1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11">
        <v>0</v>
      </c>
      <c r="AT1302" s="5">
        <v>1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</row>
    <row r="1303" spans="1:52" ht="15.75" customHeight="1">
      <c r="A1303" s="4">
        <v>44348</v>
      </c>
      <c r="B1303" s="2" t="s">
        <v>20</v>
      </c>
      <c r="C1303" s="19">
        <v>2</v>
      </c>
      <c r="D1303" s="5" t="s">
        <v>21</v>
      </c>
      <c r="E1303" s="6">
        <v>240521.4</v>
      </c>
      <c r="F1303" s="6">
        <f t="shared" si="0"/>
        <v>12.390564345858333</v>
      </c>
      <c r="G1303" s="7">
        <v>520598.1</v>
      </c>
      <c r="H1303" s="31">
        <f t="shared" si="80"/>
        <v>17815703.400000002</v>
      </c>
      <c r="I1303" s="10">
        <f t="shared" si="79"/>
        <v>16.695590839823868</v>
      </c>
      <c r="J1303" s="10">
        <v>0.5</v>
      </c>
      <c r="K1303" s="10">
        <v>508.07</v>
      </c>
      <c r="L1303" s="6">
        <f t="shared" si="59"/>
        <v>6.2306192333611756</v>
      </c>
      <c r="M1303" s="11">
        <v>98.767502039999997</v>
      </c>
      <c r="N1303" s="11">
        <f t="shared" si="60"/>
        <v>4.6028424994264538</v>
      </c>
      <c r="O1303" s="5">
        <v>0</v>
      </c>
      <c r="P1303" s="5">
        <v>1</v>
      </c>
      <c r="Q1303" s="12">
        <v>1</v>
      </c>
      <c r="R1303" s="5">
        <v>0</v>
      </c>
      <c r="S1303" s="5">
        <f t="shared" si="61"/>
        <v>0</v>
      </c>
      <c r="T1303" s="5">
        <v>9372.0004009999993</v>
      </c>
      <c r="U1303" s="5">
        <f t="shared" si="4"/>
        <v>9.1454818424147106</v>
      </c>
      <c r="V1303" s="2">
        <v>0</v>
      </c>
      <c r="W1303" s="12">
        <v>1</v>
      </c>
      <c r="X1303" s="5">
        <v>1.7817E-2</v>
      </c>
      <c r="Y1303" s="6">
        <f t="shared" si="77"/>
        <v>88.862842892768086</v>
      </c>
      <c r="Z1303" s="5">
        <v>30411634</v>
      </c>
      <c r="AA1303" s="5">
        <v>30643</v>
      </c>
      <c r="AB1303" s="5">
        <v>399459</v>
      </c>
      <c r="AC1303" s="5">
        <v>910</v>
      </c>
      <c r="AD1303" s="5">
        <v>1734226</v>
      </c>
      <c r="AE1303" s="5">
        <v>7742536</v>
      </c>
      <c r="AF1303" s="5">
        <v>1</v>
      </c>
      <c r="AG1303" s="5">
        <v>0</v>
      </c>
      <c r="AH1303" s="5">
        <v>0</v>
      </c>
      <c r="AI1303" s="6">
        <v>0</v>
      </c>
      <c r="AJ1303" s="6">
        <v>0</v>
      </c>
      <c r="AK1303" s="6">
        <v>0</v>
      </c>
      <c r="AL1303" s="6">
        <v>1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11">
        <v>0</v>
      </c>
      <c r="AT1303" s="5">
        <v>1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</row>
    <row r="1304" spans="1:52" ht="15.75" customHeight="1">
      <c r="A1304" s="4">
        <v>44378</v>
      </c>
      <c r="B1304" s="2" t="s">
        <v>20</v>
      </c>
      <c r="C1304" s="19">
        <v>2</v>
      </c>
      <c r="D1304" s="5" t="s">
        <v>21</v>
      </c>
      <c r="E1304" s="6">
        <v>384834.24</v>
      </c>
      <c r="F1304" s="6">
        <f t="shared" si="0"/>
        <v>12.86056797510407</v>
      </c>
      <c r="G1304" s="7">
        <v>527448.07499999995</v>
      </c>
      <c r="H1304" s="31">
        <f t="shared" si="80"/>
        <v>18343151.475000001</v>
      </c>
      <c r="I1304" s="10">
        <f t="shared" si="79"/>
        <v>16.724766846180945</v>
      </c>
      <c r="J1304" s="10">
        <v>0.5</v>
      </c>
      <c r="K1304" s="10">
        <v>471.44</v>
      </c>
      <c r="L1304" s="6">
        <f t="shared" si="59"/>
        <v>6.1557918405296581</v>
      </c>
      <c r="M1304" s="11">
        <v>98.612351029999999</v>
      </c>
      <c r="N1304" s="11">
        <f t="shared" si="60"/>
        <v>4.6012861632277051</v>
      </c>
      <c r="O1304" s="5">
        <v>0</v>
      </c>
      <c r="P1304" s="5">
        <v>1</v>
      </c>
      <c r="Q1304" s="12">
        <v>1</v>
      </c>
      <c r="R1304" s="5">
        <v>0</v>
      </c>
      <c r="S1304" s="5">
        <f t="shared" si="61"/>
        <v>0</v>
      </c>
      <c r="T1304" s="5">
        <v>9372.0004009999993</v>
      </c>
      <c r="U1304" s="5">
        <f t="shared" si="4"/>
        <v>9.1454818424147106</v>
      </c>
      <c r="V1304" s="2">
        <v>0</v>
      </c>
      <c r="W1304" s="12">
        <v>1</v>
      </c>
      <c r="X1304" s="5">
        <v>1.7902999999999999E-2</v>
      </c>
      <c r="Y1304" s="6">
        <f t="shared" si="77"/>
        <v>89.291770573566083</v>
      </c>
      <c r="Z1304" s="5">
        <v>31655824</v>
      </c>
      <c r="AA1304" s="5">
        <v>34383</v>
      </c>
      <c r="AB1304" s="5">
        <v>424351</v>
      </c>
      <c r="AC1304" s="5">
        <v>924</v>
      </c>
      <c r="AE1304" s="5">
        <v>12334071</v>
      </c>
      <c r="AF1304" s="5">
        <v>1</v>
      </c>
      <c r="AG1304" s="5">
        <v>0</v>
      </c>
      <c r="AH1304" s="5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1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11">
        <v>0</v>
      </c>
      <c r="AT1304" s="5">
        <v>1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</row>
    <row r="1305" spans="1:52" ht="15.75" customHeight="1">
      <c r="A1305" s="4">
        <v>44409</v>
      </c>
      <c r="B1305" s="2" t="s">
        <v>20</v>
      </c>
      <c r="C1305" s="19">
        <v>2</v>
      </c>
      <c r="D1305" s="5" t="s">
        <v>21</v>
      </c>
      <c r="E1305" s="6">
        <v>276599.61</v>
      </c>
      <c r="F1305" s="6">
        <f t="shared" si="0"/>
        <v>12.530326288233493</v>
      </c>
      <c r="G1305" s="7">
        <v>582247.875</v>
      </c>
      <c r="H1305" s="31">
        <f t="shared" si="80"/>
        <v>18925399.350000001</v>
      </c>
      <c r="I1305" s="10">
        <f t="shared" si="79"/>
        <v>16.756015458782453</v>
      </c>
      <c r="J1305" s="10">
        <v>0.5</v>
      </c>
      <c r="K1305" s="10">
        <v>508.07</v>
      </c>
      <c r="L1305" s="6">
        <f t="shared" si="59"/>
        <v>6.2306192333611756</v>
      </c>
      <c r="M1305" s="11">
        <v>98.62077601</v>
      </c>
      <c r="N1305" s="11">
        <f t="shared" si="60"/>
        <v>4.6013707373156612</v>
      </c>
      <c r="O1305" s="5">
        <v>0</v>
      </c>
      <c r="P1305" s="5">
        <v>1</v>
      </c>
      <c r="Q1305" s="12">
        <v>1</v>
      </c>
      <c r="R1305" s="5">
        <v>0</v>
      </c>
      <c r="S1305" s="5">
        <f t="shared" si="61"/>
        <v>0</v>
      </c>
      <c r="T1305" s="5">
        <v>9372.0004009999993</v>
      </c>
      <c r="U1305" s="5">
        <f t="shared" si="4"/>
        <v>9.1454818424147106</v>
      </c>
      <c r="V1305" s="2">
        <v>0</v>
      </c>
      <c r="W1305" s="12">
        <v>1</v>
      </c>
      <c r="X1305" s="5">
        <v>1.8175E-2</v>
      </c>
      <c r="Y1305" s="6">
        <f t="shared" si="77"/>
        <v>90.648379052369094</v>
      </c>
      <c r="Z1305" s="5">
        <v>32810845</v>
      </c>
      <c r="AA1305" s="5">
        <v>55093</v>
      </c>
      <c r="AB1305" s="5">
        <v>439020</v>
      </c>
      <c r="AC1305" s="5">
        <v>1012</v>
      </c>
      <c r="AD1305" s="5">
        <v>5493614</v>
      </c>
      <c r="AE1305" s="5">
        <v>19663122</v>
      </c>
      <c r="AF1305" s="5">
        <v>1</v>
      </c>
      <c r="AG1305" s="5">
        <v>0</v>
      </c>
      <c r="AH1305" s="5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1</v>
      </c>
      <c r="AO1305" s="6">
        <v>0</v>
      </c>
      <c r="AP1305" s="6">
        <v>0</v>
      </c>
      <c r="AQ1305" s="6">
        <v>0</v>
      </c>
      <c r="AR1305" s="6">
        <v>0</v>
      </c>
      <c r="AS1305" s="11">
        <v>0</v>
      </c>
      <c r="AT1305" s="5">
        <v>1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</row>
    <row r="1306" spans="1:52" ht="15.75" customHeight="1">
      <c r="A1306" s="4">
        <v>44440</v>
      </c>
      <c r="B1306" s="2" t="s">
        <v>20</v>
      </c>
      <c r="C1306" s="19">
        <v>2</v>
      </c>
      <c r="D1306" s="5" t="s">
        <v>21</v>
      </c>
      <c r="E1306" s="6">
        <v>264573.53999999998</v>
      </c>
      <c r="F1306" s="6">
        <f t="shared" si="0"/>
        <v>12.485874525662659</v>
      </c>
      <c r="G1306" s="7">
        <v>534298.05000000005</v>
      </c>
      <c r="H1306" s="31">
        <f t="shared" si="80"/>
        <v>19459697.400000002</v>
      </c>
      <c r="I1306" s="10">
        <f t="shared" si="79"/>
        <v>16.783856084755396</v>
      </c>
      <c r="J1306" s="10">
        <v>0.5</v>
      </c>
      <c r="K1306" s="10">
        <v>471.44</v>
      </c>
      <c r="L1306" s="6">
        <f t="shared" si="59"/>
        <v>6.1557918405296581</v>
      </c>
      <c r="M1306" s="11">
        <v>98.85071155</v>
      </c>
      <c r="N1306" s="11">
        <f t="shared" si="60"/>
        <v>4.6036761860257167</v>
      </c>
      <c r="O1306" s="5">
        <v>0</v>
      </c>
      <c r="P1306" s="5">
        <v>1</v>
      </c>
      <c r="Q1306" s="12">
        <v>1</v>
      </c>
      <c r="R1306" s="5">
        <v>0</v>
      </c>
      <c r="S1306" s="5">
        <f t="shared" si="61"/>
        <v>0</v>
      </c>
      <c r="T1306" s="5">
        <v>9372.0004009999993</v>
      </c>
      <c r="U1306" s="5">
        <f t="shared" si="4"/>
        <v>9.1454818424147106</v>
      </c>
      <c r="V1306" s="2">
        <v>0</v>
      </c>
      <c r="W1306" s="12">
        <v>1</v>
      </c>
      <c r="X1306" s="5">
        <v>1.8667E-2</v>
      </c>
      <c r="Y1306" s="6">
        <f t="shared" si="77"/>
        <v>93.102244389027433</v>
      </c>
      <c r="Z1306" s="5">
        <v>33766707</v>
      </c>
      <c r="AA1306" s="5">
        <v>107181</v>
      </c>
      <c r="AB1306" s="5">
        <v>448339</v>
      </c>
      <c r="AC1306" s="5">
        <v>1311</v>
      </c>
      <c r="AD1306" s="5">
        <v>6732827</v>
      </c>
      <c r="AE1306" s="5">
        <v>28035888</v>
      </c>
      <c r="AF1306" s="5">
        <v>1</v>
      </c>
      <c r="AG1306" s="5">
        <v>0</v>
      </c>
      <c r="AH1306" s="5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1</v>
      </c>
      <c r="AP1306" s="6">
        <v>0</v>
      </c>
      <c r="AQ1306" s="6">
        <v>0</v>
      </c>
      <c r="AR1306" s="6">
        <v>0</v>
      </c>
      <c r="AS1306" s="11">
        <v>0</v>
      </c>
      <c r="AT1306" s="5">
        <v>1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</row>
    <row r="1307" spans="1:52" ht="15.75" customHeight="1">
      <c r="A1307" s="4">
        <v>44470</v>
      </c>
      <c r="B1307" s="2" t="s">
        <v>20</v>
      </c>
      <c r="C1307" s="19">
        <v>2</v>
      </c>
      <c r="D1307" s="5" t="s">
        <v>21</v>
      </c>
      <c r="E1307" s="6">
        <v>456990.66</v>
      </c>
      <c r="F1307" s="6">
        <f t="shared" si="0"/>
        <v>13.032418232030729</v>
      </c>
      <c r="G1307" s="7">
        <v>328798.8</v>
      </c>
      <c r="H1307" s="31">
        <f t="shared" si="80"/>
        <v>19788496.200000003</v>
      </c>
      <c r="I1307" s="10">
        <f t="shared" si="79"/>
        <v>16.80061132681886</v>
      </c>
      <c r="J1307" s="10">
        <v>0.5</v>
      </c>
      <c r="K1307" s="10">
        <v>461.8</v>
      </c>
      <c r="L1307" s="6">
        <f t="shared" si="59"/>
        <v>6.1351318969203952</v>
      </c>
      <c r="M1307" s="11">
        <v>99.239647090000005</v>
      </c>
      <c r="N1307" s="11">
        <f t="shared" si="60"/>
        <v>4.6075637899311763</v>
      </c>
      <c r="O1307" s="5">
        <v>0</v>
      </c>
      <c r="P1307" s="5">
        <v>1</v>
      </c>
      <c r="Q1307" s="12">
        <v>1</v>
      </c>
      <c r="R1307" s="5">
        <v>0</v>
      </c>
      <c r="S1307" s="5">
        <f t="shared" si="61"/>
        <v>0</v>
      </c>
      <c r="T1307" s="5">
        <v>9372.0004009999993</v>
      </c>
      <c r="U1307" s="5">
        <f t="shared" si="4"/>
        <v>9.1454818424147106</v>
      </c>
      <c r="V1307" s="2">
        <v>0</v>
      </c>
      <c r="W1307" s="12">
        <v>1</v>
      </c>
      <c r="X1307" s="5">
        <v>1.8696000000000001E-2</v>
      </c>
      <c r="Y1307" s="6">
        <f t="shared" si="77"/>
        <v>93.246882793017477</v>
      </c>
      <c r="Z1307" s="5">
        <v>34285814</v>
      </c>
      <c r="AA1307" s="5">
        <v>172030</v>
      </c>
      <c r="AB1307" s="5">
        <v>458437</v>
      </c>
      <c r="AC1307" s="5">
        <v>1743</v>
      </c>
      <c r="AD1307" s="5">
        <v>4141918</v>
      </c>
      <c r="AE1307" s="5">
        <v>35603091</v>
      </c>
      <c r="AF1307" s="5">
        <v>1</v>
      </c>
      <c r="AG1307" s="5">
        <v>0</v>
      </c>
      <c r="AH1307" s="5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1</v>
      </c>
      <c r="AQ1307" s="6">
        <v>0</v>
      </c>
      <c r="AR1307" s="6">
        <v>0</v>
      </c>
      <c r="AS1307" s="11">
        <v>0</v>
      </c>
      <c r="AT1307" s="5">
        <v>1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</row>
    <row r="1308" spans="1:52" ht="15.75" customHeight="1">
      <c r="A1308" s="4">
        <v>44501</v>
      </c>
      <c r="B1308" s="2" t="s">
        <v>20</v>
      </c>
      <c r="C1308" s="19">
        <v>2</v>
      </c>
      <c r="D1308" s="5" t="s">
        <v>21</v>
      </c>
      <c r="E1308" s="6">
        <v>336729.96</v>
      </c>
      <c r="F1308" s="6">
        <f t="shared" si="0"/>
        <v>12.727036582479547</v>
      </c>
      <c r="G1308" s="7">
        <v>280848.97499999998</v>
      </c>
      <c r="H1308" s="31">
        <f t="shared" si="80"/>
        <v>20069345.175000004</v>
      </c>
      <c r="I1308" s="10">
        <f t="shared" si="79"/>
        <v>16.81470409318494</v>
      </c>
      <c r="J1308" s="10">
        <v>0.5</v>
      </c>
      <c r="K1308" s="10">
        <v>516.14</v>
      </c>
      <c r="L1308" s="6">
        <f t="shared" si="59"/>
        <v>6.2463780465109942</v>
      </c>
      <c r="M1308" s="11">
        <v>99.676303779999998</v>
      </c>
      <c r="N1308" s="11">
        <f t="shared" si="60"/>
        <v>4.6119104570385643</v>
      </c>
      <c r="O1308" s="5">
        <v>0</v>
      </c>
      <c r="P1308" s="5">
        <v>1</v>
      </c>
      <c r="Q1308" s="12">
        <v>1</v>
      </c>
      <c r="R1308" s="5">
        <v>0</v>
      </c>
      <c r="S1308" s="5">
        <f t="shared" si="61"/>
        <v>0</v>
      </c>
      <c r="T1308" s="5">
        <v>9372.0004009999993</v>
      </c>
      <c r="U1308" s="5">
        <f t="shared" si="4"/>
        <v>9.1454818424147106</v>
      </c>
      <c r="V1308" s="2">
        <v>0</v>
      </c>
      <c r="W1308" s="12">
        <v>1</v>
      </c>
      <c r="X1308" s="5">
        <v>1.7687999999999999E-2</v>
      </c>
      <c r="Y1308" s="6">
        <f t="shared" si="77"/>
        <v>88.219451371571083</v>
      </c>
      <c r="Z1308" s="5">
        <v>34596776</v>
      </c>
      <c r="AA1308" s="5">
        <v>211655</v>
      </c>
      <c r="AB1308" s="5">
        <v>469247</v>
      </c>
      <c r="AC1308" s="5">
        <v>2011</v>
      </c>
      <c r="AD1308" s="5">
        <v>8563136</v>
      </c>
      <c r="AE1308" s="5">
        <v>39282954</v>
      </c>
      <c r="AF1308" s="5">
        <v>1</v>
      </c>
      <c r="AG1308" s="5">
        <v>0</v>
      </c>
      <c r="AH1308" s="5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1</v>
      </c>
      <c r="AR1308" s="6">
        <v>0</v>
      </c>
      <c r="AS1308" s="11">
        <v>0</v>
      </c>
      <c r="AT1308" s="5">
        <v>1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</row>
    <row r="1309" spans="1:52" ht="15.75" customHeight="1">
      <c r="A1309" s="4">
        <v>44531</v>
      </c>
      <c r="B1309" s="2" t="s">
        <v>20</v>
      </c>
      <c r="C1309" s="19">
        <v>2</v>
      </c>
      <c r="D1309" s="5" t="s">
        <v>21</v>
      </c>
      <c r="E1309" s="6">
        <v>384834.24</v>
      </c>
      <c r="F1309" s="6">
        <f t="shared" si="0"/>
        <v>12.86056797510407</v>
      </c>
      <c r="G1309" s="7">
        <v>321948.82500000001</v>
      </c>
      <c r="H1309" s="31">
        <f t="shared" si="80"/>
        <v>20391294.000000004</v>
      </c>
      <c r="I1309" s="10">
        <f t="shared" si="79"/>
        <v>16.830618603018589</v>
      </c>
      <c r="J1309" s="10">
        <v>0.5</v>
      </c>
      <c r="K1309" s="10">
        <v>518.45000000000005</v>
      </c>
      <c r="L1309" s="6">
        <f t="shared" si="59"/>
        <v>6.250843591004287</v>
      </c>
      <c r="M1309" s="11">
        <v>100.06008079999999</v>
      </c>
      <c r="N1309" s="11">
        <f t="shared" si="60"/>
        <v>4.6157151993884771</v>
      </c>
      <c r="O1309" s="5">
        <v>0</v>
      </c>
      <c r="P1309" s="5">
        <v>1</v>
      </c>
      <c r="Q1309" s="12">
        <v>1</v>
      </c>
      <c r="R1309" s="5">
        <v>0</v>
      </c>
      <c r="S1309" s="5">
        <f t="shared" si="61"/>
        <v>0</v>
      </c>
      <c r="T1309" s="5">
        <v>9372.0004009999993</v>
      </c>
      <c r="U1309" s="5">
        <f t="shared" si="4"/>
        <v>9.1454818424147106</v>
      </c>
      <c r="V1309" s="2">
        <v>0</v>
      </c>
      <c r="W1309" s="12">
        <v>1</v>
      </c>
      <c r="X1309" s="5">
        <v>1.8685E-2</v>
      </c>
      <c r="Y1309" s="6">
        <f t="shared" si="77"/>
        <v>93.192019950124703</v>
      </c>
      <c r="Z1309" s="5">
        <v>34861579</v>
      </c>
      <c r="AA1309" s="5">
        <v>425496</v>
      </c>
      <c r="AB1309" s="5">
        <v>481486</v>
      </c>
      <c r="AC1309" s="5">
        <v>2253</v>
      </c>
      <c r="AD1309" s="5">
        <v>10147925</v>
      </c>
      <c r="AE1309" s="5">
        <v>42580539</v>
      </c>
      <c r="AF1309" s="5">
        <v>1</v>
      </c>
      <c r="AG1309" s="5">
        <v>0</v>
      </c>
      <c r="AH1309" s="5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1</v>
      </c>
      <c r="AS1309" s="11">
        <v>0</v>
      </c>
      <c r="AT1309" s="5">
        <v>1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</row>
    <row r="1310" spans="1:52" ht="15.75" customHeight="1">
      <c r="A1310" s="4">
        <v>44562</v>
      </c>
      <c r="B1310" s="2" t="s">
        <v>20</v>
      </c>
      <c r="C1310" s="19">
        <v>2</v>
      </c>
      <c r="D1310" s="5" t="s">
        <v>21</v>
      </c>
      <c r="E1310" s="6">
        <v>382200</v>
      </c>
      <c r="F1310" s="6">
        <f t="shared" si="0"/>
        <v>12.85369931078831</v>
      </c>
      <c r="G1310" s="7">
        <v>378334.935</v>
      </c>
      <c r="H1310" s="31">
        <f t="shared" si="80"/>
        <v>20769628.935000002</v>
      </c>
      <c r="I1310" s="10">
        <f t="shared" si="79"/>
        <v>16.849002330261797</v>
      </c>
      <c r="J1310" s="10">
        <v>0.5</v>
      </c>
      <c r="K1310" s="10">
        <v>511.96</v>
      </c>
      <c r="L1310" s="6">
        <f t="shared" si="59"/>
        <v>6.2382464969875908</v>
      </c>
      <c r="M1310" s="11">
        <v>100.35777469999999</v>
      </c>
      <c r="N1310" s="11">
        <f t="shared" si="60"/>
        <v>4.618656581351992</v>
      </c>
      <c r="O1310" s="5">
        <v>0</v>
      </c>
      <c r="P1310" s="5">
        <v>1</v>
      </c>
      <c r="Q1310" s="12">
        <v>1</v>
      </c>
      <c r="R1310" s="5">
        <v>0</v>
      </c>
      <c r="S1310" s="5">
        <f t="shared" si="61"/>
        <v>0</v>
      </c>
      <c r="T1310" s="5">
        <v>9372.0004009999993</v>
      </c>
      <c r="U1310" s="5">
        <f t="shared" si="4"/>
        <v>9.1454818424147106</v>
      </c>
      <c r="V1310" s="2">
        <v>0</v>
      </c>
      <c r="W1310" s="12">
        <v>1</v>
      </c>
      <c r="X1310" s="5">
        <v>1.8519000000000001E-2</v>
      </c>
      <c r="Y1310" s="6">
        <f t="shared" si="77"/>
        <v>92.364089775561112</v>
      </c>
      <c r="Z1310" s="5">
        <v>41469499</v>
      </c>
      <c r="AA1310" s="5">
        <v>2580386</v>
      </c>
      <c r="AB1310" s="5">
        <v>496242</v>
      </c>
      <c r="AC1310" s="5">
        <v>3835</v>
      </c>
      <c r="AD1310" s="5">
        <v>7423888</v>
      </c>
      <c r="AE1310" s="5">
        <v>49866290</v>
      </c>
      <c r="AF1310" s="5">
        <v>1</v>
      </c>
      <c r="AG1310" s="5">
        <v>1</v>
      </c>
      <c r="AH1310" s="5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11">
        <v>0</v>
      </c>
      <c r="AT1310" s="5">
        <v>1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</row>
    <row r="1311" spans="1:52" ht="15.75" customHeight="1">
      <c r="A1311" s="4">
        <v>44593</v>
      </c>
      <c r="B1311" s="2" t="s">
        <v>20</v>
      </c>
      <c r="C1311" s="19">
        <v>2</v>
      </c>
      <c r="D1311" s="5" t="s">
        <v>21</v>
      </c>
      <c r="E1311" s="6">
        <v>352800</v>
      </c>
      <c r="F1311" s="6">
        <f t="shared" si="0"/>
        <v>12.773656603114773</v>
      </c>
      <c r="G1311" s="7">
        <v>421165.30499999999</v>
      </c>
      <c r="H1311" s="31">
        <f t="shared" si="80"/>
        <v>21190794.240000002</v>
      </c>
      <c r="I1311" s="10">
        <f t="shared" si="79"/>
        <v>16.869077411373109</v>
      </c>
      <c r="J1311" s="10">
        <v>0.5</v>
      </c>
      <c r="K1311" s="10">
        <v>521.51</v>
      </c>
      <c r="L1311" s="6">
        <f t="shared" si="59"/>
        <v>6.2567284497123978</v>
      </c>
      <c r="M1311" s="11">
        <v>100.57421770000001</v>
      </c>
      <c r="N1311" s="11">
        <f t="shared" si="60"/>
        <v>4.62078974014588</v>
      </c>
      <c r="O1311" s="5">
        <v>0</v>
      </c>
      <c r="P1311" s="5">
        <v>1</v>
      </c>
      <c r="Q1311" s="12">
        <v>1</v>
      </c>
      <c r="R1311" s="5">
        <v>0</v>
      </c>
      <c r="S1311" s="5">
        <f t="shared" si="61"/>
        <v>0</v>
      </c>
      <c r="T1311" s="5">
        <v>9372.0004009999993</v>
      </c>
      <c r="U1311" s="5">
        <f t="shared" si="4"/>
        <v>9.1454818424147106</v>
      </c>
      <c r="V1311" s="2">
        <v>0</v>
      </c>
      <c r="W1311" s="12">
        <v>1</v>
      </c>
      <c r="X1311" s="5">
        <v>1.9002999999999999E-2</v>
      </c>
      <c r="Y1311" s="6">
        <f t="shared" si="77"/>
        <v>94.778054862842893</v>
      </c>
      <c r="Z1311" s="5">
        <v>42931045</v>
      </c>
      <c r="AA1311" s="5">
        <v>3235017</v>
      </c>
      <c r="AB1311" s="5">
        <v>514023</v>
      </c>
      <c r="AC1311" s="5">
        <v>5210</v>
      </c>
      <c r="AD1311" s="5">
        <v>1453832</v>
      </c>
      <c r="AE1311" s="5">
        <v>54065507</v>
      </c>
      <c r="AF1311" s="5">
        <v>1</v>
      </c>
      <c r="AG1311" s="5">
        <v>0</v>
      </c>
      <c r="AH1311" s="5">
        <v>1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11">
        <v>0</v>
      </c>
      <c r="AT1311" s="5">
        <v>1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</row>
    <row r="1312" spans="1:52" ht="15.75" customHeight="1">
      <c r="A1312" s="4">
        <v>44621</v>
      </c>
      <c r="B1312" s="2" t="s">
        <v>20</v>
      </c>
      <c r="C1312" s="19">
        <v>2</v>
      </c>
      <c r="D1312" s="5" t="s">
        <v>21</v>
      </c>
      <c r="E1312" s="6">
        <v>264600</v>
      </c>
      <c r="F1312" s="6">
        <f t="shared" si="0"/>
        <v>12.485974530662993</v>
      </c>
      <c r="G1312" s="7">
        <v>613901.97</v>
      </c>
      <c r="H1312" s="31">
        <f t="shared" si="80"/>
        <v>21804696.210000001</v>
      </c>
      <c r="I1312" s="10">
        <f t="shared" si="79"/>
        <v>16.897635927036291</v>
      </c>
      <c r="J1312" s="10">
        <v>0.5</v>
      </c>
      <c r="K1312" s="10">
        <v>520.9</v>
      </c>
      <c r="L1312" s="6">
        <f t="shared" si="59"/>
        <v>6.2555580847511454</v>
      </c>
      <c r="M1312" s="11">
        <v>100.728353</v>
      </c>
      <c r="N1312" s="11">
        <f t="shared" si="60"/>
        <v>4.6223060547601191</v>
      </c>
      <c r="O1312" s="5">
        <v>0</v>
      </c>
      <c r="P1312" s="5">
        <v>1</v>
      </c>
      <c r="Q1312" s="12">
        <v>1</v>
      </c>
      <c r="R1312" s="5">
        <v>0</v>
      </c>
      <c r="S1312" s="5">
        <f t="shared" si="61"/>
        <v>0</v>
      </c>
      <c r="T1312" s="5">
        <v>9372.0004009999993</v>
      </c>
      <c r="U1312" s="5">
        <f t="shared" si="4"/>
        <v>9.1454818424147106</v>
      </c>
      <c r="V1312" s="2">
        <v>0</v>
      </c>
      <c r="W1312" s="12">
        <v>1</v>
      </c>
      <c r="X1312" s="5">
        <v>1.8397E-2</v>
      </c>
      <c r="Y1312" s="6">
        <f t="shared" si="77"/>
        <v>91.75561097256859</v>
      </c>
      <c r="Z1312" s="5">
        <v>43025775</v>
      </c>
      <c r="AA1312" s="5">
        <v>4573066</v>
      </c>
      <c r="AB1312" s="5">
        <v>521181</v>
      </c>
      <c r="AC1312" s="5">
        <v>6008</v>
      </c>
      <c r="AD1312" s="5">
        <v>3427223</v>
      </c>
      <c r="AE1312" s="5">
        <v>56362692</v>
      </c>
      <c r="AF1312" s="5">
        <v>1</v>
      </c>
      <c r="AG1312" s="5">
        <v>0</v>
      </c>
      <c r="AH1312" s="5">
        <v>0</v>
      </c>
      <c r="AI1312" s="6">
        <v>1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11">
        <v>0</v>
      </c>
      <c r="AT1312" s="5">
        <v>1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</row>
    <row r="1313" spans="1:52" ht="15.75" customHeight="1">
      <c r="A1313" s="4">
        <v>44652</v>
      </c>
      <c r="B1313" s="2" t="s">
        <v>20</v>
      </c>
      <c r="C1313" s="19">
        <v>2</v>
      </c>
      <c r="D1313" s="5" t="s">
        <v>21</v>
      </c>
      <c r="E1313" s="6">
        <v>205800</v>
      </c>
      <c r="F1313" s="6">
        <f t="shared" si="0"/>
        <v>12.234660102382087</v>
      </c>
      <c r="G1313" s="7">
        <v>592486.78500000003</v>
      </c>
      <c r="H1313" s="31">
        <f t="shared" si="80"/>
        <v>22397182.995000001</v>
      </c>
      <c r="I1313" s="10">
        <f t="shared" si="79"/>
        <v>16.924445749765137</v>
      </c>
      <c r="J1313" s="10">
        <v>0.5</v>
      </c>
      <c r="K1313" s="10">
        <v>489.73</v>
      </c>
      <c r="L1313" s="6">
        <f t="shared" si="59"/>
        <v>6.1938542188289736</v>
      </c>
      <c r="M1313" s="11">
        <v>100.8347155</v>
      </c>
      <c r="N1313" s="11">
        <f t="shared" si="60"/>
        <v>4.623351062682854</v>
      </c>
      <c r="O1313" s="5">
        <v>0</v>
      </c>
      <c r="P1313" s="5">
        <v>1</v>
      </c>
      <c r="Q1313" s="12">
        <v>1</v>
      </c>
      <c r="R1313" s="5">
        <v>0</v>
      </c>
      <c r="S1313" s="5">
        <f t="shared" si="61"/>
        <v>0</v>
      </c>
      <c r="T1313" s="5">
        <v>9372.0004009999993</v>
      </c>
      <c r="U1313" s="5">
        <f t="shared" si="4"/>
        <v>9.1454818424147106</v>
      </c>
      <c r="V1313" s="2">
        <v>0</v>
      </c>
      <c r="W1313" s="12">
        <v>1</v>
      </c>
      <c r="X1313" s="5">
        <v>1.7513999999999998E-2</v>
      </c>
      <c r="Y1313" s="6">
        <f t="shared" si="77"/>
        <v>87.35162094763092</v>
      </c>
      <c r="Z1313" s="5">
        <v>43079188</v>
      </c>
      <c r="AA1313" s="5">
        <v>5953142</v>
      </c>
      <c r="AB1313" s="5">
        <v>523843</v>
      </c>
      <c r="AC1313" s="5">
        <v>7250</v>
      </c>
      <c r="AD1313" s="5">
        <v>1701306</v>
      </c>
      <c r="AE1313" s="5">
        <v>57575626</v>
      </c>
      <c r="AF1313" s="5">
        <v>1</v>
      </c>
      <c r="AG1313" s="5">
        <v>0</v>
      </c>
      <c r="AH1313" s="5">
        <v>0</v>
      </c>
      <c r="AI1313" s="6">
        <v>0</v>
      </c>
      <c r="AJ1313" s="6">
        <v>1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11">
        <v>0</v>
      </c>
      <c r="AT1313" s="5">
        <v>1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</row>
    <row r="1314" spans="1:52" ht="15.75" customHeight="1">
      <c r="A1314" s="9">
        <v>44682</v>
      </c>
      <c r="B1314" s="2" t="s">
        <v>20</v>
      </c>
      <c r="C1314" s="19">
        <v>2</v>
      </c>
      <c r="D1314" s="5" t="s">
        <v>21</v>
      </c>
      <c r="E1314" s="6">
        <v>441000</v>
      </c>
      <c r="F1314" s="6">
        <f t="shared" si="0"/>
        <v>12.996800154428984</v>
      </c>
      <c r="G1314" s="7">
        <v>535379.625</v>
      </c>
      <c r="H1314" s="31">
        <f t="shared" si="80"/>
        <v>22932562.620000001</v>
      </c>
      <c r="I1314" s="10">
        <f t="shared" si="79"/>
        <v>16.948068406984699</v>
      </c>
      <c r="J1314" s="10">
        <v>0.5</v>
      </c>
      <c r="K1314" s="10">
        <v>459.57</v>
      </c>
      <c r="L1314" s="6">
        <f t="shared" si="59"/>
        <v>6.1302912696927141</v>
      </c>
      <c r="M1314" s="11">
        <v>100.9014742</v>
      </c>
      <c r="N1314" s="11">
        <f t="shared" si="60"/>
        <v>4.6240064072486629</v>
      </c>
      <c r="O1314" s="5">
        <v>0</v>
      </c>
      <c r="P1314" s="5">
        <v>1</v>
      </c>
      <c r="Q1314" s="12">
        <v>1</v>
      </c>
      <c r="R1314" s="5">
        <v>0</v>
      </c>
      <c r="S1314" s="5">
        <f t="shared" si="61"/>
        <v>0</v>
      </c>
      <c r="T1314" s="5">
        <v>9372.0004009999993</v>
      </c>
      <c r="U1314" s="5">
        <f t="shared" si="4"/>
        <v>9.1454818424147106</v>
      </c>
      <c r="V1314" s="2">
        <v>0</v>
      </c>
      <c r="W1314" s="12">
        <v>1</v>
      </c>
      <c r="X1314" s="5">
        <v>1.8329000000000002E-2</v>
      </c>
      <c r="Y1314" s="6">
        <f t="shared" si="77"/>
        <v>91.416458852867848</v>
      </c>
      <c r="Z1314" s="5">
        <v>43160832</v>
      </c>
      <c r="AA1314" s="5">
        <v>7312408</v>
      </c>
      <c r="AB1314" s="5">
        <v>524636</v>
      </c>
      <c r="AC1314" s="5">
        <v>8558</v>
      </c>
      <c r="AD1314" s="5">
        <v>1356081</v>
      </c>
      <c r="AE1314" s="5">
        <v>59202011</v>
      </c>
      <c r="AF1314" s="5">
        <v>1</v>
      </c>
      <c r="AG1314" s="5">
        <v>0</v>
      </c>
      <c r="AH1314" s="5">
        <v>0</v>
      </c>
      <c r="AI1314" s="6">
        <v>0</v>
      </c>
      <c r="AJ1314" s="6">
        <v>0</v>
      </c>
      <c r="AK1314" s="6">
        <v>1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11">
        <v>0</v>
      </c>
      <c r="AT1314" s="5">
        <v>1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</row>
    <row r="1315" spans="1:52" ht="15.75" customHeight="1">
      <c r="A1315" s="4">
        <v>44713</v>
      </c>
      <c r="B1315" s="2" t="s">
        <v>20</v>
      </c>
      <c r="C1315" s="19">
        <v>2</v>
      </c>
      <c r="D1315" s="5" t="s">
        <v>21</v>
      </c>
      <c r="E1315" s="6">
        <v>294000</v>
      </c>
      <c r="F1315" s="6">
        <f t="shared" si="0"/>
        <v>12.591335046320818</v>
      </c>
      <c r="G1315" s="7">
        <v>542518.02</v>
      </c>
      <c r="H1315" s="31">
        <f t="shared" si="80"/>
        <v>23475080.640000001</v>
      </c>
      <c r="I1315" s="10">
        <f t="shared" si="79"/>
        <v>16.971450018196471</v>
      </c>
      <c r="J1315" s="10">
        <v>0.5</v>
      </c>
      <c r="K1315" s="10">
        <v>551.27</v>
      </c>
      <c r="L1315" s="6">
        <f t="shared" si="59"/>
        <v>6.3122247072820477</v>
      </c>
      <c r="M1315" s="11">
        <v>100.9318784</v>
      </c>
      <c r="N1315" s="11">
        <f t="shared" si="60"/>
        <v>4.6243047313436918</v>
      </c>
      <c r="O1315" s="5">
        <v>0</v>
      </c>
      <c r="P1315" s="5">
        <v>1</v>
      </c>
      <c r="Q1315" s="12">
        <v>1</v>
      </c>
      <c r="R1315" s="5">
        <v>0</v>
      </c>
      <c r="S1315" s="5">
        <f t="shared" si="61"/>
        <v>0</v>
      </c>
      <c r="T1315" s="5">
        <v>9372.0004009999993</v>
      </c>
      <c r="U1315" s="5">
        <f t="shared" si="4"/>
        <v>9.1454818424147106</v>
      </c>
      <c r="V1315" s="2">
        <v>0</v>
      </c>
      <c r="W1315" s="12">
        <v>1</v>
      </c>
      <c r="X1315" s="5">
        <v>1.7922E-2</v>
      </c>
      <c r="Y1315" s="6">
        <f t="shared" si="77"/>
        <v>89.386533665835415</v>
      </c>
      <c r="Z1315" s="5">
        <v>43469234</v>
      </c>
      <c r="AA1315" s="5">
        <v>8164673</v>
      </c>
      <c r="AB1315" s="5">
        <v>525139</v>
      </c>
      <c r="AC1315" s="5">
        <v>9930</v>
      </c>
      <c r="AD1315" s="5">
        <v>1512729</v>
      </c>
      <c r="AE1315" s="5">
        <v>60277104</v>
      </c>
      <c r="AF1315" s="5">
        <v>1</v>
      </c>
      <c r="AG1315" s="5">
        <v>0</v>
      </c>
      <c r="AH1315" s="5">
        <v>0</v>
      </c>
      <c r="AI1315" s="6">
        <v>0</v>
      </c>
      <c r="AJ1315" s="6">
        <v>0</v>
      </c>
      <c r="AK1315" s="6">
        <v>0</v>
      </c>
      <c r="AL1315" s="6">
        <v>1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11">
        <v>0</v>
      </c>
      <c r="AT1315" s="5">
        <v>1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</row>
    <row r="1316" spans="1:52" ht="15.75" customHeight="1">
      <c r="A1316" s="4">
        <v>44743</v>
      </c>
      <c r="B1316" s="2" t="s">
        <v>20</v>
      </c>
      <c r="C1316" s="19">
        <v>2</v>
      </c>
      <c r="D1316" s="5" t="s">
        <v>21</v>
      </c>
      <c r="E1316" s="6">
        <v>470400</v>
      </c>
      <c r="F1316" s="6">
        <f t="shared" si="0"/>
        <v>13.061338675566555</v>
      </c>
      <c r="G1316" s="7">
        <v>549656.41500000004</v>
      </c>
      <c r="H1316" s="31">
        <f t="shared" si="80"/>
        <v>24024737.055</v>
      </c>
      <c r="I1316" s="10">
        <f t="shared" si="79"/>
        <v>16.994594568119737</v>
      </c>
      <c r="J1316" s="10">
        <v>0.5</v>
      </c>
      <c r="K1316" s="10">
        <v>487.4</v>
      </c>
      <c r="L1316" s="6">
        <f t="shared" si="59"/>
        <v>6.1890851411911054</v>
      </c>
      <c r="M1316" s="11">
        <v>100.92851210000001</v>
      </c>
      <c r="N1316" s="11">
        <f t="shared" si="60"/>
        <v>4.6242717058011422</v>
      </c>
      <c r="O1316" s="5">
        <v>0</v>
      </c>
      <c r="P1316" s="5">
        <v>1</v>
      </c>
      <c r="Q1316" s="12">
        <v>1</v>
      </c>
      <c r="R1316" s="5">
        <v>0</v>
      </c>
      <c r="S1316" s="5">
        <f t="shared" si="61"/>
        <v>0</v>
      </c>
      <c r="T1316" s="5">
        <v>9372.0004009999993</v>
      </c>
      <c r="U1316" s="5">
        <f t="shared" si="4"/>
        <v>9.1454818424147106</v>
      </c>
      <c r="V1316" s="2">
        <v>0</v>
      </c>
      <c r="W1316" s="12">
        <v>1</v>
      </c>
      <c r="X1316" s="5">
        <v>1.8547000000000001E-2</v>
      </c>
      <c r="Y1316" s="6">
        <f t="shared" si="77"/>
        <v>92.503740648379065</v>
      </c>
      <c r="Z1316" s="5">
        <v>44036275</v>
      </c>
      <c r="AA1316" s="5">
        <v>9435839</v>
      </c>
      <c r="AB1316" s="5">
        <v>526396</v>
      </c>
      <c r="AC1316" s="5">
        <v>11865</v>
      </c>
      <c r="AD1316" s="5">
        <v>2700603</v>
      </c>
      <c r="AE1316" s="5">
        <v>62255266</v>
      </c>
      <c r="AF1316" s="5">
        <v>1</v>
      </c>
      <c r="AG1316" s="5">
        <v>0</v>
      </c>
      <c r="AH1316" s="5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1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11">
        <v>0</v>
      </c>
      <c r="AT1316" s="5">
        <v>1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</row>
    <row r="1317" spans="1:52" ht="15.75" customHeight="1">
      <c r="A1317" s="4">
        <v>44774</v>
      </c>
      <c r="B1317" s="2" t="s">
        <v>20</v>
      </c>
      <c r="C1317" s="19">
        <v>2</v>
      </c>
      <c r="D1317" s="5" t="s">
        <v>21</v>
      </c>
      <c r="E1317" s="6">
        <v>338100</v>
      </c>
      <c r="F1317" s="6">
        <f t="shared" si="0"/>
        <v>12.731096988695978</v>
      </c>
      <c r="G1317" s="7">
        <v>606763.57499999995</v>
      </c>
      <c r="H1317" s="31">
        <f t="shared" si="80"/>
        <v>24631500.629999999</v>
      </c>
      <c r="I1317" s="10">
        <f t="shared" si="79"/>
        <v>17.019536695159143</v>
      </c>
      <c r="J1317" s="10">
        <v>0.5</v>
      </c>
      <c r="K1317" s="10">
        <v>517.33000000000004</v>
      </c>
      <c r="L1317" s="6">
        <f t="shared" si="59"/>
        <v>6.2486809687553269</v>
      </c>
      <c r="M1317" s="11">
        <v>100.8939906</v>
      </c>
      <c r="N1317" s="11">
        <f t="shared" si="60"/>
        <v>4.6239329649862393</v>
      </c>
      <c r="O1317" s="5">
        <v>0</v>
      </c>
      <c r="P1317" s="5">
        <v>1</v>
      </c>
      <c r="Q1317" s="12">
        <v>1</v>
      </c>
      <c r="R1317" s="5">
        <v>0</v>
      </c>
      <c r="S1317" s="5">
        <f t="shared" si="61"/>
        <v>0</v>
      </c>
      <c r="T1317" s="5">
        <v>9372.0004009999993</v>
      </c>
      <c r="U1317" s="5">
        <f t="shared" si="4"/>
        <v>9.1454818424147106</v>
      </c>
      <c r="V1317" s="2">
        <v>0</v>
      </c>
      <c r="W1317" s="12">
        <v>1</v>
      </c>
      <c r="X1317" s="5">
        <v>1.7859E-2</v>
      </c>
      <c r="Y1317" s="6">
        <f t="shared" si="77"/>
        <v>89.072319201995015</v>
      </c>
      <c r="Z1317" s="5">
        <v>44436339</v>
      </c>
      <c r="AA1317" s="5">
        <v>10042081</v>
      </c>
      <c r="AB1317" s="5">
        <v>527911</v>
      </c>
      <c r="AC1317" s="5">
        <v>13961</v>
      </c>
      <c r="AD1317" s="5">
        <v>2087696</v>
      </c>
      <c r="AE1317" s="5">
        <v>63011373</v>
      </c>
      <c r="AF1317" s="5">
        <v>1</v>
      </c>
      <c r="AG1317" s="5">
        <v>0</v>
      </c>
      <c r="AH1317" s="5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1</v>
      </c>
      <c r="AO1317" s="6">
        <v>0</v>
      </c>
      <c r="AP1317" s="6">
        <v>0</v>
      </c>
      <c r="AQ1317" s="6">
        <v>0</v>
      </c>
      <c r="AR1317" s="6">
        <v>0</v>
      </c>
      <c r="AS1317" s="11">
        <v>0</v>
      </c>
      <c r="AT1317" s="5">
        <v>1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</row>
    <row r="1318" spans="1:52" ht="15.75" customHeight="1">
      <c r="A1318" s="4">
        <v>44805</v>
      </c>
      <c r="B1318" s="2" t="s">
        <v>20</v>
      </c>
      <c r="C1318" s="19">
        <v>2</v>
      </c>
      <c r="D1318" s="5" t="s">
        <v>21</v>
      </c>
      <c r="E1318" s="6">
        <v>323400</v>
      </c>
      <c r="F1318" s="6">
        <f t="shared" si="0"/>
        <v>12.686645226125144</v>
      </c>
      <c r="G1318" s="7">
        <v>556794.81000000006</v>
      </c>
      <c r="H1318" s="31">
        <f t="shared" si="80"/>
        <v>25188295.439999998</v>
      </c>
      <c r="I1318" s="10">
        <f t="shared" si="79"/>
        <v>17.041889977916931</v>
      </c>
      <c r="J1318" s="10">
        <v>0.5</v>
      </c>
      <c r="K1318" s="10">
        <v>496.1</v>
      </c>
      <c r="L1318" s="6">
        <f t="shared" si="59"/>
        <v>6.2067775193070034</v>
      </c>
      <c r="M1318" s="11"/>
      <c r="N1318" s="11">
        <f t="shared" si="60"/>
        <v>0</v>
      </c>
      <c r="O1318" s="5">
        <v>0</v>
      </c>
      <c r="P1318" s="5">
        <v>1</v>
      </c>
      <c r="Q1318" s="12">
        <v>1</v>
      </c>
      <c r="R1318" s="5">
        <v>0</v>
      </c>
      <c r="S1318" s="5">
        <f t="shared" si="61"/>
        <v>0</v>
      </c>
      <c r="T1318" s="5">
        <v>9372.0004009999993</v>
      </c>
      <c r="U1318" s="5">
        <f t="shared" si="4"/>
        <v>9.1454818424147106</v>
      </c>
      <c r="V1318" s="2">
        <v>0</v>
      </c>
      <c r="W1318" s="12">
        <v>1</v>
      </c>
      <c r="X1318" s="5">
        <v>1.8158000000000001E-2</v>
      </c>
      <c r="Y1318" s="6">
        <f t="shared" si="77"/>
        <v>90.563591022443902</v>
      </c>
      <c r="Z1318" s="5">
        <v>44591112</v>
      </c>
      <c r="AB1318" s="5">
        <v>528655</v>
      </c>
      <c r="AD1318" s="5">
        <v>3220020</v>
      </c>
      <c r="AF1318" s="5">
        <v>1</v>
      </c>
      <c r="AG1318" s="5">
        <v>0</v>
      </c>
      <c r="AH1318" s="5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1</v>
      </c>
      <c r="AP1318" s="6">
        <v>0</v>
      </c>
      <c r="AQ1318" s="6">
        <v>0</v>
      </c>
      <c r="AR1318" s="6">
        <v>0</v>
      </c>
      <c r="AS1318" s="11">
        <v>0</v>
      </c>
      <c r="AT1318" s="5">
        <v>1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</row>
    <row r="1319" spans="1:52" ht="15.75" customHeight="1">
      <c r="A1319" s="4">
        <v>44835</v>
      </c>
      <c r="B1319" s="2" t="s">
        <v>20</v>
      </c>
      <c r="C1319" s="19">
        <v>2</v>
      </c>
      <c r="D1319" s="5" t="s">
        <v>21</v>
      </c>
      <c r="E1319" s="6">
        <v>558600</v>
      </c>
      <c r="F1319" s="6">
        <f t="shared" si="0"/>
        <v>13.233188932493213</v>
      </c>
      <c r="G1319" s="7">
        <v>342642.96</v>
      </c>
      <c r="H1319" s="31">
        <f t="shared" si="80"/>
        <v>25530938.399999999</v>
      </c>
      <c r="I1319" s="10">
        <f t="shared" si="79"/>
        <v>17.05540154529891</v>
      </c>
      <c r="J1319" s="10">
        <v>0.5</v>
      </c>
      <c r="K1319" s="10">
        <v>1</v>
      </c>
      <c r="L1319" s="6">
        <f t="shared" si="59"/>
        <v>0</v>
      </c>
      <c r="M1319" s="11"/>
      <c r="N1319" s="11">
        <f t="shared" si="60"/>
        <v>0</v>
      </c>
      <c r="O1319" s="5">
        <v>0</v>
      </c>
      <c r="P1319" s="5">
        <v>1</v>
      </c>
      <c r="Q1319" s="12">
        <v>1</v>
      </c>
      <c r="R1319" s="5">
        <v>0</v>
      </c>
      <c r="S1319" s="5">
        <f t="shared" si="61"/>
        <v>0</v>
      </c>
      <c r="T1319" s="5">
        <v>9372.0004009999993</v>
      </c>
      <c r="U1319" s="5">
        <f t="shared" si="4"/>
        <v>9.1454818424147106</v>
      </c>
      <c r="V1319" s="2">
        <v>0</v>
      </c>
      <c r="W1319" s="12">
        <v>1</v>
      </c>
      <c r="X1319" s="5">
        <v>1.9158000000000001E-2</v>
      </c>
      <c r="Y1319" s="6">
        <f t="shared" si="77"/>
        <v>95.551122194513738</v>
      </c>
      <c r="AF1319" s="5">
        <v>1</v>
      </c>
      <c r="AG1319" s="5">
        <v>0</v>
      </c>
      <c r="AH1319" s="5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1</v>
      </c>
      <c r="AQ1319" s="6">
        <v>0</v>
      </c>
      <c r="AR1319" s="6">
        <v>0</v>
      </c>
      <c r="AS1319" s="11">
        <v>0</v>
      </c>
      <c r="AT1319" s="5">
        <v>1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</row>
    <row r="1320" spans="1:52" ht="15.75" customHeight="1">
      <c r="A1320" s="4">
        <v>44866</v>
      </c>
      <c r="B1320" s="2" t="s">
        <v>20</v>
      </c>
      <c r="C1320" s="19">
        <v>2</v>
      </c>
      <c r="D1320" s="5" t="s">
        <v>21</v>
      </c>
      <c r="E1320" s="6">
        <v>411600</v>
      </c>
      <c r="F1320" s="6">
        <f t="shared" si="0"/>
        <v>12.927807282942032</v>
      </c>
      <c r="G1320" s="7">
        <v>292674.19500000001</v>
      </c>
      <c r="H1320" s="31">
        <f t="shared" si="80"/>
        <v>25823612.594999999</v>
      </c>
      <c r="I1320" s="10">
        <f t="shared" si="79"/>
        <v>17.06679984819672</v>
      </c>
      <c r="J1320" s="10">
        <v>0.5</v>
      </c>
      <c r="K1320" s="10">
        <v>1</v>
      </c>
      <c r="L1320" s="6">
        <f t="shared" si="59"/>
        <v>0</v>
      </c>
      <c r="M1320" s="11"/>
      <c r="N1320" s="11">
        <f t="shared" si="60"/>
        <v>0</v>
      </c>
      <c r="O1320" s="5">
        <v>0</v>
      </c>
      <c r="P1320" s="5">
        <v>1</v>
      </c>
      <c r="Q1320" s="12">
        <v>1</v>
      </c>
      <c r="R1320" s="5">
        <v>0</v>
      </c>
      <c r="S1320" s="5">
        <f t="shared" si="61"/>
        <v>0</v>
      </c>
      <c r="T1320" s="5">
        <v>9372.0004009999993</v>
      </c>
      <c r="U1320" s="5">
        <f t="shared" si="4"/>
        <v>9.1454818424147106</v>
      </c>
      <c r="V1320" s="2">
        <v>0</v>
      </c>
      <c r="W1320" s="12">
        <v>1</v>
      </c>
      <c r="X1320" s="5">
        <v>1.8797999999999999E-2</v>
      </c>
      <c r="Y1320" s="6">
        <f t="shared" si="77"/>
        <v>93.755610972568576</v>
      </c>
      <c r="AD1320" s="5">
        <v>26278</v>
      </c>
      <c r="AF1320" s="5">
        <v>1</v>
      </c>
      <c r="AG1320" s="5">
        <v>0</v>
      </c>
      <c r="AH1320" s="5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1</v>
      </c>
      <c r="AR1320" s="6">
        <v>0</v>
      </c>
      <c r="AS1320" s="11">
        <v>0</v>
      </c>
      <c r="AT1320" s="5">
        <v>1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</row>
    <row r="1321" spans="1:52" ht="15.75" customHeight="1">
      <c r="A1321" s="4">
        <v>44896</v>
      </c>
      <c r="B1321" s="2" t="s">
        <v>20</v>
      </c>
      <c r="C1321" s="19">
        <v>2</v>
      </c>
      <c r="D1321" s="5" t="s">
        <v>21</v>
      </c>
      <c r="E1321" s="6">
        <v>470400</v>
      </c>
      <c r="F1321" s="6">
        <f t="shared" si="0"/>
        <v>13.061338675566555</v>
      </c>
      <c r="G1321" s="7">
        <v>335504.565</v>
      </c>
      <c r="H1321" s="31">
        <f t="shared" si="80"/>
        <v>26159117.16</v>
      </c>
      <c r="I1321" s="10">
        <f t="shared" si="79"/>
        <v>17.079708336277385</v>
      </c>
      <c r="J1321" s="10">
        <v>0.5</v>
      </c>
      <c r="K1321" s="10">
        <v>1</v>
      </c>
      <c r="L1321" s="6">
        <f t="shared" si="59"/>
        <v>0</v>
      </c>
      <c r="M1321" s="11"/>
      <c r="N1321" s="11">
        <f t="shared" si="60"/>
        <v>0</v>
      </c>
      <c r="O1321" s="5">
        <v>0</v>
      </c>
      <c r="P1321" s="5">
        <v>1</v>
      </c>
      <c r="Q1321" s="12">
        <v>1</v>
      </c>
      <c r="R1321" s="5">
        <v>0</v>
      </c>
      <c r="S1321" s="5">
        <f t="shared" si="61"/>
        <v>0</v>
      </c>
      <c r="T1321" s="5">
        <v>9372.0004009999993</v>
      </c>
      <c r="U1321" s="5">
        <f t="shared" si="4"/>
        <v>9.1454818424147106</v>
      </c>
      <c r="V1321" s="2">
        <v>0</v>
      </c>
      <c r="W1321" s="12">
        <v>1</v>
      </c>
      <c r="X1321" s="5">
        <v>1.8248E-2</v>
      </c>
      <c r="Y1321" s="6">
        <f t="shared" si="77"/>
        <v>91.012468827930178</v>
      </c>
      <c r="AD1321" s="5">
        <v>84200</v>
      </c>
      <c r="AF1321" s="5">
        <v>1</v>
      </c>
      <c r="AG1321" s="5">
        <v>0</v>
      </c>
      <c r="AH1321" s="5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1</v>
      </c>
      <c r="AS1321" s="11">
        <v>0</v>
      </c>
      <c r="AT1321" s="5">
        <v>1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</row>
    <row r="1322" spans="1:52" ht="15.75" customHeight="1">
      <c r="A1322" s="4">
        <v>43101</v>
      </c>
      <c r="B1322" s="2" t="s">
        <v>5</v>
      </c>
      <c r="C1322" s="2">
        <v>3</v>
      </c>
      <c r="D1322" s="5" t="s">
        <v>26</v>
      </c>
      <c r="E1322" s="5">
        <v>436599972.48000002</v>
      </c>
      <c r="F1322" s="6">
        <f t="shared" si="0"/>
        <v>19.894527939047592</v>
      </c>
      <c r="G1322" s="7">
        <v>64937.508000000002</v>
      </c>
      <c r="H1322" s="7">
        <v>64937.508000000002</v>
      </c>
      <c r="I1322" s="10">
        <f t="shared" si="79"/>
        <v>11.081180671036956</v>
      </c>
      <c r="J1322" s="10">
        <v>2</v>
      </c>
      <c r="K1322" s="10">
        <v>362.83</v>
      </c>
      <c r="L1322" s="6">
        <f t="shared" si="59"/>
        <v>5.8939344050097677</v>
      </c>
      <c r="M1322" s="17">
        <v>110.68</v>
      </c>
      <c r="N1322" s="11">
        <f t="shared" si="60"/>
        <v>4.7156376390140622</v>
      </c>
      <c r="O1322" s="5">
        <v>0</v>
      </c>
      <c r="P1322" s="5">
        <v>1</v>
      </c>
      <c r="Q1322" s="5">
        <v>0</v>
      </c>
      <c r="R1322" s="5">
        <v>0</v>
      </c>
      <c r="S1322" s="5">
        <f t="shared" si="61"/>
        <v>0</v>
      </c>
      <c r="T1322" s="5">
        <v>13162.79024</v>
      </c>
      <c r="U1322" s="5">
        <f t="shared" si="4"/>
        <v>9.4851492067214398</v>
      </c>
      <c r="V1322" s="2">
        <v>0</v>
      </c>
      <c r="W1322" s="12">
        <v>0</v>
      </c>
      <c r="X1322" s="5">
        <v>9.0489999999999998E-3</v>
      </c>
      <c r="Y1322" s="6">
        <f t="shared" ref="Y1322:Y1381" si="81">X1322*100/0.009049</f>
        <v>100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1</v>
      </c>
      <c r="AG1322" s="5">
        <v>1</v>
      </c>
      <c r="AH1322" s="5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11">
        <v>0</v>
      </c>
      <c r="AT1322" s="5">
        <v>0</v>
      </c>
      <c r="AU1322" s="5">
        <v>1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</row>
    <row r="1323" spans="1:52" ht="15.75" customHeight="1">
      <c r="A1323" s="4">
        <v>43132</v>
      </c>
      <c r="B1323" s="2" t="s">
        <v>5</v>
      </c>
      <c r="C1323" s="2">
        <v>3</v>
      </c>
      <c r="D1323" s="5" t="s">
        <v>26</v>
      </c>
      <c r="E1323" s="5">
        <v>374228547.83999997</v>
      </c>
      <c r="F1323" s="6">
        <f t="shared" si="0"/>
        <v>19.740377259220335</v>
      </c>
      <c r="G1323" s="7">
        <v>72288.923999999999</v>
      </c>
      <c r="H1323" s="31">
        <f>G1323+H1322</f>
        <v>137226.432</v>
      </c>
      <c r="I1323" s="10">
        <f t="shared" si="79"/>
        <v>11.829387628779928</v>
      </c>
      <c r="J1323" s="10">
        <v>2</v>
      </c>
      <c r="K1323" s="10">
        <v>344.64</v>
      </c>
      <c r="L1323" s="6">
        <f t="shared" si="59"/>
        <v>5.8425003939680238</v>
      </c>
      <c r="M1323" s="11">
        <v>110.76</v>
      </c>
      <c r="N1323" s="11">
        <f t="shared" si="60"/>
        <v>4.7163537149487063</v>
      </c>
      <c r="O1323" s="5">
        <v>0</v>
      </c>
      <c r="P1323" s="5">
        <v>1</v>
      </c>
      <c r="Q1323" s="5">
        <v>0</v>
      </c>
      <c r="R1323" s="5">
        <v>0</v>
      </c>
      <c r="S1323" s="5">
        <f t="shared" si="61"/>
        <v>0</v>
      </c>
      <c r="T1323" s="5">
        <v>13162.79024</v>
      </c>
      <c r="U1323" s="5">
        <f t="shared" si="4"/>
        <v>9.4851492067214398</v>
      </c>
      <c r="V1323" s="2">
        <v>0</v>
      </c>
      <c r="W1323" s="12">
        <v>0</v>
      </c>
      <c r="X1323" s="5">
        <v>9.0320000000000001E-3</v>
      </c>
      <c r="Y1323" s="6">
        <f t="shared" si="81"/>
        <v>99.812133937451648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1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11">
        <v>0</v>
      </c>
      <c r="AT1323" s="5">
        <v>0</v>
      </c>
      <c r="AU1323" s="5">
        <v>1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</row>
    <row r="1324" spans="1:52" ht="15.75" customHeight="1">
      <c r="A1324" s="4">
        <v>43160</v>
      </c>
      <c r="B1324" s="2" t="s">
        <v>5</v>
      </c>
      <c r="C1324" s="2">
        <v>3</v>
      </c>
      <c r="D1324" s="5" t="s">
        <v>26</v>
      </c>
      <c r="E1324" s="5">
        <v>280671410.88</v>
      </c>
      <c r="F1324" s="6">
        <f t="shared" si="0"/>
        <v>19.452695186768551</v>
      </c>
      <c r="G1324" s="7">
        <v>105370.296</v>
      </c>
      <c r="H1324" s="31">
        <f t="shared" ref="H1324:H1355" si="82">G1324+H1323</f>
        <v>242596.728</v>
      </c>
      <c r="I1324" s="10">
        <f t="shared" si="79"/>
        <v>12.399155788179369</v>
      </c>
      <c r="J1324" s="10">
        <v>2</v>
      </c>
      <c r="K1324" s="10">
        <v>350.62</v>
      </c>
      <c r="L1324" s="6">
        <f t="shared" si="59"/>
        <v>5.859703015925728</v>
      </c>
      <c r="M1324" s="11">
        <v>111.64</v>
      </c>
      <c r="N1324" s="11">
        <f t="shared" si="60"/>
        <v>4.724196892409732</v>
      </c>
      <c r="O1324" s="5">
        <v>0</v>
      </c>
      <c r="P1324" s="5">
        <v>1</v>
      </c>
      <c r="Q1324" s="5">
        <v>0</v>
      </c>
      <c r="R1324" s="5">
        <v>0</v>
      </c>
      <c r="S1324" s="5">
        <f t="shared" si="61"/>
        <v>0</v>
      </c>
      <c r="T1324" s="5">
        <v>13162.79024</v>
      </c>
      <c r="U1324" s="5">
        <f t="shared" si="4"/>
        <v>9.4851492067214398</v>
      </c>
      <c r="V1324" s="2">
        <v>0</v>
      </c>
      <c r="W1324" s="12">
        <v>0</v>
      </c>
      <c r="X1324" s="5">
        <v>9.0349999999999996E-3</v>
      </c>
      <c r="Y1324" s="6">
        <f t="shared" si="81"/>
        <v>99.845286772019008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6">
        <v>1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11">
        <v>0</v>
      </c>
      <c r="AT1324" s="5">
        <v>0</v>
      </c>
      <c r="AU1324" s="5">
        <v>1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</row>
    <row r="1325" spans="1:52" ht="15.75" customHeight="1">
      <c r="A1325" s="4">
        <v>43191</v>
      </c>
      <c r="B1325" s="2" t="s">
        <v>5</v>
      </c>
      <c r="C1325" s="2">
        <v>3</v>
      </c>
      <c r="D1325" s="5" t="s">
        <v>26</v>
      </c>
      <c r="E1325" s="5">
        <v>218299986.24000001</v>
      </c>
      <c r="F1325" s="6">
        <f t="shared" si="0"/>
        <v>19.201380758487645</v>
      </c>
      <c r="G1325" s="7">
        <v>101694.588</v>
      </c>
      <c r="H1325" s="31">
        <f t="shared" si="82"/>
        <v>344291.31599999999</v>
      </c>
      <c r="I1325" s="10">
        <f t="shared" si="79"/>
        <v>12.74924342681858</v>
      </c>
      <c r="J1325" s="10">
        <v>2</v>
      </c>
      <c r="K1325" s="10">
        <v>351.08</v>
      </c>
      <c r="L1325" s="6">
        <f t="shared" si="59"/>
        <v>5.8610141177239168</v>
      </c>
      <c r="M1325" s="11">
        <v>111.13</v>
      </c>
      <c r="N1325" s="11">
        <f t="shared" si="60"/>
        <v>4.7196589124727897</v>
      </c>
      <c r="O1325" s="5">
        <v>0</v>
      </c>
      <c r="P1325" s="5">
        <v>1</v>
      </c>
      <c r="Q1325" s="5">
        <v>0</v>
      </c>
      <c r="R1325" s="5">
        <v>0</v>
      </c>
      <c r="S1325" s="5">
        <f t="shared" si="61"/>
        <v>0</v>
      </c>
      <c r="T1325" s="5">
        <v>13162.79024</v>
      </c>
      <c r="U1325" s="5">
        <f t="shared" si="4"/>
        <v>9.4851492067214398</v>
      </c>
      <c r="V1325" s="2">
        <v>0</v>
      </c>
      <c r="W1325" s="12">
        <v>0</v>
      </c>
      <c r="X1325" s="5">
        <v>8.6219999999999995E-3</v>
      </c>
      <c r="Y1325" s="6">
        <f t="shared" si="81"/>
        <v>95.281246546579737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6">
        <v>0</v>
      </c>
      <c r="AJ1325" s="6">
        <v>1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11">
        <v>0</v>
      </c>
      <c r="AT1325" s="5">
        <v>0</v>
      </c>
      <c r="AU1325" s="5">
        <v>1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</row>
    <row r="1326" spans="1:52" ht="15.75" customHeight="1">
      <c r="A1326" s="9">
        <v>43221</v>
      </c>
      <c r="B1326" s="2" t="s">
        <v>5</v>
      </c>
      <c r="C1326" s="2">
        <v>3</v>
      </c>
      <c r="D1326" s="5" t="s">
        <v>26</v>
      </c>
      <c r="E1326" s="5">
        <v>4677856848</v>
      </c>
      <c r="F1326" s="6">
        <f t="shared" si="0"/>
        <v>22.26610590352859</v>
      </c>
      <c r="G1326" s="7">
        <v>91892.7</v>
      </c>
      <c r="H1326" s="31">
        <f t="shared" si="82"/>
        <v>436184.016</v>
      </c>
      <c r="I1326" s="10">
        <f t="shared" si="79"/>
        <v>12.985819488336864</v>
      </c>
      <c r="J1326" s="10">
        <v>2</v>
      </c>
      <c r="K1326" s="10">
        <v>373.8</v>
      </c>
      <c r="L1326" s="6">
        <f t="shared" si="59"/>
        <v>5.9237208950214626</v>
      </c>
      <c r="M1326" s="11">
        <v>110.53</v>
      </c>
      <c r="N1326" s="11">
        <f t="shared" si="60"/>
        <v>4.7142936130064452</v>
      </c>
      <c r="O1326" s="5">
        <v>0</v>
      </c>
      <c r="P1326" s="5">
        <v>1</v>
      </c>
      <c r="Q1326" s="5">
        <v>0</v>
      </c>
      <c r="R1326" s="5">
        <v>0</v>
      </c>
      <c r="S1326" s="5">
        <f t="shared" si="61"/>
        <v>0</v>
      </c>
      <c r="T1326" s="5">
        <v>13162.79024</v>
      </c>
      <c r="U1326" s="5">
        <f t="shared" si="4"/>
        <v>9.4851492067214398</v>
      </c>
      <c r="V1326" s="2">
        <v>0</v>
      </c>
      <c r="W1326" s="12">
        <v>0</v>
      </c>
      <c r="X1326" s="5">
        <v>8.7720000000000003E-3</v>
      </c>
      <c r="Y1326" s="6">
        <f t="shared" si="81"/>
        <v>96.938888274947502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6">
        <v>0</v>
      </c>
      <c r="AJ1326" s="6">
        <v>0</v>
      </c>
      <c r="AK1326" s="6">
        <v>1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11">
        <v>0</v>
      </c>
      <c r="AT1326" s="5">
        <v>0</v>
      </c>
      <c r="AU1326" s="5">
        <v>1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</row>
    <row r="1327" spans="1:52" ht="15.75" customHeight="1">
      <c r="A1327" s="4">
        <v>43252</v>
      </c>
      <c r="B1327" s="2" t="s">
        <v>5</v>
      </c>
      <c r="C1327" s="2">
        <v>3</v>
      </c>
      <c r="D1327" s="5" t="s">
        <v>26</v>
      </c>
      <c r="E1327" s="5">
        <v>343042835.51999998</v>
      </c>
      <c r="F1327" s="6">
        <f t="shared" si="0"/>
        <v>19.653365882230702</v>
      </c>
      <c r="G1327" s="7">
        <v>93117.936000000002</v>
      </c>
      <c r="H1327" s="31">
        <f t="shared" si="82"/>
        <v>529301.95200000005</v>
      </c>
      <c r="I1327" s="10">
        <f t="shared" si="79"/>
        <v>13.179314345728944</v>
      </c>
      <c r="J1327" s="10">
        <v>2</v>
      </c>
      <c r="K1327" s="10">
        <v>340.32</v>
      </c>
      <c r="L1327" s="6">
        <f t="shared" si="59"/>
        <v>5.8298863514519272</v>
      </c>
      <c r="M1327" s="11">
        <v>114.17</v>
      </c>
      <c r="N1327" s="11">
        <f t="shared" si="60"/>
        <v>4.7464092976808159</v>
      </c>
      <c r="O1327" s="5">
        <v>0</v>
      </c>
      <c r="P1327" s="5">
        <v>1</v>
      </c>
      <c r="Q1327" s="5">
        <v>0</v>
      </c>
      <c r="R1327" s="5">
        <v>0</v>
      </c>
      <c r="S1327" s="5">
        <f t="shared" si="61"/>
        <v>0</v>
      </c>
      <c r="T1327" s="5">
        <v>13162.79024</v>
      </c>
      <c r="U1327" s="5">
        <f t="shared" si="4"/>
        <v>9.4851492067214398</v>
      </c>
      <c r="V1327" s="2">
        <v>0</v>
      </c>
      <c r="W1327" s="12">
        <v>0</v>
      </c>
      <c r="X1327" s="5">
        <v>8.6829999999999997E-3</v>
      </c>
      <c r="Y1327" s="6">
        <f t="shared" si="81"/>
        <v>95.955354182782628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6">
        <v>0</v>
      </c>
      <c r="AJ1327" s="6">
        <v>0</v>
      </c>
      <c r="AK1327" s="6">
        <v>0</v>
      </c>
      <c r="AL1327" s="6">
        <v>1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11">
        <v>0</v>
      </c>
      <c r="AT1327" s="5">
        <v>0</v>
      </c>
      <c r="AU1327" s="5">
        <v>1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</row>
    <row r="1328" spans="1:52" ht="15.75" customHeight="1">
      <c r="A1328" s="4">
        <v>43282</v>
      </c>
      <c r="B1328" s="2" t="s">
        <v>5</v>
      </c>
      <c r="C1328" s="2">
        <v>3</v>
      </c>
      <c r="D1328" s="5" t="s">
        <v>26</v>
      </c>
      <c r="E1328" s="5">
        <v>527735556.09600002</v>
      </c>
      <c r="F1328" s="6">
        <f t="shared" si="0"/>
        <v>20.084105875480653</v>
      </c>
      <c r="G1328" s="7">
        <v>94343.172000000006</v>
      </c>
      <c r="H1328" s="31">
        <f t="shared" si="82"/>
        <v>623645.12400000007</v>
      </c>
      <c r="I1328" s="10">
        <f t="shared" si="79"/>
        <v>13.343336774035357</v>
      </c>
      <c r="J1328" s="10">
        <v>2</v>
      </c>
      <c r="K1328" s="10">
        <v>401.95</v>
      </c>
      <c r="L1328" s="6">
        <f t="shared" si="59"/>
        <v>5.9963277027739696</v>
      </c>
      <c r="M1328" s="11">
        <v>112.65</v>
      </c>
      <c r="N1328" s="11">
        <f t="shared" si="60"/>
        <v>4.7331235502985525</v>
      </c>
      <c r="O1328" s="5">
        <v>0</v>
      </c>
      <c r="P1328" s="5">
        <v>1</v>
      </c>
      <c r="Q1328" s="5">
        <v>0</v>
      </c>
      <c r="R1328" s="5">
        <v>0</v>
      </c>
      <c r="S1328" s="5">
        <f t="shared" si="61"/>
        <v>0</v>
      </c>
      <c r="T1328" s="5">
        <v>13162.79024</v>
      </c>
      <c r="U1328" s="5">
        <f t="shared" si="4"/>
        <v>9.4851492067214398</v>
      </c>
      <c r="V1328" s="2">
        <v>0</v>
      </c>
      <c r="W1328" s="12">
        <v>0</v>
      </c>
      <c r="X1328" s="5">
        <v>8.2209999999999991E-3</v>
      </c>
      <c r="Y1328" s="6">
        <f t="shared" si="81"/>
        <v>90.849817659409879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1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11">
        <v>0</v>
      </c>
      <c r="AT1328" s="5">
        <v>0</v>
      </c>
      <c r="AU1328" s="5">
        <v>1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</row>
    <row r="1329" spans="1:52" ht="15.75" customHeight="1">
      <c r="A1329" s="4">
        <v>43313</v>
      </c>
      <c r="B1329" s="2" t="s">
        <v>5</v>
      </c>
      <c r="C1329" s="2">
        <v>3</v>
      </c>
      <c r="D1329" s="5" t="s">
        <v>26</v>
      </c>
      <c r="E1329" s="5">
        <v>428785139.32800001</v>
      </c>
      <c r="F1329" s="6">
        <f t="shared" si="0"/>
        <v>19.876466510702407</v>
      </c>
      <c r="G1329" s="7">
        <v>104145.06</v>
      </c>
      <c r="H1329" s="31">
        <f t="shared" si="82"/>
        <v>727790.18400000012</v>
      </c>
      <c r="I1329" s="10">
        <f t="shared" si="79"/>
        <v>13.497768076847478</v>
      </c>
      <c r="J1329" s="10">
        <v>2</v>
      </c>
      <c r="K1329" s="10">
        <v>390.44</v>
      </c>
      <c r="L1329" s="6">
        <f t="shared" si="59"/>
        <v>5.9672743083067648</v>
      </c>
      <c r="M1329" s="11">
        <v>115.82</v>
      </c>
      <c r="N1329" s="11">
        <f t="shared" si="60"/>
        <v>4.7606342886121631</v>
      </c>
      <c r="O1329" s="5">
        <v>0</v>
      </c>
      <c r="P1329" s="5">
        <v>1</v>
      </c>
      <c r="Q1329" s="5">
        <v>0</v>
      </c>
      <c r="R1329" s="5">
        <v>0</v>
      </c>
      <c r="S1329" s="5">
        <f t="shared" si="61"/>
        <v>0</v>
      </c>
      <c r="T1329" s="5">
        <v>13162.79024</v>
      </c>
      <c r="U1329" s="5">
        <f t="shared" si="4"/>
        <v>9.4851492067214398</v>
      </c>
      <c r="V1329" s="2">
        <v>0</v>
      </c>
      <c r="W1329" s="12">
        <v>0</v>
      </c>
      <c r="X1329" s="5">
        <v>7.3889999999999997E-3</v>
      </c>
      <c r="Y1329" s="6">
        <f t="shared" si="81"/>
        <v>81.655431539396616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1</v>
      </c>
      <c r="AO1329" s="6">
        <v>0</v>
      </c>
      <c r="AP1329" s="6">
        <v>0</v>
      </c>
      <c r="AQ1329" s="6">
        <v>0</v>
      </c>
      <c r="AR1329" s="6">
        <v>0</v>
      </c>
      <c r="AS1329" s="11">
        <v>0</v>
      </c>
      <c r="AT1329" s="5">
        <v>0</v>
      </c>
      <c r="AU1329" s="5">
        <v>1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</row>
    <row r="1330" spans="1:52" ht="15.75" customHeight="1">
      <c r="A1330" s="4">
        <v>43344</v>
      </c>
      <c r="B1330" s="2" t="s">
        <v>5</v>
      </c>
      <c r="C1330" s="2">
        <v>3</v>
      </c>
      <c r="D1330" s="5" t="s">
        <v>26</v>
      </c>
      <c r="E1330" s="5">
        <v>395801667.07200003</v>
      </c>
      <c r="F1330" s="6">
        <f t="shared" si="0"/>
        <v>19.796423803028873</v>
      </c>
      <c r="G1330" s="7">
        <v>95568.407999999996</v>
      </c>
      <c r="H1330" s="31">
        <f t="shared" si="82"/>
        <v>823358.59200000018</v>
      </c>
      <c r="I1330" s="10">
        <f t="shared" si="79"/>
        <v>13.621147098007985</v>
      </c>
      <c r="J1330" s="10">
        <v>2</v>
      </c>
      <c r="K1330" s="10">
        <v>346.35</v>
      </c>
      <c r="L1330" s="6">
        <f t="shared" si="59"/>
        <v>5.8474498244686144</v>
      </c>
      <c r="M1330" s="11">
        <v>114.2</v>
      </c>
      <c r="N1330" s="11">
        <f t="shared" si="60"/>
        <v>4.746669748261791</v>
      </c>
      <c r="O1330" s="5">
        <v>0</v>
      </c>
      <c r="P1330" s="5">
        <v>1</v>
      </c>
      <c r="Q1330" s="5">
        <v>0</v>
      </c>
      <c r="R1330" s="5">
        <v>0</v>
      </c>
      <c r="S1330" s="5">
        <f t="shared" si="61"/>
        <v>0</v>
      </c>
      <c r="T1330" s="5">
        <v>13162.79024</v>
      </c>
      <c r="U1330" s="5">
        <f t="shared" si="4"/>
        <v>9.4851492067214398</v>
      </c>
      <c r="V1330" s="2">
        <v>0</v>
      </c>
      <c r="W1330" s="12">
        <v>0</v>
      </c>
      <c r="X1330" s="5">
        <v>8.0680000000000005E-3</v>
      </c>
      <c r="Y1330" s="6">
        <f t="shared" si="81"/>
        <v>89.159023096474755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1</v>
      </c>
      <c r="AP1330" s="6">
        <v>0</v>
      </c>
      <c r="AQ1330" s="6">
        <v>0</v>
      </c>
      <c r="AR1330" s="6">
        <v>0</v>
      </c>
      <c r="AS1330" s="11">
        <v>0</v>
      </c>
      <c r="AT1330" s="5">
        <v>0</v>
      </c>
      <c r="AU1330" s="5">
        <v>1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</row>
    <row r="1331" spans="1:52" ht="15.75" customHeight="1">
      <c r="A1331" s="4">
        <v>43374</v>
      </c>
      <c r="B1331" s="2" t="s">
        <v>5</v>
      </c>
      <c r="C1331" s="2">
        <v>3</v>
      </c>
      <c r="D1331" s="5" t="s">
        <v>26</v>
      </c>
      <c r="E1331" s="5">
        <v>626685972.86399996</v>
      </c>
      <c r="F1331" s="6">
        <f t="shared" si="0"/>
        <v>20.255956132407313</v>
      </c>
      <c r="G1331" s="7">
        <v>58811.328000000001</v>
      </c>
      <c r="H1331" s="31">
        <f t="shared" si="82"/>
        <v>882169.92000000016</v>
      </c>
      <c r="I1331" s="10">
        <f t="shared" si="79"/>
        <v>13.690139969494934</v>
      </c>
      <c r="J1331" s="10">
        <v>2</v>
      </c>
      <c r="K1331" s="10">
        <v>383.7</v>
      </c>
      <c r="L1331" s="6">
        <f t="shared" si="59"/>
        <v>5.9498609972529071</v>
      </c>
      <c r="M1331" s="11">
        <v>113.1</v>
      </c>
      <c r="N1331" s="11">
        <f t="shared" si="60"/>
        <v>4.7370752568680299</v>
      </c>
      <c r="O1331" s="5">
        <v>0</v>
      </c>
      <c r="P1331" s="5">
        <v>1</v>
      </c>
      <c r="Q1331" s="5">
        <v>0</v>
      </c>
      <c r="R1331" s="5">
        <v>0</v>
      </c>
      <c r="S1331" s="5">
        <f t="shared" si="61"/>
        <v>0</v>
      </c>
      <c r="T1331" s="5">
        <v>13162.79024</v>
      </c>
      <c r="U1331" s="5">
        <f t="shared" si="4"/>
        <v>9.4851492067214398</v>
      </c>
      <c r="V1331" s="2">
        <v>0</v>
      </c>
      <c r="W1331" s="12">
        <v>0</v>
      </c>
      <c r="X1331" s="5">
        <v>8.1139999999999997E-3</v>
      </c>
      <c r="Y1331" s="6">
        <f t="shared" si="81"/>
        <v>89.667366559840872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1</v>
      </c>
      <c r="AQ1331" s="6">
        <v>0</v>
      </c>
      <c r="AR1331" s="6">
        <v>0</v>
      </c>
      <c r="AS1331" s="11">
        <v>0</v>
      </c>
      <c r="AT1331" s="5">
        <v>0</v>
      </c>
      <c r="AU1331" s="5">
        <v>1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</row>
    <row r="1332" spans="1:52" ht="15.75" customHeight="1">
      <c r="A1332" s="4">
        <v>43405</v>
      </c>
      <c r="B1332" s="2" t="s">
        <v>5</v>
      </c>
      <c r="C1332" s="2">
        <v>3</v>
      </c>
      <c r="D1332" s="5" t="s">
        <v>26</v>
      </c>
      <c r="E1332" s="5">
        <v>461768611.58399999</v>
      </c>
      <c r="F1332" s="6">
        <f t="shared" si="0"/>
        <v>19.95057448285613</v>
      </c>
      <c r="G1332" s="7">
        <v>50234.675999999999</v>
      </c>
      <c r="H1332" s="31">
        <f t="shared" si="82"/>
        <v>932404.59600000014</v>
      </c>
      <c r="I1332" s="10">
        <f t="shared" si="79"/>
        <v>13.745522115346519</v>
      </c>
      <c r="J1332" s="10">
        <v>2</v>
      </c>
      <c r="K1332" s="10">
        <v>402.49</v>
      </c>
      <c r="L1332" s="6">
        <f t="shared" si="59"/>
        <v>5.9976702518294864</v>
      </c>
      <c r="M1332" s="11">
        <v>112.56</v>
      </c>
      <c r="N1332" s="11">
        <f t="shared" si="60"/>
        <v>4.7323313316047706</v>
      </c>
      <c r="O1332" s="5">
        <v>0</v>
      </c>
      <c r="P1332" s="5">
        <v>1</v>
      </c>
      <c r="Q1332" s="5">
        <v>0</v>
      </c>
      <c r="R1332" s="5">
        <v>0</v>
      </c>
      <c r="S1332" s="5">
        <f t="shared" si="61"/>
        <v>0</v>
      </c>
      <c r="T1332" s="5">
        <v>13162.79024</v>
      </c>
      <c r="U1332" s="5">
        <f t="shared" si="4"/>
        <v>9.4851492067214398</v>
      </c>
      <c r="V1332" s="2">
        <v>0</v>
      </c>
      <c r="W1332" s="12">
        <v>0</v>
      </c>
      <c r="X1332" s="5">
        <v>7.5069999999999998E-3</v>
      </c>
      <c r="Y1332" s="6">
        <f t="shared" si="81"/>
        <v>82.959443032379255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1</v>
      </c>
      <c r="AR1332" s="6">
        <v>0</v>
      </c>
      <c r="AS1332" s="11">
        <v>0</v>
      </c>
      <c r="AT1332" s="5">
        <v>0</v>
      </c>
      <c r="AU1332" s="5">
        <v>1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</row>
    <row r="1333" spans="1:52" ht="15.75" customHeight="1">
      <c r="A1333" s="4">
        <v>43435</v>
      </c>
      <c r="B1333" s="2" t="s">
        <v>5</v>
      </c>
      <c r="C1333" s="2">
        <v>3</v>
      </c>
      <c r="D1333" s="5" t="s">
        <v>26</v>
      </c>
      <c r="E1333" s="5">
        <v>494752083.83999997</v>
      </c>
      <c r="F1333" s="6">
        <f t="shared" si="0"/>
        <v>20.019567354343081</v>
      </c>
      <c r="G1333" s="7">
        <v>57586.091999999997</v>
      </c>
      <c r="H1333" s="31">
        <f t="shared" si="82"/>
        <v>989990.68800000008</v>
      </c>
      <c r="I1333" s="10">
        <f t="shared" si="79"/>
        <v>13.80545081600593</v>
      </c>
      <c r="J1333" s="10">
        <v>2</v>
      </c>
      <c r="K1333" s="10">
        <v>390.49</v>
      </c>
      <c r="L1333" s="6">
        <f t="shared" si="59"/>
        <v>5.9674023607572231</v>
      </c>
      <c r="M1333" s="11">
        <v>112.74</v>
      </c>
      <c r="N1333" s="11">
        <f t="shared" si="60"/>
        <v>4.7339151418786534</v>
      </c>
      <c r="O1333" s="5">
        <v>0</v>
      </c>
      <c r="P1333" s="5">
        <v>1</v>
      </c>
      <c r="Q1333" s="5">
        <v>0</v>
      </c>
      <c r="R1333" s="5">
        <v>0</v>
      </c>
      <c r="S1333" s="5">
        <f t="shared" si="61"/>
        <v>0</v>
      </c>
      <c r="T1333" s="5">
        <v>13162.79024</v>
      </c>
      <c r="U1333" s="5">
        <f t="shared" si="4"/>
        <v>9.4851492067214398</v>
      </c>
      <c r="V1333" s="2">
        <v>0</v>
      </c>
      <c r="W1333" s="12">
        <v>0</v>
      </c>
      <c r="X1333" s="5">
        <v>7.5110000000000003E-3</v>
      </c>
      <c r="Y1333" s="6">
        <f t="shared" si="81"/>
        <v>83.003646811802412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1</v>
      </c>
      <c r="AS1333" s="11">
        <v>0</v>
      </c>
      <c r="AT1333" s="5">
        <v>0</v>
      </c>
      <c r="AU1333" s="5">
        <v>1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</row>
    <row r="1334" spans="1:52" ht="15.75" customHeight="1">
      <c r="A1334" s="4">
        <v>43466</v>
      </c>
      <c r="B1334" s="2" t="s">
        <v>5</v>
      </c>
      <c r="C1334" s="2">
        <v>3</v>
      </c>
      <c r="D1334" s="5" t="s">
        <v>26</v>
      </c>
      <c r="E1334" s="6">
        <v>439779630.07999998</v>
      </c>
      <c r="F1334" s="6">
        <f t="shared" si="0"/>
        <v>19.901784318686698</v>
      </c>
      <c r="G1334" s="7">
        <v>54114.59</v>
      </c>
      <c r="H1334" s="31">
        <f t="shared" si="82"/>
        <v>1044105.278</v>
      </c>
      <c r="I1334" s="10">
        <f t="shared" si="79"/>
        <v>13.858670883336778</v>
      </c>
      <c r="J1334" s="10">
        <v>2</v>
      </c>
      <c r="K1334" s="10">
        <v>401.35</v>
      </c>
      <c r="L1334" s="6">
        <f t="shared" si="59"/>
        <v>5.9948338645775863</v>
      </c>
      <c r="M1334" s="11">
        <v>112.38</v>
      </c>
      <c r="N1334" s="11">
        <f t="shared" si="60"/>
        <v>4.7307450088961573</v>
      </c>
      <c r="O1334" s="5">
        <v>0</v>
      </c>
      <c r="P1334" s="5">
        <v>1</v>
      </c>
      <c r="Q1334" s="5">
        <v>0</v>
      </c>
      <c r="R1334" s="5">
        <v>0</v>
      </c>
      <c r="S1334" s="5">
        <f t="shared" si="61"/>
        <v>0</v>
      </c>
      <c r="T1334" s="5">
        <v>13162.79024</v>
      </c>
      <c r="U1334" s="5">
        <f t="shared" si="4"/>
        <v>9.4851492067214398</v>
      </c>
      <c r="V1334" s="2">
        <v>0</v>
      </c>
      <c r="W1334" s="12">
        <v>0</v>
      </c>
      <c r="X1334" s="5">
        <v>7.123E-3</v>
      </c>
      <c r="Y1334" s="6">
        <f t="shared" si="81"/>
        <v>78.715880207757763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1</v>
      </c>
      <c r="AH1334" s="5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11">
        <v>0</v>
      </c>
      <c r="AT1334" s="5">
        <v>0</v>
      </c>
      <c r="AU1334" s="5">
        <v>1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</row>
    <row r="1335" spans="1:52" ht="15.75" customHeight="1">
      <c r="A1335" s="4">
        <v>43497</v>
      </c>
      <c r="B1335" s="2" t="s">
        <v>5</v>
      </c>
      <c r="C1335" s="2">
        <v>3</v>
      </c>
      <c r="D1335" s="5" t="s">
        <v>26</v>
      </c>
      <c r="E1335" s="6">
        <v>376953968.63999999</v>
      </c>
      <c r="F1335" s="6">
        <f t="shared" si="0"/>
        <v>19.74763363885944</v>
      </c>
      <c r="G1335" s="7">
        <v>60240.77</v>
      </c>
      <c r="H1335" s="31">
        <f t="shared" si="82"/>
        <v>1104346.048</v>
      </c>
      <c r="I1335" s="10">
        <f t="shared" si="79"/>
        <v>13.914763905979578</v>
      </c>
      <c r="J1335" s="10">
        <v>2</v>
      </c>
      <c r="K1335" s="10">
        <v>389.37</v>
      </c>
      <c r="L1335" s="6">
        <f t="shared" si="59"/>
        <v>5.9645300483677772</v>
      </c>
      <c r="M1335" s="11">
        <v>111.84</v>
      </c>
      <c r="N1335" s="11">
        <f t="shared" si="60"/>
        <v>4.7259708861337959</v>
      </c>
      <c r="O1335" s="5">
        <v>0</v>
      </c>
      <c r="P1335" s="5">
        <v>1</v>
      </c>
      <c r="Q1335" s="5">
        <v>0</v>
      </c>
      <c r="R1335" s="5">
        <v>0</v>
      </c>
      <c r="S1335" s="5">
        <f t="shared" si="61"/>
        <v>0</v>
      </c>
      <c r="T1335" s="5">
        <v>13162.79024</v>
      </c>
      <c r="U1335" s="5">
        <f t="shared" si="4"/>
        <v>9.4851492067214398</v>
      </c>
      <c r="V1335" s="2">
        <v>0</v>
      </c>
      <c r="W1335" s="12">
        <v>0</v>
      </c>
      <c r="X1335" s="5">
        <v>7.234E-3</v>
      </c>
      <c r="Y1335" s="6">
        <f t="shared" si="81"/>
        <v>79.942535086749928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1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11">
        <v>0</v>
      </c>
      <c r="AT1335" s="5">
        <v>0</v>
      </c>
      <c r="AU1335" s="5">
        <v>1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</row>
    <row r="1336" spans="1:52" ht="15.75" customHeight="1">
      <c r="A1336" s="4">
        <v>43525</v>
      </c>
      <c r="B1336" s="2" t="s">
        <v>5</v>
      </c>
      <c r="C1336" s="2">
        <v>3</v>
      </c>
      <c r="D1336" s="5" t="s">
        <v>26</v>
      </c>
      <c r="E1336" s="6">
        <v>282715476.48000002</v>
      </c>
      <c r="F1336" s="6">
        <f t="shared" si="0"/>
        <v>19.459951566407661</v>
      </c>
      <c r="G1336" s="7">
        <v>87808.58</v>
      </c>
      <c r="H1336" s="31">
        <f t="shared" si="82"/>
        <v>1192154.628</v>
      </c>
      <c r="I1336" s="10">
        <f t="shared" si="79"/>
        <v>13.99127283967084</v>
      </c>
      <c r="J1336" s="10">
        <v>2</v>
      </c>
      <c r="K1336" s="10">
        <v>384.07</v>
      </c>
      <c r="L1336" s="6">
        <f t="shared" si="59"/>
        <v>5.950824827641287</v>
      </c>
      <c r="M1336" s="11">
        <v>112.2</v>
      </c>
      <c r="N1336" s="11">
        <f t="shared" si="60"/>
        <v>4.7291561657690826</v>
      </c>
      <c r="O1336" s="5">
        <v>0</v>
      </c>
      <c r="P1336" s="5">
        <v>1</v>
      </c>
      <c r="Q1336" s="5">
        <v>0</v>
      </c>
      <c r="R1336" s="5">
        <v>0</v>
      </c>
      <c r="S1336" s="5">
        <f t="shared" si="61"/>
        <v>0</v>
      </c>
      <c r="T1336" s="5">
        <v>13162.79024</v>
      </c>
      <c r="U1336" s="5">
        <f t="shared" si="4"/>
        <v>9.4851492067214398</v>
      </c>
      <c r="V1336" s="2">
        <v>0</v>
      </c>
      <c r="W1336" s="12">
        <v>0</v>
      </c>
      <c r="X1336" s="5">
        <v>7.156E-3</v>
      </c>
      <c r="Y1336" s="6">
        <f t="shared" si="81"/>
        <v>79.080561387998671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6">
        <v>1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11">
        <v>0</v>
      </c>
      <c r="AT1336" s="5">
        <v>0</v>
      </c>
      <c r="AU1336" s="5">
        <v>1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</row>
    <row r="1337" spans="1:52" ht="15.75" customHeight="1">
      <c r="A1337" s="4">
        <v>43556</v>
      </c>
      <c r="B1337" s="2" t="s">
        <v>5</v>
      </c>
      <c r="C1337" s="2">
        <v>3</v>
      </c>
      <c r="D1337" s="5" t="s">
        <v>26</v>
      </c>
      <c r="E1337" s="6">
        <v>759987840</v>
      </c>
      <c r="F1337" s="6">
        <f t="shared" si="0"/>
        <v>20.44881299111665</v>
      </c>
      <c r="G1337" s="7">
        <v>84745.49</v>
      </c>
      <c r="H1337" s="31">
        <f t="shared" si="82"/>
        <v>1276900.118</v>
      </c>
      <c r="I1337" s="10">
        <f t="shared" si="79"/>
        <v>14.059945915824077</v>
      </c>
      <c r="J1337" s="10">
        <v>2</v>
      </c>
      <c r="K1337" s="10">
        <v>374.23</v>
      </c>
      <c r="L1337" s="6">
        <f t="shared" si="59"/>
        <v>5.9248705816579976</v>
      </c>
      <c r="M1337" s="11">
        <v>109.67</v>
      </c>
      <c r="N1337" s="11">
        <f t="shared" si="60"/>
        <v>4.7065528002766941</v>
      </c>
      <c r="O1337" s="5">
        <v>0</v>
      </c>
      <c r="P1337" s="5">
        <v>1</v>
      </c>
      <c r="Q1337" s="5">
        <v>0</v>
      </c>
      <c r="R1337" s="5">
        <v>0</v>
      </c>
      <c r="S1337" s="5">
        <f t="shared" si="61"/>
        <v>0</v>
      </c>
      <c r="T1337" s="5">
        <v>13162.79024</v>
      </c>
      <c r="U1337" s="5">
        <f t="shared" si="4"/>
        <v>9.4851492067214398</v>
      </c>
      <c r="V1337" s="2">
        <v>0</v>
      </c>
      <c r="W1337" s="12">
        <v>0</v>
      </c>
      <c r="X1337" s="5">
        <v>7.2059999999999997E-3</v>
      </c>
      <c r="Y1337" s="6">
        <f t="shared" si="81"/>
        <v>79.63310863078793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6">
        <v>0</v>
      </c>
      <c r="AJ1337" s="6">
        <v>1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11">
        <v>0</v>
      </c>
      <c r="AT1337" s="5">
        <v>0</v>
      </c>
      <c r="AU1337" s="5">
        <v>1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</row>
    <row r="1338" spans="1:52" ht="15.75" customHeight="1">
      <c r="A1338" s="9">
        <v>43586</v>
      </c>
      <c r="B1338" s="2" t="s">
        <v>5</v>
      </c>
      <c r="C1338" s="2">
        <v>3</v>
      </c>
      <c r="D1338" s="5" t="s">
        <v>26</v>
      </c>
      <c r="E1338" s="6">
        <v>506658560</v>
      </c>
      <c r="F1338" s="6">
        <f t="shared" si="0"/>
        <v>20.043347883008487</v>
      </c>
      <c r="G1338" s="7">
        <v>76577.25</v>
      </c>
      <c r="H1338" s="31">
        <f t="shared" si="82"/>
        <v>1353477.368</v>
      </c>
      <c r="I1338" s="10">
        <f t="shared" si="79"/>
        <v>14.118187666803232</v>
      </c>
      <c r="J1338" s="10">
        <v>2</v>
      </c>
      <c r="K1338" s="10">
        <v>425.1</v>
      </c>
      <c r="L1338" s="6">
        <f t="shared" si="59"/>
        <v>6.0523244353647447</v>
      </c>
      <c r="M1338" s="11">
        <v>110.25</v>
      </c>
      <c r="N1338" s="11">
        <f t="shared" si="60"/>
        <v>4.7117799210463494</v>
      </c>
      <c r="O1338" s="5">
        <v>0</v>
      </c>
      <c r="P1338" s="5">
        <v>1</v>
      </c>
      <c r="Q1338" s="5">
        <v>0</v>
      </c>
      <c r="R1338" s="5">
        <v>0</v>
      </c>
      <c r="S1338" s="5">
        <f t="shared" si="61"/>
        <v>0</v>
      </c>
      <c r="T1338" s="5">
        <v>13162.79024</v>
      </c>
      <c r="U1338" s="5">
        <f t="shared" si="4"/>
        <v>9.4851492067214398</v>
      </c>
      <c r="V1338" s="2">
        <v>0</v>
      </c>
      <c r="W1338" s="12">
        <v>0</v>
      </c>
      <c r="X1338" s="5">
        <v>7.0559999999999998E-3</v>
      </c>
      <c r="Y1338" s="6">
        <f t="shared" si="81"/>
        <v>77.975466902420166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6">
        <v>0</v>
      </c>
      <c r="AJ1338" s="6">
        <v>0</v>
      </c>
      <c r="AK1338" s="6">
        <v>1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11">
        <v>0</v>
      </c>
      <c r="AT1338" s="5">
        <v>0</v>
      </c>
      <c r="AU1338" s="5">
        <v>1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</row>
    <row r="1339" spans="1:52" ht="15.75" customHeight="1">
      <c r="A1339" s="4">
        <v>43617</v>
      </c>
      <c r="B1339" s="2" t="s">
        <v>5</v>
      </c>
      <c r="C1339" s="2">
        <v>3</v>
      </c>
      <c r="D1339" s="5" t="s">
        <v>26</v>
      </c>
      <c r="E1339" s="6">
        <v>810653696</v>
      </c>
      <c r="F1339" s="6">
        <f t="shared" si="0"/>
        <v>20.513351512254221</v>
      </c>
      <c r="G1339" s="7">
        <v>77598.28</v>
      </c>
      <c r="H1339" s="31">
        <f t="shared" si="82"/>
        <v>1431075.648</v>
      </c>
      <c r="I1339" s="10">
        <f t="shared" si="79"/>
        <v>14.173936920873006</v>
      </c>
      <c r="J1339" s="10">
        <v>2</v>
      </c>
      <c r="K1339" s="10">
        <v>374.76</v>
      </c>
      <c r="L1339" s="6">
        <f t="shared" si="59"/>
        <v>5.9262858210829874</v>
      </c>
      <c r="M1339" s="11">
        <v>113.22</v>
      </c>
      <c r="N1339" s="11">
        <f t="shared" si="60"/>
        <v>4.7381264132367171</v>
      </c>
      <c r="O1339" s="5">
        <v>0</v>
      </c>
      <c r="P1339" s="5">
        <v>1</v>
      </c>
      <c r="Q1339" s="5">
        <v>0</v>
      </c>
      <c r="R1339" s="5">
        <v>0</v>
      </c>
      <c r="S1339" s="5">
        <f t="shared" si="61"/>
        <v>0</v>
      </c>
      <c r="T1339" s="5">
        <v>13162.79024</v>
      </c>
      <c r="U1339" s="5">
        <f t="shared" si="4"/>
        <v>9.4851492067214398</v>
      </c>
      <c r="V1339" s="2">
        <v>0</v>
      </c>
      <c r="W1339" s="12">
        <v>0</v>
      </c>
      <c r="X1339" s="5">
        <v>6.8190000000000004E-3</v>
      </c>
      <c r="Y1339" s="6">
        <f t="shared" si="81"/>
        <v>75.356392971599078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6">
        <v>0</v>
      </c>
      <c r="AJ1339" s="6">
        <v>0</v>
      </c>
      <c r="AK1339" s="6">
        <v>0</v>
      </c>
      <c r="AL1339" s="6">
        <v>1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11">
        <v>0</v>
      </c>
      <c r="AT1339" s="5">
        <v>0</v>
      </c>
      <c r="AU1339" s="5">
        <v>1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</row>
    <row r="1340" spans="1:52" ht="15.75" customHeight="1">
      <c r="A1340" s="4">
        <v>43647</v>
      </c>
      <c r="B1340" s="2" t="s">
        <v>5</v>
      </c>
      <c r="C1340" s="2">
        <v>3</v>
      </c>
      <c r="D1340" s="5" t="s">
        <v>26</v>
      </c>
      <c r="E1340" s="6">
        <v>810653696</v>
      </c>
      <c r="F1340" s="6">
        <f t="shared" si="0"/>
        <v>20.513351512254221</v>
      </c>
      <c r="G1340" s="7">
        <v>78619.31</v>
      </c>
      <c r="H1340" s="31">
        <f t="shared" si="82"/>
        <v>1509694.9580000001</v>
      </c>
      <c r="I1340" s="10">
        <f t="shared" si="79"/>
        <v>14.227418173813879</v>
      </c>
      <c r="J1340" s="10">
        <v>2</v>
      </c>
      <c r="K1340" s="10">
        <v>428.56</v>
      </c>
      <c r="L1340" s="6">
        <f t="shared" si="59"/>
        <v>6.0604307515727047</v>
      </c>
      <c r="M1340" s="11">
        <v>110.93</v>
      </c>
      <c r="N1340" s="11">
        <f t="shared" si="60"/>
        <v>4.7178736759011759</v>
      </c>
      <c r="O1340" s="5">
        <v>0</v>
      </c>
      <c r="P1340" s="5">
        <v>1</v>
      </c>
      <c r="Q1340" s="5">
        <v>0</v>
      </c>
      <c r="R1340" s="5">
        <v>0</v>
      </c>
      <c r="S1340" s="5">
        <f t="shared" si="61"/>
        <v>0</v>
      </c>
      <c r="T1340" s="5">
        <v>13162.79024</v>
      </c>
      <c r="U1340" s="5">
        <f t="shared" si="4"/>
        <v>9.4851492067214398</v>
      </c>
      <c r="V1340" s="2">
        <v>0</v>
      </c>
      <c r="W1340" s="12">
        <v>0</v>
      </c>
      <c r="X1340" s="5">
        <v>6.11E-3</v>
      </c>
      <c r="Y1340" s="6">
        <f t="shared" si="81"/>
        <v>67.521273068847393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1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11">
        <v>0</v>
      </c>
      <c r="AT1340" s="5">
        <v>0</v>
      </c>
      <c r="AU1340" s="5">
        <v>1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</row>
    <row r="1341" spans="1:52" ht="15.75" customHeight="1">
      <c r="A1341" s="4">
        <v>43678</v>
      </c>
      <c r="B1341" s="2" t="s">
        <v>5</v>
      </c>
      <c r="C1341" s="2">
        <v>3</v>
      </c>
      <c r="D1341" s="5" t="s">
        <v>26</v>
      </c>
      <c r="E1341" s="6">
        <v>557324416</v>
      </c>
      <c r="F1341" s="6">
        <f t="shared" si="0"/>
        <v>20.138658062812809</v>
      </c>
      <c r="G1341" s="7">
        <v>86787.55</v>
      </c>
      <c r="H1341" s="31">
        <f t="shared" si="82"/>
        <v>1596482.5080000001</v>
      </c>
      <c r="I1341" s="10">
        <f t="shared" si="79"/>
        <v>14.283313334609678</v>
      </c>
      <c r="J1341" s="10">
        <v>2</v>
      </c>
      <c r="K1341" s="10">
        <v>388</v>
      </c>
      <c r="L1341" s="6">
        <f t="shared" si="59"/>
        <v>5.9610053396232736</v>
      </c>
      <c r="M1341" s="11">
        <v>114.27</v>
      </c>
      <c r="N1341" s="11">
        <f t="shared" si="60"/>
        <v>4.7472772026129215</v>
      </c>
      <c r="O1341" s="5">
        <v>0</v>
      </c>
      <c r="P1341" s="5">
        <v>1</v>
      </c>
      <c r="Q1341" s="5">
        <v>0</v>
      </c>
      <c r="R1341" s="5">
        <v>0</v>
      </c>
      <c r="S1341" s="5">
        <f t="shared" si="61"/>
        <v>0</v>
      </c>
      <c r="T1341" s="5">
        <v>13162.79024</v>
      </c>
      <c r="U1341" s="5">
        <f t="shared" si="4"/>
        <v>9.4851492067214398</v>
      </c>
      <c r="V1341" s="2">
        <v>0</v>
      </c>
      <c r="W1341" s="12">
        <v>0</v>
      </c>
      <c r="X1341" s="5">
        <v>6.2319999999999997E-3</v>
      </c>
      <c r="Y1341" s="6">
        <f t="shared" si="81"/>
        <v>68.869488341253174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1</v>
      </c>
      <c r="AO1341" s="6">
        <v>0</v>
      </c>
      <c r="AP1341" s="6">
        <v>0</v>
      </c>
      <c r="AQ1341" s="6">
        <v>0</v>
      </c>
      <c r="AR1341" s="6">
        <v>0</v>
      </c>
      <c r="AS1341" s="11">
        <v>0</v>
      </c>
      <c r="AT1341" s="5">
        <v>0</v>
      </c>
      <c r="AU1341" s="5">
        <v>1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</row>
    <row r="1342" spans="1:52" ht="15.75" customHeight="1">
      <c r="A1342" s="4">
        <v>43709</v>
      </c>
      <c r="B1342" s="2" t="s">
        <v>5</v>
      </c>
      <c r="C1342" s="2">
        <v>3</v>
      </c>
      <c r="D1342" s="5" t="s">
        <v>26</v>
      </c>
      <c r="E1342" s="6">
        <v>962651264</v>
      </c>
      <c r="F1342" s="6">
        <f t="shared" si="0"/>
        <v>20.685201769180878</v>
      </c>
      <c r="G1342" s="7">
        <v>79640.34</v>
      </c>
      <c r="H1342" s="31">
        <f t="shared" si="82"/>
        <v>1676122.8480000002</v>
      </c>
      <c r="I1342" s="10">
        <f t="shared" si="79"/>
        <v>14.33199385566733</v>
      </c>
      <c r="J1342" s="10">
        <v>2</v>
      </c>
      <c r="K1342" s="10">
        <v>390.59</v>
      </c>
      <c r="L1342" s="6">
        <f t="shared" si="59"/>
        <v>5.967658416476346</v>
      </c>
      <c r="M1342" s="11">
        <v>112.26</v>
      </c>
      <c r="N1342" s="11">
        <f t="shared" si="60"/>
        <v>4.7296860606856592</v>
      </c>
      <c r="O1342" s="5">
        <v>0</v>
      </c>
      <c r="P1342" s="5">
        <v>1</v>
      </c>
      <c r="Q1342" s="5">
        <v>0</v>
      </c>
      <c r="R1342" s="5">
        <v>0</v>
      </c>
      <c r="S1342" s="5">
        <f t="shared" si="61"/>
        <v>0</v>
      </c>
      <c r="T1342" s="5">
        <v>13162.79024</v>
      </c>
      <c r="U1342" s="5">
        <f t="shared" si="4"/>
        <v>9.4851492067214398</v>
      </c>
      <c r="V1342" s="2">
        <v>0</v>
      </c>
      <c r="W1342" s="12">
        <v>0</v>
      </c>
      <c r="X1342" s="5">
        <v>6.3699999999999998E-3</v>
      </c>
      <c r="Y1342" s="6">
        <f t="shared" si="81"/>
        <v>70.394518731351539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1</v>
      </c>
      <c r="AP1342" s="6">
        <v>0</v>
      </c>
      <c r="AQ1342" s="6">
        <v>0</v>
      </c>
      <c r="AR1342" s="6">
        <v>0</v>
      </c>
      <c r="AS1342" s="11">
        <v>0</v>
      </c>
      <c r="AT1342" s="5">
        <v>0</v>
      </c>
      <c r="AU1342" s="5">
        <v>1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</row>
    <row r="1343" spans="1:52" ht="15.75" customHeight="1">
      <c r="A1343" s="4">
        <v>43739</v>
      </c>
      <c r="B1343" s="2" t="s">
        <v>5</v>
      </c>
      <c r="C1343" s="2">
        <v>3</v>
      </c>
      <c r="D1343" s="5" t="s">
        <v>26</v>
      </c>
      <c r="E1343" s="6">
        <v>709321984</v>
      </c>
      <c r="F1343" s="6">
        <f t="shared" si="0"/>
        <v>20.379820119629699</v>
      </c>
      <c r="G1343" s="7">
        <v>49009.440000000002</v>
      </c>
      <c r="H1343" s="31">
        <f t="shared" si="82"/>
        <v>1725132.2880000002</v>
      </c>
      <c r="I1343" s="10">
        <f t="shared" si="79"/>
        <v>14.360814294202822</v>
      </c>
      <c r="J1343" s="10">
        <v>2</v>
      </c>
      <c r="K1343" s="10">
        <v>405.46</v>
      </c>
      <c r="L1343" s="6">
        <f t="shared" si="59"/>
        <v>6.0050222250400473</v>
      </c>
      <c r="M1343" s="11">
        <v>110.59</v>
      </c>
      <c r="N1343" s="11">
        <f t="shared" si="60"/>
        <v>4.7148314401976101</v>
      </c>
      <c r="O1343" s="5">
        <v>0</v>
      </c>
      <c r="P1343" s="5">
        <v>1</v>
      </c>
      <c r="Q1343" s="5">
        <v>0</v>
      </c>
      <c r="R1343" s="5">
        <v>0</v>
      </c>
      <c r="S1343" s="5">
        <f t="shared" si="61"/>
        <v>0</v>
      </c>
      <c r="T1343" s="5">
        <v>13162.79024</v>
      </c>
      <c r="U1343" s="5">
        <f t="shared" si="4"/>
        <v>9.4851492067214398</v>
      </c>
      <c r="V1343" s="2">
        <v>0</v>
      </c>
      <c r="W1343" s="12">
        <v>0</v>
      </c>
      <c r="X1343" s="5">
        <v>6.3800000000000003E-3</v>
      </c>
      <c r="Y1343" s="6">
        <f t="shared" si="81"/>
        <v>70.505028179909388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1</v>
      </c>
      <c r="AQ1343" s="6">
        <v>0</v>
      </c>
      <c r="AR1343" s="6">
        <v>0</v>
      </c>
      <c r="AS1343" s="11">
        <v>0</v>
      </c>
      <c r="AT1343" s="5">
        <v>0</v>
      </c>
      <c r="AU1343" s="5">
        <v>1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</row>
    <row r="1344" spans="1:52" ht="15.75" customHeight="1">
      <c r="A1344" s="4">
        <v>43770</v>
      </c>
      <c r="B1344" s="2" t="s">
        <v>5</v>
      </c>
      <c r="C1344" s="2">
        <v>3</v>
      </c>
      <c r="D1344" s="5" t="s">
        <v>26</v>
      </c>
      <c r="E1344" s="6">
        <v>810653696</v>
      </c>
      <c r="F1344" s="6">
        <f t="shared" si="0"/>
        <v>20.513351512254221</v>
      </c>
      <c r="G1344" s="7">
        <v>41862.230000000003</v>
      </c>
      <c r="H1344" s="31">
        <f t="shared" si="82"/>
        <v>1766994.5180000002</v>
      </c>
      <c r="I1344" s="10">
        <f t="shared" si="79"/>
        <v>14.384790648863518</v>
      </c>
      <c r="J1344" s="10">
        <v>2</v>
      </c>
      <c r="K1344" s="10">
        <v>410.6</v>
      </c>
      <c r="L1344" s="6">
        <f t="shared" si="59"/>
        <v>6.0176195045848333</v>
      </c>
      <c r="M1344" s="11">
        <v>110.73</v>
      </c>
      <c r="N1344" s="11">
        <f t="shared" si="60"/>
        <v>4.7160852465592464</v>
      </c>
      <c r="O1344" s="5">
        <v>0</v>
      </c>
      <c r="P1344" s="5">
        <v>1</v>
      </c>
      <c r="Q1344" s="5">
        <v>0</v>
      </c>
      <c r="R1344" s="5">
        <v>0</v>
      </c>
      <c r="S1344" s="5">
        <f t="shared" si="61"/>
        <v>0</v>
      </c>
      <c r="T1344" s="5">
        <v>13162.79024</v>
      </c>
      <c r="U1344" s="5">
        <f t="shared" si="4"/>
        <v>9.4851492067214398</v>
      </c>
      <c r="V1344" s="2">
        <v>0</v>
      </c>
      <c r="W1344" s="12">
        <v>0</v>
      </c>
      <c r="X1344" s="5">
        <v>6.4739999999999997E-3</v>
      </c>
      <c r="Y1344" s="6">
        <f t="shared" si="81"/>
        <v>71.543816996353186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1</v>
      </c>
      <c r="AR1344" s="6">
        <v>0</v>
      </c>
      <c r="AS1344" s="11">
        <v>0</v>
      </c>
      <c r="AT1344" s="5">
        <v>0</v>
      </c>
      <c r="AU1344" s="5">
        <v>1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</row>
    <row r="1345" spans="1:52" ht="15.75" customHeight="1">
      <c r="A1345" s="4">
        <v>43800</v>
      </c>
      <c r="B1345" s="2" t="s">
        <v>5</v>
      </c>
      <c r="C1345" s="2">
        <v>3</v>
      </c>
      <c r="D1345" s="5" t="s">
        <v>26</v>
      </c>
      <c r="E1345" s="6">
        <v>768429798.39999998</v>
      </c>
      <c r="F1345" s="6">
        <f t="shared" si="0"/>
        <v>20.459859767908945</v>
      </c>
      <c r="G1345" s="7">
        <v>47988.41</v>
      </c>
      <c r="H1345" s="31">
        <f t="shared" si="82"/>
        <v>1814982.9280000001</v>
      </c>
      <c r="I1345" s="10">
        <f t="shared" si="79"/>
        <v>14.411586619576244</v>
      </c>
      <c r="J1345" s="10">
        <v>2</v>
      </c>
      <c r="K1345" s="10">
        <v>446.14</v>
      </c>
      <c r="L1345" s="6">
        <f t="shared" si="59"/>
        <v>6.1006328041086357</v>
      </c>
      <c r="M1345" s="11">
        <v>110.67</v>
      </c>
      <c r="N1345" s="11">
        <f t="shared" si="60"/>
        <v>4.7155480934577003</v>
      </c>
      <c r="O1345" s="5">
        <v>0</v>
      </c>
      <c r="P1345" s="5">
        <v>1</v>
      </c>
      <c r="Q1345" s="5">
        <v>0</v>
      </c>
      <c r="R1345" s="5">
        <v>0</v>
      </c>
      <c r="S1345" s="5">
        <f t="shared" si="61"/>
        <v>0</v>
      </c>
      <c r="T1345" s="5">
        <v>13162.79024</v>
      </c>
      <c r="U1345" s="5">
        <f t="shared" si="4"/>
        <v>9.4851492067214398</v>
      </c>
      <c r="V1345" s="2">
        <v>0</v>
      </c>
      <c r="W1345" s="12">
        <v>0</v>
      </c>
      <c r="X1345" s="5">
        <v>6.483E-3</v>
      </c>
      <c r="Y1345" s="6">
        <f t="shared" si="81"/>
        <v>71.643275500055253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1</v>
      </c>
      <c r="AS1345" s="11">
        <v>0</v>
      </c>
      <c r="AT1345" s="5">
        <v>0</v>
      </c>
      <c r="AU1345" s="5">
        <v>1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</row>
    <row r="1346" spans="1:52" ht="15.75" customHeight="1">
      <c r="A1346" s="4">
        <v>43831</v>
      </c>
      <c r="B1346" s="2" t="s">
        <v>5</v>
      </c>
      <c r="C1346" s="2">
        <v>3</v>
      </c>
      <c r="D1346" s="5" t="s">
        <v>26</v>
      </c>
      <c r="E1346" s="6">
        <v>624349211.20000005</v>
      </c>
      <c r="F1346" s="6">
        <f t="shared" si="0"/>
        <v>20.2522204031307</v>
      </c>
      <c r="G1346" s="7">
        <v>43291.671999999999</v>
      </c>
      <c r="H1346" s="31">
        <f t="shared" si="82"/>
        <v>1858274.6</v>
      </c>
      <c r="I1346" s="10">
        <f t="shared" si="79"/>
        <v>14.43515898076172</v>
      </c>
      <c r="J1346" s="10">
        <v>2</v>
      </c>
      <c r="K1346" s="10">
        <v>445.58</v>
      </c>
      <c r="L1346" s="6">
        <f t="shared" si="59"/>
        <v>6.0993768043023771</v>
      </c>
      <c r="M1346" s="11">
        <v>109.95</v>
      </c>
      <c r="N1346" s="11">
        <f t="shared" si="60"/>
        <v>4.7090796493786033</v>
      </c>
      <c r="O1346" s="5">
        <v>0</v>
      </c>
      <c r="P1346" s="5">
        <v>1</v>
      </c>
      <c r="Q1346" s="5">
        <v>0</v>
      </c>
      <c r="R1346" s="5">
        <v>0</v>
      </c>
      <c r="S1346" s="5">
        <f t="shared" si="61"/>
        <v>0</v>
      </c>
      <c r="T1346" s="5">
        <v>13162.79024</v>
      </c>
      <c r="U1346" s="5">
        <f t="shared" si="4"/>
        <v>9.4851492067214398</v>
      </c>
      <c r="V1346" s="2">
        <v>0</v>
      </c>
      <c r="W1346" s="12">
        <v>0</v>
      </c>
      <c r="X1346" s="5">
        <v>6.4729999999999996E-3</v>
      </c>
      <c r="Y1346" s="6">
        <f t="shared" si="81"/>
        <v>71.532766051497404</v>
      </c>
      <c r="Z1346" s="5">
        <v>0</v>
      </c>
      <c r="AA1346" s="5">
        <v>8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1</v>
      </c>
      <c r="AH1346" s="5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11">
        <v>0</v>
      </c>
      <c r="AT1346" s="5">
        <v>0</v>
      </c>
      <c r="AU1346" s="5">
        <v>1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</row>
    <row r="1347" spans="1:52" ht="15.75" customHeight="1">
      <c r="A1347" s="4">
        <v>43862</v>
      </c>
      <c r="B1347" s="2" t="s">
        <v>5</v>
      </c>
      <c r="C1347" s="2">
        <v>3</v>
      </c>
      <c r="D1347" s="5" t="s">
        <v>26</v>
      </c>
      <c r="E1347" s="6">
        <v>576322348.79999995</v>
      </c>
      <c r="F1347" s="6">
        <f t="shared" si="0"/>
        <v>20.172177695457165</v>
      </c>
      <c r="G1347" s="7">
        <v>48192.616000000002</v>
      </c>
      <c r="H1347" s="31">
        <f t="shared" si="82"/>
        <v>1906467.216</v>
      </c>
      <c r="I1347" s="10">
        <f t="shared" ref="I1347:I1410" si="83">LN(H1347)</f>
        <v>14.460762462223171</v>
      </c>
      <c r="J1347" s="10">
        <v>2</v>
      </c>
      <c r="K1347" s="10">
        <v>422.61</v>
      </c>
      <c r="L1347" s="6">
        <f t="shared" si="59"/>
        <v>6.0464497679403255</v>
      </c>
      <c r="M1347" s="11">
        <v>110.6</v>
      </c>
      <c r="N1347" s="11">
        <f t="shared" si="60"/>
        <v>4.7149210499472103</v>
      </c>
      <c r="O1347" s="5">
        <v>0</v>
      </c>
      <c r="P1347" s="5">
        <v>1</v>
      </c>
      <c r="Q1347" s="5">
        <v>0</v>
      </c>
      <c r="R1347" s="5">
        <v>0</v>
      </c>
      <c r="S1347" s="5">
        <f t="shared" si="61"/>
        <v>0</v>
      </c>
      <c r="T1347" s="5">
        <v>13162.79024</v>
      </c>
      <c r="U1347" s="5">
        <f t="shared" si="4"/>
        <v>9.4851492067214398</v>
      </c>
      <c r="V1347" s="2">
        <v>0</v>
      </c>
      <c r="W1347" s="12">
        <v>0</v>
      </c>
      <c r="X1347" s="5">
        <v>6.5599999999999999E-3</v>
      </c>
      <c r="Y1347" s="6">
        <f t="shared" si="81"/>
        <v>72.494198253950714</v>
      </c>
      <c r="Z1347" s="5">
        <v>4</v>
      </c>
      <c r="AA1347" s="5">
        <v>25</v>
      </c>
      <c r="AB1347" s="5">
        <v>0</v>
      </c>
      <c r="AC1347" s="5">
        <v>1</v>
      </c>
      <c r="AD1347" s="5">
        <v>0</v>
      </c>
      <c r="AE1347" s="5">
        <v>0</v>
      </c>
      <c r="AF1347" s="5">
        <v>0</v>
      </c>
      <c r="AG1347" s="5">
        <v>0</v>
      </c>
      <c r="AH1347" s="5">
        <v>1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11">
        <v>0</v>
      </c>
      <c r="AT1347" s="5">
        <v>0</v>
      </c>
      <c r="AU1347" s="5">
        <v>1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</row>
    <row r="1348" spans="1:52" ht="15.75" customHeight="1">
      <c r="A1348" s="4">
        <v>43891</v>
      </c>
      <c r="B1348" s="2" t="s">
        <v>5</v>
      </c>
      <c r="C1348" s="2">
        <v>3</v>
      </c>
      <c r="D1348" s="5" t="s">
        <v>26</v>
      </c>
      <c r="E1348" s="6">
        <v>432241761.60000002</v>
      </c>
      <c r="F1348" s="6">
        <f t="shared" si="0"/>
        <v>19.884495623005382</v>
      </c>
      <c r="G1348" s="7">
        <v>70246.864000000001</v>
      </c>
      <c r="H1348" s="31">
        <f t="shared" si="82"/>
        <v>1976714.08</v>
      </c>
      <c r="I1348" s="10">
        <f t="shared" si="83"/>
        <v>14.496946468527401</v>
      </c>
      <c r="J1348" s="10">
        <v>2</v>
      </c>
      <c r="K1348" s="10">
        <v>396.85</v>
      </c>
      <c r="L1348" s="6">
        <f t="shared" si="59"/>
        <v>5.9835583755368846</v>
      </c>
      <c r="M1348" s="17">
        <v>106.28</v>
      </c>
      <c r="N1348" s="11">
        <f t="shared" si="60"/>
        <v>4.6754422389734227</v>
      </c>
      <c r="O1348" s="5">
        <v>0</v>
      </c>
      <c r="P1348" s="5">
        <v>1</v>
      </c>
      <c r="Q1348" s="5">
        <v>0</v>
      </c>
      <c r="R1348" s="5">
        <v>0</v>
      </c>
      <c r="S1348" s="5">
        <f t="shared" si="61"/>
        <v>0</v>
      </c>
      <c r="T1348" s="5">
        <v>13162.79024</v>
      </c>
      <c r="U1348" s="5">
        <f t="shared" si="4"/>
        <v>9.4851492067214398</v>
      </c>
      <c r="V1348" s="2">
        <v>0</v>
      </c>
      <c r="W1348" s="12">
        <v>0</v>
      </c>
      <c r="X1348" s="5">
        <v>6.4559999999999999E-3</v>
      </c>
      <c r="Y1348" s="6">
        <f t="shared" si="81"/>
        <v>71.344899988949052</v>
      </c>
      <c r="Z1348" s="5">
        <v>1938</v>
      </c>
      <c r="AA1348" s="5">
        <v>165698</v>
      </c>
      <c r="AB1348" s="5">
        <v>26</v>
      </c>
      <c r="AC1348" s="5">
        <v>4280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6">
        <v>1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11">
        <v>0</v>
      </c>
      <c r="AT1348" s="5">
        <v>0</v>
      </c>
      <c r="AU1348" s="5">
        <v>1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</row>
    <row r="1349" spans="1:52" ht="15.75" customHeight="1">
      <c r="A1349" s="4">
        <v>43922</v>
      </c>
      <c r="B1349" s="2" t="s">
        <v>5</v>
      </c>
      <c r="C1349" s="2">
        <v>3</v>
      </c>
      <c r="D1349" s="5" t="s">
        <v>26</v>
      </c>
      <c r="E1349" s="6">
        <v>336188036.80000001</v>
      </c>
      <c r="F1349" s="6">
        <f t="shared" si="0"/>
        <v>19.633181194724479</v>
      </c>
      <c r="G1349" s="7">
        <v>67796.392000000007</v>
      </c>
      <c r="H1349" s="31">
        <f t="shared" si="82"/>
        <v>2044510.4720000001</v>
      </c>
      <c r="I1349" s="10">
        <f t="shared" si="83"/>
        <v>14.530668940808443</v>
      </c>
      <c r="J1349" s="10">
        <v>2</v>
      </c>
      <c r="K1349" s="10">
        <v>282.60000000000002</v>
      </c>
      <c r="L1349" s="6">
        <f t="shared" si="59"/>
        <v>5.6440324702504272</v>
      </c>
      <c r="M1349" s="11">
        <v>89.51</v>
      </c>
      <c r="N1349" s="11">
        <f t="shared" si="60"/>
        <v>4.5054603418390791</v>
      </c>
      <c r="O1349" s="5">
        <v>0</v>
      </c>
      <c r="P1349" s="5">
        <v>1</v>
      </c>
      <c r="Q1349" s="5">
        <v>0</v>
      </c>
      <c r="R1349" s="5">
        <v>0</v>
      </c>
      <c r="S1349" s="5">
        <f t="shared" si="61"/>
        <v>0</v>
      </c>
      <c r="T1349" s="5">
        <v>13162.79024</v>
      </c>
      <c r="U1349" s="5">
        <f t="shared" si="4"/>
        <v>9.4851492067214398</v>
      </c>
      <c r="V1349" s="2">
        <v>0</v>
      </c>
      <c r="W1349" s="12">
        <v>0</v>
      </c>
      <c r="X1349" s="5">
        <v>6.1250000000000002E-3</v>
      </c>
      <c r="Y1349" s="6">
        <f t="shared" si="81"/>
        <v>67.687037241684166</v>
      </c>
      <c r="Z1349" s="5">
        <v>18114</v>
      </c>
      <c r="AA1349" s="5">
        <v>1081039</v>
      </c>
      <c r="AB1349" s="5">
        <v>417</v>
      </c>
      <c r="AC1349" s="5">
        <v>66633</v>
      </c>
      <c r="AD1349" s="5">
        <v>0</v>
      </c>
      <c r="AE1349" s="5">
        <v>0</v>
      </c>
      <c r="AF1349" s="5">
        <v>1</v>
      </c>
      <c r="AG1349" s="5">
        <v>0</v>
      </c>
      <c r="AH1349" s="5">
        <v>0</v>
      </c>
      <c r="AI1349" s="6">
        <v>0</v>
      </c>
      <c r="AJ1349" s="6">
        <v>1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11">
        <v>0</v>
      </c>
      <c r="AT1349" s="5">
        <v>0</v>
      </c>
      <c r="AU1349" s="5">
        <v>1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</row>
    <row r="1350" spans="1:52" ht="15.75" customHeight="1">
      <c r="A1350" s="9">
        <v>43952</v>
      </c>
      <c r="B1350" s="2" t="s">
        <v>5</v>
      </c>
      <c r="C1350" s="2">
        <v>3</v>
      </c>
      <c r="D1350" s="5" t="s">
        <v>26</v>
      </c>
      <c r="E1350" s="6">
        <v>480268624</v>
      </c>
      <c r="F1350" s="6">
        <f t="shared" si="0"/>
        <v>19.98985613866321</v>
      </c>
      <c r="G1350" s="7">
        <v>61261.8</v>
      </c>
      <c r="H1350" s="31">
        <f t="shared" si="82"/>
        <v>2105772.2719999999</v>
      </c>
      <c r="I1350" s="10">
        <f t="shared" si="83"/>
        <v>14.560192832875803</v>
      </c>
      <c r="J1350" s="10">
        <v>2</v>
      </c>
      <c r="K1350" s="10">
        <v>315.67</v>
      </c>
      <c r="L1350" s="6">
        <f t="shared" si="59"/>
        <v>5.7546973641243069</v>
      </c>
      <c r="M1350" s="11">
        <v>92.39</v>
      </c>
      <c r="N1350" s="11">
        <f t="shared" si="60"/>
        <v>4.5367842731216266</v>
      </c>
      <c r="O1350" s="5">
        <v>0</v>
      </c>
      <c r="P1350" s="5">
        <v>1</v>
      </c>
      <c r="Q1350" s="5">
        <v>0</v>
      </c>
      <c r="R1350" s="5">
        <v>0</v>
      </c>
      <c r="S1350" s="5">
        <f t="shared" si="61"/>
        <v>0</v>
      </c>
      <c r="T1350" s="5">
        <v>13162.79024</v>
      </c>
      <c r="U1350" s="5">
        <f t="shared" si="4"/>
        <v>9.4851492067214398</v>
      </c>
      <c r="V1350" s="2">
        <v>0</v>
      </c>
      <c r="W1350" s="12">
        <v>0</v>
      </c>
      <c r="X1350" s="5">
        <v>6.3740000000000003E-3</v>
      </c>
      <c r="Y1350" s="6">
        <f t="shared" si="81"/>
        <v>70.438722510774681</v>
      </c>
      <c r="Z1350" s="5">
        <v>72460</v>
      </c>
      <c r="AA1350" s="5">
        <v>1790953</v>
      </c>
      <c r="AB1350" s="5">
        <v>1543</v>
      </c>
      <c r="AC1350" s="5">
        <v>107844</v>
      </c>
      <c r="AD1350" s="5">
        <v>0</v>
      </c>
      <c r="AE1350" s="5">
        <v>0</v>
      </c>
      <c r="AF1350" s="5">
        <v>1</v>
      </c>
      <c r="AG1350" s="5">
        <v>0</v>
      </c>
      <c r="AH1350" s="5">
        <v>0</v>
      </c>
      <c r="AI1350" s="6">
        <v>0</v>
      </c>
      <c r="AJ1350" s="6">
        <v>0</v>
      </c>
      <c r="AK1350" s="6">
        <v>1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11">
        <v>0</v>
      </c>
      <c r="AT1350" s="5">
        <v>0</v>
      </c>
      <c r="AU1350" s="5">
        <v>1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</row>
    <row r="1351" spans="1:52" ht="15.75" customHeight="1">
      <c r="A1351" s="4">
        <v>43983</v>
      </c>
      <c r="B1351" s="2" t="s">
        <v>5</v>
      </c>
      <c r="C1351" s="2">
        <v>3</v>
      </c>
      <c r="D1351" s="5" t="s">
        <v>26</v>
      </c>
      <c r="E1351" s="6">
        <v>476426475.00800002</v>
      </c>
      <c r="F1351" s="6">
        <f t="shared" si="0"/>
        <v>19.981823966965944</v>
      </c>
      <c r="G1351" s="7">
        <v>62078.624000000003</v>
      </c>
      <c r="H1351" s="31">
        <f t="shared" si="82"/>
        <v>2167850.8959999997</v>
      </c>
      <c r="I1351" s="10">
        <f t="shared" si="83"/>
        <v>14.589246864268823</v>
      </c>
      <c r="J1351" s="10">
        <v>2</v>
      </c>
      <c r="K1351" s="10">
        <v>402.45</v>
      </c>
      <c r="L1351" s="6">
        <f t="shared" si="59"/>
        <v>5.9975708655397426</v>
      </c>
      <c r="M1351" s="11">
        <v>100.92</v>
      </c>
      <c r="N1351" s="11">
        <f t="shared" si="60"/>
        <v>4.624188191823853</v>
      </c>
      <c r="O1351" s="5">
        <v>0</v>
      </c>
      <c r="P1351" s="5">
        <v>1</v>
      </c>
      <c r="Q1351" s="5">
        <v>0</v>
      </c>
      <c r="R1351" s="5">
        <v>0</v>
      </c>
      <c r="S1351" s="5">
        <f t="shared" si="61"/>
        <v>0</v>
      </c>
      <c r="T1351" s="5">
        <v>13162.79024</v>
      </c>
      <c r="U1351" s="5">
        <f t="shared" si="4"/>
        <v>9.4851492067214398</v>
      </c>
      <c r="V1351" s="2">
        <v>0</v>
      </c>
      <c r="W1351" s="12">
        <v>0</v>
      </c>
      <c r="X1351" s="5">
        <v>6.1110000000000001E-3</v>
      </c>
      <c r="Y1351" s="6">
        <f t="shared" si="81"/>
        <v>67.532324013703175</v>
      </c>
      <c r="Z1351" s="5">
        <v>213470</v>
      </c>
      <c r="AA1351" s="5">
        <v>2648905</v>
      </c>
      <c r="AB1351" s="5">
        <v>4395</v>
      </c>
      <c r="AC1351" s="5">
        <v>127416</v>
      </c>
      <c r="AD1351" s="5">
        <v>0</v>
      </c>
      <c r="AE1351" s="5">
        <v>0</v>
      </c>
      <c r="AF1351" s="5">
        <v>1</v>
      </c>
      <c r="AG1351" s="5">
        <v>0</v>
      </c>
      <c r="AH1351" s="5">
        <v>0</v>
      </c>
      <c r="AI1351" s="6">
        <v>0</v>
      </c>
      <c r="AJ1351" s="6">
        <v>0</v>
      </c>
      <c r="AK1351" s="6">
        <v>0</v>
      </c>
      <c r="AL1351" s="6">
        <v>1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11">
        <v>0</v>
      </c>
      <c r="AT1351" s="5">
        <v>0</v>
      </c>
      <c r="AU1351" s="5">
        <v>1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</row>
    <row r="1352" spans="1:52" ht="15.75" customHeight="1">
      <c r="A1352" s="4">
        <v>44013</v>
      </c>
      <c r="B1352" s="2" t="s">
        <v>5</v>
      </c>
      <c r="C1352" s="2">
        <v>3</v>
      </c>
      <c r="D1352" s="5" t="s">
        <v>26</v>
      </c>
      <c r="E1352" s="6">
        <v>357319856.25599998</v>
      </c>
      <c r="F1352" s="6">
        <f t="shared" si="0"/>
        <v>19.694141894514164</v>
      </c>
      <c r="G1352" s="7">
        <v>62895.447999999997</v>
      </c>
      <c r="H1352" s="31">
        <f t="shared" si="82"/>
        <v>2230746.3439999996</v>
      </c>
      <c r="I1352" s="10">
        <f t="shared" si="83"/>
        <v>14.617846770850374</v>
      </c>
      <c r="J1352" s="10">
        <v>2</v>
      </c>
      <c r="K1352" s="10">
        <v>470.58</v>
      </c>
      <c r="L1352" s="6">
        <f t="shared" si="59"/>
        <v>6.1539659764526302</v>
      </c>
      <c r="M1352" s="11">
        <v>103.36</v>
      </c>
      <c r="N1352" s="11">
        <f t="shared" si="60"/>
        <v>4.6478464602685277</v>
      </c>
      <c r="O1352" s="5">
        <v>0</v>
      </c>
      <c r="P1352" s="5">
        <v>1</v>
      </c>
      <c r="Q1352" s="5">
        <v>0</v>
      </c>
      <c r="R1352" s="5">
        <v>0</v>
      </c>
      <c r="S1352" s="5">
        <f t="shared" si="61"/>
        <v>0</v>
      </c>
      <c r="T1352" s="5">
        <v>13162.79024</v>
      </c>
      <c r="U1352" s="5">
        <f t="shared" si="4"/>
        <v>9.4851492067214398</v>
      </c>
      <c r="V1352" s="2">
        <v>0</v>
      </c>
      <c r="W1352" s="12">
        <v>0</v>
      </c>
      <c r="X1352" s="5">
        <v>6.0400000000000002E-3</v>
      </c>
      <c r="Y1352" s="6">
        <f t="shared" si="81"/>
        <v>66.747706928942421</v>
      </c>
      <c r="Z1352" s="5">
        <v>278305</v>
      </c>
      <c r="AA1352" s="5">
        <v>4549620</v>
      </c>
      <c r="AB1352" s="5">
        <v>5951</v>
      </c>
      <c r="AC1352" s="5">
        <v>153923</v>
      </c>
      <c r="AD1352" s="5">
        <v>0</v>
      </c>
      <c r="AE1352" s="5">
        <v>0</v>
      </c>
      <c r="AF1352" s="5">
        <v>1</v>
      </c>
      <c r="AG1352" s="5">
        <v>0</v>
      </c>
      <c r="AH1352" s="5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1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11">
        <v>0</v>
      </c>
      <c r="AT1352" s="5">
        <v>0</v>
      </c>
      <c r="AU1352" s="5">
        <v>1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</row>
    <row r="1353" spans="1:52" ht="15.75" customHeight="1">
      <c r="A1353" s="4">
        <v>44044</v>
      </c>
      <c r="B1353" s="2" t="s">
        <v>5</v>
      </c>
      <c r="C1353" s="2">
        <v>3</v>
      </c>
      <c r="D1353" s="5" t="s">
        <v>26</v>
      </c>
      <c r="E1353" s="6">
        <v>327543201.56800002</v>
      </c>
      <c r="F1353" s="6">
        <f t="shared" si="0"/>
        <v>19.607130517524535</v>
      </c>
      <c r="G1353" s="7">
        <v>69430.039999999994</v>
      </c>
      <c r="H1353" s="31">
        <f t="shared" si="82"/>
        <v>2300176.3839999996</v>
      </c>
      <c r="I1353" s="10">
        <f t="shared" si="83"/>
        <v>14.648496366654603</v>
      </c>
      <c r="J1353" s="10">
        <v>2</v>
      </c>
      <c r="K1353" s="10">
        <v>409.83</v>
      </c>
      <c r="L1353" s="6">
        <f t="shared" si="59"/>
        <v>6.0157424395675054</v>
      </c>
      <c r="M1353" s="11">
        <v>107.04</v>
      </c>
      <c r="N1353" s="11">
        <f t="shared" si="60"/>
        <v>4.6825015289244147</v>
      </c>
      <c r="O1353" s="5">
        <v>0</v>
      </c>
      <c r="P1353" s="5">
        <v>1</v>
      </c>
      <c r="Q1353" s="5">
        <v>0</v>
      </c>
      <c r="R1353" s="5">
        <v>0</v>
      </c>
      <c r="S1353" s="5">
        <f t="shared" si="61"/>
        <v>0</v>
      </c>
      <c r="T1353" s="5">
        <v>13162.79024</v>
      </c>
      <c r="U1353" s="5">
        <f t="shared" si="4"/>
        <v>9.4851492067214398</v>
      </c>
      <c r="V1353" s="2">
        <v>0</v>
      </c>
      <c r="W1353" s="12">
        <v>0</v>
      </c>
      <c r="X1353" s="5">
        <v>6.0439999999999999E-3</v>
      </c>
      <c r="Y1353" s="6">
        <f t="shared" si="81"/>
        <v>66.791910708365563</v>
      </c>
      <c r="Z1353" s="5">
        <v>295849</v>
      </c>
      <c r="AA1353" s="5">
        <v>6047779</v>
      </c>
      <c r="AB1353" s="5">
        <v>6294</v>
      </c>
      <c r="AC1353" s="5">
        <v>182757</v>
      </c>
      <c r="AD1353" s="5">
        <v>0</v>
      </c>
      <c r="AE1353" s="5">
        <v>0</v>
      </c>
      <c r="AF1353" s="5">
        <v>1</v>
      </c>
      <c r="AG1353" s="5">
        <v>0</v>
      </c>
      <c r="AH1353" s="5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1</v>
      </c>
      <c r="AO1353" s="6">
        <v>0</v>
      </c>
      <c r="AP1353" s="6">
        <v>0</v>
      </c>
      <c r="AQ1353" s="6">
        <v>0</v>
      </c>
      <c r="AR1353" s="6">
        <v>0</v>
      </c>
      <c r="AS1353" s="11">
        <v>0</v>
      </c>
      <c r="AT1353" s="5">
        <v>0</v>
      </c>
      <c r="AU1353" s="5">
        <v>1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</row>
    <row r="1354" spans="1:52" ht="15.75" customHeight="1">
      <c r="A1354" s="4">
        <v>44075</v>
      </c>
      <c r="B1354" s="2" t="s">
        <v>5</v>
      </c>
      <c r="C1354" s="2">
        <v>3</v>
      </c>
      <c r="D1354" s="5" t="s">
        <v>26</v>
      </c>
      <c r="E1354" s="6">
        <v>565756439.07200003</v>
      </c>
      <c r="F1354" s="6">
        <f t="shared" si="0"/>
        <v>20.153674223892605</v>
      </c>
      <c r="G1354" s="7">
        <v>63712.271999999997</v>
      </c>
      <c r="H1354" s="31">
        <f t="shared" si="82"/>
        <v>2363888.6559999995</v>
      </c>
      <c r="I1354" s="10">
        <f t="shared" si="83"/>
        <v>14.675818556568098</v>
      </c>
      <c r="J1354" s="10">
        <v>2</v>
      </c>
      <c r="K1354" s="10">
        <v>427.32</v>
      </c>
      <c r="L1354" s="6">
        <f t="shared" si="59"/>
        <v>6.0575331470776863</v>
      </c>
      <c r="M1354" s="11">
        <v>104.34</v>
      </c>
      <c r="N1354" s="11">
        <f t="shared" si="60"/>
        <v>4.6571932140552432</v>
      </c>
      <c r="O1354" s="5">
        <v>0</v>
      </c>
      <c r="P1354" s="5">
        <v>1</v>
      </c>
      <c r="Q1354" s="5">
        <v>0</v>
      </c>
      <c r="R1354" s="5">
        <v>0</v>
      </c>
      <c r="S1354" s="5">
        <f t="shared" si="61"/>
        <v>0</v>
      </c>
      <c r="T1354" s="5">
        <v>13162.79024</v>
      </c>
      <c r="U1354" s="5">
        <f t="shared" si="4"/>
        <v>9.4851492067214398</v>
      </c>
      <c r="V1354" s="2">
        <v>0</v>
      </c>
      <c r="W1354" s="12">
        <v>0</v>
      </c>
      <c r="X1354" s="5">
        <v>6.0619999999999997E-3</v>
      </c>
      <c r="Y1354" s="6">
        <f t="shared" si="81"/>
        <v>66.990827715769697</v>
      </c>
      <c r="Z1354" s="5">
        <v>312806</v>
      </c>
      <c r="AA1354" s="5">
        <v>7247716</v>
      </c>
      <c r="AB1354" s="5">
        <v>6484</v>
      </c>
      <c r="AC1354" s="5">
        <v>205936</v>
      </c>
      <c r="AD1354" s="5">
        <v>0</v>
      </c>
      <c r="AE1354" s="5">
        <v>0</v>
      </c>
      <c r="AF1354" s="5">
        <v>1</v>
      </c>
      <c r="AG1354" s="5">
        <v>0</v>
      </c>
      <c r="AH1354" s="5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1</v>
      </c>
      <c r="AP1354" s="6">
        <v>0</v>
      </c>
      <c r="AQ1354" s="6">
        <v>0</v>
      </c>
      <c r="AR1354" s="6">
        <v>0</v>
      </c>
      <c r="AS1354" s="11">
        <v>0</v>
      </c>
      <c r="AT1354" s="5">
        <v>0</v>
      </c>
      <c r="AU1354" s="5">
        <v>1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</row>
    <row r="1355" spans="1:52" ht="15.75" customHeight="1">
      <c r="A1355" s="4">
        <v>44105</v>
      </c>
      <c r="B1355" s="2" t="s">
        <v>5</v>
      </c>
      <c r="C1355" s="2">
        <v>3</v>
      </c>
      <c r="D1355" s="5" t="s">
        <v>26</v>
      </c>
      <c r="E1355" s="6">
        <v>416873165.63200003</v>
      </c>
      <c r="F1355" s="6">
        <f t="shared" si="0"/>
        <v>19.848292574341421</v>
      </c>
      <c r="G1355" s="7">
        <v>39207.552000000003</v>
      </c>
      <c r="H1355" s="31">
        <f t="shared" si="82"/>
        <v>2403096.2079999996</v>
      </c>
      <c r="I1355" s="10">
        <f t="shared" si="83"/>
        <v>14.692268550538053</v>
      </c>
      <c r="J1355" s="10">
        <v>2</v>
      </c>
      <c r="K1355" s="10">
        <v>429.25</v>
      </c>
      <c r="L1355" s="6">
        <f t="shared" si="59"/>
        <v>6.062039499777585</v>
      </c>
      <c r="M1355" s="11">
        <v>105.46</v>
      </c>
      <c r="N1355" s="11">
        <f t="shared" si="60"/>
        <v>4.6677693277446108</v>
      </c>
      <c r="O1355" s="5">
        <v>0</v>
      </c>
      <c r="P1355" s="5">
        <v>1</v>
      </c>
      <c r="Q1355" s="5">
        <v>0</v>
      </c>
      <c r="R1355" s="5">
        <v>0</v>
      </c>
      <c r="S1355" s="5">
        <f t="shared" si="61"/>
        <v>0</v>
      </c>
      <c r="T1355" s="5">
        <v>13162.79024</v>
      </c>
      <c r="U1355" s="5">
        <f t="shared" si="4"/>
        <v>9.4851492067214398</v>
      </c>
      <c r="V1355" s="2">
        <v>0</v>
      </c>
      <c r="W1355" s="12">
        <v>0</v>
      </c>
      <c r="X1355" s="5">
        <v>5.9560000000000004E-3</v>
      </c>
      <c r="Y1355" s="6">
        <f t="shared" si="81"/>
        <v>65.819427561056472</v>
      </c>
      <c r="Z1355" s="5">
        <v>333970</v>
      </c>
      <c r="AA1355" s="5">
        <v>9177120</v>
      </c>
      <c r="AB1355" s="5">
        <v>6823</v>
      </c>
      <c r="AC1355" s="5">
        <v>230489</v>
      </c>
      <c r="AD1355" s="5">
        <v>0</v>
      </c>
      <c r="AE1355" s="5">
        <v>0</v>
      </c>
      <c r="AF1355" s="5">
        <v>1</v>
      </c>
      <c r="AG1355" s="5">
        <v>0</v>
      </c>
      <c r="AH1355" s="5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1</v>
      </c>
      <c r="AQ1355" s="6">
        <v>0</v>
      </c>
      <c r="AR1355" s="6">
        <v>0</v>
      </c>
      <c r="AS1355" s="11">
        <v>0</v>
      </c>
      <c r="AT1355" s="5">
        <v>0</v>
      </c>
      <c r="AU1355" s="5">
        <v>1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</row>
    <row r="1356" spans="1:52" ht="15.75" customHeight="1">
      <c r="A1356" s="4">
        <v>44136</v>
      </c>
      <c r="B1356" s="2" t="s">
        <v>5</v>
      </c>
      <c r="C1356" s="2">
        <v>3</v>
      </c>
      <c r="D1356" s="5" t="s">
        <v>26</v>
      </c>
      <c r="E1356" s="6">
        <v>476426475.00800002</v>
      </c>
      <c r="F1356" s="6">
        <f t="shared" si="0"/>
        <v>19.981823966965944</v>
      </c>
      <c r="G1356" s="7">
        <v>33489.784</v>
      </c>
      <c r="H1356" s="31">
        <f t="shared" ref="H1356:H1381" si="84">G1356+H1355</f>
        <v>2436585.9919999996</v>
      </c>
      <c r="I1356" s="10">
        <f t="shared" si="83"/>
        <v>14.706108433891417</v>
      </c>
      <c r="J1356" s="10">
        <v>2</v>
      </c>
      <c r="K1356" s="10">
        <v>449.7</v>
      </c>
      <c r="L1356" s="6">
        <f t="shared" si="59"/>
        <v>6.1085806937766618</v>
      </c>
      <c r="M1356" s="11">
        <v>105.43</v>
      </c>
      <c r="N1356" s="11">
        <f t="shared" si="60"/>
        <v>4.6674874920529534</v>
      </c>
      <c r="O1356" s="5">
        <v>0</v>
      </c>
      <c r="P1356" s="5">
        <v>1</v>
      </c>
      <c r="Q1356" s="5">
        <v>0</v>
      </c>
      <c r="R1356" s="5">
        <v>0</v>
      </c>
      <c r="S1356" s="5">
        <f t="shared" si="61"/>
        <v>0</v>
      </c>
      <c r="T1356" s="5">
        <v>13162.79024</v>
      </c>
      <c r="U1356" s="5">
        <f t="shared" si="4"/>
        <v>9.4851492067214398</v>
      </c>
      <c r="V1356" s="2">
        <v>0</v>
      </c>
      <c r="W1356" s="12">
        <v>0</v>
      </c>
      <c r="X1356" s="5">
        <v>6.2360000000000002E-3</v>
      </c>
      <c r="Y1356" s="6">
        <f t="shared" si="81"/>
        <v>68.91369212067633</v>
      </c>
      <c r="Z1356" s="5">
        <v>400482</v>
      </c>
      <c r="AA1356" s="5">
        <v>13669088</v>
      </c>
      <c r="AB1356" s="5">
        <v>8091</v>
      </c>
      <c r="AC1356" s="5">
        <v>270449</v>
      </c>
      <c r="AD1356" s="5">
        <v>0</v>
      </c>
      <c r="AE1356" s="5">
        <v>0</v>
      </c>
      <c r="AF1356" s="5">
        <v>1</v>
      </c>
      <c r="AG1356" s="5">
        <v>0</v>
      </c>
      <c r="AH1356" s="5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1</v>
      </c>
      <c r="AR1356" s="6">
        <v>0</v>
      </c>
      <c r="AS1356" s="11">
        <v>0</v>
      </c>
      <c r="AT1356" s="5">
        <v>0</v>
      </c>
      <c r="AU1356" s="5">
        <v>1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</row>
    <row r="1357" spans="1:52" ht="15.75" customHeight="1">
      <c r="A1357" s="4">
        <v>44166</v>
      </c>
      <c r="B1357" s="2" t="s">
        <v>5</v>
      </c>
      <c r="C1357" s="2">
        <v>3</v>
      </c>
      <c r="D1357" s="5" t="s">
        <v>26</v>
      </c>
      <c r="E1357" s="6">
        <v>394182360</v>
      </c>
      <c r="F1357" s="6">
        <f t="shared" si="0"/>
        <v>19.792324202823185</v>
      </c>
      <c r="G1357" s="7">
        <v>38390.728000000003</v>
      </c>
      <c r="H1357" s="31">
        <f t="shared" si="84"/>
        <v>2474976.7199999997</v>
      </c>
      <c r="I1357" s="10">
        <f t="shared" si="83"/>
        <v>14.721741547880084</v>
      </c>
      <c r="J1357" s="10">
        <v>2</v>
      </c>
      <c r="K1357" s="10">
        <v>471.52</v>
      </c>
      <c r="L1357" s="6">
        <f t="shared" si="59"/>
        <v>6.1559615189893844</v>
      </c>
      <c r="M1357" s="11">
        <v>107.18</v>
      </c>
      <c r="N1357" s="11">
        <f t="shared" si="60"/>
        <v>4.6837965064432812</v>
      </c>
      <c r="O1357" s="5">
        <v>0</v>
      </c>
      <c r="P1357" s="5">
        <v>1</v>
      </c>
      <c r="Q1357" s="5">
        <v>0</v>
      </c>
      <c r="R1357" s="5">
        <v>0</v>
      </c>
      <c r="S1357" s="5">
        <f t="shared" si="61"/>
        <v>0</v>
      </c>
      <c r="T1357" s="5">
        <v>13162.79024</v>
      </c>
      <c r="U1357" s="5">
        <f t="shared" si="4"/>
        <v>9.4851492067214398</v>
      </c>
      <c r="V1357" s="2">
        <v>0</v>
      </c>
      <c r="W1357" s="12">
        <v>0</v>
      </c>
      <c r="X1357" s="5">
        <v>6.2700000000000004E-3</v>
      </c>
      <c r="Y1357" s="6">
        <f t="shared" si="81"/>
        <v>69.28942424577302</v>
      </c>
      <c r="Z1357" s="5">
        <v>482178</v>
      </c>
      <c r="AA1357" s="5">
        <v>20221639</v>
      </c>
      <c r="AB1357" s="5">
        <v>10176</v>
      </c>
      <c r="AC1357" s="5">
        <v>350544</v>
      </c>
      <c r="AD1357" s="5">
        <v>0</v>
      </c>
      <c r="AE1357" s="5">
        <v>5679689</v>
      </c>
      <c r="AF1357" s="5">
        <v>1</v>
      </c>
      <c r="AG1357" s="5">
        <v>0</v>
      </c>
      <c r="AH1357" s="5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1</v>
      </c>
      <c r="AS1357" s="11">
        <v>0</v>
      </c>
      <c r="AT1357" s="5">
        <v>0</v>
      </c>
      <c r="AU1357" s="5">
        <v>1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</row>
    <row r="1358" spans="1:52" ht="15.75" customHeight="1">
      <c r="A1358" s="4">
        <v>44197</v>
      </c>
      <c r="B1358" s="2" t="s">
        <v>5</v>
      </c>
      <c r="C1358" s="2">
        <v>3</v>
      </c>
      <c r="D1358" s="5" t="s">
        <v>26</v>
      </c>
      <c r="E1358" s="6">
        <v>363860640</v>
      </c>
      <c r="F1358" s="6">
        <f t="shared" si="0"/>
        <v>19.71228149514965</v>
      </c>
      <c r="G1358" s="7">
        <v>32468.754000000001</v>
      </c>
      <c r="H1358" s="31">
        <f t="shared" si="84"/>
        <v>2507445.4739999999</v>
      </c>
      <c r="I1358" s="10">
        <f t="shared" si="83"/>
        <v>14.734775053417291</v>
      </c>
      <c r="J1358" s="10">
        <v>2</v>
      </c>
      <c r="K1358" s="10">
        <v>484.63</v>
      </c>
      <c r="L1358" s="6">
        <f t="shared" si="59"/>
        <v>6.1833857131934806</v>
      </c>
      <c r="M1358" s="11">
        <v>108.54</v>
      </c>
      <c r="N1358" s="11">
        <f t="shared" si="60"/>
        <v>4.6962897793555749</v>
      </c>
      <c r="O1358" s="5">
        <v>0</v>
      </c>
      <c r="P1358" s="5">
        <v>1</v>
      </c>
      <c r="Q1358" s="5">
        <v>0</v>
      </c>
      <c r="R1358" s="5">
        <v>0</v>
      </c>
      <c r="S1358" s="5">
        <f t="shared" si="61"/>
        <v>0</v>
      </c>
      <c r="T1358" s="5">
        <v>13162.79024</v>
      </c>
      <c r="U1358" s="5">
        <f t="shared" si="4"/>
        <v>9.4851492067214398</v>
      </c>
      <c r="V1358" s="2">
        <v>0</v>
      </c>
      <c r="W1358" s="12">
        <v>0</v>
      </c>
      <c r="X1358" s="5">
        <v>6.2170000000000003E-3</v>
      </c>
      <c r="Y1358" s="6">
        <f t="shared" si="81"/>
        <v>68.7037241684164</v>
      </c>
      <c r="Z1358" s="5">
        <v>546428</v>
      </c>
      <c r="AA1358" s="5">
        <v>26359288</v>
      </c>
      <c r="AB1358" s="5">
        <v>11683</v>
      </c>
      <c r="AC1358" s="5">
        <v>446520</v>
      </c>
      <c r="AD1358" s="5">
        <v>0</v>
      </c>
      <c r="AE1358" s="5">
        <v>37919551</v>
      </c>
      <c r="AF1358" s="5">
        <v>1</v>
      </c>
      <c r="AG1358" s="5">
        <v>1</v>
      </c>
      <c r="AH1358" s="5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11">
        <v>0</v>
      </c>
      <c r="AT1358" s="5">
        <v>0</v>
      </c>
      <c r="AU1358" s="5">
        <v>1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</row>
    <row r="1359" spans="1:52" ht="15.75" customHeight="1">
      <c r="A1359" s="4">
        <v>44228</v>
      </c>
      <c r="B1359" s="2" t="s">
        <v>5</v>
      </c>
      <c r="C1359" s="2">
        <v>3</v>
      </c>
      <c r="D1359" s="5" t="s">
        <v>26</v>
      </c>
      <c r="E1359" s="6">
        <v>272895480</v>
      </c>
      <c r="F1359" s="6">
        <f t="shared" si="0"/>
        <v>19.42459942269787</v>
      </c>
      <c r="G1359" s="7">
        <v>36144.462</v>
      </c>
      <c r="H1359" s="31">
        <f t="shared" si="84"/>
        <v>2543589.9359999998</v>
      </c>
      <c r="I1359" s="10">
        <f t="shared" si="83"/>
        <v>14.749087001770613</v>
      </c>
      <c r="J1359" s="10">
        <v>2</v>
      </c>
      <c r="K1359" s="10">
        <v>483.78</v>
      </c>
      <c r="L1359" s="6">
        <f t="shared" si="59"/>
        <v>6.1816302579249855</v>
      </c>
      <c r="M1359" s="11">
        <v>105.42</v>
      </c>
      <c r="N1359" s="11">
        <f t="shared" si="60"/>
        <v>4.6673935291682236</v>
      </c>
      <c r="O1359" s="5">
        <v>0</v>
      </c>
      <c r="P1359" s="5">
        <v>1</v>
      </c>
      <c r="Q1359" s="5">
        <v>0</v>
      </c>
      <c r="R1359" s="5">
        <v>0</v>
      </c>
      <c r="S1359" s="5">
        <f t="shared" si="61"/>
        <v>0</v>
      </c>
      <c r="T1359" s="5">
        <v>13162.79024</v>
      </c>
      <c r="U1359" s="5">
        <f t="shared" si="4"/>
        <v>9.4851492067214398</v>
      </c>
      <c r="V1359" s="2">
        <v>0</v>
      </c>
      <c r="W1359" s="12">
        <v>0</v>
      </c>
      <c r="X1359" s="5">
        <v>6.202E-3</v>
      </c>
      <c r="Y1359" s="6">
        <f t="shared" si="81"/>
        <v>68.537959995579627</v>
      </c>
      <c r="Z1359" s="5">
        <v>581365</v>
      </c>
      <c r="AA1359" s="5">
        <v>28766928</v>
      </c>
      <c r="AB1359" s="5">
        <v>12896</v>
      </c>
      <c r="AC1359" s="5">
        <v>511709</v>
      </c>
      <c r="AD1359" s="5">
        <v>0</v>
      </c>
      <c r="AE1359" s="5">
        <v>88005250</v>
      </c>
      <c r="AF1359" s="5">
        <v>1</v>
      </c>
      <c r="AG1359" s="5">
        <v>0</v>
      </c>
      <c r="AH1359" s="5">
        <v>1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11">
        <v>0</v>
      </c>
      <c r="AT1359" s="5">
        <v>0</v>
      </c>
      <c r="AU1359" s="5">
        <v>1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</row>
    <row r="1360" spans="1:52" ht="15.75" customHeight="1">
      <c r="A1360" s="4">
        <v>44256</v>
      </c>
      <c r="B1360" s="2" t="s">
        <v>5</v>
      </c>
      <c r="C1360" s="2">
        <v>3</v>
      </c>
      <c r="D1360" s="5" t="s">
        <v>26</v>
      </c>
      <c r="E1360" s="6">
        <v>212252040</v>
      </c>
      <c r="F1360" s="6">
        <f t="shared" si="0"/>
        <v>19.173284994416964</v>
      </c>
      <c r="G1360" s="7">
        <v>52685.148000000001</v>
      </c>
      <c r="H1360" s="31">
        <f t="shared" si="84"/>
        <v>2596275.0839999998</v>
      </c>
      <c r="I1360" s="10">
        <f t="shared" si="83"/>
        <v>14.769588315753133</v>
      </c>
      <c r="J1360" s="10">
        <v>2</v>
      </c>
      <c r="K1360" s="10">
        <v>496.73</v>
      </c>
      <c r="L1360" s="6">
        <f t="shared" si="59"/>
        <v>6.2080466189203456</v>
      </c>
      <c r="M1360" s="11">
        <v>108.21</v>
      </c>
      <c r="N1360" s="11">
        <f t="shared" si="60"/>
        <v>4.6932726342096371</v>
      </c>
      <c r="O1360" s="5">
        <v>0</v>
      </c>
      <c r="P1360" s="5">
        <v>1</v>
      </c>
      <c r="Q1360" s="5">
        <v>0</v>
      </c>
      <c r="R1360" s="5">
        <v>0</v>
      </c>
      <c r="S1360" s="5">
        <f t="shared" si="61"/>
        <v>0</v>
      </c>
      <c r="T1360" s="5">
        <v>13162.79024</v>
      </c>
      <c r="U1360" s="5">
        <f t="shared" si="4"/>
        <v>9.4851492067214398</v>
      </c>
      <c r="V1360" s="2">
        <v>0</v>
      </c>
      <c r="W1360" s="12">
        <v>0</v>
      </c>
      <c r="X1360" s="5">
        <v>6.3029999999999996E-3</v>
      </c>
      <c r="Y1360" s="6">
        <f t="shared" si="81"/>
        <v>69.654105426013928</v>
      </c>
      <c r="Z1360" s="5">
        <v>667957</v>
      </c>
      <c r="AA1360" s="5">
        <v>30512969</v>
      </c>
      <c r="AB1360" s="5">
        <v>14434</v>
      </c>
      <c r="AC1360" s="5">
        <v>547309</v>
      </c>
      <c r="AD1360" s="5">
        <v>0</v>
      </c>
      <c r="AE1360" s="5">
        <v>167991436</v>
      </c>
      <c r="AF1360" s="5">
        <v>1</v>
      </c>
      <c r="AG1360" s="5">
        <v>0</v>
      </c>
      <c r="AH1360" s="5">
        <v>0</v>
      </c>
      <c r="AI1360" s="6">
        <v>1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11">
        <v>0</v>
      </c>
      <c r="AT1360" s="5">
        <v>0</v>
      </c>
      <c r="AU1360" s="5">
        <v>1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</row>
    <row r="1361" spans="1:52" ht="15.75" customHeight="1">
      <c r="A1361" s="4">
        <v>44287</v>
      </c>
      <c r="B1361" s="2" t="s">
        <v>5</v>
      </c>
      <c r="C1361" s="2">
        <v>3</v>
      </c>
      <c r="D1361" s="5" t="s">
        <v>26</v>
      </c>
      <c r="E1361" s="6">
        <v>454825800</v>
      </c>
      <c r="F1361" s="6">
        <f t="shared" si="0"/>
        <v>19.935425046463859</v>
      </c>
      <c r="G1361" s="7">
        <v>50847.294000000002</v>
      </c>
      <c r="H1361" s="31">
        <f t="shared" si="84"/>
        <v>2647122.378</v>
      </c>
      <c r="I1361" s="10">
        <f t="shared" si="83"/>
        <v>14.788983712856822</v>
      </c>
      <c r="J1361" s="10">
        <v>2</v>
      </c>
      <c r="K1361" s="10">
        <v>504.07</v>
      </c>
      <c r="L1361" s="6">
        <f t="shared" si="59"/>
        <v>6.2227151473160891</v>
      </c>
      <c r="M1361" s="11">
        <v>106.37</v>
      </c>
      <c r="N1361" s="11">
        <f t="shared" si="60"/>
        <v>4.6762808134460441</v>
      </c>
      <c r="O1361" s="5">
        <v>0</v>
      </c>
      <c r="P1361" s="5">
        <v>1</v>
      </c>
      <c r="Q1361" s="5">
        <v>0</v>
      </c>
      <c r="R1361" s="5">
        <v>0</v>
      </c>
      <c r="S1361" s="5">
        <f t="shared" si="61"/>
        <v>0</v>
      </c>
      <c r="T1361" s="5">
        <v>13162.79024</v>
      </c>
      <c r="U1361" s="5">
        <f t="shared" si="4"/>
        <v>9.4851492067214398</v>
      </c>
      <c r="V1361" s="2">
        <v>0</v>
      </c>
      <c r="W1361" s="12">
        <v>0</v>
      </c>
      <c r="X1361" s="5">
        <v>6.5490000000000001E-3</v>
      </c>
      <c r="Y1361" s="6">
        <f t="shared" si="81"/>
        <v>72.372637860537083</v>
      </c>
      <c r="Z1361" s="5">
        <v>825519</v>
      </c>
      <c r="AA1361" s="5">
        <v>32470946</v>
      </c>
      <c r="AB1361" s="5">
        <v>17957</v>
      </c>
      <c r="AC1361" s="5">
        <v>572211</v>
      </c>
      <c r="AD1361" s="5">
        <v>0</v>
      </c>
      <c r="AE1361" s="5">
        <v>262716147</v>
      </c>
      <c r="AF1361" s="5">
        <v>1</v>
      </c>
      <c r="AG1361" s="5">
        <v>0</v>
      </c>
      <c r="AH1361" s="5">
        <v>0</v>
      </c>
      <c r="AI1361" s="6">
        <v>0</v>
      </c>
      <c r="AJ1361" s="6">
        <v>1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11">
        <v>0</v>
      </c>
      <c r="AT1361" s="5">
        <v>0</v>
      </c>
      <c r="AU1361" s="5">
        <v>1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</row>
    <row r="1362" spans="1:52" ht="15.75" customHeight="1">
      <c r="A1362" s="9">
        <v>44317</v>
      </c>
      <c r="B1362" s="2" t="s">
        <v>5</v>
      </c>
      <c r="C1362" s="2">
        <v>3</v>
      </c>
      <c r="D1362" s="5" t="s">
        <v>26</v>
      </c>
      <c r="E1362" s="6">
        <v>303217200</v>
      </c>
      <c r="F1362" s="6">
        <f t="shared" si="0"/>
        <v>19.529959938355695</v>
      </c>
      <c r="G1362" s="7">
        <v>45946.35</v>
      </c>
      <c r="H1362" s="31">
        <f t="shared" si="84"/>
        <v>2693068.7280000001</v>
      </c>
      <c r="I1362" s="10">
        <f t="shared" si="83"/>
        <v>14.806191892448402</v>
      </c>
      <c r="J1362" s="10">
        <v>2</v>
      </c>
      <c r="K1362" s="10">
        <v>477.97</v>
      </c>
      <c r="L1362" s="6">
        <f t="shared" si="59"/>
        <v>6.1695479690155945</v>
      </c>
      <c r="M1362" s="11">
        <v>107.51</v>
      </c>
      <c r="N1362" s="11">
        <f t="shared" si="60"/>
        <v>4.6868423346321162</v>
      </c>
      <c r="O1362" s="5">
        <v>0</v>
      </c>
      <c r="P1362" s="5">
        <v>1</v>
      </c>
      <c r="Q1362" s="5">
        <v>0</v>
      </c>
      <c r="R1362" s="5">
        <v>0</v>
      </c>
      <c r="S1362" s="5">
        <f t="shared" si="61"/>
        <v>0</v>
      </c>
      <c r="T1362" s="5">
        <v>13162.79024</v>
      </c>
      <c r="U1362" s="5">
        <f t="shared" si="4"/>
        <v>9.4851492067214398</v>
      </c>
      <c r="V1362" s="2">
        <v>0</v>
      </c>
      <c r="W1362" s="12">
        <v>0</v>
      </c>
      <c r="X1362" s="5">
        <v>6.5399999999999998E-3</v>
      </c>
      <c r="Y1362" s="6">
        <f t="shared" si="81"/>
        <v>72.273179356835016</v>
      </c>
      <c r="Z1362" s="5">
        <v>922824</v>
      </c>
      <c r="AA1362" s="5">
        <v>33389409</v>
      </c>
      <c r="AB1362" s="5">
        <v>20850</v>
      </c>
      <c r="AC1362" s="5">
        <v>590354</v>
      </c>
      <c r="AD1362" s="5">
        <v>0</v>
      </c>
      <c r="AE1362" s="5">
        <v>313399291</v>
      </c>
      <c r="AF1362" s="5">
        <v>1</v>
      </c>
      <c r="AG1362" s="5">
        <v>0</v>
      </c>
      <c r="AH1362" s="5">
        <v>0</v>
      </c>
      <c r="AI1362" s="6">
        <v>0</v>
      </c>
      <c r="AJ1362" s="6">
        <v>0</v>
      </c>
      <c r="AK1362" s="6">
        <v>1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11">
        <v>0</v>
      </c>
      <c r="AT1362" s="5">
        <v>0</v>
      </c>
      <c r="AU1362" s="5">
        <v>1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</row>
    <row r="1363" spans="1:52" ht="15.75" customHeight="1">
      <c r="A1363" s="4">
        <v>44348</v>
      </c>
      <c r="B1363" s="2" t="s">
        <v>5</v>
      </c>
      <c r="C1363" s="2">
        <v>3</v>
      </c>
      <c r="D1363" s="5" t="s">
        <v>26</v>
      </c>
      <c r="E1363" s="6">
        <v>485147520</v>
      </c>
      <c r="F1363" s="6">
        <f t="shared" si="0"/>
        <v>19.99996356760143</v>
      </c>
      <c r="G1363" s="7">
        <v>46558.968000000001</v>
      </c>
      <c r="H1363" s="31">
        <f t="shared" si="84"/>
        <v>2739627.696</v>
      </c>
      <c r="I1363" s="10">
        <f t="shared" si="83"/>
        <v>14.823332591759824</v>
      </c>
      <c r="J1363" s="10">
        <v>2</v>
      </c>
      <c r="K1363" s="10">
        <v>508.07</v>
      </c>
      <c r="L1363" s="6">
        <f t="shared" si="59"/>
        <v>6.2306192333611756</v>
      </c>
      <c r="M1363" s="11">
        <v>110.52</v>
      </c>
      <c r="N1363" s="11">
        <f t="shared" si="60"/>
        <v>4.7142039470122139</v>
      </c>
      <c r="O1363" s="5">
        <v>0</v>
      </c>
      <c r="P1363" s="5">
        <v>1</v>
      </c>
      <c r="Q1363" s="5">
        <v>0</v>
      </c>
      <c r="R1363" s="5">
        <v>0</v>
      </c>
      <c r="S1363" s="5">
        <f t="shared" si="61"/>
        <v>0</v>
      </c>
      <c r="T1363" s="5">
        <v>13162.79024</v>
      </c>
      <c r="U1363" s="5">
        <f t="shared" si="4"/>
        <v>9.4851492067214398</v>
      </c>
      <c r="V1363" s="2">
        <v>0</v>
      </c>
      <c r="W1363" s="12">
        <v>0</v>
      </c>
      <c r="X1363" s="5">
        <v>6.5160000000000001E-3</v>
      </c>
      <c r="Y1363" s="6">
        <f t="shared" si="81"/>
        <v>72.007956680296161</v>
      </c>
      <c r="Z1363" s="5">
        <v>958408</v>
      </c>
      <c r="AA1363" s="5">
        <v>33785374</v>
      </c>
      <c r="AB1363" s="5">
        <v>22321</v>
      </c>
      <c r="AC1363" s="5">
        <v>600787</v>
      </c>
      <c r="AD1363" s="5">
        <v>0</v>
      </c>
      <c r="AE1363" s="5">
        <v>338857191</v>
      </c>
      <c r="AF1363" s="5">
        <v>1</v>
      </c>
      <c r="AG1363" s="5">
        <v>0</v>
      </c>
      <c r="AH1363" s="5">
        <v>0</v>
      </c>
      <c r="AI1363" s="6">
        <v>0</v>
      </c>
      <c r="AJ1363" s="6">
        <v>0</v>
      </c>
      <c r="AK1363" s="6">
        <v>0</v>
      </c>
      <c r="AL1363" s="6">
        <v>1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11">
        <v>0</v>
      </c>
      <c r="AT1363" s="5">
        <v>0</v>
      </c>
      <c r="AU1363" s="5">
        <v>1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</row>
    <row r="1364" spans="1:52" ht="15.75" customHeight="1">
      <c r="A1364" s="4">
        <v>44378</v>
      </c>
      <c r="B1364" s="2" t="s">
        <v>5</v>
      </c>
      <c r="C1364" s="2">
        <v>3</v>
      </c>
      <c r="D1364" s="5" t="s">
        <v>26</v>
      </c>
      <c r="E1364" s="6">
        <v>363860640</v>
      </c>
      <c r="F1364" s="6">
        <f t="shared" si="0"/>
        <v>19.71228149514965</v>
      </c>
      <c r="G1364" s="7">
        <v>47171.586000000003</v>
      </c>
      <c r="H1364" s="31">
        <f t="shared" si="84"/>
        <v>2786799.2820000001</v>
      </c>
      <c r="I1364" s="10">
        <f t="shared" si="83"/>
        <v>14.840404284494893</v>
      </c>
      <c r="J1364" s="10">
        <v>2</v>
      </c>
      <c r="K1364" s="10">
        <v>471.44</v>
      </c>
      <c r="L1364" s="6">
        <f t="shared" si="59"/>
        <v>6.1557918405296581</v>
      </c>
      <c r="M1364" s="11">
        <v>109.87</v>
      </c>
      <c r="N1364" s="11">
        <f t="shared" si="60"/>
        <v>4.7083583437842602</v>
      </c>
      <c r="O1364" s="5">
        <v>0</v>
      </c>
      <c r="P1364" s="5">
        <v>1</v>
      </c>
      <c r="Q1364" s="5">
        <v>0</v>
      </c>
      <c r="R1364" s="5">
        <v>0</v>
      </c>
      <c r="S1364" s="5">
        <f t="shared" si="61"/>
        <v>0</v>
      </c>
      <c r="T1364" s="5">
        <v>13162.79024</v>
      </c>
      <c r="U1364" s="5">
        <f t="shared" si="4"/>
        <v>9.4851492067214398</v>
      </c>
      <c r="V1364" s="2">
        <v>0</v>
      </c>
      <c r="W1364" s="12">
        <v>0</v>
      </c>
      <c r="X1364" s="5">
        <v>6.3870000000000003E-3</v>
      </c>
      <c r="Y1364" s="6">
        <f t="shared" si="81"/>
        <v>70.582384793899891</v>
      </c>
      <c r="Z1364" s="5">
        <v>1034837</v>
      </c>
      <c r="AA1364" s="5">
        <v>35110432</v>
      </c>
      <c r="AB1364" s="5">
        <v>23422</v>
      </c>
      <c r="AC1364" s="5">
        <v>609585</v>
      </c>
      <c r="AD1364" s="5">
        <v>904830</v>
      </c>
      <c r="AE1364" s="5">
        <v>355342466</v>
      </c>
      <c r="AF1364" s="5">
        <v>1</v>
      </c>
      <c r="AG1364" s="5">
        <v>0</v>
      </c>
      <c r="AH1364" s="5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1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11">
        <v>0</v>
      </c>
      <c r="AT1364" s="5">
        <v>0</v>
      </c>
      <c r="AU1364" s="5">
        <v>1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</row>
    <row r="1365" spans="1:52" ht="15.75" customHeight="1">
      <c r="A1365" s="4">
        <v>44409</v>
      </c>
      <c r="B1365" s="2" t="s">
        <v>5</v>
      </c>
      <c r="C1365" s="2">
        <v>3</v>
      </c>
      <c r="D1365" s="5" t="s">
        <v>26</v>
      </c>
      <c r="E1365" s="6">
        <v>33353892000</v>
      </c>
      <c r="F1365" s="6">
        <f t="shared" si="0"/>
        <v>24.230440304148111</v>
      </c>
      <c r="G1365" s="7">
        <v>52072.53</v>
      </c>
      <c r="H1365" s="31">
        <f t="shared" si="84"/>
        <v>2838871.8119999999</v>
      </c>
      <c r="I1365" s="10">
        <f t="shared" si="83"/>
        <v>14.85891728191721</v>
      </c>
      <c r="J1365" s="10">
        <v>2</v>
      </c>
      <c r="K1365" s="10">
        <v>508.07</v>
      </c>
      <c r="L1365" s="6">
        <f t="shared" si="59"/>
        <v>6.2306192333611756</v>
      </c>
      <c r="M1365" s="11">
        <v>111.79</v>
      </c>
      <c r="N1365" s="11">
        <f t="shared" si="60"/>
        <v>4.7255276826518253</v>
      </c>
      <c r="O1365" s="5">
        <v>0</v>
      </c>
      <c r="P1365" s="5">
        <v>1</v>
      </c>
      <c r="Q1365" s="5">
        <v>0</v>
      </c>
      <c r="R1365" s="5">
        <v>0</v>
      </c>
      <c r="S1365" s="5">
        <f t="shared" si="61"/>
        <v>0</v>
      </c>
      <c r="T1365" s="5">
        <v>13162.79024</v>
      </c>
      <c r="U1365" s="5">
        <f t="shared" si="4"/>
        <v>9.4851492067214398</v>
      </c>
      <c r="V1365" s="2">
        <v>0</v>
      </c>
      <c r="W1365" s="12">
        <v>0</v>
      </c>
      <c r="X1365" s="5">
        <v>6.1510000000000002E-3</v>
      </c>
      <c r="Y1365" s="6">
        <f t="shared" si="81"/>
        <v>67.974361807934585</v>
      </c>
      <c r="Z1365" s="5">
        <v>1163688</v>
      </c>
      <c r="AA1365" s="5">
        <v>39398661</v>
      </c>
      <c r="AB1365" s="5">
        <v>25889</v>
      </c>
      <c r="AC1365" s="5">
        <v>637803</v>
      </c>
      <c r="AD1365" s="5">
        <v>0</v>
      </c>
      <c r="AE1365" s="5">
        <v>379635160</v>
      </c>
      <c r="AF1365" s="5">
        <v>1</v>
      </c>
      <c r="AG1365" s="5">
        <v>0</v>
      </c>
      <c r="AH1365" s="5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1</v>
      </c>
      <c r="AO1365" s="6">
        <v>0</v>
      </c>
      <c r="AP1365" s="6">
        <v>0</v>
      </c>
      <c r="AQ1365" s="6">
        <v>0</v>
      </c>
      <c r="AR1365" s="6">
        <v>0</v>
      </c>
      <c r="AS1365" s="11">
        <v>0</v>
      </c>
      <c r="AT1365" s="5">
        <v>0</v>
      </c>
      <c r="AU1365" s="5">
        <v>1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</row>
    <row r="1366" spans="1:52" ht="15.75" customHeight="1">
      <c r="A1366" s="4">
        <v>44440</v>
      </c>
      <c r="B1366" s="2" t="s">
        <v>5</v>
      </c>
      <c r="C1366" s="2">
        <v>3</v>
      </c>
      <c r="D1366" s="5" t="s">
        <v>26</v>
      </c>
      <c r="E1366" s="6">
        <v>576112680</v>
      </c>
      <c r="F1366" s="6">
        <f t="shared" si="0"/>
        <v>20.17181382452809</v>
      </c>
      <c r="G1366" s="7">
        <v>47784.203999999998</v>
      </c>
      <c r="H1366" s="31">
        <f t="shared" si="84"/>
        <v>2886656.0159999998</v>
      </c>
      <c r="I1366" s="10">
        <f t="shared" si="83"/>
        <v>14.875609302256311</v>
      </c>
      <c r="J1366" s="10">
        <v>2</v>
      </c>
      <c r="K1366" s="10">
        <v>471.44</v>
      </c>
      <c r="L1366" s="6">
        <f t="shared" si="59"/>
        <v>6.1557918405296581</v>
      </c>
      <c r="M1366" s="11">
        <v>108.52</v>
      </c>
      <c r="N1366" s="11">
        <f t="shared" si="60"/>
        <v>4.6961071809801931</v>
      </c>
      <c r="O1366" s="5">
        <v>0</v>
      </c>
      <c r="P1366" s="5">
        <v>1</v>
      </c>
      <c r="Q1366" s="5">
        <v>0</v>
      </c>
      <c r="R1366" s="5">
        <v>0</v>
      </c>
      <c r="S1366" s="5">
        <f t="shared" si="61"/>
        <v>0</v>
      </c>
      <c r="T1366" s="5">
        <v>13162.79024</v>
      </c>
      <c r="U1366" s="5">
        <f t="shared" si="4"/>
        <v>9.4851492067214398</v>
      </c>
      <c r="V1366" s="2">
        <v>0</v>
      </c>
      <c r="W1366" s="12">
        <v>0</v>
      </c>
      <c r="X1366" s="5">
        <v>6.0060000000000001E-3</v>
      </c>
      <c r="Y1366" s="6">
        <f t="shared" si="81"/>
        <v>66.371974803845731</v>
      </c>
      <c r="Z1366" s="5">
        <v>1246538</v>
      </c>
      <c r="AA1366" s="5">
        <v>43543865</v>
      </c>
      <c r="AB1366" s="5">
        <v>27785</v>
      </c>
      <c r="AC1366" s="5">
        <v>696927</v>
      </c>
      <c r="AD1366" s="5">
        <v>0</v>
      </c>
      <c r="AE1366" s="5">
        <v>402343131</v>
      </c>
      <c r="AF1366" s="5">
        <v>1</v>
      </c>
      <c r="AG1366" s="5">
        <v>0</v>
      </c>
      <c r="AH1366" s="5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1</v>
      </c>
      <c r="AP1366" s="6">
        <v>0</v>
      </c>
      <c r="AQ1366" s="6">
        <v>0</v>
      </c>
      <c r="AR1366" s="6">
        <v>0</v>
      </c>
      <c r="AS1366" s="11">
        <v>0</v>
      </c>
      <c r="AT1366" s="5">
        <v>0</v>
      </c>
      <c r="AU1366" s="5">
        <v>1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</row>
    <row r="1367" spans="1:52" ht="15.75" customHeight="1">
      <c r="A1367" s="4">
        <v>44470</v>
      </c>
      <c r="B1367" s="2" t="s">
        <v>5</v>
      </c>
      <c r="C1367" s="2">
        <v>3</v>
      </c>
      <c r="D1367" s="5" t="s">
        <v>26</v>
      </c>
      <c r="E1367" s="6">
        <v>424504080</v>
      </c>
      <c r="F1367" s="6">
        <f t="shared" si="0"/>
        <v>19.866432174976907</v>
      </c>
      <c r="G1367" s="7">
        <v>29405.664000000001</v>
      </c>
      <c r="H1367" s="31">
        <f t="shared" si="84"/>
        <v>2916061.6799999997</v>
      </c>
      <c r="I1367" s="10">
        <f t="shared" si="83"/>
        <v>14.885744524150354</v>
      </c>
      <c r="J1367" s="10">
        <v>2</v>
      </c>
      <c r="K1367" s="10">
        <v>461.8</v>
      </c>
      <c r="L1367" s="6">
        <f t="shared" si="59"/>
        <v>6.1351318969203952</v>
      </c>
      <c r="M1367" s="11">
        <v>110.13</v>
      </c>
      <c r="N1367" s="11">
        <f t="shared" si="60"/>
        <v>4.710700687197555</v>
      </c>
      <c r="O1367" s="5">
        <v>0</v>
      </c>
      <c r="P1367" s="5">
        <v>1</v>
      </c>
      <c r="Q1367" s="5">
        <v>0</v>
      </c>
      <c r="R1367" s="5">
        <v>0</v>
      </c>
      <c r="S1367" s="5">
        <f t="shared" si="61"/>
        <v>0</v>
      </c>
      <c r="T1367" s="5">
        <v>13162.79024</v>
      </c>
      <c r="U1367" s="5">
        <f t="shared" si="4"/>
        <v>9.4851492067214398</v>
      </c>
      <c r="V1367" s="2">
        <v>0</v>
      </c>
      <c r="W1367" s="12">
        <v>0</v>
      </c>
      <c r="X1367" s="5">
        <v>5.8599999999999998E-3</v>
      </c>
      <c r="Y1367" s="6">
        <f t="shared" si="81"/>
        <v>64.758536854901095</v>
      </c>
      <c r="Z1367" s="5">
        <v>1273560</v>
      </c>
      <c r="AA1367" s="5">
        <v>46057889</v>
      </c>
      <c r="AB1367" s="5">
        <v>28456</v>
      </c>
      <c r="AC1367" s="5">
        <v>744958</v>
      </c>
      <c r="AD1367" s="5">
        <v>0</v>
      </c>
      <c r="AE1367" s="5">
        <v>431667869</v>
      </c>
      <c r="AF1367" s="5">
        <v>1</v>
      </c>
      <c r="AG1367" s="5">
        <v>0</v>
      </c>
      <c r="AH1367" s="5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1</v>
      </c>
      <c r="AQ1367" s="6">
        <v>0</v>
      </c>
      <c r="AR1367" s="6">
        <v>0</v>
      </c>
      <c r="AS1367" s="11">
        <v>0</v>
      </c>
      <c r="AT1367" s="5">
        <v>0</v>
      </c>
      <c r="AU1367" s="5">
        <v>1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</row>
    <row r="1368" spans="1:52" ht="15.75" customHeight="1">
      <c r="A1368" s="4">
        <v>44501</v>
      </c>
      <c r="B1368" s="2" t="s">
        <v>5</v>
      </c>
      <c r="C1368" s="2">
        <v>3</v>
      </c>
      <c r="D1368" s="5" t="s">
        <v>26</v>
      </c>
      <c r="E1368" s="6">
        <v>485147520</v>
      </c>
      <c r="F1368" s="6">
        <f t="shared" si="0"/>
        <v>19.99996356760143</v>
      </c>
      <c r="G1368" s="7">
        <v>25117.338</v>
      </c>
      <c r="H1368" s="31">
        <f t="shared" si="84"/>
        <v>2941179.0179999997</v>
      </c>
      <c r="I1368" s="10">
        <f t="shared" si="83"/>
        <v>14.894321085455829</v>
      </c>
      <c r="J1368" s="10">
        <v>2</v>
      </c>
      <c r="K1368" s="10">
        <v>516.14</v>
      </c>
      <c r="L1368" s="6">
        <f t="shared" si="59"/>
        <v>6.2463780465109942</v>
      </c>
      <c r="M1368" s="11">
        <v>110.68</v>
      </c>
      <c r="N1368" s="11">
        <f t="shared" si="60"/>
        <v>4.7156376390140622</v>
      </c>
      <c r="O1368" s="5">
        <v>0</v>
      </c>
      <c r="P1368" s="5">
        <v>1</v>
      </c>
      <c r="Q1368" s="5">
        <v>0</v>
      </c>
      <c r="R1368" s="5">
        <v>0</v>
      </c>
      <c r="S1368" s="5">
        <f t="shared" si="61"/>
        <v>0</v>
      </c>
      <c r="T1368" s="5">
        <v>13162.79024</v>
      </c>
      <c r="U1368" s="5">
        <f t="shared" si="4"/>
        <v>9.4851492067214398</v>
      </c>
      <c r="V1368" s="2">
        <v>0</v>
      </c>
      <c r="W1368" s="12">
        <v>0</v>
      </c>
      <c r="X1368" s="5">
        <v>5.8349999999999999E-3</v>
      </c>
      <c r="Y1368" s="6">
        <f t="shared" si="81"/>
        <v>64.482263233506472</v>
      </c>
      <c r="Z1368" s="5">
        <v>1285254</v>
      </c>
      <c r="AA1368" s="5">
        <v>48610667</v>
      </c>
      <c r="AB1368" s="5">
        <v>28737</v>
      </c>
      <c r="AC1368" s="5">
        <v>779560</v>
      </c>
      <c r="AD1368" s="5">
        <v>0</v>
      </c>
      <c r="AE1368" s="5">
        <v>473880108</v>
      </c>
      <c r="AF1368" s="5">
        <v>1</v>
      </c>
      <c r="AG1368" s="5">
        <v>0</v>
      </c>
      <c r="AH1368" s="5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1</v>
      </c>
      <c r="AR1368" s="6">
        <v>0</v>
      </c>
      <c r="AS1368" s="11">
        <v>0</v>
      </c>
      <c r="AT1368" s="5">
        <v>0</v>
      </c>
      <c r="AU1368" s="5">
        <v>1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</row>
    <row r="1369" spans="1:52" ht="15.75" customHeight="1">
      <c r="A1369" s="4">
        <v>44531</v>
      </c>
      <c r="B1369" s="2" t="s">
        <v>5</v>
      </c>
      <c r="C1369" s="2">
        <v>3</v>
      </c>
      <c r="D1369" s="5" t="s">
        <v>26</v>
      </c>
      <c r="E1369" s="6">
        <v>416540800</v>
      </c>
      <c r="F1369" s="6">
        <f t="shared" si="0"/>
        <v>19.847494973957158</v>
      </c>
      <c r="G1369" s="7">
        <v>28793.045999999998</v>
      </c>
      <c r="H1369" s="31">
        <f t="shared" si="84"/>
        <v>2969972.0639999998</v>
      </c>
      <c r="I1369" s="10">
        <f t="shared" si="83"/>
        <v>14.904063104674039</v>
      </c>
      <c r="J1369" s="10">
        <v>2</v>
      </c>
      <c r="K1369" s="10">
        <v>518.45000000000005</v>
      </c>
      <c r="L1369" s="6">
        <f t="shared" si="59"/>
        <v>6.250843591004287</v>
      </c>
      <c r="M1369" s="11">
        <v>110.78</v>
      </c>
      <c r="N1369" s="11">
        <f t="shared" si="60"/>
        <v>4.7165326538415524</v>
      </c>
      <c r="O1369" s="5">
        <v>0</v>
      </c>
      <c r="P1369" s="5">
        <v>1</v>
      </c>
      <c r="Q1369" s="5">
        <v>0</v>
      </c>
      <c r="R1369" s="5">
        <v>0</v>
      </c>
      <c r="S1369" s="5">
        <f t="shared" si="61"/>
        <v>0</v>
      </c>
      <c r="T1369" s="5">
        <v>13162.79024</v>
      </c>
      <c r="U1369" s="5">
        <f t="shared" si="4"/>
        <v>9.4851492067214398</v>
      </c>
      <c r="V1369" s="2">
        <v>0</v>
      </c>
      <c r="W1369" s="12">
        <v>0</v>
      </c>
      <c r="X1369" s="5">
        <v>5.6429999999999996E-3</v>
      </c>
      <c r="Y1369" s="6">
        <f t="shared" si="81"/>
        <v>62.360481821195705</v>
      </c>
      <c r="Z1369" s="5">
        <v>1295933</v>
      </c>
      <c r="AA1369" s="5">
        <v>54912229</v>
      </c>
      <c r="AB1369" s="5">
        <v>28933</v>
      </c>
      <c r="AC1369" s="5">
        <v>825604</v>
      </c>
      <c r="AD1369" s="5">
        <v>0</v>
      </c>
      <c r="AE1369" s="5">
        <v>520224160</v>
      </c>
      <c r="AF1369" s="5">
        <v>1</v>
      </c>
      <c r="AG1369" s="5">
        <v>0</v>
      </c>
      <c r="AH1369" s="5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1</v>
      </c>
      <c r="AS1369" s="11">
        <v>0</v>
      </c>
      <c r="AT1369" s="5">
        <v>0</v>
      </c>
      <c r="AU1369" s="5">
        <v>1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</row>
    <row r="1370" spans="1:52" ht="15.75" customHeight="1">
      <c r="A1370" s="4">
        <v>44562</v>
      </c>
      <c r="B1370" s="2" t="s">
        <v>5</v>
      </c>
      <c r="C1370" s="2">
        <v>3</v>
      </c>
      <c r="D1370" s="5" t="s">
        <v>26</v>
      </c>
      <c r="E1370" s="6">
        <v>384499200</v>
      </c>
      <c r="F1370" s="6">
        <f t="shared" si="0"/>
        <v>19.76745226628362</v>
      </c>
      <c r="G1370" s="7">
        <v>21645.835999999999</v>
      </c>
      <c r="H1370" s="31">
        <f t="shared" si="84"/>
        <v>2991617.9</v>
      </c>
      <c r="I1370" s="10">
        <f t="shared" si="83"/>
        <v>14.911324902701992</v>
      </c>
      <c r="J1370" s="10">
        <v>2</v>
      </c>
      <c r="K1370" s="10">
        <v>511.96</v>
      </c>
      <c r="L1370" s="6">
        <f t="shared" si="59"/>
        <v>6.2382464969875908</v>
      </c>
      <c r="M1370" s="11">
        <v>112.06</v>
      </c>
      <c r="N1370" s="11">
        <f t="shared" si="60"/>
        <v>4.7279186512471449</v>
      </c>
      <c r="O1370" s="5">
        <v>0</v>
      </c>
      <c r="P1370" s="5">
        <v>1</v>
      </c>
      <c r="Q1370" s="5">
        <v>0</v>
      </c>
      <c r="R1370" s="5">
        <v>0</v>
      </c>
      <c r="S1370" s="5">
        <f t="shared" si="61"/>
        <v>0</v>
      </c>
      <c r="T1370" s="5">
        <v>13162.79024</v>
      </c>
      <c r="U1370" s="5">
        <f t="shared" si="4"/>
        <v>9.4851492067214398</v>
      </c>
      <c r="V1370" s="2">
        <v>0</v>
      </c>
      <c r="W1370" s="12">
        <v>0</v>
      </c>
      <c r="X1370" s="5">
        <v>5.6480000000000002E-3</v>
      </c>
      <c r="Y1370" s="6">
        <f t="shared" si="81"/>
        <v>62.415736545474637</v>
      </c>
      <c r="Z1370" s="5">
        <v>1430366</v>
      </c>
      <c r="AA1370" s="5">
        <v>75268489</v>
      </c>
      <c r="AB1370" s="5">
        <v>29301</v>
      </c>
      <c r="AC1370" s="5">
        <v>888984</v>
      </c>
      <c r="AD1370" s="5">
        <v>0</v>
      </c>
      <c r="AE1370" s="5">
        <v>548794559</v>
      </c>
      <c r="AF1370" s="5">
        <v>1</v>
      </c>
      <c r="AG1370" s="5">
        <v>1</v>
      </c>
      <c r="AH1370" s="5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11">
        <v>0</v>
      </c>
      <c r="AT1370" s="5">
        <v>0</v>
      </c>
      <c r="AU1370" s="5">
        <v>1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</row>
    <row r="1371" spans="1:52" ht="15.75" customHeight="1">
      <c r="A1371" s="4">
        <v>44593</v>
      </c>
      <c r="B1371" s="2" t="s">
        <v>5</v>
      </c>
      <c r="C1371" s="2">
        <v>3</v>
      </c>
      <c r="D1371" s="5" t="s">
        <v>26</v>
      </c>
      <c r="E1371" s="6">
        <v>288374400</v>
      </c>
      <c r="F1371" s="6">
        <f t="shared" si="0"/>
        <v>19.47977019383184</v>
      </c>
      <c r="G1371" s="7">
        <v>24096.308000000001</v>
      </c>
      <c r="H1371" s="31">
        <f t="shared" si="84"/>
        <v>3015714.2080000001</v>
      </c>
      <c r="I1371" s="10">
        <f t="shared" si="83"/>
        <v>14.919347244999413</v>
      </c>
      <c r="J1371" s="10">
        <v>2</v>
      </c>
      <c r="K1371" s="10">
        <v>521.51</v>
      </c>
      <c r="L1371" s="6">
        <f t="shared" si="59"/>
        <v>6.2567284497123978</v>
      </c>
      <c r="M1371" s="11">
        <v>112.74</v>
      </c>
      <c r="N1371" s="11">
        <f t="shared" si="60"/>
        <v>4.7339151418786534</v>
      </c>
      <c r="O1371" s="5">
        <v>0</v>
      </c>
      <c r="P1371" s="5">
        <v>1</v>
      </c>
      <c r="Q1371" s="5">
        <v>0</v>
      </c>
      <c r="R1371" s="5">
        <v>0</v>
      </c>
      <c r="S1371" s="5">
        <f t="shared" si="61"/>
        <v>0</v>
      </c>
      <c r="T1371" s="5">
        <v>13162.79024</v>
      </c>
      <c r="U1371" s="5">
        <f t="shared" si="4"/>
        <v>9.4851492067214398</v>
      </c>
      <c r="V1371" s="2">
        <v>0</v>
      </c>
      <c r="W1371" s="12">
        <v>0</v>
      </c>
      <c r="X1371" s="5">
        <v>5.6870000000000002E-3</v>
      </c>
      <c r="Y1371" s="6">
        <f t="shared" si="81"/>
        <v>62.846723394850258</v>
      </c>
      <c r="Z1371" s="5">
        <v>1510221</v>
      </c>
      <c r="AA1371" s="5">
        <v>79207650</v>
      </c>
      <c r="AB1371" s="5">
        <v>30196</v>
      </c>
      <c r="AC1371" s="5">
        <v>950422</v>
      </c>
      <c r="AD1371" s="5">
        <v>0</v>
      </c>
      <c r="AE1371" s="5">
        <v>559940982</v>
      </c>
      <c r="AF1371" s="5">
        <v>1</v>
      </c>
      <c r="AG1371" s="5">
        <v>0</v>
      </c>
      <c r="AH1371" s="5">
        <v>1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11">
        <v>0</v>
      </c>
      <c r="AT1371" s="5">
        <v>0</v>
      </c>
      <c r="AU1371" s="5">
        <v>1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</row>
    <row r="1372" spans="1:52" ht="15.75" customHeight="1">
      <c r="A1372" s="4">
        <v>44621</v>
      </c>
      <c r="B1372" s="2" t="s">
        <v>5</v>
      </c>
      <c r="C1372" s="2">
        <v>3</v>
      </c>
      <c r="D1372" s="5" t="s">
        <v>26</v>
      </c>
      <c r="E1372" s="6">
        <v>224291200</v>
      </c>
      <c r="F1372" s="6">
        <f t="shared" si="0"/>
        <v>19.228455765550933</v>
      </c>
      <c r="G1372" s="7">
        <v>35123.432000000001</v>
      </c>
      <c r="H1372" s="31">
        <f t="shared" si="84"/>
        <v>3050837.64</v>
      </c>
      <c r="I1372" s="10">
        <f t="shared" si="83"/>
        <v>14.930926746943587</v>
      </c>
      <c r="J1372" s="10">
        <v>2</v>
      </c>
      <c r="K1372" s="10">
        <v>520.9</v>
      </c>
      <c r="L1372" s="6">
        <f t="shared" si="59"/>
        <v>6.2555580847511454</v>
      </c>
      <c r="M1372" s="11">
        <v>113.54</v>
      </c>
      <c r="N1372" s="11">
        <f t="shared" si="60"/>
        <v>4.7409241069657115</v>
      </c>
      <c r="O1372" s="5">
        <v>0</v>
      </c>
      <c r="P1372" s="5">
        <v>1</v>
      </c>
      <c r="Q1372" s="5">
        <v>0</v>
      </c>
      <c r="R1372" s="5">
        <v>0</v>
      </c>
      <c r="S1372" s="5">
        <f t="shared" si="61"/>
        <v>0</v>
      </c>
      <c r="T1372" s="5">
        <v>13162.79024</v>
      </c>
      <c r="U1372" s="5">
        <f t="shared" si="4"/>
        <v>9.4851492067214398</v>
      </c>
      <c r="V1372" s="2">
        <v>0</v>
      </c>
      <c r="W1372" s="12">
        <v>0</v>
      </c>
      <c r="X1372" s="5">
        <v>6.2950000000000002E-3</v>
      </c>
      <c r="Y1372" s="6">
        <f t="shared" si="81"/>
        <v>69.565697867167657</v>
      </c>
      <c r="Z1372" s="5">
        <v>1524973</v>
      </c>
      <c r="AA1372" s="5">
        <v>80248508</v>
      </c>
      <c r="AB1372" s="5">
        <v>30359</v>
      </c>
      <c r="AC1372" s="5">
        <v>983321</v>
      </c>
      <c r="AD1372" s="5">
        <v>0</v>
      </c>
      <c r="AE1372" s="5">
        <v>566461685</v>
      </c>
      <c r="AF1372" s="5">
        <v>1</v>
      </c>
      <c r="AG1372" s="5">
        <v>0</v>
      </c>
      <c r="AH1372" s="5">
        <v>0</v>
      </c>
      <c r="AI1372" s="6">
        <v>1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11">
        <v>0</v>
      </c>
      <c r="AT1372" s="5">
        <v>0</v>
      </c>
      <c r="AU1372" s="5">
        <v>1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</row>
    <row r="1373" spans="1:52" ht="15.75" customHeight="1">
      <c r="A1373" s="4">
        <v>44652</v>
      </c>
      <c r="B1373" s="2" t="s">
        <v>5</v>
      </c>
      <c r="C1373" s="2">
        <v>3</v>
      </c>
      <c r="D1373" s="5" t="s">
        <v>26</v>
      </c>
      <c r="E1373" s="6">
        <v>480624000</v>
      </c>
      <c r="F1373" s="6">
        <f t="shared" si="0"/>
        <v>19.990595817597832</v>
      </c>
      <c r="G1373" s="7">
        <v>33898.196000000004</v>
      </c>
      <c r="H1373" s="31">
        <f t="shared" si="84"/>
        <v>3084735.8360000001</v>
      </c>
      <c r="I1373" s="10">
        <f t="shared" si="83"/>
        <v>14.941976583130172</v>
      </c>
      <c r="J1373" s="10">
        <v>2</v>
      </c>
      <c r="K1373" s="10">
        <v>489.73</v>
      </c>
      <c r="L1373" s="6">
        <f t="shared" si="59"/>
        <v>6.1938542188289736</v>
      </c>
      <c r="M1373" s="11">
        <v>111.3</v>
      </c>
      <c r="N1373" s="11">
        <f t="shared" si="60"/>
        <v>4.7211738617443979</v>
      </c>
      <c r="O1373" s="5">
        <v>0</v>
      </c>
      <c r="P1373" s="5">
        <v>1</v>
      </c>
      <c r="Q1373" s="5">
        <v>0</v>
      </c>
      <c r="R1373" s="5">
        <v>0</v>
      </c>
      <c r="S1373" s="5">
        <f t="shared" si="61"/>
        <v>0</v>
      </c>
      <c r="T1373" s="5">
        <v>13162.79024</v>
      </c>
      <c r="U1373" s="5">
        <f t="shared" si="4"/>
        <v>9.4851492067214398</v>
      </c>
      <c r="V1373" s="2">
        <v>0</v>
      </c>
      <c r="W1373" s="12">
        <v>0</v>
      </c>
      <c r="X1373" s="5">
        <v>5.2830000000000004E-3</v>
      </c>
      <c r="Y1373" s="6">
        <f t="shared" si="81"/>
        <v>58.382141673113054</v>
      </c>
      <c r="Z1373" s="5">
        <v>1527956</v>
      </c>
      <c r="AA1373" s="5">
        <v>81493267</v>
      </c>
      <c r="AB1373" s="5">
        <v>30369</v>
      </c>
      <c r="AC1373" s="5">
        <v>996410</v>
      </c>
      <c r="AD1373" s="5">
        <v>106857</v>
      </c>
      <c r="AE1373" s="5">
        <v>580002224</v>
      </c>
      <c r="AF1373" s="5">
        <v>1</v>
      </c>
      <c r="AG1373" s="5">
        <v>0</v>
      </c>
      <c r="AH1373" s="5">
        <v>0</v>
      </c>
      <c r="AI1373" s="6">
        <v>0</v>
      </c>
      <c r="AJ1373" s="6">
        <v>1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11">
        <v>0</v>
      </c>
      <c r="AT1373" s="5">
        <v>0</v>
      </c>
      <c r="AU1373" s="5">
        <v>1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</row>
    <row r="1374" spans="1:52" ht="15.75" customHeight="1">
      <c r="A1374" s="9">
        <v>44682</v>
      </c>
      <c r="B1374" s="2" t="s">
        <v>5</v>
      </c>
      <c r="C1374" s="2">
        <v>3</v>
      </c>
      <c r="D1374" s="5" t="s">
        <v>26</v>
      </c>
      <c r="E1374" s="6">
        <v>320416000</v>
      </c>
      <c r="F1374" s="6">
        <f t="shared" si="0"/>
        <v>19.585130709489665</v>
      </c>
      <c r="G1374" s="7">
        <v>30630.9</v>
      </c>
      <c r="H1374" s="31">
        <f t="shared" si="84"/>
        <v>3115366.736</v>
      </c>
      <c r="I1374" s="10">
        <f t="shared" si="83"/>
        <v>14.951857435537034</v>
      </c>
      <c r="J1374" s="10">
        <v>2</v>
      </c>
      <c r="K1374" s="10">
        <v>459.57</v>
      </c>
      <c r="L1374" s="6">
        <f t="shared" si="59"/>
        <v>6.1302912696927141</v>
      </c>
      <c r="M1374" s="11">
        <v>112.28</v>
      </c>
      <c r="N1374" s="11">
        <f t="shared" si="60"/>
        <v>4.7298626299454094</v>
      </c>
      <c r="O1374" s="5">
        <v>0</v>
      </c>
      <c r="P1374" s="5">
        <v>1</v>
      </c>
      <c r="Q1374" s="5">
        <v>0</v>
      </c>
      <c r="R1374" s="5">
        <v>0</v>
      </c>
      <c r="S1374" s="5">
        <f t="shared" si="61"/>
        <v>0</v>
      </c>
      <c r="T1374" s="5">
        <v>13162.79024</v>
      </c>
      <c r="U1374" s="5">
        <f t="shared" si="4"/>
        <v>9.4851492067214398</v>
      </c>
      <c r="V1374" s="2">
        <v>0</v>
      </c>
      <c r="W1374" s="12">
        <v>0</v>
      </c>
      <c r="X1374" s="5">
        <v>5.4099999999999999E-3</v>
      </c>
      <c r="Y1374" s="6">
        <f t="shared" si="81"/>
        <v>59.785611669797774</v>
      </c>
      <c r="Z1374" s="5">
        <v>1530453</v>
      </c>
      <c r="AA1374" s="5">
        <v>84354468</v>
      </c>
      <c r="AB1374" s="5">
        <v>30379</v>
      </c>
      <c r="AC1374" s="5">
        <v>1007417</v>
      </c>
      <c r="AD1374" s="5">
        <v>206444</v>
      </c>
      <c r="AE1374" s="5">
        <v>590502696</v>
      </c>
      <c r="AF1374" s="5">
        <v>1</v>
      </c>
      <c r="AG1374" s="5">
        <v>0</v>
      </c>
      <c r="AH1374" s="5">
        <v>0</v>
      </c>
      <c r="AI1374" s="6">
        <v>0</v>
      </c>
      <c r="AJ1374" s="6">
        <v>0</v>
      </c>
      <c r="AK1374" s="6">
        <v>1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11">
        <v>0</v>
      </c>
      <c r="AT1374" s="5">
        <v>0</v>
      </c>
      <c r="AU1374" s="5">
        <v>1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</row>
    <row r="1375" spans="1:52" ht="15.75" customHeight="1">
      <c r="A1375" s="4">
        <v>44713</v>
      </c>
      <c r="B1375" s="2" t="s">
        <v>5</v>
      </c>
      <c r="C1375" s="2">
        <v>3</v>
      </c>
      <c r="D1375" s="5" t="s">
        <v>26</v>
      </c>
      <c r="E1375" s="6">
        <v>512665600</v>
      </c>
      <c r="F1375" s="6">
        <f t="shared" si="0"/>
        <v>20.055134338735403</v>
      </c>
      <c r="G1375" s="7">
        <v>31039.312000000002</v>
      </c>
      <c r="H1375" s="31">
        <f t="shared" si="84"/>
        <v>3146406.048</v>
      </c>
      <c r="I1375" s="10">
        <f t="shared" si="83"/>
        <v>14.961771422294685</v>
      </c>
      <c r="J1375" s="10">
        <v>2</v>
      </c>
      <c r="K1375" s="10">
        <v>551.27</v>
      </c>
      <c r="L1375" s="6">
        <f t="shared" si="59"/>
        <v>6.3122247072820477</v>
      </c>
      <c r="M1375" s="11">
        <v>114.77</v>
      </c>
      <c r="N1375" s="11">
        <f t="shared" si="60"/>
        <v>4.7516054642176373</v>
      </c>
      <c r="O1375" s="5">
        <v>0</v>
      </c>
      <c r="P1375" s="5">
        <v>1</v>
      </c>
      <c r="Q1375" s="5">
        <v>0</v>
      </c>
      <c r="R1375" s="5">
        <v>0</v>
      </c>
      <c r="S1375" s="5">
        <f t="shared" si="61"/>
        <v>0</v>
      </c>
      <c r="T1375" s="5">
        <v>13162.79024</v>
      </c>
      <c r="U1375" s="5">
        <f t="shared" si="4"/>
        <v>9.4851492067214398</v>
      </c>
      <c r="V1375" s="2">
        <v>0</v>
      </c>
      <c r="W1375" s="12">
        <v>0</v>
      </c>
      <c r="X1375" s="5">
        <v>5.1500000000000001E-3</v>
      </c>
      <c r="Y1375" s="6">
        <f t="shared" si="81"/>
        <v>56.912366007293627</v>
      </c>
      <c r="Z1375" s="5">
        <v>1536479</v>
      </c>
      <c r="AA1375" s="5">
        <v>87702056</v>
      </c>
      <c r="AB1375" s="5">
        <v>30395</v>
      </c>
      <c r="AC1375" s="5">
        <v>1017719</v>
      </c>
      <c r="AD1375" s="5">
        <v>975945</v>
      </c>
      <c r="AE1375" s="5">
        <v>598091054</v>
      </c>
      <c r="AF1375" s="5">
        <v>1</v>
      </c>
      <c r="AG1375" s="5">
        <v>0</v>
      </c>
      <c r="AH1375" s="5">
        <v>0</v>
      </c>
      <c r="AI1375" s="6">
        <v>0</v>
      </c>
      <c r="AJ1375" s="6">
        <v>0</v>
      </c>
      <c r="AK1375" s="6">
        <v>0</v>
      </c>
      <c r="AL1375" s="6">
        <v>1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11">
        <v>0</v>
      </c>
      <c r="AT1375" s="5">
        <v>0</v>
      </c>
      <c r="AU1375" s="5">
        <v>1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</row>
    <row r="1376" spans="1:52" ht="15.75" customHeight="1">
      <c r="A1376" s="4">
        <v>44743</v>
      </c>
      <c r="B1376" s="2" t="s">
        <v>5</v>
      </c>
      <c r="C1376" s="2">
        <v>3</v>
      </c>
      <c r="D1376" s="5" t="s">
        <v>26</v>
      </c>
      <c r="E1376" s="6">
        <v>384499200</v>
      </c>
      <c r="F1376" s="6">
        <f t="shared" si="0"/>
        <v>19.76745226628362</v>
      </c>
      <c r="G1376" s="7">
        <v>31447.723999999998</v>
      </c>
      <c r="H1376" s="31">
        <f t="shared" si="84"/>
        <v>3177853.7719999999</v>
      </c>
      <c r="I1376" s="10">
        <f t="shared" si="83"/>
        <v>14.971716612433655</v>
      </c>
      <c r="J1376" s="10">
        <v>2</v>
      </c>
      <c r="K1376" s="10">
        <v>487.4</v>
      </c>
      <c r="L1376" s="6">
        <f t="shared" si="59"/>
        <v>6.1890851411911054</v>
      </c>
      <c r="M1376" s="11">
        <v>113.88</v>
      </c>
      <c r="N1376" s="11">
        <f t="shared" si="60"/>
        <v>4.7438881052999138</v>
      </c>
      <c r="O1376" s="5">
        <v>0</v>
      </c>
      <c r="P1376" s="5">
        <v>1</v>
      </c>
      <c r="Q1376" s="5">
        <v>0</v>
      </c>
      <c r="R1376" s="5">
        <v>0</v>
      </c>
      <c r="S1376" s="5">
        <f t="shared" si="61"/>
        <v>0</v>
      </c>
      <c r="T1376" s="5">
        <v>13162.79024</v>
      </c>
      <c r="U1376" s="5">
        <f t="shared" si="4"/>
        <v>9.4851492067214398</v>
      </c>
      <c r="V1376" s="2">
        <v>0</v>
      </c>
      <c r="W1376" s="12">
        <v>0</v>
      </c>
      <c r="X1376" s="5">
        <v>5.1219999999999998E-3</v>
      </c>
      <c r="Y1376" s="6">
        <f t="shared" si="81"/>
        <v>56.602939551331637</v>
      </c>
      <c r="Z1376" s="5">
        <v>1554591</v>
      </c>
      <c r="AA1376" s="5">
        <v>91371642</v>
      </c>
      <c r="AB1376" s="5">
        <v>30487</v>
      </c>
      <c r="AC1376" s="5">
        <v>1030420</v>
      </c>
      <c r="AD1376" s="5">
        <v>0</v>
      </c>
      <c r="AE1376" s="5">
        <v>605766692</v>
      </c>
      <c r="AF1376" s="5">
        <v>1</v>
      </c>
      <c r="AG1376" s="5">
        <v>0</v>
      </c>
      <c r="AH1376" s="5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1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11">
        <v>0</v>
      </c>
      <c r="AT1376" s="5">
        <v>0</v>
      </c>
      <c r="AU1376" s="5">
        <v>1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</row>
    <row r="1377" spans="1:52" ht="15.75" customHeight="1">
      <c r="A1377" s="4">
        <v>44774</v>
      </c>
      <c r="B1377" s="2" t="s">
        <v>5</v>
      </c>
      <c r="C1377" s="2">
        <v>3</v>
      </c>
      <c r="D1377" s="5" t="s">
        <v>26</v>
      </c>
      <c r="E1377" s="6">
        <v>352457600</v>
      </c>
      <c r="F1377" s="6">
        <f t="shared" si="0"/>
        <v>19.68044088929399</v>
      </c>
      <c r="G1377" s="7">
        <v>34715.019999999997</v>
      </c>
      <c r="H1377" s="31">
        <f t="shared" si="84"/>
        <v>3212568.7919999999</v>
      </c>
      <c r="I1377" s="10">
        <f t="shared" si="83"/>
        <v>14.982581421808479</v>
      </c>
      <c r="J1377" s="10">
        <v>2</v>
      </c>
      <c r="K1377" s="10">
        <v>517.33000000000004</v>
      </c>
      <c r="L1377" s="6">
        <f t="shared" si="59"/>
        <v>6.2486809687553269</v>
      </c>
      <c r="M1377" s="11">
        <v>115.44</v>
      </c>
      <c r="N1377" s="11">
        <f t="shared" si="60"/>
        <v>4.7573761188774224</v>
      </c>
      <c r="O1377" s="5">
        <v>0</v>
      </c>
      <c r="P1377" s="5">
        <v>1</v>
      </c>
      <c r="Q1377" s="5">
        <v>0</v>
      </c>
      <c r="R1377" s="5">
        <v>0</v>
      </c>
      <c r="S1377" s="5">
        <f t="shared" si="61"/>
        <v>0</v>
      </c>
      <c r="T1377" s="5">
        <v>13162.79024</v>
      </c>
      <c r="U1377" s="5">
        <f t="shared" si="4"/>
        <v>9.4851492067214398</v>
      </c>
      <c r="V1377" s="2">
        <v>0</v>
      </c>
      <c r="W1377" s="12">
        <v>0</v>
      </c>
      <c r="X1377" s="5">
        <v>4.2440000000000004E-3</v>
      </c>
      <c r="Y1377" s="6">
        <f t="shared" si="81"/>
        <v>46.900209967952264</v>
      </c>
      <c r="Z1377" s="5">
        <v>1569076</v>
      </c>
      <c r="AA1377" s="5">
        <v>94555784</v>
      </c>
      <c r="AB1377" s="5">
        <v>30581</v>
      </c>
      <c r="AC1377" s="5">
        <v>1046595</v>
      </c>
      <c r="AD1377" s="5">
        <v>189733</v>
      </c>
      <c r="AE1377" s="5">
        <v>610941802</v>
      </c>
      <c r="AF1377" s="5">
        <v>1</v>
      </c>
      <c r="AG1377" s="5">
        <v>0</v>
      </c>
      <c r="AH1377" s="5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1</v>
      </c>
      <c r="AO1377" s="6">
        <v>0</v>
      </c>
      <c r="AP1377" s="6">
        <v>0</v>
      </c>
      <c r="AQ1377" s="6">
        <v>0</v>
      </c>
      <c r="AR1377" s="6">
        <v>0</v>
      </c>
      <c r="AS1377" s="11">
        <v>0</v>
      </c>
      <c r="AT1377" s="5">
        <v>0</v>
      </c>
      <c r="AU1377" s="5">
        <v>1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</row>
    <row r="1378" spans="1:52" ht="15.75" customHeight="1">
      <c r="A1378" s="4">
        <v>44805</v>
      </c>
      <c r="B1378" s="2" t="s">
        <v>5</v>
      </c>
      <c r="C1378" s="2">
        <v>3</v>
      </c>
      <c r="D1378" s="5" t="s">
        <v>26</v>
      </c>
      <c r="E1378" s="6">
        <v>608790400</v>
      </c>
      <c r="F1378" s="6">
        <f t="shared" si="0"/>
        <v>20.22698459566206</v>
      </c>
      <c r="G1378" s="7">
        <v>31856.135999999999</v>
      </c>
      <c r="H1378" s="31">
        <f t="shared" si="84"/>
        <v>3244424.9279999998</v>
      </c>
      <c r="I1378" s="10">
        <f t="shared" si="83"/>
        <v>14.992448674541732</v>
      </c>
      <c r="J1378" s="10">
        <v>2</v>
      </c>
      <c r="K1378" s="10">
        <v>496.1</v>
      </c>
      <c r="L1378" s="6">
        <f t="shared" si="59"/>
        <v>6.2067775193070034</v>
      </c>
      <c r="M1378" s="11"/>
      <c r="N1378" s="11">
        <f t="shared" si="60"/>
        <v>0</v>
      </c>
      <c r="O1378" s="5">
        <v>0</v>
      </c>
      <c r="P1378" s="5">
        <v>1</v>
      </c>
      <c r="Q1378" s="5">
        <v>0</v>
      </c>
      <c r="R1378" s="5">
        <v>0</v>
      </c>
      <c r="S1378" s="5">
        <f t="shared" si="61"/>
        <v>0</v>
      </c>
      <c r="T1378" s="5">
        <v>13162.79024</v>
      </c>
      <c r="U1378" s="5">
        <f t="shared" si="4"/>
        <v>9.4851492067214398</v>
      </c>
      <c r="V1378" s="2">
        <v>0</v>
      </c>
      <c r="W1378" s="12">
        <v>0</v>
      </c>
      <c r="X1378" s="5">
        <v>4.5739999999999999E-3</v>
      </c>
      <c r="Y1378" s="6">
        <f t="shared" si="81"/>
        <v>50.547021770361361</v>
      </c>
      <c r="Z1378" s="5">
        <v>1572598</v>
      </c>
      <c r="AA1378" s="5">
        <v>96385048</v>
      </c>
      <c r="AB1378" s="5">
        <v>30616</v>
      </c>
      <c r="AC1378" s="5">
        <v>1059579</v>
      </c>
      <c r="AD1378" s="5">
        <v>142403</v>
      </c>
      <c r="AF1378" s="5">
        <v>1</v>
      </c>
      <c r="AG1378" s="5">
        <v>0</v>
      </c>
      <c r="AH1378" s="5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1</v>
      </c>
      <c r="AP1378" s="6">
        <v>0</v>
      </c>
      <c r="AQ1378" s="6">
        <v>0</v>
      </c>
      <c r="AR1378" s="6">
        <v>0</v>
      </c>
      <c r="AS1378" s="11">
        <v>0</v>
      </c>
      <c r="AT1378" s="5">
        <v>0</v>
      </c>
      <c r="AU1378" s="5">
        <v>1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</row>
    <row r="1379" spans="1:52" ht="15.75" customHeight="1">
      <c r="A1379" s="4">
        <v>44835</v>
      </c>
      <c r="B1379" s="2" t="s">
        <v>5</v>
      </c>
      <c r="C1379" s="2">
        <v>3</v>
      </c>
      <c r="D1379" s="5" t="s">
        <v>26</v>
      </c>
      <c r="E1379" s="6">
        <v>448582400</v>
      </c>
      <c r="F1379" s="6">
        <f t="shared" si="0"/>
        <v>19.92160294611088</v>
      </c>
      <c r="G1379" s="7">
        <v>19603.776000000002</v>
      </c>
      <c r="H1379" s="31">
        <f t="shared" si="84"/>
        <v>3264028.7039999999</v>
      </c>
      <c r="I1379" s="10">
        <f t="shared" si="83"/>
        <v>14.998472789145113</v>
      </c>
      <c r="J1379" s="10">
        <v>2</v>
      </c>
      <c r="K1379" s="10">
        <v>1</v>
      </c>
      <c r="L1379" s="6">
        <f t="shared" si="59"/>
        <v>0</v>
      </c>
      <c r="M1379" s="11"/>
      <c r="N1379" s="11">
        <f t="shared" si="60"/>
        <v>0</v>
      </c>
      <c r="O1379" s="5">
        <v>0</v>
      </c>
      <c r="P1379" s="5">
        <v>1</v>
      </c>
      <c r="Q1379" s="5">
        <v>0</v>
      </c>
      <c r="R1379" s="5">
        <v>0</v>
      </c>
      <c r="S1379" s="5">
        <f t="shared" si="61"/>
        <v>0</v>
      </c>
      <c r="T1379" s="5">
        <v>13162.79024</v>
      </c>
      <c r="U1379" s="5">
        <f t="shared" si="4"/>
        <v>9.4851492067214398</v>
      </c>
      <c r="V1379" s="2">
        <v>0</v>
      </c>
      <c r="W1379" s="12">
        <v>0</v>
      </c>
      <c r="X1379" s="5">
        <v>4.5970000000000004E-3</v>
      </c>
      <c r="Y1379" s="6">
        <f t="shared" si="81"/>
        <v>50.801193502044434</v>
      </c>
      <c r="AD1379" s="5">
        <v>0</v>
      </c>
      <c r="AF1379" s="5">
        <v>1</v>
      </c>
      <c r="AG1379" s="5">
        <v>0</v>
      </c>
      <c r="AH1379" s="5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1</v>
      </c>
      <c r="AQ1379" s="6">
        <v>0</v>
      </c>
      <c r="AR1379" s="6">
        <v>0</v>
      </c>
      <c r="AS1379" s="11">
        <v>0</v>
      </c>
      <c r="AT1379" s="5">
        <v>0</v>
      </c>
      <c r="AU1379" s="5">
        <v>1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</row>
    <row r="1380" spans="1:52" ht="15.75" customHeight="1">
      <c r="A1380" s="4">
        <v>44866</v>
      </c>
      <c r="B1380" s="2" t="s">
        <v>5</v>
      </c>
      <c r="C1380" s="2">
        <v>3</v>
      </c>
      <c r="D1380" s="5" t="s">
        <v>26</v>
      </c>
      <c r="E1380" s="6">
        <v>512665600</v>
      </c>
      <c r="F1380" s="6">
        <f t="shared" si="0"/>
        <v>20.055134338735403</v>
      </c>
      <c r="G1380" s="7">
        <v>16744.892</v>
      </c>
      <c r="H1380" s="31">
        <f t="shared" si="84"/>
        <v>3280773.5959999999</v>
      </c>
      <c r="I1380" s="10">
        <f t="shared" si="83"/>
        <v>15.003589804990536</v>
      </c>
      <c r="J1380" s="10">
        <v>2</v>
      </c>
      <c r="K1380" s="10">
        <v>1</v>
      </c>
      <c r="L1380" s="6">
        <f t="shared" si="59"/>
        <v>0</v>
      </c>
      <c r="M1380" s="11"/>
      <c r="N1380" s="11">
        <f t="shared" si="60"/>
        <v>0</v>
      </c>
      <c r="O1380" s="5">
        <v>0</v>
      </c>
      <c r="P1380" s="5">
        <v>1</v>
      </c>
      <c r="Q1380" s="5">
        <v>0</v>
      </c>
      <c r="R1380" s="5">
        <v>0</v>
      </c>
      <c r="S1380" s="5">
        <f t="shared" si="61"/>
        <v>0</v>
      </c>
      <c r="T1380" s="5">
        <v>13162.79024</v>
      </c>
      <c r="U1380" s="5">
        <f t="shared" si="4"/>
        <v>9.4851492067214398</v>
      </c>
      <c r="V1380" s="2">
        <v>0</v>
      </c>
      <c r="W1380" s="12">
        <v>0</v>
      </c>
      <c r="X1380" s="5">
        <v>4.529E-3</v>
      </c>
      <c r="Y1380" s="6">
        <f t="shared" si="81"/>
        <v>50.049729251851041</v>
      </c>
      <c r="AD1380" s="5">
        <v>83417</v>
      </c>
      <c r="AF1380" s="5">
        <v>1</v>
      </c>
      <c r="AG1380" s="5">
        <v>0</v>
      </c>
      <c r="AH1380" s="5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1</v>
      </c>
      <c r="AR1380" s="6">
        <v>0</v>
      </c>
      <c r="AS1380" s="11">
        <v>0</v>
      </c>
      <c r="AT1380" s="5">
        <v>0</v>
      </c>
      <c r="AU1380" s="5">
        <v>1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</row>
    <row r="1381" spans="1:52" ht="15.75" customHeight="1">
      <c r="A1381" s="4">
        <v>44896</v>
      </c>
      <c r="B1381" s="2" t="s">
        <v>5</v>
      </c>
      <c r="C1381" s="2">
        <v>3</v>
      </c>
      <c r="D1381" s="5" t="s">
        <v>26</v>
      </c>
      <c r="E1381" s="6">
        <v>560728000</v>
      </c>
      <c r="F1381" s="6">
        <f t="shared" si="0"/>
        <v>20.144746497425089</v>
      </c>
      <c r="G1381" s="7">
        <v>19195.364000000001</v>
      </c>
      <c r="H1381" s="31">
        <f t="shared" si="84"/>
        <v>3299968.96</v>
      </c>
      <c r="I1381" s="10">
        <f t="shared" si="83"/>
        <v>15.009423620331866</v>
      </c>
      <c r="J1381" s="10">
        <v>2</v>
      </c>
      <c r="K1381" s="10">
        <v>1</v>
      </c>
      <c r="L1381" s="6">
        <f t="shared" si="59"/>
        <v>0</v>
      </c>
      <c r="M1381" s="11"/>
      <c r="N1381" s="11">
        <f t="shared" si="60"/>
        <v>0</v>
      </c>
      <c r="O1381" s="5">
        <v>0</v>
      </c>
      <c r="P1381" s="5">
        <v>1</v>
      </c>
      <c r="Q1381" s="5">
        <v>0</v>
      </c>
      <c r="R1381" s="5">
        <v>0</v>
      </c>
      <c r="S1381" s="5">
        <f t="shared" si="61"/>
        <v>0</v>
      </c>
      <c r="T1381" s="5">
        <v>13162.79024</v>
      </c>
      <c r="U1381" s="5">
        <f t="shared" si="4"/>
        <v>9.4851492067214398</v>
      </c>
      <c r="V1381" s="2">
        <v>0</v>
      </c>
      <c r="W1381" s="12">
        <v>0</v>
      </c>
      <c r="X1381" s="5">
        <v>4.4590000000000003E-3</v>
      </c>
      <c r="Y1381" s="6">
        <f t="shared" si="81"/>
        <v>49.276163111946076</v>
      </c>
      <c r="AF1381" s="5">
        <v>1</v>
      </c>
      <c r="AG1381" s="5">
        <v>0</v>
      </c>
      <c r="AH1381" s="5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1</v>
      </c>
      <c r="AS1381" s="11">
        <v>0</v>
      </c>
      <c r="AT1381" s="5">
        <v>0</v>
      </c>
      <c r="AU1381" s="5">
        <v>1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</row>
    <row r="1382" spans="1:52" ht="15.75" customHeight="1">
      <c r="A1382" s="4">
        <v>43101</v>
      </c>
      <c r="B1382" s="2" t="s">
        <v>5</v>
      </c>
      <c r="C1382" s="2">
        <v>3</v>
      </c>
      <c r="D1382" s="5" t="s">
        <v>18</v>
      </c>
      <c r="E1382" s="5">
        <v>379184.33279999997</v>
      </c>
      <c r="F1382" s="6">
        <f t="shared" si="0"/>
        <v>12.84577773205376</v>
      </c>
      <c r="G1382" s="7">
        <v>85390.472999999998</v>
      </c>
      <c r="H1382" s="7">
        <v>85390.472999999998</v>
      </c>
      <c r="I1382" s="10">
        <f t="shared" si="83"/>
        <v>11.354989816176625</v>
      </c>
      <c r="J1382" s="10">
        <v>2</v>
      </c>
      <c r="K1382" s="10">
        <v>362.83</v>
      </c>
      <c r="L1382" s="6">
        <f t="shared" si="59"/>
        <v>5.8939344050097677</v>
      </c>
      <c r="M1382" s="11">
        <v>99.8</v>
      </c>
      <c r="N1382" s="11">
        <f t="shared" si="60"/>
        <v>4.6131383556372683</v>
      </c>
      <c r="O1382" s="5">
        <v>1</v>
      </c>
      <c r="P1382" s="5">
        <v>1</v>
      </c>
      <c r="Q1382" s="5">
        <v>0</v>
      </c>
      <c r="R1382" s="5">
        <v>0</v>
      </c>
      <c r="S1382" s="5">
        <f t="shared" si="61"/>
        <v>0</v>
      </c>
      <c r="T1382" s="5">
        <v>7442.2373729999999</v>
      </c>
      <c r="U1382" s="5">
        <f t="shared" si="4"/>
        <v>8.9149268047967052</v>
      </c>
      <c r="V1382" s="2">
        <v>0</v>
      </c>
      <c r="W1382" s="12">
        <v>1</v>
      </c>
      <c r="X1382" s="5">
        <v>1.417</v>
      </c>
      <c r="Y1382" s="6">
        <f t="shared" ref="Y1382:Y1441" si="85">X1382*100/1.417</f>
        <v>100.00000000000001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1</v>
      </c>
      <c r="AG1382" s="5">
        <v>1</v>
      </c>
      <c r="AH1382" s="5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11">
        <v>0</v>
      </c>
      <c r="AT1382" s="5">
        <v>0</v>
      </c>
      <c r="AU1382" s="5">
        <v>1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</row>
    <row r="1383" spans="1:52" ht="15.75" customHeight="1">
      <c r="A1383" s="4">
        <v>43132</v>
      </c>
      <c r="B1383" s="2" t="s">
        <v>5</v>
      </c>
      <c r="C1383" s="2">
        <v>3</v>
      </c>
      <c r="D1383" s="5" t="s">
        <v>18</v>
      </c>
      <c r="E1383" s="5">
        <v>350016.30719999998</v>
      </c>
      <c r="F1383" s="6">
        <f t="shared" si="0"/>
        <v>12.765735024380223</v>
      </c>
      <c r="G1383" s="7">
        <v>95057.319000000003</v>
      </c>
      <c r="H1383" s="31">
        <f>G1383+H1382</f>
        <v>180447.79200000002</v>
      </c>
      <c r="I1383" s="10">
        <f t="shared" si="83"/>
        <v>12.103196773919597</v>
      </c>
      <c r="J1383" s="10">
        <v>2</v>
      </c>
      <c r="K1383" s="10">
        <v>344.64</v>
      </c>
      <c r="L1383" s="6">
        <f t="shared" si="59"/>
        <v>5.8425003939680238</v>
      </c>
      <c r="M1383" s="11">
        <v>99.4</v>
      </c>
      <c r="N1383" s="11">
        <f t="shared" si="60"/>
        <v>4.6091622072576293</v>
      </c>
      <c r="O1383" s="5">
        <v>1</v>
      </c>
      <c r="P1383" s="5">
        <v>1</v>
      </c>
      <c r="Q1383" s="5">
        <v>0</v>
      </c>
      <c r="R1383" s="5">
        <v>0</v>
      </c>
      <c r="S1383" s="5">
        <f t="shared" si="61"/>
        <v>0</v>
      </c>
      <c r="T1383" s="5">
        <v>7442.2373729999999</v>
      </c>
      <c r="U1383" s="5">
        <f t="shared" si="4"/>
        <v>8.9149268047967052</v>
      </c>
      <c r="V1383" s="2">
        <v>0</v>
      </c>
      <c r="W1383" s="12">
        <v>1</v>
      </c>
      <c r="X1383" s="5">
        <v>1.3892</v>
      </c>
      <c r="Y1383" s="6">
        <f t="shared" si="85"/>
        <v>98.038108680310501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1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11">
        <v>0</v>
      </c>
      <c r="AT1383" s="5">
        <v>0</v>
      </c>
      <c r="AU1383" s="5">
        <v>1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</row>
    <row r="1384" spans="1:52" ht="15.75" customHeight="1">
      <c r="A1384" s="4">
        <v>43160</v>
      </c>
      <c r="B1384" s="2" t="s">
        <v>5</v>
      </c>
      <c r="C1384" s="2">
        <v>3</v>
      </c>
      <c r="D1384" s="5" t="s">
        <v>18</v>
      </c>
      <c r="E1384" s="5">
        <v>262512.2304</v>
      </c>
      <c r="F1384" s="6">
        <f t="shared" si="0"/>
        <v>12.478052951928442</v>
      </c>
      <c r="G1384" s="7">
        <v>138558.12599999999</v>
      </c>
      <c r="H1384" s="31">
        <f t="shared" ref="H1384:H1415" si="86">G1384+H1383</f>
        <v>319005.91800000001</v>
      </c>
      <c r="I1384" s="10">
        <f t="shared" si="83"/>
        <v>12.672964933319038</v>
      </c>
      <c r="J1384" s="10">
        <v>2</v>
      </c>
      <c r="K1384" s="10">
        <v>350.62</v>
      </c>
      <c r="L1384" s="6">
        <f t="shared" si="59"/>
        <v>5.859703015925728</v>
      </c>
      <c r="M1384" s="11">
        <v>99.8</v>
      </c>
      <c r="N1384" s="11">
        <f t="shared" si="60"/>
        <v>4.6131383556372683</v>
      </c>
      <c r="O1384" s="5">
        <v>1</v>
      </c>
      <c r="P1384" s="5">
        <v>1</v>
      </c>
      <c r="Q1384" s="5">
        <v>0</v>
      </c>
      <c r="R1384" s="5">
        <v>0</v>
      </c>
      <c r="S1384" s="5">
        <f t="shared" si="61"/>
        <v>0</v>
      </c>
      <c r="T1384" s="5">
        <v>7442.2373729999999</v>
      </c>
      <c r="U1384" s="5">
        <f t="shared" si="4"/>
        <v>8.9149268047967052</v>
      </c>
      <c r="V1384" s="2">
        <v>0</v>
      </c>
      <c r="W1384" s="12">
        <v>1</v>
      </c>
      <c r="X1384" s="5">
        <v>1.4021999999999999</v>
      </c>
      <c r="Y1384" s="6">
        <f t="shared" si="85"/>
        <v>98.955539872971059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6">
        <v>1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11">
        <v>0</v>
      </c>
      <c r="AT1384" s="5">
        <v>0</v>
      </c>
      <c r="AU1384" s="5">
        <v>1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</row>
    <row r="1385" spans="1:52" ht="15.75" customHeight="1">
      <c r="A1385" s="4">
        <v>43191</v>
      </c>
      <c r="B1385" s="2" t="s">
        <v>5</v>
      </c>
      <c r="C1385" s="2">
        <v>3</v>
      </c>
      <c r="D1385" s="5" t="s">
        <v>18</v>
      </c>
      <c r="E1385" s="5">
        <v>204176.17920000001</v>
      </c>
      <c r="F1385" s="6">
        <f t="shared" si="0"/>
        <v>12.226738523647535</v>
      </c>
      <c r="G1385" s="7">
        <v>133724.70300000001</v>
      </c>
      <c r="H1385" s="31">
        <f t="shared" si="86"/>
        <v>452730.62100000004</v>
      </c>
      <c r="I1385" s="10">
        <f t="shared" si="83"/>
        <v>13.02305257195825</v>
      </c>
      <c r="J1385" s="10">
        <v>2</v>
      </c>
      <c r="K1385" s="10">
        <v>351.08</v>
      </c>
      <c r="L1385" s="6">
        <f t="shared" si="59"/>
        <v>5.8610141177239168</v>
      </c>
      <c r="M1385" s="11">
        <v>101</v>
      </c>
      <c r="N1385" s="11">
        <f t="shared" si="60"/>
        <v>4.6249728132842707</v>
      </c>
      <c r="O1385" s="5">
        <v>1</v>
      </c>
      <c r="P1385" s="5">
        <v>1</v>
      </c>
      <c r="Q1385" s="5">
        <v>0</v>
      </c>
      <c r="R1385" s="5">
        <v>0</v>
      </c>
      <c r="S1385" s="5">
        <f t="shared" si="61"/>
        <v>0</v>
      </c>
      <c r="T1385" s="5">
        <v>7442.2373729999999</v>
      </c>
      <c r="U1385" s="5">
        <f t="shared" si="4"/>
        <v>8.9149268047967052</v>
      </c>
      <c r="V1385" s="2">
        <v>0</v>
      </c>
      <c r="W1385" s="12">
        <v>1</v>
      </c>
      <c r="X1385" s="5">
        <v>1.3783000000000001</v>
      </c>
      <c r="Y1385" s="6">
        <f t="shared" si="85"/>
        <v>97.268877911079755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6">
        <v>0</v>
      </c>
      <c r="AJ1385" s="6">
        <v>1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11">
        <v>0</v>
      </c>
      <c r="AT1385" s="5">
        <v>0</v>
      </c>
      <c r="AU1385" s="5">
        <v>1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</row>
    <row r="1386" spans="1:52" ht="15.75" customHeight="1">
      <c r="A1386" s="9">
        <v>43221</v>
      </c>
      <c r="B1386" s="2" t="s">
        <v>5</v>
      </c>
      <c r="C1386" s="2">
        <v>3</v>
      </c>
      <c r="D1386" s="5" t="s">
        <v>18</v>
      </c>
      <c r="E1386" s="5">
        <v>437520.38400000002</v>
      </c>
      <c r="F1386" s="6">
        <f t="shared" si="0"/>
        <v>12.988878575694432</v>
      </c>
      <c r="G1386" s="7">
        <v>120835.575</v>
      </c>
      <c r="H1386" s="31">
        <f t="shared" si="86"/>
        <v>573566.196</v>
      </c>
      <c r="I1386" s="10">
        <f t="shared" si="83"/>
        <v>13.259628633476535</v>
      </c>
      <c r="J1386" s="10">
        <v>2</v>
      </c>
      <c r="K1386" s="10">
        <v>373.8</v>
      </c>
      <c r="L1386" s="6">
        <f t="shared" si="59"/>
        <v>5.9237208950214626</v>
      </c>
      <c r="M1386" s="11">
        <v>102</v>
      </c>
      <c r="N1386" s="11">
        <f t="shared" si="60"/>
        <v>4.6347289882296359</v>
      </c>
      <c r="O1386" s="5">
        <v>1</v>
      </c>
      <c r="P1386" s="5">
        <v>1</v>
      </c>
      <c r="Q1386" s="5">
        <v>0</v>
      </c>
      <c r="R1386" s="5">
        <v>0</v>
      </c>
      <c r="S1386" s="5">
        <f t="shared" si="61"/>
        <v>0</v>
      </c>
      <c r="T1386" s="5">
        <v>7442.2373729999999</v>
      </c>
      <c r="U1386" s="5">
        <f t="shared" si="4"/>
        <v>8.9149268047967052</v>
      </c>
      <c r="V1386" s="2">
        <v>0</v>
      </c>
      <c r="W1386" s="12">
        <v>1</v>
      </c>
      <c r="X1386" s="5">
        <v>1.3295999999999999</v>
      </c>
      <c r="Y1386" s="6">
        <f t="shared" si="85"/>
        <v>93.8320395201129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6">
        <v>0</v>
      </c>
      <c r="AJ1386" s="6">
        <v>0</v>
      </c>
      <c r="AK1386" s="6">
        <v>1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11">
        <v>0</v>
      </c>
      <c r="AT1386" s="5">
        <v>0</v>
      </c>
      <c r="AU1386" s="5">
        <v>1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</row>
    <row r="1387" spans="1:52" ht="15.75" customHeight="1">
      <c r="A1387" s="4">
        <v>43252</v>
      </c>
      <c r="B1387" s="2" t="s">
        <v>5</v>
      </c>
      <c r="C1387" s="2">
        <v>3</v>
      </c>
      <c r="D1387" s="5" t="s">
        <v>18</v>
      </c>
      <c r="E1387" s="5">
        <v>291680.25599999999</v>
      </c>
      <c r="F1387" s="6">
        <f t="shared" si="0"/>
        <v>12.583413467586269</v>
      </c>
      <c r="G1387" s="7">
        <v>122446.716</v>
      </c>
      <c r="H1387" s="31">
        <f t="shared" si="86"/>
        <v>696012.91200000001</v>
      </c>
      <c r="I1387" s="10">
        <f t="shared" si="83"/>
        <v>13.453123490868613</v>
      </c>
      <c r="J1387" s="10">
        <v>2</v>
      </c>
      <c r="K1387" s="10">
        <v>340.32</v>
      </c>
      <c r="L1387" s="6">
        <f t="shared" si="59"/>
        <v>5.8298863514519272</v>
      </c>
      <c r="M1387" s="11">
        <v>104.6</v>
      </c>
      <c r="N1387" s="11">
        <f t="shared" si="60"/>
        <v>4.6596583712721609</v>
      </c>
      <c r="O1387" s="5">
        <v>1</v>
      </c>
      <c r="P1387" s="5">
        <v>1</v>
      </c>
      <c r="Q1387" s="5">
        <v>0</v>
      </c>
      <c r="R1387" s="5">
        <v>0</v>
      </c>
      <c r="S1387" s="5">
        <f t="shared" si="61"/>
        <v>0</v>
      </c>
      <c r="T1387" s="5">
        <v>7442.2373729999999</v>
      </c>
      <c r="U1387" s="5">
        <f t="shared" si="4"/>
        <v>8.9149268047967052</v>
      </c>
      <c r="V1387" s="2">
        <v>0</v>
      </c>
      <c r="W1387" s="12">
        <v>1</v>
      </c>
      <c r="X1387" s="5">
        <v>1.3108</v>
      </c>
      <c r="Y1387" s="6">
        <f t="shared" si="85"/>
        <v>92.505292872265329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6">
        <v>0</v>
      </c>
      <c r="AJ1387" s="6">
        <v>0</v>
      </c>
      <c r="AK1387" s="6">
        <v>0</v>
      </c>
      <c r="AL1387" s="6">
        <v>1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11">
        <v>0</v>
      </c>
      <c r="AT1387" s="5">
        <v>0</v>
      </c>
      <c r="AU1387" s="5">
        <v>1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</row>
    <row r="1388" spans="1:52" ht="15.75" customHeight="1">
      <c r="A1388" s="4">
        <v>43282</v>
      </c>
      <c r="B1388" s="2" t="s">
        <v>5</v>
      </c>
      <c r="C1388" s="2">
        <v>3</v>
      </c>
      <c r="D1388" s="5" t="s">
        <v>18</v>
      </c>
      <c r="E1388" s="5">
        <v>466688.40960000001</v>
      </c>
      <c r="F1388" s="6">
        <f t="shared" si="0"/>
        <v>13.053417096832003</v>
      </c>
      <c r="G1388" s="7">
        <v>124057.857</v>
      </c>
      <c r="H1388" s="31">
        <f t="shared" si="86"/>
        <v>820070.76899999997</v>
      </c>
      <c r="I1388" s="10">
        <f t="shared" si="83"/>
        <v>13.617145919175027</v>
      </c>
      <c r="J1388" s="10">
        <v>2</v>
      </c>
      <c r="K1388" s="10">
        <v>401.95</v>
      </c>
      <c r="L1388" s="6">
        <f t="shared" si="59"/>
        <v>5.9963277027739696</v>
      </c>
      <c r="M1388" s="11">
        <v>104.6</v>
      </c>
      <c r="N1388" s="11">
        <f t="shared" si="60"/>
        <v>4.6596583712721609</v>
      </c>
      <c r="O1388" s="5">
        <v>1</v>
      </c>
      <c r="P1388" s="5">
        <v>1</v>
      </c>
      <c r="Q1388" s="5">
        <v>0</v>
      </c>
      <c r="R1388" s="5">
        <v>0</v>
      </c>
      <c r="S1388" s="5">
        <f t="shared" si="61"/>
        <v>0</v>
      </c>
      <c r="T1388" s="5">
        <v>7442.2373729999999</v>
      </c>
      <c r="U1388" s="5">
        <f t="shared" si="4"/>
        <v>8.9149268047967052</v>
      </c>
      <c r="V1388" s="2">
        <v>0</v>
      </c>
      <c r="W1388" s="12">
        <v>1</v>
      </c>
      <c r="X1388" s="5">
        <v>1.3120000000000001</v>
      </c>
      <c r="Y1388" s="6">
        <f t="shared" si="85"/>
        <v>92.589978828510951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1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11">
        <v>0</v>
      </c>
      <c r="AT1388" s="5">
        <v>0</v>
      </c>
      <c r="AU1388" s="5">
        <v>1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</row>
    <row r="1389" spans="1:52" ht="15.75" customHeight="1">
      <c r="A1389" s="4">
        <v>43313</v>
      </c>
      <c r="B1389" s="2" t="s">
        <v>5</v>
      </c>
      <c r="C1389" s="2">
        <v>3</v>
      </c>
      <c r="D1389" s="5" t="s">
        <v>18</v>
      </c>
      <c r="E1389" s="5">
        <v>335432.29440000001</v>
      </c>
      <c r="F1389" s="6">
        <f t="shared" si="0"/>
        <v>12.723175409961428</v>
      </c>
      <c r="G1389" s="7">
        <v>136946.98499999999</v>
      </c>
      <c r="H1389" s="31">
        <f t="shared" si="86"/>
        <v>957017.75399999996</v>
      </c>
      <c r="I1389" s="10">
        <f t="shared" si="83"/>
        <v>13.771577221987148</v>
      </c>
      <c r="J1389" s="10">
        <v>2</v>
      </c>
      <c r="K1389" s="10">
        <v>390.44</v>
      </c>
      <c r="L1389" s="6">
        <f t="shared" si="59"/>
        <v>5.9672743083067648</v>
      </c>
      <c r="M1389" s="11">
        <v>105.9</v>
      </c>
      <c r="N1389" s="11">
        <f t="shared" si="60"/>
        <v>4.6718938180309992</v>
      </c>
      <c r="O1389" s="5">
        <v>1</v>
      </c>
      <c r="P1389" s="5">
        <v>1</v>
      </c>
      <c r="Q1389" s="5">
        <v>0</v>
      </c>
      <c r="R1389" s="5">
        <v>0</v>
      </c>
      <c r="S1389" s="5">
        <f t="shared" si="61"/>
        <v>0</v>
      </c>
      <c r="T1389" s="5">
        <v>7442.2373729999999</v>
      </c>
      <c r="U1389" s="5">
        <f t="shared" si="4"/>
        <v>8.9149268047967052</v>
      </c>
      <c r="V1389" s="2">
        <v>0</v>
      </c>
      <c r="W1389" s="12">
        <v>1</v>
      </c>
      <c r="X1389" s="5">
        <v>1.3004</v>
      </c>
      <c r="Y1389" s="6">
        <f t="shared" si="85"/>
        <v>91.771347918136897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1</v>
      </c>
      <c r="AO1389" s="6">
        <v>0</v>
      </c>
      <c r="AP1389" s="6">
        <v>0</v>
      </c>
      <c r="AQ1389" s="6">
        <v>0</v>
      </c>
      <c r="AR1389" s="6">
        <v>0</v>
      </c>
      <c r="AS1389" s="11">
        <v>0</v>
      </c>
      <c r="AT1389" s="5">
        <v>0</v>
      </c>
      <c r="AU1389" s="5">
        <v>1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</row>
    <row r="1390" spans="1:52" ht="15.75" customHeight="1">
      <c r="A1390" s="4">
        <v>43344</v>
      </c>
      <c r="B1390" s="2" t="s">
        <v>5</v>
      </c>
      <c r="C1390" s="2">
        <v>3</v>
      </c>
      <c r="D1390" s="5" t="s">
        <v>18</v>
      </c>
      <c r="E1390" s="5">
        <v>320848.28159999999</v>
      </c>
      <c r="F1390" s="6">
        <f t="shared" si="0"/>
        <v>12.678723647390592</v>
      </c>
      <c r="G1390" s="7">
        <v>125668.99800000001</v>
      </c>
      <c r="H1390" s="31">
        <f t="shared" si="86"/>
        <v>1082686.7519999999</v>
      </c>
      <c r="I1390" s="10">
        <f t="shared" si="83"/>
        <v>13.894956243147652</v>
      </c>
      <c r="J1390" s="10">
        <v>2</v>
      </c>
      <c r="K1390" s="10">
        <v>346.35</v>
      </c>
      <c r="L1390" s="6">
        <f t="shared" si="59"/>
        <v>5.8474498244686144</v>
      </c>
      <c r="M1390" s="11">
        <v>106.4</v>
      </c>
      <c r="N1390" s="11">
        <f t="shared" si="60"/>
        <v>4.6765601820747644</v>
      </c>
      <c r="O1390" s="5">
        <v>1</v>
      </c>
      <c r="P1390" s="5">
        <v>1</v>
      </c>
      <c r="Q1390" s="5">
        <v>0</v>
      </c>
      <c r="R1390" s="5">
        <v>0</v>
      </c>
      <c r="S1390" s="5">
        <f t="shared" si="61"/>
        <v>0</v>
      </c>
      <c r="T1390" s="5">
        <v>7442.2373729999999</v>
      </c>
      <c r="U1390" s="5">
        <f t="shared" si="4"/>
        <v>8.9149268047967052</v>
      </c>
      <c r="V1390" s="2">
        <v>0</v>
      </c>
      <c r="W1390" s="12">
        <v>1</v>
      </c>
      <c r="X1390" s="5">
        <v>1.3069999999999999</v>
      </c>
      <c r="Y1390" s="6">
        <f t="shared" si="85"/>
        <v>92.237120677487638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1</v>
      </c>
      <c r="AP1390" s="6">
        <v>0</v>
      </c>
      <c r="AQ1390" s="6">
        <v>0</v>
      </c>
      <c r="AR1390" s="6">
        <v>0</v>
      </c>
      <c r="AS1390" s="11">
        <v>0</v>
      </c>
      <c r="AT1390" s="5">
        <v>0</v>
      </c>
      <c r="AU1390" s="5">
        <v>1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</row>
    <row r="1391" spans="1:52" ht="15.75" customHeight="1">
      <c r="A1391" s="4">
        <v>43374</v>
      </c>
      <c r="B1391" s="2" t="s">
        <v>5</v>
      </c>
      <c r="C1391" s="2">
        <v>3</v>
      </c>
      <c r="D1391" s="5" t="s">
        <v>18</v>
      </c>
      <c r="E1391" s="5">
        <v>554192.48640000005</v>
      </c>
      <c r="F1391" s="6">
        <f t="shared" si="0"/>
        <v>13.225267353758664</v>
      </c>
      <c r="G1391" s="7">
        <v>77334.767999999996</v>
      </c>
      <c r="H1391" s="31">
        <f t="shared" si="86"/>
        <v>1160021.5199999998</v>
      </c>
      <c r="I1391" s="10">
        <f t="shared" si="83"/>
        <v>13.963949114634604</v>
      </c>
      <c r="J1391" s="10">
        <v>2</v>
      </c>
      <c r="K1391" s="10">
        <v>383.7</v>
      </c>
      <c r="L1391" s="6">
        <f t="shared" si="59"/>
        <v>5.9498609972529071</v>
      </c>
      <c r="M1391" s="11">
        <v>107.1</v>
      </c>
      <c r="N1391" s="11">
        <f t="shared" si="60"/>
        <v>4.6830567246451622</v>
      </c>
      <c r="O1391" s="5">
        <v>1</v>
      </c>
      <c r="P1391" s="5">
        <v>1</v>
      </c>
      <c r="Q1391" s="5">
        <v>0</v>
      </c>
      <c r="R1391" s="5">
        <v>0</v>
      </c>
      <c r="S1391" s="5">
        <f t="shared" si="61"/>
        <v>0</v>
      </c>
      <c r="T1391" s="5">
        <v>7442.2373729999999</v>
      </c>
      <c r="U1391" s="5">
        <f t="shared" si="4"/>
        <v>8.9149268047967052</v>
      </c>
      <c r="V1391" s="2">
        <v>0</v>
      </c>
      <c r="W1391" s="12">
        <v>1</v>
      </c>
      <c r="X1391" s="5">
        <v>1.2714000000000001</v>
      </c>
      <c r="Y1391" s="6">
        <f t="shared" si="85"/>
        <v>89.724770642201847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1</v>
      </c>
      <c r="AQ1391" s="6">
        <v>0</v>
      </c>
      <c r="AR1391" s="6">
        <v>0</v>
      </c>
      <c r="AS1391" s="11">
        <v>0</v>
      </c>
      <c r="AT1391" s="5">
        <v>0</v>
      </c>
      <c r="AU1391" s="5">
        <v>1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</row>
    <row r="1392" spans="1:52" ht="15.75" customHeight="1">
      <c r="A1392" s="4">
        <v>43405</v>
      </c>
      <c r="B1392" s="2" t="s">
        <v>5</v>
      </c>
      <c r="C1392" s="2">
        <v>3</v>
      </c>
      <c r="D1392" s="5" t="s">
        <v>18</v>
      </c>
      <c r="E1392" s="5">
        <v>408352.35840000003</v>
      </c>
      <c r="F1392" s="6">
        <f t="shared" si="0"/>
        <v>12.919885704207481</v>
      </c>
      <c r="G1392" s="7">
        <v>66056.781000000003</v>
      </c>
      <c r="H1392" s="31">
        <f t="shared" si="86"/>
        <v>1226078.3009999997</v>
      </c>
      <c r="I1392" s="10">
        <f t="shared" si="83"/>
        <v>14.019331260486188</v>
      </c>
      <c r="J1392" s="10">
        <v>2</v>
      </c>
      <c r="K1392" s="10">
        <v>402.49</v>
      </c>
      <c r="L1392" s="6">
        <f t="shared" si="59"/>
        <v>5.9976702518294864</v>
      </c>
      <c r="M1392" s="11">
        <v>107.7</v>
      </c>
      <c r="N1392" s="11">
        <f t="shared" si="60"/>
        <v>4.6885917941271638</v>
      </c>
      <c r="O1392" s="5">
        <v>1</v>
      </c>
      <c r="P1392" s="5">
        <v>1</v>
      </c>
      <c r="Q1392" s="5">
        <v>0</v>
      </c>
      <c r="R1392" s="5">
        <v>0</v>
      </c>
      <c r="S1392" s="5">
        <f t="shared" si="61"/>
        <v>0</v>
      </c>
      <c r="T1392" s="5">
        <v>7442.2373729999999</v>
      </c>
      <c r="U1392" s="5">
        <f t="shared" si="4"/>
        <v>8.9149268047967052</v>
      </c>
      <c r="V1392" s="2">
        <v>0</v>
      </c>
      <c r="W1392" s="12">
        <v>1</v>
      </c>
      <c r="X1392" s="5">
        <v>1.2757000000000001</v>
      </c>
      <c r="Y1392" s="6">
        <f t="shared" si="85"/>
        <v>90.028228652081864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1</v>
      </c>
      <c r="AR1392" s="6">
        <v>0</v>
      </c>
      <c r="AS1392" s="11">
        <v>0</v>
      </c>
      <c r="AT1392" s="5">
        <v>0</v>
      </c>
      <c r="AU1392" s="5">
        <v>1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</row>
    <row r="1393" spans="1:52" ht="15.75" customHeight="1">
      <c r="A1393" s="4">
        <v>43435</v>
      </c>
      <c r="B1393" s="2" t="s">
        <v>5</v>
      </c>
      <c r="C1393" s="2">
        <v>3</v>
      </c>
      <c r="D1393" s="5" t="s">
        <v>18</v>
      </c>
      <c r="E1393" s="5">
        <v>466688.40960000001</v>
      </c>
      <c r="F1393" s="6">
        <f t="shared" si="0"/>
        <v>13.053417096832003</v>
      </c>
      <c r="G1393" s="7">
        <v>75723.626999999993</v>
      </c>
      <c r="H1393" s="31">
        <f t="shared" si="86"/>
        <v>1301801.9279999998</v>
      </c>
      <c r="I1393" s="10">
        <f t="shared" si="83"/>
        <v>14.079259961145599</v>
      </c>
      <c r="J1393" s="10">
        <v>2</v>
      </c>
      <c r="K1393" s="10">
        <v>390.49</v>
      </c>
      <c r="L1393" s="6">
        <f t="shared" si="59"/>
        <v>5.9674023607572231</v>
      </c>
      <c r="M1393" s="11">
        <v>107.8</v>
      </c>
      <c r="N1393" s="11">
        <f t="shared" si="60"/>
        <v>4.6895113344218426</v>
      </c>
      <c r="O1393" s="5">
        <v>1</v>
      </c>
      <c r="P1393" s="5">
        <v>1</v>
      </c>
      <c r="Q1393" s="5">
        <v>0</v>
      </c>
      <c r="R1393" s="5">
        <v>0</v>
      </c>
      <c r="S1393" s="5">
        <f t="shared" si="61"/>
        <v>0</v>
      </c>
      <c r="T1393" s="5">
        <v>7442.2373729999999</v>
      </c>
      <c r="U1393" s="5">
        <f t="shared" si="4"/>
        <v>8.9149268047967052</v>
      </c>
      <c r="V1393" s="2">
        <v>0</v>
      </c>
      <c r="W1393" s="12">
        <v>1</v>
      </c>
      <c r="X1393" s="5">
        <v>1.268</v>
      </c>
      <c r="Y1393" s="6">
        <f t="shared" si="85"/>
        <v>89.484827099505992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1</v>
      </c>
      <c r="AS1393" s="11">
        <v>0</v>
      </c>
      <c r="AT1393" s="5">
        <v>0</v>
      </c>
      <c r="AU1393" s="5">
        <v>1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</row>
    <row r="1394" spans="1:52" ht="15.75" customHeight="1">
      <c r="A1394" s="4">
        <v>43466</v>
      </c>
      <c r="B1394" s="2" t="s">
        <v>5</v>
      </c>
      <c r="C1394" s="2">
        <v>3</v>
      </c>
      <c r="D1394" s="5" t="s">
        <v>18</v>
      </c>
      <c r="E1394" s="5">
        <v>401063.93599999999</v>
      </c>
      <c r="F1394" s="6">
        <f t="shared" si="0"/>
        <v>12.901876134975787</v>
      </c>
      <c r="G1394" s="7">
        <v>71158.727499999994</v>
      </c>
      <c r="H1394" s="31">
        <f t="shared" si="86"/>
        <v>1372960.6554999999</v>
      </c>
      <c r="I1394" s="10">
        <f t="shared" si="83"/>
        <v>14.132480028476447</v>
      </c>
      <c r="J1394" s="10">
        <v>2</v>
      </c>
      <c r="K1394" s="10">
        <v>401.35</v>
      </c>
      <c r="L1394" s="6">
        <f t="shared" si="59"/>
        <v>5.9948338645775863</v>
      </c>
      <c r="M1394" s="11">
        <v>108.5</v>
      </c>
      <c r="N1394" s="11">
        <f t="shared" si="60"/>
        <v>4.6959245492565556</v>
      </c>
      <c r="O1394" s="5">
        <v>1</v>
      </c>
      <c r="P1394" s="5">
        <v>1</v>
      </c>
      <c r="Q1394" s="5">
        <v>0</v>
      </c>
      <c r="R1394" s="5">
        <v>0</v>
      </c>
      <c r="S1394" s="5">
        <f t="shared" si="61"/>
        <v>0</v>
      </c>
      <c r="T1394" s="5">
        <v>7442.2373729999999</v>
      </c>
      <c r="U1394" s="5">
        <f t="shared" si="4"/>
        <v>8.9149268047967052</v>
      </c>
      <c r="V1394" s="2">
        <v>0</v>
      </c>
      <c r="W1394" s="12">
        <v>1</v>
      </c>
      <c r="X1394" s="5">
        <v>1.3122</v>
      </c>
      <c r="Y1394" s="6">
        <f t="shared" si="85"/>
        <v>92.604093154551862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1</v>
      </c>
      <c r="AH1394" s="5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11">
        <v>0</v>
      </c>
      <c r="AT1394" s="5">
        <v>0</v>
      </c>
      <c r="AU1394" s="5">
        <v>1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</row>
    <row r="1395" spans="1:52" ht="15.75" customHeight="1">
      <c r="A1395" s="4">
        <v>43497</v>
      </c>
      <c r="B1395" s="2" t="s">
        <v>5</v>
      </c>
      <c r="C1395" s="2">
        <v>3</v>
      </c>
      <c r="D1395" s="5" t="s">
        <v>18</v>
      </c>
      <c r="E1395" s="5">
        <v>370212.864</v>
      </c>
      <c r="F1395" s="6">
        <f t="shared" si="0"/>
        <v>12.82183342730225</v>
      </c>
      <c r="G1395" s="7">
        <v>79214.432499999995</v>
      </c>
      <c r="H1395" s="31">
        <f t="shared" si="86"/>
        <v>1452175.088</v>
      </c>
      <c r="I1395" s="10">
        <f t="shared" si="83"/>
        <v>14.188573051119247</v>
      </c>
      <c r="J1395" s="10">
        <v>2</v>
      </c>
      <c r="K1395" s="10">
        <v>389.37</v>
      </c>
      <c r="L1395" s="6">
        <f t="shared" si="59"/>
        <v>5.9645300483677772</v>
      </c>
      <c r="M1395" s="11">
        <v>108.7</v>
      </c>
      <c r="N1395" s="11">
        <f t="shared" si="60"/>
        <v>4.697749367281185</v>
      </c>
      <c r="O1395" s="5">
        <v>1</v>
      </c>
      <c r="P1395" s="5">
        <v>1</v>
      </c>
      <c r="Q1395" s="5">
        <v>0</v>
      </c>
      <c r="R1395" s="5">
        <v>0</v>
      </c>
      <c r="S1395" s="5">
        <f t="shared" si="61"/>
        <v>0</v>
      </c>
      <c r="T1395" s="5">
        <v>7442.2373729999999</v>
      </c>
      <c r="U1395" s="5">
        <f t="shared" si="4"/>
        <v>8.9149268047967052</v>
      </c>
      <c r="V1395" s="2">
        <v>0</v>
      </c>
      <c r="W1395" s="12">
        <v>1</v>
      </c>
      <c r="X1395" s="5">
        <v>1.3289</v>
      </c>
      <c r="Y1395" s="6">
        <f t="shared" si="85"/>
        <v>93.782639378969648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1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11">
        <v>0</v>
      </c>
      <c r="AT1395" s="5">
        <v>0</v>
      </c>
      <c r="AU1395" s="5">
        <v>1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</row>
    <row r="1396" spans="1:52" ht="15.75" customHeight="1">
      <c r="A1396" s="4">
        <v>43525</v>
      </c>
      <c r="B1396" s="2" t="s">
        <v>5</v>
      </c>
      <c r="C1396" s="2">
        <v>3</v>
      </c>
      <c r="D1396" s="5" t="s">
        <v>18</v>
      </c>
      <c r="E1396" s="5">
        <v>277659.64799999999</v>
      </c>
      <c r="F1396" s="6">
        <f t="shared" si="0"/>
        <v>12.534151354850469</v>
      </c>
      <c r="G1396" s="7">
        <v>115465.105</v>
      </c>
      <c r="H1396" s="31">
        <f t="shared" si="86"/>
        <v>1567640.193</v>
      </c>
      <c r="I1396" s="10">
        <f t="shared" si="83"/>
        <v>14.265081984810509</v>
      </c>
      <c r="J1396" s="10">
        <v>2</v>
      </c>
      <c r="K1396" s="10">
        <v>384.07</v>
      </c>
      <c r="L1396" s="6">
        <f t="shared" si="59"/>
        <v>5.950824827641287</v>
      </c>
      <c r="M1396" s="11">
        <v>110</v>
      </c>
      <c r="N1396" s="11">
        <f t="shared" si="60"/>
        <v>4.7095302013123339</v>
      </c>
      <c r="O1396" s="5">
        <v>1</v>
      </c>
      <c r="P1396" s="5">
        <v>1</v>
      </c>
      <c r="Q1396" s="5">
        <v>0</v>
      </c>
      <c r="R1396" s="5">
        <v>0</v>
      </c>
      <c r="S1396" s="5">
        <f t="shared" si="61"/>
        <v>0</v>
      </c>
      <c r="T1396" s="5">
        <v>7442.2373729999999</v>
      </c>
      <c r="U1396" s="5">
        <f t="shared" si="4"/>
        <v>8.9149268047967052</v>
      </c>
      <c r="V1396" s="2">
        <v>0</v>
      </c>
      <c r="W1396" s="12">
        <v>1</v>
      </c>
      <c r="X1396" s="5">
        <v>1.3061</v>
      </c>
      <c r="Y1396" s="6">
        <f t="shared" si="85"/>
        <v>92.173606210303461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6">
        <v>1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11">
        <v>0</v>
      </c>
      <c r="AT1396" s="5">
        <v>0</v>
      </c>
      <c r="AU1396" s="5">
        <v>1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</row>
    <row r="1397" spans="1:52" ht="15.75" customHeight="1">
      <c r="A1397" s="4">
        <v>43556</v>
      </c>
      <c r="B1397" s="2" t="s">
        <v>5</v>
      </c>
      <c r="C1397" s="2">
        <v>3</v>
      </c>
      <c r="D1397" s="5" t="s">
        <v>18</v>
      </c>
      <c r="E1397" s="5">
        <v>215957.50399999999</v>
      </c>
      <c r="F1397" s="6">
        <f t="shared" si="0"/>
        <v>12.282836926569562</v>
      </c>
      <c r="G1397" s="7">
        <v>111437.2525</v>
      </c>
      <c r="H1397" s="31">
        <f t="shared" si="86"/>
        <v>1679077.4454999999</v>
      </c>
      <c r="I1397" s="10">
        <f t="shared" si="83"/>
        <v>14.333755060963746</v>
      </c>
      <c r="J1397" s="10">
        <v>2</v>
      </c>
      <c r="K1397" s="10">
        <v>374.23</v>
      </c>
      <c r="L1397" s="6">
        <f t="shared" si="59"/>
        <v>5.9248705816579976</v>
      </c>
      <c r="M1397" s="11">
        <v>106.7</v>
      </c>
      <c r="N1397" s="11">
        <f t="shared" si="60"/>
        <v>4.6793495841623427</v>
      </c>
      <c r="O1397" s="5">
        <v>1</v>
      </c>
      <c r="P1397" s="5">
        <v>1</v>
      </c>
      <c r="Q1397" s="5">
        <v>0</v>
      </c>
      <c r="R1397" s="5">
        <v>0</v>
      </c>
      <c r="S1397" s="5">
        <f t="shared" si="61"/>
        <v>0</v>
      </c>
      <c r="T1397" s="5">
        <v>7442.2373729999999</v>
      </c>
      <c r="U1397" s="5">
        <f t="shared" si="4"/>
        <v>8.9149268047967052</v>
      </c>
      <c r="V1397" s="2">
        <v>0</v>
      </c>
      <c r="W1397" s="12">
        <v>1</v>
      </c>
      <c r="X1397" s="5">
        <v>1.2931999999999999</v>
      </c>
      <c r="Y1397" s="6">
        <f t="shared" si="85"/>
        <v>91.263232180663366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6">
        <v>0</v>
      </c>
      <c r="AJ1397" s="6">
        <v>1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11">
        <v>0</v>
      </c>
      <c r="AT1397" s="5">
        <v>0</v>
      </c>
      <c r="AU1397" s="5">
        <v>1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</row>
    <row r="1398" spans="1:52" ht="15.75" customHeight="1">
      <c r="A1398" s="9">
        <v>43586</v>
      </c>
      <c r="B1398" s="2" t="s">
        <v>5</v>
      </c>
      <c r="C1398" s="2">
        <v>3</v>
      </c>
      <c r="D1398" s="5" t="s">
        <v>18</v>
      </c>
      <c r="E1398" s="5">
        <v>462766.08000000002</v>
      </c>
      <c r="F1398" s="6">
        <f t="shared" si="0"/>
        <v>13.044976978616459</v>
      </c>
      <c r="G1398" s="7">
        <v>100696.3125</v>
      </c>
      <c r="H1398" s="31">
        <f t="shared" si="86"/>
        <v>1779773.7579999999</v>
      </c>
      <c r="I1398" s="10">
        <f t="shared" si="83"/>
        <v>14.391996811942901</v>
      </c>
      <c r="J1398" s="10">
        <v>2</v>
      </c>
      <c r="K1398" s="10">
        <v>425.1</v>
      </c>
      <c r="L1398" s="6">
        <f t="shared" si="59"/>
        <v>6.0523244353647447</v>
      </c>
      <c r="M1398" s="11">
        <v>107.8</v>
      </c>
      <c r="N1398" s="11">
        <f t="shared" si="60"/>
        <v>4.6895113344218426</v>
      </c>
      <c r="O1398" s="5">
        <v>1</v>
      </c>
      <c r="P1398" s="5">
        <v>1</v>
      </c>
      <c r="Q1398" s="5">
        <v>0</v>
      </c>
      <c r="R1398" s="5">
        <v>0</v>
      </c>
      <c r="S1398" s="5">
        <f t="shared" si="61"/>
        <v>0</v>
      </c>
      <c r="T1398" s="5">
        <v>7442.2373729999999</v>
      </c>
      <c r="U1398" s="5">
        <f t="shared" si="4"/>
        <v>8.9149268047967052</v>
      </c>
      <c r="V1398" s="2">
        <v>0</v>
      </c>
      <c r="W1398" s="12">
        <v>1</v>
      </c>
      <c r="X1398" s="5">
        <v>1.2598</v>
      </c>
      <c r="Y1398" s="6">
        <f t="shared" si="85"/>
        <v>88.906139731827807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6">
        <v>0</v>
      </c>
      <c r="AJ1398" s="6">
        <v>0</v>
      </c>
      <c r="AK1398" s="6">
        <v>1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11">
        <v>0</v>
      </c>
      <c r="AT1398" s="5">
        <v>0</v>
      </c>
      <c r="AU1398" s="5">
        <v>1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</row>
    <row r="1399" spans="1:52" ht="15.75" customHeight="1">
      <c r="A1399" s="4">
        <v>43617</v>
      </c>
      <c r="B1399" s="2" t="s">
        <v>5</v>
      </c>
      <c r="C1399" s="2">
        <v>3</v>
      </c>
      <c r="D1399" s="5" t="s">
        <v>18</v>
      </c>
      <c r="E1399" s="5">
        <v>308510.71999999997</v>
      </c>
      <c r="F1399" s="6">
        <f t="shared" si="0"/>
        <v>12.639511870508295</v>
      </c>
      <c r="G1399" s="7">
        <v>102038.93</v>
      </c>
      <c r="H1399" s="31">
        <f t="shared" si="86"/>
        <v>1881812.6879999998</v>
      </c>
      <c r="I1399" s="10">
        <f t="shared" si="83"/>
        <v>14.447746066012675</v>
      </c>
      <c r="J1399" s="10">
        <v>2</v>
      </c>
      <c r="K1399" s="10">
        <v>374.76</v>
      </c>
      <c r="L1399" s="6">
        <f t="shared" si="59"/>
        <v>5.9262858210829874</v>
      </c>
      <c r="M1399" s="11">
        <v>107</v>
      </c>
      <c r="N1399" s="11">
        <f t="shared" si="60"/>
        <v>4.6821312271242199</v>
      </c>
      <c r="O1399" s="5">
        <v>1</v>
      </c>
      <c r="P1399" s="5">
        <v>1</v>
      </c>
      <c r="Q1399" s="5">
        <v>0</v>
      </c>
      <c r="R1399" s="5">
        <v>0</v>
      </c>
      <c r="S1399" s="5">
        <f t="shared" si="61"/>
        <v>0</v>
      </c>
      <c r="T1399" s="5">
        <v>7442.2373729999999</v>
      </c>
      <c r="U1399" s="5">
        <f t="shared" si="4"/>
        <v>8.9149268047967052</v>
      </c>
      <c r="V1399" s="2">
        <v>0</v>
      </c>
      <c r="W1399" s="12">
        <v>1</v>
      </c>
      <c r="X1399" s="5">
        <v>1.2670999999999999</v>
      </c>
      <c r="Y1399" s="6">
        <f t="shared" si="85"/>
        <v>89.421312632321801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6">
        <v>0</v>
      </c>
      <c r="AJ1399" s="6">
        <v>0</v>
      </c>
      <c r="AK1399" s="6">
        <v>0</v>
      </c>
      <c r="AL1399" s="6">
        <v>1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11">
        <v>0</v>
      </c>
      <c r="AT1399" s="5">
        <v>0</v>
      </c>
      <c r="AU1399" s="5">
        <v>1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</row>
    <row r="1400" spans="1:52" ht="15.75" customHeight="1">
      <c r="A1400" s="4">
        <v>43647</v>
      </c>
      <c r="B1400" s="2" t="s">
        <v>5</v>
      </c>
      <c r="C1400" s="2">
        <v>3</v>
      </c>
      <c r="D1400" s="5" t="s">
        <v>18</v>
      </c>
      <c r="E1400" s="5">
        <v>493617.152</v>
      </c>
      <c r="F1400" s="6">
        <f t="shared" si="0"/>
        <v>13.10951549975403</v>
      </c>
      <c r="G1400" s="7">
        <v>103381.5475</v>
      </c>
      <c r="H1400" s="31">
        <f t="shared" si="86"/>
        <v>1985194.2355</v>
      </c>
      <c r="I1400" s="10">
        <f t="shared" si="83"/>
        <v>14.501227318953548</v>
      </c>
      <c r="J1400" s="10">
        <v>2</v>
      </c>
      <c r="K1400" s="10">
        <v>428.56</v>
      </c>
      <c r="L1400" s="6">
        <f t="shared" si="59"/>
        <v>6.0604307515727047</v>
      </c>
      <c r="M1400" s="11">
        <v>107.4</v>
      </c>
      <c r="N1400" s="11">
        <f t="shared" si="60"/>
        <v>4.6858280890055459</v>
      </c>
      <c r="O1400" s="5">
        <v>1</v>
      </c>
      <c r="P1400" s="5">
        <v>1</v>
      </c>
      <c r="Q1400" s="5">
        <v>0</v>
      </c>
      <c r="R1400" s="5">
        <v>0</v>
      </c>
      <c r="S1400" s="5">
        <f t="shared" si="61"/>
        <v>0</v>
      </c>
      <c r="T1400" s="5">
        <v>7442.2373729999999</v>
      </c>
      <c r="U1400" s="5">
        <f t="shared" si="4"/>
        <v>8.9149268047967052</v>
      </c>
      <c r="V1400" s="2">
        <v>0</v>
      </c>
      <c r="W1400" s="12">
        <v>1</v>
      </c>
      <c r="X1400" s="5">
        <v>1.2149000000000001</v>
      </c>
      <c r="Y1400" s="6">
        <f t="shared" si="85"/>
        <v>85.737473535638671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1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11">
        <v>0</v>
      </c>
      <c r="AT1400" s="5">
        <v>0</v>
      </c>
      <c r="AU1400" s="5">
        <v>1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</row>
    <row r="1401" spans="1:52" ht="15.75" customHeight="1">
      <c r="A1401" s="4">
        <v>43678</v>
      </c>
      <c r="B1401" s="2" t="s">
        <v>5</v>
      </c>
      <c r="C1401" s="2">
        <v>3</v>
      </c>
      <c r="D1401" s="5" t="s">
        <v>18</v>
      </c>
      <c r="E1401" s="5">
        <v>354787.32799999998</v>
      </c>
      <c r="F1401" s="6">
        <f t="shared" si="0"/>
        <v>12.779273812883455</v>
      </c>
      <c r="G1401" s="7">
        <v>114122.4875</v>
      </c>
      <c r="H1401" s="31">
        <f t="shared" si="86"/>
        <v>2099316.7229999998</v>
      </c>
      <c r="I1401" s="10">
        <f t="shared" si="83"/>
        <v>14.557122479749347</v>
      </c>
      <c r="J1401" s="10">
        <v>2</v>
      </c>
      <c r="K1401" s="10">
        <v>388</v>
      </c>
      <c r="L1401" s="6">
        <f t="shared" si="59"/>
        <v>5.9610053396232736</v>
      </c>
      <c r="M1401" s="11">
        <v>106.5</v>
      </c>
      <c r="N1401" s="11">
        <f t="shared" si="60"/>
        <v>4.677490847567717</v>
      </c>
      <c r="O1401" s="5">
        <v>1</v>
      </c>
      <c r="P1401" s="5">
        <v>1</v>
      </c>
      <c r="Q1401" s="5">
        <v>0</v>
      </c>
      <c r="R1401" s="5">
        <v>0</v>
      </c>
      <c r="S1401" s="5">
        <f t="shared" si="61"/>
        <v>0</v>
      </c>
      <c r="T1401" s="5">
        <v>7442.2373729999999</v>
      </c>
      <c r="U1401" s="5">
        <f t="shared" si="4"/>
        <v>8.9149268047967052</v>
      </c>
      <c r="V1401" s="2">
        <v>0</v>
      </c>
      <c r="W1401" s="12">
        <v>1</v>
      </c>
      <c r="X1401" s="5">
        <v>1.2170000000000001</v>
      </c>
      <c r="Y1401" s="6">
        <f t="shared" si="85"/>
        <v>85.885673959068455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1</v>
      </c>
      <c r="AO1401" s="6">
        <v>0</v>
      </c>
      <c r="AP1401" s="6">
        <v>0</v>
      </c>
      <c r="AQ1401" s="6">
        <v>0</v>
      </c>
      <c r="AR1401" s="6">
        <v>0</v>
      </c>
      <c r="AS1401" s="11">
        <v>0</v>
      </c>
      <c r="AT1401" s="5">
        <v>0</v>
      </c>
      <c r="AU1401" s="5">
        <v>1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</row>
    <row r="1402" spans="1:52" ht="15.75" customHeight="1">
      <c r="A1402" s="4">
        <v>43709</v>
      </c>
      <c r="B1402" s="2" t="s">
        <v>5</v>
      </c>
      <c r="C1402" s="2">
        <v>3</v>
      </c>
      <c r="D1402" s="5" t="s">
        <v>18</v>
      </c>
      <c r="E1402" s="5">
        <v>339361.79200000002</v>
      </c>
      <c r="F1402" s="6">
        <f t="shared" si="0"/>
        <v>12.734822050312621</v>
      </c>
      <c r="G1402" s="7">
        <v>104724.16499999999</v>
      </c>
      <c r="H1402" s="31">
        <f t="shared" si="86"/>
        <v>2204040.8879999998</v>
      </c>
      <c r="I1402" s="10">
        <f t="shared" si="83"/>
        <v>14.605803000806999</v>
      </c>
      <c r="J1402" s="10">
        <v>2</v>
      </c>
      <c r="K1402" s="10">
        <v>390.59</v>
      </c>
      <c r="L1402" s="6">
        <f t="shared" si="59"/>
        <v>5.967658416476346</v>
      </c>
      <c r="M1402" s="11">
        <v>107.1</v>
      </c>
      <c r="N1402" s="11">
        <f t="shared" si="60"/>
        <v>4.6830567246451622</v>
      </c>
      <c r="O1402" s="5">
        <v>1</v>
      </c>
      <c r="P1402" s="5">
        <v>1</v>
      </c>
      <c r="Q1402" s="5">
        <v>0</v>
      </c>
      <c r="R1402" s="5">
        <v>0</v>
      </c>
      <c r="S1402" s="5">
        <f t="shared" si="61"/>
        <v>0</v>
      </c>
      <c r="T1402" s="5">
        <v>7442.2373729999999</v>
      </c>
      <c r="U1402" s="5">
        <f t="shared" si="4"/>
        <v>8.9149268047967052</v>
      </c>
      <c r="V1402" s="2">
        <v>0</v>
      </c>
      <c r="W1402" s="12">
        <v>1</v>
      </c>
      <c r="X1402" s="5">
        <v>1.2283999999999999</v>
      </c>
      <c r="Y1402" s="6">
        <f t="shared" si="85"/>
        <v>86.690190543401542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1</v>
      </c>
      <c r="AP1402" s="6">
        <v>0</v>
      </c>
      <c r="AQ1402" s="6">
        <v>0</v>
      </c>
      <c r="AR1402" s="6">
        <v>0</v>
      </c>
      <c r="AS1402" s="11">
        <v>0</v>
      </c>
      <c r="AT1402" s="5">
        <v>0</v>
      </c>
      <c r="AU1402" s="5">
        <v>1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</row>
    <row r="1403" spans="1:52" ht="15.75" customHeight="1">
      <c r="A1403" s="4">
        <v>43739</v>
      </c>
      <c r="B1403" s="2" t="s">
        <v>5</v>
      </c>
      <c r="C1403" s="2">
        <v>3</v>
      </c>
      <c r="D1403" s="5" t="s">
        <v>18</v>
      </c>
      <c r="E1403" s="5">
        <v>586170.36800000002</v>
      </c>
      <c r="F1403" s="6">
        <f t="shared" si="0"/>
        <v>13.281365756680691</v>
      </c>
      <c r="G1403" s="7">
        <v>64445.64</v>
      </c>
      <c r="H1403" s="31">
        <f t="shared" si="86"/>
        <v>2268486.5279999999</v>
      </c>
      <c r="I1403" s="10">
        <f t="shared" si="83"/>
        <v>14.634623439342491</v>
      </c>
      <c r="J1403" s="10">
        <v>2</v>
      </c>
      <c r="K1403" s="10">
        <v>405.46</v>
      </c>
      <c r="L1403" s="6">
        <f t="shared" si="59"/>
        <v>6.0050222250400473</v>
      </c>
      <c r="M1403" s="11">
        <v>107.7</v>
      </c>
      <c r="N1403" s="11">
        <f t="shared" si="60"/>
        <v>4.6885917941271638</v>
      </c>
      <c r="O1403" s="5">
        <v>1</v>
      </c>
      <c r="P1403" s="5">
        <v>1</v>
      </c>
      <c r="Q1403" s="5">
        <v>0</v>
      </c>
      <c r="R1403" s="5">
        <v>0</v>
      </c>
      <c r="S1403" s="5">
        <f t="shared" si="61"/>
        <v>0</v>
      </c>
      <c r="T1403" s="5">
        <v>7442.2373729999999</v>
      </c>
      <c r="U1403" s="5">
        <f t="shared" si="4"/>
        <v>8.9149268047967052</v>
      </c>
      <c r="V1403" s="2">
        <v>0</v>
      </c>
      <c r="W1403" s="12">
        <v>1</v>
      </c>
      <c r="X1403" s="5">
        <v>1.2916000000000001</v>
      </c>
      <c r="Y1403" s="6">
        <f t="shared" si="85"/>
        <v>91.150317572335922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1</v>
      </c>
      <c r="AQ1403" s="6">
        <v>0</v>
      </c>
      <c r="AR1403" s="6">
        <v>0</v>
      </c>
      <c r="AS1403" s="11">
        <v>0</v>
      </c>
      <c r="AT1403" s="5">
        <v>0</v>
      </c>
      <c r="AU1403" s="5">
        <v>1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</row>
    <row r="1404" spans="1:52" ht="15.75" customHeight="1">
      <c r="A1404" s="4">
        <v>43770</v>
      </c>
      <c r="B1404" s="2" t="s">
        <v>5</v>
      </c>
      <c r="C1404" s="2">
        <v>3</v>
      </c>
      <c r="D1404" s="5" t="s">
        <v>18</v>
      </c>
      <c r="E1404" s="5">
        <v>431915.00799999997</v>
      </c>
      <c r="F1404" s="6">
        <f t="shared" si="0"/>
        <v>12.975984107129507</v>
      </c>
      <c r="G1404" s="7">
        <v>55047.317499999997</v>
      </c>
      <c r="H1404" s="31">
        <f t="shared" si="86"/>
        <v>2323533.8454999998</v>
      </c>
      <c r="I1404" s="10">
        <f t="shared" si="83"/>
        <v>14.658599794003187</v>
      </c>
      <c r="J1404" s="10">
        <v>2</v>
      </c>
      <c r="K1404" s="10">
        <v>410.6</v>
      </c>
      <c r="L1404" s="6">
        <f t="shared" si="59"/>
        <v>6.0176195045848333</v>
      </c>
      <c r="M1404" s="11">
        <v>106.8</v>
      </c>
      <c r="N1404" s="11">
        <f t="shared" si="60"/>
        <v>4.6802776584748971</v>
      </c>
      <c r="O1404" s="5">
        <v>1</v>
      </c>
      <c r="P1404" s="5">
        <v>1</v>
      </c>
      <c r="Q1404" s="5">
        <v>0</v>
      </c>
      <c r="R1404" s="5">
        <v>0</v>
      </c>
      <c r="S1404" s="5">
        <f t="shared" si="61"/>
        <v>0</v>
      </c>
      <c r="T1404" s="5">
        <v>7442.2373729999999</v>
      </c>
      <c r="U1404" s="5">
        <f t="shared" si="4"/>
        <v>8.9149268047967052</v>
      </c>
      <c r="V1404" s="2">
        <v>0</v>
      </c>
      <c r="W1404" s="12">
        <v>1</v>
      </c>
      <c r="X1404" s="5">
        <v>1.2902</v>
      </c>
      <c r="Y1404" s="6">
        <f t="shared" si="85"/>
        <v>91.051517290049404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1</v>
      </c>
      <c r="AR1404" s="6">
        <v>0</v>
      </c>
      <c r="AS1404" s="11">
        <v>0</v>
      </c>
      <c r="AT1404" s="5">
        <v>0</v>
      </c>
      <c r="AU1404" s="5">
        <v>1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</row>
    <row r="1405" spans="1:52" ht="15.75" customHeight="1">
      <c r="A1405" s="4">
        <v>43800</v>
      </c>
      <c r="B1405" s="2" t="s">
        <v>5</v>
      </c>
      <c r="C1405" s="2">
        <v>3</v>
      </c>
      <c r="D1405" s="5" t="s">
        <v>18</v>
      </c>
      <c r="E1405" s="5">
        <v>493617.152</v>
      </c>
      <c r="F1405" s="6">
        <f t="shared" si="0"/>
        <v>13.10951549975403</v>
      </c>
      <c r="G1405" s="7">
        <v>63103.022499999999</v>
      </c>
      <c r="H1405" s="31">
        <f t="shared" si="86"/>
        <v>2386636.8679999998</v>
      </c>
      <c r="I1405" s="10">
        <f t="shared" si="83"/>
        <v>14.685395764715913</v>
      </c>
      <c r="J1405" s="10">
        <v>2</v>
      </c>
      <c r="K1405" s="10">
        <v>446.14</v>
      </c>
      <c r="L1405" s="6">
        <f t="shared" si="59"/>
        <v>6.1006328041086357</v>
      </c>
      <c r="M1405" s="11">
        <v>106.4</v>
      </c>
      <c r="N1405" s="11">
        <f t="shared" si="60"/>
        <v>4.6765601820747644</v>
      </c>
      <c r="O1405" s="5">
        <v>1</v>
      </c>
      <c r="P1405" s="5">
        <v>1</v>
      </c>
      <c r="Q1405" s="5">
        <v>0</v>
      </c>
      <c r="R1405" s="5">
        <v>0</v>
      </c>
      <c r="S1405" s="5">
        <f t="shared" si="61"/>
        <v>0</v>
      </c>
      <c r="T1405" s="5">
        <v>7442.2373729999999</v>
      </c>
      <c r="U1405" s="5">
        <f t="shared" si="4"/>
        <v>8.9149268047967052</v>
      </c>
      <c r="V1405" s="2">
        <v>0</v>
      </c>
      <c r="W1405" s="12">
        <v>1</v>
      </c>
      <c r="X1405" s="5">
        <v>1.3116000000000001</v>
      </c>
      <c r="Y1405" s="6">
        <f t="shared" si="85"/>
        <v>92.561750176429072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1</v>
      </c>
      <c r="AS1405" s="11">
        <v>0</v>
      </c>
      <c r="AT1405" s="5">
        <v>0</v>
      </c>
      <c r="AU1405" s="5">
        <v>1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</row>
    <row r="1406" spans="1:52" ht="15.75" customHeight="1">
      <c r="A1406" s="4">
        <v>43831</v>
      </c>
      <c r="B1406" s="2" t="s">
        <v>5</v>
      </c>
      <c r="C1406" s="2">
        <v>3</v>
      </c>
      <c r="D1406" s="5" t="s">
        <v>18</v>
      </c>
      <c r="E1406" s="5">
        <v>354655.64159999997</v>
      </c>
      <c r="F1406" s="6">
        <f t="shared" si="0"/>
        <v>12.77890257401816</v>
      </c>
      <c r="G1406" s="7">
        <v>56926.982000000004</v>
      </c>
      <c r="H1406" s="31">
        <f t="shared" si="86"/>
        <v>2443563.8499999996</v>
      </c>
      <c r="I1406" s="10">
        <f t="shared" si="83"/>
        <v>14.708968125901389</v>
      </c>
      <c r="J1406" s="10">
        <v>2</v>
      </c>
      <c r="K1406" s="10">
        <v>445.58</v>
      </c>
      <c r="L1406" s="6">
        <f t="shared" si="59"/>
        <v>6.0993768043023771</v>
      </c>
      <c r="M1406" s="11">
        <v>106.1</v>
      </c>
      <c r="N1406" s="11">
        <f t="shared" si="60"/>
        <v>4.6737629774537028</v>
      </c>
      <c r="O1406" s="5">
        <v>1</v>
      </c>
      <c r="P1406" s="5">
        <v>1</v>
      </c>
      <c r="Q1406" s="5">
        <v>0</v>
      </c>
      <c r="R1406" s="5">
        <v>0</v>
      </c>
      <c r="S1406" s="5">
        <f t="shared" si="61"/>
        <v>0</v>
      </c>
      <c r="T1406" s="5">
        <v>7442.2373729999999</v>
      </c>
      <c r="U1406" s="5">
        <f t="shared" si="4"/>
        <v>8.9149268047967052</v>
      </c>
      <c r="V1406" s="2">
        <v>0</v>
      </c>
      <c r="W1406" s="12">
        <v>1</v>
      </c>
      <c r="X1406" s="5">
        <v>1.3086</v>
      </c>
      <c r="Y1406" s="6">
        <f t="shared" si="85"/>
        <v>92.350035285815096</v>
      </c>
      <c r="Z1406" s="5">
        <v>0</v>
      </c>
      <c r="AA1406" s="5">
        <v>2</v>
      </c>
      <c r="AB1406" s="5">
        <v>0</v>
      </c>
      <c r="AC1406" s="5">
        <v>1</v>
      </c>
      <c r="AD1406" s="5">
        <v>0</v>
      </c>
      <c r="AE1406" s="5">
        <v>0</v>
      </c>
      <c r="AF1406" s="5">
        <v>0</v>
      </c>
      <c r="AG1406" s="5">
        <v>1</v>
      </c>
      <c r="AH1406" s="5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11">
        <v>0</v>
      </c>
      <c r="AT1406" s="5">
        <v>0</v>
      </c>
      <c r="AU1406" s="5">
        <v>1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</row>
    <row r="1407" spans="1:52" ht="15.75" customHeight="1">
      <c r="A1407" s="4">
        <v>43862</v>
      </c>
      <c r="B1407" s="2" t="s">
        <v>5</v>
      </c>
      <c r="C1407" s="2">
        <v>3</v>
      </c>
      <c r="D1407" s="5" t="s">
        <v>18</v>
      </c>
      <c r="E1407" s="5">
        <v>327374.43839999998</v>
      </c>
      <c r="F1407" s="6">
        <f t="shared" si="0"/>
        <v>12.698859866344623</v>
      </c>
      <c r="G1407" s="7">
        <v>63371.546000000002</v>
      </c>
      <c r="H1407" s="31">
        <f t="shared" si="86"/>
        <v>2506935.3959999997</v>
      </c>
      <c r="I1407" s="10">
        <f t="shared" si="83"/>
        <v>14.73457160736284</v>
      </c>
      <c r="J1407" s="10">
        <v>2</v>
      </c>
      <c r="K1407" s="10">
        <v>422.61</v>
      </c>
      <c r="L1407" s="6">
        <f t="shared" si="59"/>
        <v>6.0464497679403255</v>
      </c>
      <c r="M1407" s="11">
        <v>106.5</v>
      </c>
      <c r="N1407" s="11">
        <f t="shared" si="60"/>
        <v>4.677490847567717</v>
      </c>
      <c r="O1407" s="5">
        <v>1</v>
      </c>
      <c r="P1407" s="5">
        <v>1</v>
      </c>
      <c r="Q1407" s="5">
        <v>0</v>
      </c>
      <c r="R1407" s="5">
        <v>0</v>
      </c>
      <c r="S1407" s="5">
        <f t="shared" si="61"/>
        <v>0</v>
      </c>
      <c r="T1407" s="5">
        <v>7442.2373729999999</v>
      </c>
      <c r="U1407" s="5">
        <f t="shared" si="4"/>
        <v>8.9149268047967052</v>
      </c>
      <c r="V1407" s="2">
        <v>0</v>
      </c>
      <c r="W1407" s="12">
        <v>1</v>
      </c>
      <c r="X1407" s="5">
        <v>1.2870999999999999</v>
      </c>
      <c r="Y1407" s="6">
        <f t="shared" si="85"/>
        <v>90.832745236414951</v>
      </c>
      <c r="Z1407" s="5">
        <v>4</v>
      </c>
      <c r="AA1407" s="5">
        <v>59</v>
      </c>
      <c r="AB1407" s="5">
        <v>0</v>
      </c>
      <c r="AC1407" s="5">
        <v>2</v>
      </c>
      <c r="AD1407" s="5">
        <v>0</v>
      </c>
      <c r="AE1407" s="5">
        <v>0</v>
      </c>
      <c r="AF1407" s="5">
        <v>0</v>
      </c>
      <c r="AG1407" s="5">
        <v>0</v>
      </c>
      <c r="AH1407" s="5">
        <v>1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11">
        <v>0</v>
      </c>
      <c r="AT1407" s="5">
        <v>0</v>
      </c>
      <c r="AU1407" s="5">
        <v>1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</row>
    <row r="1408" spans="1:52" ht="15.75" customHeight="1">
      <c r="A1408" s="4">
        <v>43891</v>
      </c>
      <c r="B1408" s="2" t="s">
        <v>5</v>
      </c>
      <c r="C1408" s="2">
        <v>3</v>
      </c>
      <c r="D1408" s="5" t="s">
        <v>18</v>
      </c>
      <c r="E1408" s="5">
        <v>245530.82879999999</v>
      </c>
      <c r="F1408" s="6">
        <f t="shared" si="0"/>
        <v>12.411177793892843</v>
      </c>
      <c r="G1408" s="7">
        <v>92372.084000000003</v>
      </c>
      <c r="H1408" s="31">
        <f t="shared" si="86"/>
        <v>2599307.4799999995</v>
      </c>
      <c r="I1408" s="10">
        <f t="shared" si="83"/>
        <v>14.77075561366707</v>
      </c>
      <c r="J1408" s="10">
        <v>2</v>
      </c>
      <c r="K1408" s="10">
        <v>396.85</v>
      </c>
      <c r="L1408" s="6">
        <f t="shared" si="59"/>
        <v>5.9835583755368846</v>
      </c>
      <c r="M1408" s="11">
        <v>100.2</v>
      </c>
      <c r="N1408" s="11">
        <f t="shared" si="60"/>
        <v>4.6170987568533652</v>
      </c>
      <c r="O1408" s="5">
        <v>1</v>
      </c>
      <c r="P1408" s="5">
        <v>1</v>
      </c>
      <c r="Q1408" s="5">
        <v>0</v>
      </c>
      <c r="R1408" s="5">
        <v>0</v>
      </c>
      <c r="S1408" s="5">
        <f t="shared" si="61"/>
        <v>0</v>
      </c>
      <c r="T1408" s="5">
        <v>7442.2373729999999</v>
      </c>
      <c r="U1408" s="5">
        <f t="shared" si="4"/>
        <v>8.9149268047967052</v>
      </c>
      <c r="V1408" s="2">
        <v>0</v>
      </c>
      <c r="W1408" s="12">
        <v>1</v>
      </c>
      <c r="X1408" s="5">
        <v>1.2314000000000001</v>
      </c>
      <c r="Y1408" s="6">
        <f t="shared" si="85"/>
        <v>86.901905434015518</v>
      </c>
      <c r="Z1408" s="5">
        <v>1938</v>
      </c>
      <c r="AA1408" s="5">
        <v>38423</v>
      </c>
      <c r="AB1408" s="5">
        <v>26</v>
      </c>
      <c r="AC1408" s="5">
        <v>5138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6">
        <v>1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11">
        <v>0</v>
      </c>
      <c r="AT1408" s="5">
        <v>0</v>
      </c>
      <c r="AU1408" s="5">
        <v>1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</row>
    <row r="1409" spans="1:52" ht="15.75" customHeight="1">
      <c r="A1409" s="4">
        <v>43922</v>
      </c>
      <c r="B1409" s="2" t="s">
        <v>5</v>
      </c>
      <c r="C1409" s="2">
        <v>3</v>
      </c>
      <c r="D1409" s="5" t="s">
        <v>18</v>
      </c>
      <c r="E1409" s="5">
        <v>190968.42240000001</v>
      </c>
      <c r="F1409" s="6">
        <f t="shared" si="0"/>
        <v>12.159863365611937</v>
      </c>
      <c r="G1409" s="7">
        <v>89149.801999999996</v>
      </c>
      <c r="H1409" s="31">
        <f t="shared" si="86"/>
        <v>2688457.2819999997</v>
      </c>
      <c r="I1409" s="10">
        <f t="shared" si="83"/>
        <v>14.804478085948112</v>
      </c>
      <c r="J1409" s="10">
        <v>2</v>
      </c>
      <c r="K1409" s="10">
        <v>282.60000000000002</v>
      </c>
      <c r="L1409" s="6">
        <f t="shared" si="59"/>
        <v>5.6440324702504272</v>
      </c>
      <c r="M1409" s="11">
        <v>79.5</v>
      </c>
      <c r="N1409" s="11">
        <f t="shared" si="60"/>
        <v>4.3882571844245177</v>
      </c>
      <c r="O1409" s="5">
        <v>1</v>
      </c>
      <c r="P1409" s="5">
        <v>1</v>
      </c>
      <c r="Q1409" s="5">
        <v>0</v>
      </c>
      <c r="R1409" s="5">
        <v>0</v>
      </c>
      <c r="S1409" s="5">
        <f t="shared" si="61"/>
        <v>0</v>
      </c>
      <c r="T1409" s="5">
        <v>7442.2373729999999</v>
      </c>
      <c r="U1409" s="5">
        <f t="shared" si="4"/>
        <v>8.9149268047967052</v>
      </c>
      <c r="V1409" s="2">
        <v>0</v>
      </c>
      <c r="W1409" s="12">
        <v>1</v>
      </c>
      <c r="X1409" s="5">
        <v>1.2462</v>
      </c>
      <c r="Y1409" s="6">
        <f t="shared" si="85"/>
        <v>87.946365561044459</v>
      </c>
      <c r="Z1409" s="5">
        <v>18114</v>
      </c>
      <c r="AA1409" s="5">
        <v>139059</v>
      </c>
      <c r="AB1409" s="5">
        <v>417</v>
      </c>
      <c r="AC1409" s="5">
        <v>33854</v>
      </c>
      <c r="AD1409" s="5">
        <v>0</v>
      </c>
      <c r="AE1409" s="5">
        <v>0</v>
      </c>
      <c r="AF1409" s="5">
        <v>1</v>
      </c>
      <c r="AG1409" s="5">
        <v>0</v>
      </c>
      <c r="AH1409" s="5">
        <v>0</v>
      </c>
      <c r="AI1409" s="6">
        <v>0</v>
      </c>
      <c r="AJ1409" s="6">
        <v>1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11">
        <v>0</v>
      </c>
      <c r="AT1409" s="5">
        <v>0</v>
      </c>
      <c r="AU1409" s="5">
        <v>1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</row>
    <row r="1410" spans="1:52" ht="15.75" customHeight="1">
      <c r="A1410" s="9">
        <v>43952</v>
      </c>
      <c r="B1410" s="2" t="s">
        <v>5</v>
      </c>
      <c r="C1410" s="2">
        <v>3</v>
      </c>
      <c r="D1410" s="5" t="s">
        <v>18</v>
      </c>
      <c r="E1410" s="5">
        <v>409218.04800000001</v>
      </c>
      <c r="F1410" s="6">
        <f t="shared" si="0"/>
        <v>12.922003417658834</v>
      </c>
      <c r="G1410" s="7">
        <v>80557.05</v>
      </c>
      <c r="H1410" s="31">
        <f t="shared" si="86"/>
        <v>2769014.3319999995</v>
      </c>
      <c r="I1410" s="10">
        <f t="shared" si="83"/>
        <v>14.834001978015472</v>
      </c>
      <c r="J1410" s="10">
        <v>2</v>
      </c>
      <c r="K1410" s="10">
        <v>315.67</v>
      </c>
      <c r="L1410" s="6">
        <f t="shared" si="59"/>
        <v>5.7546973641243069</v>
      </c>
      <c r="M1410" s="11">
        <v>84.4</v>
      </c>
      <c r="N1410" s="11">
        <f t="shared" si="60"/>
        <v>4.4473461007945243</v>
      </c>
      <c r="O1410" s="5">
        <v>1</v>
      </c>
      <c r="P1410" s="5">
        <v>1</v>
      </c>
      <c r="Q1410" s="5">
        <v>0</v>
      </c>
      <c r="R1410" s="5">
        <v>0</v>
      </c>
      <c r="S1410" s="5">
        <f t="shared" si="61"/>
        <v>0</v>
      </c>
      <c r="T1410" s="5">
        <v>7442.2373729999999</v>
      </c>
      <c r="U1410" s="5">
        <f t="shared" si="4"/>
        <v>8.9149268047967052</v>
      </c>
      <c r="V1410" s="2">
        <v>0</v>
      </c>
      <c r="W1410" s="12">
        <v>1</v>
      </c>
      <c r="X1410" s="5">
        <v>1.2334000000000001</v>
      </c>
      <c r="Y1410" s="6">
        <f t="shared" si="85"/>
        <v>87.04304869442484</v>
      </c>
      <c r="Z1410" s="5">
        <v>72460</v>
      </c>
      <c r="AA1410" s="5">
        <v>78602</v>
      </c>
      <c r="AB1410" s="5">
        <v>1543</v>
      </c>
      <c r="AC1410" s="5">
        <v>13492</v>
      </c>
      <c r="AD1410" s="5">
        <v>0</v>
      </c>
      <c r="AE1410" s="5">
        <v>0</v>
      </c>
      <c r="AF1410" s="5">
        <v>1</v>
      </c>
      <c r="AG1410" s="5">
        <v>0</v>
      </c>
      <c r="AH1410" s="5">
        <v>0</v>
      </c>
      <c r="AI1410" s="6">
        <v>0</v>
      </c>
      <c r="AJ1410" s="6">
        <v>0</v>
      </c>
      <c r="AK1410" s="6">
        <v>1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11">
        <v>0</v>
      </c>
      <c r="AT1410" s="5">
        <v>0</v>
      </c>
      <c r="AU1410" s="5">
        <v>1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</row>
    <row r="1411" spans="1:52" ht="15.75" customHeight="1">
      <c r="A1411" s="4">
        <v>43983</v>
      </c>
      <c r="B1411" s="2" t="s">
        <v>5</v>
      </c>
      <c r="C1411" s="2">
        <v>3</v>
      </c>
      <c r="D1411" s="5" t="s">
        <v>18</v>
      </c>
      <c r="E1411" s="5">
        <v>272812.03200000001</v>
      </c>
      <c r="F1411" s="6">
        <f t="shared" si="0"/>
        <v>12.51653830955067</v>
      </c>
      <c r="G1411" s="7">
        <v>81631.144</v>
      </c>
      <c r="H1411" s="31">
        <f t="shared" si="86"/>
        <v>2850645.4759999993</v>
      </c>
      <c r="I1411" s="10">
        <f t="shared" ref="I1411:I1474" si="87">LN(H1411)</f>
        <v>14.863056009408492</v>
      </c>
      <c r="J1411" s="10">
        <v>2</v>
      </c>
      <c r="K1411" s="10">
        <v>402.45</v>
      </c>
      <c r="L1411" s="6">
        <f t="shared" si="59"/>
        <v>5.9975708655397426</v>
      </c>
      <c r="M1411" s="11">
        <v>93.8</v>
      </c>
      <c r="N1411" s="11">
        <f t="shared" si="60"/>
        <v>4.5517694092609764</v>
      </c>
      <c r="O1411" s="5">
        <v>1</v>
      </c>
      <c r="P1411" s="5">
        <v>1</v>
      </c>
      <c r="Q1411" s="5">
        <v>0</v>
      </c>
      <c r="R1411" s="5">
        <v>0</v>
      </c>
      <c r="S1411" s="5">
        <f t="shared" si="61"/>
        <v>0</v>
      </c>
      <c r="T1411" s="5">
        <v>7442.2373729999999</v>
      </c>
      <c r="U1411" s="5">
        <f t="shared" si="4"/>
        <v>8.9149268047967052</v>
      </c>
      <c r="V1411" s="2">
        <v>0</v>
      </c>
      <c r="W1411" s="12">
        <v>1</v>
      </c>
      <c r="X1411" s="5">
        <v>1.2283999999999999</v>
      </c>
      <c r="Y1411" s="6">
        <f t="shared" si="85"/>
        <v>86.690190543401542</v>
      </c>
      <c r="Z1411" s="5">
        <v>213470</v>
      </c>
      <c r="AA1411" s="5">
        <v>27565</v>
      </c>
      <c r="AB1411" s="5">
        <v>4395</v>
      </c>
      <c r="AC1411" s="5">
        <v>3712</v>
      </c>
      <c r="AD1411" s="5">
        <v>0</v>
      </c>
      <c r="AE1411" s="5">
        <v>0</v>
      </c>
      <c r="AF1411" s="5">
        <v>1</v>
      </c>
      <c r="AG1411" s="5">
        <v>0</v>
      </c>
      <c r="AH1411" s="5">
        <v>0</v>
      </c>
      <c r="AI1411" s="6">
        <v>0</v>
      </c>
      <c r="AJ1411" s="6">
        <v>0</v>
      </c>
      <c r="AK1411" s="6">
        <v>0</v>
      </c>
      <c r="AL1411" s="6">
        <v>1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11">
        <v>0</v>
      </c>
      <c r="AT1411" s="5">
        <v>0</v>
      </c>
      <c r="AU1411" s="5">
        <v>1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</row>
    <row r="1412" spans="1:52" ht="15.75" customHeight="1">
      <c r="A1412" s="4">
        <v>44013</v>
      </c>
      <c r="B1412" s="2" t="s">
        <v>5</v>
      </c>
      <c r="C1412" s="2">
        <v>3</v>
      </c>
      <c r="D1412" s="5" t="s">
        <v>18</v>
      </c>
      <c r="E1412" s="5">
        <v>436499.2512</v>
      </c>
      <c r="F1412" s="6">
        <f t="shared" si="0"/>
        <v>12.986541938796405</v>
      </c>
      <c r="G1412" s="7">
        <v>82705.237999999998</v>
      </c>
      <c r="H1412" s="31">
        <f t="shared" si="86"/>
        <v>2933350.7139999992</v>
      </c>
      <c r="I1412" s="10">
        <f t="shared" si="87"/>
        <v>14.891655915990043</v>
      </c>
      <c r="J1412" s="10">
        <v>2</v>
      </c>
      <c r="K1412" s="10">
        <v>470.58</v>
      </c>
      <c r="L1412" s="6">
        <f t="shared" si="59"/>
        <v>6.1539659764526302</v>
      </c>
      <c r="M1412" s="11">
        <v>99.2</v>
      </c>
      <c r="N1412" s="11">
        <f t="shared" si="60"/>
        <v>4.6071681886507641</v>
      </c>
      <c r="O1412" s="5">
        <v>1</v>
      </c>
      <c r="P1412" s="5">
        <v>1</v>
      </c>
      <c r="Q1412" s="5">
        <v>0</v>
      </c>
      <c r="R1412" s="5">
        <v>0</v>
      </c>
      <c r="S1412" s="5">
        <f t="shared" si="61"/>
        <v>0</v>
      </c>
      <c r="T1412" s="5">
        <v>7442.2373729999999</v>
      </c>
      <c r="U1412" s="5">
        <f t="shared" si="4"/>
        <v>8.9149268047967052</v>
      </c>
      <c r="V1412" s="2">
        <v>0</v>
      </c>
      <c r="W1412" s="12">
        <v>1</v>
      </c>
      <c r="X1412" s="5">
        <v>1.2970999999999999</v>
      </c>
      <c r="Y1412" s="6">
        <f t="shared" si="85"/>
        <v>91.538461538461519</v>
      </c>
      <c r="Z1412" s="5">
        <v>278305</v>
      </c>
      <c r="AA1412" s="5">
        <v>19471</v>
      </c>
      <c r="AB1412" s="5">
        <v>5951</v>
      </c>
      <c r="AC1412" s="5">
        <v>1150</v>
      </c>
      <c r="AD1412" s="5">
        <v>0</v>
      </c>
      <c r="AE1412" s="5">
        <v>0</v>
      </c>
      <c r="AF1412" s="5">
        <v>1</v>
      </c>
      <c r="AG1412" s="5">
        <v>0</v>
      </c>
      <c r="AH1412" s="5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1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11">
        <v>0</v>
      </c>
      <c r="AT1412" s="5">
        <v>0</v>
      </c>
      <c r="AU1412" s="5">
        <v>1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</row>
    <row r="1413" spans="1:52" ht="15.75" customHeight="1">
      <c r="A1413" s="4">
        <v>44044</v>
      </c>
      <c r="B1413" s="2" t="s">
        <v>5</v>
      </c>
      <c r="C1413" s="2">
        <v>3</v>
      </c>
      <c r="D1413" s="5" t="s">
        <v>18</v>
      </c>
      <c r="E1413" s="5">
        <v>313733.83679999999</v>
      </c>
      <c r="F1413" s="6">
        <f t="shared" si="0"/>
        <v>12.656300251925828</v>
      </c>
      <c r="G1413" s="7">
        <v>91297.99</v>
      </c>
      <c r="H1413" s="31">
        <f t="shared" si="86"/>
        <v>3024648.7039999994</v>
      </c>
      <c r="I1413" s="10">
        <f t="shared" si="87"/>
        <v>14.922305511794272</v>
      </c>
      <c r="J1413" s="10">
        <v>2</v>
      </c>
      <c r="K1413" s="10">
        <v>409.83</v>
      </c>
      <c r="L1413" s="6">
        <f t="shared" si="59"/>
        <v>6.0157424395675054</v>
      </c>
      <c r="M1413" s="11">
        <v>100.9</v>
      </c>
      <c r="N1413" s="11">
        <f t="shared" si="60"/>
        <v>4.6239919402286791</v>
      </c>
      <c r="O1413" s="5">
        <v>1</v>
      </c>
      <c r="P1413" s="5">
        <v>1</v>
      </c>
      <c r="Q1413" s="5">
        <v>0</v>
      </c>
      <c r="R1413" s="5">
        <v>0</v>
      </c>
      <c r="S1413" s="5">
        <f t="shared" si="61"/>
        <v>0</v>
      </c>
      <c r="T1413" s="5">
        <v>7442.2373729999999</v>
      </c>
      <c r="U1413" s="5">
        <f t="shared" si="4"/>
        <v>8.9149268047967052</v>
      </c>
      <c r="V1413" s="2">
        <v>0</v>
      </c>
      <c r="W1413" s="12">
        <v>1</v>
      </c>
      <c r="X1413" s="5">
        <v>1.3315999999999999</v>
      </c>
      <c r="Y1413" s="6">
        <f t="shared" si="85"/>
        <v>93.973182780522222</v>
      </c>
      <c r="Z1413" s="5">
        <v>295849</v>
      </c>
      <c r="AA1413" s="5">
        <v>32692</v>
      </c>
      <c r="AB1413" s="5">
        <v>6294</v>
      </c>
      <c r="AC1413" s="5">
        <v>547</v>
      </c>
      <c r="AD1413" s="5">
        <v>0</v>
      </c>
      <c r="AE1413" s="5">
        <v>0</v>
      </c>
      <c r="AF1413" s="5">
        <v>1</v>
      </c>
      <c r="AG1413" s="5">
        <v>0</v>
      </c>
      <c r="AH1413" s="5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1</v>
      </c>
      <c r="AO1413" s="6">
        <v>0</v>
      </c>
      <c r="AP1413" s="6">
        <v>0</v>
      </c>
      <c r="AQ1413" s="6">
        <v>0</v>
      </c>
      <c r="AR1413" s="6">
        <v>0</v>
      </c>
      <c r="AS1413" s="11">
        <v>0</v>
      </c>
      <c r="AT1413" s="5">
        <v>0</v>
      </c>
      <c r="AU1413" s="5">
        <v>1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</row>
    <row r="1414" spans="1:52" ht="15.75" customHeight="1">
      <c r="A1414" s="4">
        <v>44075</v>
      </c>
      <c r="B1414" s="2" t="s">
        <v>5</v>
      </c>
      <c r="C1414" s="2">
        <v>3</v>
      </c>
      <c r="D1414" s="5" t="s">
        <v>18</v>
      </c>
      <c r="E1414" s="5">
        <v>300093.2352</v>
      </c>
      <c r="F1414" s="6">
        <f t="shared" si="0"/>
        <v>12.611848489354994</v>
      </c>
      <c r="G1414" s="7">
        <v>83779.331999999995</v>
      </c>
      <c r="H1414" s="31">
        <f t="shared" si="86"/>
        <v>3108428.0359999994</v>
      </c>
      <c r="I1414" s="10">
        <f t="shared" si="87"/>
        <v>14.949627701707767</v>
      </c>
      <c r="J1414" s="10">
        <v>2</v>
      </c>
      <c r="K1414" s="10">
        <v>427.32</v>
      </c>
      <c r="L1414" s="6">
        <f t="shared" si="59"/>
        <v>6.0575331470776863</v>
      </c>
      <c r="M1414" s="11">
        <v>101.7</v>
      </c>
      <c r="N1414" s="11">
        <f t="shared" si="60"/>
        <v>4.6318121169345128</v>
      </c>
      <c r="O1414" s="5">
        <v>1</v>
      </c>
      <c r="P1414" s="5">
        <v>1</v>
      </c>
      <c r="Q1414" s="5">
        <v>0</v>
      </c>
      <c r="R1414" s="5">
        <v>0</v>
      </c>
      <c r="S1414" s="5">
        <f t="shared" si="61"/>
        <v>0</v>
      </c>
      <c r="T1414" s="5">
        <v>7442.2373729999999</v>
      </c>
      <c r="U1414" s="5">
        <f t="shared" si="4"/>
        <v>8.9149268047967052</v>
      </c>
      <c r="V1414" s="2">
        <v>0</v>
      </c>
      <c r="W1414" s="12">
        <v>1</v>
      </c>
      <c r="X1414" s="5">
        <v>1.2835000000000001</v>
      </c>
      <c r="Y1414" s="6">
        <f t="shared" si="85"/>
        <v>90.578687367678214</v>
      </c>
      <c r="Z1414" s="5">
        <v>312806</v>
      </c>
      <c r="AA1414" s="5">
        <v>117391</v>
      </c>
      <c r="AB1414" s="5">
        <v>6484</v>
      </c>
      <c r="AC1414" s="5">
        <v>889</v>
      </c>
      <c r="AD1414" s="5">
        <v>0</v>
      </c>
      <c r="AE1414" s="5">
        <v>0</v>
      </c>
      <c r="AF1414" s="5">
        <v>1</v>
      </c>
      <c r="AG1414" s="5">
        <v>0</v>
      </c>
      <c r="AH1414" s="5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1</v>
      </c>
      <c r="AP1414" s="6">
        <v>0</v>
      </c>
      <c r="AQ1414" s="6">
        <v>0</v>
      </c>
      <c r="AR1414" s="6">
        <v>0</v>
      </c>
      <c r="AS1414" s="11">
        <v>0</v>
      </c>
      <c r="AT1414" s="5">
        <v>0</v>
      </c>
      <c r="AU1414" s="5">
        <v>1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</row>
    <row r="1415" spans="1:52" ht="15.75" customHeight="1">
      <c r="A1415" s="4">
        <v>44105</v>
      </c>
      <c r="B1415" s="2" t="s">
        <v>5</v>
      </c>
      <c r="C1415" s="2">
        <v>3</v>
      </c>
      <c r="D1415" s="5" t="s">
        <v>18</v>
      </c>
      <c r="E1415" s="5">
        <v>518342.86080000002</v>
      </c>
      <c r="F1415" s="6">
        <f t="shared" si="0"/>
        <v>13.158392195723064</v>
      </c>
      <c r="G1415" s="7">
        <v>51556.512000000002</v>
      </c>
      <c r="H1415" s="31">
        <f t="shared" si="86"/>
        <v>3159984.5479999995</v>
      </c>
      <c r="I1415" s="10">
        <f t="shared" si="87"/>
        <v>14.966077695677722</v>
      </c>
      <c r="J1415" s="10">
        <v>2</v>
      </c>
      <c r="K1415" s="10">
        <v>429.25</v>
      </c>
      <c r="L1415" s="6">
        <f t="shared" si="59"/>
        <v>6.062039499777585</v>
      </c>
      <c r="M1415" s="11">
        <v>102.7</v>
      </c>
      <c r="N1415" s="11">
        <f t="shared" si="60"/>
        <v>4.6415021152354816</v>
      </c>
      <c r="O1415" s="5">
        <v>1</v>
      </c>
      <c r="P1415" s="5">
        <v>1</v>
      </c>
      <c r="Q1415" s="5">
        <v>0</v>
      </c>
      <c r="R1415" s="5">
        <v>0</v>
      </c>
      <c r="S1415" s="5">
        <f t="shared" si="61"/>
        <v>0</v>
      </c>
      <c r="T1415" s="5">
        <v>7442.2373729999999</v>
      </c>
      <c r="U1415" s="5">
        <f t="shared" si="4"/>
        <v>8.9149268047967052</v>
      </c>
      <c r="V1415" s="2">
        <v>0</v>
      </c>
      <c r="W1415" s="12">
        <v>1</v>
      </c>
      <c r="X1415" s="5">
        <v>1.2998000000000001</v>
      </c>
      <c r="Y1415" s="6">
        <f t="shared" si="85"/>
        <v>91.729004940014121</v>
      </c>
      <c r="Z1415" s="5">
        <v>333970</v>
      </c>
      <c r="AA1415" s="5">
        <v>558396</v>
      </c>
      <c r="AB1415" s="5">
        <v>6823</v>
      </c>
      <c r="AC1415" s="5">
        <v>5433</v>
      </c>
      <c r="AD1415" s="5">
        <v>0</v>
      </c>
      <c r="AE1415" s="5">
        <v>0</v>
      </c>
      <c r="AF1415" s="5">
        <v>1</v>
      </c>
      <c r="AG1415" s="5">
        <v>0</v>
      </c>
      <c r="AH1415" s="5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1</v>
      </c>
      <c r="AQ1415" s="6">
        <v>0</v>
      </c>
      <c r="AR1415" s="6">
        <v>0</v>
      </c>
      <c r="AS1415" s="11">
        <v>0</v>
      </c>
      <c r="AT1415" s="5">
        <v>0</v>
      </c>
      <c r="AU1415" s="5">
        <v>1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</row>
    <row r="1416" spans="1:52" ht="15.75" customHeight="1">
      <c r="A1416" s="4">
        <v>44136</v>
      </c>
      <c r="B1416" s="2" t="s">
        <v>5</v>
      </c>
      <c r="C1416" s="2">
        <v>3</v>
      </c>
      <c r="D1416" s="5" t="s">
        <v>18</v>
      </c>
      <c r="E1416" s="5">
        <v>381936.84480000002</v>
      </c>
      <c r="F1416" s="6">
        <f t="shared" si="0"/>
        <v>12.853010546171882</v>
      </c>
      <c r="G1416" s="7">
        <v>44037.853999999999</v>
      </c>
      <c r="H1416" s="31">
        <f t="shared" ref="H1416:H1441" si="88">G1416+H1415</f>
        <v>3204022.4019999993</v>
      </c>
      <c r="I1416" s="10">
        <f t="shared" si="87"/>
        <v>14.979917579031087</v>
      </c>
      <c r="J1416" s="10">
        <v>2</v>
      </c>
      <c r="K1416" s="10">
        <v>449.7</v>
      </c>
      <c r="L1416" s="6">
        <f t="shared" si="59"/>
        <v>6.1085806937766618</v>
      </c>
      <c r="M1416" s="11">
        <v>103.8</v>
      </c>
      <c r="N1416" s="11">
        <f t="shared" si="60"/>
        <v>4.6520537718869415</v>
      </c>
      <c r="O1416" s="5">
        <v>1</v>
      </c>
      <c r="P1416" s="5">
        <v>1</v>
      </c>
      <c r="Q1416" s="5">
        <v>0</v>
      </c>
      <c r="R1416" s="5">
        <v>0</v>
      </c>
      <c r="S1416" s="5">
        <f t="shared" si="61"/>
        <v>0</v>
      </c>
      <c r="T1416" s="5">
        <v>7442.2373729999999</v>
      </c>
      <c r="U1416" s="5">
        <f t="shared" si="4"/>
        <v>8.9149268047967052</v>
      </c>
      <c r="V1416" s="2">
        <v>0</v>
      </c>
      <c r="W1416" s="12">
        <v>1</v>
      </c>
      <c r="X1416" s="5">
        <v>1.3331</v>
      </c>
      <c r="Y1416" s="6">
        <f t="shared" si="85"/>
        <v>94.079040225829218</v>
      </c>
      <c r="Z1416" s="5">
        <v>400482</v>
      </c>
      <c r="AA1416" s="5">
        <v>617997</v>
      </c>
      <c r="AB1416" s="5">
        <v>8091</v>
      </c>
      <c r="AC1416" s="5">
        <v>13444</v>
      </c>
      <c r="AD1416" s="5">
        <v>0</v>
      </c>
      <c r="AE1416" s="5">
        <v>0</v>
      </c>
      <c r="AF1416" s="5">
        <v>1</v>
      </c>
      <c r="AG1416" s="5">
        <v>0</v>
      </c>
      <c r="AH1416" s="5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1</v>
      </c>
      <c r="AR1416" s="6">
        <v>0</v>
      </c>
      <c r="AS1416" s="11">
        <v>0</v>
      </c>
      <c r="AT1416" s="5">
        <v>0</v>
      </c>
      <c r="AU1416" s="5">
        <v>1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</row>
    <row r="1417" spans="1:52" ht="15.75" customHeight="1">
      <c r="A1417" s="4">
        <v>44166</v>
      </c>
      <c r="B1417" s="2" t="s">
        <v>5</v>
      </c>
      <c r="C1417" s="2">
        <v>3</v>
      </c>
      <c r="D1417" s="5" t="s">
        <v>18</v>
      </c>
      <c r="E1417" s="5">
        <v>436499.2512</v>
      </c>
      <c r="F1417" s="6">
        <f t="shared" si="0"/>
        <v>12.986541938796405</v>
      </c>
      <c r="G1417" s="7">
        <v>50482.417999999998</v>
      </c>
      <c r="H1417" s="31">
        <f t="shared" si="88"/>
        <v>3254504.8199999994</v>
      </c>
      <c r="I1417" s="10">
        <f t="shared" si="87"/>
        <v>14.995550693019753</v>
      </c>
      <c r="J1417" s="10">
        <v>2</v>
      </c>
      <c r="K1417" s="10">
        <v>471.52</v>
      </c>
      <c r="L1417" s="6">
        <f t="shared" si="59"/>
        <v>6.1559615189893844</v>
      </c>
      <c r="M1417" s="11">
        <v>103.4</v>
      </c>
      <c r="N1417" s="11">
        <f t="shared" si="60"/>
        <v>4.6482296754485386</v>
      </c>
      <c r="O1417" s="5">
        <v>1</v>
      </c>
      <c r="P1417" s="5">
        <v>1</v>
      </c>
      <c r="Q1417" s="5">
        <v>0</v>
      </c>
      <c r="R1417" s="5">
        <v>0</v>
      </c>
      <c r="S1417" s="5">
        <f t="shared" si="61"/>
        <v>0</v>
      </c>
      <c r="T1417" s="5">
        <v>7442.2373729999999</v>
      </c>
      <c r="U1417" s="5">
        <f t="shared" si="4"/>
        <v>8.9149268047967052</v>
      </c>
      <c r="V1417" s="2">
        <v>0</v>
      </c>
      <c r="W1417" s="12">
        <v>1</v>
      </c>
      <c r="X1417" s="5">
        <v>1.3616999999999999</v>
      </c>
      <c r="Y1417" s="6">
        <f t="shared" si="85"/>
        <v>96.097388849682417</v>
      </c>
      <c r="Z1417" s="5">
        <v>482178</v>
      </c>
      <c r="AA1417" s="5">
        <v>859123</v>
      </c>
      <c r="AB1417" s="5">
        <v>10176</v>
      </c>
      <c r="AC1417" s="5">
        <v>17336</v>
      </c>
      <c r="AD1417" s="5">
        <v>0</v>
      </c>
      <c r="AE1417" s="5">
        <v>0</v>
      </c>
      <c r="AF1417" s="5">
        <v>1</v>
      </c>
      <c r="AG1417" s="5">
        <v>0</v>
      </c>
      <c r="AH1417" s="5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1</v>
      </c>
      <c r="AS1417" s="11">
        <v>0</v>
      </c>
      <c r="AT1417" s="5">
        <v>0</v>
      </c>
      <c r="AU1417" s="5">
        <v>1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</row>
    <row r="1418" spans="1:52" ht="15.75" customHeight="1">
      <c r="A1418" s="4">
        <v>44197</v>
      </c>
      <c r="B1418" s="2" t="s">
        <v>5</v>
      </c>
      <c r="C1418" s="2">
        <v>3</v>
      </c>
      <c r="D1418" s="5" t="s">
        <v>18</v>
      </c>
      <c r="E1418" s="5">
        <v>392059.69919999997</v>
      </c>
      <c r="F1418" s="6">
        <f t="shared" si="0"/>
        <v>12.879169401054614</v>
      </c>
      <c r="G1418" s="7">
        <v>42695.236499999999</v>
      </c>
      <c r="H1418" s="31">
        <f t="shared" si="88"/>
        <v>3297200.0564999995</v>
      </c>
      <c r="I1418" s="10">
        <f t="shared" si="87"/>
        <v>15.00858419855696</v>
      </c>
      <c r="J1418" s="10">
        <v>2</v>
      </c>
      <c r="K1418" s="10">
        <v>484.63</v>
      </c>
      <c r="L1418" s="6">
        <f t="shared" si="59"/>
        <v>6.1833857131934806</v>
      </c>
      <c r="M1418" s="11">
        <v>102</v>
      </c>
      <c r="N1418" s="11">
        <f t="shared" si="60"/>
        <v>4.6347289882296359</v>
      </c>
      <c r="O1418" s="5">
        <v>1</v>
      </c>
      <c r="P1418" s="5">
        <v>1</v>
      </c>
      <c r="Q1418" s="5">
        <v>0</v>
      </c>
      <c r="R1418" s="5">
        <v>0</v>
      </c>
      <c r="S1418" s="5">
        <f t="shared" si="61"/>
        <v>0</v>
      </c>
      <c r="T1418" s="5">
        <v>7442.2373729999999</v>
      </c>
      <c r="U1418" s="5">
        <f t="shared" si="4"/>
        <v>8.9149268047967052</v>
      </c>
      <c r="V1418" s="2">
        <v>0</v>
      </c>
      <c r="W1418" s="12">
        <v>1</v>
      </c>
      <c r="X1418" s="5">
        <v>1.3694</v>
      </c>
      <c r="Y1418" s="6">
        <f t="shared" si="85"/>
        <v>96.64079040225829</v>
      </c>
      <c r="Z1418" s="5">
        <v>546428</v>
      </c>
      <c r="AA1418" s="5">
        <v>1328396</v>
      </c>
      <c r="AB1418" s="5">
        <v>11683</v>
      </c>
      <c r="AC1418" s="5">
        <v>36570</v>
      </c>
      <c r="AD1418" s="5">
        <v>0</v>
      </c>
      <c r="AE1418" s="5">
        <v>7112605</v>
      </c>
      <c r="AF1418" s="5">
        <v>1</v>
      </c>
      <c r="AG1418" s="5">
        <v>1</v>
      </c>
      <c r="AH1418" s="5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11">
        <v>0</v>
      </c>
      <c r="AT1418" s="5">
        <v>0</v>
      </c>
      <c r="AU1418" s="5">
        <v>1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</row>
    <row r="1419" spans="1:52" ht="15.75" customHeight="1">
      <c r="A1419" s="4">
        <v>44228</v>
      </c>
      <c r="B1419" s="2" t="s">
        <v>5</v>
      </c>
      <c r="C1419" s="2">
        <v>3</v>
      </c>
      <c r="D1419" s="5" t="s">
        <v>18</v>
      </c>
      <c r="E1419" s="5">
        <v>361901.26079999999</v>
      </c>
      <c r="F1419" s="6">
        <f t="shared" si="0"/>
        <v>12.799126693381078</v>
      </c>
      <c r="G1419" s="7">
        <v>47528.659500000002</v>
      </c>
      <c r="H1419" s="31">
        <f t="shared" si="88"/>
        <v>3344728.7159999995</v>
      </c>
      <c r="I1419" s="10">
        <f t="shared" si="87"/>
        <v>15.022896146910282</v>
      </c>
      <c r="J1419" s="10">
        <v>2</v>
      </c>
      <c r="K1419" s="10">
        <v>483.78</v>
      </c>
      <c r="L1419" s="6">
        <f t="shared" si="59"/>
        <v>6.1816302579249855</v>
      </c>
      <c r="M1419" s="11">
        <v>102.8</v>
      </c>
      <c r="N1419" s="11">
        <f t="shared" si="60"/>
        <v>4.6424659707317879</v>
      </c>
      <c r="O1419" s="5">
        <v>1</v>
      </c>
      <c r="P1419" s="5">
        <v>1</v>
      </c>
      <c r="Q1419" s="5">
        <v>0</v>
      </c>
      <c r="R1419" s="5">
        <v>0</v>
      </c>
      <c r="S1419" s="5">
        <f t="shared" si="61"/>
        <v>0</v>
      </c>
      <c r="T1419" s="5">
        <v>7442.2373729999999</v>
      </c>
      <c r="U1419" s="5">
        <f t="shared" si="4"/>
        <v>8.9149268047967052</v>
      </c>
      <c r="V1419" s="2">
        <v>0</v>
      </c>
      <c r="W1419" s="12">
        <v>1</v>
      </c>
      <c r="X1419" s="5">
        <v>1.3956</v>
      </c>
      <c r="Y1419" s="6">
        <f t="shared" si="85"/>
        <v>98.489767113620317</v>
      </c>
      <c r="Z1419" s="5">
        <v>581365</v>
      </c>
      <c r="AA1419" s="5">
        <v>359378</v>
      </c>
      <c r="AB1419" s="5">
        <v>12896</v>
      </c>
      <c r="AC1419" s="5">
        <v>16814</v>
      </c>
      <c r="AD1419" s="5">
        <v>0</v>
      </c>
      <c r="AE1419" s="5">
        <v>11300691</v>
      </c>
      <c r="AF1419" s="5">
        <v>1</v>
      </c>
      <c r="AG1419" s="5">
        <v>0</v>
      </c>
      <c r="AH1419" s="5">
        <v>1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11">
        <v>0</v>
      </c>
      <c r="AT1419" s="5">
        <v>0</v>
      </c>
      <c r="AU1419" s="5">
        <v>1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</row>
    <row r="1420" spans="1:52" ht="15.75" customHeight="1">
      <c r="A1420" s="4">
        <v>44256</v>
      </c>
      <c r="B1420" s="2" t="s">
        <v>5</v>
      </c>
      <c r="C1420" s="2">
        <v>3</v>
      </c>
      <c r="D1420" s="5" t="s">
        <v>18</v>
      </c>
      <c r="E1420" s="5">
        <v>271425.94559999998</v>
      </c>
      <c r="F1420" s="6">
        <f t="shared" si="0"/>
        <v>12.511444620929298</v>
      </c>
      <c r="G1420" s="7">
        <v>69279.062999999995</v>
      </c>
      <c r="H1420" s="31">
        <f t="shared" si="88"/>
        <v>3414007.7789999996</v>
      </c>
      <c r="I1420" s="10">
        <f t="shared" si="87"/>
        <v>15.043397460892802</v>
      </c>
      <c r="J1420" s="10">
        <v>2</v>
      </c>
      <c r="K1420" s="10">
        <v>496.73</v>
      </c>
      <c r="L1420" s="6">
        <f t="shared" si="59"/>
        <v>6.2080466189203456</v>
      </c>
      <c r="M1420" s="11">
        <v>104</v>
      </c>
      <c r="N1420" s="11">
        <f t="shared" si="60"/>
        <v>4.6539603501575231</v>
      </c>
      <c r="O1420" s="5">
        <v>1</v>
      </c>
      <c r="P1420" s="5">
        <v>1</v>
      </c>
      <c r="Q1420" s="5">
        <v>0</v>
      </c>
      <c r="R1420" s="5">
        <v>0</v>
      </c>
      <c r="S1420" s="5">
        <f t="shared" si="61"/>
        <v>0</v>
      </c>
      <c r="T1420" s="5">
        <v>7442.2373729999999</v>
      </c>
      <c r="U1420" s="5">
        <f t="shared" si="4"/>
        <v>8.9149268047967052</v>
      </c>
      <c r="V1420" s="2">
        <v>0</v>
      </c>
      <c r="W1420" s="12">
        <v>1</v>
      </c>
      <c r="X1420" s="5">
        <v>1.3722000000000001</v>
      </c>
      <c r="Y1420" s="6">
        <f t="shared" si="85"/>
        <v>96.838390966831327</v>
      </c>
      <c r="Z1420" s="5">
        <v>667957</v>
      </c>
      <c r="AA1420" s="5">
        <v>169234</v>
      </c>
      <c r="AB1420" s="5">
        <v>14434</v>
      </c>
      <c r="AC1420" s="5">
        <v>4295</v>
      </c>
      <c r="AD1420" s="5">
        <v>0</v>
      </c>
      <c r="AE1420" s="5">
        <v>14569635</v>
      </c>
      <c r="AF1420" s="5">
        <v>1</v>
      </c>
      <c r="AG1420" s="5">
        <v>0</v>
      </c>
      <c r="AH1420" s="5">
        <v>0</v>
      </c>
      <c r="AI1420" s="6">
        <v>1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11">
        <v>0</v>
      </c>
      <c r="AT1420" s="5">
        <v>0</v>
      </c>
      <c r="AU1420" s="5">
        <v>1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</row>
    <row r="1421" spans="1:52" ht="15.75" customHeight="1">
      <c r="A1421" s="4">
        <v>44287</v>
      </c>
      <c r="B1421" s="2" t="s">
        <v>5</v>
      </c>
      <c r="C1421" s="2">
        <v>3</v>
      </c>
      <c r="D1421" s="5" t="s">
        <v>18</v>
      </c>
      <c r="E1421" s="5">
        <v>211109.06880000001</v>
      </c>
      <c r="F1421" s="6">
        <f t="shared" si="0"/>
        <v>12.260130192648392</v>
      </c>
      <c r="G1421" s="7">
        <v>66862.351500000004</v>
      </c>
      <c r="H1421" s="31">
        <f t="shared" si="88"/>
        <v>3480870.1304999995</v>
      </c>
      <c r="I1421" s="10">
        <f t="shared" si="87"/>
        <v>15.062792857996492</v>
      </c>
      <c r="J1421" s="10">
        <v>2</v>
      </c>
      <c r="K1421" s="10">
        <v>504.07</v>
      </c>
      <c r="L1421" s="6">
        <f t="shared" si="59"/>
        <v>6.2227151473160891</v>
      </c>
      <c r="M1421" s="11">
        <v>103.4</v>
      </c>
      <c r="N1421" s="11">
        <f t="shared" si="60"/>
        <v>4.6482296754485386</v>
      </c>
      <c r="O1421" s="5">
        <v>1</v>
      </c>
      <c r="P1421" s="5">
        <v>1</v>
      </c>
      <c r="Q1421" s="5">
        <v>0</v>
      </c>
      <c r="R1421" s="5">
        <v>0</v>
      </c>
      <c r="S1421" s="5">
        <f t="shared" si="61"/>
        <v>0</v>
      </c>
      <c r="T1421" s="5">
        <v>7442.2373729999999</v>
      </c>
      <c r="U1421" s="5">
        <f t="shared" si="4"/>
        <v>8.9149268047967052</v>
      </c>
      <c r="V1421" s="2">
        <v>0</v>
      </c>
      <c r="W1421" s="12">
        <v>1</v>
      </c>
      <c r="X1421" s="5">
        <v>1.3937999999999999</v>
      </c>
      <c r="Y1421" s="6">
        <f t="shared" si="85"/>
        <v>98.362738179251934</v>
      </c>
      <c r="Z1421" s="5">
        <v>825519</v>
      </c>
      <c r="AA1421" s="5">
        <v>75695</v>
      </c>
      <c r="AB1421" s="5">
        <v>17957</v>
      </c>
      <c r="AC1421" s="5">
        <v>1102</v>
      </c>
      <c r="AD1421" s="5">
        <v>0</v>
      </c>
      <c r="AE1421" s="5">
        <v>13658616</v>
      </c>
      <c r="AF1421" s="5">
        <v>1</v>
      </c>
      <c r="AG1421" s="5">
        <v>0</v>
      </c>
      <c r="AH1421" s="5">
        <v>0</v>
      </c>
      <c r="AI1421" s="6">
        <v>0</v>
      </c>
      <c r="AJ1421" s="6">
        <v>1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11">
        <v>0</v>
      </c>
      <c r="AT1421" s="5">
        <v>0</v>
      </c>
      <c r="AU1421" s="5">
        <v>1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</row>
    <row r="1422" spans="1:52" ht="15.75" customHeight="1">
      <c r="A1422" s="9">
        <v>44317</v>
      </c>
      <c r="B1422" s="2" t="s">
        <v>5</v>
      </c>
      <c r="C1422" s="2">
        <v>3</v>
      </c>
      <c r="D1422" s="5" t="s">
        <v>18</v>
      </c>
      <c r="E1422" s="5">
        <v>452376.576</v>
      </c>
      <c r="F1422" s="6">
        <f t="shared" si="0"/>
        <v>13.022270244695289</v>
      </c>
      <c r="G1422" s="7">
        <v>60417.787499999999</v>
      </c>
      <c r="H1422" s="31">
        <f t="shared" si="88"/>
        <v>3541287.9179999996</v>
      </c>
      <c r="I1422" s="10">
        <f t="shared" si="87"/>
        <v>15.080001037588071</v>
      </c>
      <c r="J1422" s="10">
        <v>2</v>
      </c>
      <c r="K1422" s="10">
        <v>477.97</v>
      </c>
      <c r="L1422" s="6">
        <f t="shared" si="59"/>
        <v>6.1695479690155945</v>
      </c>
      <c r="M1422" s="11">
        <v>104.4</v>
      </c>
      <c r="N1422" s="11">
        <f t="shared" si="60"/>
        <v>4.6577626361072619</v>
      </c>
      <c r="O1422" s="5">
        <v>1</v>
      </c>
      <c r="P1422" s="5">
        <v>1</v>
      </c>
      <c r="Q1422" s="5">
        <v>0</v>
      </c>
      <c r="R1422" s="5">
        <v>0</v>
      </c>
      <c r="S1422" s="5">
        <f t="shared" si="61"/>
        <v>0</v>
      </c>
      <c r="T1422" s="5">
        <v>7442.2373729999999</v>
      </c>
      <c r="U1422" s="5">
        <f t="shared" si="4"/>
        <v>8.9149268047967052</v>
      </c>
      <c r="V1422" s="2">
        <v>0</v>
      </c>
      <c r="W1422" s="12">
        <v>1</v>
      </c>
      <c r="X1422" s="5">
        <v>1.4175</v>
      </c>
      <c r="Y1422" s="6">
        <f t="shared" si="85"/>
        <v>100.03528581510233</v>
      </c>
      <c r="Z1422" s="5">
        <v>922824</v>
      </c>
      <c r="AA1422" s="5">
        <v>73080</v>
      </c>
      <c r="AB1422" s="5">
        <v>20850</v>
      </c>
      <c r="AC1422" s="5">
        <v>424</v>
      </c>
      <c r="AD1422" s="5">
        <v>0</v>
      </c>
      <c r="AE1422" s="5">
        <v>15892359</v>
      </c>
      <c r="AF1422" s="5">
        <v>1</v>
      </c>
      <c r="AG1422" s="5">
        <v>0</v>
      </c>
      <c r="AH1422" s="5">
        <v>0</v>
      </c>
      <c r="AI1422" s="6">
        <v>0</v>
      </c>
      <c r="AJ1422" s="6">
        <v>0</v>
      </c>
      <c r="AK1422" s="6">
        <v>1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11">
        <v>0</v>
      </c>
      <c r="AT1422" s="5">
        <v>0</v>
      </c>
      <c r="AU1422" s="5">
        <v>1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</row>
    <row r="1423" spans="1:52" ht="15.75" customHeight="1">
      <c r="A1423" s="4">
        <v>44348</v>
      </c>
      <c r="B1423" s="2" t="s">
        <v>5</v>
      </c>
      <c r="C1423" s="2">
        <v>3</v>
      </c>
      <c r="D1423" s="5" t="s">
        <v>18</v>
      </c>
      <c r="E1423" s="5">
        <v>301584.38400000002</v>
      </c>
      <c r="F1423" s="6">
        <f t="shared" si="0"/>
        <v>12.616805136587125</v>
      </c>
      <c r="G1423" s="7">
        <v>61223.358</v>
      </c>
      <c r="H1423" s="31">
        <f t="shared" si="88"/>
        <v>3602511.2759999996</v>
      </c>
      <c r="I1423" s="10">
        <f t="shared" si="87"/>
        <v>15.097141736899493</v>
      </c>
      <c r="J1423" s="10">
        <v>2</v>
      </c>
      <c r="K1423" s="10">
        <v>508.07</v>
      </c>
      <c r="L1423" s="6">
        <f t="shared" si="59"/>
        <v>6.2306192333611756</v>
      </c>
      <c r="M1423" s="11">
        <v>103</v>
      </c>
      <c r="N1423" s="11">
        <f t="shared" si="60"/>
        <v>4.6443908991413725</v>
      </c>
      <c r="O1423" s="5">
        <v>1</v>
      </c>
      <c r="P1423" s="5">
        <v>1</v>
      </c>
      <c r="Q1423" s="5">
        <v>0</v>
      </c>
      <c r="R1423" s="5">
        <v>0</v>
      </c>
      <c r="S1423" s="5">
        <f t="shared" si="61"/>
        <v>0</v>
      </c>
      <c r="T1423" s="5">
        <v>7442.2373729999999</v>
      </c>
      <c r="U1423" s="5">
        <f t="shared" si="4"/>
        <v>8.9149268047967052</v>
      </c>
      <c r="V1423" s="2">
        <v>0</v>
      </c>
      <c r="W1423" s="12">
        <v>1</v>
      </c>
      <c r="X1423" s="5">
        <v>1.3845000000000001</v>
      </c>
      <c r="Y1423" s="6">
        <f t="shared" si="85"/>
        <v>97.706422018348633</v>
      </c>
      <c r="Z1423" s="5">
        <v>958408</v>
      </c>
      <c r="AA1423" s="5">
        <v>313568</v>
      </c>
      <c r="AB1423" s="5">
        <v>22321</v>
      </c>
      <c r="AC1423" s="5">
        <v>482</v>
      </c>
      <c r="AD1423" s="5">
        <v>0</v>
      </c>
      <c r="AE1423" s="5">
        <v>12697300</v>
      </c>
      <c r="AF1423" s="5">
        <v>1</v>
      </c>
      <c r="AG1423" s="5">
        <v>0</v>
      </c>
      <c r="AH1423" s="5">
        <v>0</v>
      </c>
      <c r="AI1423" s="6">
        <v>0</v>
      </c>
      <c r="AJ1423" s="6">
        <v>0</v>
      </c>
      <c r="AK1423" s="6">
        <v>0</v>
      </c>
      <c r="AL1423" s="6">
        <v>1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11">
        <v>0</v>
      </c>
      <c r="AT1423" s="5">
        <v>0</v>
      </c>
      <c r="AU1423" s="5">
        <v>1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</row>
    <row r="1424" spans="1:52" ht="15.75" customHeight="1">
      <c r="A1424" s="4">
        <v>44378</v>
      </c>
      <c r="B1424" s="2" t="s">
        <v>5</v>
      </c>
      <c r="C1424" s="2">
        <v>3</v>
      </c>
      <c r="D1424" s="5" t="s">
        <v>18</v>
      </c>
      <c r="E1424" s="5">
        <v>482535.01439999999</v>
      </c>
      <c r="F1424" s="6">
        <f t="shared" si="0"/>
        <v>13.08680876583286</v>
      </c>
      <c r="G1424" s="7">
        <v>62028.928500000002</v>
      </c>
      <c r="H1424" s="31">
        <f t="shared" si="88"/>
        <v>3664540.2044999995</v>
      </c>
      <c r="I1424" s="10">
        <f t="shared" si="87"/>
        <v>15.114213429634562</v>
      </c>
      <c r="J1424" s="10">
        <v>2</v>
      </c>
      <c r="K1424" s="10">
        <v>471.44</v>
      </c>
      <c r="L1424" s="6">
        <f t="shared" si="59"/>
        <v>6.1557918405296581</v>
      </c>
      <c r="M1424" s="11">
        <v>103.9</v>
      </c>
      <c r="N1424" s="11">
        <f t="shared" si="60"/>
        <v>4.6530075154022512</v>
      </c>
      <c r="O1424" s="5">
        <v>1</v>
      </c>
      <c r="P1424" s="5">
        <v>1</v>
      </c>
      <c r="Q1424" s="5">
        <v>0</v>
      </c>
      <c r="R1424" s="5">
        <v>0</v>
      </c>
      <c r="S1424" s="5">
        <f t="shared" si="61"/>
        <v>0</v>
      </c>
      <c r="T1424" s="5">
        <v>7442.2373729999999</v>
      </c>
      <c r="U1424" s="5">
        <f t="shared" si="4"/>
        <v>8.9149268047967052</v>
      </c>
      <c r="V1424" s="2">
        <v>0</v>
      </c>
      <c r="W1424" s="12">
        <v>1</v>
      </c>
      <c r="X1424" s="5">
        <v>1.3934</v>
      </c>
      <c r="Y1424" s="6">
        <f t="shared" si="85"/>
        <v>98.334509527170084</v>
      </c>
      <c r="Z1424" s="5">
        <v>1034837</v>
      </c>
      <c r="AA1424" s="5">
        <v>1055621</v>
      </c>
      <c r="AB1424" s="5">
        <v>23422</v>
      </c>
      <c r="AC1424" s="5">
        <v>1827</v>
      </c>
      <c r="AD1424" s="5">
        <v>904830</v>
      </c>
      <c r="AE1424" s="5">
        <v>7229376</v>
      </c>
      <c r="AF1424" s="5">
        <v>1</v>
      </c>
      <c r="AG1424" s="5">
        <v>0</v>
      </c>
      <c r="AH1424" s="5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1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11">
        <v>0</v>
      </c>
      <c r="AT1424" s="5">
        <v>0</v>
      </c>
      <c r="AU1424" s="5">
        <v>1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</row>
    <row r="1425" spans="1:52" ht="15.75" customHeight="1">
      <c r="A1425" s="4">
        <v>44409</v>
      </c>
      <c r="B1425" s="2" t="s">
        <v>5</v>
      </c>
      <c r="C1425" s="2">
        <v>3</v>
      </c>
      <c r="D1425" s="5" t="s">
        <v>18</v>
      </c>
      <c r="E1425" s="5">
        <v>346822.0416</v>
      </c>
      <c r="F1425" s="6">
        <f t="shared" si="0"/>
        <v>12.756567078962282</v>
      </c>
      <c r="G1425" s="7">
        <v>68473.492499999993</v>
      </c>
      <c r="H1425" s="31">
        <f t="shared" si="88"/>
        <v>3733013.6969999997</v>
      </c>
      <c r="I1425" s="10">
        <f t="shared" si="87"/>
        <v>15.132726427056879</v>
      </c>
      <c r="J1425" s="10">
        <v>2</v>
      </c>
      <c r="K1425" s="10">
        <v>508.07</v>
      </c>
      <c r="L1425" s="6">
        <f t="shared" si="59"/>
        <v>6.2306192333611756</v>
      </c>
      <c r="M1425" s="11">
        <v>104.2</v>
      </c>
      <c r="N1425" s="11">
        <f t="shared" si="60"/>
        <v>4.6558633003036096</v>
      </c>
      <c r="O1425" s="5">
        <v>1</v>
      </c>
      <c r="P1425" s="5">
        <v>1</v>
      </c>
      <c r="Q1425" s="5">
        <v>0</v>
      </c>
      <c r="R1425" s="5">
        <v>0</v>
      </c>
      <c r="S1425" s="5">
        <f t="shared" si="61"/>
        <v>0</v>
      </c>
      <c r="T1425" s="5">
        <v>7442.2373729999999</v>
      </c>
      <c r="U1425" s="5">
        <f t="shared" si="4"/>
        <v>8.9149268047967052</v>
      </c>
      <c r="V1425" s="2">
        <v>0</v>
      </c>
      <c r="W1425" s="12">
        <v>1</v>
      </c>
      <c r="X1425" s="5">
        <v>1.3779999999999999</v>
      </c>
      <c r="Y1425" s="6">
        <f t="shared" si="85"/>
        <v>97.247706422018339</v>
      </c>
      <c r="Z1425" s="5">
        <v>1163688</v>
      </c>
      <c r="AA1425" s="5">
        <v>933053</v>
      </c>
      <c r="AB1425" s="5">
        <v>25889</v>
      </c>
      <c r="AC1425" s="5">
        <v>3317</v>
      </c>
      <c r="AD1425" s="5">
        <v>0</v>
      </c>
      <c r="AE1425" s="5">
        <v>5859342</v>
      </c>
      <c r="AF1425" s="5">
        <v>1</v>
      </c>
      <c r="AG1425" s="5">
        <v>0</v>
      </c>
      <c r="AH1425" s="5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1</v>
      </c>
      <c r="AO1425" s="6">
        <v>0</v>
      </c>
      <c r="AP1425" s="6">
        <v>0</v>
      </c>
      <c r="AQ1425" s="6">
        <v>0</v>
      </c>
      <c r="AR1425" s="6">
        <v>0</v>
      </c>
      <c r="AS1425" s="11">
        <v>0</v>
      </c>
      <c r="AT1425" s="5">
        <v>0</v>
      </c>
      <c r="AU1425" s="5">
        <v>1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</row>
    <row r="1426" spans="1:52" ht="15.75" customHeight="1">
      <c r="A1426" s="4">
        <v>44440</v>
      </c>
      <c r="B1426" s="2" t="s">
        <v>5</v>
      </c>
      <c r="C1426" s="2">
        <v>3</v>
      </c>
      <c r="D1426" s="5" t="s">
        <v>18</v>
      </c>
      <c r="E1426" s="5">
        <v>331742.8224</v>
      </c>
      <c r="F1426" s="6">
        <f t="shared" si="0"/>
        <v>12.712115316391449</v>
      </c>
      <c r="G1426" s="7">
        <v>62834.499000000003</v>
      </c>
      <c r="H1426" s="31">
        <f t="shared" si="88"/>
        <v>3795848.1959999995</v>
      </c>
      <c r="I1426" s="10">
        <f t="shared" si="87"/>
        <v>15.149418447395981</v>
      </c>
      <c r="J1426" s="10">
        <v>2</v>
      </c>
      <c r="K1426" s="10">
        <v>471.44</v>
      </c>
      <c r="L1426" s="6">
        <f t="shared" si="59"/>
        <v>6.1557918405296581</v>
      </c>
      <c r="M1426" s="11">
        <v>103.7</v>
      </c>
      <c r="N1426" s="11">
        <f t="shared" si="60"/>
        <v>4.6510991178764911</v>
      </c>
      <c r="O1426" s="5">
        <v>1</v>
      </c>
      <c r="P1426" s="5">
        <v>1</v>
      </c>
      <c r="Q1426" s="5">
        <v>0</v>
      </c>
      <c r="R1426" s="5">
        <v>0</v>
      </c>
      <c r="S1426" s="5">
        <f t="shared" si="61"/>
        <v>0</v>
      </c>
      <c r="T1426" s="5">
        <v>7442.2373729999999</v>
      </c>
      <c r="U1426" s="5">
        <f t="shared" si="4"/>
        <v>8.9149268047967052</v>
      </c>
      <c r="V1426" s="2">
        <v>0</v>
      </c>
      <c r="W1426" s="12">
        <v>1</v>
      </c>
      <c r="X1426" s="5">
        <v>1.3448</v>
      </c>
      <c r="Y1426" s="6">
        <f t="shared" si="85"/>
        <v>94.904728299223706</v>
      </c>
      <c r="Z1426" s="5">
        <v>1246538</v>
      </c>
      <c r="AA1426" s="5">
        <v>1017455</v>
      </c>
      <c r="AB1426" s="5">
        <v>27785</v>
      </c>
      <c r="AC1426" s="5">
        <v>4378</v>
      </c>
      <c r="AD1426" s="5">
        <v>0</v>
      </c>
      <c r="AE1426" s="5">
        <v>3635629</v>
      </c>
      <c r="AF1426" s="5">
        <v>1</v>
      </c>
      <c r="AG1426" s="5">
        <v>0</v>
      </c>
      <c r="AH1426" s="5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1</v>
      </c>
      <c r="AP1426" s="6">
        <v>0</v>
      </c>
      <c r="AQ1426" s="6">
        <v>0</v>
      </c>
      <c r="AR1426" s="6">
        <v>0</v>
      </c>
      <c r="AS1426" s="11">
        <v>0</v>
      </c>
      <c r="AT1426" s="5">
        <v>0</v>
      </c>
      <c r="AU1426" s="5">
        <v>1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</row>
    <row r="1427" spans="1:52" ht="15.75" customHeight="1">
      <c r="A1427" s="4">
        <v>44470</v>
      </c>
      <c r="B1427" s="2" t="s">
        <v>5</v>
      </c>
      <c r="C1427" s="2">
        <v>3</v>
      </c>
      <c r="D1427" s="5" t="s">
        <v>18</v>
      </c>
      <c r="E1427" s="5">
        <v>573010.32960000006</v>
      </c>
      <c r="F1427" s="6">
        <f t="shared" si="0"/>
        <v>13.258659022759518</v>
      </c>
      <c r="G1427" s="7">
        <v>38667.383999999998</v>
      </c>
      <c r="H1427" s="31">
        <f t="shared" si="88"/>
        <v>3834515.5799999996</v>
      </c>
      <c r="I1427" s="10">
        <f t="shared" si="87"/>
        <v>15.159553669290023</v>
      </c>
      <c r="J1427" s="10">
        <v>2</v>
      </c>
      <c r="K1427" s="10">
        <v>461.8</v>
      </c>
      <c r="L1427" s="6">
        <f t="shared" si="59"/>
        <v>6.1351318969203952</v>
      </c>
      <c r="M1427" s="11">
        <v>102.9</v>
      </c>
      <c r="N1427" s="11">
        <f t="shared" si="60"/>
        <v>4.6434288981051814</v>
      </c>
      <c r="O1427" s="5">
        <v>1</v>
      </c>
      <c r="P1427" s="5">
        <v>1</v>
      </c>
      <c r="Q1427" s="5">
        <v>0</v>
      </c>
      <c r="R1427" s="5">
        <v>0</v>
      </c>
      <c r="S1427" s="5">
        <f t="shared" si="61"/>
        <v>0</v>
      </c>
      <c r="T1427" s="5">
        <v>7442.2373729999999</v>
      </c>
      <c r="U1427" s="5">
        <f t="shared" si="4"/>
        <v>8.9149268047967052</v>
      </c>
      <c r="V1427" s="2">
        <v>0</v>
      </c>
      <c r="W1427" s="12">
        <v>1</v>
      </c>
      <c r="X1427" s="5">
        <v>1.379</v>
      </c>
      <c r="Y1427" s="6">
        <f t="shared" si="85"/>
        <v>97.318278052223008</v>
      </c>
      <c r="Z1427" s="5">
        <v>1273560</v>
      </c>
      <c r="AA1427" s="5">
        <v>1250593</v>
      </c>
      <c r="AB1427" s="5">
        <v>28456</v>
      </c>
      <c r="AC1427" s="5">
        <v>4555</v>
      </c>
      <c r="AD1427" s="5">
        <v>0</v>
      </c>
      <c r="AE1427" s="5">
        <v>9181381</v>
      </c>
      <c r="AF1427" s="5">
        <v>1</v>
      </c>
      <c r="AG1427" s="5">
        <v>0</v>
      </c>
      <c r="AH1427" s="5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1</v>
      </c>
      <c r="AQ1427" s="6">
        <v>0</v>
      </c>
      <c r="AR1427" s="6">
        <v>0</v>
      </c>
      <c r="AS1427" s="11">
        <v>0</v>
      </c>
      <c r="AT1427" s="5">
        <v>0</v>
      </c>
      <c r="AU1427" s="5">
        <v>1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</row>
    <row r="1428" spans="1:52" ht="15.75" customHeight="1">
      <c r="A1428" s="4">
        <v>44501</v>
      </c>
      <c r="B1428" s="2" t="s">
        <v>5</v>
      </c>
      <c r="C1428" s="2">
        <v>3</v>
      </c>
      <c r="D1428" s="5" t="s">
        <v>18</v>
      </c>
      <c r="E1428" s="5">
        <v>422218.13760000002</v>
      </c>
      <c r="F1428" s="6">
        <f t="shared" si="0"/>
        <v>12.953277373208337</v>
      </c>
      <c r="G1428" s="7">
        <v>33028.390500000001</v>
      </c>
      <c r="H1428" s="31">
        <f t="shared" si="88"/>
        <v>3867543.9704999998</v>
      </c>
      <c r="I1428" s="10">
        <f t="shared" si="87"/>
        <v>15.168130230595498</v>
      </c>
      <c r="J1428" s="10">
        <v>2</v>
      </c>
      <c r="K1428" s="10">
        <v>516.14</v>
      </c>
      <c r="L1428" s="6">
        <f t="shared" si="59"/>
        <v>6.2463780465109942</v>
      </c>
      <c r="M1428" s="11">
        <v>104</v>
      </c>
      <c r="N1428" s="11">
        <f t="shared" si="60"/>
        <v>4.6539603501575231</v>
      </c>
      <c r="O1428" s="5">
        <v>1</v>
      </c>
      <c r="P1428" s="5">
        <v>1</v>
      </c>
      <c r="Q1428" s="5">
        <v>0</v>
      </c>
      <c r="R1428" s="5">
        <v>0</v>
      </c>
      <c r="S1428" s="5">
        <f t="shared" si="61"/>
        <v>0</v>
      </c>
      <c r="T1428" s="5">
        <v>7442.2373729999999</v>
      </c>
      <c r="U1428" s="5">
        <f t="shared" si="4"/>
        <v>8.9149268047967052</v>
      </c>
      <c r="V1428" s="2">
        <v>0</v>
      </c>
      <c r="W1428" s="12">
        <v>1</v>
      </c>
      <c r="X1428" s="5">
        <v>1.3315999999999999</v>
      </c>
      <c r="Y1428" s="6">
        <f t="shared" si="85"/>
        <v>93.973182780522222</v>
      </c>
      <c r="Z1428" s="5">
        <v>1285254</v>
      </c>
      <c r="AA1428" s="5">
        <v>1171143</v>
      </c>
      <c r="AB1428" s="5">
        <v>28737</v>
      </c>
      <c r="AC1428" s="5">
        <v>4486</v>
      </c>
      <c r="AD1428" s="5">
        <v>0</v>
      </c>
      <c r="AE1428" s="5">
        <v>12186782</v>
      </c>
      <c r="AF1428" s="5">
        <v>1</v>
      </c>
      <c r="AG1428" s="5">
        <v>0</v>
      </c>
      <c r="AH1428" s="5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1</v>
      </c>
      <c r="AR1428" s="6">
        <v>0</v>
      </c>
      <c r="AS1428" s="11">
        <v>0</v>
      </c>
      <c r="AT1428" s="5">
        <v>0</v>
      </c>
      <c r="AU1428" s="5">
        <v>1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</row>
    <row r="1429" spans="1:52" ht="15.75" customHeight="1">
      <c r="A1429" s="4">
        <v>44531</v>
      </c>
      <c r="B1429" s="2" t="s">
        <v>5</v>
      </c>
      <c r="C1429" s="2">
        <v>3</v>
      </c>
      <c r="D1429" s="5" t="s">
        <v>18</v>
      </c>
      <c r="E1429" s="5">
        <v>482535.01439999999</v>
      </c>
      <c r="F1429" s="6">
        <f t="shared" si="0"/>
        <v>13.08680876583286</v>
      </c>
      <c r="G1429" s="7">
        <v>37861.813499999997</v>
      </c>
      <c r="H1429" s="31">
        <f t="shared" si="88"/>
        <v>3905405.784</v>
      </c>
      <c r="I1429" s="10">
        <f t="shared" si="87"/>
        <v>15.177872249813708</v>
      </c>
      <c r="J1429" s="10">
        <v>2</v>
      </c>
      <c r="K1429" s="10">
        <v>518.45000000000005</v>
      </c>
      <c r="L1429" s="6">
        <f t="shared" si="59"/>
        <v>6.250843591004287</v>
      </c>
      <c r="M1429" s="11">
        <v>104.3</v>
      </c>
      <c r="N1429" s="11">
        <f t="shared" si="60"/>
        <v>4.6568134191399295</v>
      </c>
      <c r="O1429" s="5">
        <v>1</v>
      </c>
      <c r="P1429" s="5">
        <v>1</v>
      </c>
      <c r="Q1429" s="5">
        <v>0</v>
      </c>
      <c r="R1429" s="5">
        <v>0</v>
      </c>
      <c r="S1429" s="5">
        <f t="shared" si="61"/>
        <v>0</v>
      </c>
      <c r="T1429" s="5">
        <v>7442.2373729999999</v>
      </c>
      <c r="U1429" s="5">
        <f t="shared" si="4"/>
        <v>8.9149268047967052</v>
      </c>
      <c r="V1429" s="2">
        <v>0</v>
      </c>
      <c r="W1429" s="12">
        <v>1</v>
      </c>
      <c r="X1429" s="5">
        <v>1.3494999999999999</v>
      </c>
      <c r="Y1429" s="6">
        <f t="shared" si="85"/>
        <v>95.236414961185588</v>
      </c>
      <c r="Z1429" s="5">
        <v>1295933</v>
      </c>
      <c r="AA1429" s="5">
        <v>2709114</v>
      </c>
      <c r="AB1429" s="5">
        <v>28933</v>
      </c>
      <c r="AC1429" s="5">
        <v>4065</v>
      </c>
      <c r="AD1429" s="5">
        <v>0</v>
      </c>
      <c r="AE1429" s="5">
        <v>17311130</v>
      </c>
      <c r="AF1429" s="5">
        <v>1</v>
      </c>
      <c r="AG1429" s="5">
        <v>0</v>
      </c>
      <c r="AH1429" s="5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1</v>
      </c>
      <c r="AS1429" s="11">
        <v>0</v>
      </c>
      <c r="AT1429" s="5">
        <v>0</v>
      </c>
      <c r="AU1429" s="5">
        <v>1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</row>
    <row r="1430" spans="1:52" ht="15.75" customHeight="1">
      <c r="A1430" s="4">
        <v>44562</v>
      </c>
      <c r="B1430" s="2" t="s">
        <v>5</v>
      </c>
      <c r="C1430" s="2">
        <v>3</v>
      </c>
      <c r="D1430" s="5" t="s">
        <v>18</v>
      </c>
      <c r="E1430" s="5">
        <v>452608</v>
      </c>
      <c r="F1430" s="6">
        <f t="shared" si="0"/>
        <v>13.022781687677151</v>
      </c>
      <c r="G1430" s="7">
        <v>28463.491000000002</v>
      </c>
      <c r="H1430" s="31">
        <f t="shared" si="88"/>
        <v>3933869.2749999999</v>
      </c>
      <c r="I1430" s="10">
        <f t="shared" si="87"/>
        <v>15.185134047841661</v>
      </c>
      <c r="J1430" s="10">
        <v>2</v>
      </c>
      <c r="K1430" s="10">
        <v>511.96</v>
      </c>
      <c r="L1430" s="6">
        <f t="shared" si="59"/>
        <v>6.2382464969875908</v>
      </c>
      <c r="M1430" s="11">
        <v>105.3</v>
      </c>
      <c r="N1430" s="11">
        <f t="shared" si="60"/>
        <v>4.6662652853479019</v>
      </c>
      <c r="O1430" s="5">
        <v>1</v>
      </c>
      <c r="P1430" s="5">
        <v>1</v>
      </c>
      <c r="Q1430" s="5">
        <v>0</v>
      </c>
      <c r="R1430" s="5">
        <v>0</v>
      </c>
      <c r="S1430" s="5">
        <f t="shared" si="61"/>
        <v>0</v>
      </c>
      <c r="T1430" s="5">
        <v>7442.2373729999999</v>
      </c>
      <c r="U1430" s="5">
        <f t="shared" si="4"/>
        <v>8.9149268047967052</v>
      </c>
      <c r="V1430" s="2">
        <v>0</v>
      </c>
      <c r="W1430" s="12">
        <v>1</v>
      </c>
      <c r="X1430" s="5">
        <v>1.341</v>
      </c>
      <c r="Y1430" s="6">
        <f t="shared" si="85"/>
        <v>94.636556104446001</v>
      </c>
      <c r="Z1430" s="5">
        <v>1430366</v>
      </c>
      <c r="AA1430" s="5">
        <v>3530636</v>
      </c>
      <c r="AB1430" s="5">
        <v>29301</v>
      </c>
      <c r="AC1430" s="5">
        <v>6671</v>
      </c>
      <c r="AD1430" s="5">
        <v>0</v>
      </c>
      <c r="AE1430" s="5">
        <v>4830526</v>
      </c>
      <c r="AF1430" s="5">
        <v>1</v>
      </c>
      <c r="AG1430" s="5">
        <v>1</v>
      </c>
      <c r="AH1430" s="5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11">
        <v>0</v>
      </c>
      <c r="AT1430" s="5">
        <v>0</v>
      </c>
      <c r="AU1430" s="5">
        <v>1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</row>
    <row r="1431" spans="1:52" ht="15.75" customHeight="1">
      <c r="A1431" s="4">
        <v>44593</v>
      </c>
      <c r="B1431" s="2" t="s">
        <v>5</v>
      </c>
      <c r="C1431" s="2">
        <v>3</v>
      </c>
      <c r="D1431" s="5" t="s">
        <v>18</v>
      </c>
      <c r="E1431" s="5">
        <v>417792</v>
      </c>
      <c r="F1431" s="6">
        <f t="shared" si="0"/>
        <v>12.942738980003615</v>
      </c>
      <c r="G1431" s="7">
        <v>31685.773000000001</v>
      </c>
      <c r="H1431" s="31">
        <f t="shared" si="88"/>
        <v>3965555.048</v>
      </c>
      <c r="I1431" s="10">
        <f t="shared" si="87"/>
        <v>15.193156390139082</v>
      </c>
      <c r="J1431" s="10">
        <v>2</v>
      </c>
      <c r="K1431" s="10">
        <v>521.51</v>
      </c>
      <c r="L1431" s="6">
        <f t="shared" si="59"/>
        <v>6.2567284497123978</v>
      </c>
      <c r="M1431" s="11">
        <v>104.8</v>
      </c>
      <c r="N1431" s="11">
        <f t="shared" si="60"/>
        <v>4.6615505194241988</v>
      </c>
      <c r="O1431" s="5">
        <v>1</v>
      </c>
      <c r="P1431" s="5">
        <v>1</v>
      </c>
      <c r="Q1431" s="5">
        <v>0</v>
      </c>
      <c r="R1431" s="5">
        <v>0</v>
      </c>
      <c r="S1431" s="5">
        <f t="shared" si="61"/>
        <v>0</v>
      </c>
      <c r="T1431" s="5">
        <v>7442.2373729999999</v>
      </c>
      <c r="U1431" s="5">
        <f t="shared" si="4"/>
        <v>8.9149268047967052</v>
      </c>
      <c r="V1431" s="2">
        <v>0</v>
      </c>
      <c r="W1431" s="12">
        <v>1</v>
      </c>
      <c r="X1431" s="5">
        <v>1.3349</v>
      </c>
      <c r="Y1431" s="6">
        <f t="shared" si="85"/>
        <v>94.2060691601976</v>
      </c>
      <c r="Z1431" s="5">
        <v>1510221</v>
      </c>
      <c r="AA1431" s="5">
        <v>1570808</v>
      </c>
      <c r="AB1431" s="5">
        <v>30196</v>
      </c>
      <c r="AC1431" s="5">
        <v>3657</v>
      </c>
      <c r="AD1431" s="5">
        <v>0</v>
      </c>
      <c r="AE1431" s="5">
        <v>1740968</v>
      </c>
      <c r="AF1431" s="5">
        <v>1</v>
      </c>
      <c r="AG1431" s="5">
        <v>0</v>
      </c>
      <c r="AH1431" s="5">
        <v>1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11">
        <v>0</v>
      </c>
      <c r="AT1431" s="5">
        <v>0</v>
      </c>
      <c r="AU1431" s="5">
        <v>1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</row>
    <row r="1432" spans="1:52" ht="15.75" customHeight="1">
      <c r="A1432" s="4">
        <v>44621</v>
      </c>
      <c r="B1432" s="2" t="s">
        <v>5</v>
      </c>
      <c r="C1432" s="2">
        <v>3</v>
      </c>
      <c r="D1432" s="5" t="s">
        <v>18</v>
      </c>
      <c r="E1432" s="5">
        <v>313344</v>
      </c>
      <c r="F1432" s="6">
        <f t="shared" si="0"/>
        <v>12.655056907551835</v>
      </c>
      <c r="G1432" s="7">
        <v>46186.042000000001</v>
      </c>
      <c r="H1432" s="31">
        <f t="shared" si="88"/>
        <v>4011741.09</v>
      </c>
      <c r="I1432" s="10">
        <f t="shared" si="87"/>
        <v>15.204735892083256</v>
      </c>
      <c r="J1432" s="10">
        <v>2</v>
      </c>
      <c r="K1432" s="10">
        <v>520.9</v>
      </c>
      <c r="L1432" s="6">
        <f t="shared" si="59"/>
        <v>6.2555580847511454</v>
      </c>
      <c r="M1432" s="11">
        <v>105.1</v>
      </c>
      <c r="N1432" s="11">
        <f t="shared" si="60"/>
        <v>4.664382045619937</v>
      </c>
      <c r="O1432" s="5">
        <v>1</v>
      </c>
      <c r="P1432" s="5">
        <v>1</v>
      </c>
      <c r="Q1432" s="5">
        <v>0</v>
      </c>
      <c r="R1432" s="5">
        <v>0</v>
      </c>
      <c r="S1432" s="5">
        <f t="shared" si="61"/>
        <v>0</v>
      </c>
      <c r="T1432" s="5">
        <v>7442.2373729999999</v>
      </c>
      <c r="U1432" s="5">
        <f t="shared" si="4"/>
        <v>8.9149268047967052</v>
      </c>
      <c r="V1432" s="2">
        <v>0</v>
      </c>
      <c r="W1432" s="12">
        <v>1</v>
      </c>
      <c r="X1432" s="5">
        <v>1.3110999999999999</v>
      </c>
      <c r="Y1432" s="6">
        <f t="shared" si="85"/>
        <v>92.526464361326731</v>
      </c>
      <c r="Z1432" s="5">
        <v>1524973</v>
      </c>
      <c r="AA1432" s="5">
        <v>2260724</v>
      </c>
      <c r="AB1432" s="5">
        <v>30359</v>
      </c>
      <c r="AC1432" s="5">
        <v>4379</v>
      </c>
      <c r="AD1432" s="5">
        <v>0</v>
      </c>
      <c r="AE1432" s="5">
        <v>2342354</v>
      </c>
      <c r="AF1432" s="5">
        <v>1</v>
      </c>
      <c r="AG1432" s="5">
        <v>0</v>
      </c>
      <c r="AH1432" s="5">
        <v>0</v>
      </c>
      <c r="AI1432" s="6">
        <v>1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11">
        <v>0</v>
      </c>
      <c r="AT1432" s="5">
        <v>0</v>
      </c>
      <c r="AU1432" s="5">
        <v>1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</row>
    <row r="1433" spans="1:52" ht="15.75" customHeight="1">
      <c r="A1433" s="4">
        <v>44652</v>
      </c>
      <c r="B1433" s="2" t="s">
        <v>5</v>
      </c>
      <c r="C1433" s="2">
        <v>3</v>
      </c>
      <c r="D1433" s="5" t="s">
        <v>18</v>
      </c>
      <c r="E1433" s="5">
        <v>243712</v>
      </c>
      <c r="F1433" s="6">
        <f t="shared" si="0"/>
        <v>12.403742479270928</v>
      </c>
      <c r="G1433" s="7">
        <v>44574.900999999998</v>
      </c>
      <c r="H1433" s="31">
        <f t="shared" si="88"/>
        <v>4056315.9909999999</v>
      </c>
      <c r="I1433" s="10">
        <f t="shared" si="87"/>
        <v>15.215785728269841</v>
      </c>
      <c r="J1433" s="10">
        <v>2</v>
      </c>
      <c r="K1433" s="10">
        <v>489.73</v>
      </c>
      <c r="L1433" s="6">
        <f t="shared" si="59"/>
        <v>6.1938542188289736</v>
      </c>
      <c r="M1433" s="11">
        <v>105</v>
      </c>
      <c r="N1433" s="11">
        <f t="shared" si="60"/>
        <v>4.6634390941120669</v>
      </c>
      <c r="O1433" s="5">
        <v>1</v>
      </c>
      <c r="P1433" s="5">
        <v>1</v>
      </c>
      <c r="Q1433" s="5">
        <v>0</v>
      </c>
      <c r="R1433" s="5">
        <v>0</v>
      </c>
      <c r="S1433" s="5">
        <f t="shared" si="61"/>
        <v>0</v>
      </c>
      <c r="T1433" s="5">
        <v>7442.2373729999999</v>
      </c>
      <c r="U1433" s="5">
        <f t="shared" si="4"/>
        <v>8.9149268047967052</v>
      </c>
      <c r="V1433" s="2">
        <v>0</v>
      </c>
      <c r="W1433" s="12">
        <v>1</v>
      </c>
      <c r="X1433" s="5">
        <v>1.2551000000000001</v>
      </c>
      <c r="Y1433" s="6">
        <f t="shared" si="85"/>
        <v>88.57445306986591</v>
      </c>
      <c r="Z1433" s="5">
        <v>1527956</v>
      </c>
      <c r="AA1433" s="5">
        <v>890915</v>
      </c>
      <c r="AB1433" s="5">
        <v>30369</v>
      </c>
      <c r="AC1433" s="5">
        <v>4841</v>
      </c>
      <c r="AD1433" s="5">
        <v>106857</v>
      </c>
      <c r="AE1433" s="5">
        <v>3951244</v>
      </c>
      <c r="AF1433" s="5">
        <v>1</v>
      </c>
      <c r="AG1433" s="5">
        <v>0</v>
      </c>
      <c r="AH1433" s="5">
        <v>0</v>
      </c>
      <c r="AI1433" s="6">
        <v>0</v>
      </c>
      <c r="AJ1433" s="6">
        <v>1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11">
        <v>0</v>
      </c>
      <c r="AT1433" s="5">
        <v>0</v>
      </c>
      <c r="AU1433" s="5">
        <v>1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</row>
    <row r="1434" spans="1:52" ht="15.75" customHeight="1">
      <c r="A1434" s="9">
        <v>44682</v>
      </c>
      <c r="B1434" s="2" t="s">
        <v>5</v>
      </c>
      <c r="C1434" s="2">
        <v>3</v>
      </c>
      <c r="D1434" s="5" t="s">
        <v>18</v>
      </c>
      <c r="E1434" s="5">
        <v>522240</v>
      </c>
      <c r="F1434" s="6">
        <f t="shared" si="0"/>
        <v>13.165882531317825</v>
      </c>
      <c r="G1434" s="7">
        <v>40278.525000000001</v>
      </c>
      <c r="H1434" s="31">
        <f t="shared" si="88"/>
        <v>4096594.5159999998</v>
      </c>
      <c r="I1434" s="10">
        <f t="shared" si="87"/>
        <v>15.225666580676704</v>
      </c>
      <c r="J1434" s="10">
        <v>2</v>
      </c>
      <c r="K1434" s="10">
        <v>459.57</v>
      </c>
      <c r="L1434" s="6">
        <f t="shared" si="59"/>
        <v>6.1302912696927141</v>
      </c>
      <c r="M1434" s="11">
        <v>106.4</v>
      </c>
      <c r="N1434" s="11">
        <f t="shared" si="60"/>
        <v>4.6765601820747644</v>
      </c>
      <c r="O1434" s="5">
        <v>1</v>
      </c>
      <c r="P1434" s="5">
        <v>1</v>
      </c>
      <c r="Q1434" s="5">
        <v>0</v>
      </c>
      <c r="R1434" s="5">
        <v>0</v>
      </c>
      <c r="S1434" s="5">
        <f t="shared" si="61"/>
        <v>0</v>
      </c>
      <c r="T1434" s="5">
        <v>7442.2373729999999</v>
      </c>
      <c r="U1434" s="5">
        <f t="shared" si="4"/>
        <v>8.9149268047967052</v>
      </c>
      <c r="V1434" s="2">
        <v>0</v>
      </c>
      <c r="W1434" s="12">
        <v>1</v>
      </c>
      <c r="X1434" s="5">
        <v>1.2604</v>
      </c>
      <c r="Y1434" s="6">
        <f t="shared" si="85"/>
        <v>88.948482709950596</v>
      </c>
      <c r="Z1434" s="5">
        <v>1530453</v>
      </c>
      <c r="AA1434" s="5">
        <v>266182</v>
      </c>
      <c r="AB1434" s="5">
        <v>30379</v>
      </c>
      <c r="AC1434" s="5">
        <v>2091</v>
      </c>
      <c r="AD1434" s="5">
        <v>206444</v>
      </c>
      <c r="AE1434" s="5">
        <v>2371840</v>
      </c>
      <c r="AF1434" s="5">
        <v>1</v>
      </c>
      <c r="AG1434" s="5">
        <v>0</v>
      </c>
      <c r="AH1434" s="5">
        <v>0</v>
      </c>
      <c r="AI1434" s="6">
        <v>0</v>
      </c>
      <c r="AJ1434" s="6">
        <v>0</v>
      </c>
      <c r="AK1434" s="6">
        <v>1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11">
        <v>0</v>
      </c>
      <c r="AT1434" s="5">
        <v>0</v>
      </c>
      <c r="AU1434" s="5">
        <v>1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</row>
    <row r="1435" spans="1:52" ht="15.75" customHeight="1">
      <c r="A1435" s="4">
        <v>44713</v>
      </c>
      <c r="B1435" s="2" t="s">
        <v>5</v>
      </c>
      <c r="C1435" s="2">
        <v>3</v>
      </c>
      <c r="D1435" s="5" t="s">
        <v>18</v>
      </c>
      <c r="E1435" s="5">
        <v>348160</v>
      </c>
      <c r="F1435" s="6">
        <f t="shared" si="0"/>
        <v>12.76041742320966</v>
      </c>
      <c r="G1435" s="7">
        <v>40815.572</v>
      </c>
      <c r="H1435" s="31">
        <f t="shared" si="88"/>
        <v>4137410.088</v>
      </c>
      <c r="I1435" s="10">
        <f t="shared" si="87"/>
        <v>15.235580567434354</v>
      </c>
      <c r="J1435" s="10">
        <v>2</v>
      </c>
      <c r="K1435" s="10">
        <v>551.27</v>
      </c>
      <c r="L1435" s="6">
        <f t="shared" si="59"/>
        <v>6.3122247072820477</v>
      </c>
      <c r="M1435" s="11">
        <v>105.4</v>
      </c>
      <c r="N1435" s="11">
        <f t="shared" si="60"/>
        <v>4.667205576907544</v>
      </c>
      <c r="O1435" s="5">
        <v>1</v>
      </c>
      <c r="P1435" s="5">
        <v>1</v>
      </c>
      <c r="Q1435" s="5">
        <v>0</v>
      </c>
      <c r="R1435" s="5">
        <v>0</v>
      </c>
      <c r="S1435" s="5">
        <f t="shared" si="61"/>
        <v>0</v>
      </c>
      <c r="T1435" s="5">
        <v>7442.2373729999999</v>
      </c>
      <c r="U1435" s="5">
        <f t="shared" si="4"/>
        <v>8.9149268047967052</v>
      </c>
      <c r="V1435" s="2">
        <v>0</v>
      </c>
      <c r="W1435" s="12">
        <v>1</v>
      </c>
      <c r="X1435" s="5">
        <v>1.2124999999999999</v>
      </c>
      <c r="Y1435" s="6">
        <f t="shared" si="85"/>
        <v>85.568101623147484</v>
      </c>
      <c r="Z1435" s="5">
        <v>1536479</v>
      </c>
      <c r="AA1435" s="5">
        <v>419758</v>
      </c>
      <c r="AB1435" s="5">
        <v>30395</v>
      </c>
      <c r="AC1435" s="5">
        <v>1432</v>
      </c>
      <c r="AD1435" s="5">
        <v>975945</v>
      </c>
      <c r="AE1435" s="5">
        <v>1210539</v>
      </c>
      <c r="AF1435" s="5">
        <v>1</v>
      </c>
      <c r="AG1435" s="5">
        <v>0</v>
      </c>
      <c r="AH1435" s="5">
        <v>0</v>
      </c>
      <c r="AI1435" s="6">
        <v>0</v>
      </c>
      <c r="AJ1435" s="6">
        <v>0</v>
      </c>
      <c r="AK1435" s="6">
        <v>0</v>
      </c>
      <c r="AL1435" s="6">
        <v>1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11">
        <v>0</v>
      </c>
      <c r="AT1435" s="5">
        <v>0</v>
      </c>
      <c r="AU1435" s="5">
        <v>1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</row>
    <row r="1436" spans="1:52" ht="15.75" customHeight="1">
      <c r="A1436" s="4">
        <v>44743</v>
      </c>
      <c r="B1436" s="2" t="s">
        <v>5</v>
      </c>
      <c r="C1436" s="2">
        <v>3</v>
      </c>
      <c r="D1436" s="5" t="s">
        <v>18</v>
      </c>
      <c r="E1436" s="5">
        <v>557056</v>
      </c>
      <c r="F1436" s="6">
        <f t="shared" si="0"/>
        <v>13.230421052455396</v>
      </c>
      <c r="G1436" s="7">
        <v>41352.618999999999</v>
      </c>
      <c r="H1436" s="31">
        <f t="shared" si="88"/>
        <v>4178762.7069999999</v>
      </c>
      <c r="I1436" s="10">
        <f t="shared" si="87"/>
        <v>15.245525757573324</v>
      </c>
      <c r="J1436" s="10">
        <v>2</v>
      </c>
      <c r="K1436" s="10">
        <v>487.4</v>
      </c>
      <c r="L1436" s="6">
        <f t="shared" si="59"/>
        <v>6.1890851411911054</v>
      </c>
      <c r="M1436" s="11">
        <v>107.72</v>
      </c>
      <c r="N1436" s="11">
        <f t="shared" si="60"/>
        <v>4.6887757698428887</v>
      </c>
      <c r="O1436" s="5">
        <v>1</v>
      </c>
      <c r="P1436" s="5">
        <v>1</v>
      </c>
      <c r="Q1436" s="5">
        <v>0</v>
      </c>
      <c r="R1436" s="5">
        <v>0</v>
      </c>
      <c r="S1436" s="5">
        <f t="shared" si="61"/>
        <v>0</v>
      </c>
      <c r="T1436" s="5">
        <v>7442.2373729999999</v>
      </c>
      <c r="U1436" s="5">
        <f t="shared" si="4"/>
        <v>8.9149268047967052</v>
      </c>
      <c r="V1436" s="2">
        <v>0</v>
      </c>
      <c r="W1436" s="12">
        <v>1</v>
      </c>
      <c r="X1436" s="5">
        <v>1.2183999999999999</v>
      </c>
      <c r="Y1436" s="6">
        <f t="shared" si="85"/>
        <v>85.98447424135496</v>
      </c>
      <c r="Z1436" s="5">
        <v>1554591</v>
      </c>
      <c r="AA1436" s="5">
        <v>584138</v>
      </c>
      <c r="AB1436" s="5">
        <v>30487</v>
      </c>
      <c r="AC1436" s="5">
        <v>3580</v>
      </c>
      <c r="AD1436" s="5">
        <v>0</v>
      </c>
      <c r="AE1436" s="5">
        <v>933527</v>
      </c>
      <c r="AF1436" s="5">
        <v>1</v>
      </c>
      <c r="AG1436" s="5">
        <v>0</v>
      </c>
      <c r="AH1436" s="5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1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11">
        <v>0</v>
      </c>
      <c r="AT1436" s="5">
        <v>0</v>
      </c>
      <c r="AU1436" s="5">
        <v>1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</row>
    <row r="1437" spans="1:52" ht="15.75" customHeight="1">
      <c r="A1437" s="4">
        <v>44774</v>
      </c>
      <c r="B1437" s="2" t="s">
        <v>5</v>
      </c>
      <c r="C1437" s="2">
        <v>3</v>
      </c>
      <c r="D1437" s="5" t="s">
        <v>18</v>
      </c>
      <c r="E1437" s="5">
        <v>400384</v>
      </c>
      <c r="F1437" s="6">
        <f t="shared" si="0"/>
        <v>12.900179365584819</v>
      </c>
      <c r="G1437" s="7">
        <v>45648.995000000003</v>
      </c>
      <c r="H1437" s="31">
        <f t="shared" si="88"/>
        <v>4224411.7019999996</v>
      </c>
      <c r="I1437" s="10">
        <f t="shared" si="87"/>
        <v>15.256390566948149</v>
      </c>
      <c r="J1437" s="10">
        <v>2</v>
      </c>
      <c r="K1437" s="10">
        <v>517.33000000000004</v>
      </c>
      <c r="L1437" s="6">
        <f t="shared" si="59"/>
        <v>6.2486809687553269</v>
      </c>
      <c r="M1437" s="11">
        <v>109.01</v>
      </c>
      <c r="N1437" s="11">
        <f t="shared" si="60"/>
        <v>4.7005712707513441</v>
      </c>
      <c r="O1437" s="5">
        <v>1</v>
      </c>
      <c r="P1437" s="5">
        <v>1</v>
      </c>
      <c r="Q1437" s="5">
        <v>0</v>
      </c>
      <c r="R1437" s="5">
        <v>0</v>
      </c>
      <c r="S1437" s="5">
        <f t="shared" si="61"/>
        <v>0</v>
      </c>
      <c r="T1437" s="5">
        <v>7442.2373729999999</v>
      </c>
      <c r="U1437" s="5">
        <f t="shared" si="4"/>
        <v>8.9149268047967052</v>
      </c>
      <c r="V1437" s="2">
        <v>0</v>
      </c>
      <c r="W1437" s="12">
        <v>1</v>
      </c>
      <c r="X1437" s="5">
        <v>1.1671</v>
      </c>
      <c r="Y1437" s="6">
        <f t="shared" si="85"/>
        <v>82.364149611856035</v>
      </c>
      <c r="Z1437" s="5">
        <v>1569076</v>
      </c>
      <c r="AA1437" s="5">
        <v>217313</v>
      </c>
      <c r="AB1437" s="5">
        <v>30581</v>
      </c>
      <c r="AC1437" s="5">
        <v>2158</v>
      </c>
      <c r="AD1437" s="5">
        <v>189733</v>
      </c>
      <c r="AE1437" s="5">
        <v>512543</v>
      </c>
      <c r="AF1437" s="5">
        <v>1</v>
      </c>
      <c r="AG1437" s="5">
        <v>0</v>
      </c>
      <c r="AH1437" s="5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1</v>
      </c>
      <c r="AO1437" s="6">
        <v>0</v>
      </c>
      <c r="AP1437" s="6">
        <v>0</v>
      </c>
      <c r="AQ1437" s="6">
        <v>0</v>
      </c>
      <c r="AR1437" s="6">
        <v>0</v>
      </c>
      <c r="AS1437" s="11">
        <v>0</v>
      </c>
      <c r="AT1437" s="5">
        <v>0</v>
      </c>
      <c r="AU1437" s="5">
        <v>1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</row>
    <row r="1438" spans="1:52" ht="15.75" customHeight="1">
      <c r="A1438" s="4">
        <v>44805</v>
      </c>
      <c r="B1438" s="2" t="s">
        <v>5</v>
      </c>
      <c r="C1438" s="2">
        <v>3</v>
      </c>
      <c r="D1438" s="5" t="s">
        <v>18</v>
      </c>
      <c r="E1438" s="5">
        <v>382976</v>
      </c>
      <c r="F1438" s="6">
        <f t="shared" si="0"/>
        <v>12.855727603013985</v>
      </c>
      <c r="G1438" s="7">
        <v>41889.665999999997</v>
      </c>
      <c r="H1438" s="31">
        <f t="shared" si="88"/>
        <v>4266301.3679999998</v>
      </c>
      <c r="I1438" s="10">
        <f t="shared" si="87"/>
        <v>15.266257819681401</v>
      </c>
      <c r="J1438" s="10">
        <v>2</v>
      </c>
      <c r="K1438" s="10">
        <v>496.1</v>
      </c>
      <c r="L1438" s="6">
        <f t="shared" si="59"/>
        <v>6.2067775193070034</v>
      </c>
      <c r="M1438" s="11">
        <v>116.81</v>
      </c>
      <c r="N1438" s="11">
        <f t="shared" si="60"/>
        <v>4.7690731572580276</v>
      </c>
      <c r="O1438" s="5">
        <v>1</v>
      </c>
      <c r="P1438" s="5">
        <v>1</v>
      </c>
      <c r="Q1438" s="5">
        <v>0</v>
      </c>
      <c r="R1438" s="5">
        <v>0</v>
      </c>
      <c r="S1438" s="5">
        <f t="shared" si="61"/>
        <v>0</v>
      </c>
      <c r="T1438" s="5">
        <v>7442.2373729999999</v>
      </c>
      <c r="U1438" s="5">
        <f t="shared" si="4"/>
        <v>8.9149268047967052</v>
      </c>
      <c r="V1438" s="2">
        <v>0</v>
      </c>
      <c r="W1438" s="12">
        <v>1</v>
      </c>
      <c r="X1438" s="5">
        <v>1.1092</v>
      </c>
      <c r="Y1438" s="6">
        <f t="shared" si="85"/>
        <v>78.278052223006355</v>
      </c>
      <c r="Z1438" s="5">
        <v>1572598</v>
      </c>
      <c r="AA1438" s="5">
        <v>151060</v>
      </c>
      <c r="AB1438" s="5">
        <v>30616</v>
      </c>
      <c r="AC1438" s="5">
        <v>406</v>
      </c>
      <c r="AD1438" s="5">
        <v>142403</v>
      </c>
      <c r="AE1438" s="5">
        <v>42462</v>
      </c>
      <c r="AF1438" s="5">
        <v>1</v>
      </c>
      <c r="AG1438" s="5">
        <v>0</v>
      </c>
      <c r="AH1438" s="5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1</v>
      </c>
      <c r="AP1438" s="6">
        <v>0</v>
      </c>
      <c r="AQ1438" s="6">
        <v>0</v>
      </c>
      <c r="AR1438" s="6">
        <v>0</v>
      </c>
      <c r="AS1438" s="11">
        <v>0</v>
      </c>
      <c r="AT1438" s="5">
        <v>0</v>
      </c>
      <c r="AU1438" s="5">
        <v>1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</row>
    <row r="1439" spans="1:52" ht="15.75" customHeight="1">
      <c r="A1439" s="4">
        <v>44835</v>
      </c>
      <c r="B1439" s="2" t="s">
        <v>5</v>
      </c>
      <c r="C1439" s="2">
        <v>3</v>
      </c>
      <c r="D1439" s="5" t="s">
        <v>18</v>
      </c>
      <c r="E1439" s="5">
        <v>661504</v>
      </c>
      <c r="F1439" s="6">
        <f t="shared" si="0"/>
        <v>13.402271309382055</v>
      </c>
      <c r="G1439" s="7">
        <v>25778.256000000001</v>
      </c>
      <c r="H1439" s="31">
        <f t="shared" si="88"/>
        <v>4292079.6239999998</v>
      </c>
      <c r="I1439" s="10">
        <f t="shared" si="87"/>
        <v>15.272281934284782</v>
      </c>
      <c r="J1439" s="10">
        <v>2</v>
      </c>
      <c r="K1439" s="10">
        <v>1</v>
      </c>
      <c r="L1439" s="6">
        <f t="shared" si="59"/>
        <v>0</v>
      </c>
      <c r="M1439" s="11">
        <v>109.67</v>
      </c>
      <c r="N1439" s="11">
        <f t="shared" si="60"/>
        <v>4.7065528002766941</v>
      </c>
      <c r="O1439" s="5">
        <v>1</v>
      </c>
      <c r="P1439" s="5">
        <v>1</v>
      </c>
      <c r="Q1439" s="5">
        <v>0</v>
      </c>
      <c r="R1439" s="5">
        <v>0</v>
      </c>
      <c r="S1439" s="5">
        <f t="shared" si="61"/>
        <v>0</v>
      </c>
      <c r="T1439" s="5">
        <v>7442.2373729999999</v>
      </c>
      <c r="U1439" s="5">
        <f t="shared" si="4"/>
        <v>8.9149268047967052</v>
      </c>
      <c r="V1439" s="2">
        <v>0</v>
      </c>
      <c r="W1439" s="12">
        <v>1</v>
      </c>
      <c r="X1439" s="5">
        <v>1.1587000000000001</v>
      </c>
      <c r="Y1439" s="6">
        <f t="shared" si="85"/>
        <v>81.771347918136911</v>
      </c>
      <c r="AD1439" s="5">
        <v>0</v>
      </c>
      <c r="AE1439" s="5">
        <v>0</v>
      </c>
      <c r="AF1439" s="5">
        <v>1</v>
      </c>
      <c r="AG1439" s="5">
        <v>0</v>
      </c>
      <c r="AH1439" s="5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1</v>
      </c>
      <c r="AQ1439" s="6">
        <v>0</v>
      </c>
      <c r="AR1439" s="6">
        <v>0</v>
      </c>
      <c r="AS1439" s="11">
        <v>0</v>
      </c>
      <c r="AT1439" s="5">
        <v>0</v>
      </c>
      <c r="AU1439" s="5">
        <v>1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</row>
    <row r="1440" spans="1:52" ht="15.75" customHeight="1">
      <c r="A1440" s="4">
        <v>44866</v>
      </c>
      <c r="B1440" s="2" t="s">
        <v>5</v>
      </c>
      <c r="C1440" s="2">
        <v>3</v>
      </c>
      <c r="D1440" s="5" t="s">
        <v>18</v>
      </c>
      <c r="E1440" s="5">
        <v>487424</v>
      </c>
      <c r="F1440" s="6">
        <f t="shared" si="0"/>
        <v>13.096889659830873</v>
      </c>
      <c r="G1440" s="7">
        <v>22018.927</v>
      </c>
      <c r="H1440" s="31">
        <f t="shared" si="88"/>
        <v>4314098.551</v>
      </c>
      <c r="I1440" s="10">
        <f t="shared" si="87"/>
        <v>15.277398950130205</v>
      </c>
      <c r="J1440" s="10">
        <v>2</v>
      </c>
      <c r="K1440" s="10">
        <v>1</v>
      </c>
      <c r="L1440" s="6">
        <f t="shared" si="59"/>
        <v>0</v>
      </c>
      <c r="M1440" s="11"/>
      <c r="N1440" s="11">
        <f t="shared" si="60"/>
        <v>0</v>
      </c>
      <c r="O1440" s="5">
        <v>1</v>
      </c>
      <c r="P1440" s="5">
        <v>1</v>
      </c>
      <c r="Q1440" s="5">
        <v>0</v>
      </c>
      <c r="R1440" s="5">
        <v>0</v>
      </c>
      <c r="S1440" s="5">
        <f t="shared" si="61"/>
        <v>0</v>
      </c>
      <c r="T1440" s="5">
        <v>7442.2373729999999</v>
      </c>
      <c r="U1440" s="5">
        <f t="shared" si="4"/>
        <v>8.9149268047967052</v>
      </c>
      <c r="V1440" s="2">
        <v>0</v>
      </c>
      <c r="W1440" s="12">
        <v>1</v>
      </c>
      <c r="X1440" s="5">
        <v>1.1969000000000001</v>
      </c>
      <c r="Y1440" s="6">
        <f t="shared" si="85"/>
        <v>84.467184191954843</v>
      </c>
      <c r="AD1440" s="5">
        <v>83417</v>
      </c>
      <c r="AE1440" s="5">
        <v>0</v>
      </c>
      <c r="AF1440" s="5">
        <v>1</v>
      </c>
      <c r="AG1440" s="5">
        <v>0</v>
      </c>
      <c r="AH1440" s="5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1</v>
      </c>
      <c r="AR1440" s="6">
        <v>0</v>
      </c>
      <c r="AS1440" s="11">
        <v>0</v>
      </c>
      <c r="AT1440" s="5">
        <v>0</v>
      </c>
      <c r="AU1440" s="5">
        <v>1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</row>
    <row r="1441" spans="1:52" ht="15.75" customHeight="1">
      <c r="A1441" s="4">
        <v>44896</v>
      </c>
      <c r="B1441" s="2" t="s">
        <v>5</v>
      </c>
      <c r="C1441" s="2">
        <v>3</v>
      </c>
      <c r="D1441" s="5" t="s">
        <v>18</v>
      </c>
      <c r="E1441" s="5">
        <v>557056</v>
      </c>
      <c r="F1441" s="6">
        <f t="shared" si="0"/>
        <v>13.230421052455396</v>
      </c>
      <c r="G1441" s="7">
        <v>25241.208999999999</v>
      </c>
      <c r="H1441" s="31">
        <f t="shared" si="88"/>
        <v>4339339.76</v>
      </c>
      <c r="I1441" s="10">
        <f t="shared" si="87"/>
        <v>15.283232765471535</v>
      </c>
      <c r="J1441" s="10">
        <v>2</v>
      </c>
      <c r="K1441" s="10">
        <v>1</v>
      </c>
      <c r="L1441" s="6">
        <f t="shared" si="59"/>
        <v>0</v>
      </c>
      <c r="M1441" s="11"/>
      <c r="N1441" s="11">
        <f t="shared" si="60"/>
        <v>0</v>
      </c>
      <c r="O1441" s="5">
        <v>1</v>
      </c>
      <c r="P1441" s="5">
        <v>1</v>
      </c>
      <c r="Q1441" s="5">
        <v>0</v>
      </c>
      <c r="R1441" s="5">
        <v>0</v>
      </c>
      <c r="S1441" s="5">
        <f t="shared" si="61"/>
        <v>0</v>
      </c>
      <c r="T1441" s="5">
        <v>7442.2373729999999</v>
      </c>
      <c r="U1441" s="5">
        <f t="shared" si="4"/>
        <v>8.9149268047967052</v>
      </c>
      <c r="V1441" s="2">
        <v>0</v>
      </c>
      <c r="W1441" s="12">
        <v>1</v>
      </c>
      <c r="X1441" s="5">
        <v>1.2038</v>
      </c>
      <c r="Y1441" s="6">
        <f t="shared" si="85"/>
        <v>84.954128440366972</v>
      </c>
      <c r="AE1441" s="5">
        <v>0</v>
      </c>
      <c r="AF1441" s="5">
        <v>1</v>
      </c>
      <c r="AG1441" s="5">
        <v>0</v>
      </c>
      <c r="AH1441" s="5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1</v>
      </c>
      <c r="AS1441" s="11">
        <v>0</v>
      </c>
      <c r="AT1441" s="5">
        <v>0</v>
      </c>
      <c r="AU1441" s="5">
        <v>1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</row>
    <row r="1442" spans="1:52" ht="15.75" customHeight="1">
      <c r="A1442" s="4">
        <v>43101</v>
      </c>
      <c r="B1442" s="2" t="s">
        <v>5</v>
      </c>
      <c r="C1442" s="2">
        <v>3</v>
      </c>
      <c r="D1442" s="5" t="s">
        <v>15</v>
      </c>
      <c r="E1442" s="5">
        <v>862051.88159999996</v>
      </c>
      <c r="F1442" s="6">
        <f t="shared" si="0"/>
        <v>13.667070735305634</v>
      </c>
      <c r="G1442" s="7">
        <v>235914.18299999999</v>
      </c>
      <c r="H1442" s="7">
        <v>235914.18299999999</v>
      </c>
      <c r="I1442" s="10">
        <f t="shared" si="87"/>
        <v>12.371223386521901</v>
      </c>
      <c r="J1442" s="10">
        <v>2</v>
      </c>
      <c r="K1442" s="10">
        <v>362.83</v>
      </c>
      <c r="L1442" s="6">
        <f t="shared" si="59"/>
        <v>5.8939344050097677</v>
      </c>
      <c r="M1442" s="11">
        <v>131.6</v>
      </c>
      <c r="N1442" s="11">
        <f t="shared" si="60"/>
        <v>4.887337077751762</v>
      </c>
      <c r="O1442" s="5">
        <v>0</v>
      </c>
      <c r="P1442" s="5">
        <v>1</v>
      </c>
      <c r="Q1442" s="5">
        <v>0</v>
      </c>
      <c r="R1442" s="5">
        <v>0</v>
      </c>
      <c r="S1442" s="5">
        <f t="shared" si="61"/>
        <v>0</v>
      </c>
      <c r="T1442" s="5">
        <v>2768.1106580000001</v>
      </c>
      <c r="U1442" s="5">
        <f t="shared" si="4"/>
        <v>7.9259202935396331</v>
      </c>
      <c r="V1442" s="2">
        <v>0</v>
      </c>
      <c r="W1442" s="12">
        <v>0</v>
      </c>
      <c r="X1442" s="5">
        <v>0.26679999999999998</v>
      </c>
      <c r="Y1442" s="6">
        <f t="shared" ref="Y1442:Y1501" si="89">X1442*100/0.2668</f>
        <v>100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1</v>
      </c>
      <c r="AG1442" s="5">
        <v>1</v>
      </c>
      <c r="AH1442" s="5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11">
        <v>0</v>
      </c>
      <c r="AT1442" s="5">
        <v>0</v>
      </c>
      <c r="AU1442" s="5">
        <v>1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</row>
    <row r="1443" spans="1:52" ht="15.75" customHeight="1">
      <c r="A1443" s="4">
        <v>43132</v>
      </c>
      <c r="B1443" s="2" t="s">
        <v>5</v>
      </c>
      <c r="C1443" s="2">
        <v>3</v>
      </c>
      <c r="D1443" s="5" t="s">
        <v>15</v>
      </c>
      <c r="E1443" s="5">
        <v>795740.19839999999</v>
      </c>
      <c r="F1443" s="6">
        <f t="shared" si="0"/>
        <v>13.587028027632098</v>
      </c>
      <c r="G1443" s="7">
        <v>262621.44900000002</v>
      </c>
      <c r="H1443" s="31">
        <f>G1443+H1442</f>
        <v>498535.63199999998</v>
      </c>
      <c r="I1443" s="10">
        <f t="shared" si="87"/>
        <v>13.119430344264874</v>
      </c>
      <c r="J1443" s="10">
        <v>2</v>
      </c>
      <c r="K1443" s="10">
        <v>344.64</v>
      </c>
      <c r="L1443" s="6">
        <f t="shared" si="59"/>
        <v>5.8425003939680238</v>
      </c>
      <c r="M1443" s="11">
        <v>132</v>
      </c>
      <c r="N1443" s="11">
        <f t="shared" si="60"/>
        <v>4.8903491282217537</v>
      </c>
      <c r="O1443" s="5">
        <v>0</v>
      </c>
      <c r="P1443" s="5">
        <v>1</v>
      </c>
      <c r="Q1443" s="5">
        <v>0</v>
      </c>
      <c r="R1443" s="5">
        <v>0</v>
      </c>
      <c r="S1443" s="5">
        <f t="shared" si="61"/>
        <v>0</v>
      </c>
      <c r="T1443" s="5">
        <v>2768.1106580000001</v>
      </c>
      <c r="U1443" s="5">
        <f t="shared" si="4"/>
        <v>7.9259202935396331</v>
      </c>
      <c r="V1443" s="2">
        <v>0</v>
      </c>
      <c r="W1443" s="12">
        <v>0</v>
      </c>
      <c r="X1443" s="5">
        <v>0.26669999999999999</v>
      </c>
      <c r="Y1443" s="6">
        <f t="shared" si="89"/>
        <v>99.96251874062969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1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11">
        <v>0</v>
      </c>
      <c r="AT1443" s="5">
        <v>0</v>
      </c>
      <c r="AU1443" s="5">
        <v>1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</row>
    <row r="1444" spans="1:52" ht="15.75" customHeight="1">
      <c r="A1444" s="4">
        <v>43160</v>
      </c>
      <c r="B1444" s="2" t="s">
        <v>5</v>
      </c>
      <c r="C1444" s="2">
        <v>3</v>
      </c>
      <c r="D1444" s="5" t="s">
        <v>15</v>
      </c>
      <c r="E1444" s="5">
        <v>596805.14879999997</v>
      </c>
      <c r="F1444" s="6">
        <f t="shared" si="0"/>
        <v>13.299345955180318</v>
      </c>
      <c r="G1444" s="7">
        <v>382804.14600000001</v>
      </c>
      <c r="H1444" s="31">
        <f t="shared" ref="H1444:H1475" si="90">G1444+H1443</f>
        <v>881339.77799999993</v>
      </c>
      <c r="I1444" s="10">
        <f t="shared" si="87"/>
        <v>13.689198503664315</v>
      </c>
      <c r="J1444" s="10">
        <v>2</v>
      </c>
      <c r="K1444" s="10">
        <v>350.62</v>
      </c>
      <c r="L1444" s="6">
        <f t="shared" si="59"/>
        <v>5.859703015925728</v>
      </c>
      <c r="M1444" s="11">
        <v>133.5</v>
      </c>
      <c r="N1444" s="11">
        <f t="shared" si="60"/>
        <v>4.9015641990418937</v>
      </c>
      <c r="O1444" s="5">
        <v>0</v>
      </c>
      <c r="P1444" s="5">
        <v>1</v>
      </c>
      <c r="Q1444" s="5">
        <v>0</v>
      </c>
      <c r="R1444" s="5">
        <v>0</v>
      </c>
      <c r="S1444" s="5">
        <f t="shared" si="61"/>
        <v>0</v>
      </c>
      <c r="T1444" s="5">
        <v>2768.1106580000001</v>
      </c>
      <c r="U1444" s="5">
        <f t="shared" si="4"/>
        <v>7.9259202935396331</v>
      </c>
      <c r="V1444" s="2">
        <v>0</v>
      </c>
      <c r="W1444" s="12">
        <v>0</v>
      </c>
      <c r="X1444" s="5">
        <v>0.26679999999999998</v>
      </c>
      <c r="Y1444" s="6">
        <f t="shared" si="89"/>
        <v>100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6">
        <v>1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11">
        <v>0</v>
      </c>
      <c r="AT1444" s="5">
        <v>0</v>
      </c>
      <c r="AU1444" s="5">
        <v>1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</row>
    <row r="1445" spans="1:52" ht="15.75" customHeight="1">
      <c r="A1445" s="4">
        <v>43191</v>
      </c>
      <c r="B1445" s="2" t="s">
        <v>5</v>
      </c>
      <c r="C1445" s="2">
        <v>3</v>
      </c>
      <c r="D1445" s="5" t="s">
        <v>15</v>
      </c>
      <c r="E1445" s="5">
        <v>464181.78240000003</v>
      </c>
      <c r="F1445" s="6">
        <f t="shared" si="0"/>
        <v>13.048031526899411</v>
      </c>
      <c r="G1445" s="7">
        <v>369450.51299999998</v>
      </c>
      <c r="H1445" s="31">
        <f t="shared" si="90"/>
        <v>1250790.291</v>
      </c>
      <c r="I1445" s="10">
        <f t="shared" si="87"/>
        <v>14.039286142303526</v>
      </c>
      <c r="J1445" s="10">
        <v>2</v>
      </c>
      <c r="K1445" s="10">
        <v>351.08</v>
      </c>
      <c r="L1445" s="6">
        <f t="shared" si="59"/>
        <v>5.8610141177239168</v>
      </c>
      <c r="M1445" s="11">
        <v>134.9</v>
      </c>
      <c r="N1445" s="11">
        <f t="shared" si="60"/>
        <v>4.9119193211570984</v>
      </c>
      <c r="O1445" s="5">
        <v>0</v>
      </c>
      <c r="P1445" s="5">
        <v>1</v>
      </c>
      <c r="Q1445" s="5">
        <v>0</v>
      </c>
      <c r="R1445" s="5">
        <v>0</v>
      </c>
      <c r="S1445" s="5">
        <f t="shared" si="61"/>
        <v>0</v>
      </c>
      <c r="T1445" s="5">
        <v>2768.1106580000001</v>
      </c>
      <c r="U1445" s="5">
        <f t="shared" si="4"/>
        <v>7.9259202935396331</v>
      </c>
      <c r="V1445" s="2">
        <v>0</v>
      </c>
      <c r="W1445" s="12">
        <v>0</v>
      </c>
      <c r="X1445" s="5">
        <v>0.26669999999999999</v>
      </c>
      <c r="Y1445" s="6">
        <f t="shared" si="89"/>
        <v>99.96251874062969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6">
        <v>0</v>
      </c>
      <c r="AJ1445" s="6">
        <v>1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11">
        <v>0</v>
      </c>
      <c r="AT1445" s="5">
        <v>0</v>
      </c>
      <c r="AU1445" s="5">
        <v>1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</row>
    <row r="1446" spans="1:52" ht="15.75" customHeight="1">
      <c r="A1446" s="9">
        <v>43221</v>
      </c>
      <c r="B1446" s="2" t="s">
        <v>5</v>
      </c>
      <c r="C1446" s="2">
        <v>3</v>
      </c>
      <c r="D1446" s="5" t="s">
        <v>15</v>
      </c>
      <c r="E1446" s="5">
        <v>994675.24800000002</v>
      </c>
      <c r="F1446" s="6">
        <f t="shared" si="0"/>
        <v>13.810171578946308</v>
      </c>
      <c r="G1446" s="7">
        <v>333840.82500000001</v>
      </c>
      <c r="H1446" s="31">
        <f t="shared" si="90"/>
        <v>1584631.1159999999</v>
      </c>
      <c r="I1446" s="10">
        <f t="shared" si="87"/>
        <v>14.275862203821811</v>
      </c>
      <c r="J1446" s="10">
        <v>2</v>
      </c>
      <c r="K1446" s="10">
        <v>373.8</v>
      </c>
      <c r="L1446" s="6">
        <f t="shared" si="59"/>
        <v>5.9237208950214626</v>
      </c>
      <c r="M1446" s="11">
        <v>137.5</v>
      </c>
      <c r="N1446" s="11">
        <f t="shared" si="60"/>
        <v>4.9308703256273931</v>
      </c>
      <c r="O1446" s="5">
        <v>0</v>
      </c>
      <c r="P1446" s="5">
        <v>1</v>
      </c>
      <c r="Q1446" s="5">
        <v>0</v>
      </c>
      <c r="R1446" s="5">
        <v>0</v>
      </c>
      <c r="S1446" s="5">
        <f t="shared" si="61"/>
        <v>0</v>
      </c>
      <c r="T1446" s="5">
        <v>2768.1106580000001</v>
      </c>
      <c r="U1446" s="5">
        <f t="shared" si="4"/>
        <v>7.9259202935396331</v>
      </c>
      <c r="V1446" s="2">
        <v>0</v>
      </c>
      <c r="W1446" s="12">
        <v>0</v>
      </c>
      <c r="X1446" s="5">
        <v>0.26669999999999999</v>
      </c>
      <c r="Y1446" s="6">
        <f t="shared" si="89"/>
        <v>99.96251874062969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6">
        <v>0</v>
      </c>
      <c r="AJ1446" s="6">
        <v>0</v>
      </c>
      <c r="AK1446" s="6">
        <v>1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11">
        <v>0</v>
      </c>
      <c r="AT1446" s="5">
        <v>0</v>
      </c>
      <c r="AU1446" s="5">
        <v>1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</row>
    <row r="1447" spans="1:52" ht="15.75" customHeight="1">
      <c r="A1447" s="4">
        <v>43252</v>
      </c>
      <c r="B1447" s="2" t="s">
        <v>5</v>
      </c>
      <c r="C1447" s="2">
        <v>3</v>
      </c>
      <c r="D1447" s="5" t="s">
        <v>15</v>
      </c>
      <c r="E1447" s="5">
        <v>663116.83200000005</v>
      </c>
      <c r="F1447" s="6">
        <f t="shared" si="0"/>
        <v>13.404706470838144</v>
      </c>
      <c r="G1447" s="7">
        <v>338292.03600000002</v>
      </c>
      <c r="H1447" s="31">
        <f t="shared" si="90"/>
        <v>1922923.152</v>
      </c>
      <c r="I1447" s="10">
        <f t="shared" si="87"/>
        <v>14.46935706121389</v>
      </c>
      <c r="J1447" s="10">
        <v>2</v>
      </c>
      <c r="K1447" s="10">
        <v>340.32</v>
      </c>
      <c r="L1447" s="6">
        <f t="shared" si="59"/>
        <v>5.8298863514519272</v>
      </c>
      <c r="M1447" s="11">
        <v>141.1</v>
      </c>
      <c r="N1447" s="11">
        <f t="shared" si="60"/>
        <v>4.9565310351030547</v>
      </c>
      <c r="O1447" s="5">
        <v>0</v>
      </c>
      <c r="P1447" s="5">
        <v>1</v>
      </c>
      <c r="Q1447" s="5">
        <v>0</v>
      </c>
      <c r="R1447" s="5">
        <v>0</v>
      </c>
      <c r="S1447" s="5">
        <f t="shared" si="61"/>
        <v>0</v>
      </c>
      <c r="T1447" s="5">
        <v>2768.1106580000001</v>
      </c>
      <c r="U1447" s="5">
        <f t="shared" si="4"/>
        <v>7.9259202935396331</v>
      </c>
      <c r="V1447" s="2">
        <v>0</v>
      </c>
      <c r="W1447" s="12">
        <v>0</v>
      </c>
      <c r="X1447" s="5">
        <v>0.2666</v>
      </c>
      <c r="Y1447" s="6">
        <f t="shared" si="89"/>
        <v>99.92503748125938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6">
        <v>0</v>
      </c>
      <c r="AJ1447" s="6">
        <v>0</v>
      </c>
      <c r="AK1447" s="6">
        <v>0</v>
      </c>
      <c r="AL1447" s="6">
        <v>1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11">
        <v>0</v>
      </c>
      <c r="AT1447" s="5">
        <v>0</v>
      </c>
      <c r="AU1447" s="5">
        <v>1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</row>
    <row r="1448" spans="1:52" ht="15.75" customHeight="1">
      <c r="A1448" s="4">
        <v>43282</v>
      </c>
      <c r="B1448" s="2" t="s">
        <v>5</v>
      </c>
      <c r="C1448" s="2">
        <v>3</v>
      </c>
      <c r="D1448" s="5" t="s">
        <v>15</v>
      </c>
      <c r="E1448" s="5">
        <v>1060986.9312</v>
      </c>
      <c r="F1448" s="6">
        <f t="shared" si="0"/>
        <v>13.874710100083879</v>
      </c>
      <c r="G1448" s="7">
        <v>342743.24699999997</v>
      </c>
      <c r="H1448" s="31">
        <f t="shared" si="90"/>
        <v>2265666.3990000002</v>
      </c>
      <c r="I1448" s="10">
        <f t="shared" si="87"/>
        <v>14.633379489520303</v>
      </c>
      <c r="J1448" s="10">
        <v>2</v>
      </c>
      <c r="K1448" s="10">
        <v>401.95</v>
      </c>
      <c r="L1448" s="6">
        <f t="shared" si="59"/>
        <v>5.9963277027739696</v>
      </c>
      <c r="M1448" s="11">
        <v>137.9</v>
      </c>
      <c r="N1448" s="11">
        <f t="shared" si="60"/>
        <v>4.9337542497602982</v>
      </c>
      <c r="O1448" s="5">
        <v>0</v>
      </c>
      <c r="P1448" s="5">
        <v>1</v>
      </c>
      <c r="Q1448" s="5">
        <v>0</v>
      </c>
      <c r="R1448" s="5">
        <v>0</v>
      </c>
      <c r="S1448" s="5">
        <f t="shared" si="61"/>
        <v>0</v>
      </c>
      <c r="T1448" s="5">
        <v>2768.1106580000001</v>
      </c>
      <c r="U1448" s="5">
        <f t="shared" si="4"/>
        <v>7.9259202935396331</v>
      </c>
      <c r="V1448" s="2">
        <v>0</v>
      </c>
      <c r="W1448" s="12">
        <v>0</v>
      </c>
      <c r="X1448" s="5">
        <v>0.2666</v>
      </c>
      <c r="Y1448" s="6">
        <f t="shared" si="89"/>
        <v>99.92503748125938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1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11">
        <v>0</v>
      </c>
      <c r="AT1448" s="5">
        <v>0</v>
      </c>
      <c r="AU1448" s="5">
        <v>1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</row>
    <row r="1449" spans="1:52" ht="15.75" customHeight="1">
      <c r="A1449" s="4">
        <v>43313</v>
      </c>
      <c r="B1449" s="2" t="s">
        <v>5</v>
      </c>
      <c r="C1449" s="2">
        <v>3</v>
      </c>
      <c r="D1449" s="5" t="s">
        <v>15</v>
      </c>
      <c r="E1449" s="5">
        <v>762584.35679999995</v>
      </c>
      <c r="F1449" s="6">
        <f t="shared" si="0"/>
        <v>13.544468413213302</v>
      </c>
      <c r="G1449" s="7">
        <v>378352.935</v>
      </c>
      <c r="H1449" s="31">
        <f t="shared" si="90"/>
        <v>2644019.3340000003</v>
      </c>
      <c r="I1449" s="10">
        <f t="shared" si="87"/>
        <v>14.787810792332424</v>
      </c>
      <c r="J1449" s="10">
        <v>2</v>
      </c>
      <c r="K1449" s="10">
        <v>390.44</v>
      </c>
      <c r="L1449" s="6">
        <f t="shared" si="59"/>
        <v>5.9672743083067648</v>
      </c>
      <c r="M1449" s="11">
        <v>137.30000000000001</v>
      </c>
      <c r="N1449" s="11">
        <f t="shared" si="60"/>
        <v>4.9294252386707127</v>
      </c>
      <c r="O1449" s="5">
        <v>0</v>
      </c>
      <c r="P1449" s="5">
        <v>1</v>
      </c>
      <c r="Q1449" s="5">
        <v>0</v>
      </c>
      <c r="R1449" s="5">
        <v>0</v>
      </c>
      <c r="S1449" s="5">
        <f t="shared" si="61"/>
        <v>0</v>
      </c>
      <c r="T1449" s="5">
        <v>2768.1106580000001</v>
      </c>
      <c r="U1449" s="5">
        <f t="shared" si="4"/>
        <v>7.9259202935396331</v>
      </c>
      <c r="V1449" s="2">
        <v>0</v>
      </c>
      <c r="W1449" s="12">
        <v>0</v>
      </c>
      <c r="X1449" s="5">
        <v>0.26669999999999999</v>
      </c>
      <c r="Y1449" s="6">
        <f t="shared" si="89"/>
        <v>99.96251874062969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1</v>
      </c>
      <c r="AO1449" s="6">
        <v>0</v>
      </c>
      <c r="AP1449" s="6">
        <v>0</v>
      </c>
      <c r="AQ1449" s="6">
        <v>0</v>
      </c>
      <c r="AR1449" s="6">
        <v>0</v>
      </c>
      <c r="AS1449" s="11">
        <v>0</v>
      </c>
      <c r="AT1449" s="5">
        <v>0</v>
      </c>
      <c r="AU1449" s="5">
        <v>1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</row>
    <row r="1450" spans="1:52" ht="15.75" customHeight="1">
      <c r="A1450" s="4">
        <v>43344</v>
      </c>
      <c r="B1450" s="2" t="s">
        <v>5</v>
      </c>
      <c r="C1450" s="2">
        <v>3</v>
      </c>
      <c r="D1450" s="5" t="s">
        <v>15</v>
      </c>
      <c r="E1450" s="5">
        <v>729428.51520000002</v>
      </c>
      <c r="F1450" s="6">
        <f t="shared" si="0"/>
        <v>13.500016650642468</v>
      </c>
      <c r="G1450" s="7">
        <v>347194.45799999998</v>
      </c>
      <c r="H1450" s="31">
        <f t="shared" si="90"/>
        <v>2991213.7920000004</v>
      </c>
      <c r="I1450" s="10">
        <f t="shared" si="87"/>
        <v>14.91118981349293</v>
      </c>
      <c r="J1450" s="10">
        <v>2</v>
      </c>
      <c r="K1450" s="10">
        <v>346.35</v>
      </c>
      <c r="L1450" s="6">
        <f t="shared" si="59"/>
        <v>5.8474498244686144</v>
      </c>
      <c r="M1450" s="11">
        <v>137</v>
      </c>
      <c r="N1450" s="11">
        <f t="shared" si="60"/>
        <v>4.9272536851572051</v>
      </c>
      <c r="O1450" s="5">
        <v>0</v>
      </c>
      <c r="P1450" s="5">
        <v>1</v>
      </c>
      <c r="Q1450" s="5">
        <v>0</v>
      </c>
      <c r="R1450" s="5">
        <v>0</v>
      </c>
      <c r="S1450" s="5">
        <f t="shared" si="61"/>
        <v>0</v>
      </c>
      <c r="T1450" s="5">
        <v>2768.1106580000001</v>
      </c>
      <c r="U1450" s="5">
        <f t="shared" si="4"/>
        <v>7.9259202935396331</v>
      </c>
      <c r="V1450" s="2">
        <v>0</v>
      </c>
      <c r="W1450" s="12">
        <v>0</v>
      </c>
      <c r="X1450" s="5">
        <v>0.26669999999999999</v>
      </c>
      <c r="Y1450" s="6">
        <f t="shared" si="89"/>
        <v>99.96251874062969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1</v>
      </c>
      <c r="AP1450" s="6">
        <v>0</v>
      </c>
      <c r="AQ1450" s="6">
        <v>0</v>
      </c>
      <c r="AR1450" s="6">
        <v>0</v>
      </c>
      <c r="AS1450" s="11">
        <v>0</v>
      </c>
      <c r="AT1450" s="5">
        <v>0</v>
      </c>
      <c r="AU1450" s="5">
        <v>1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</row>
    <row r="1451" spans="1:52" ht="15.75" customHeight="1">
      <c r="A1451" s="4">
        <v>43374</v>
      </c>
      <c r="B1451" s="2" t="s">
        <v>5</v>
      </c>
      <c r="C1451" s="2">
        <v>3</v>
      </c>
      <c r="D1451" s="5" t="s">
        <v>15</v>
      </c>
      <c r="E1451" s="5">
        <v>1259921.9808</v>
      </c>
      <c r="F1451" s="6">
        <f t="shared" si="0"/>
        <v>14.046560357010538</v>
      </c>
      <c r="G1451" s="7">
        <v>213658.128</v>
      </c>
      <c r="H1451" s="31">
        <f t="shared" si="90"/>
        <v>3204871.9200000004</v>
      </c>
      <c r="I1451" s="10">
        <f t="shared" si="87"/>
        <v>14.980182684979882</v>
      </c>
      <c r="J1451" s="10">
        <v>2</v>
      </c>
      <c r="K1451" s="10">
        <v>383.7</v>
      </c>
      <c r="L1451" s="6">
        <f t="shared" si="59"/>
        <v>5.9498609972529071</v>
      </c>
      <c r="M1451" s="11">
        <v>134</v>
      </c>
      <c r="N1451" s="11">
        <f t="shared" si="60"/>
        <v>4.9052747784384296</v>
      </c>
      <c r="O1451" s="5">
        <v>0</v>
      </c>
      <c r="P1451" s="5">
        <v>1</v>
      </c>
      <c r="Q1451" s="5">
        <v>0</v>
      </c>
      <c r="R1451" s="5">
        <v>0</v>
      </c>
      <c r="S1451" s="5">
        <f t="shared" si="61"/>
        <v>0</v>
      </c>
      <c r="T1451" s="5">
        <v>2768.1106580000001</v>
      </c>
      <c r="U1451" s="5">
        <f t="shared" si="4"/>
        <v>7.9259202935396331</v>
      </c>
      <c r="V1451" s="2">
        <v>0</v>
      </c>
      <c r="W1451" s="12">
        <v>0</v>
      </c>
      <c r="X1451" s="5">
        <v>0.26669999999999999</v>
      </c>
      <c r="Y1451" s="6">
        <f t="shared" si="89"/>
        <v>99.96251874062969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1</v>
      </c>
      <c r="AQ1451" s="6">
        <v>0</v>
      </c>
      <c r="AR1451" s="6">
        <v>0</v>
      </c>
      <c r="AS1451" s="11">
        <v>0</v>
      </c>
      <c r="AT1451" s="5">
        <v>0</v>
      </c>
      <c r="AU1451" s="5">
        <v>1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</row>
    <row r="1452" spans="1:52" ht="15.75" customHeight="1">
      <c r="A1452" s="4">
        <v>43405</v>
      </c>
      <c r="B1452" s="2" t="s">
        <v>5</v>
      </c>
      <c r="C1452" s="2">
        <v>3</v>
      </c>
      <c r="D1452" s="5" t="s">
        <v>15</v>
      </c>
      <c r="E1452" s="5">
        <v>928363.56480000005</v>
      </c>
      <c r="F1452" s="6">
        <f t="shared" si="0"/>
        <v>13.741178707459357</v>
      </c>
      <c r="G1452" s="7">
        <v>182499.65100000001</v>
      </c>
      <c r="H1452" s="31">
        <f t="shared" si="90"/>
        <v>3387371.5710000005</v>
      </c>
      <c r="I1452" s="10">
        <f t="shared" si="87"/>
        <v>15.035564830831467</v>
      </c>
      <c r="J1452" s="10">
        <v>2</v>
      </c>
      <c r="K1452" s="10">
        <v>402.49</v>
      </c>
      <c r="L1452" s="6">
        <f t="shared" si="59"/>
        <v>5.9976702518294864</v>
      </c>
      <c r="M1452" s="11">
        <v>136.1</v>
      </c>
      <c r="N1452" s="11">
        <f t="shared" si="60"/>
        <v>4.9207105865682683</v>
      </c>
      <c r="O1452" s="5">
        <v>0</v>
      </c>
      <c r="P1452" s="5">
        <v>1</v>
      </c>
      <c r="Q1452" s="5">
        <v>0</v>
      </c>
      <c r="R1452" s="5">
        <v>0</v>
      </c>
      <c r="S1452" s="5">
        <f t="shared" si="61"/>
        <v>0</v>
      </c>
      <c r="T1452" s="5">
        <v>2768.1106580000001</v>
      </c>
      <c r="U1452" s="5">
        <f t="shared" si="4"/>
        <v>7.9259202935396331</v>
      </c>
      <c r="V1452" s="2">
        <v>0</v>
      </c>
      <c r="W1452" s="12">
        <v>0</v>
      </c>
      <c r="X1452" s="5">
        <v>0.26700000000000002</v>
      </c>
      <c r="Y1452" s="6">
        <f t="shared" si="89"/>
        <v>100.07496251874065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1</v>
      </c>
      <c r="AR1452" s="6">
        <v>0</v>
      </c>
      <c r="AS1452" s="11">
        <v>0</v>
      </c>
      <c r="AT1452" s="5">
        <v>0</v>
      </c>
      <c r="AU1452" s="5">
        <v>1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</row>
    <row r="1453" spans="1:52" ht="15.75" customHeight="1">
      <c r="A1453" s="4">
        <v>43435</v>
      </c>
      <c r="B1453" s="2" t="s">
        <v>5</v>
      </c>
      <c r="C1453" s="2">
        <v>3</v>
      </c>
      <c r="D1453" s="5" t="s">
        <v>15</v>
      </c>
      <c r="E1453" s="5">
        <v>1060986.9312</v>
      </c>
      <c r="F1453" s="6">
        <f t="shared" si="0"/>
        <v>13.874710100083879</v>
      </c>
      <c r="G1453" s="7">
        <v>209206.91699999999</v>
      </c>
      <c r="H1453" s="31">
        <f t="shared" si="90"/>
        <v>3596578.4880000004</v>
      </c>
      <c r="I1453" s="10">
        <f t="shared" si="87"/>
        <v>15.095493531490876</v>
      </c>
      <c r="J1453" s="10">
        <v>2</v>
      </c>
      <c r="K1453" s="10">
        <v>390.49</v>
      </c>
      <c r="L1453" s="6">
        <f t="shared" si="59"/>
        <v>5.9674023607572231</v>
      </c>
      <c r="M1453" s="11">
        <v>130.1</v>
      </c>
      <c r="N1453" s="11">
        <f t="shared" si="60"/>
        <v>4.875960390769654</v>
      </c>
      <c r="O1453" s="5">
        <v>0</v>
      </c>
      <c r="P1453" s="5">
        <v>1</v>
      </c>
      <c r="Q1453" s="5">
        <v>0</v>
      </c>
      <c r="R1453" s="5">
        <v>0</v>
      </c>
      <c r="S1453" s="5">
        <f t="shared" si="61"/>
        <v>0</v>
      </c>
      <c r="T1453" s="5">
        <v>2768.1106580000001</v>
      </c>
      <c r="U1453" s="5">
        <f t="shared" si="4"/>
        <v>7.9259202935396331</v>
      </c>
      <c r="V1453" s="2">
        <v>0</v>
      </c>
      <c r="W1453" s="12">
        <v>0</v>
      </c>
      <c r="X1453" s="5">
        <v>0.2666</v>
      </c>
      <c r="Y1453" s="6">
        <f t="shared" si="89"/>
        <v>99.92503748125938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1</v>
      </c>
      <c r="AS1453" s="11">
        <v>0</v>
      </c>
      <c r="AT1453" s="5">
        <v>0</v>
      </c>
      <c r="AU1453" s="5">
        <v>1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</row>
    <row r="1454" spans="1:52" ht="15.75" customHeight="1">
      <c r="A1454" s="4">
        <v>43466</v>
      </c>
      <c r="B1454" s="2" t="s">
        <v>5</v>
      </c>
      <c r="C1454" s="2">
        <v>3</v>
      </c>
      <c r="D1454" s="5" t="s">
        <v>15</v>
      </c>
      <c r="E1454" s="5">
        <v>911793.79200000002</v>
      </c>
      <c r="F1454" s="6">
        <f t="shared" si="0"/>
        <v>13.723169138227663</v>
      </c>
      <c r="G1454" s="7">
        <v>196595.1525</v>
      </c>
      <c r="H1454" s="31">
        <f t="shared" si="90"/>
        <v>3793173.6405000002</v>
      </c>
      <c r="I1454" s="10">
        <f t="shared" si="87"/>
        <v>15.148713598821724</v>
      </c>
      <c r="J1454" s="10">
        <v>2</v>
      </c>
      <c r="K1454" s="10">
        <v>401.35</v>
      </c>
      <c r="L1454" s="6">
        <f t="shared" si="59"/>
        <v>5.9948338645775863</v>
      </c>
      <c r="M1454" s="11">
        <v>130.4</v>
      </c>
      <c r="N1454" s="11">
        <f t="shared" si="60"/>
        <v>4.8782461060505105</v>
      </c>
      <c r="O1454" s="5">
        <v>0</v>
      </c>
      <c r="P1454" s="5">
        <v>1</v>
      </c>
      <c r="Q1454" s="5">
        <v>0</v>
      </c>
      <c r="R1454" s="5">
        <v>0</v>
      </c>
      <c r="S1454" s="5">
        <f t="shared" si="61"/>
        <v>0</v>
      </c>
      <c r="T1454" s="5">
        <v>2768.1106580000001</v>
      </c>
      <c r="U1454" s="5">
        <f t="shared" si="4"/>
        <v>7.9259202935396331</v>
      </c>
      <c r="V1454" s="2">
        <v>0</v>
      </c>
      <c r="W1454" s="12">
        <v>0</v>
      </c>
      <c r="X1454" s="5">
        <v>0.2666</v>
      </c>
      <c r="Y1454" s="6">
        <f t="shared" si="89"/>
        <v>99.92503748125938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1</v>
      </c>
      <c r="AH1454" s="5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11">
        <v>0</v>
      </c>
      <c r="AT1454" s="5">
        <v>0</v>
      </c>
      <c r="AU1454" s="5">
        <v>1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</row>
    <row r="1455" spans="1:52" ht="15.75" customHeight="1">
      <c r="A1455" s="4">
        <v>43497</v>
      </c>
      <c r="B1455" s="2" t="s">
        <v>5</v>
      </c>
      <c r="C1455" s="2">
        <v>3</v>
      </c>
      <c r="D1455" s="5" t="s">
        <v>15</v>
      </c>
      <c r="E1455" s="5">
        <v>841655.80799999996</v>
      </c>
      <c r="F1455" s="6">
        <f t="shared" si="0"/>
        <v>13.643126430554124</v>
      </c>
      <c r="G1455" s="7">
        <v>218851.20749999999</v>
      </c>
      <c r="H1455" s="31">
        <f t="shared" si="90"/>
        <v>4012024.8480000002</v>
      </c>
      <c r="I1455" s="10">
        <f t="shared" si="87"/>
        <v>15.204806621464526</v>
      </c>
      <c r="J1455" s="10">
        <v>2</v>
      </c>
      <c r="K1455" s="10">
        <v>389.37</v>
      </c>
      <c r="L1455" s="6">
        <f t="shared" si="59"/>
        <v>5.9645300483677772</v>
      </c>
      <c r="M1455" s="11">
        <v>129.30000000000001</v>
      </c>
      <c r="N1455" s="11">
        <f t="shared" si="60"/>
        <v>4.8698394841307993</v>
      </c>
      <c r="O1455" s="5">
        <v>0</v>
      </c>
      <c r="P1455" s="5">
        <v>1</v>
      </c>
      <c r="Q1455" s="5">
        <v>0</v>
      </c>
      <c r="R1455" s="5">
        <v>0</v>
      </c>
      <c r="S1455" s="5">
        <f t="shared" si="61"/>
        <v>0</v>
      </c>
      <c r="T1455" s="5">
        <v>2768.1106580000001</v>
      </c>
      <c r="U1455" s="5">
        <f t="shared" si="4"/>
        <v>7.9259202935396331</v>
      </c>
      <c r="V1455" s="2">
        <v>0</v>
      </c>
      <c r="W1455" s="12">
        <v>0</v>
      </c>
      <c r="X1455" s="5">
        <v>0.2666</v>
      </c>
      <c r="Y1455" s="6">
        <f t="shared" si="89"/>
        <v>99.92503748125938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1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11">
        <v>0</v>
      </c>
      <c r="AT1455" s="5">
        <v>0</v>
      </c>
      <c r="AU1455" s="5">
        <v>1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</row>
    <row r="1456" spans="1:52" ht="15.75" customHeight="1">
      <c r="A1456" s="4">
        <v>43525</v>
      </c>
      <c r="B1456" s="2" t="s">
        <v>5</v>
      </c>
      <c r="C1456" s="2">
        <v>3</v>
      </c>
      <c r="D1456" s="5" t="s">
        <v>15</v>
      </c>
      <c r="E1456" s="5">
        <v>631241.85600000003</v>
      </c>
      <c r="F1456" s="6">
        <f t="shared" si="0"/>
        <v>13.355444358102345</v>
      </c>
      <c r="G1456" s="7">
        <v>319003.45500000002</v>
      </c>
      <c r="H1456" s="31">
        <f t="shared" si="90"/>
        <v>4331028.3030000003</v>
      </c>
      <c r="I1456" s="10">
        <f t="shared" si="87"/>
        <v>15.281315555155786</v>
      </c>
      <c r="J1456" s="10">
        <v>2</v>
      </c>
      <c r="K1456" s="10">
        <v>384.07</v>
      </c>
      <c r="L1456" s="6">
        <f t="shared" si="59"/>
        <v>5.950824827641287</v>
      </c>
      <c r="M1456" s="11">
        <v>125.6</v>
      </c>
      <c r="N1456" s="11">
        <f t="shared" si="60"/>
        <v>4.8410325097100761</v>
      </c>
      <c r="O1456" s="5">
        <v>0</v>
      </c>
      <c r="P1456" s="5">
        <v>1</v>
      </c>
      <c r="Q1456" s="5">
        <v>0</v>
      </c>
      <c r="R1456" s="5">
        <v>0</v>
      </c>
      <c r="S1456" s="5">
        <f t="shared" si="61"/>
        <v>0</v>
      </c>
      <c r="T1456" s="5">
        <v>2768.1106580000001</v>
      </c>
      <c r="U1456" s="5">
        <f t="shared" si="4"/>
        <v>7.9259202935396331</v>
      </c>
      <c r="V1456" s="2">
        <v>0</v>
      </c>
      <c r="W1456" s="12">
        <v>0</v>
      </c>
      <c r="X1456" s="5">
        <v>0.26690000000000003</v>
      </c>
      <c r="Y1456" s="6">
        <f t="shared" si="89"/>
        <v>100.03748125937032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6">
        <v>1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11">
        <v>0</v>
      </c>
      <c r="AT1456" s="5">
        <v>0</v>
      </c>
      <c r="AU1456" s="5">
        <v>1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</row>
    <row r="1457" spans="1:52" ht="15.75" customHeight="1">
      <c r="A1457" s="4">
        <v>43556</v>
      </c>
      <c r="B1457" s="2" t="s">
        <v>5</v>
      </c>
      <c r="C1457" s="2">
        <v>3</v>
      </c>
      <c r="D1457" s="5" t="s">
        <v>15</v>
      </c>
      <c r="E1457" s="5">
        <v>490965.88799999998</v>
      </c>
      <c r="F1457" s="6">
        <f t="shared" si="0"/>
        <v>13.104129929821438</v>
      </c>
      <c r="G1457" s="7">
        <v>307875.42749999999</v>
      </c>
      <c r="H1457" s="31">
        <f t="shared" si="90"/>
        <v>4638903.7305000005</v>
      </c>
      <c r="I1457" s="10">
        <f t="shared" si="87"/>
        <v>15.349988631309023</v>
      </c>
      <c r="J1457" s="10">
        <v>2</v>
      </c>
      <c r="K1457" s="10">
        <v>374.23</v>
      </c>
      <c r="L1457" s="6">
        <f t="shared" si="59"/>
        <v>5.9248705816579976</v>
      </c>
      <c r="M1457" s="11">
        <v>126.3</v>
      </c>
      <c r="N1457" s="11">
        <f t="shared" si="60"/>
        <v>4.846546505563361</v>
      </c>
      <c r="O1457" s="5">
        <v>0</v>
      </c>
      <c r="P1457" s="5">
        <v>1</v>
      </c>
      <c r="Q1457" s="5">
        <v>0</v>
      </c>
      <c r="R1457" s="5">
        <v>0</v>
      </c>
      <c r="S1457" s="5">
        <f t="shared" si="61"/>
        <v>0</v>
      </c>
      <c r="T1457" s="5">
        <v>2768.1106580000001</v>
      </c>
      <c r="U1457" s="5">
        <f t="shared" si="4"/>
        <v>7.9259202935396331</v>
      </c>
      <c r="V1457" s="2">
        <v>0</v>
      </c>
      <c r="W1457" s="12">
        <v>0</v>
      </c>
      <c r="X1457" s="5">
        <v>0.2666</v>
      </c>
      <c r="Y1457" s="6">
        <f t="shared" si="89"/>
        <v>99.92503748125938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6">
        <v>0</v>
      </c>
      <c r="AJ1457" s="6">
        <v>1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11">
        <v>0</v>
      </c>
      <c r="AT1457" s="5">
        <v>0</v>
      </c>
      <c r="AU1457" s="5">
        <v>1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</row>
    <row r="1458" spans="1:52" ht="15.75" customHeight="1">
      <c r="A1458" s="9">
        <v>43586</v>
      </c>
      <c r="B1458" s="2" t="s">
        <v>5</v>
      </c>
      <c r="C1458" s="2">
        <v>3</v>
      </c>
      <c r="D1458" s="5" t="s">
        <v>15</v>
      </c>
      <c r="E1458" s="5">
        <v>1052069.76</v>
      </c>
      <c r="F1458" s="6">
        <f t="shared" si="0"/>
        <v>13.866269981868335</v>
      </c>
      <c r="G1458" s="7">
        <v>278200.6875</v>
      </c>
      <c r="H1458" s="31">
        <f t="shared" si="90"/>
        <v>4917104.4180000005</v>
      </c>
      <c r="I1458" s="10">
        <f t="shared" si="87"/>
        <v>15.408230382288178</v>
      </c>
      <c r="J1458" s="10">
        <v>2</v>
      </c>
      <c r="K1458" s="10">
        <v>425.1</v>
      </c>
      <c r="L1458" s="6">
        <f t="shared" si="59"/>
        <v>6.0523244353647447</v>
      </c>
      <c r="M1458" s="11">
        <v>125.2</v>
      </c>
      <c r="N1458" s="11">
        <f t="shared" si="60"/>
        <v>4.8378679501071131</v>
      </c>
      <c r="O1458" s="5">
        <v>0</v>
      </c>
      <c r="P1458" s="5">
        <v>1</v>
      </c>
      <c r="Q1458" s="5">
        <v>0</v>
      </c>
      <c r="R1458" s="5">
        <v>0</v>
      </c>
      <c r="S1458" s="5">
        <f t="shared" si="61"/>
        <v>0</v>
      </c>
      <c r="T1458" s="5">
        <v>2768.1106580000001</v>
      </c>
      <c r="U1458" s="5">
        <f t="shared" si="4"/>
        <v>7.9259202935396331</v>
      </c>
      <c r="V1458" s="2">
        <v>0</v>
      </c>
      <c r="W1458" s="12">
        <v>0</v>
      </c>
      <c r="X1458" s="5">
        <v>0.26669999999999999</v>
      </c>
      <c r="Y1458" s="6">
        <f t="shared" si="89"/>
        <v>99.96251874062969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6">
        <v>0</v>
      </c>
      <c r="AJ1458" s="6">
        <v>0</v>
      </c>
      <c r="AK1458" s="6">
        <v>1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11">
        <v>0</v>
      </c>
      <c r="AT1458" s="5">
        <v>0</v>
      </c>
      <c r="AU1458" s="5">
        <v>1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</row>
    <row r="1459" spans="1:52" ht="15.75" customHeight="1">
      <c r="A1459" s="4">
        <v>43617</v>
      </c>
      <c r="B1459" s="2" t="s">
        <v>5</v>
      </c>
      <c r="C1459" s="2">
        <v>3</v>
      </c>
      <c r="D1459" s="5" t="s">
        <v>15</v>
      </c>
      <c r="E1459" s="5">
        <v>701379.84</v>
      </c>
      <c r="F1459" s="6">
        <f t="shared" si="0"/>
        <v>13.460804873760171</v>
      </c>
      <c r="G1459" s="7">
        <v>281910.03000000003</v>
      </c>
      <c r="H1459" s="31">
        <f t="shared" si="90"/>
        <v>5199014.4480000008</v>
      </c>
      <c r="I1459" s="10">
        <f t="shared" si="87"/>
        <v>15.463979636357953</v>
      </c>
      <c r="J1459" s="10">
        <v>2</v>
      </c>
      <c r="K1459" s="10">
        <v>374.76</v>
      </c>
      <c r="L1459" s="6">
        <f t="shared" si="59"/>
        <v>5.9262858210829874</v>
      </c>
      <c r="M1459" s="11">
        <v>126.6</v>
      </c>
      <c r="N1459" s="11">
        <f t="shared" si="60"/>
        <v>4.8489003709106893</v>
      </c>
      <c r="O1459" s="5">
        <v>0</v>
      </c>
      <c r="P1459" s="5">
        <v>1</v>
      </c>
      <c r="Q1459" s="5">
        <v>0</v>
      </c>
      <c r="R1459" s="5">
        <v>0</v>
      </c>
      <c r="S1459" s="5">
        <f t="shared" si="61"/>
        <v>0</v>
      </c>
      <c r="T1459" s="5">
        <v>2768.1106580000001</v>
      </c>
      <c r="U1459" s="5">
        <f t="shared" si="4"/>
        <v>7.9259202935396331</v>
      </c>
      <c r="V1459" s="2">
        <v>0</v>
      </c>
      <c r="W1459" s="12">
        <v>0</v>
      </c>
      <c r="X1459" s="5">
        <v>0.26650000000000001</v>
      </c>
      <c r="Y1459" s="6">
        <f t="shared" si="89"/>
        <v>99.887556221889071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6">
        <v>0</v>
      </c>
      <c r="AJ1459" s="6">
        <v>0</v>
      </c>
      <c r="AK1459" s="6">
        <v>0</v>
      </c>
      <c r="AL1459" s="6">
        <v>1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11">
        <v>0</v>
      </c>
      <c r="AT1459" s="5">
        <v>0</v>
      </c>
      <c r="AU1459" s="5">
        <v>1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</row>
    <row r="1460" spans="1:52" ht="15.75" customHeight="1">
      <c r="A1460" s="4">
        <v>43647</v>
      </c>
      <c r="B1460" s="2" t="s">
        <v>5</v>
      </c>
      <c r="C1460" s="2">
        <v>3</v>
      </c>
      <c r="D1460" s="5" t="s">
        <v>15</v>
      </c>
      <c r="E1460" s="5">
        <v>1122207.7439999999</v>
      </c>
      <c r="F1460" s="6">
        <f t="shared" si="0"/>
        <v>13.930808503005906</v>
      </c>
      <c r="G1460" s="7">
        <v>285619.3725</v>
      </c>
      <c r="H1460" s="31">
        <f t="shared" si="90"/>
        <v>5484633.8205000004</v>
      </c>
      <c r="I1460" s="10">
        <f t="shared" si="87"/>
        <v>15.517460889298825</v>
      </c>
      <c r="J1460" s="10">
        <v>2</v>
      </c>
      <c r="K1460" s="10">
        <v>428.56</v>
      </c>
      <c r="L1460" s="6">
        <f t="shared" si="59"/>
        <v>6.0604307515727047</v>
      </c>
      <c r="M1460" s="11">
        <v>125.3</v>
      </c>
      <c r="N1460" s="11">
        <f t="shared" si="60"/>
        <v>4.8386600293564452</v>
      </c>
      <c r="O1460" s="5">
        <v>0</v>
      </c>
      <c r="P1460" s="5">
        <v>1</v>
      </c>
      <c r="Q1460" s="5">
        <v>0</v>
      </c>
      <c r="R1460" s="5">
        <v>0</v>
      </c>
      <c r="S1460" s="5">
        <f t="shared" si="61"/>
        <v>0</v>
      </c>
      <c r="T1460" s="5">
        <v>2768.1106580000001</v>
      </c>
      <c r="U1460" s="5">
        <f t="shared" si="4"/>
        <v>7.9259202935396331</v>
      </c>
      <c r="V1460" s="2">
        <v>0</v>
      </c>
      <c r="W1460" s="12">
        <v>0</v>
      </c>
      <c r="X1460" s="5">
        <v>0.26650000000000001</v>
      </c>
      <c r="Y1460" s="6">
        <f t="shared" si="89"/>
        <v>99.887556221889071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1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11">
        <v>0</v>
      </c>
      <c r="AT1460" s="5">
        <v>0</v>
      </c>
      <c r="AU1460" s="5">
        <v>1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</row>
    <row r="1461" spans="1:52" ht="15.75" customHeight="1">
      <c r="A1461" s="4">
        <v>43678</v>
      </c>
      <c r="B1461" s="2" t="s">
        <v>5</v>
      </c>
      <c r="C1461" s="2">
        <v>3</v>
      </c>
      <c r="D1461" s="5" t="s">
        <v>15</v>
      </c>
      <c r="E1461" s="5">
        <v>806586.81599999999</v>
      </c>
      <c r="F1461" s="6">
        <f t="shared" si="0"/>
        <v>13.600566816135329</v>
      </c>
      <c r="G1461" s="7">
        <v>315294.11249999999</v>
      </c>
      <c r="H1461" s="31">
        <f t="shared" si="90"/>
        <v>5799927.9330000002</v>
      </c>
      <c r="I1461" s="10">
        <f t="shared" si="87"/>
        <v>15.573356050094626</v>
      </c>
      <c r="J1461" s="10">
        <v>2</v>
      </c>
      <c r="K1461" s="10">
        <v>388</v>
      </c>
      <c r="L1461" s="6">
        <f t="shared" si="59"/>
        <v>5.9610053396232736</v>
      </c>
      <c r="M1461" s="11">
        <v>127.3</v>
      </c>
      <c r="N1461" s="11">
        <f t="shared" si="60"/>
        <v>4.8543712716215905</v>
      </c>
      <c r="O1461" s="5">
        <v>0</v>
      </c>
      <c r="P1461" s="5">
        <v>1</v>
      </c>
      <c r="Q1461" s="5">
        <v>0</v>
      </c>
      <c r="R1461" s="5">
        <v>0</v>
      </c>
      <c r="S1461" s="5">
        <f t="shared" si="61"/>
        <v>0</v>
      </c>
      <c r="T1461" s="5">
        <v>2768.1106580000001</v>
      </c>
      <c r="U1461" s="5">
        <f t="shared" si="4"/>
        <v>7.9259202935396331</v>
      </c>
      <c r="V1461" s="2">
        <v>0</v>
      </c>
      <c r="W1461" s="12">
        <v>0</v>
      </c>
      <c r="X1461" s="5">
        <v>0.26650000000000001</v>
      </c>
      <c r="Y1461" s="6">
        <f t="shared" si="89"/>
        <v>99.887556221889071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1</v>
      </c>
      <c r="AO1461" s="6">
        <v>0</v>
      </c>
      <c r="AP1461" s="6">
        <v>0</v>
      </c>
      <c r="AQ1461" s="6">
        <v>0</v>
      </c>
      <c r="AR1461" s="6">
        <v>0</v>
      </c>
      <c r="AS1461" s="11">
        <v>0</v>
      </c>
      <c r="AT1461" s="5">
        <v>0</v>
      </c>
      <c r="AU1461" s="5">
        <v>1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</row>
    <row r="1462" spans="1:52" ht="15.75" customHeight="1">
      <c r="A1462" s="4">
        <v>43709</v>
      </c>
      <c r="B1462" s="2" t="s">
        <v>5</v>
      </c>
      <c r="C1462" s="2">
        <v>3</v>
      </c>
      <c r="D1462" s="5" t="s">
        <v>15</v>
      </c>
      <c r="E1462" s="5">
        <v>771517.82400000002</v>
      </c>
      <c r="F1462" s="6">
        <f t="shared" si="0"/>
        <v>13.556115053564495</v>
      </c>
      <c r="G1462" s="7">
        <v>289328.71500000003</v>
      </c>
      <c r="H1462" s="31">
        <f t="shared" si="90"/>
        <v>6089256.648</v>
      </c>
      <c r="I1462" s="10">
        <f t="shared" si="87"/>
        <v>15.622036571152275</v>
      </c>
      <c r="J1462" s="10">
        <v>2</v>
      </c>
      <c r="K1462" s="10">
        <v>390.59</v>
      </c>
      <c r="L1462" s="6">
        <f t="shared" si="59"/>
        <v>5.967658416476346</v>
      </c>
      <c r="M1462" s="11">
        <v>121.6</v>
      </c>
      <c r="N1462" s="11">
        <f t="shared" si="60"/>
        <v>4.8089270235021111</v>
      </c>
      <c r="O1462" s="5">
        <v>0</v>
      </c>
      <c r="P1462" s="5">
        <v>1</v>
      </c>
      <c r="Q1462" s="5">
        <v>0</v>
      </c>
      <c r="R1462" s="5">
        <v>0</v>
      </c>
      <c r="S1462" s="5">
        <f t="shared" si="61"/>
        <v>0</v>
      </c>
      <c r="T1462" s="5">
        <v>2768.1106580000001</v>
      </c>
      <c r="U1462" s="5">
        <f t="shared" si="4"/>
        <v>7.9259202935396331</v>
      </c>
      <c r="V1462" s="2">
        <v>0</v>
      </c>
      <c r="W1462" s="12">
        <v>0</v>
      </c>
      <c r="X1462" s="5">
        <v>0.2666</v>
      </c>
      <c r="Y1462" s="6">
        <f t="shared" si="89"/>
        <v>99.92503748125938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1</v>
      </c>
      <c r="AP1462" s="6">
        <v>0</v>
      </c>
      <c r="AQ1462" s="6">
        <v>0</v>
      </c>
      <c r="AR1462" s="6">
        <v>0</v>
      </c>
      <c r="AS1462" s="11">
        <v>0</v>
      </c>
      <c r="AT1462" s="5">
        <v>0</v>
      </c>
      <c r="AU1462" s="5">
        <v>1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</row>
    <row r="1463" spans="1:52" ht="15.75" customHeight="1">
      <c r="A1463" s="4">
        <v>43739</v>
      </c>
      <c r="B1463" s="2" t="s">
        <v>5</v>
      </c>
      <c r="C1463" s="2">
        <v>3</v>
      </c>
      <c r="D1463" s="5" t="s">
        <v>15</v>
      </c>
      <c r="E1463" s="5">
        <v>1332621.696</v>
      </c>
      <c r="F1463" s="6">
        <f t="shared" si="0"/>
        <v>14.102658759932565</v>
      </c>
      <c r="G1463" s="7">
        <v>178048.44</v>
      </c>
      <c r="H1463" s="31">
        <f t="shared" si="90"/>
        <v>6267305.0880000005</v>
      </c>
      <c r="I1463" s="10">
        <f t="shared" si="87"/>
        <v>15.650857009687767</v>
      </c>
      <c r="J1463" s="10">
        <v>2</v>
      </c>
      <c r="K1463" s="10">
        <v>405.46</v>
      </c>
      <c r="L1463" s="6">
        <f t="shared" si="59"/>
        <v>6.0050222250400473</v>
      </c>
      <c r="M1463" s="11">
        <v>130.69999999999999</v>
      </c>
      <c r="N1463" s="11">
        <f t="shared" si="60"/>
        <v>4.8805266087492356</v>
      </c>
      <c r="O1463" s="5">
        <v>0</v>
      </c>
      <c r="P1463" s="5">
        <v>1</v>
      </c>
      <c r="Q1463" s="5">
        <v>0</v>
      </c>
      <c r="R1463" s="5">
        <v>0</v>
      </c>
      <c r="S1463" s="5">
        <f t="shared" si="61"/>
        <v>0</v>
      </c>
      <c r="T1463" s="5">
        <v>2768.1106580000001</v>
      </c>
      <c r="U1463" s="5">
        <f t="shared" si="4"/>
        <v>7.9259202935396331</v>
      </c>
      <c r="V1463" s="2">
        <v>0</v>
      </c>
      <c r="W1463" s="12">
        <v>0</v>
      </c>
      <c r="X1463" s="5">
        <v>0.2722</v>
      </c>
      <c r="Y1463" s="6">
        <f t="shared" si="89"/>
        <v>102.023988005997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1</v>
      </c>
      <c r="AQ1463" s="6">
        <v>0</v>
      </c>
      <c r="AR1463" s="6">
        <v>0</v>
      </c>
      <c r="AS1463" s="11">
        <v>0</v>
      </c>
      <c r="AT1463" s="5">
        <v>0</v>
      </c>
      <c r="AU1463" s="5">
        <v>1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</row>
    <row r="1464" spans="1:52" ht="15.75" customHeight="1">
      <c r="A1464" s="4">
        <v>43770</v>
      </c>
      <c r="B1464" s="2" t="s">
        <v>5</v>
      </c>
      <c r="C1464" s="2">
        <v>3</v>
      </c>
      <c r="D1464" s="5" t="s">
        <v>15</v>
      </c>
      <c r="E1464" s="5">
        <v>981931.77599999995</v>
      </c>
      <c r="F1464" s="6">
        <f t="shared" si="0"/>
        <v>13.797277110381383</v>
      </c>
      <c r="G1464" s="7">
        <v>152083.04250000001</v>
      </c>
      <c r="H1464" s="31">
        <f t="shared" si="90"/>
        <v>6419388.1305000009</v>
      </c>
      <c r="I1464" s="10">
        <f t="shared" si="87"/>
        <v>15.674833364348464</v>
      </c>
      <c r="J1464" s="10">
        <v>2</v>
      </c>
      <c r="K1464" s="10">
        <v>410.6</v>
      </c>
      <c r="L1464" s="6">
        <f t="shared" si="59"/>
        <v>6.0176195045848333</v>
      </c>
      <c r="M1464" s="11">
        <v>125.1</v>
      </c>
      <c r="N1464" s="11">
        <f t="shared" si="60"/>
        <v>4.8370752429708741</v>
      </c>
      <c r="O1464" s="5">
        <v>0</v>
      </c>
      <c r="P1464" s="5">
        <v>1</v>
      </c>
      <c r="Q1464" s="5">
        <v>0</v>
      </c>
      <c r="R1464" s="5">
        <v>0</v>
      </c>
      <c r="S1464" s="5">
        <f t="shared" si="61"/>
        <v>0</v>
      </c>
      <c r="T1464" s="5">
        <v>2768.1106580000001</v>
      </c>
      <c r="U1464" s="5">
        <f t="shared" si="4"/>
        <v>7.9259202935396331</v>
      </c>
      <c r="V1464" s="2">
        <v>0</v>
      </c>
      <c r="W1464" s="12">
        <v>0</v>
      </c>
      <c r="X1464" s="5">
        <v>0.26650000000000001</v>
      </c>
      <c r="Y1464" s="6">
        <f t="shared" si="89"/>
        <v>99.887556221889071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1</v>
      </c>
      <c r="AR1464" s="6">
        <v>0</v>
      </c>
      <c r="AS1464" s="11">
        <v>0</v>
      </c>
      <c r="AT1464" s="5">
        <v>0</v>
      </c>
      <c r="AU1464" s="5">
        <v>1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</row>
    <row r="1465" spans="1:52" ht="15.75" customHeight="1">
      <c r="A1465" s="4">
        <v>43800</v>
      </c>
      <c r="B1465" s="2" t="s">
        <v>5</v>
      </c>
      <c r="C1465" s="2">
        <v>3</v>
      </c>
      <c r="D1465" s="5" t="s">
        <v>15</v>
      </c>
      <c r="E1465" s="5">
        <v>1122207.7439999999</v>
      </c>
      <c r="F1465" s="6">
        <f t="shared" si="0"/>
        <v>13.930808503005906</v>
      </c>
      <c r="G1465" s="7">
        <v>174339.0975</v>
      </c>
      <c r="H1465" s="31">
        <f t="shared" si="90"/>
        <v>6593727.2280000011</v>
      </c>
      <c r="I1465" s="10">
        <f t="shared" si="87"/>
        <v>15.701629335061192</v>
      </c>
      <c r="J1465" s="10">
        <v>2</v>
      </c>
      <c r="K1465" s="10">
        <v>446.14</v>
      </c>
      <c r="L1465" s="6">
        <f t="shared" si="59"/>
        <v>6.1006328041086357</v>
      </c>
      <c r="M1465" s="11">
        <v>121.9</v>
      </c>
      <c r="N1465" s="11">
        <f t="shared" si="60"/>
        <v>4.8113710165719894</v>
      </c>
      <c r="O1465" s="5">
        <v>0</v>
      </c>
      <c r="P1465" s="5">
        <v>1</v>
      </c>
      <c r="Q1465" s="5">
        <v>0</v>
      </c>
      <c r="R1465" s="5">
        <v>0</v>
      </c>
      <c r="S1465" s="5">
        <f t="shared" si="61"/>
        <v>0</v>
      </c>
      <c r="T1465" s="5">
        <v>2768.1106580000001</v>
      </c>
      <c r="U1465" s="5">
        <f t="shared" si="4"/>
        <v>7.9259202935396331</v>
      </c>
      <c r="V1465" s="2">
        <v>0</v>
      </c>
      <c r="W1465" s="12">
        <v>0</v>
      </c>
      <c r="X1465" s="5">
        <v>0.2666</v>
      </c>
      <c r="Y1465" s="6">
        <f t="shared" si="89"/>
        <v>99.92503748125938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1</v>
      </c>
      <c r="AS1465" s="11">
        <v>0</v>
      </c>
      <c r="AT1465" s="5">
        <v>0</v>
      </c>
      <c r="AU1465" s="5">
        <v>1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</row>
    <row r="1466" spans="1:52" ht="15.75" customHeight="1">
      <c r="A1466" s="4">
        <v>43831</v>
      </c>
      <c r="B1466" s="2" t="s">
        <v>5</v>
      </c>
      <c r="C1466" s="2">
        <v>3</v>
      </c>
      <c r="D1466" s="5" t="s">
        <v>15</v>
      </c>
      <c r="E1466" s="5">
        <v>806287.43519999995</v>
      </c>
      <c r="F1466" s="6">
        <f t="shared" si="0"/>
        <v>13.600195577270036</v>
      </c>
      <c r="G1466" s="7">
        <v>157276.122</v>
      </c>
      <c r="H1466" s="31">
        <f t="shared" si="90"/>
        <v>6751003.3500000015</v>
      </c>
      <c r="I1466" s="10">
        <f t="shared" si="87"/>
        <v>15.725201696246666</v>
      </c>
      <c r="J1466" s="10">
        <v>2</v>
      </c>
      <c r="K1466" s="10">
        <v>445.58</v>
      </c>
      <c r="L1466" s="6">
        <f t="shared" si="59"/>
        <v>6.0993768043023771</v>
      </c>
      <c r="M1466" s="11">
        <v>121.7</v>
      </c>
      <c r="N1466" s="11">
        <f t="shared" si="60"/>
        <v>4.8097423517168654</v>
      </c>
      <c r="O1466" s="5">
        <v>0</v>
      </c>
      <c r="P1466" s="5">
        <v>1</v>
      </c>
      <c r="Q1466" s="5">
        <v>0</v>
      </c>
      <c r="R1466" s="5">
        <v>0</v>
      </c>
      <c r="S1466" s="5">
        <f t="shared" si="61"/>
        <v>0</v>
      </c>
      <c r="T1466" s="5">
        <v>2768.1106580000001</v>
      </c>
      <c r="U1466" s="5">
        <f t="shared" si="4"/>
        <v>7.9259202935396331</v>
      </c>
      <c r="V1466" s="2">
        <v>0</v>
      </c>
      <c r="W1466" s="12">
        <v>0</v>
      </c>
      <c r="X1466" s="5">
        <v>0.26640000000000003</v>
      </c>
      <c r="Y1466" s="6">
        <f t="shared" si="89"/>
        <v>99.850074962518761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1</v>
      </c>
      <c r="AH1466" s="5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11">
        <v>0</v>
      </c>
      <c r="AT1466" s="5">
        <v>0</v>
      </c>
      <c r="AU1466" s="5">
        <v>1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</row>
    <row r="1467" spans="1:52" ht="15.75" customHeight="1">
      <c r="A1467" s="4">
        <v>43862</v>
      </c>
      <c r="B1467" s="2" t="s">
        <v>5</v>
      </c>
      <c r="C1467" s="2">
        <v>3</v>
      </c>
      <c r="D1467" s="5" t="s">
        <v>15</v>
      </c>
      <c r="E1467" s="5">
        <v>744265.32479999994</v>
      </c>
      <c r="F1467" s="6">
        <f t="shared" si="0"/>
        <v>13.520152869596499</v>
      </c>
      <c r="G1467" s="7">
        <v>175080.96599999999</v>
      </c>
      <c r="H1467" s="31">
        <f t="shared" si="90"/>
        <v>6926084.3160000015</v>
      </c>
      <c r="I1467" s="10">
        <f t="shared" si="87"/>
        <v>15.750805177708116</v>
      </c>
      <c r="J1467" s="10">
        <v>2</v>
      </c>
      <c r="K1467" s="10">
        <v>422.61</v>
      </c>
      <c r="L1467" s="6">
        <f t="shared" si="59"/>
        <v>6.0464497679403255</v>
      </c>
      <c r="M1467" s="11">
        <v>121.9</v>
      </c>
      <c r="N1467" s="11">
        <f t="shared" si="60"/>
        <v>4.8113710165719894</v>
      </c>
      <c r="O1467" s="5">
        <v>0</v>
      </c>
      <c r="P1467" s="5">
        <v>1</v>
      </c>
      <c r="Q1467" s="5">
        <v>0</v>
      </c>
      <c r="R1467" s="5">
        <v>0</v>
      </c>
      <c r="S1467" s="5">
        <f t="shared" si="61"/>
        <v>0</v>
      </c>
      <c r="T1467" s="5">
        <v>2768.1106580000001</v>
      </c>
      <c r="U1467" s="5">
        <f t="shared" si="4"/>
        <v>7.9259202935396331</v>
      </c>
      <c r="V1467" s="2">
        <v>0</v>
      </c>
      <c r="W1467" s="12">
        <v>0</v>
      </c>
      <c r="X1467" s="5">
        <v>0.26640000000000003</v>
      </c>
      <c r="Y1467" s="6">
        <f t="shared" si="89"/>
        <v>99.850074962518761</v>
      </c>
      <c r="Z1467" s="5">
        <v>4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1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11">
        <v>0</v>
      </c>
      <c r="AT1467" s="5">
        <v>0</v>
      </c>
      <c r="AU1467" s="5">
        <v>1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</row>
    <row r="1468" spans="1:52" ht="15.75" customHeight="1">
      <c r="A1468" s="4">
        <v>43891</v>
      </c>
      <c r="B1468" s="2" t="s">
        <v>5</v>
      </c>
      <c r="C1468" s="2">
        <v>3</v>
      </c>
      <c r="D1468" s="5" t="s">
        <v>15</v>
      </c>
      <c r="E1468" s="5">
        <v>558198.99360000005</v>
      </c>
      <c r="F1468" s="6">
        <f t="shared" si="0"/>
        <v>13.232470797144719</v>
      </c>
      <c r="G1468" s="7">
        <v>255202.764</v>
      </c>
      <c r="H1468" s="31">
        <f t="shared" si="90"/>
        <v>7181287.0800000019</v>
      </c>
      <c r="I1468" s="10">
        <f t="shared" si="87"/>
        <v>15.786989184012349</v>
      </c>
      <c r="J1468" s="10">
        <v>2</v>
      </c>
      <c r="K1468" s="10">
        <v>396.85</v>
      </c>
      <c r="L1468" s="6">
        <f t="shared" si="59"/>
        <v>5.9835583755368846</v>
      </c>
      <c r="M1468" s="11">
        <v>121.5</v>
      </c>
      <c r="N1468" s="11">
        <f t="shared" si="60"/>
        <v>4.808111029984782</v>
      </c>
      <c r="O1468" s="5">
        <v>0</v>
      </c>
      <c r="P1468" s="5">
        <v>1</v>
      </c>
      <c r="Q1468" s="5">
        <v>0</v>
      </c>
      <c r="R1468" s="5">
        <v>0</v>
      </c>
      <c r="S1468" s="5">
        <f t="shared" si="61"/>
        <v>0</v>
      </c>
      <c r="T1468" s="5">
        <v>2768.1106580000001</v>
      </c>
      <c r="U1468" s="5">
        <f t="shared" si="4"/>
        <v>7.9259202935396331</v>
      </c>
      <c r="V1468" s="2">
        <v>0</v>
      </c>
      <c r="W1468" s="12">
        <v>0</v>
      </c>
      <c r="X1468" s="5">
        <v>0.26619999999999999</v>
      </c>
      <c r="Y1468" s="6">
        <f t="shared" si="89"/>
        <v>99.775112443778113</v>
      </c>
      <c r="Z1468" s="5">
        <v>1938</v>
      </c>
      <c r="AA1468" s="5">
        <v>1563</v>
      </c>
      <c r="AB1468" s="5">
        <v>26</v>
      </c>
      <c r="AC1468" s="5">
        <v>10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6">
        <v>1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11">
        <v>0</v>
      </c>
      <c r="AT1468" s="5">
        <v>0</v>
      </c>
      <c r="AU1468" s="5">
        <v>1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</row>
    <row r="1469" spans="1:52" ht="15.75" customHeight="1">
      <c r="A1469" s="4">
        <v>43922</v>
      </c>
      <c r="B1469" s="2" t="s">
        <v>5</v>
      </c>
      <c r="C1469" s="2">
        <v>3</v>
      </c>
      <c r="D1469" s="5" t="s">
        <v>15</v>
      </c>
      <c r="E1469" s="5">
        <v>434154.77279999998</v>
      </c>
      <c r="F1469" s="6">
        <f t="shared" si="0"/>
        <v>12.981156368863813</v>
      </c>
      <c r="G1469" s="7">
        <v>246300.342</v>
      </c>
      <c r="H1469" s="31">
        <f t="shared" si="90"/>
        <v>7427587.4220000021</v>
      </c>
      <c r="I1469" s="10">
        <f t="shared" si="87"/>
        <v>15.82071165629339</v>
      </c>
      <c r="J1469" s="10">
        <v>2</v>
      </c>
      <c r="K1469" s="10">
        <v>282.60000000000002</v>
      </c>
      <c r="L1469" s="6">
        <f t="shared" si="59"/>
        <v>5.6440324702504272</v>
      </c>
      <c r="M1469" s="11">
        <v>135.19999999999999</v>
      </c>
      <c r="N1469" s="11">
        <f t="shared" si="60"/>
        <v>4.9141243937154115</v>
      </c>
      <c r="O1469" s="5">
        <v>0</v>
      </c>
      <c r="P1469" s="5">
        <v>1</v>
      </c>
      <c r="Q1469" s="5">
        <v>0</v>
      </c>
      <c r="R1469" s="5">
        <v>0</v>
      </c>
      <c r="S1469" s="5">
        <f t="shared" si="61"/>
        <v>0</v>
      </c>
      <c r="T1469" s="5">
        <v>2768.1106580000001</v>
      </c>
      <c r="U1469" s="5">
        <f t="shared" si="4"/>
        <v>7.9259202935396331</v>
      </c>
      <c r="V1469" s="2">
        <v>0</v>
      </c>
      <c r="W1469" s="12">
        <v>0</v>
      </c>
      <c r="X1469" s="5">
        <v>0.26579999999999998</v>
      </c>
      <c r="Y1469" s="6">
        <f t="shared" si="89"/>
        <v>99.625187406296845</v>
      </c>
      <c r="Z1469" s="5">
        <v>18114</v>
      </c>
      <c r="AA1469" s="5">
        <v>21190</v>
      </c>
      <c r="AB1469" s="5">
        <v>417</v>
      </c>
      <c r="AC1469" s="5">
        <v>152</v>
      </c>
      <c r="AD1469" s="5">
        <v>0</v>
      </c>
      <c r="AE1469" s="5">
        <v>0</v>
      </c>
      <c r="AF1469" s="5">
        <v>1</v>
      </c>
      <c r="AG1469" s="5">
        <v>0</v>
      </c>
      <c r="AH1469" s="5">
        <v>0</v>
      </c>
      <c r="AI1469" s="6">
        <v>0</v>
      </c>
      <c r="AJ1469" s="6">
        <v>1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11">
        <v>0</v>
      </c>
      <c r="AT1469" s="5">
        <v>0</v>
      </c>
      <c r="AU1469" s="5">
        <v>1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</row>
    <row r="1470" spans="1:52" ht="15.75" customHeight="1">
      <c r="A1470" s="9">
        <v>43952</v>
      </c>
      <c r="B1470" s="2" t="s">
        <v>5</v>
      </c>
      <c r="C1470" s="2">
        <v>3</v>
      </c>
      <c r="D1470" s="5" t="s">
        <v>15</v>
      </c>
      <c r="E1470" s="5">
        <v>930331.65599999996</v>
      </c>
      <c r="F1470" s="6">
        <f t="shared" si="0"/>
        <v>13.74329642091071</v>
      </c>
      <c r="G1470" s="7">
        <v>222560.55</v>
      </c>
      <c r="H1470" s="31">
        <f t="shared" si="90"/>
        <v>7650147.9720000019</v>
      </c>
      <c r="I1470" s="10">
        <f t="shared" si="87"/>
        <v>15.850235548360748</v>
      </c>
      <c r="J1470" s="10">
        <v>2</v>
      </c>
      <c r="K1470" s="10">
        <v>315.67</v>
      </c>
      <c r="L1470" s="6">
        <f t="shared" si="59"/>
        <v>5.7546973641243069</v>
      </c>
      <c r="M1470" s="11">
        <v>105.7</v>
      </c>
      <c r="N1470" s="11">
        <f t="shared" si="60"/>
        <v>4.6700211583077076</v>
      </c>
      <c r="O1470" s="5">
        <v>0</v>
      </c>
      <c r="P1470" s="5">
        <v>1</v>
      </c>
      <c r="Q1470" s="5">
        <v>0</v>
      </c>
      <c r="R1470" s="5">
        <v>0</v>
      </c>
      <c r="S1470" s="5">
        <f t="shared" si="61"/>
        <v>0</v>
      </c>
      <c r="T1470" s="5">
        <v>2768.1106580000001</v>
      </c>
      <c r="U1470" s="5">
        <f t="shared" si="4"/>
        <v>7.9259202935396331</v>
      </c>
      <c r="V1470" s="2">
        <v>0</v>
      </c>
      <c r="W1470" s="12">
        <v>0</v>
      </c>
      <c r="X1470" s="5">
        <v>0.26650000000000001</v>
      </c>
      <c r="Y1470" s="6">
        <f t="shared" si="89"/>
        <v>99.887556221889071</v>
      </c>
      <c r="Z1470" s="5">
        <v>72460</v>
      </c>
      <c r="AA1470" s="5">
        <v>62508</v>
      </c>
      <c r="AB1470" s="5">
        <v>1543</v>
      </c>
      <c r="AC1470" s="5">
        <v>341</v>
      </c>
      <c r="AD1470" s="5">
        <v>0</v>
      </c>
      <c r="AE1470" s="5">
        <v>0</v>
      </c>
      <c r="AF1470" s="5">
        <v>1</v>
      </c>
      <c r="AG1470" s="5">
        <v>0</v>
      </c>
      <c r="AH1470" s="5">
        <v>0</v>
      </c>
      <c r="AI1470" s="6">
        <v>0</v>
      </c>
      <c r="AJ1470" s="6">
        <v>0</v>
      </c>
      <c r="AK1470" s="6">
        <v>1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11">
        <v>0</v>
      </c>
      <c r="AT1470" s="5">
        <v>0</v>
      </c>
      <c r="AU1470" s="5">
        <v>1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</row>
    <row r="1471" spans="1:52" ht="15.75" customHeight="1">
      <c r="A1471" s="4">
        <v>43983</v>
      </c>
      <c r="B1471" s="2" t="s">
        <v>5</v>
      </c>
      <c r="C1471" s="2">
        <v>3</v>
      </c>
      <c r="D1471" s="5" t="s">
        <v>15</v>
      </c>
      <c r="E1471" s="5">
        <v>620221.10400000005</v>
      </c>
      <c r="F1471" s="6">
        <f t="shared" si="0"/>
        <v>13.337831312802544</v>
      </c>
      <c r="G1471" s="7">
        <v>225528.024</v>
      </c>
      <c r="H1471" s="31">
        <f t="shared" si="90"/>
        <v>7875675.9960000021</v>
      </c>
      <c r="I1471" s="10">
        <f t="shared" si="87"/>
        <v>15.879289579753769</v>
      </c>
      <c r="J1471" s="10">
        <v>2</v>
      </c>
      <c r="K1471" s="10">
        <v>402.45</v>
      </c>
      <c r="L1471" s="6">
        <f t="shared" si="59"/>
        <v>5.9975708655397426</v>
      </c>
      <c r="M1471" s="11">
        <v>98.5</v>
      </c>
      <c r="N1471" s="11">
        <f t="shared" si="60"/>
        <v>4.6001576441645469</v>
      </c>
      <c r="O1471" s="5">
        <v>0</v>
      </c>
      <c r="P1471" s="5">
        <v>1</v>
      </c>
      <c r="Q1471" s="5">
        <v>0</v>
      </c>
      <c r="R1471" s="5">
        <v>0</v>
      </c>
      <c r="S1471" s="5">
        <f t="shared" si="61"/>
        <v>0</v>
      </c>
      <c r="T1471" s="5">
        <v>2768.1106580000001</v>
      </c>
      <c r="U1471" s="5">
        <f t="shared" si="4"/>
        <v>7.9259202935396331</v>
      </c>
      <c r="V1471" s="2">
        <v>0</v>
      </c>
      <c r="W1471" s="12">
        <v>0</v>
      </c>
      <c r="X1471" s="5">
        <v>0.26650000000000001</v>
      </c>
      <c r="Y1471" s="6">
        <f t="shared" si="89"/>
        <v>99.887556221889071</v>
      </c>
      <c r="Z1471" s="5">
        <v>213470</v>
      </c>
      <c r="AA1471" s="5">
        <v>105562</v>
      </c>
      <c r="AB1471" s="5">
        <v>4395</v>
      </c>
      <c r="AC1471" s="5">
        <v>1146</v>
      </c>
      <c r="AD1471" s="5">
        <v>0</v>
      </c>
      <c r="AE1471" s="5">
        <v>0</v>
      </c>
      <c r="AF1471" s="5">
        <v>1</v>
      </c>
      <c r="AG1471" s="5">
        <v>0</v>
      </c>
      <c r="AH1471" s="5">
        <v>0</v>
      </c>
      <c r="AI1471" s="6">
        <v>0</v>
      </c>
      <c r="AJ1471" s="6">
        <v>0</v>
      </c>
      <c r="AK1471" s="6">
        <v>0</v>
      </c>
      <c r="AL1471" s="6">
        <v>1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11">
        <v>0</v>
      </c>
      <c r="AT1471" s="5">
        <v>0</v>
      </c>
      <c r="AU1471" s="5">
        <v>1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</row>
    <row r="1472" spans="1:52" ht="15.75" customHeight="1">
      <c r="A1472" s="4">
        <v>44013</v>
      </c>
      <c r="B1472" s="2" t="s">
        <v>5</v>
      </c>
      <c r="C1472" s="2">
        <v>3</v>
      </c>
      <c r="D1472" s="5" t="s">
        <v>15</v>
      </c>
      <c r="E1472" s="5">
        <v>992353.76639999996</v>
      </c>
      <c r="F1472" s="6">
        <f t="shared" si="0"/>
        <v>13.807834942048281</v>
      </c>
      <c r="G1472" s="7">
        <v>228495.49799999999</v>
      </c>
      <c r="H1472" s="31">
        <f t="shared" si="90"/>
        <v>8104171.4940000018</v>
      </c>
      <c r="I1472" s="10">
        <f t="shared" si="87"/>
        <v>15.907889486335321</v>
      </c>
      <c r="J1472" s="10">
        <v>2</v>
      </c>
      <c r="K1472" s="10">
        <v>470.58</v>
      </c>
      <c r="L1472" s="6">
        <f t="shared" si="59"/>
        <v>6.1539659764526302</v>
      </c>
      <c r="M1472" s="11">
        <v>108.5</v>
      </c>
      <c r="N1472" s="11">
        <f t="shared" si="60"/>
        <v>4.6959245492565556</v>
      </c>
      <c r="O1472" s="5">
        <v>0</v>
      </c>
      <c r="P1472" s="5">
        <v>1</v>
      </c>
      <c r="Q1472" s="5">
        <v>0</v>
      </c>
      <c r="R1472" s="5">
        <v>0</v>
      </c>
      <c r="S1472" s="5">
        <f t="shared" si="61"/>
        <v>0</v>
      </c>
      <c r="T1472" s="5">
        <v>2768.1106580000001</v>
      </c>
      <c r="U1472" s="5">
        <f t="shared" si="4"/>
        <v>7.9259202935396331</v>
      </c>
      <c r="V1472" s="2">
        <v>0</v>
      </c>
      <c r="W1472" s="12">
        <v>0</v>
      </c>
      <c r="X1472" s="5">
        <v>0.2666</v>
      </c>
      <c r="Y1472" s="6">
        <f t="shared" si="89"/>
        <v>99.92503748125938</v>
      </c>
      <c r="Z1472" s="5">
        <v>278305</v>
      </c>
      <c r="AA1472" s="5">
        <v>85082</v>
      </c>
      <c r="AB1472" s="5">
        <v>5951</v>
      </c>
      <c r="AC1472" s="5">
        <v>1217</v>
      </c>
      <c r="AD1472" s="5">
        <v>0</v>
      </c>
      <c r="AE1472" s="5">
        <v>0</v>
      </c>
      <c r="AF1472" s="5">
        <v>1</v>
      </c>
      <c r="AG1472" s="5">
        <v>0</v>
      </c>
      <c r="AH1472" s="5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1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11">
        <v>0</v>
      </c>
      <c r="AT1472" s="5">
        <v>0</v>
      </c>
      <c r="AU1472" s="5">
        <v>1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</row>
    <row r="1473" spans="1:52" ht="15.75" customHeight="1">
      <c r="A1473" s="4">
        <v>44044</v>
      </c>
      <c r="B1473" s="2" t="s">
        <v>5</v>
      </c>
      <c r="C1473" s="2">
        <v>3</v>
      </c>
      <c r="D1473" s="5" t="s">
        <v>15</v>
      </c>
      <c r="E1473" s="5">
        <v>713254.2696</v>
      </c>
      <c r="F1473" s="6">
        <f t="shared" si="0"/>
        <v>13.477593255177704</v>
      </c>
      <c r="G1473" s="7">
        <v>252235.29</v>
      </c>
      <c r="H1473" s="31">
        <f t="shared" si="90"/>
        <v>8356406.7840000018</v>
      </c>
      <c r="I1473" s="10">
        <f t="shared" si="87"/>
        <v>15.938539082139549</v>
      </c>
      <c r="J1473" s="10">
        <v>2</v>
      </c>
      <c r="K1473" s="10">
        <v>409.83</v>
      </c>
      <c r="L1473" s="6">
        <f t="shared" si="59"/>
        <v>6.0157424395675054</v>
      </c>
      <c r="M1473" s="11">
        <v>112.6</v>
      </c>
      <c r="N1473" s="11">
        <f t="shared" si="60"/>
        <v>4.7326835062870511</v>
      </c>
      <c r="O1473" s="5">
        <v>0</v>
      </c>
      <c r="P1473" s="5">
        <v>1</v>
      </c>
      <c r="Q1473" s="5">
        <v>0</v>
      </c>
      <c r="R1473" s="5">
        <v>0</v>
      </c>
      <c r="S1473" s="5">
        <f t="shared" si="61"/>
        <v>0</v>
      </c>
      <c r="T1473" s="5">
        <v>2768.1106580000001</v>
      </c>
      <c r="U1473" s="5">
        <f t="shared" si="4"/>
        <v>7.9259202935396331</v>
      </c>
      <c r="V1473" s="2">
        <v>0</v>
      </c>
      <c r="W1473" s="12">
        <v>0</v>
      </c>
      <c r="X1473" s="5">
        <v>0.26640000000000003</v>
      </c>
      <c r="Y1473" s="6">
        <f t="shared" si="89"/>
        <v>99.850074962518761</v>
      </c>
      <c r="Z1473" s="5">
        <v>295849</v>
      </c>
      <c r="AA1473" s="5">
        <v>39867</v>
      </c>
      <c r="AB1473" s="5">
        <v>6294</v>
      </c>
      <c r="AC1473" s="5">
        <v>1031</v>
      </c>
      <c r="AD1473" s="5">
        <v>0</v>
      </c>
      <c r="AE1473" s="5">
        <v>0</v>
      </c>
      <c r="AF1473" s="5">
        <v>1</v>
      </c>
      <c r="AG1473" s="5">
        <v>0</v>
      </c>
      <c r="AH1473" s="5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1</v>
      </c>
      <c r="AO1473" s="6">
        <v>0</v>
      </c>
      <c r="AP1473" s="6">
        <v>0</v>
      </c>
      <c r="AQ1473" s="6">
        <v>0</v>
      </c>
      <c r="AR1473" s="6">
        <v>0</v>
      </c>
      <c r="AS1473" s="11">
        <v>0</v>
      </c>
      <c r="AT1473" s="5">
        <v>0</v>
      </c>
      <c r="AU1473" s="5">
        <v>1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</row>
    <row r="1474" spans="1:52" ht="15.75" customHeight="1">
      <c r="A1474" s="4">
        <v>44075</v>
      </c>
      <c r="B1474" s="2" t="s">
        <v>5</v>
      </c>
      <c r="C1474" s="2">
        <v>3</v>
      </c>
      <c r="D1474" s="5" t="s">
        <v>15</v>
      </c>
      <c r="E1474" s="5">
        <v>682243.21440000006</v>
      </c>
      <c r="F1474" s="6">
        <f t="shared" si="0"/>
        <v>13.43314149260687</v>
      </c>
      <c r="G1474" s="7">
        <v>231462.97200000001</v>
      </c>
      <c r="H1474" s="31">
        <f t="shared" si="90"/>
        <v>8587869.756000001</v>
      </c>
      <c r="I1474" s="10">
        <f t="shared" si="87"/>
        <v>15.965861272053045</v>
      </c>
      <c r="J1474" s="10">
        <v>2</v>
      </c>
      <c r="K1474" s="10">
        <v>427.32</v>
      </c>
      <c r="L1474" s="6">
        <f t="shared" si="59"/>
        <v>6.0575331470776863</v>
      </c>
      <c r="M1474" s="11">
        <v>112.4</v>
      </c>
      <c r="N1474" s="11">
        <f t="shared" si="60"/>
        <v>4.7309213912936521</v>
      </c>
      <c r="O1474" s="5">
        <v>0</v>
      </c>
      <c r="P1474" s="5">
        <v>1</v>
      </c>
      <c r="Q1474" s="5">
        <v>0</v>
      </c>
      <c r="R1474" s="5">
        <v>0</v>
      </c>
      <c r="S1474" s="5">
        <f t="shared" si="61"/>
        <v>0</v>
      </c>
      <c r="T1474" s="5">
        <v>2768.1106580000001</v>
      </c>
      <c r="U1474" s="5">
        <f t="shared" si="4"/>
        <v>7.9259202935396331</v>
      </c>
      <c r="V1474" s="2">
        <v>0</v>
      </c>
      <c r="W1474" s="12">
        <v>0</v>
      </c>
      <c r="X1474" s="5">
        <v>0.26650000000000001</v>
      </c>
      <c r="Y1474" s="6">
        <f t="shared" si="89"/>
        <v>99.887556221889071</v>
      </c>
      <c r="Z1474" s="5">
        <v>312806</v>
      </c>
      <c r="AA1474" s="5">
        <v>18833</v>
      </c>
      <c r="AB1474" s="5">
        <v>6484</v>
      </c>
      <c r="AC1474" s="5">
        <v>871</v>
      </c>
      <c r="AD1474" s="5">
        <v>0</v>
      </c>
      <c r="AE1474" s="5">
        <v>0</v>
      </c>
      <c r="AF1474" s="5">
        <v>1</v>
      </c>
      <c r="AG1474" s="5">
        <v>0</v>
      </c>
      <c r="AH1474" s="5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1</v>
      </c>
      <c r="AP1474" s="6">
        <v>0</v>
      </c>
      <c r="AQ1474" s="6">
        <v>0</v>
      </c>
      <c r="AR1474" s="6">
        <v>0</v>
      </c>
      <c r="AS1474" s="11">
        <v>0</v>
      </c>
      <c r="AT1474" s="5">
        <v>0</v>
      </c>
      <c r="AU1474" s="5">
        <v>1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</row>
    <row r="1475" spans="1:52" ht="15.75" customHeight="1">
      <c r="A1475" s="4">
        <v>44105</v>
      </c>
      <c r="B1475" s="2" t="s">
        <v>5</v>
      </c>
      <c r="C1475" s="2">
        <v>3</v>
      </c>
      <c r="D1475" s="5" t="s">
        <v>15</v>
      </c>
      <c r="E1475" s="5">
        <v>1178420.0976</v>
      </c>
      <c r="F1475" s="6">
        <f t="shared" si="0"/>
        <v>13.97968519897494</v>
      </c>
      <c r="G1475" s="7">
        <v>142438.75200000001</v>
      </c>
      <c r="H1475" s="31">
        <f t="shared" si="90"/>
        <v>8730308.5080000013</v>
      </c>
      <c r="I1475" s="10">
        <f t="shared" ref="I1475:I1538" si="91">LN(H1475)</f>
        <v>15.982311266022998</v>
      </c>
      <c r="J1475" s="10">
        <v>2</v>
      </c>
      <c r="K1475" s="10">
        <v>429.25</v>
      </c>
      <c r="L1475" s="6">
        <f t="shared" si="59"/>
        <v>6.062039499777585</v>
      </c>
      <c r="M1475" s="11">
        <v>113.1</v>
      </c>
      <c r="N1475" s="11">
        <f t="shared" si="60"/>
        <v>4.7370752568680299</v>
      </c>
      <c r="O1475" s="5">
        <v>0</v>
      </c>
      <c r="P1475" s="5">
        <v>1</v>
      </c>
      <c r="Q1475" s="5">
        <v>0</v>
      </c>
      <c r="R1475" s="5">
        <v>0</v>
      </c>
      <c r="S1475" s="5">
        <f t="shared" si="61"/>
        <v>0</v>
      </c>
      <c r="T1475" s="5">
        <v>2768.1106580000001</v>
      </c>
      <c r="U1475" s="5">
        <f t="shared" si="4"/>
        <v>7.9259202935396331</v>
      </c>
      <c r="V1475" s="2">
        <v>0</v>
      </c>
      <c r="W1475" s="12">
        <v>0</v>
      </c>
      <c r="X1475" s="5">
        <v>0.26650000000000001</v>
      </c>
      <c r="Y1475" s="6">
        <f t="shared" si="89"/>
        <v>99.887556221889071</v>
      </c>
      <c r="Z1475" s="5">
        <v>333970</v>
      </c>
      <c r="AA1475" s="5">
        <v>12677</v>
      </c>
      <c r="AB1475" s="5">
        <v>6823</v>
      </c>
      <c r="AC1475" s="5">
        <v>634</v>
      </c>
      <c r="AD1475" s="5">
        <v>0</v>
      </c>
      <c r="AE1475" s="5">
        <v>0</v>
      </c>
      <c r="AF1475" s="5">
        <v>1</v>
      </c>
      <c r="AG1475" s="5">
        <v>0</v>
      </c>
      <c r="AH1475" s="5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1</v>
      </c>
      <c r="AQ1475" s="6">
        <v>0</v>
      </c>
      <c r="AR1475" s="6">
        <v>0</v>
      </c>
      <c r="AS1475" s="11">
        <v>0</v>
      </c>
      <c r="AT1475" s="5">
        <v>0</v>
      </c>
      <c r="AU1475" s="5">
        <v>1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</row>
    <row r="1476" spans="1:52" ht="15.75" customHeight="1">
      <c r="A1476" s="4">
        <v>44136</v>
      </c>
      <c r="B1476" s="2" t="s">
        <v>5</v>
      </c>
      <c r="C1476" s="2">
        <v>3</v>
      </c>
      <c r="D1476" s="5" t="s">
        <v>15</v>
      </c>
      <c r="E1476" s="5">
        <v>868309.54559999995</v>
      </c>
      <c r="F1476" s="6">
        <f t="shared" si="0"/>
        <v>13.674303549423758</v>
      </c>
      <c r="G1476" s="7">
        <v>121666.43399999999</v>
      </c>
      <c r="H1476" s="31">
        <f t="shared" ref="H1476:H1501" si="92">G1476+H1475</f>
        <v>8851974.9420000017</v>
      </c>
      <c r="I1476" s="10">
        <f t="shared" si="91"/>
        <v>15.996151149376365</v>
      </c>
      <c r="J1476" s="10">
        <v>2</v>
      </c>
      <c r="K1476" s="10">
        <v>449.7</v>
      </c>
      <c r="L1476" s="6">
        <f t="shared" si="59"/>
        <v>6.1085806937766618</v>
      </c>
      <c r="M1476" s="11">
        <v>112.6</v>
      </c>
      <c r="N1476" s="11">
        <f t="shared" si="60"/>
        <v>4.7326835062870511</v>
      </c>
      <c r="O1476" s="5">
        <v>0</v>
      </c>
      <c r="P1476" s="5">
        <v>1</v>
      </c>
      <c r="Q1476" s="5">
        <v>0</v>
      </c>
      <c r="R1476" s="5">
        <v>0</v>
      </c>
      <c r="S1476" s="5">
        <f t="shared" si="61"/>
        <v>0</v>
      </c>
      <c r="T1476" s="5">
        <v>2768.1106580000001</v>
      </c>
      <c r="U1476" s="5">
        <f t="shared" si="4"/>
        <v>7.9259202935396331</v>
      </c>
      <c r="V1476" s="2">
        <v>0</v>
      </c>
      <c r="W1476" s="12">
        <v>0</v>
      </c>
      <c r="X1476" s="5">
        <v>0.26650000000000001</v>
      </c>
      <c r="Y1476" s="6">
        <f t="shared" si="89"/>
        <v>99.887556221889071</v>
      </c>
      <c r="Z1476" s="5">
        <v>400482</v>
      </c>
      <c r="AA1476" s="5">
        <v>10078</v>
      </c>
      <c r="AB1476" s="5">
        <v>8091</v>
      </c>
      <c r="AC1476" s="5">
        <v>494</v>
      </c>
      <c r="AD1476" s="5">
        <v>0</v>
      </c>
      <c r="AE1476" s="5">
        <v>0</v>
      </c>
      <c r="AF1476" s="5">
        <v>1</v>
      </c>
      <c r="AG1476" s="5">
        <v>0</v>
      </c>
      <c r="AH1476" s="5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1</v>
      </c>
      <c r="AR1476" s="6">
        <v>0</v>
      </c>
      <c r="AS1476" s="11">
        <v>0</v>
      </c>
      <c r="AT1476" s="5">
        <v>0</v>
      </c>
      <c r="AU1476" s="5">
        <v>1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</row>
    <row r="1477" spans="1:52" ht="15.75" customHeight="1">
      <c r="A1477" s="4">
        <v>44166</v>
      </c>
      <c r="B1477" s="2" t="s">
        <v>5</v>
      </c>
      <c r="C1477" s="2">
        <v>3</v>
      </c>
      <c r="D1477" s="5" t="s">
        <v>15</v>
      </c>
      <c r="E1477" s="5">
        <v>992353.76639999996</v>
      </c>
      <c r="F1477" s="6">
        <f t="shared" si="0"/>
        <v>13.807834942048281</v>
      </c>
      <c r="G1477" s="7">
        <v>139471.27799999999</v>
      </c>
      <c r="H1477" s="31">
        <f t="shared" si="92"/>
        <v>8991446.2200000025</v>
      </c>
      <c r="I1477" s="10">
        <f t="shared" si="91"/>
        <v>16.01178426336503</v>
      </c>
      <c r="J1477" s="10">
        <v>2</v>
      </c>
      <c r="K1477" s="10">
        <v>471.52</v>
      </c>
      <c r="L1477" s="6">
        <f t="shared" si="59"/>
        <v>6.1559615189893844</v>
      </c>
      <c r="M1477" s="11">
        <v>112.6</v>
      </c>
      <c r="N1477" s="11">
        <f t="shared" si="60"/>
        <v>4.7326835062870511</v>
      </c>
      <c r="O1477" s="5">
        <v>0</v>
      </c>
      <c r="P1477" s="5">
        <v>1</v>
      </c>
      <c r="Q1477" s="5">
        <v>0</v>
      </c>
      <c r="R1477" s="5">
        <v>0</v>
      </c>
      <c r="S1477" s="5">
        <f t="shared" si="61"/>
        <v>0</v>
      </c>
      <c r="T1477" s="5">
        <v>2768.1106580000001</v>
      </c>
      <c r="U1477" s="5">
        <f t="shared" si="4"/>
        <v>7.9259202935396331</v>
      </c>
      <c r="V1477" s="2">
        <v>0</v>
      </c>
      <c r="W1477" s="12">
        <v>0</v>
      </c>
      <c r="X1477" s="5">
        <v>0.26650000000000001</v>
      </c>
      <c r="Y1477" s="6">
        <f t="shared" si="89"/>
        <v>99.887556221889071</v>
      </c>
      <c r="Z1477" s="5">
        <v>482178</v>
      </c>
      <c r="AA1477" s="5">
        <v>5381</v>
      </c>
      <c r="AB1477" s="5">
        <v>10176</v>
      </c>
      <c r="AC1477" s="5">
        <v>327</v>
      </c>
      <c r="AD1477" s="5">
        <v>0</v>
      </c>
      <c r="AE1477" s="5">
        <v>0</v>
      </c>
      <c r="AF1477" s="5">
        <v>1</v>
      </c>
      <c r="AG1477" s="5">
        <v>0</v>
      </c>
      <c r="AH1477" s="5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1</v>
      </c>
      <c r="AS1477" s="11">
        <v>0</v>
      </c>
      <c r="AT1477" s="5">
        <v>0</v>
      </c>
      <c r="AU1477" s="5">
        <v>1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</row>
    <row r="1478" spans="1:52" ht="15.75" customHeight="1">
      <c r="A1478" s="4">
        <v>44197</v>
      </c>
      <c r="B1478" s="2" t="s">
        <v>5</v>
      </c>
      <c r="C1478" s="2">
        <v>3</v>
      </c>
      <c r="D1478" s="5" t="s">
        <v>15</v>
      </c>
      <c r="E1478" s="5">
        <v>891323.22239999997</v>
      </c>
      <c r="F1478" s="6">
        <f t="shared" si="0"/>
        <v>13.70046240430649</v>
      </c>
      <c r="G1478" s="7">
        <v>117957.09149999999</v>
      </c>
      <c r="H1478" s="31">
        <f t="shared" si="92"/>
        <v>9109403.3115000017</v>
      </c>
      <c r="I1478" s="10">
        <f t="shared" si="91"/>
        <v>16.024817768902238</v>
      </c>
      <c r="J1478" s="10">
        <v>2</v>
      </c>
      <c r="K1478" s="10">
        <v>484.63</v>
      </c>
      <c r="L1478" s="6">
        <f t="shared" si="59"/>
        <v>6.1833857131934806</v>
      </c>
      <c r="M1478" s="11">
        <v>113.3</v>
      </c>
      <c r="N1478" s="11">
        <f t="shared" si="60"/>
        <v>4.7388265708007653</v>
      </c>
      <c r="O1478" s="5">
        <v>0</v>
      </c>
      <c r="P1478" s="5">
        <v>1</v>
      </c>
      <c r="Q1478" s="5">
        <v>0</v>
      </c>
      <c r="R1478" s="5">
        <v>0</v>
      </c>
      <c r="S1478" s="5">
        <f t="shared" si="61"/>
        <v>0</v>
      </c>
      <c r="T1478" s="5">
        <v>2768.1106580000001</v>
      </c>
      <c r="U1478" s="5">
        <f t="shared" si="4"/>
        <v>7.9259202935396331</v>
      </c>
      <c r="V1478" s="2">
        <v>0</v>
      </c>
      <c r="W1478" s="12">
        <v>0</v>
      </c>
      <c r="X1478" s="5">
        <v>0.26650000000000001</v>
      </c>
      <c r="Y1478" s="6">
        <f t="shared" si="89"/>
        <v>99.887556221889071</v>
      </c>
      <c r="Z1478" s="5">
        <v>546428</v>
      </c>
      <c r="AA1478" s="5">
        <v>5333</v>
      </c>
      <c r="AB1478" s="5">
        <v>11683</v>
      </c>
      <c r="AC1478" s="5">
        <v>152</v>
      </c>
      <c r="AD1478" s="5">
        <v>0</v>
      </c>
      <c r="AE1478" s="5">
        <v>0</v>
      </c>
      <c r="AF1478" s="5">
        <v>1</v>
      </c>
      <c r="AG1478" s="5">
        <v>1</v>
      </c>
      <c r="AH1478" s="5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11">
        <v>0</v>
      </c>
      <c r="AT1478" s="5">
        <v>0</v>
      </c>
      <c r="AU1478" s="5">
        <v>1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</row>
    <row r="1479" spans="1:52" ht="15.75" customHeight="1">
      <c r="A1479" s="4">
        <v>44228</v>
      </c>
      <c r="B1479" s="2" t="s">
        <v>5</v>
      </c>
      <c r="C1479" s="2">
        <v>3</v>
      </c>
      <c r="D1479" s="5" t="s">
        <v>15</v>
      </c>
      <c r="E1479" s="5">
        <v>822759.89760000003</v>
      </c>
      <c r="F1479" s="6">
        <f t="shared" si="0"/>
        <v>13.620419696632954</v>
      </c>
      <c r="G1479" s="7">
        <v>131310.72450000001</v>
      </c>
      <c r="H1479" s="31">
        <f t="shared" si="92"/>
        <v>9240714.0360000022</v>
      </c>
      <c r="I1479" s="10">
        <f t="shared" si="91"/>
        <v>16.039129717255559</v>
      </c>
      <c r="J1479" s="10">
        <v>2</v>
      </c>
      <c r="K1479" s="10">
        <v>483.78</v>
      </c>
      <c r="L1479" s="6">
        <f t="shared" si="59"/>
        <v>6.1816302579249855</v>
      </c>
      <c r="M1479" s="11">
        <v>103.9</v>
      </c>
      <c r="N1479" s="11">
        <f t="shared" si="60"/>
        <v>4.6530075154022512</v>
      </c>
      <c r="O1479" s="5">
        <v>0</v>
      </c>
      <c r="P1479" s="5">
        <v>1</v>
      </c>
      <c r="Q1479" s="5">
        <v>0</v>
      </c>
      <c r="R1479" s="5">
        <v>0</v>
      </c>
      <c r="S1479" s="5">
        <f t="shared" si="61"/>
        <v>0</v>
      </c>
      <c r="T1479" s="5">
        <v>2768.1106580000001</v>
      </c>
      <c r="U1479" s="5">
        <f t="shared" si="4"/>
        <v>7.9259202935396331</v>
      </c>
      <c r="V1479" s="2">
        <v>0</v>
      </c>
      <c r="W1479" s="12">
        <v>0</v>
      </c>
      <c r="X1479" s="5">
        <v>0.2666</v>
      </c>
      <c r="Y1479" s="6">
        <f t="shared" si="89"/>
        <v>99.92503748125938</v>
      </c>
      <c r="Z1479" s="5">
        <v>581365</v>
      </c>
      <c r="AA1479" s="5">
        <v>9309</v>
      </c>
      <c r="AB1479" s="5">
        <v>12896</v>
      </c>
      <c r="AC1479" s="5">
        <v>119</v>
      </c>
      <c r="AD1479" s="5">
        <v>0</v>
      </c>
      <c r="AE1479" s="5">
        <v>0</v>
      </c>
      <c r="AF1479" s="5">
        <v>1</v>
      </c>
      <c r="AG1479" s="5">
        <v>0</v>
      </c>
      <c r="AH1479" s="5">
        <v>1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11">
        <v>0</v>
      </c>
      <c r="AT1479" s="5">
        <v>0</v>
      </c>
      <c r="AU1479" s="5">
        <v>1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</row>
    <row r="1480" spans="1:52" ht="15.75" customHeight="1">
      <c r="A1480" s="4">
        <v>44256</v>
      </c>
      <c r="B1480" s="2" t="s">
        <v>5</v>
      </c>
      <c r="C1480" s="2">
        <v>3</v>
      </c>
      <c r="D1480" s="5" t="s">
        <v>15</v>
      </c>
      <c r="E1480" s="5">
        <v>617069.92319999996</v>
      </c>
      <c r="F1480" s="6">
        <f t="shared" si="0"/>
        <v>13.332737624181172</v>
      </c>
      <c r="G1480" s="7">
        <v>191402.073</v>
      </c>
      <c r="H1480" s="31">
        <f t="shared" si="92"/>
        <v>9432116.109000003</v>
      </c>
      <c r="I1480" s="10">
        <f t="shared" si="91"/>
        <v>16.05963103123808</v>
      </c>
      <c r="J1480" s="10">
        <v>2</v>
      </c>
      <c r="K1480" s="10">
        <v>496.73</v>
      </c>
      <c r="L1480" s="6">
        <f t="shared" si="59"/>
        <v>6.2080466189203456</v>
      </c>
      <c r="M1480" s="11">
        <v>103.8</v>
      </c>
      <c r="N1480" s="11">
        <f t="shared" si="60"/>
        <v>4.6520537718869415</v>
      </c>
      <c r="O1480" s="5">
        <v>0</v>
      </c>
      <c r="P1480" s="5">
        <v>1</v>
      </c>
      <c r="Q1480" s="5">
        <v>0</v>
      </c>
      <c r="R1480" s="5">
        <v>0</v>
      </c>
      <c r="S1480" s="5">
        <f t="shared" si="61"/>
        <v>0</v>
      </c>
      <c r="T1480" s="5">
        <v>2768.1106580000001</v>
      </c>
      <c r="U1480" s="5">
        <f t="shared" si="4"/>
        <v>7.9259202935396331</v>
      </c>
      <c r="V1480" s="2">
        <v>0</v>
      </c>
      <c r="W1480" s="12">
        <v>0</v>
      </c>
      <c r="X1480" s="5">
        <v>0.2666</v>
      </c>
      <c r="Y1480" s="6">
        <f t="shared" si="89"/>
        <v>99.92503748125938</v>
      </c>
      <c r="Z1480" s="5">
        <v>667957</v>
      </c>
      <c r="AA1480" s="5">
        <v>12624</v>
      </c>
      <c r="AB1480" s="5">
        <v>14434</v>
      </c>
      <c r="AC1480" s="5">
        <v>175</v>
      </c>
      <c r="AD1480" s="5">
        <v>0</v>
      </c>
      <c r="AE1480" s="5">
        <v>3299643</v>
      </c>
      <c r="AF1480" s="5">
        <v>1</v>
      </c>
      <c r="AG1480" s="5">
        <v>0</v>
      </c>
      <c r="AH1480" s="5">
        <v>0</v>
      </c>
      <c r="AI1480" s="6">
        <v>1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11">
        <v>0</v>
      </c>
      <c r="AT1480" s="5">
        <v>0</v>
      </c>
      <c r="AU1480" s="5">
        <v>1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</row>
    <row r="1481" spans="1:52" ht="15.75" customHeight="1">
      <c r="A1481" s="4">
        <v>44287</v>
      </c>
      <c r="B1481" s="2" t="s">
        <v>5</v>
      </c>
      <c r="C1481" s="2">
        <v>3</v>
      </c>
      <c r="D1481" s="5" t="s">
        <v>15</v>
      </c>
      <c r="E1481" s="5">
        <v>479943.27360000001</v>
      </c>
      <c r="F1481" s="6">
        <f t="shared" si="0"/>
        <v>13.081423195900268</v>
      </c>
      <c r="G1481" s="7">
        <v>184725.25649999999</v>
      </c>
      <c r="H1481" s="31">
        <f t="shared" si="92"/>
        <v>9616841.3655000031</v>
      </c>
      <c r="I1481" s="10">
        <f t="shared" si="91"/>
        <v>16.079026428341766</v>
      </c>
      <c r="J1481" s="10">
        <v>2</v>
      </c>
      <c r="K1481" s="10">
        <v>504.07</v>
      </c>
      <c r="L1481" s="6">
        <f t="shared" si="59"/>
        <v>6.2227151473160891</v>
      </c>
      <c r="M1481" s="11">
        <v>102.7</v>
      </c>
      <c r="N1481" s="11">
        <f t="shared" si="60"/>
        <v>4.6415021152354816</v>
      </c>
      <c r="O1481" s="5">
        <v>0</v>
      </c>
      <c r="P1481" s="5">
        <v>1</v>
      </c>
      <c r="Q1481" s="5">
        <v>0</v>
      </c>
      <c r="R1481" s="5">
        <v>0</v>
      </c>
      <c r="S1481" s="5">
        <f t="shared" si="61"/>
        <v>0</v>
      </c>
      <c r="T1481" s="5">
        <v>2768.1106580000001</v>
      </c>
      <c r="U1481" s="5">
        <f t="shared" si="4"/>
        <v>7.9259202935396331</v>
      </c>
      <c r="V1481" s="2">
        <v>0</v>
      </c>
      <c r="W1481" s="12">
        <v>0</v>
      </c>
      <c r="X1481" s="5">
        <v>0.2666</v>
      </c>
      <c r="Y1481" s="6">
        <f t="shared" si="89"/>
        <v>99.92503748125938</v>
      </c>
      <c r="Z1481" s="5">
        <v>825519</v>
      </c>
      <c r="AA1481" s="5">
        <v>27356</v>
      </c>
      <c r="AB1481" s="5">
        <v>17957</v>
      </c>
      <c r="AC1481" s="5">
        <v>288</v>
      </c>
      <c r="AD1481" s="5">
        <v>0</v>
      </c>
      <c r="AE1481" s="5">
        <v>4911419</v>
      </c>
      <c r="AF1481" s="5">
        <v>1</v>
      </c>
      <c r="AG1481" s="5">
        <v>0</v>
      </c>
      <c r="AH1481" s="5">
        <v>0</v>
      </c>
      <c r="AI1481" s="6">
        <v>0</v>
      </c>
      <c r="AJ1481" s="6">
        <v>1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11">
        <v>0</v>
      </c>
      <c r="AT1481" s="5">
        <v>0</v>
      </c>
      <c r="AU1481" s="5">
        <v>1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</row>
    <row r="1482" spans="1:52" ht="15.75" customHeight="1">
      <c r="A1482" s="9">
        <v>44317</v>
      </c>
      <c r="B1482" s="2" t="s">
        <v>5</v>
      </c>
      <c r="C1482" s="2">
        <v>3</v>
      </c>
      <c r="D1482" s="5" t="s">
        <v>15</v>
      </c>
      <c r="E1482" s="5">
        <v>1028449.872</v>
      </c>
      <c r="F1482" s="6">
        <f t="shared" si="0"/>
        <v>13.843563247947165</v>
      </c>
      <c r="G1482" s="7">
        <v>166920.41250000001</v>
      </c>
      <c r="H1482" s="31">
        <f t="shared" si="92"/>
        <v>9783761.7780000027</v>
      </c>
      <c r="I1482" s="10">
        <f t="shared" si="91"/>
        <v>16.096234607933347</v>
      </c>
      <c r="J1482" s="10">
        <v>2</v>
      </c>
      <c r="K1482" s="10">
        <v>477.97</v>
      </c>
      <c r="L1482" s="6">
        <f t="shared" si="59"/>
        <v>6.1695479690155945</v>
      </c>
      <c r="M1482" s="11">
        <v>106.3</v>
      </c>
      <c r="N1482" s="11">
        <f t="shared" si="60"/>
        <v>4.6756286496366526</v>
      </c>
      <c r="O1482" s="5">
        <v>0</v>
      </c>
      <c r="P1482" s="5">
        <v>1</v>
      </c>
      <c r="Q1482" s="5">
        <v>0</v>
      </c>
      <c r="R1482" s="5">
        <v>0</v>
      </c>
      <c r="S1482" s="5">
        <f t="shared" si="61"/>
        <v>0</v>
      </c>
      <c r="T1482" s="5">
        <v>2768.1106580000001</v>
      </c>
      <c r="U1482" s="5">
        <f t="shared" si="4"/>
        <v>7.9259202935396331</v>
      </c>
      <c r="V1482" s="2">
        <v>0</v>
      </c>
      <c r="W1482" s="12">
        <v>0</v>
      </c>
      <c r="X1482" s="5">
        <v>0.26650000000000001</v>
      </c>
      <c r="Y1482" s="6">
        <f t="shared" si="89"/>
        <v>99.887556221889071</v>
      </c>
      <c r="Z1482" s="5">
        <v>922824</v>
      </c>
      <c r="AA1482" s="5">
        <v>33073</v>
      </c>
      <c r="AB1482" s="5">
        <v>20850</v>
      </c>
      <c r="AC1482" s="5">
        <v>405</v>
      </c>
      <c r="AD1482" s="5">
        <v>0</v>
      </c>
      <c r="AE1482" s="5">
        <v>4864301</v>
      </c>
      <c r="AF1482" s="5">
        <v>1</v>
      </c>
      <c r="AG1482" s="5">
        <v>0</v>
      </c>
      <c r="AH1482" s="5">
        <v>0</v>
      </c>
      <c r="AI1482" s="6">
        <v>0</v>
      </c>
      <c r="AJ1482" s="6">
        <v>0</v>
      </c>
      <c r="AK1482" s="6">
        <v>1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11">
        <v>0</v>
      </c>
      <c r="AT1482" s="5">
        <v>0</v>
      </c>
      <c r="AU1482" s="5">
        <v>1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</row>
    <row r="1483" spans="1:52" ht="15.75" customHeight="1">
      <c r="A1483" s="4">
        <v>44348</v>
      </c>
      <c r="B1483" s="2" t="s">
        <v>5</v>
      </c>
      <c r="C1483" s="2">
        <v>3</v>
      </c>
      <c r="D1483" s="5" t="s">
        <v>15</v>
      </c>
      <c r="E1483" s="5">
        <v>685633.24800000002</v>
      </c>
      <c r="F1483" s="6">
        <f t="shared" si="0"/>
        <v>13.438098139838999</v>
      </c>
      <c r="G1483" s="7">
        <v>169146.01800000001</v>
      </c>
      <c r="H1483" s="31">
        <f t="shared" si="92"/>
        <v>9952907.796000002</v>
      </c>
      <c r="I1483" s="10">
        <f t="shared" si="91"/>
        <v>16.11337530724477</v>
      </c>
      <c r="J1483" s="10">
        <v>2</v>
      </c>
      <c r="K1483" s="10">
        <v>508.07</v>
      </c>
      <c r="L1483" s="6">
        <f t="shared" si="59"/>
        <v>6.2306192333611756</v>
      </c>
      <c r="M1483" s="11">
        <v>110.2</v>
      </c>
      <c r="N1483" s="11">
        <f t="shared" si="60"/>
        <v>4.7113303818164818</v>
      </c>
      <c r="O1483" s="5">
        <v>0</v>
      </c>
      <c r="P1483" s="5">
        <v>1</v>
      </c>
      <c r="Q1483" s="5">
        <v>0</v>
      </c>
      <c r="R1483" s="5">
        <v>0</v>
      </c>
      <c r="S1483" s="5">
        <f t="shared" si="61"/>
        <v>0</v>
      </c>
      <c r="T1483" s="5">
        <v>2768.1106580000001</v>
      </c>
      <c r="U1483" s="5">
        <f t="shared" si="4"/>
        <v>7.9259202935396331</v>
      </c>
      <c r="V1483" s="2">
        <v>0</v>
      </c>
      <c r="W1483" s="12">
        <v>0</v>
      </c>
      <c r="X1483" s="5">
        <v>0.26650000000000001</v>
      </c>
      <c r="Y1483" s="6">
        <f t="shared" si="89"/>
        <v>99.887556221889071</v>
      </c>
      <c r="Z1483" s="5">
        <v>958408</v>
      </c>
      <c r="AA1483" s="5">
        <v>37156</v>
      </c>
      <c r="AB1483" s="5">
        <v>22321</v>
      </c>
      <c r="AC1483" s="5">
        <v>457</v>
      </c>
      <c r="AD1483" s="5">
        <v>0</v>
      </c>
      <c r="AE1483" s="5">
        <v>3672578</v>
      </c>
      <c r="AF1483" s="5">
        <v>1</v>
      </c>
      <c r="AG1483" s="5">
        <v>0</v>
      </c>
      <c r="AH1483" s="5">
        <v>0</v>
      </c>
      <c r="AI1483" s="6">
        <v>0</v>
      </c>
      <c r="AJ1483" s="6">
        <v>0</v>
      </c>
      <c r="AK1483" s="6">
        <v>0</v>
      </c>
      <c r="AL1483" s="6">
        <v>1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11">
        <v>0</v>
      </c>
      <c r="AT1483" s="5">
        <v>0</v>
      </c>
      <c r="AU1483" s="5">
        <v>1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</row>
    <row r="1484" spans="1:52" ht="15.75" customHeight="1">
      <c r="A1484" s="4">
        <v>44378</v>
      </c>
      <c r="B1484" s="2" t="s">
        <v>5</v>
      </c>
      <c r="C1484" s="2">
        <v>3</v>
      </c>
      <c r="D1484" s="5" t="s">
        <v>15</v>
      </c>
      <c r="E1484" s="5">
        <v>1097013.1968</v>
      </c>
      <c r="F1484" s="6">
        <f t="shared" si="0"/>
        <v>13.908101769084736</v>
      </c>
      <c r="G1484" s="7">
        <v>171371.62349999999</v>
      </c>
      <c r="H1484" s="31">
        <f t="shared" si="92"/>
        <v>10124279.419500003</v>
      </c>
      <c r="I1484" s="10">
        <f t="shared" si="91"/>
        <v>16.130446999979839</v>
      </c>
      <c r="J1484" s="10">
        <v>2</v>
      </c>
      <c r="K1484" s="10">
        <v>471.44</v>
      </c>
      <c r="L1484" s="6">
        <f t="shared" si="59"/>
        <v>6.1557918405296581</v>
      </c>
      <c r="M1484" s="11">
        <v>114.9</v>
      </c>
      <c r="N1484" s="11">
        <f t="shared" si="60"/>
        <v>4.7527277503457057</v>
      </c>
      <c r="O1484" s="5">
        <v>0</v>
      </c>
      <c r="P1484" s="5">
        <v>1</v>
      </c>
      <c r="Q1484" s="5">
        <v>0</v>
      </c>
      <c r="R1484" s="5">
        <v>0</v>
      </c>
      <c r="S1484" s="5">
        <f t="shared" si="61"/>
        <v>0</v>
      </c>
      <c r="T1484" s="5">
        <v>2768.1106580000001</v>
      </c>
      <c r="U1484" s="5">
        <f t="shared" si="4"/>
        <v>7.9259202935396331</v>
      </c>
      <c r="V1484" s="2">
        <v>0</v>
      </c>
      <c r="W1484" s="12">
        <v>0</v>
      </c>
      <c r="X1484" s="5">
        <v>0.26650000000000001</v>
      </c>
      <c r="Y1484" s="6">
        <f t="shared" si="89"/>
        <v>99.887556221889071</v>
      </c>
      <c r="Z1484" s="5">
        <v>1034837</v>
      </c>
      <c r="AA1484" s="5">
        <v>38138</v>
      </c>
      <c r="AB1484" s="5">
        <v>23422</v>
      </c>
      <c r="AC1484" s="5">
        <v>418</v>
      </c>
      <c r="AD1484" s="5">
        <v>904830</v>
      </c>
      <c r="AE1484" s="5">
        <v>8986886</v>
      </c>
      <c r="AF1484" s="5">
        <v>1</v>
      </c>
      <c r="AG1484" s="5">
        <v>0</v>
      </c>
      <c r="AH1484" s="5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1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11">
        <v>0</v>
      </c>
      <c r="AT1484" s="5">
        <v>0</v>
      </c>
      <c r="AU1484" s="5">
        <v>1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</row>
    <row r="1485" spans="1:52" ht="15.75" customHeight="1">
      <c r="A1485" s="4">
        <v>44409</v>
      </c>
      <c r="B1485" s="2" t="s">
        <v>5</v>
      </c>
      <c r="C1485" s="2">
        <v>3</v>
      </c>
      <c r="D1485" s="5" t="s">
        <v>15</v>
      </c>
      <c r="E1485" s="5">
        <v>788478.2352</v>
      </c>
      <c r="F1485" s="6">
        <f t="shared" si="0"/>
        <v>13.577860082214158</v>
      </c>
      <c r="G1485" s="7">
        <v>189176.4675</v>
      </c>
      <c r="H1485" s="31">
        <f t="shared" si="92"/>
        <v>10313455.887000002</v>
      </c>
      <c r="I1485" s="10">
        <f t="shared" si="91"/>
        <v>16.148959997402155</v>
      </c>
      <c r="J1485" s="10">
        <v>2</v>
      </c>
      <c r="K1485" s="10">
        <v>508.07</v>
      </c>
      <c r="L1485" s="6">
        <f t="shared" si="59"/>
        <v>6.2306192333611756</v>
      </c>
      <c r="M1485" s="11">
        <v>119</v>
      </c>
      <c r="N1485" s="11">
        <f t="shared" si="60"/>
        <v>4.7874917427820458</v>
      </c>
      <c r="O1485" s="5">
        <v>0</v>
      </c>
      <c r="P1485" s="5">
        <v>1</v>
      </c>
      <c r="Q1485" s="5">
        <v>0</v>
      </c>
      <c r="R1485" s="5">
        <v>0</v>
      </c>
      <c r="S1485" s="5">
        <f t="shared" si="61"/>
        <v>0</v>
      </c>
      <c r="T1485" s="5">
        <v>2768.1106580000001</v>
      </c>
      <c r="U1485" s="5">
        <f t="shared" si="4"/>
        <v>7.9259202935396331</v>
      </c>
      <c r="V1485" s="2">
        <v>0</v>
      </c>
      <c r="W1485" s="12">
        <v>0</v>
      </c>
      <c r="X1485" s="5">
        <v>0.26669999999999999</v>
      </c>
      <c r="Y1485" s="6">
        <f t="shared" si="89"/>
        <v>99.96251874062969</v>
      </c>
      <c r="Z1485" s="5">
        <v>1163688</v>
      </c>
      <c r="AA1485" s="5">
        <v>17588</v>
      </c>
      <c r="AB1485" s="5">
        <v>25889</v>
      </c>
      <c r="AC1485" s="5">
        <v>275</v>
      </c>
      <c r="AD1485" s="5">
        <v>0</v>
      </c>
      <c r="AE1485" s="5">
        <v>10265432</v>
      </c>
      <c r="AF1485" s="5">
        <v>1</v>
      </c>
      <c r="AG1485" s="5">
        <v>0</v>
      </c>
      <c r="AH1485" s="5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1</v>
      </c>
      <c r="AO1485" s="6">
        <v>0</v>
      </c>
      <c r="AP1485" s="6">
        <v>0</v>
      </c>
      <c r="AQ1485" s="6">
        <v>0</v>
      </c>
      <c r="AR1485" s="6">
        <v>0</v>
      </c>
      <c r="AS1485" s="11">
        <v>0</v>
      </c>
      <c r="AT1485" s="5">
        <v>0</v>
      </c>
      <c r="AU1485" s="5">
        <v>1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</row>
    <row r="1486" spans="1:52" ht="15.75" customHeight="1">
      <c r="A1486" s="4">
        <v>44440</v>
      </c>
      <c r="B1486" s="2" t="s">
        <v>5</v>
      </c>
      <c r="C1486" s="2">
        <v>3</v>
      </c>
      <c r="D1486" s="5" t="s">
        <v>15</v>
      </c>
      <c r="E1486" s="5">
        <v>754196.57279999997</v>
      </c>
      <c r="F1486" s="6">
        <f t="shared" si="0"/>
        <v>13.533408319643325</v>
      </c>
      <c r="G1486" s="7">
        <v>173597.22899999999</v>
      </c>
      <c r="H1486" s="31">
        <f t="shared" si="92"/>
        <v>10487053.116000002</v>
      </c>
      <c r="I1486" s="10">
        <f t="shared" si="91"/>
        <v>16.165652017741259</v>
      </c>
      <c r="J1486" s="10">
        <v>2</v>
      </c>
      <c r="K1486" s="10">
        <v>471.44</v>
      </c>
      <c r="L1486" s="6">
        <f t="shared" si="59"/>
        <v>6.1557918405296581</v>
      </c>
      <c r="M1486" s="11">
        <v>119.8</v>
      </c>
      <c r="N1486" s="11">
        <f t="shared" si="60"/>
        <v>4.7941362855007146</v>
      </c>
      <c r="O1486" s="5">
        <v>0</v>
      </c>
      <c r="P1486" s="5">
        <v>1</v>
      </c>
      <c r="Q1486" s="5">
        <v>0</v>
      </c>
      <c r="R1486" s="5">
        <v>0</v>
      </c>
      <c r="S1486" s="5">
        <f t="shared" si="61"/>
        <v>0</v>
      </c>
      <c r="T1486" s="5">
        <v>2768.1106580000001</v>
      </c>
      <c r="U1486" s="5">
        <f t="shared" si="4"/>
        <v>7.9259202935396331</v>
      </c>
      <c r="V1486" s="2">
        <v>0</v>
      </c>
      <c r="W1486" s="12">
        <v>0</v>
      </c>
      <c r="X1486" s="5">
        <v>0.2666</v>
      </c>
      <c r="Y1486" s="6">
        <f t="shared" si="89"/>
        <v>99.92503748125938</v>
      </c>
      <c r="Z1486" s="5">
        <v>1246538</v>
      </c>
      <c r="AA1486" s="5">
        <v>3816</v>
      </c>
      <c r="AB1486" s="5">
        <v>27785</v>
      </c>
      <c r="AC1486" s="5">
        <v>204</v>
      </c>
      <c r="AD1486" s="5">
        <v>0</v>
      </c>
      <c r="AE1486" s="5">
        <v>4976527</v>
      </c>
      <c r="AF1486" s="5">
        <v>1</v>
      </c>
      <c r="AG1486" s="5">
        <v>0</v>
      </c>
      <c r="AH1486" s="5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1</v>
      </c>
      <c r="AP1486" s="6">
        <v>0</v>
      </c>
      <c r="AQ1486" s="6">
        <v>0</v>
      </c>
      <c r="AR1486" s="6">
        <v>0</v>
      </c>
      <c r="AS1486" s="11">
        <v>0</v>
      </c>
      <c r="AT1486" s="5">
        <v>0</v>
      </c>
      <c r="AU1486" s="5">
        <v>1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</row>
    <row r="1487" spans="1:52" ht="15.75" customHeight="1">
      <c r="A1487" s="4">
        <v>44470</v>
      </c>
      <c r="B1487" s="2" t="s">
        <v>5</v>
      </c>
      <c r="C1487" s="2">
        <v>3</v>
      </c>
      <c r="D1487" s="5" t="s">
        <v>15</v>
      </c>
      <c r="E1487" s="5">
        <v>1302703.1712</v>
      </c>
      <c r="F1487" s="6">
        <f t="shared" si="0"/>
        <v>14.079952026011394</v>
      </c>
      <c r="G1487" s="7">
        <v>106829.064</v>
      </c>
      <c r="H1487" s="31">
        <f t="shared" si="92"/>
        <v>10593882.180000002</v>
      </c>
      <c r="I1487" s="10">
        <f t="shared" si="91"/>
        <v>16.175787239635302</v>
      </c>
      <c r="J1487" s="10">
        <v>2</v>
      </c>
      <c r="K1487" s="10">
        <v>461.8</v>
      </c>
      <c r="L1487" s="6">
        <f t="shared" si="59"/>
        <v>6.1351318969203952</v>
      </c>
      <c r="M1487" s="11">
        <v>121.8</v>
      </c>
      <c r="N1487" s="11">
        <f t="shared" si="60"/>
        <v>4.8105570157130417</v>
      </c>
      <c r="O1487" s="5">
        <v>0</v>
      </c>
      <c r="P1487" s="5">
        <v>1</v>
      </c>
      <c r="Q1487" s="5">
        <v>0</v>
      </c>
      <c r="R1487" s="5">
        <v>0</v>
      </c>
      <c r="S1487" s="5">
        <f t="shared" si="61"/>
        <v>0</v>
      </c>
      <c r="T1487" s="5">
        <v>2768.1106580000001</v>
      </c>
      <c r="U1487" s="5">
        <f t="shared" si="4"/>
        <v>7.9259202935396331</v>
      </c>
      <c r="V1487" s="2">
        <v>0</v>
      </c>
      <c r="W1487" s="12">
        <v>0</v>
      </c>
      <c r="X1487" s="5">
        <v>0.26669999999999999</v>
      </c>
      <c r="Y1487" s="6">
        <f t="shared" si="89"/>
        <v>99.96251874062969</v>
      </c>
      <c r="Z1487" s="5">
        <v>1273560</v>
      </c>
      <c r="AA1487" s="5">
        <v>1483</v>
      </c>
      <c r="AB1487" s="5">
        <v>28456</v>
      </c>
      <c r="AC1487" s="5">
        <v>78</v>
      </c>
      <c r="AD1487" s="5">
        <v>0</v>
      </c>
      <c r="AE1487" s="5">
        <v>3611147</v>
      </c>
      <c r="AF1487" s="5">
        <v>1</v>
      </c>
      <c r="AG1487" s="5">
        <v>0</v>
      </c>
      <c r="AH1487" s="5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1</v>
      </c>
      <c r="AQ1487" s="6">
        <v>0</v>
      </c>
      <c r="AR1487" s="6">
        <v>0</v>
      </c>
      <c r="AS1487" s="11">
        <v>0</v>
      </c>
      <c r="AT1487" s="5">
        <v>0</v>
      </c>
      <c r="AU1487" s="5">
        <v>1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</row>
    <row r="1488" spans="1:52" ht="15.75" customHeight="1">
      <c r="A1488" s="4">
        <v>44501</v>
      </c>
      <c r="B1488" s="2" t="s">
        <v>5</v>
      </c>
      <c r="C1488" s="2">
        <v>3</v>
      </c>
      <c r="D1488" s="5" t="s">
        <v>15</v>
      </c>
      <c r="E1488" s="5">
        <v>959886.54720000003</v>
      </c>
      <c r="F1488" s="6">
        <f t="shared" si="0"/>
        <v>13.774570376460213</v>
      </c>
      <c r="G1488" s="7">
        <v>91249.825500000006</v>
      </c>
      <c r="H1488" s="31">
        <f t="shared" si="92"/>
        <v>10685132.005500002</v>
      </c>
      <c r="I1488" s="10">
        <f t="shared" si="91"/>
        <v>16.184363800940776</v>
      </c>
      <c r="J1488" s="10">
        <v>2</v>
      </c>
      <c r="K1488" s="10">
        <v>516.14</v>
      </c>
      <c r="L1488" s="6">
        <f t="shared" si="59"/>
        <v>6.2463780465109942</v>
      </c>
      <c r="M1488" s="11">
        <v>124.2</v>
      </c>
      <c r="N1488" s="11">
        <f t="shared" si="60"/>
        <v>4.8299124586659978</v>
      </c>
      <c r="O1488" s="5">
        <v>0</v>
      </c>
      <c r="P1488" s="5">
        <v>1</v>
      </c>
      <c r="Q1488" s="5">
        <v>0</v>
      </c>
      <c r="R1488" s="5">
        <v>0</v>
      </c>
      <c r="S1488" s="5">
        <f t="shared" si="61"/>
        <v>0</v>
      </c>
      <c r="T1488" s="5">
        <v>2768.1106580000001</v>
      </c>
      <c r="U1488" s="5">
        <f t="shared" si="4"/>
        <v>7.9259202935396331</v>
      </c>
      <c r="V1488" s="2">
        <v>0</v>
      </c>
      <c r="W1488" s="12">
        <v>0</v>
      </c>
      <c r="X1488" s="5">
        <v>0.26650000000000001</v>
      </c>
      <c r="Y1488" s="6">
        <f t="shared" si="89"/>
        <v>99.887556221889071</v>
      </c>
      <c r="Z1488" s="5">
        <v>1285254</v>
      </c>
      <c r="AA1488" s="5">
        <v>1135</v>
      </c>
      <c r="AB1488" s="5">
        <v>28737</v>
      </c>
      <c r="AC1488" s="5">
        <v>42</v>
      </c>
      <c r="AD1488" s="5">
        <v>0</v>
      </c>
      <c r="AE1488" s="5">
        <v>1523695</v>
      </c>
      <c r="AF1488" s="5">
        <v>1</v>
      </c>
      <c r="AG1488" s="5">
        <v>0</v>
      </c>
      <c r="AH1488" s="5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1</v>
      </c>
      <c r="AR1488" s="6">
        <v>0</v>
      </c>
      <c r="AS1488" s="11">
        <v>0</v>
      </c>
      <c r="AT1488" s="5">
        <v>0</v>
      </c>
      <c r="AU1488" s="5">
        <v>1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</row>
    <row r="1489" spans="1:52" ht="15.75" customHeight="1">
      <c r="A1489" s="4">
        <v>44531</v>
      </c>
      <c r="B1489" s="2" t="s">
        <v>5</v>
      </c>
      <c r="C1489" s="2">
        <v>3</v>
      </c>
      <c r="D1489" s="5" t="s">
        <v>15</v>
      </c>
      <c r="E1489" s="5">
        <v>1097013.1968</v>
      </c>
      <c r="F1489" s="6">
        <f t="shared" si="0"/>
        <v>13.908101769084736</v>
      </c>
      <c r="G1489" s="7">
        <v>104603.45849999999</v>
      </c>
      <c r="H1489" s="31">
        <f t="shared" si="92"/>
        <v>10789735.464000002</v>
      </c>
      <c r="I1489" s="10">
        <f t="shared" si="91"/>
        <v>16.194105820158985</v>
      </c>
      <c r="J1489" s="10">
        <v>2</v>
      </c>
      <c r="K1489" s="10">
        <v>518.45000000000005</v>
      </c>
      <c r="L1489" s="6">
        <f t="shared" si="59"/>
        <v>6.250843591004287</v>
      </c>
      <c r="M1489" s="11">
        <v>125.2</v>
      </c>
      <c r="N1489" s="11">
        <f t="shared" si="60"/>
        <v>4.8378679501071131</v>
      </c>
      <c r="O1489" s="5">
        <v>0</v>
      </c>
      <c r="P1489" s="5">
        <v>1</v>
      </c>
      <c r="Q1489" s="5">
        <v>0</v>
      </c>
      <c r="R1489" s="5">
        <v>0</v>
      </c>
      <c r="S1489" s="5">
        <f t="shared" si="61"/>
        <v>0</v>
      </c>
      <c r="T1489" s="5">
        <v>2768.1106580000001</v>
      </c>
      <c r="U1489" s="5">
        <f t="shared" si="4"/>
        <v>7.9259202935396331</v>
      </c>
      <c r="V1489" s="2">
        <v>0</v>
      </c>
      <c r="W1489" s="12">
        <v>0</v>
      </c>
      <c r="X1489" s="5">
        <v>0.26629999999999998</v>
      </c>
      <c r="Y1489" s="6">
        <f t="shared" si="89"/>
        <v>99.812593703148423</v>
      </c>
      <c r="Z1489" s="5">
        <v>1295933</v>
      </c>
      <c r="AA1489" s="5">
        <v>6484</v>
      </c>
      <c r="AB1489" s="5">
        <v>28933</v>
      </c>
      <c r="AC1489" s="5">
        <v>41</v>
      </c>
      <c r="AD1489" s="5">
        <v>0</v>
      </c>
      <c r="AE1489" s="5">
        <v>3362765</v>
      </c>
      <c r="AF1489" s="5">
        <v>1</v>
      </c>
      <c r="AG1489" s="5">
        <v>0</v>
      </c>
      <c r="AH1489" s="5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1</v>
      </c>
      <c r="AS1489" s="11">
        <v>0</v>
      </c>
      <c r="AT1489" s="5">
        <v>0</v>
      </c>
      <c r="AU1489" s="5">
        <v>1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</row>
    <row r="1490" spans="1:52" ht="15.75" customHeight="1">
      <c r="A1490" s="4">
        <v>44562</v>
      </c>
      <c r="B1490" s="2" t="s">
        <v>5</v>
      </c>
      <c r="C1490" s="2">
        <v>3</v>
      </c>
      <c r="D1490" s="5" t="s">
        <v>15</v>
      </c>
      <c r="E1490" s="5">
        <v>1028976</v>
      </c>
      <c r="F1490" s="6">
        <f t="shared" si="0"/>
        <v>13.844074690929027</v>
      </c>
      <c r="G1490" s="7">
        <v>78638.061000000002</v>
      </c>
      <c r="H1490" s="31">
        <f t="shared" si="92"/>
        <v>10868373.525000002</v>
      </c>
      <c r="I1490" s="10">
        <f t="shared" si="91"/>
        <v>16.201367618186939</v>
      </c>
      <c r="J1490" s="10">
        <v>2</v>
      </c>
      <c r="K1490" s="10">
        <v>511.96</v>
      </c>
      <c r="L1490" s="6">
        <f t="shared" si="59"/>
        <v>6.2382464969875908</v>
      </c>
      <c r="M1490" s="11">
        <v>125.9</v>
      </c>
      <c r="N1490" s="11">
        <f t="shared" si="60"/>
        <v>4.8433993747203417</v>
      </c>
      <c r="O1490" s="5">
        <v>0</v>
      </c>
      <c r="P1490" s="5">
        <v>1</v>
      </c>
      <c r="Q1490" s="5">
        <v>0</v>
      </c>
      <c r="R1490" s="5">
        <v>0</v>
      </c>
      <c r="S1490" s="5">
        <f t="shared" si="61"/>
        <v>0</v>
      </c>
      <c r="T1490" s="5">
        <v>2768.1106580000001</v>
      </c>
      <c r="U1490" s="5">
        <f t="shared" si="4"/>
        <v>7.9259202935396331</v>
      </c>
      <c r="V1490" s="2">
        <v>0</v>
      </c>
      <c r="W1490" s="12">
        <v>0</v>
      </c>
      <c r="X1490" s="5">
        <v>0.26650000000000001</v>
      </c>
      <c r="Y1490" s="6">
        <f t="shared" si="89"/>
        <v>99.887556221889071</v>
      </c>
      <c r="Z1490" s="5">
        <v>1430366</v>
      </c>
      <c r="AA1490" s="5">
        <v>131028</v>
      </c>
      <c r="AB1490" s="5">
        <v>29301</v>
      </c>
      <c r="AC1490" s="5">
        <v>63</v>
      </c>
      <c r="AD1490" s="5">
        <v>0</v>
      </c>
      <c r="AE1490" s="5">
        <v>4960918</v>
      </c>
      <c r="AF1490" s="5">
        <v>1</v>
      </c>
      <c r="AG1490" s="5">
        <v>1</v>
      </c>
      <c r="AH1490" s="5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11">
        <v>0</v>
      </c>
      <c r="AT1490" s="5">
        <v>0</v>
      </c>
      <c r="AU1490" s="5">
        <v>1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</row>
    <row r="1491" spans="1:52" ht="15.75" customHeight="1">
      <c r="A1491" s="4">
        <v>44593</v>
      </c>
      <c r="B1491" s="2" t="s">
        <v>5</v>
      </c>
      <c r="C1491" s="2">
        <v>3</v>
      </c>
      <c r="D1491" s="5" t="s">
        <v>15</v>
      </c>
      <c r="E1491" s="5">
        <v>949824</v>
      </c>
      <c r="F1491" s="6">
        <f t="shared" si="0"/>
        <v>13.76403198325549</v>
      </c>
      <c r="G1491" s="7">
        <v>87540.482999999993</v>
      </c>
      <c r="H1491" s="31">
        <f t="shared" si="92"/>
        <v>10955914.008000001</v>
      </c>
      <c r="I1491" s="10">
        <f t="shared" si="91"/>
        <v>16.209389960484359</v>
      </c>
      <c r="J1491" s="10">
        <v>2</v>
      </c>
      <c r="K1491" s="10">
        <v>521.51</v>
      </c>
      <c r="L1491" s="6">
        <f t="shared" si="59"/>
        <v>6.2567284497123978</v>
      </c>
      <c r="M1491" s="11">
        <v>127</v>
      </c>
      <c r="N1491" s="11">
        <f t="shared" si="60"/>
        <v>4.8520302639196169</v>
      </c>
      <c r="O1491" s="5">
        <v>0</v>
      </c>
      <c r="P1491" s="5">
        <v>1</v>
      </c>
      <c r="Q1491" s="5">
        <v>0</v>
      </c>
      <c r="R1491" s="5">
        <v>0</v>
      </c>
      <c r="S1491" s="5">
        <f t="shared" si="61"/>
        <v>0</v>
      </c>
      <c r="T1491" s="5">
        <v>2768.1106580000001</v>
      </c>
      <c r="U1491" s="5">
        <f t="shared" si="4"/>
        <v>7.9259202935396331</v>
      </c>
      <c r="V1491" s="2">
        <v>0</v>
      </c>
      <c r="W1491" s="12">
        <v>0</v>
      </c>
      <c r="X1491" s="5">
        <v>0.26650000000000001</v>
      </c>
      <c r="Y1491" s="6">
        <f t="shared" si="89"/>
        <v>99.887556221889071</v>
      </c>
      <c r="Z1491" s="5">
        <v>1510221</v>
      </c>
      <c r="AA1491" s="5">
        <v>57763</v>
      </c>
      <c r="AB1491" s="5">
        <v>30196</v>
      </c>
      <c r="AC1491" s="5">
        <v>58</v>
      </c>
      <c r="AD1491" s="5">
        <v>0</v>
      </c>
      <c r="AE1491" s="5">
        <v>3625564</v>
      </c>
      <c r="AF1491" s="5">
        <v>1</v>
      </c>
      <c r="AG1491" s="5">
        <v>0</v>
      </c>
      <c r="AH1491" s="5">
        <v>1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11">
        <v>0</v>
      </c>
      <c r="AT1491" s="5">
        <v>0</v>
      </c>
      <c r="AU1491" s="5">
        <v>1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</row>
    <row r="1492" spans="1:52" ht="15.75" customHeight="1">
      <c r="A1492" s="4">
        <v>44621</v>
      </c>
      <c r="B1492" s="2" t="s">
        <v>5</v>
      </c>
      <c r="C1492" s="2">
        <v>3</v>
      </c>
      <c r="D1492" s="5" t="s">
        <v>15</v>
      </c>
      <c r="E1492" s="5">
        <v>712368</v>
      </c>
      <c r="F1492" s="6">
        <f t="shared" si="0"/>
        <v>13.476349910803709</v>
      </c>
      <c r="G1492" s="7">
        <v>127601.382</v>
      </c>
      <c r="H1492" s="31">
        <f t="shared" si="92"/>
        <v>11083515.390000001</v>
      </c>
      <c r="I1492" s="10">
        <f t="shared" si="91"/>
        <v>16.220969462428535</v>
      </c>
      <c r="J1492" s="10">
        <v>2</v>
      </c>
      <c r="K1492" s="10">
        <v>520.9</v>
      </c>
      <c r="L1492" s="6">
        <f t="shared" si="59"/>
        <v>6.2555580847511454</v>
      </c>
      <c r="M1492" s="11">
        <v>129.5</v>
      </c>
      <c r="N1492" s="11">
        <f t="shared" si="60"/>
        <v>4.8713732267627483</v>
      </c>
      <c r="O1492" s="5">
        <v>0</v>
      </c>
      <c r="P1492" s="5">
        <v>1</v>
      </c>
      <c r="Q1492" s="5">
        <v>0</v>
      </c>
      <c r="R1492" s="5">
        <v>0</v>
      </c>
      <c r="S1492" s="5">
        <f t="shared" si="61"/>
        <v>0</v>
      </c>
      <c r="T1492" s="5">
        <v>2768.1106580000001</v>
      </c>
      <c r="U1492" s="5">
        <f t="shared" si="4"/>
        <v>7.9259202935396331</v>
      </c>
      <c r="V1492" s="2">
        <v>0</v>
      </c>
      <c r="W1492" s="12">
        <v>0</v>
      </c>
      <c r="X1492" s="5">
        <v>0.26650000000000001</v>
      </c>
      <c r="Y1492" s="6">
        <f t="shared" si="89"/>
        <v>99.887556221889071</v>
      </c>
      <c r="Z1492" s="5">
        <v>1524973</v>
      </c>
      <c r="AA1492" s="5">
        <v>5787</v>
      </c>
      <c r="AB1492" s="5">
        <v>30359</v>
      </c>
      <c r="AC1492" s="5">
        <v>47</v>
      </c>
      <c r="AD1492" s="5">
        <v>0</v>
      </c>
      <c r="AE1492" s="5">
        <v>0</v>
      </c>
      <c r="AF1492" s="5">
        <v>1</v>
      </c>
      <c r="AG1492" s="5">
        <v>0</v>
      </c>
      <c r="AH1492" s="5">
        <v>0</v>
      </c>
      <c r="AI1492" s="6">
        <v>1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11">
        <v>0</v>
      </c>
      <c r="AT1492" s="5">
        <v>0</v>
      </c>
      <c r="AU1492" s="5">
        <v>1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</row>
    <row r="1493" spans="1:52" ht="15.75" customHeight="1">
      <c r="A1493" s="4">
        <v>44652</v>
      </c>
      <c r="B1493" s="2" t="s">
        <v>5</v>
      </c>
      <c r="C1493" s="2">
        <v>3</v>
      </c>
      <c r="D1493" s="5" t="s">
        <v>15</v>
      </c>
      <c r="E1493" s="5">
        <v>554064</v>
      </c>
      <c r="F1493" s="6">
        <f t="shared" si="0"/>
        <v>13.225035482522802</v>
      </c>
      <c r="G1493" s="7">
        <v>123150.171</v>
      </c>
      <c r="H1493" s="31">
        <f t="shared" si="92"/>
        <v>11206665.561000001</v>
      </c>
      <c r="I1493" s="10">
        <f t="shared" si="91"/>
        <v>16.232019298615118</v>
      </c>
      <c r="J1493" s="10">
        <v>2</v>
      </c>
      <c r="K1493" s="10">
        <v>489.73</v>
      </c>
      <c r="L1493" s="6">
        <f t="shared" si="59"/>
        <v>6.1938542188289736</v>
      </c>
      <c r="M1493" s="11">
        <v>130.16999999999999</v>
      </c>
      <c r="N1493" s="11">
        <f t="shared" si="60"/>
        <v>4.8764941918270539</v>
      </c>
      <c r="O1493" s="5">
        <v>0</v>
      </c>
      <c r="P1493" s="5">
        <v>1</v>
      </c>
      <c r="Q1493" s="5">
        <v>0</v>
      </c>
      <c r="R1493" s="5">
        <v>0</v>
      </c>
      <c r="S1493" s="5">
        <f t="shared" si="61"/>
        <v>0</v>
      </c>
      <c r="T1493" s="5">
        <v>2768.1106580000001</v>
      </c>
      <c r="U1493" s="5">
        <f t="shared" si="4"/>
        <v>7.9259202935396331</v>
      </c>
      <c r="V1493" s="2">
        <v>0</v>
      </c>
      <c r="W1493" s="12">
        <v>0</v>
      </c>
      <c r="X1493" s="5">
        <v>0.26650000000000001</v>
      </c>
      <c r="Y1493" s="6">
        <f t="shared" si="89"/>
        <v>99.887556221889071</v>
      </c>
      <c r="Z1493" s="5">
        <v>1527956</v>
      </c>
      <c r="AA1493" s="5">
        <v>3197</v>
      </c>
      <c r="AB1493" s="5">
        <v>30369</v>
      </c>
      <c r="AC1493" s="5">
        <v>43</v>
      </c>
      <c r="AD1493" s="5">
        <v>106857</v>
      </c>
      <c r="AE1493" s="5">
        <v>0</v>
      </c>
      <c r="AF1493" s="5">
        <v>1</v>
      </c>
      <c r="AG1493" s="5">
        <v>0</v>
      </c>
      <c r="AH1493" s="5">
        <v>0</v>
      </c>
      <c r="AI1493" s="6">
        <v>0</v>
      </c>
      <c r="AJ1493" s="6">
        <v>1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11">
        <v>0</v>
      </c>
      <c r="AT1493" s="5">
        <v>0</v>
      </c>
      <c r="AU1493" s="5">
        <v>1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</row>
    <row r="1494" spans="1:52" ht="15.75" customHeight="1">
      <c r="A1494" s="9">
        <v>44682</v>
      </c>
      <c r="B1494" s="2" t="s">
        <v>5</v>
      </c>
      <c r="C1494" s="2">
        <v>3</v>
      </c>
      <c r="D1494" s="5" t="s">
        <v>15</v>
      </c>
      <c r="E1494" s="5">
        <v>1187280</v>
      </c>
      <c r="F1494" s="6">
        <f t="shared" si="0"/>
        <v>13.987175534569699</v>
      </c>
      <c r="G1494" s="7">
        <v>111280.27499999999</v>
      </c>
      <c r="H1494" s="31">
        <f t="shared" si="92"/>
        <v>11317945.836000001</v>
      </c>
      <c r="I1494" s="10">
        <f t="shared" si="91"/>
        <v>16.24190015102198</v>
      </c>
      <c r="J1494" s="10">
        <v>2</v>
      </c>
      <c r="K1494" s="10">
        <v>459.57</v>
      </c>
      <c r="L1494" s="6">
        <f t="shared" si="59"/>
        <v>6.1302912696927141</v>
      </c>
      <c r="M1494" s="11">
        <v>131.80000000000001</v>
      </c>
      <c r="N1494" s="11">
        <f t="shared" si="60"/>
        <v>4.888844237042334</v>
      </c>
      <c r="O1494" s="5">
        <v>0</v>
      </c>
      <c r="P1494" s="5">
        <v>1</v>
      </c>
      <c r="Q1494" s="5">
        <v>0</v>
      </c>
      <c r="R1494" s="5">
        <v>0</v>
      </c>
      <c r="S1494" s="5">
        <f t="shared" si="61"/>
        <v>0</v>
      </c>
      <c r="T1494" s="5">
        <v>2768.1106580000001</v>
      </c>
      <c r="U1494" s="5">
        <f t="shared" si="4"/>
        <v>7.9259202935396331</v>
      </c>
      <c r="V1494" s="2">
        <v>0</v>
      </c>
      <c r="W1494" s="12">
        <v>0</v>
      </c>
      <c r="X1494" s="5">
        <v>0.2666</v>
      </c>
      <c r="Y1494" s="6">
        <f t="shared" si="89"/>
        <v>99.92503748125938</v>
      </c>
      <c r="Z1494" s="5">
        <v>1530453</v>
      </c>
      <c r="AA1494" s="5">
        <v>14068</v>
      </c>
      <c r="AB1494" s="5">
        <v>30379</v>
      </c>
      <c r="AC1494" s="5">
        <v>60</v>
      </c>
      <c r="AD1494" s="5">
        <v>206444</v>
      </c>
      <c r="AE1494" s="5">
        <v>0</v>
      </c>
      <c r="AF1494" s="5">
        <v>1</v>
      </c>
      <c r="AG1494" s="5">
        <v>0</v>
      </c>
      <c r="AH1494" s="5">
        <v>0</v>
      </c>
      <c r="AI1494" s="6">
        <v>0</v>
      </c>
      <c r="AJ1494" s="6">
        <v>0</v>
      </c>
      <c r="AK1494" s="6">
        <v>1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11">
        <v>0</v>
      </c>
      <c r="AT1494" s="5">
        <v>0</v>
      </c>
      <c r="AU1494" s="5">
        <v>1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</row>
    <row r="1495" spans="1:52" ht="15.75" customHeight="1">
      <c r="A1495" s="4">
        <v>44713</v>
      </c>
      <c r="B1495" s="2" t="s">
        <v>5</v>
      </c>
      <c r="C1495" s="2">
        <v>3</v>
      </c>
      <c r="D1495" s="5" t="s">
        <v>15</v>
      </c>
      <c r="E1495" s="5">
        <v>791520</v>
      </c>
      <c r="F1495" s="6">
        <f t="shared" si="0"/>
        <v>13.581710426461536</v>
      </c>
      <c r="G1495" s="7">
        <v>112764.012</v>
      </c>
      <c r="H1495" s="31">
        <f t="shared" si="92"/>
        <v>11430709.848000001</v>
      </c>
      <c r="I1495" s="10">
        <f t="shared" si="91"/>
        <v>16.251814137779633</v>
      </c>
      <c r="J1495" s="10">
        <v>2</v>
      </c>
      <c r="K1495" s="10">
        <v>551.27</v>
      </c>
      <c r="L1495" s="6">
        <f t="shared" si="59"/>
        <v>6.3122247072820477</v>
      </c>
      <c r="M1495" s="11">
        <v>133.1</v>
      </c>
      <c r="N1495" s="11">
        <f t="shared" si="60"/>
        <v>4.8985857902876324</v>
      </c>
      <c r="O1495" s="5">
        <v>0</v>
      </c>
      <c r="P1495" s="5">
        <v>1</v>
      </c>
      <c r="Q1495" s="5">
        <v>0</v>
      </c>
      <c r="R1495" s="5">
        <v>0</v>
      </c>
      <c r="S1495" s="5">
        <f t="shared" si="61"/>
        <v>0</v>
      </c>
      <c r="T1495" s="5">
        <v>2768.1106580000001</v>
      </c>
      <c r="U1495" s="5">
        <f t="shared" si="4"/>
        <v>7.9259202935396331</v>
      </c>
      <c r="V1495" s="2">
        <v>0</v>
      </c>
      <c r="W1495" s="12">
        <v>0</v>
      </c>
      <c r="X1495" s="5">
        <v>0.26640000000000003</v>
      </c>
      <c r="Y1495" s="6">
        <f t="shared" si="89"/>
        <v>99.850074962518761</v>
      </c>
      <c r="Z1495" s="5">
        <v>1536479</v>
      </c>
      <c r="AA1495" s="5">
        <v>27107</v>
      </c>
      <c r="AB1495" s="5">
        <v>30395</v>
      </c>
      <c r="AC1495" s="5">
        <v>60</v>
      </c>
      <c r="AD1495" s="5">
        <v>975945</v>
      </c>
      <c r="AE1495" s="5">
        <v>0</v>
      </c>
      <c r="AF1495" s="5">
        <v>1</v>
      </c>
      <c r="AG1495" s="5">
        <v>0</v>
      </c>
      <c r="AH1495" s="5">
        <v>0</v>
      </c>
      <c r="AI1495" s="6">
        <v>0</v>
      </c>
      <c r="AJ1495" s="6">
        <v>0</v>
      </c>
      <c r="AK1495" s="6">
        <v>0</v>
      </c>
      <c r="AL1495" s="6">
        <v>1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11">
        <v>0</v>
      </c>
      <c r="AT1495" s="5">
        <v>0</v>
      </c>
      <c r="AU1495" s="5">
        <v>1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</row>
    <row r="1496" spans="1:52" ht="15.75" customHeight="1">
      <c r="A1496" s="4">
        <v>44743</v>
      </c>
      <c r="B1496" s="2" t="s">
        <v>5</v>
      </c>
      <c r="C1496" s="2">
        <v>3</v>
      </c>
      <c r="D1496" s="5" t="s">
        <v>15</v>
      </c>
      <c r="E1496" s="5">
        <v>1266432</v>
      </c>
      <c r="F1496" s="6">
        <f t="shared" si="0"/>
        <v>14.05171405570727</v>
      </c>
      <c r="G1496" s="7">
        <v>114247.749</v>
      </c>
      <c r="H1496" s="31">
        <f t="shared" si="92"/>
        <v>11544957.597000001</v>
      </c>
      <c r="I1496" s="10">
        <f t="shared" si="91"/>
        <v>16.2617593279186</v>
      </c>
      <c r="J1496" s="10">
        <v>2</v>
      </c>
      <c r="K1496" s="10">
        <v>487.4</v>
      </c>
      <c r="L1496" s="6">
        <f t="shared" si="59"/>
        <v>6.1890851411911054</v>
      </c>
      <c r="M1496" s="11">
        <v>135.19999999999999</v>
      </c>
      <c r="N1496" s="11">
        <f t="shared" si="60"/>
        <v>4.9141243937154115</v>
      </c>
      <c r="O1496" s="5">
        <v>0</v>
      </c>
      <c r="P1496" s="5">
        <v>1</v>
      </c>
      <c r="Q1496" s="5">
        <v>0</v>
      </c>
      <c r="R1496" s="5">
        <v>0</v>
      </c>
      <c r="S1496" s="5">
        <f t="shared" si="61"/>
        <v>0</v>
      </c>
      <c r="T1496" s="5">
        <v>2768.1106580000001</v>
      </c>
      <c r="U1496" s="5">
        <f t="shared" si="4"/>
        <v>7.9259202935396331</v>
      </c>
      <c r="V1496" s="2">
        <v>0</v>
      </c>
      <c r="W1496" s="12">
        <v>0</v>
      </c>
      <c r="X1496" s="5">
        <v>0.26619999999999999</v>
      </c>
      <c r="Y1496" s="6">
        <f t="shared" si="89"/>
        <v>99.775112443778113</v>
      </c>
      <c r="Z1496" s="5">
        <v>1554591</v>
      </c>
      <c r="AA1496" s="5">
        <v>14486</v>
      </c>
      <c r="AB1496" s="5">
        <v>30487</v>
      </c>
      <c r="AC1496" s="5">
        <v>43</v>
      </c>
      <c r="AD1496" s="5">
        <v>0</v>
      </c>
      <c r="AE1496" s="5">
        <v>0</v>
      </c>
      <c r="AF1496" s="5">
        <v>1</v>
      </c>
      <c r="AG1496" s="5">
        <v>0</v>
      </c>
      <c r="AH1496" s="5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1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11">
        <v>0</v>
      </c>
      <c r="AT1496" s="5">
        <v>0</v>
      </c>
      <c r="AU1496" s="5">
        <v>1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</row>
    <row r="1497" spans="1:52" ht="15.75" customHeight="1">
      <c r="A1497" s="4">
        <v>44774</v>
      </c>
      <c r="B1497" s="2" t="s">
        <v>5</v>
      </c>
      <c r="C1497" s="2">
        <v>3</v>
      </c>
      <c r="D1497" s="5" t="s">
        <v>15</v>
      </c>
      <c r="E1497" s="5">
        <v>910248</v>
      </c>
      <c r="F1497" s="6">
        <f t="shared" si="0"/>
        <v>13.721472368836695</v>
      </c>
      <c r="G1497" s="7">
        <v>126117.645</v>
      </c>
      <c r="H1497" s="31">
        <f t="shared" si="92"/>
        <v>11671075.242000001</v>
      </c>
      <c r="I1497" s="10">
        <f t="shared" si="91"/>
        <v>16.272624137293423</v>
      </c>
      <c r="J1497" s="10">
        <v>2</v>
      </c>
      <c r="K1497" s="10">
        <v>517.33000000000004</v>
      </c>
      <c r="L1497" s="6">
        <f t="shared" si="59"/>
        <v>6.2486809687553269</v>
      </c>
      <c r="M1497" s="11">
        <v>139.1</v>
      </c>
      <c r="N1497" s="11">
        <f t="shared" si="60"/>
        <v>4.9423564533429616</v>
      </c>
      <c r="O1497" s="5">
        <v>0</v>
      </c>
      <c r="P1497" s="5">
        <v>1</v>
      </c>
      <c r="Q1497" s="5">
        <v>0</v>
      </c>
      <c r="R1497" s="5">
        <v>0</v>
      </c>
      <c r="S1497" s="5">
        <f t="shared" si="61"/>
        <v>0</v>
      </c>
      <c r="T1497" s="5">
        <v>2768.1106580000001</v>
      </c>
      <c r="U1497" s="5">
        <f t="shared" si="4"/>
        <v>7.9259202935396331</v>
      </c>
      <c r="V1497" s="2">
        <v>0</v>
      </c>
      <c r="W1497" s="12">
        <v>0</v>
      </c>
      <c r="X1497" s="5">
        <v>0.26600000000000001</v>
      </c>
      <c r="Y1497" s="6">
        <f t="shared" si="89"/>
        <v>99.700149925037493</v>
      </c>
      <c r="Z1497" s="5">
        <v>1569076</v>
      </c>
      <c r="AA1497" s="5">
        <v>3789</v>
      </c>
      <c r="AB1497" s="5">
        <v>30581</v>
      </c>
      <c r="AC1497" s="5">
        <v>44</v>
      </c>
      <c r="AD1497" s="5">
        <v>189733</v>
      </c>
      <c r="AE1497" s="5">
        <v>0</v>
      </c>
      <c r="AF1497" s="5">
        <v>1</v>
      </c>
      <c r="AG1497" s="5">
        <v>0</v>
      </c>
      <c r="AH1497" s="5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1</v>
      </c>
      <c r="AO1497" s="6">
        <v>0</v>
      </c>
      <c r="AP1497" s="6">
        <v>0</v>
      </c>
      <c r="AQ1497" s="6">
        <v>0</v>
      </c>
      <c r="AR1497" s="6">
        <v>0</v>
      </c>
      <c r="AS1497" s="11">
        <v>0</v>
      </c>
      <c r="AT1497" s="5">
        <v>0</v>
      </c>
      <c r="AU1497" s="5">
        <v>1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</row>
    <row r="1498" spans="1:52" ht="15.75" customHeight="1">
      <c r="A1498" s="4">
        <v>44805</v>
      </c>
      <c r="B1498" s="2" t="s">
        <v>5</v>
      </c>
      <c r="C1498" s="2">
        <v>3</v>
      </c>
      <c r="D1498" s="5" t="s">
        <v>15</v>
      </c>
      <c r="E1498" s="5">
        <v>870672</v>
      </c>
      <c r="F1498" s="6">
        <f t="shared" si="0"/>
        <v>13.677020606265861</v>
      </c>
      <c r="G1498" s="7">
        <v>115731.486</v>
      </c>
      <c r="H1498" s="31">
        <f t="shared" si="92"/>
        <v>11786806.728</v>
      </c>
      <c r="I1498" s="10">
        <f t="shared" si="91"/>
        <v>16.282491390026678</v>
      </c>
      <c r="J1498" s="10">
        <v>2</v>
      </c>
      <c r="K1498" s="10">
        <v>496.1</v>
      </c>
      <c r="L1498" s="6">
        <f t="shared" si="59"/>
        <v>6.2067775193070034</v>
      </c>
      <c r="M1498" s="11">
        <v>138.5</v>
      </c>
      <c r="N1498" s="11">
        <f t="shared" si="60"/>
        <v>4.93806460126142</v>
      </c>
      <c r="O1498" s="5">
        <v>0</v>
      </c>
      <c r="P1498" s="5">
        <v>1</v>
      </c>
      <c r="Q1498" s="5">
        <v>0</v>
      </c>
      <c r="R1498" s="5">
        <v>0</v>
      </c>
      <c r="S1498" s="5">
        <f t="shared" si="61"/>
        <v>0</v>
      </c>
      <c r="T1498" s="5">
        <v>2768.1106580000001</v>
      </c>
      <c r="U1498" s="5">
        <f t="shared" si="4"/>
        <v>7.9259202935396331</v>
      </c>
      <c r="V1498" s="2">
        <v>0</v>
      </c>
      <c r="W1498" s="12">
        <v>0</v>
      </c>
      <c r="X1498" s="5">
        <v>0.26600000000000001</v>
      </c>
      <c r="Y1498" s="6">
        <f t="shared" si="89"/>
        <v>99.700149925037493</v>
      </c>
      <c r="Z1498" s="5">
        <v>1572598</v>
      </c>
      <c r="AA1498" s="5">
        <v>2928</v>
      </c>
      <c r="AB1498" s="5">
        <v>30616</v>
      </c>
      <c r="AC1498" s="5">
        <v>56</v>
      </c>
      <c r="AD1498" s="5">
        <v>142403</v>
      </c>
      <c r="AE1498" s="5">
        <v>0</v>
      </c>
      <c r="AF1498" s="5">
        <v>1</v>
      </c>
      <c r="AG1498" s="5">
        <v>0</v>
      </c>
      <c r="AH1498" s="5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1</v>
      </c>
      <c r="AP1498" s="6">
        <v>0</v>
      </c>
      <c r="AQ1498" s="6">
        <v>0</v>
      </c>
      <c r="AR1498" s="6">
        <v>0</v>
      </c>
      <c r="AS1498" s="11">
        <v>0</v>
      </c>
      <c r="AT1498" s="5">
        <v>0</v>
      </c>
      <c r="AU1498" s="5">
        <v>1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</row>
    <row r="1499" spans="1:52" ht="15.75" customHeight="1">
      <c r="A1499" s="4">
        <v>44835</v>
      </c>
      <c r="B1499" s="2" t="s">
        <v>5</v>
      </c>
      <c r="C1499" s="2">
        <v>3</v>
      </c>
      <c r="D1499" s="5" t="s">
        <v>15</v>
      </c>
      <c r="E1499" s="5">
        <v>1503888</v>
      </c>
      <c r="F1499" s="6">
        <f t="shared" si="0"/>
        <v>14.223564312633931</v>
      </c>
      <c r="G1499" s="7">
        <v>71219.376000000004</v>
      </c>
      <c r="H1499" s="31">
        <f t="shared" si="92"/>
        <v>11858026.104</v>
      </c>
      <c r="I1499" s="10">
        <f t="shared" si="91"/>
        <v>16.288515504630059</v>
      </c>
      <c r="J1499" s="10">
        <v>2</v>
      </c>
      <c r="K1499" s="10">
        <v>1</v>
      </c>
      <c r="L1499" s="6">
        <f t="shared" si="59"/>
        <v>0</v>
      </c>
      <c r="M1499" s="11">
        <v>139</v>
      </c>
      <c r="N1499" s="11">
        <f t="shared" si="60"/>
        <v>4.9416424226093039</v>
      </c>
      <c r="O1499" s="5">
        <v>0</v>
      </c>
      <c r="P1499" s="5">
        <v>1</v>
      </c>
      <c r="Q1499" s="5">
        <v>0</v>
      </c>
      <c r="R1499" s="5">
        <v>0</v>
      </c>
      <c r="S1499" s="5">
        <f t="shared" si="61"/>
        <v>0</v>
      </c>
      <c r="T1499" s="5">
        <v>2768.1106580000001</v>
      </c>
      <c r="U1499" s="5">
        <f t="shared" si="4"/>
        <v>7.9259202935396331</v>
      </c>
      <c r="V1499" s="2">
        <v>0</v>
      </c>
      <c r="W1499" s="12">
        <v>0</v>
      </c>
      <c r="X1499" s="5">
        <v>0.26590000000000003</v>
      </c>
      <c r="Y1499" s="6">
        <f t="shared" si="89"/>
        <v>99.662668665667184</v>
      </c>
      <c r="AD1499" s="5">
        <v>0</v>
      </c>
      <c r="AE1499" s="5">
        <v>0</v>
      </c>
      <c r="AF1499" s="5">
        <v>1</v>
      </c>
      <c r="AG1499" s="5">
        <v>0</v>
      </c>
      <c r="AH1499" s="5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1</v>
      </c>
      <c r="AQ1499" s="6">
        <v>0</v>
      </c>
      <c r="AR1499" s="6">
        <v>0</v>
      </c>
      <c r="AS1499" s="11">
        <v>0</v>
      </c>
      <c r="AT1499" s="5">
        <v>0</v>
      </c>
      <c r="AU1499" s="5">
        <v>1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</row>
    <row r="1500" spans="1:52" ht="15.75" customHeight="1">
      <c r="A1500" s="4">
        <v>44866</v>
      </c>
      <c r="B1500" s="2" t="s">
        <v>5</v>
      </c>
      <c r="C1500" s="2">
        <v>3</v>
      </c>
      <c r="D1500" s="5" t="s">
        <v>15</v>
      </c>
      <c r="E1500" s="5">
        <v>1108128</v>
      </c>
      <c r="F1500" s="6">
        <f t="shared" si="0"/>
        <v>13.918182663082748</v>
      </c>
      <c r="G1500" s="7">
        <v>60833.216999999997</v>
      </c>
      <c r="H1500" s="31">
        <f t="shared" si="92"/>
        <v>11918859.321</v>
      </c>
      <c r="I1500" s="10">
        <f t="shared" si="91"/>
        <v>16.293632520475484</v>
      </c>
      <c r="J1500" s="10">
        <v>2</v>
      </c>
      <c r="K1500" s="10">
        <v>1</v>
      </c>
      <c r="L1500" s="6">
        <f t="shared" si="59"/>
        <v>0</v>
      </c>
      <c r="M1500" s="11">
        <v>134.833</v>
      </c>
      <c r="N1500" s="11">
        <f t="shared" si="60"/>
        <v>4.911426190022067</v>
      </c>
      <c r="O1500" s="5">
        <v>0</v>
      </c>
      <c r="P1500" s="5">
        <v>1</v>
      </c>
      <c r="Q1500" s="5">
        <v>0</v>
      </c>
      <c r="R1500" s="5">
        <v>0</v>
      </c>
      <c r="S1500" s="5">
        <f t="shared" si="61"/>
        <v>0</v>
      </c>
      <c r="T1500" s="5">
        <v>2768.1106580000001</v>
      </c>
      <c r="U1500" s="5">
        <f t="shared" si="4"/>
        <v>7.9259202935396331</v>
      </c>
      <c r="V1500" s="2">
        <v>0</v>
      </c>
      <c r="W1500" s="12">
        <v>0</v>
      </c>
      <c r="X1500" s="5">
        <v>0.26600000000000001</v>
      </c>
      <c r="Y1500" s="6">
        <f t="shared" si="89"/>
        <v>99.700149925037493</v>
      </c>
      <c r="AD1500" s="5">
        <v>83417</v>
      </c>
      <c r="AE1500" s="5">
        <v>0</v>
      </c>
      <c r="AF1500" s="5">
        <v>1</v>
      </c>
      <c r="AG1500" s="5">
        <v>0</v>
      </c>
      <c r="AH1500" s="5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1</v>
      </c>
      <c r="AR1500" s="6">
        <v>0</v>
      </c>
      <c r="AS1500" s="11">
        <v>0</v>
      </c>
      <c r="AT1500" s="5">
        <v>0</v>
      </c>
      <c r="AU1500" s="5">
        <v>1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</row>
    <row r="1501" spans="1:52" ht="15.75" customHeight="1">
      <c r="A1501" s="4">
        <v>44896</v>
      </c>
      <c r="B1501" s="2" t="s">
        <v>5</v>
      </c>
      <c r="C1501" s="2">
        <v>3</v>
      </c>
      <c r="D1501" s="5" t="s">
        <v>15</v>
      </c>
      <c r="E1501" s="5">
        <v>1266432</v>
      </c>
      <c r="F1501" s="6">
        <f t="shared" si="0"/>
        <v>14.05171405570727</v>
      </c>
      <c r="G1501" s="7">
        <v>69735.638999999996</v>
      </c>
      <c r="H1501" s="31">
        <f t="shared" si="92"/>
        <v>11988594.960000001</v>
      </c>
      <c r="I1501" s="10">
        <f t="shared" si="91"/>
        <v>16.29946633581681</v>
      </c>
      <c r="J1501" s="10">
        <v>2</v>
      </c>
      <c r="K1501" s="10">
        <v>1</v>
      </c>
      <c r="L1501" s="6">
        <f t="shared" si="59"/>
        <v>0</v>
      </c>
      <c r="M1501" s="11">
        <v>134.36699999999999</v>
      </c>
      <c r="N1501" s="11">
        <f t="shared" si="60"/>
        <v>4.9079896084687835</v>
      </c>
      <c r="O1501" s="5">
        <v>0</v>
      </c>
      <c r="P1501" s="5">
        <v>1</v>
      </c>
      <c r="Q1501" s="5">
        <v>0</v>
      </c>
      <c r="R1501" s="5">
        <v>0</v>
      </c>
      <c r="S1501" s="5">
        <f t="shared" si="61"/>
        <v>0</v>
      </c>
      <c r="T1501" s="5">
        <v>2768.1106580000001</v>
      </c>
      <c r="U1501" s="5">
        <f t="shared" si="4"/>
        <v>7.9259202935396331</v>
      </c>
      <c r="V1501" s="2">
        <v>0</v>
      </c>
      <c r="W1501" s="12">
        <v>0</v>
      </c>
      <c r="X1501" s="5">
        <v>0.26590000000000003</v>
      </c>
      <c r="Y1501" s="6">
        <f t="shared" si="89"/>
        <v>99.662668665667184</v>
      </c>
      <c r="AE1501" s="5">
        <v>0</v>
      </c>
      <c r="AF1501" s="5">
        <v>1</v>
      </c>
      <c r="AG1501" s="5">
        <v>0</v>
      </c>
      <c r="AH1501" s="5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1</v>
      </c>
      <c r="AS1501" s="11">
        <v>0</v>
      </c>
      <c r="AT1501" s="5">
        <v>0</v>
      </c>
      <c r="AU1501" s="5">
        <v>1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</row>
    <row r="1502" spans="1:52" ht="15.75" customHeight="1">
      <c r="A1502" s="4">
        <v>43101</v>
      </c>
      <c r="B1502" s="2" t="s">
        <v>5</v>
      </c>
      <c r="C1502" s="2">
        <v>3</v>
      </c>
      <c r="D1502" s="5" t="s">
        <v>17</v>
      </c>
      <c r="E1502" s="5">
        <v>1344178.8359999999</v>
      </c>
      <c r="F1502" s="6">
        <f t="shared" si="0"/>
        <v>14.111293853713203</v>
      </c>
      <c r="G1502" s="7">
        <v>158409.79199999999</v>
      </c>
      <c r="H1502" s="7">
        <v>158409.79199999999</v>
      </c>
      <c r="I1502" s="10">
        <f t="shared" si="91"/>
        <v>11.972940574633615</v>
      </c>
      <c r="J1502" s="10">
        <v>2</v>
      </c>
      <c r="K1502" s="10">
        <v>362.83</v>
      </c>
      <c r="L1502" s="6">
        <f t="shared" si="59"/>
        <v>5.8939344050097677</v>
      </c>
      <c r="M1502" s="11">
        <v>122.1816792</v>
      </c>
      <c r="N1502" s="11">
        <f t="shared" si="60"/>
        <v>4.8136603322491114</v>
      </c>
      <c r="O1502" s="5">
        <v>0</v>
      </c>
      <c r="P1502" s="5">
        <v>1</v>
      </c>
      <c r="Q1502" s="5">
        <v>0</v>
      </c>
      <c r="R1502" s="5">
        <v>0</v>
      </c>
      <c r="S1502" s="5">
        <f t="shared" si="61"/>
        <v>0</v>
      </c>
      <c r="T1502" s="5">
        <v>1642.166369</v>
      </c>
      <c r="U1502" s="5">
        <f t="shared" si="4"/>
        <v>7.4037716058298138</v>
      </c>
      <c r="V1502" s="2">
        <v>0</v>
      </c>
      <c r="W1502" s="12">
        <v>0</v>
      </c>
      <c r="X1502" s="5">
        <v>0.27239999999999998</v>
      </c>
      <c r="Y1502" s="6">
        <f t="shared" ref="Y1502:Y1561" si="93">X1502*100/0.2724</f>
        <v>100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1</v>
      </c>
      <c r="AG1502" s="5">
        <v>1</v>
      </c>
      <c r="AH1502" s="5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11">
        <v>0</v>
      </c>
      <c r="AT1502" s="5">
        <v>0</v>
      </c>
      <c r="AU1502" s="5">
        <v>1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</row>
    <row r="1503" spans="1:52" ht="15.75" customHeight="1">
      <c r="A1503" s="4">
        <v>43132</v>
      </c>
      <c r="B1503" s="2" t="s">
        <v>5</v>
      </c>
      <c r="C1503" s="2">
        <v>3</v>
      </c>
      <c r="D1503" s="5" t="s">
        <v>17</v>
      </c>
      <c r="E1503" s="5">
        <v>1240780.4639999999</v>
      </c>
      <c r="F1503" s="6">
        <f t="shared" si="0"/>
        <v>14.031251146039667</v>
      </c>
      <c r="G1503" s="7">
        <v>176342.976</v>
      </c>
      <c r="H1503" s="31">
        <f>G1503+H1502</f>
        <v>334752.76799999998</v>
      </c>
      <c r="I1503" s="10">
        <f t="shared" si="91"/>
        <v>12.721147532376587</v>
      </c>
      <c r="J1503" s="10">
        <v>2</v>
      </c>
      <c r="K1503" s="10">
        <v>344.64</v>
      </c>
      <c r="L1503" s="6">
        <f t="shared" si="59"/>
        <v>5.8425003939680238</v>
      </c>
      <c r="M1503" s="11">
        <v>122.1816792</v>
      </c>
      <c r="N1503" s="11">
        <f t="shared" si="60"/>
        <v>4.8136603322491114</v>
      </c>
      <c r="O1503" s="5">
        <v>0</v>
      </c>
      <c r="P1503" s="5">
        <v>1</v>
      </c>
      <c r="Q1503" s="5">
        <v>0</v>
      </c>
      <c r="R1503" s="5">
        <v>0</v>
      </c>
      <c r="S1503" s="5">
        <f t="shared" si="61"/>
        <v>0</v>
      </c>
      <c r="T1503" s="5">
        <v>1642.166369</v>
      </c>
      <c r="U1503" s="5">
        <f t="shared" si="4"/>
        <v>7.4037716058298138</v>
      </c>
      <c r="V1503" s="2">
        <v>0</v>
      </c>
      <c r="W1503" s="12">
        <v>0</v>
      </c>
      <c r="X1503" s="5">
        <v>0.27239999999999998</v>
      </c>
      <c r="Y1503" s="6">
        <f t="shared" si="93"/>
        <v>100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1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11">
        <v>0</v>
      </c>
      <c r="AT1503" s="5">
        <v>0</v>
      </c>
      <c r="AU1503" s="5">
        <v>1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</row>
    <row r="1504" spans="1:52" ht="15.75" customHeight="1">
      <c r="A1504" s="4">
        <v>43160</v>
      </c>
      <c r="B1504" s="2" t="s">
        <v>5</v>
      </c>
      <c r="C1504" s="2">
        <v>3</v>
      </c>
      <c r="D1504" s="5" t="s">
        <v>17</v>
      </c>
      <c r="E1504" s="5">
        <v>930585.348</v>
      </c>
      <c r="F1504" s="6">
        <f t="shared" si="0"/>
        <v>13.743569073587885</v>
      </c>
      <c r="G1504" s="7">
        <v>257042.304</v>
      </c>
      <c r="H1504" s="31">
        <f t="shared" ref="H1504:H1535" si="94">G1504+H1503</f>
        <v>591795.07199999993</v>
      </c>
      <c r="I1504" s="10">
        <f t="shared" si="91"/>
        <v>13.290915691776028</v>
      </c>
      <c r="J1504" s="10">
        <v>2</v>
      </c>
      <c r="K1504" s="10">
        <v>350.62</v>
      </c>
      <c r="L1504" s="6">
        <f t="shared" si="59"/>
        <v>5.859703015925728</v>
      </c>
      <c r="M1504" s="11">
        <v>122.1816792</v>
      </c>
      <c r="N1504" s="11">
        <f t="shared" si="60"/>
        <v>4.8136603322491114</v>
      </c>
      <c r="O1504" s="5">
        <v>0</v>
      </c>
      <c r="P1504" s="5">
        <v>1</v>
      </c>
      <c r="Q1504" s="5">
        <v>0</v>
      </c>
      <c r="R1504" s="5">
        <v>0</v>
      </c>
      <c r="S1504" s="5">
        <f t="shared" si="61"/>
        <v>0</v>
      </c>
      <c r="T1504" s="5">
        <v>1642.166369</v>
      </c>
      <c r="U1504" s="5">
        <f t="shared" si="4"/>
        <v>7.4037716058298138</v>
      </c>
      <c r="V1504" s="2">
        <v>0</v>
      </c>
      <c r="W1504" s="12">
        <v>0</v>
      </c>
      <c r="X1504" s="5">
        <v>0.27239999999999998</v>
      </c>
      <c r="Y1504" s="6">
        <f t="shared" si="93"/>
        <v>100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6">
        <v>1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11">
        <v>0</v>
      </c>
      <c r="AT1504" s="5">
        <v>0</v>
      </c>
      <c r="AU1504" s="5">
        <v>1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</row>
    <row r="1505" spans="1:52" ht="15.75" customHeight="1">
      <c r="A1505" s="4">
        <v>43191</v>
      </c>
      <c r="B1505" s="2" t="s">
        <v>5</v>
      </c>
      <c r="C1505" s="2">
        <v>3</v>
      </c>
      <c r="D1505" s="5" t="s">
        <v>17</v>
      </c>
      <c r="E1505" s="5">
        <v>723788.60400000005</v>
      </c>
      <c r="F1505" s="6">
        <f t="shared" si="0"/>
        <v>13.492254645306978</v>
      </c>
      <c r="G1505" s="7">
        <v>248075.712</v>
      </c>
      <c r="H1505" s="31">
        <f t="shared" si="94"/>
        <v>839870.78399999999</v>
      </c>
      <c r="I1505" s="10">
        <f t="shared" si="91"/>
        <v>13.64100333041524</v>
      </c>
      <c r="J1505" s="10">
        <v>2</v>
      </c>
      <c r="K1505" s="10">
        <v>351.08</v>
      </c>
      <c r="L1505" s="6">
        <f t="shared" si="59"/>
        <v>5.8610141177239168</v>
      </c>
      <c r="M1505" s="11">
        <v>80.571635979999996</v>
      </c>
      <c r="N1505" s="11">
        <f t="shared" si="60"/>
        <v>4.4014816032594606</v>
      </c>
      <c r="O1505" s="5">
        <v>0</v>
      </c>
      <c r="P1505" s="5">
        <v>1</v>
      </c>
      <c r="Q1505" s="5">
        <v>0</v>
      </c>
      <c r="R1505" s="5">
        <v>0</v>
      </c>
      <c r="S1505" s="5">
        <f t="shared" si="61"/>
        <v>0</v>
      </c>
      <c r="T1505" s="5">
        <v>1642.166369</v>
      </c>
      <c r="U1505" s="5">
        <f t="shared" si="4"/>
        <v>7.4037716058298138</v>
      </c>
      <c r="V1505" s="2">
        <v>0</v>
      </c>
      <c r="W1505" s="12">
        <v>0</v>
      </c>
      <c r="X1505" s="5">
        <v>0.27229999999999999</v>
      </c>
      <c r="Y1505" s="6">
        <f t="shared" si="93"/>
        <v>99.963289280469894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6">
        <v>0</v>
      </c>
      <c r="AJ1505" s="6">
        <v>1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11">
        <v>0</v>
      </c>
      <c r="AT1505" s="5">
        <v>0</v>
      </c>
      <c r="AU1505" s="5">
        <v>1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</row>
    <row r="1506" spans="1:52" ht="15.75" customHeight="1">
      <c r="A1506" s="9">
        <v>43221</v>
      </c>
      <c r="B1506" s="2" t="s">
        <v>5</v>
      </c>
      <c r="C1506" s="2">
        <v>3</v>
      </c>
      <c r="D1506" s="5" t="s">
        <v>17</v>
      </c>
      <c r="E1506" s="5">
        <v>1550975.58</v>
      </c>
      <c r="F1506" s="6">
        <f t="shared" si="0"/>
        <v>14.254394697353876</v>
      </c>
      <c r="G1506" s="7">
        <v>224164.8</v>
      </c>
      <c r="H1506" s="31">
        <f t="shared" si="94"/>
        <v>1064035.584</v>
      </c>
      <c r="I1506" s="10">
        <f t="shared" si="91"/>
        <v>13.877579391933525</v>
      </c>
      <c r="J1506" s="10">
        <v>2</v>
      </c>
      <c r="K1506" s="10">
        <v>373.8</v>
      </c>
      <c r="L1506" s="6">
        <f t="shared" si="59"/>
        <v>5.9237208950214626</v>
      </c>
      <c r="M1506" s="11">
        <v>80.571635979999996</v>
      </c>
      <c r="N1506" s="11">
        <f t="shared" si="60"/>
        <v>4.4014816032594606</v>
      </c>
      <c r="O1506" s="5">
        <v>0</v>
      </c>
      <c r="P1506" s="5">
        <v>1</v>
      </c>
      <c r="Q1506" s="5">
        <v>0</v>
      </c>
      <c r="R1506" s="5">
        <v>0</v>
      </c>
      <c r="S1506" s="5">
        <f t="shared" si="61"/>
        <v>0</v>
      </c>
      <c r="T1506" s="5">
        <v>1642.166369</v>
      </c>
      <c r="U1506" s="5">
        <f t="shared" si="4"/>
        <v>7.4037716058298138</v>
      </c>
      <c r="V1506" s="2">
        <v>0</v>
      </c>
      <c r="W1506" s="12">
        <v>0</v>
      </c>
      <c r="X1506" s="5">
        <v>0.27229999999999999</v>
      </c>
      <c r="Y1506" s="6">
        <f t="shared" si="93"/>
        <v>99.963289280469894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6">
        <v>0</v>
      </c>
      <c r="AJ1506" s="6">
        <v>0</v>
      </c>
      <c r="AK1506" s="6">
        <v>1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11">
        <v>0</v>
      </c>
      <c r="AT1506" s="5">
        <v>0</v>
      </c>
      <c r="AU1506" s="5">
        <v>1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</row>
    <row r="1507" spans="1:52" ht="15.75" customHeight="1">
      <c r="A1507" s="4">
        <v>43252</v>
      </c>
      <c r="B1507" s="2" t="s">
        <v>5</v>
      </c>
      <c r="C1507" s="2">
        <v>3</v>
      </c>
      <c r="D1507" s="5" t="s">
        <v>17</v>
      </c>
      <c r="E1507" s="5">
        <v>1033983.72</v>
      </c>
      <c r="F1507" s="6">
        <f t="shared" si="0"/>
        <v>13.848929589245712</v>
      </c>
      <c r="G1507" s="7">
        <v>227153.66399999999</v>
      </c>
      <c r="H1507" s="31">
        <f t="shared" si="94"/>
        <v>1291189.2480000001</v>
      </c>
      <c r="I1507" s="10">
        <f t="shared" si="91"/>
        <v>14.071074249325605</v>
      </c>
      <c r="J1507" s="10">
        <v>2</v>
      </c>
      <c r="K1507" s="10">
        <v>340.32</v>
      </c>
      <c r="L1507" s="6">
        <f t="shared" si="59"/>
        <v>5.8298863514519272</v>
      </c>
      <c r="M1507" s="11">
        <v>80.571635979999996</v>
      </c>
      <c r="N1507" s="11">
        <f t="shared" si="60"/>
        <v>4.4014816032594606</v>
      </c>
      <c r="O1507" s="5">
        <v>0</v>
      </c>
      <c r="P1507" s="5">
        <v>1</v>
      </c>
      <c r="Q1507" s="5">
        <v>0</v>
      </c>
      <c r="R1507" s="5">
        <v>0</v>
      </c>
      <c r="S1507" s="5">
        <f t="shared" si="61"/>
        <v>0</v>
      </c>
      <c r="T1507" s="5">
        <v>1642.166369</v>
      </c>
      <c r="U1507" s="5">
        <f t="shared" si="4"/>
        <v>7.4037716058298138</v>
      </c>
      <c r="V1507" s="2">
        <v>0</v>
      </c>
      <c r="W1507" s="12">
        <v>0</v>
      </c>
      <c r="X1507" s="5">
        <v>0.27229999999999999</v>
      </c>
      <c r="Y1507" s="6">
        <f t="shared" si="93"/>
        <v>99.963289280469894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6">
        <v>0</v>
      </c>
      <c r="AJ1507" s="6">
        <v>0</v>
      </c>
      <c r="AK1507" s="6">
        <v>0</v>
      </c>
      <c r="AL1507" s="6">
        <v>1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11">
        <v>0</v>
      </c>
      <c r="AT1507" s="5">
        <v>0</v>
      </c>
      <c r="AU1507" s="5">
        <v>1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</row>
    <row r="1508" spans="1:52" ht="15.75" customHeight="1">
      <c r="A1508" s="4">
        <v>43282</v>
      </c>
      <c r="B1508" s="2" t="s">
        <v>5</v>
      </c>
      <c r="C1508" s="2">
        <v>3</v>
      </c>
      <c r="D1508" s="5" t="s">
        <v>17</v>
      </c>
      <c r="E1508" s="5">
        <v>1654373.952</v>
      </c>
      <c r="F1508" s="6">
        <f t="shared" si="0"/>
        <v>14.318933218491447</v>
      </c>
      <c r="G1508" s="7">
        <v>230142.52799999999</v>
      </c>
      <c r="H1508" s="31">
        <f t="shared" si="94"/>
        <v>1521331.7760000001</v>
      </c>
      <c r="I1508" s="10">
        <f t="shared" si="91"/>
        <v>14.235096677632017</v>
      </c>
      <c r="J1508" s="10">
        <v>2</v>
      </c>
      <c r="K1508" s="10">
        <v>401.95</v>
      </c>
      <c r="L1508" s="6">
        <f t="shared" si="59"/>
        <v>5.9963277027739696</v>
      </c>
      <c r="M1508" s="11">
        <v>125.58990319999999</v>
      </c>
      <c r="N1508" s="11">
        <f t="shared" si="60"/>
        <v>4.84095275297509</v>
      </c>
      <c r="O1508" s="5">
        <v>0</v>
      </c>
      <c r="P1508" s="5">
        <v>1</v>
      </c>
      <c r="Q1508" s="5">
        <v>0</v>
      </c>
      <c r="R1508" s="5">
        <v>0</v>
      </c>
      <c r="S1508" s="5">
        <f t="shared" si="61"/>
        <v>0</v>
      </c>
      <c r="T1508" s="5">
        <v>1642.166369</v>
      </c>
      <c r="U1508" s="5">
        <f t="shared" si="4"/>
        <v>7.4037716058298138</v>
      </c>
      <c r="V1508" s="2">
        <v>0</v>
      </c>
      <c r="W1508" s="12">
        <v>0</v>
      </c>
      <c r="X1508" s="5">
        <v>0.2722</v>
      </c>
      <c r="Y1508" s="6">
        <f t="shared" si="93"/>
        <v>99.926578560939802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1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11">
        <v>0</v>
      </c>
      <c r="AT1508" s="5">
        <v>0</v>
      </c>
      <c r="AU1508" s="5">
        <v>1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</row>
    <row r="1509" spans="1:52" ht="15.75" customHeight="1">
      <c r="A1509" s="4">
        <v>43313</v>
      </c>
      <c r="B1509" s="2" t="s">
        <v>5</v>
      </c>
      <c r="C1509" s="2">
        <v>3</v>
      </c>
      <c r="D1509" s="5" t="s">
        <v>17</v>
      </c>
      <c r="E1509" s="5">
        <v>1240780.4639999999</v>
      </c>
      <c r="F1509" s="6">
        <f t="shared" si="0"/>
        <v>14.031251146039667</v>
      </c>
      <c r="G1509" s="7">
        <v>254053.44</v>
      </c>
      <c r="H1509" s="31">
        <f t="shared" si="94"/>
        <v>1775385.216</v>
      </c>
      <c r="I1509" s="10">
        <f t="shared" si="91"/>
        <v>14.389527980444139</v>
      </c>
      <c r="J1509" s="10">
        <v>2</v>
      </c>
      <c r="K1509" s="10">
        <v>390.44</v>
      </c>
      <c r="L1509" s="6">
        <f t="shared" si="59"/>
        <v>5.9672743083067648</v>
      </c>
      <c r="M1509" s="11">
        <v>125.58990319999999</v>
      </c>
      <c r="N1509" s="11">
        <f t="shared" si="60"/>
        <v>4.84095275297509</v>
      </c>
      <c r="O1509" s="5">
        <v>0</v>
      </c>
      <c r="P1509" s="5">
        <v>1</v>
      </c>
      <c r="Q1509" s="5">
        <v>0</v>
      </c>
      <c r="R1509" s="5">
        <v>0</v>
      </c>
      <c r="S1509" s="5">
        <f t="shared" si="61"/>
        <v>0</v>
      </c>
      <c r="T1509" s="5">
        <v>1642.166369</v>
      </c>
      <c r="U1509" s="5">
        <f t="shared" si="4"/>
        <v>7.4037716058298138</v>
      </c>
      <c r="V1509" s="2">
        <v>0</v>
      </c>
      <c r="W1509" s="12">
        <v>0</v>
      </c>
      <c r="X1509" s="5">
        <v>0.27239999999999998</v>
      </c>
      <c r="Y1509" s="6">
        <f t="shared" si="93"/>
        <v>100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1</v>
      </c>
      <c r="AO1509" s="6">
        <v>0</v>
      </c>
      <c r="AP1509" s="6">
        <v>0</v>
      </c>
      <c r="AQ1509" s="6">
        <v>0</v>
      </c>
      <c r="AR1509" s="6">
        <v>0</v>
      </c>
      <c r="AS1509" s="11">
        <v>0</v>
      </c>
      <c r="AT1509" s="5">
        <v>0</v>
      </c>
      <c r="AU1509" s="5">
        <v>1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</row>
    <row r="1510" spans="1:52" ht="15.75" customHeight="1">
      <c r="A1510" s="4">
        <v>43344</v>
      </c>
      <c r="B1510" s="2" t="s">
        <v>5</v>
      </c>
      <c r="C1510" s="2">
        <v>3</v>
      </c>
      <c r="D1510" s="5" t="s">
        <v>17</v>
      </c>
      <c r="E1510" s="5">
        <v>1189081.2779999999</v>
      </c>
      <c r="F1510" s="6">
        <f t="shared" si="0"/>
        <v>13.988691531620871</v>
      </c>
      <c r="G1510" s="7">
        <v>233131.39199999999</v>
      </c>
      <c r="H1510" s="31">
        <f t="shared" si="94"/>
        <v>2008516.608</v>
      </c>
      <c r="I1510" s="10">
        <f t="shared" si="91"/>
        <v>14.512907001604644</v>
      </c>
      <c r="J1510" s="10">
        <v>2</v>
      </c>
      <c r="K1510" s="10">
        <v>346.35</v>
      </c>
      <c r="L1510" s="6">
        <f t="shared" si="59"/>
        <v>5.8474498244686144</v>
      </c>
      <c r="M1510" s="11">
        <v>125.58990319999999</v>
      </c>
      <c r="N1510" s="11">
        <f t="shared" si="60"/>
        <v>4.84095275297509</v>
      </c>
      <c r="O1510" s="5">
        <v>0</v>
      </c>
      <c r="P1510" s="5">
        <v>1</v>
      </c>
      <c r="Q1510" s="5">
        <v>0</v>
      </c>
      <c r="R1510" s="5">
        <v>0</v>
      </c>
      <c r="S1510" s="5">
        <f t="shared" si="61"/>
        <v>0</v>
      </c>
      <c r="T1510" s="5">
        <v>1642.166369</v>
      </c>
      <c r="U1510" s="5">
        <f t="shared" si="4"/>
        <v>7.4037716058298138</v>
      </c>
      <c r="V1510" s="2">
        <v>0</v>
      </c>
      <c r="W1510" s="12">
        <v>0</v>
      </c>
      <c r="X1510" s="5">
        <v>0.27239999999999998</v>
      </c>
      <c r="Y1510" s="6">
        <f t="shared" si="93"/>
        <v>100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1</v>
      </c>
      <c r="AP1510" s="6">
        <v>0</v>
      </c>
      <c r="AQ1510" s="6">
        <v>0</v>
      </c>
      <c r="AR1510" s="6">
        <v>0</v>
      </c>
      <c r="AS1510" s="11">
        <v>0</v>
      </c>
      <c r="AT1510" s="5">
        <v>0</v>
      </c>
      <c r="AU1510" s="5">
        <v>1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</row>
    <row r="1511" spans="1:52" ht="15.75" customHeight="1">
      <c r="A1511" s="4">
        <v>43374</v>
      </c>
      <c r="B1511" s="2" t="s">
        <v>5</v>
      </c>
      <c r="C1511" s="2">
        <v>3</v>
      </c>
      <c r="D1511" s="5" t="s">
        <v>17</v>
      </c>
      <c r="E1511" s="5">
        <v>1964569.068</v>
      </c>
      <c r="F1511" s="6">
        <f t="shared" si="0"/>
        <v>14.490783475418107</v>
      </c>
      <c r="G1511" s="7">
        <v>143465.47200000001</v>
      </c>
      <c r="H1511" s="31">
        <f t="shared" si="94"/>
        <v>2151982.0800000001</v>
      </c>
      <c r="I1511" s="10">
        <f t="shared" si="91"/>
        <v>14.581899873091595</v>
      </c>
      <c r="J1511" s="10">
        <v>2</v>
      </c>
      <c r="K1511" s="10">
        <v>383.7</v>
      </c>
      <c r="L1511" s="6">
        <f t="shared" si="59"/>
        <v>5.9498609972529071</v>
      </c>
      <c r="M1511" s="11">
        <v>99.826084539999997</v>
      </c>
      <c r="N1511" s="11">
        <f t="shared" si="60"/>
        <v>4.6133970973591545</v>
      </c>
      <c r="O1511" s="5">
        <v>0</v>
      </c>
      <c r="P1511" s="5">
        <v>1</v>
      </c>
      <c r="Q1511" s="5">
        <v>0</v>
      </c>
      <c r="R1511" s="5">
        <v>0</v>
      </c>
      <c r="S1511" s="5">
        <f t="shared" si="61"/>
        <v>0</v>
      </c>
      <c r="T1511" s="5">
        <v>1642.166369</v>
      </c>
      <c r="U1511" s="5">
        <f t="shared" si="4"/>
        <v>7.4037716058298138</v>
      </c>
      <c r="V1511" s="2">
        <v>0</v>
      </c>
      <c r="W1511" s="12">
        <v>0</v>
      </c>
      <c r="X1511" s="5">
        <v>0.27229999999999999</v>
      </c>
      <c r="Y1511" s="6">
        <f t="shared" si="93"/>
        <v>99.963289280469894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1</v>
      </c>
      <c r="AQ1511" s="6">
        <v>0</v>
      </c>
      <c r="AR1511" s="6">
        <v>0</v>
      </c>
      <c r="AS1511" s="11">
        <v>0</v>
      </c>
      <c r="AT1511" s="5">
        <v>0</v>
      </c>
      <c r="AU1511" s="5">
        <v>1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</row>
    <row r="1512" spans="1:52" ht="15.75" customHeight="1">
      <c r="A1512" s="4">
        <v>43405</v>
      </c>
      <c r="B1512" s="2" t="s">
        <v>5</v>
      </c>
      <c r="C1512" s="2">
        <v>3</v>
      </c>
      <c r="D1512" s="5" t="s">
        <v>17</v>
      </c>
      <c r="E1512" s="5">
        <v>1447577.2080000001</v>
      </c>
      <c r="F1512" s="6">
        <f t="shared" si="0"/>
        <v>14.185401825866924</v>
      </c>
      <c r="G1512" s="7">
        <v>122543.424</v>
      </c>
      <c r="H1512" s="31">
        <f t="shared" si="94"/>
        <v>2274525.5040000002</v>
      </c>
      <c r="I1512" s="10">
        <f t="shared" si="91"/>
        <v>14.63728201894318</v>
      </c>
      <c r="J1512" s="10">
        <v>2</v>
      </c>
      <c r="K1512" s="10">
        <v>402.49</v>
      </c>
      <c r="L1512" s="6">
        <f t="shared" si="59"/>
        <v>5.9976702518294864</v>
      </c>
      <c r="M1512" s="11">
        <v>99.826084539999997</v>
      </c>
      <c r="N1512" s="11">
        <f t="shared" si="60"/>
        <v>4.6133970973591545</v>
      </c>
      <c r="O1512" s="5">
        <v>0</v>
      </c>
      <c r="P1512" s="5">
        <v>1</v>
      </c>
      <c r="Q1512" s="5">
        <v>0</v>
      </c>
      <c r="R1512" s="5">
        <v>0</v>
      </c>
      <c r="S1512" s="5">
        <f t="shared" si="61"/>
        <v>0</v>
      </c>
      <c r="T1512" s="5">
        <v>1642.166369</v>
      </c>
      <c r="U1512" s="5">
        <f t="shared" si="4"/>
        <v>7.4037716058298138</v>
      </c>
      <c r="V1512" s="2">
        <v>0</v>
      </c>
      <c r="W1512" s="12">
        <v>0</v>
      </c>
      <c r="X1512" s="5">
        <v>0.27210000000000001</v>
      </c>
      <c r="Y1512" s="6">
        <f t="shared" si="93"/>
        <v>99.889867841409711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1</v>
      </c>
      <c r="AR1512" s="6">
        <v>0</v>
      </c>
      <c r="AS1512" s="11">
        <v>0</v>
      </c>
      <c r="AT1512" s="5">
        <v>0</v>
      </c>
      <c r="AU1512" s="5">
        <v>1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</row>
    <row r="1513" spans="1:52" ht="15.75" customHeight="1">
      <c r="A1513" s="4">
        <v>43435</v>
      </c>
      <c r="B1513" s="2" t="s">
        <v>5</v>
      </c>
      <c r="C1513" s="2">
        <v>3</v>
      </c>
      <c r="D1513" s="5" t="s">
        <v>17</v>
      </c>
      <c r="E1513" s="5">
        <v>1654373.952</v>
      </c>
      <c r="F1513" s="6">
        <f t="shared" si="0"/>
        <v>14.318933218491447</v>
      </c>
      <c r="G1513" s="7">
        <v>140476.60800000001</v>
      </c>
      <c r="H1513" s="31">
        <f t="shared" si="94"/>
        <v>2415002.1120000002</v>
      </c>
      <c r="I1513" s="10">
        <f t="shared" si="91"/>
        <v>14.697210719602589</v>
      </c>
      <c r="J1513" s="10">
        <v>2</v>
      </c>
      <c r="K1513" s="10">
        <v>390.49</v>
      </c>
      <c r="L1513" s="6">
        <f t="shared" si="59"/>
        <v>5.9674023607572231</v>
      </c>
      <c r="M1513" s="11">
        <v>99.826084539999997</v>
      </c>
      <c r="N1513" s="11">
        <f t="shared" si="60"/>
        <v>4.6133970973591545</v>
      </c>
      <c r="O1513" s="5">
        <v>0</v>
      </c>
      <c r="P1513" s="5">
        <v>1</v>
      </c>
      <c r="Q1513" s="5">
        <v>0</v>
      </c>
      <c r="R1513" s="5">
        <v>0</v>
      </c>
      <c r="S1513" s="5">
        <f t="shared" si="61"/>
        <v>0</v>
      </c>
      <c r="T1513" s="5">
        <v>1642.166369</v>
      </c>
      <c r="U1513" s="5">
        <f t="shared" si="4"/>
        <v>7.4037716058298138</v>
      </c>
      <c r="V1513" s="2">
        <v>0</v>
      </c>
      <c r="W1513" s="12">
        <v>0</v>
      </c>
      <c r="X1513" s="5">
        <v>0.27229999999999999</v>
      </c>
      <c r="Y1513" s="6">
        <f t="shared" si="93"/>
        <v>99.963289280469894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1</v>
      </c>
      <c r="AS1513" s="11">
        <v>0</v>
      </c>
      <c r="AT1513" s="5">
        <v>0</v>
      </c>
      <c r="AU1513" s="5">
        <v>1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</row>
    <row r="1514" spans="1:52" ht="15.75" customHeight="1">
      <c r="A1514" s="4">
        <v>43466</v>
      </c>
      <c r="B1514" s="2" t="s">
        <v>5</v>
      </c>
      <c r="C1514" s="2">
        <v>3</v>
      </c>
      <c r="D1514" s="5" t="s">
        <v>17</v>
      </c>
      <c r="E1514" s="5">
        <v>1421740.32</v>
      </c>
      <c r="F1514" s="6">
        <f t="shared" si="0"/>
        <v>14.16739225663523</v>
      </c>
      <c r="G1514" s="7">
        <v>132008.16</v>
      </c>
      <c r="H1514" s="31">
        <f t="shared" si="94"/>
        <v>2547010.2720000003</v>
      </c>
      <c r="I1514" s="10">
        <f t="shared" si="91"/>
        <v>14.750430786933439</v>
      </c>
      <c r="J1514" s="10">
        <v>2</v>
      </c>
      <c r="K1514" s="10">
        <v>401.35</v>
      </c>
      <c r="L1514" s="6">
        <f t="shared" si="59"/>
        <v>5.9948338645775863</v>
      </c>
      <c r="M1514" s="11">
        <v>142.5</v>
      </c>
      <c r="N1514" s="11">
        <f t="shared" si="60"/>
        <v>4.966335035199676</v>
      </c>
      <c r="O1514" s="5">
        <v>0</v>
      </c>
      <c r="P1514" s="5">
        <v>1</v>
      </c>
      <c r="Q1514" s="5">
        <v>0</v>
      </c>
      <c r="R1514" s="5">
        <v>0</v>
      </c>
      <c r="S1514" s="5">
        <f t="shared" si="61"/>
        <v>0</v>
      </c>
      <c r="T1514" s="5">
        <v>1642.166369</v>
      </c>
      <c r="U1514" s="5">
        <f t="shared" si="4"/>
        <v>7.4037716058298138</v>
      </c>
      <c r="V1514" s="2">
        <v>0</v>
      </c>
      <c r="W1514" s="12">
        <v>0</v>
      </c>
      <c r="X1514" s="5">
        <v>0.27229999999999999</v>
      </c>
      <c r="Y1514" s="6">
        <f t="shared" si="93"/>
        <v>99.963289280469894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1</v>
      </c>
      <c r="AH1514" s="5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11">
        <v>0</v>
      </c>
      <c r="AT1514" s="5">
        <v>0</v>
      </c>
      <c r="AU1514" s="5">
        <v>1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</row>
    <row r="1515" spans="1:52" ht="15.75" customHeight="1">
      <c r="A1515" s="4">
        <v>43497</v>
      </c>
      <c r="B1515" s="2" t="s">
        <v>5</v>
      </c>
      <c r="C1515" s="2">
        <v>3</v>
      </c>
      <c r="D1515" s="5" t="s">
        <v>17</v>
      </c>
      <c r="E1515" s="5">
        <v>1312375.68</v>
      </c>
      <c r="F1515" s="6">
        <f t="shared" si="0"/>
        <v>14.087349548961694</v>
      </c>
      <c r="G1515" s="7">
        <v>146952.48000000001</v>
      </c>
      <c r="H1515" s="31">
        <f t="shared" si="94"/>
        <v>2693962.7520000003</v>
      </c>
      <c r="I1515" s="10">
        <f t="shared" si="91"/>
        <v>14.806523809576239</v>
      </c>
      <c r="J1515" s="10">
        <v>2</v>
      </c>
      <c r="K1515" s="10">
        <v>389.37</v>
      </c>
      <c r="L1515" s="6">
        <f t="shared" si="59"/>
        <v>5.9645300483677772</v>
      </c>
      <c r="M1515" s="11">
        <v>142.5</v>
      </c>
      <c r="N1515" s="11">
        <f t="shared" si="60"/>
        <v>4.966335035199676</v>
      </c>
      <c r="O1515" s="5">
        <v>0</v>
      </c>
      <c r="P1515" s="5">
        <v>1</v>
      </c>
      <c r="Q1515" s="5">
        <v>0</v>
      </c>
      <c r="R1515" s="5">
        <v>0</v>
      </c>
      <c r="S1515" s="5">
        <f t="shared" si="61"/>
        <v>0</v>
      </c>
      <c r="T1515" s="5">
        <v>1642.166369</v>
      </c>
      <c r="U1515" s="5">
        <f t="shared" si="4"/>
        <v>7.4037716058298138</v>
      </c>
      <c r="V1515" s="2">
        <v>0</v>
      </c>
      <c r="W1515" s="12">
        <v>0</v>
      </c>
      <c r="X1515" s="5">
        <v>0.2722</v>
      </c>
      <c r="Y1515" s="6">
        <f t="shared" si="93"/>
        <v>99.926578560939802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1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11">
        <v>0</v>
      </c>
      <c r="AT1515" s="5">
        <v>0</v>
      </c>
      <c r="AU1515" s="5">
        <v>1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</row>
    <row r="1516" spans="1:52" ht="15.75" customHeight="1">
      <c r="A1516" s="4">
        <v>43525</v>
      </c>
      <c r="B1516" s="2" t="s">
        <v>5</v>
      </c>
      <c r="C1516" s="2">
        <v>3</v>
      </c>
      <c r="D1516" s="5" t="s">
        <v>17</v>
      </c>
      <c r="E1516" s="5">
        <v>984281.76</v>
      </c>
      <c r="F1516" s="6">
        <f t="shared" si="0"/>
        <v>13.799667476509912</v>
      </c>
      <c r="G1516" s="7">
        <v>214201.92</v>
      </c>
      <c r="H1516" s="31">
        <f t="shared" si="94"/>
        <v>2908164.6720000003</v>
      </c>
      <c r="I1516" s="10">
        <f t="shared" si="91"/>
        <v>14.883032743267499</v>
      </c>
      <c r="J1516" s="10">
        <v>2</v>
      </c>
      <c r="K1516" s="10">
        <v>384.07</v>
      </c>
      <c r="L1516" s="6">
        <f t="shared" si="59"/>
        <v>5.950824827641287</v>
      </c>
      <c r="M1516" s="11">
        <v>142.5</v>
      </c>
      <c r="N1516" s="11">
        <f t="shared" si="60"/>
        <v>4.966335035199676</v>
      </c>
      <c r="O1516" s="5">
        <v>0</v>
      </c>
      <c r="P1516" s="5">
        <v>1</v>
      </c>
      <c r="Q1516" s="5">
        <v>0</v>
      </c>
      <c r="R1516" s="5">
        <v>0</v>
      </c>
      <c r="S1516" s="5">
        <f t="shared" si="61"/>
        <v>0</v>
      </c>
      <c r="T1516" s="5">
        <v>1642.166369</v>
      </c>
      <c r="U1516" s="5">
        <f t="shared" si="4"/>
        <v>7.4037716058298138</v>
      </c>
      <c r="V1516" s="2">
        <v>0</v>
      </c>
      <c r="W1516" s="12">
        <v>0</v>
      </c>
      <c r="X1516" s="5">
        <v>0.27239999999999998</v>
      </c>
      <c r="Y1516" s="6">
        <f t="shared" si="93"/>
        <v>100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6">
        <v>1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11">
        <v>0</v>
      </c>
      <c r="AT1516" s="5">
        <v>0</v>
      </c>
      <c r="AU1516" s="5">
        <v>1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</row>
    <row r="1517" spans="1:52" ht="15.75" customHeight="1">
      <c r="A1517" s="4">
        <v>43556</v>
      </c>
      <c r="B1517" s="2" t="s">
        <v>5</v>
      </c>
      <c r="C1517" s="2">
        <v>3</v>
      </c>
      <c r="D1517" s="5" t="s">
        <v>17</v>
      </c>
      <c r="E1517" s="5">
        <v>765552.48</v>
      </c>
      <c r="F1517" s="6">
        <f t="shared" si="0"/>
        <v>13.548353048229007</v>
      </c>
      <c r="G1517" s="7">
        <v>206729.76</v>
      </c>
      <c r="H1517" s="31">
        <f t="shared" si="94"/>
        <v>3114894.432</v>
      </c>
      <c r="I1517" s="10">
        <f t="shared" si="91"/>
        <v>14.951705819420736</v>
      </c>
      <c r="J1517" s="10">
        <v>2</v>
      </c>
      <c r="K1517" s="10">
        <v>374.23</v>
      </c>
      <c r="L1517" s="6">
        <f t="shared" si="59"/>
        <v>5.9248705816579976</v>
      </c>
      <c r="M1517" s="11">
        <v>124.5865874</v>
      </c>
      <c r="N1517" s="11">
        <f t="shared" si="60"/>
        <v>4.8329954601152698</v>
      </c>
      <c r="O1517" s="5">
        <v>0</v>
      </c>
      <c r="P1517" s="5">
        <v>1</v>
      </c>
      <c r="Q1517" s="5">
        <v>0</v>
      </c>
      <c r="R1517" s="5">
        <v>0</v>
      </c>
      <c r="S1517" s="5">
        <f t="shared" si="61"/>
        <v>0</v>
      </c>
      <c r="T1517" s="5">
        <v>1642.166369</v>
      </c>
      <c r="U1517" s="5">
        <f t="shared" si="4"/>
        <v>7.4037716058298138</v>
      </c>
      <c r="V1517" s="2">
        <v>0</v>
      </c>
      <c r="W1517" s="12">
        <v>0</v>
      </c>
      <c r="X1517" s="5">
        <v>0.2722</v>
      </c>
      <c r="Y1517" s="6">
        <f t="shared" si="93"/>
        <v>99.926578560939802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6">
        <v>0</v>
      </c>
      <c r="AJ1517" s="6">
        <v>1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11">
        <v>0</v>
      </c>
      <c r="AT1517" s="5">
        <v>0</v>
      </c>
      <c r="AU1517" s="5">
        <v>1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</row>
    <row r="1518" spans="1:52" ht="15.75" customHeight="1">
      <c r="A1518" s="9">
        <v>43586</v>
      </c>
      <c r="B1518" s="2" t="s">
        <v>5</v>
      </c>
      <c r="C1518" s="2">
        <v>3</v>
      </c>
      <c r="D1518" s="5" t="s">
        <v>17</v>
      </c>
      <c r="E1518" s="5">
        <v>1640469.6</v>
      </c>
      <c r="F1518" s="6">
        <f t="shared" si="0"/>
        <v>14.310493100275902</v>
      </c>
      <c r="G1518" s="7">
        <v>186804</v>
      </c>
      <c r="H1518" s="31">
        <f t="shared" si="94"/>
        <v>3301698.432</v>
      </c>
      <c r="I1518" s="10">
        <f t="shared" si="91"/>
        <v>15.009947570399893</v>
      </c>
      <c r="J1518" s="10">
        <v>2</v>
      </c>
      <c r="K1518" s="10">
        <v>425.1</v>
      </c>
      <c r="L1518" s="6">
        <f t="shared" si="59"/>
        <v>6.0523244353647447</v>
      </c>
      <c r="M1518" s="11">
        <v>124.5865874</v>
      </c>
      <c r="N1518" s="11">
        <f t="shared" si="60"/>
        <v>4.8329954601152698</v>
      </c>
      <c r="O1518" s="5">
        <v>0</v>
      </c>
      <c r="P1518" s="5">
        <v>1</v>
      </c>
      <c r="Q1518" s="5">
        <v>0</v>
      </c>
      <c r="R1518" s="5">
        <v>0</v>
      </c>
      <c r="S1518" s="5">
        <f t="shared" si="61"/>
        <v>0</v>
      </c>
      <c r="T1518" s="5">
        <v>1642.166369</v>
      </c>
      <c r="U1518" s="5">
        <f t="shared" si="4"/>
        <v>7.4037716058298138</v>
      </c>
      <c r="V1518" s="2">
        <v>0</v>
      </c>
      <c r="W1518" s="12">
        <v>0</v>
      </c>
      <c r="X1518" s="5">
        <v>0.27229999999999999</v>
      </c>
      <c r="Y1518" s="6">
        <f t="shared" si="93"/>
        <v>99.963289280469894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6">
        <v>0</v>
      </c>
      <c r="AJ1518" s="6">
        <v>0</v>
      </c>
      <c r="AK1518" s="6">
        <v>1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11">
        <v>0</v>
      </c>
      <c r="AT1518" s="5">
        <v>0</v>
      </c>
      <c r="AU1518" s="5">
        <v>1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</row>
    <row r="1519" spans="1:52" ht="15.75" customHeight="1">
      <c r="A1519" s="4">
        <v>43617</v>
      </c>
      <c r="B1519" s="2" t="s">
        <v>5</v>
      </c>
      <c r="C1519" s="2">
        <v>3</v>
      </c>
      <c r="D1519" s="5" t="s">
        <v>17</v>
      </c>
      <c r="E1519" s="5">
        <v>1093646.3999999999</v>
      </c>
      <c r="F1519" s="6">
        <f t="shared" si="0"/>
        <v>13.905027992167739</v>
      </c>
      <c r="G1519" s="7">
        <v>189294.72</v>
      </c>
      <c r="H1519" s="31">
        <f t="shared" si="94"/>
        <v>3490993.1520000002</v>
      </c>
      <c r="I1519" s="10">
        <f t="shared" si="91"/>
        <v>15.065696824469667</v>
      </c>
      <c r="J1519" s="10">
        <v>2</v>
      </c>
      <c r="K1519" s="10">
        <v>374.76</v>
      </c>
      <c r="L1519" s="6">
        <f t="shared" si="59"/>
        <v>5.9262858210829874</v>
      </c>
      <c r="M1519" s="11">
        <v>124.5865874</v>
      </c>
      <c r="N1519" s="11">
        <f t="shared" si="60"/>
        <v>4.8329954601152698</v>
      </c>
      <c r="O1519" s="5">
        <v>0</v>
      </c>
      <c r="P1519" s="5">
        <v>1</v>
      </c>
      <c r="Q1519" s="5">
        <v>0</v>
      </c>
      <c r="R1519" s="5">
        <v>0</v>
      </c>
      <c r="S1519" s="5">
        <f t="shared" si="61"/>
        <v>0</v>
      </c>
      <c r="T1519" s="5">
        <v>1642.166369</v>
      </c>
      <c r="U1519" s="5">
        <f t="shared" si="4"/>
        <v>7.4037716058298138</v>
      </c>
      <c r="V1519" s="2">
        <v>0</v>
      </c>
      <c r="W1519" s="12">
        <v>0</v>
      </c>
      <c r="X1519" s="5">
        <v>0.27200000000000002</v>
      </c>
      <c r="Y1519" s="6">
        <f t="shared" si="93"/>
        <v>99.853157121879605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6">
        <v>0</v>
      </c>
      <c r="AJ1519" s="6">
        <v>0</v>
      </c>
      <c r="AK1519" s="6">
        <v>0</v>
      </c>
      <c r="AL1519" s="6">
        <v>1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11">
        <v>0</v>
      </c>
      <c r="AT1519" s="5">
        <v>0</v>
      </c>
      <c r="AU1519" s="5">
        <v>1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</row>
    <row r="1520" spans="1:52" ht="15.75" customHeight="1">
      <c r="A1520" s="4">
        <v>43647</v>
      </c>
      <c r="B1520" s="2" t="s">
        <v>5</v>
      </c>
      <c r="C1520" s="2">
        <v>3</v>
      </c>
      <c r="D1520" s="5" t="s">
        <v>17</v>
      </c>
      <c r="E1520" s="5">
        <v>1749834.24</v>
      </c>
      <c r="F1520" s="6">
        <f t="shared" si="0"/>
        <v>14.375031621413473</v>
      </c>
      <c r="G1520" s="7">
        <v>191785.44</v>
      </c>
      <c r="H1520" s="31">
        <f t="shared" si="94"/>
        <v>3682778.5920000002</v>
      </c>
      <c r="I1520" s="10">
        <f t="shared" si="91"/>
        <v>15.119178077410538</v>
      </c>
      <c r="J1520" s="10">
        <v>2</v>
      </c>
      <c r="K1520" s="10">
        <v>428.56</v>
      </c>
      <c r="L1520" s="6">
        <f t="shared" si="59"/>
        <v>6.0604307515727047</v>
      </c>
      <c r="M1520" s="11">
        <v>152.85310079999999</v>
      </c>
      <c r="N1520" s="11">
        <f t="shared" si="60"/>
        <v>5.0359982562610801</v>
      </c>
      <c r="O1520" s="5">
        <v>0</v>
      </c>
      <c r="P1520" s="5">
        <v>1</v>
      </c>
      <c r="Q1520" s="5">
        <v>0</v>
      </c>
      <c r="R1520" s="5">
        <v>0</v>
      </c>
      <c r="S1520" s="5">
        <f t="shared" si="61"/>
        <v>0</v>
      </c>
      <c r="T1520" s="5">
        <v>1642.166369</v>
      </c>
      <c r="U1520" s="5">
        <f t="shared" si="4"/>
        <v>7.4037716058298138</v>
      </c>
      <c r="V1520" s="2">
        <v>0</v>
      </c>
      <c r="W1520" s="12">
        <v>0</v>
      </c>
      <c r="X1520" s="5">
        <v>0.2722</v>
      </c>
      <c r="Y1520" s="6">
        <f t="shared" si="93"/>
        <v>99.926578560939802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1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11">
        <v>0</v>
      </c>
      <c r="AT1520" s="5">
        <v>0</v>
      </c>
      <c r="AU1520" s="5">
        <v>1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</row>
    <row r="1521" spans="1:52" ht="15.75" customHeight="1">
      <c r="A1521" s="4">
        <v>43678</v>
      </c>
      <c r="B1521" s="2" t="s">
        <v>5</v>
      </c>
      <c r="C1521" s="2">
        <v>3</v>
      </c>
      <c r="D1521" s="5" t="s">
        <v>17</v>
      </c>
      <c r="E1521" s="5">
        <v>1257693.3600000001</v>
      </c>
      <c r="F1521" s="6">
        <f t="shared" si="0"/>
        <v>14.044789934542898</v>
      </c>
      <c r="G1521" s="7">
        <v>211711.2</v>
      </c>
      <c r="H1521" s="31">
        <f t="shared" si="94"/>
        <v>3894489.7920000004</v>
      </c>
      <c r="I1521" s="10">
        <f t="shared" si="91"/>
        <v>15.175073238206339</v>
      </c>
      <c r="J1521" s="10">
        <v>2</v>
      </c>
      <c r="K1521" s="10">
        <v>388</v>
      </c>
      <c r="L1521" s="6">
        <f t="shared" si="59"/>
        <v>5.9610053396232736</v>
      </c>
      <c r="M1521" s="11">
        <v>152.85310079999999</v>
      </c>
      <c r="N1521" s="11">
        <f t="shared" si="60"/>
        <v>5.0359982562610801</v>
      </c>
      <c r="O1521" s="5">
        <v>0</v>
      </c>
      <c r="P1521" s="5">
        <v>1</v>
      </c>
      <c r="Q1521" s="5">
        <v>0</v>
      </c>
      <c r="R1521" s="5">
        <v>0</v>
      </c>
      <c r="S1521" s="5">
        <f t="shared" si="61"/>
        <v>0</v>
      </c>
      <c r="T1521" s="5">
        <v>1642.166369</v>
      </c>
      <c r="U1521" s="5">
        <f t="shared" si="4"/>
        <v>7.4037716058298138</v>
      </c>
      <c r="V1521" s="2">
        <v>0</v>
      </c>
      <c r="W1521" s="12">
        <v>0</v>
      </c>
      <c r="X1521" s="5">
        <v>0.27210000000000001</v>
      </c>
      <c r="Y1521" s="6">
        <f t="shared" si="93"/>
        <v>99.889867841409711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1</v>
      </c>
      <c r="AO1521" s="6">
        <v>0</v>
      </c>
      <c r="AP1521" s="6">
        <v>0</v>
      </c>
      <c r="AQ1521" s="6">
        <v>0</v>
      </c>
      <c r="AR1521" s="6">
        <v>0</v>
      </c>
      <c r="AS1521" s="11">
        <v>0</v>
      </c>
      <c r="AT1521" s="5">
        <v>0</v>
      </c>
      <c r="AU1521" s="5">
        <v>1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</row>
    <row r="1522" spans="1:52" ht="15.75" customHeight="1">
      <c r="A1522" s="4">
        <v>43709</v>
      </c>
      <c r="B1522" s="2" t="s">
        <v>5</v>
      </c>
      <c r="C1522" s="2">
        <v>3</v>
      </c>
      <c r="D1522" s="5" t="s">
        <v>17</v>
      </c>
      <c r="E1522" s="5">
        <v>1203011.04</v>
      </c>
      <c r="F1522" s="6">
        <f t="shared" si="0"/>
        <v>14.000338171972064</v>
      </c>
      <c r="G1522" s="7">
        <v>194276.16</v>
      </c>
      <c r="H1522" s="31">
        <f t="shared" si="94"/>
        <v>4088765.9520000005</v>
      </c>
      <c r="I1522" s="10">
        <f t="shared" si="91"/>
        <v>15.223753759263989</v>
      </c>
      <c r="J1522" s="10">
        <v>2</v>
      </c>
      <c r="K1522" s="10">
        <v>390.59</v>
      </c>
      <c r="L1522" s="6">
        <f t="shared" si="59"/>
        <v>5.967658416476346</v>
      </c>
      <c r="M1522" s="11">
        <v>152.85310079999999</v>
      </c>
      <c r="N1522" s="11">
        <f t="shared" si="60"/>
        <v>5.0359982562610801</v>
      </c>
      <c r="O1522" s="5">
        <v>0</v>
      </c>
      <c r="P1522" s="5">
        <v>1</v>
      </c>
      <c r="Q1522" s="5">
        <v>0</v>
      </c>
      <c r="R1522" s="5">
        <v>0</v>
      </c>
      <c r="S1522" s="5">
        <f t="shared" si="61"/>
        <v>0</v>
      </c>
      <c r="T1522" s="5">
        <v>1642.166369</v>
      </c>
      <c r="U1522" s="5">
        <f t="shared" si="4"/>
        <v>7.4037716058298138</v>
      </c>
      <c r="V1522" s="2">
        <v>0</v>
      </c>
      <c r="W1522" s="12">
        <v>0</v>
      </c>
      <c r="X1522" s="5">
        <v>0.27229999999999999</v>
      </c>
      <c r="Y1522" s="6">
        <f t="shared" si="93"/>
        <v>99.963289280469894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1</v>
      </c>
      <c r="AP1522" s="6">
        <v>0</v>
      </c>
      <c r="AQ1522" s="6">
        <v>0</v>
      </c>
      <c r="AR1522" s="6">
        <v>0</v>
      </c>
      <c r="AS1522" s="11">
        <v>0</v>
      </c>
      <c r="AT1522" s="5">
        <v>0</v>
      </c>
      <c r="AU1522" s="5">
        <v>1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</row>
    <row r="1523" spans="1:52" ht="15.75" customHeight="1">
      <c r="A1523" s="4">
        <v>43739</v>
      </c>
      <c r="B1523" s="2" t="s">
        <v>5</v>
      </c>
      <c r="C1523" s="2">
        <v>3</v>
      </c>
      <c r="D1523" s="5" t="s">
        <v>17</v>
      </c>
      <c r="E1523" s="5">
        <v>2077928.16</v>
      </c>
      <c r="F1523" s="6">
        <f t="shared" si="0"/>
        <v>14.546881878340134</v>
      </c>
      <c r="G1523" s="7">
        <v>119554.56</v>
      </c>
      <c r="H1523" s="31">
        <f t="shared" si="94"/>
        <v>4208320.5120000001</v>
      </c>
      <c r="I1523" s="10">
        <f t="shared" si="91"/>
        <v>15.252574197799481</v>
      </c>
      <c r="J1523" s="10">
        <v>2</v>
      </c>
      <c r="K1523" s="10">
        <v>405.46</v>
      </c>
      <c r="L1523" s="6">
        <f t="shared" si="59"/>
        <v>6.0050222250400473</v>
      </c>
      <c r="M1523" s="11">
        <v>122.6820984</v>
      </c>
      <c r="N1523" s="11">
        <f t="shared" si="60"/>
        <v>4.8177145510599972</v>
      </c>
      <c r="O1523" s="5">
        <v>0</v>
      </c>
      <c r="P1523" s="5">
        <v>1</v>
      </c>
      <c r="Q1523" s="5">
        <v>0</v>
      </c>
      <c r="R1523" s="5">
        <v>0</v>
      </c>
      <c r="S1523" s="5">
        <f t="shared" si="61"/>
        <v>0</v>
      </c>
      <c r="T1523" s="5">
        <v>1642.166369</v>
      </c>
      <c r="U1523" s="5">
        <f t="shared" si="4"/>
        <v>7.4037716058298138</v>
      </c>
      <c r="V1523" s="2">
        <v>0</v>
      </c>
      <c r="W1523" s="12">
        <v>0</v>
      </c>
      <c r="X1523" s="5">
        <v>0.2722</v>
      </c>
      <c r="Y1523" s="6">
        <f t="shared" si="93"/>
        <v>99.926578560939802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1</v>
      </c>
      <c r="AQ1523" s="6">
        <v>0</v>
      </c>
      <c r="AR1523" s="6">
        <v>0</v>
      </c>
      <c r="AS1523" s="11">
        <v>0</v>
      </c>
      <c r="AT1523" s="5">
        <v>0</v>
      </c>
      <c r="AU1523" s="5">
        <v>1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</row>
    <row r="1524" spans="1:52" ht="15.75" customHeight="1">
      <c r="A1524" s="4">
        <v>43770</v>
      </c>
      <c r="B1524" s="2" t="s">
        <v>5</v>
      </c>
      <c r="C1524" s="2">
        <v>3</v>
      </c>
      <c r="D1524" s="5" t="s">
        <v>17</v>
      </c>
      <c r="E1524" s="5">
        <v>1531104.96</v>
      </c>
      <c r="F1524" s="6">
        <f t="shared" si="0"/>
        <v>14.241500228788952</v>
      </c>
      <c r="G1524" s="7">
        <v>102119.52</v>
      </c>
      <c r="H1524" s="31">
        <f t="shared" si="94"/>
        <v>4310440.0319999997</v>
      </c>
      <c r="I1524" s="10">
        <f t="shared" si="91"/>
        <v>15.276550552460177</v>
      </c>
      <c r="J1524" s="10">
        <v>2</v>
      </c>
      <c r="K1524" s="10">
        <v>410.6</v>
      </c>
      <c r="L1524" s="6">
        <f t="shared" si="59"/>
        <v>6.0176195045848333</v>
      </c>
      <c r="M1524" s="11">
        <v>122.6820984</v>
      </c>
      <c r="N1524" s="11">
        <f t="shared" si="60"/>
        <v>4.8177145510599972</v>
      </c>
      <c r="O1524" s="5">
        <v>0</v>
      </c>
      <c r="P1524" s="5">
        <v>1</v>
      </c>
      <c r="Q1524" s="5">
        <v>0</v>
      </c>
      <c r="R1524" s="5">
        <v>0</v>
      </c>
      <c r="S1524" s="5">
        <f t="shared" si="61"/>
        <v>0</v>
      </c>
      <c r="T1524" s="5">
        <v>1642.166369</v>
      </c>
      <c r="U1524" s="5">
        <f t="shared" si="4"/>
        <v>7.4037716058298138</v>
      </c>
      <c r="V1524" s="2">
        <v>0</v>
      </c>
      <c r="W1524" s="12">
        <v>0</v>
      </c>
      <c r="X1524" s="5">
        <v>0.2722</v>
      </c>
      <c r="Y1524" s="6">
        <f t="shared" si="93"/>
        <v>99.926578560939802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1</v>
      </c>
      <c r="AR1524" s="6">
        <v>0</v>
      </c>
      <c r="AS1524" s="11">
        <v>0</v>
      </c>
      <c r="AT1524" s="5">
        <v>0</v>
      </c>
      <c r="AU1524" s="5">
        <v>1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</row>
    <row r="1525" spans="1:52" ht="15.75" customHeight="1">
      <c r="A1525" s="4">
        <v>43800</v>
      </c>
      <c r="B1525" s="2" t="s">
        <v>5</v>
      </c>
      <c r="C1525" s="2">
        <v>3</v>
      </c>
      <c r="D1525" s="5" t="s">
        <v>17</v>
      </c>
      <c r="E1525" s="5">
        <v>1749834.24</v>
      </c>
      <c r="F1525" s="6">
        <f t="shared" si="0"/>
        <v>14.375031621413473</v>
      </c>
      <c r="G1525" s="7">
        <v>117063.84</v>
      </c>
      <c r="H1525" s="31">
        <f t="shared" si="94"/>
        <v>4427503.8719999995</v>
      </c>
      <c r="I1525" s="10">
        <f t="shared" si="91"/>
        <v>15.303346523172905</v>
      </c>
      <c r="J1525" s="10">
        <v>2</v>
      </c>
      <c r="K1525" s="10">
        <v>446.14</v>
      </c>
      <c r="L1525" s="6">
        <f t="shared" si="59"/>
        <v>6.1006328041086357</v>
      </c>
      <c r="M1525" s="11">
        <v>122.6820984</v>
      </c>
      <c r="N1525" s="11">
        <f t="shared" si="60"/>
        <v>4.8177145510599972</v>
      </c>
      <c r="O1525" s="5">
        <v>0</v>
      </c>
      <c r="P1525" s="5">
        <v>1</v>
      </c>
      <c r="Q1525" s="5">
        <v>0</v>
      </c>
      <c r="R1525" s="5">
        <v>0</v>
      </c>
      <c r="S1525" s="5">
        <f t="shared" si="61"/>
        <v>0</v>
      </c>
      <c r="T1525" s="5">
        <v>1642.166369</v>
      </c>
      <c r="U1525" s="5">
        <f t="shared" si="4"/>
        <v>7.4037716058298138</v>
      </c>
      <c r="V1525" s="2">
        <v>0</v>
      </c>
      <c r="W1525" s="12">
        <v>0</v>
      </c>
      <c r="X1525" s="5">
        <v>0.2722</v>
      </c>
      <c r="Y1525" s="6">
        <f t="shared" si="93"/>
        <v>99.926578560939802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1</v>
      </c>
      <c r="AS1525" s="11">
        <v>0</v>
      </c>
      <c r="AT1525" s="5">
        <v>0</v>
      </c>
      <c r="AU1525" s="5">
        <v>1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</row>
    <row r="1526" spans="1:52" ht="15.75" customHeight="1">
      <c r="A1526" s="4">
        <v>43831</v>
      </c>
      <c r="B1526" s="2" t="s">
        <v>5</v>
      </c>
      <c r="C1526" s="2">
        <v>3</v>
      </c>
      <c r="D1526" s="5" t="s">
        <v>17</v>
      </c>
      <c r="E1526" s="5">
        <v>1257226.5419999999</v>
      </c>
      <c r="F1526" s="6">
        <f t="shared" si="0"/>
        <v>14.044418695677603</v>
      </c>
      <c r="G1526" s="7">
        <v>105606.52800000001</v>
      </c>
      <c r="H1526" s="31">
        <f t="shared" si="94"/>
        <v>4533110.3999999994</v>
      </c>
      <c r="I1526" s="10">
        <f t="shared" si="91"/>
        <v>15.326918884358379</v>
      </c>
      <c r="J1526" s="10">
        <v>2</v>
      </c>
      <c r="K1526" s="10">
        <v>445.58</v>
      </c>
      <c r="L1526" s="6">
        <f t="shared" si="59"/>
        <v>6.0993768043023771</v>
      </c>
      <c r="M1526" s="11">
        <v>155.34465080000001</v>
      </c>
      <c r="N1526" s="11">
        <f t="shared" si="60"/>
        <v>5.0520628703348827</v>
      </c>
      <c r="O1526" s="5">
        <v>0</v>
      </c>
      <c r="P1526" s="5">
        <v>1</v>
      </c>
      <c r="Q1526" s="5">
        <v>0</v>
      </c>
      <c r="R1526" s="5">
        <v>0</v>
      </c>
      <c r="S1526" s="5">
        <f t="shared" si="61"/>
        <v>0</v>
      </c>
      <c r="T1526" s="5">
        <v>1642.166369</v>
      </c>
      <c r="U1526" s="5">
        <f t="shared" si="4"/>
        <v>7.4037716058298138</v>
      </c>
      <c r="V1526" s="2">
        <v>0</v>
      </c>
      <c r="W1526" s="12">
        <v>0</v>
      </c>
      <c r="X1526" s="5">
        <v>0.2722</v>
      </c>
      <c r="Y1526" s="6">
        <f t="shared" si="93"/>
        <v>99.926578560939802</v>
      </c>
      <c r="Z1526" s="5">
        <v>0</v>
      </c>
      <c r="AA1526" s="5">
        <v>4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1</v>
      </c>
      <c r="AH1526" s="5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11">
        <v>0</v>
      </c>
      <c r="AT1526" s="5">
        <v>0</v>
      </c>
      <c r="AU1526" s="5">
        <v>1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</row>
    <row r="1527" spans="1:52" ht="15.75" customHeight="1">
      <c r="A1527" s="4">
        <v>43862</v>
      </c>
      <c r="B1527" s="2" t="s">
        <v>5</v>
      </c>
      <c r="C1527" s="2">
        <v>3</v>
      </c>
      <c r="D1527" s="5" t="s">
        <v>17</v>
      </c>
      <c r="E1527" s="5">
        <v>1160516.808</v>
      </c>
      <c r="F1527" s="6">
        <f t="shared" si="0"/>
        <v>13.964375988004067</v>
      </c>
      <c r="G1527" s="7">
        <v>117561.984</v>
      </c>
      <c r="H1527" s="31">
        <f t="shared" si="94"/>
        <v>4650672.3839999996</v>
      </c>
      <c r="I1527" s="10">
        <f t="shared" si="91"/>
        <v>15.35252236581983</v>
      </c>
      <c r="J1527" s="10">
        <v>2</v>
      </c>
      <c r="K1527" s="10">
        <v>422.61</v>
      </c>
      <c r="L1527" s="6">
        <f t="shared" si="59"/>
        <v>6.0464497679403255</v>
      </c>
      <c r="M1527" s="11">
        <v>155.34465080000001</v>
      </c>
      <c r="N1527" s="11">
        <f t="shared" si="60"/>
        <v>5.0520628703348827</v>
      </c>
      <c r="O1527" s="5">
        <v>0</v>
      </c>
      <c r="P1527" s="5">
        <v>1</v>
      </c>
      <c r="Q1527" s="5">
        <v>0</v>
      </c>
      <c r="R1527" s="5">
        <v>0</v>
      </c>
      <c r="S1527" s="5">
        <f t="shared" si="61"/>
        <v>0</v>
      </c>
      <c r="T1527" s="5">
        <v>1642.166369</v>
      </c>
      <c r="U1527" s="5">
        <f t="shared" si="4"/>
        <v>7.4037716058298138</v>
      </c>
      <c r="V1527" s="2">
        <v>0</v>
      </c>
      <c r="W1527" s="12">
        <v>0</v>
      </c>
      <c r="X1527" s="5">
        <v>0.2722</v>
      </c>
      <c r="Y1527" s="6">
        <f t="shared" si="93"/>
        <v>99.926578560939802</v>
      </c>
      <c r="Z1527" s="5">
        <v>4</v>
      </c>
      <c r="AA1527" s="5">
        <v>17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1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11">
        <v>0</v>
      </c>
      <c r="AT1527" s="5">
        <v>0</v>
      </c>
      <c r="AU1527" s="5">
        <v>1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</row>
    <row r="1528" spans="1:52" ht="15.75" customHeight="1">
      <c r="A1528" s="4">
        <v>43891</v>
      </c>
      <c r="B1528" s="2" t="s">
        <v>5</v>
      </c>
      <c r="C1528" s="2">
        <v>3</v>
      </c>
      <c r="D1528" s="5" t="s">
        <v>17</v>
      </c>
      <c r="E1528" s="5">
        <v>870387.60600000003</v>
      </c>
      <c r="F1528" s="6">
        <f t="shared" si="0"/>
        <v>13.676693915552287</v>
      </c>
      <c r="G1528" s="7">
        <v>171361.53599999999</v>
      </c>
      <c r="H1528" s="31">
        <f t="shared" si="94"/>
        <v>4822033.92</v>
      </c>
      <c r="I1528" s="10">
        <f t="shared" si="91"/>
        <v>15.388706372124062</v>
      </c>
      <c r="J1528" s="10">
        <v>2</v>
      </c>
      <c r="K1528" s="10">
        <v>396.85</v>
      </c>
      <c r="L1528" s="6">
        <f t="shared" si="59"/>
        <v>5.9835583755368846</v>
      </c>
      <c r="M1528" s="11">
        <v>155.34465080000001</v>
      </c>
      <c r="N1528" s="11">
        <f t="shared" si="60"/>
        <v>5.0520628703348827</v>
      </c>
      <c r="O1528" s="5">
        <v>0</v>
      </c>
      <c r="P1528" s="5">
        <v>1</v>
      </c>
      <c r="Q1528" s="5">
        <v>0</v>
      </c>
      <c r="R1528" s="5">
        <v>0</v>
      </c>
      <c r="S1528" s="5">
        <f t="shared" si="61"/>
        <v>0</v>
      </c>
      <c r="T1528" s="5">
        <v>1642.166369</v>
      </c>
      <c r="U1528" s="5">
        <f t="shared" si="4"/>
        <v>7.4037716058298138</v>
      </c>
      <c r="V1528" s="2">
        <v>0</v>
      </c>
      <c r="W1528" s="12">
        <v>0</v>
      </c>
      <c r="X1528" s="5">
        <v>0.2722</v>
      </c>
      <c r="Y1528" s="6">
        <f t="shared" si="93"/>
        <v>99.926578560939802</v>
      </c>
      <c r="Z1528" s="5">
        <v>1938</v>
      </c>
      <c r="AA1528" s="5">
        <v>643</v>
      </c>
      <c r="AB1528" s="5">
        <v>26</v>
      </c>
      <c r="AC1528" s="5">
        <v>6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6">
        <v>1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11">
        <v>0</v>
      </c>
      <c r="AT1528" s="5">
        <v>0</v>
      </c>
      <c r="AU1528" s="5">
        <v>1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</row>
    <row r="1529" spans="1:52" ht="15.75" customHeight="1">
      <c r="A1529" s="4">
        <v>43922</v>
      </c>
      <c r="B1529" s="2" t="s">
        <v>5</v>
      </c>
      <c r="C1529" s="2">
        <v>3</v>
      </c>
      <c r="D1529" s="5" t="s">
        <v>17</v>
      </c>
      <c r="E1529" s="5">
        <v>676968.13800000004</v>
      </c>
      <c r="F1529" s="6">
        <f t="shared" si="0"/>
        <v>13.42537948727138</v>
      </c>
      <c r="G1529" s="7">
        <v>165383.80799999999</v>
      </c>
      <c r="H1529" s="31">
        <f t="shared" si="94"/>
        <v>4987417.7280000001</v>
      </c>
      <c r="I1529" s="10">
        <f t="shared" si="91"/>
        <v>15.422428844405104</v>
      </c>
      <c r="J1529" s="10">
        <v>2</v>
      </c>
      <c r="K1529" s="10">
        <v>282.60000000000002</v>
      </c>
      <c r="L1529" s="6">
        <f t="shared" si="59"/>
        <v>5.6440324702504272</v>
      </c>
      <c r="M1529" s="11">
        <v>138.77622070000001</v>
      </c>
      <c r="N1529" s="11">
        <f t="shared" si="60"/>
        <v>4.9400427201959829</v>
      </c>
      <c r="O1529" s="5">
        <v>0</v>
      </c>
      <c r="P1529" s="5">
        <v>1</v>
      </c>
      <c r="Q1529" s="5">
        <v>0</v>
      </c>
      <c r="R1529" s="5">
        <v>0</v>
      </c>
      <c r="S1529" s="5">
        <f t="shared" si="61"/>
        <v>0</v>
      </c>
      <c r="T1529" s="5">
        <v>1642.166369</v>
      </c>
      <c r="U1529" s="5">
        <f t="shared" si="4"/>
        <v>7.4037716058298138</v>
      </c>
      <c r="V1529" s="2">
        <v>0</v>
      </c>
      <c r="W1529" s="12">
        <v>0</v>
      </c>
      <c r="X1529" s="5">
        <v>0.27210000000000001</v>
      </c>
      <c r="Y1529" s="6">
        <f t="shared" si="93"/>
        <v>99.889867841409711</v>
      </c>
      <c r="Z1529" s="5">
        <v>18114</v>
      </c>
      <c r="AA1529" s="5">
        <v>11817</v>
      </c>
      <c r="AB1529" s="5">
        <v>417</v>
      </c>
      <c r="AC1529" s="5">
        <v>99</v>
      </c>
      <c r="AD1529" s="5">
        <v>0</v>
      </c>
      <c r="AE1529" s="5">
        <v>0</v>
      </c>
      <c r="AF1529" s="5">
        <v>1</v>
      </c>
      <c r="AG1529" s="5">
        <v>0</v>
      </c>
      <c r="AH1529" s="5">
        <v>0</v>
      </c>
      <c r="AI1529" s="6">
        <v>0</v>
      </c>
      <c r="AJ1529" s="6">
        <v>1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11">
        <v>0</v>
      </c>
      <c r="AT1529" s="5">
        <v>0</v>
      </c>
      <c r="AU1529" s="5">
        <v>1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</row>
    <row r="1530" spans="1:52" ht="15.75" customHeight="1">
      <c r="A1530" s="9">
        <v>43952</v>
      </c>
      <c r="B1530" s="2" t="s">
        <v>5</v>
      </c>
      <c r="C1530" s="2">
        <v>3</v>
      </c>
      <c r="D1530" s="5" t="s">
        <v>17</v>
      </c>
      <c r="E1530" s="5">
        <v>1450646.01</v>
      </c>
      <c r="F1530" s="6">
        <f t="shared" si="0"/>
        <v>14.187519539318277</v>
      </c>
      <c r="G1530" s="7">
        <v>149443.20000000001</v>
      </c>
      <c r="H1530" s="31">
        <f t="shared" si="94"/>
        <v>5136860.9280000003</v>
      </c>
      <c r="I1530" s="10">
        <f t="shared" si="91"/>
        <v>15.451952736472462</v>
      </c>
      <c r="J1530" s="10">
        <v>2</v>
      </c>
      <c r="K1530" s="10">
        <v>315.67</v>
      </c>
      <c r="L1530" s="6">
        <f t="shared" si="59"/>
        <v>5.7546973641243069</v>
      </c>
      <c r="M1530" s="11">
        <v>138.77622070000001</v>
      </c>
      <c r="N1530" s="11">
        <f t="shared" si="60"/>
        <v>4.9400427201959829</v>
      </c>
      <c r="O1530" s="5">
        <v>0</v>
      </c>
      <c r="P1530" s="5">
        <v>1</v>
      </c>
      <c r="Q1530" s="5">
        <v>0</v>
      </c>
      <c r="R1530" s="5">
        <v>0</v>
      </c>
      <c r="S1530" s="5">
        <f t="shared" si="61"/>
        <v>0</v>
      </c>
      <c r="T1530" s="5">
        <v>1642.166369</v>
      </c>
      <c r="U1530" s="5">
        <f t="shared" si="4"/>
        <v>7.4037716058298138</v>
      </c>
      <c r="V1530" s="2">
        <v>0</v>
      </c>
      <c r="W1530" s="12">
        <v>0</v>
      </c>
      <c r="X1530" s="5">
        <v>0.27239999999999998</v>
      </c>
      <c r="Y1530" s="6">
        <f t="shared" si="93"/>
        <v>100</v>
      </c>
      <c r="Z1530" s="5">
        <v>72460</v>
      </c>
      <c r="AA1530" s="5">
        <v>22076</v>
      </c>
      <c r="AB1530" s="5">
        <v>1543</v>
      </c>
      <c r="AC1530" s="5">
        <v>159</v>
      </c>
      <c r="AD1530" s="5">
        <v>0</v>
      </c>
      <c r="AE1530" s="5">
        <v>0</v>
      </c>
      <c r="AF1530" s="5">
        <v>1</v>
      </c>
      <c r="AG1530" s="5">
        <v>0</v>
      </c>
      <c r="AH1530" s="5">
        <v>0</v>
      </c>
      <c r="AI1530" s="6">
        <v>0</v>
      </c>
      <c r="AJ1530" s="6">
        <v>0</v>
      </c>
      <c r="AK1530" s="6">
        <v>1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11">
        <v>0</v>
      </c>
      <c r="AT1530" s="5">
        <v>0</v>
      </c>
      <c r="AU1530" s="5">
        <v>1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</row>
    <row r="1531" spans="1:52" ht="15.75" customHeight="1">
      <c r="A1531" s="4">
        <v>43983</v>
      </c>
      <c r="B1531" s="2" t="s">
        <v>5</v>
      </c>
      <c r="C1531" s="2">
        <v>3</v>
      </c>
      <c r="D1531" s="5" t="s">
        <v>17</v>
      </c>
      <c r="E1531" s="5">
        <v>967097.34</v>
      </c>
      <c r="F1531" s="6">
        <f t="shared" si="0"/>
        <v>13.782054431210113</v>
      </c>
      <c r="G1531" s="7">
        <v>151435.77600000001</v>
      </c>
      <c r="H1531" s="31">
        <f t="shared" si="94"/>
        <v>5288296.7039999999</v>
      </c>
      <c r="I1531" s="10">
        <f t="shared" si="91"/>
        <v>15.481006767865482</v>
      </c>
      <c r="J1531" s="10">
        <v>2</v>
      </c>
      <c r="K1531" s="10">
        <v>402.45</v>
      </c>
      <c r="L1531" s="6">
        <f t="shared" si="59"/>
        <v>5.9975708655397426</v>
      </c>
      <c r="M1531" s="11">
        <v>138.77622070000001</v>
      </c>
      <c r="N1531" s="11">
        <f t="shared" si="60"/>
        <v>4.9400427201959829</v>
      </c>
      <c r="O1531" s="5">
        <v>0</v>
      </c>
      <c r="P1531" s="5">
        <v>1</v>
      </c>
      <c r="Q1531" s="5">
        <v>0</v>
      </c>
      <c r="R1531" s="5">
        <v>0</v>
      </c>
      <c r="S1531" s="5">
        <f t="shared" si="61"/>
        <v>0</v>
      </c>
      <c r="T1531" s="5">
        <v>1642.166369</v>
      </c>
      <c r="U1531" s="5">
        <f t="shared" si="4"/>
        <v>7.4037716058298138</v>
      </c>
      <c r="V1531" s="2">
        <v>0</v>
      </c>
      <c r="W1531" s="12">
        <v>0</v>
      </c>
      <c r="X1531" s="5">
        <v>0.2722</v>
      </c>
      <c r="Y1531" s="6">
        <f t="shared" si="93"/>
        <v>99.926578560939802</v>
      </c>
      <c r="Z1531" s="5">
        <v>213470</v>
      </c>
      <c r="AA1531" s="5">
        <v>14110</v>
      </c>
      <c r="AB1531" s="5">
        <v>4395</v>
      </c>
      <c r="AC1531" s="5">
        <v>51</v>
      </c>
      <c r="AD1531" s="5">
        <v>0</v>
      </c>
      <c r="AE1531" s="5">
        <v>0</v>
      </c>
      <c r="AF1531" s="5">
        <v>1</v>
      </c>
      <c r="AG1531" s="5">
        <v>0</v>
      </c>
      <c r="AH1531" s="5">
        <v>0</v>
      </c>
      <c r="AI1531" s="6">
        <v>0</v>
      </c>
      <c r="AJ1531" s="6">
        <v>0</v>
      </c>
      <c r="AK1531" s="6">
        <v>0</v>
      </c>
      <c r="AL1531" s="6">
        <v>1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11">
        <v>0</v>
      </c>
      <c r="AT1531" s="5">
        <v>0</v>
      </c>
      <c r="AU1531" s="5">
        <v>1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</row>
    <row r="1532" spans="1:52" ht="15.75" customHeight="1">
      <c r="A1532" s="4">
        <v>44013</v>
      </c>
      <c r="B1532" s="2" t="s">
        <v>5</v>
      </c>
      <c r="C1532" s="2">
        <v>3</v>
      </c>
      <c r="D1532" s="5" t="s">
        <v>17</v>
      </c>
      <c r="E1532" s="5">
        <v>1547355.7439999999</v>
      </c>
      <c r="F1532" s="6">
        <f t="shared" si="0"/>
        <v>14.252058060455848</v>
      </c>
      <c r="G1532" s="7">
        <v>153428.35200000001</v>
      </c>
      <c r="H1532" s="31">
        <f t="shared" si="94"/>
        <v>5441725.0559999999</v>
      </c>
      <c r="I1532" s="10">
        <f t="shared" si="91"/>
        <v>15.509606674447035</v>
      </c>
      <c r="J1532" s="10">
        <v>2</v>
      </c>
      <c r="K1532" s="10">
        <v>470.58</v>
      </c>
      <c r="L1532" s="6">
        <f t="shared" si="59"/>
        <v>6.1539659764526302</v>
      </c>
      <c r="M1532" s="11">
        <v>142.08835010000001</v>
      </c>
      <c r="N1532" s="11">
        <f t="shared" si="60"/>
        <v>4.9634622723468906</v>
      </c>
      <c r="O1532" s="5">
        <v>0</v>
      </c>
      <c r="P1532" s="5">
        <v>1</v>
      </c>
      <c r="Q1532" s="5">
        <v>0</v>
      </c>
      <c r="R1532" s="5">
        <v>0</v>
      </c>
      <c r="S1532" s="5">
        <f t="shared" si="61"/>
        <v>0</v>
      </c>
      <c r="T1532" s="5">
        <v>1642.166369</v>
      </c>
      <c r="U1532" s="5">
        <f t="shared" si="4"/>
        <v>7.4037716058298138</v>
      </c>
      <c r="V1532" s="2">
        <v>0</v>
      </c>
      <c r="W1532" s="12">
        <v>0</v>
      </c>
      <c r="X1532" s="5">
        <v>0.2722</v>
      </c>
      <c r="Y1532" s="6">
        <f t="shared" si="93"/>
        <v>99.926578560939802</v>
      </c>
      <c r="Z1532" s="5">
        <v>278305</v>
      </c>
      <c r="AA1532" s="5">
        <v>11839</v>
      </c>
      <c r="AB1532" s="5">
        <v>5951</v>
      </c>
      <c r="AC1532" s="5">
        <v>36</v>
      </c>
      <c r="AD1532" s="5">
        <v>0</v>
      </c>
      <c r="AE1532" s="5">
        <v>0</v>
      </c>
      <c r="AF1532" s="5">
        <v>1</v>
      </c>
      <c r="AG1532" s="5">
        <v>0</v>
      </c>
      <c r="AH1532" s="5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1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11">
        <v>0</v>
      </c>
      <c r="AT1532" s="5">
        <v>0</v>
      </c>
      <c r="AU1532" s="5">
        <v>1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</row>
    <row r="1533" spans="1:52" ht="15.75" customHeight="1">
      <c r="A1533" s="4">
        <v>44044</v>
      </c>
      <c r="B1533" s="2" t="s">
        <v>5</v>
      </c>
      <c r="C1533" s="2">
        <v>3</v>
      </c>
      <c r="D1533" s="5" t="s">
        <v>17</v>
      </c>
      <c r="E1533" s="5">
        <v>1112161.9410000001</v>
      </c>
      <c r="F1533" s="6">
        <f t="shared" si="0"/>
        <v>13.921816373585271</v>
      </c>
      <c r="G1533" s="7">
        <v>169368.95999999999</v>
      </c>
      <c r="H1533" s="31">
        <f t="shared" si="94"/>
        <v>5611094.0159999998</v>
      </c>
      <c r="I1533" s="10">
        <f t="shared" si="91"/>
        <v>15.540256270251263</v>
      </c>
      <c r="J1533" s="10">
        <v>2</v>
      </c>
      <c r="K1533" s="10">
        <v>409.83</v>
      </c>
      <c r="L1533" s="6">
        <f t="shared" si="59"/>
        <v>6.0157424395675054</v>
      </c>
      <c r="M1533" s="11">
        <v>142.08835010000001</v>
      </c>
      <c r="N1533" s="11">
        <f t="shared" si="60"/>
        <v>4.9634622723468906</v>
      </c>
      <c r="O1533" s="5">
        <v>0</v>
      </c>
      <c r="P1533" s="5">
        <v>1</v>
      </c>
      <c r="Q1533" s="5">
        <v>0</v>
      </c>
      <c r="R1533" s="5">
        <v>0</v>
      </c>
      <c r="S1533" s="5">
        <f t="shared" si="61"/>
        <v>0</v>
      </c>
      <c r="T1533" s="5">
        <v>1642.166369</v>
      </c>
      <c r="U1533" s="5">
        <f t="shared" si="4"/>
        <v>7.4037716058298138</v>
      </c>
      <c r="V1533" s="2">
        <v>0</v>
      </c>
      <c r="W1533" s="12">
        <v>0</v>
      </c>
      <c r="X1533" s="5">
        <v>0.27210000000000001</v>
      </c>
      <c r="Y1533" s="6">
        <f t="shared" si="93"/>
        <v>99.889867841409711</v>
      </c>
      <c r="Z1533" s="5">
        <v>295849</v>
      </c>
      <c r="AA1533" s="5">
        <v>9725</v>
      </c>
      <c r="AB1533" s="5">
        <v>6294</v>
      </c>
      <c r="AC1533" s="5">
        <v>33</v>
      </c>
      <c r="AD1533" s="5">
        <v>0</v>
      </c>
      <c r="AE1533" s="5">
        <v>0</v>
      </c>
      <c r="AF1533" s="5">
        <v>1</v>
      </c>
      <c r="AG1533" s="5">
        <v>0</v>
      </c>
      <c r="AH1533" s="5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1</v>
      </c>
      <c r="AO1533" s="6">
        <v>0</v>
      </c>
      <c r="AP1533" s="6">
        <v>0</v>
      </c>
      <c r="AQ1533" s="6">
        <v>0</v>
      </c>
      <c r="AR1533" s="6">
        <v>0</v>
      </c>
      <c r="AS1533" s="11">
        <v>0</v>
      </c>
      <c r="AT1533" s="5">
        <v>0</v>
      </c>
      <c r="AU1533" s="5">
        <v>1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</row>
    <row r="1534" spans="1:52" ht="15.75" customHeight="1">
      <c r="A1534" s="4">
        <v>44075</v>
      </c>
      <c r="B1534" s="2" t="s">
        <v>5</v>
      </c>
      <c r="C1534" s="2">
        <v>3</v>
      </c>
      <c r="D1534" s="5" t="s">
        <v>17</v>
      </c>
      <c r="E1534" s="5">
        <v>1063807.074</v>
      </c>
      <c r="F1534" s="6">
        <f t="shared" si="0"/>
        <v>13.877364611014437</v>
      </c>
      <c r="G1534" s="7">
        <v>155420.92800000001</v>
      </c>
      <c r="H1534" s="31">
        <f t="shared" si="94"/>
        <v>5766514.9440000001</v>
      </c>
      <c r="I1534" s="10">
        <f t="shared" si="91"/>
        <v>15.567578460164759</v>
      </c>
      <c r="J1534" s="10">
        <v>2</v>
      </c>
      <c r="K1534" s="10">
        <v>427.32</v>
      </c>
      <c r="L1534" s="6">
        <f t="shared" si="59"/>
        <v>6.0575331470776863</v>
      </c>
      <c r="M1534" s="11">
        <v>142.08835010000001</v>
      </c>
      <c r="N1534" s="11">
        <f t="shared" si="60"/>
        <v>4.9634622723468906</v>
      </c>
      <c r="O1534" s="5">
        <v>0</v>
      </c>
      <c r="P1534" s="5">
        <v>1</v>
      </c>
      <c r="Q1534" s="5">
        <v>0</v>
      </c>
      <c r="R1534" s="5">
        <v>0</v>
      </c>
      <c r="S1534" s="5">
        <f t="shared" si="61"/>
        <v>0</v>
      </c>
      <c r="T1534" s="5">
        <v>1642.166369</v>
      </c>
      <c r="U1534" s="5">
        <f t="shared" si="4"/>
        <v>7.4037716058298138</v>
      </c>
      <c r="V1534" s="2">
        <v>0</v>
      </c>
      <c r="W1534" s="12">
        <v>0</v>
      </c>
      <c r="X1534" s="5">
        <v>0.2722</v>
      </c>
      <c r="Y1534" s="6">
        <f t="shared" si="93"/>
        <v>99.926578560939802</v>
      </c>
      <c r="Z1534" s="5">
        <v>312806</v>
      </c>
      <c r="AA1534" s="5">
        <v>23959</v>
      </c>
      <c r="AB1534" s="5">
        <v>6484</v>
      </c>
      <c r="AC1534" s="5">
        <v>35</v>
      </c>
      <c r="AD1534" s="5">
        <v>0</v>
      </c>
      <c r="AE1534" s="5">
        <v>0</v>
      </c>
      <c r="AF1534" s="5">
        <v>1</v>
      </c>
      <c r="AG1534" s="5">
        <v>0</v>
      </c>
      <c r="AH1534" s="5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1</v>
      </c>
      <c r="AP1534" s="6">
        <v>0</v>
      </c>
      <c r="AQ1534" s="6">
        <v>0</v>
      </c>
      <c r="AR1534" s="6">
        <v>0</v>
      </c>
      <c r="AS1534" s="11">
        <v>0</v>
      </c>
      <c r="AT1534" s="5">
        <v>0</v>
      </c>
      <c r="AU1534" s="5">
        <v>1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</row>
    <row r="1535" spans="1:52" ht="15.75" customHeight="1">
      <c r="A1535" s="4">
        <v>44105</v>
      </c>
      <c r="B1535" s="2" t="s">
        <v>5</v>
      </c>
      <c r="C1535" s="2">
        <v>3</v>
      </c>
      <c r="D1535" s="5" t="s">
        <v>17</v>
      </c>
      <c r="E1535" s="5">
        <v>1837484.946</v>
      </c>
      <c r="F1535" s="6">
        <f t="shared" si="0"/>
        <v>14.423908317382507</v>
      </c>
      <c r="G1535" s="7">
        <v>95643.648000000001</v>
      </c>
      <c r="H1535" s="31">
        <f t="shared" si="94"/>
        <v>5862158.5920000002</v>
      </c>
      <c r="I1535" s="10">
        <f t="shared" si="91"/>
        <v>15.584028454134712</v>
      </c>
      <c r="J1535" s="10">
        <v>2</v>
      </c>
      <c r="K1535" s="10">
        <v>429.25</v>
      </c>
      <c r="L1535" s="6">
        <f t="shared" si="59"/>
        <v>6.062039499777585</v>
      </c>
      <c r="M1535" s="11">
        <v>135.14659599999999</v>
      </c>
      <c r="N1535" s="11">
        <f t="shared" si="60"/>
        <v>4.9137322169710069</v>
      </c>
      <c r="O1535" s="5">
        <v>0</v>
      </c>
      <c r="P1535" s="5">
        <v>1</v>
      </c>
      <c r="Q1535" s="5">
        <v>0</v>
      </c>
      <c r="R1535" s="5">
        <v>0</v>
      </c>
      <c r="S1535" s="5">
        <f t="shared" si="61"/>
        <v>0</v>
      </c>
      <c r="T1535" s="5">
        <v>1642.166369</v>
      </c>
      <c r="U1535" s="5">
        <f t="shared" si="4"/>
        <v>7.4037716058298138</v>
      </c>
      <c r="V1535" s="2">
        <v>0</v>
      </c>
      <c r="W1535" s="12">
        <v>0</v>
      </c>
      <c r="X1535" s="5">
        <v>0.2722</v>
      </c>
      <c r="Y1535" s="6">
        <f t="shared" si="93"/>
        <v>99.926578560939802</v>
      </c>
      <c r="Z1535" s="5">
        <v>333970</v>
      </c>
      <c r="AA1535" s="5">
        <v>38439</v>
      </c>
      <c r="AB1535" s="5">
        <v>6823</v>
      </c>
      <c r="AC1535" s="5">
        <v>76</v>
      </c>
      <c r="AD1535" s="5">
        <v>0</v>
      </c>
      <c r="AE1535" s="5">
        <v>0</v>
      </c>
      <c r="AF1535" s="5">
        <v>1</v>
      </c>
      <c r="AG1535" s="5">
        <v>0</v>
      </c>
      <c r="AH1535" s="5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1</v>
      </c>
      <c r="AQ1535" s="6">
        <v>0</v>
      </c>
      <c r="AR1535" s="6">
        <v>0</v>
      </c>
      <c r="AS1535" s="11">
        <v>0</v>
      </c>
      <c r="AT1535" s="5">
        <v>0</v>
      </c>
      <c r="AU1535" s="5">
        <v>1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</row>
    <row r="1536" spans="1:52" ht="15.75" customHeight="1">
      <c r="A1536" s="4">
        <v>44136</v>
      </c>
      <c r="B1536" s="2" t="s">
        <v>5</v>
      </c>
      <c r="C1536" s="2">
        <v>3</v>
      </c>
      <c r="D1536" s="5" t="s">
        <v>17</v>
      </c>
      <c r="E1536" s="5">
        <v>1353936.2760000001</v>
      </c>
      <c r="F1536" s="6">
        <f t="shared" si="0"/>
        <v>14.118526667831325</v>
      </c>
      <c r="G1536" s="7">
        <v>81695.615999999995</v>
      </c>
      <c r="H1536" s="31">
        <f t="shared" ref="H1536:H1561" si="95">G1536+H1535</f>
        <v>5943854.2080000006</v>
      </c>
      <c r="I1536" s="10">
        <f t="shared" si="91"/>
        <v>15.597868337488078</v>
      </c>
      <c r="J1536" s="10">
        <v>2</v>
      </c>
      <c r="K1536" s="10">
        <v>449.7</v>
      </c>
      <c r="L1536" s="6">
        <f t="shared" si="59"/>
        <v>6.1085806937766618</v>
      </c>
      <c r="M1536" s="11">
        <v>135.14659599999999</v>
      </c>
      <c r="N1536" s="11">
        <f t="shared" si="60"/>
        <v>4.9137322169710069</v>
      </c>
      <c r="O1536" s="5">
        <v>0</v>
      </c>
      <c r="P1536" s="5">
        <v>1</v>
      </c>
      <c r="Q1536" s="5">
        <v>0</v>
      </c>
      <c r="R1536" s="5">
        <v>0</v>
      </c>
      <c r="S1536" s="5">
        <f t="shared" si="61"/>
        <v>0</v>
      </c>
      <c r="T1536" s="5">
        <v>1642.166369</v>
      </c>
      <c r="U1536" s="5">
        <f t="shared" si="4"/>
        <v>7.4037716058298138</v>
      </c>
      <c r="V1536" s="2">
        <v>0</v>
      </c>
      <c r="W1536" s="12">
        <v>0</v>
      </c>
      <c r="X1536" s="5">
        <v>0.2722</v>
      </c>
      <c r="Y1536" s="6">
        <f t="shared" si="93"/>
        <v>99.926578560939802</v>
      </c>
      <c r="Z1536" s="5">
        <v>400482</v>
      </c>
      <c r="AA1536" s="5">
        <v>36231</v>
      </c>
      <c r="AB1536" s="5">
        <v>8091</v>
      </c>
      <c r="AC1536" s="5">
        <v>77</v>
      </c>
      <c r="AD1536" s="5">
        <v>0</v>
      </c>
      <c r="AE1536" s="5">
        <v>0</v>
      </c>
      <c r="AF1536" s="5">
        <v>1</v>
      </c>
      <c r="AG1536" s="5">
        <v>0</v>
      </c>
      <c r="AH1536" s="5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1</v>
      </c>
      <c r="AR1536" s="6">
        <v>0</v>
      </c>
      <c r="AS1536" s="11">
        <v>0</v>
      </c>
      <c r="AT1536" s="5">
        <v>0</v>
      </c>
      <c r="AU1536" s="5">
        <v>1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</row>
    <row r="1537" spans="1:52" ht="15.75" customHeight="1">
      <c r="A1537" s="4">
        <v>44166</v>
      </c>
      <c r="B1537" s="2" t="s">
        <v>5</v>
      </c>
      <c r="C1537" s="2">
        <v>3</v>
      </c>
      <c r="D1537" s="5" t="s">
        <v>17</v>
      </c>
      <c r="E1537" s="5">
        <v>1547355.7439999999</v>
      </c>
      <c r="F1537" s="6">
        <f t="shared" si="0"/>
        <v>14.252058060455848</v>
      </c>
      <c r="G1537" s="7">
        <v>93651.072</v>
      </c>
      <c r="H1537" s="31">
        <f t="shared" si="95"/>
        <v>6037505.2800000003</v>
      </c>
      <c r="I1537" s="10">
        <f t="shared" si="91"/>
        <v>15.613501451476745</v>
      </c>
      <c r="J1537" s="10">
        <v>2</v>
      </c>
      <c r="K1537" s="10">
        <v>471.52</v>
      </c>
      <c r="L1537" s="6">
        <f t="shared" si="59"/>
        <v>6.1559615189893844</v>
      </c>
      <c r="M1537" s="11">
        <v>135.14659599999999</v>
      </c>
      <c r="N1537" s="11">
        <f t="shared" si="60"/>
        <v>4.9137322169710069</v>
      </c>
      <c r="O1537" s="5">
        <v>0</v>
      </c>
      <c r="P1537" s="5">
        <v>1</v>
      </c>
      <c r="Q1537" s="5">
        <v>0</v>
      </c>
      <c r="R1537" s="5">
        <v>0</v>
      </c>
      <c r="S1537" s="5">
        <f t="shared" si="61"/>
        <v>0</v>
      </c>
      <c r="T1537" s="5">
        <v>1642.166369</v>
      </c>
      <c r="U1537" s="5">
        <f t="shared" si="4"/>
        <v>7.4037716058298138</v>
      </c>
      <c r="V1537" s="2">
        <v>0</v>
      </c>
      <c r="W1537" s="12">
        <v>0</v>
      </c>
      <c r="X1537" s="5">
        <v>0.2722</v>
      </c>
      <c r="Y1537" s="6">
        <f t="shared" si="93"/>
        <v>99.926578560939802</v>
      </c>
      <c r="Z1537" s="5">
        <v>482178</v>
      </c>
      <c r="AA1537" s="5">
        <v>38962</v>
      </c>
      <c r="AB1537" s="5">
        <v>10176</v>
      </c>
      <c r="AC1537" s="5">
        <v>97</v>
      </c>
      <c r="AD1537" s="5">
        <v>0</v>
      </c>
      <c r="AE1537" s="5">
        <v>0</v>
      </c>
      <c r="AF1537" s="5">
        <v>1</v>
      </c>
      <c r="AG1537" s="5">
        <v>0</v>
      </c>
      <c r="AH1537" s="5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1</v>
      </c>
      <c r="AS1537" s="11">
        <v>0</v>
      </c>
      <c r="AT1537" s="5">
        <v>0</v>
      </c>
      <c r="AU1537" s="5">
        <v>1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</row>
    <row r="1538" spans="1:52" ht="15.75" customHeight="1">
      <c r="A1538" s="4">
        <v>44197</v>
      </c>
      <c r="B1538" s="2" t="s">
        <v>5</v>
      </c>
      <c r="C1538" s="2">
        <v>3</v>
      </c>
      <c r="D1538" s="5" t="s">
        <v>17</v>
      </c>
      <c r="E1538" s="5">
        <v>1467033.2819999999</v>
      </c>
      <c r="F1538" s="6">
        <f t="shared" si="0"/>
        <v>14.198752743984334</v>
      </c>
      <c r="G1538" s="7">
        <v>79204.895999999993</v>
      </c>
      <c r="H1538" s="31">
        <f t="shared" si="95"/>
        <v>6116710.176</v>
      </c>
      <c r="I1538" s="10">
        <f t="shared" si="91"/>
        <v>15.626534957013952</v>
      </c>
      <c r="J1538" s="10">
        <v>2</v>
      </c>
      <c r="K1538" s="10">
        <v>484.63</v>
      </c>
      <c r="L1538" s="6">
        <f t="shared" si="59"/>
        <v>6.1833857131934806</v>
      </c>
      <c r="M1538" s="11">
        <v>159.19999999999999</v>
      </c>
      <c r="N1538" s="11">
        <f t="shared" si="60"/>
        <v>5.0764230346342591</v>
      </c>
      <c r="O1538" s="5">
        <v>0</v>
      </c>
      <c r="P1538" s="5">
        <v>1</v>
      </c>
      <c r="Q1538" s="5">
        <v>0</v>
      </c>
      <c r="R1538" s="5">
        <v>0</v>
      </c>
      <c r="S1538" s="5">
        <f t="shared" si="61"/>
        <v>0</v>
      </c>
      <c r="T1538" s="5">
        <v>1642.166369</v>
      </c>
      <c r="U1538" s="5">
        <f t="shared" si="4"/>
        <v>7.4037716058298138</v>
      </c>
      <c r="V1538" s="2">
        <v>0</v>
      </c>
      <c r="W1538" s="12">
        <v>0</v>
      </c>
      <c r="X1538" s="5">
        <v>0.2722</v>
      </c>
      <c r="Y1538" s="6">
        <f t="shared" si="93"/>
        <v>99.926578560939802</v>
      </c>
      <c r="Z1538" s="5">
        <v>546428</v>
      </c>
      <c r="AA1538" s="5">
        <v>95787</v>
      </c>
      <c r="AB1538" s="5">
        <v>11683</v>
      </c>
      <c r="AC1538" s="5">
        <v>181</v>
      </c>
      <c r="AD1538" s="5">
        <v>0</v>
      </c>
      <c r="AE1538" s="5">
        <v>2446465</v>
      </c>
      <c r="AF1538" s="5">
        <v>1</v>
      </c>
      <c r="AG1538" s="5">
        <v>1</v>
      </c>
      <c r="AH1538" s="5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11">
        <v>0</v>
      </c>
      <c r="AT1538" s="5">
        <v>0</v>
      </c>
      <c r="AU1538" s="5">
        <v>1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</row>
    <row r="1539" spans="1:52" ht="15.75" customHeight="1">
      <c r="A1539" s="4">
        <v>44228</v>
      </c>
      <c r="B1539" s="2" t="s">
        <v>5</v>
      </c>
      <c r="C1539" s="2">
        <v>3</v>
      </c>
      <c r="D1539" s="5" t="s">
        <v>17</v>
      </c>
      <c r="E1539" s="5">
        <v>1354184.568</v>
      </c>
      <c r="F1539" s="6">
        <f t="shared" si="0"/>
        <v>14.118710036310798</v>
      </c>
      <c r="G1539" s="7">
        <v>88171.487999999998</v>
      </c>
      <c r="H1539" s="31">
        <f t="shared" si="95"/>
        <v>6204881.6639999999</v>
      </c>
      <c r="I1539" s="10">
        <f t="shared" ref="I1539:I1602" si="96">LN(H1539)</f>
        <v>15.640846905367273</v>
      </c>
      <c r="J1539" s="10">
        <v>2</v>
      </c>
      <c r="K1539" s="10">
        <v>483.78</v>
      </c>
      <c r="L1539" s="6">
        <f t="shared" si="59"/>
        <v>6.1816302579249855</v>
      </c>
      <c r="M1539" s="11">
        <v>159.19999999999999</v>
      </c>
      <c r="N1539" s="11">
        <f t="shared" si="60"/>
        <v>5.0764230346342591</v>
      </c>
      <c r="O1539" s="5">
        <v>0</v>
      </c>
      <c r="P1539" s="5">
        <v>1</v>
      </c>
      <c r="Q1539" s="5">
        <v>0</v>
      </c>
      <c r="R1539" s="5">
        <v>0</v>
      </c>
      <c r="S1539" s="5">
        <f t="shared" si="61"/>
        <v>0</v>
      </c>
      <c r="T1539" s="5">
        <v>1642.166369</v>
      </c>
      <c r="U1539" s="5">
        <f t="shared" si="4"/>
        <v>7.4037716058298138</v>
      </c>
      <c r="V1539" s="2">
        <v>0</v>
      </c>
      <c r="W1539" s="12">
        <v>0</v>
      </c>
      <c r="X1539" s="5">
        <v>0.2722</v>
      </c>
      <c r="Y1539" s="6">
        <f t="shared" si="93"/>
        <v>99.926578560939802</v>
      </c>
      <c r="Z1539" s="5">
        <v>581365</v>
      </c>
      <c r="AA1539" s="5">
        <v>87915</v>
      </c>
      <c r="AB1539" s="5">
        <v>12896</v>
      </c>
      <c r="AC1539" s="5">
        <v>371</v>
      </c>
      <c r="AD1539" s="5">
        <v>0</v>
      </c>
      <c r="AE1539" s="5">
        <v>2686299</v>
      </c>
      <c r="AF1539" s="5">
        <v>1</v>
      </c>
      <c r="AG1539" s="5">
        <v>0</v>
      </c>
      <c r="AH1539" s="5">
        <v>1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11">
        <v>0</v>
      </c>
      <c r="AT1539" s="5">
        <v>0</v>
      </c>
      <c r="AU1539" s="5">
        <v>1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</row>
    <row r="1540" spans="1:52" ht="15.75" customHeight="1">
      <c r="A1540" s="4">
        <v>44256</v>
      </c>
      <c r="B1540" s="2" t="s">
        <v>5</v>
      </c>
      <c r="C1540" s="2">
        <v>3</v>
      </c>
      <c r="D1540" s="5" t="s">
        <v>17</v>
      </c>
      <c r="E1540" s="5">
        <v>1015638.426</v>
      </c>
      <c r="F1540" s="6">
        <f t="shared" si="0"/>
        <v>13.831027963859016</v>
      </c>
      <c r="G1540" s="7">
        <v>128521.152</v>
      </c>
      <c r="H1540" s="31">
        <f t="shared" si="95"/>
        <v>6333402.8159999996</v>
      </c>
      <c r="I1540" s="10">
        <f t="shared" si="96"/>
        <v>15.661348219349794</v>
      </c>
      <c r="J1540" s="10">
        <v>2</v>
      </c>
      <c r="K1540" s="10">
        <v>496.73</v>
      </c>
      <c r="L1540" s="6">
        <f t="shared" si="59"/>
        <v>6.2080466189203456</v>
      </c>
      <c r="M1540" s="11">
        <v>159.19999999999999</v>
      </c>
      <c r="N1540" s="11">
        <f t="shared" si="60"/>
        <v>5.0764230346342591</v>
      </c>
      <c r="O1540" s="5">
        <v>0</v>
      </c>
      <c r="P1540" s="5">
        <v>1</v>
      </c>
      <c r="Q1540" s="5">
        <v>0</v>
      </c>
      <c r="R1540" s="5">
        <v>0</v>
      </c>
      <c r="S1540" s="5">
        <f t="shared" si="61"/>
        <v>0</v>
      </c>
      <c r="T1540" s="5">
        <v>1642.166369</v>
      </c>
      <c r="U1540" s="5">
        <f t="shared" si="4"/>
        <v>7.4037716058298138</v>
      </c>
      <c r="V1540" s="2">
        <v>0</v>
      </c>
      <c r="W1540" s="12">
        <v>0</v>
      </c>
      <c r="X1540" s="5">
        <v>0.2722</v>
      </c>
      <c r="Y1540" s="6">
        <f t="shared" si="93"/>
        <v>99.926578560939802</v>
      </c>
      <c r="Z1540" s="5">
        <v>667957</v>
      </c>
      <c r="AA1540" s="5">
        <v>69920</v>
      </c>
      <c r="AB1540" s="5">
        <v>14434</v>
      </c>
      <c r="AC1540" s="5">
        <v>276</v>
      </c>
      <c r="AD1540" s="5">
        <v>0</v>
      </c>
      <c r="AE1540" s="5">
        <v>2288008</v>
      </c>
      <c r="AF1540" s="5">
        <v>1</v>
      </c>
      <c r="AG1540" s="5">
        <v>0</v>
      </c>
      <c r="AH1540" s="5">
        <v>0</v>
      </c>
      <c r="AI1540" s="6">
        <v>1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11">
        <v>0</v>
      </c>
      <c r="AT1540" s="5">
        <v>0</v>
      </c>
      <c r="AU1540" s="5">
        <v>1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</row>
    <row r="1541" spans="1:52" ht="15.75" customHeight="1">
      <c r="A1541" s="4">
        <v>44287</v>
      </c>
      <c r="B1541" s="2" t="s">
        <v>5</v>
      </c>
      <c r="C1541" s="2">
        <v>3</v>
      </c>
      <c r="D1541" s="5" t="s">
        <v>17</v>
      </c>
      <c r="E1541" s="5">
        <v>789940.99800000002</v>
      </c>
      <c r="F1541" s="6">
        <f t="shared" si="0"/>
        <v>13.579713535578112</v>
      </c>
      <c r="G1541" s="7">
        <v>124037.856</v>
      </c>
      <c r="H1541" s="31">
        <f t="shared" si="95"/>
        <v>6457440.6719999993</v>
      </c>
      <c r="I1541" s="10">
        <f t="shared" si="96"/>
        <v>15.680743616453482</v>
      </c>
      <c r="J1541" s="10">
        <v>2</v>
      </c>
      <c r="K1541" s="10">
        <v>504.07</v>
      </c>
      <c r="L1541" s="6">
        <f t="shared" si="59"/>
        <v>6.2227151473160891</v>
      </c>
      <c r="M1541" s="11">
        <v>130.69999999999999</v>
      </c>
      <c r="N1541" s="11">
        <f t="shared" si="60"/>
        <v>4.8805266087492356</v>
      </c>
      <c r="O1541" s="5">
        <v>0</v>
      </c>
      <c r="P1541" s="5">
        <v>1</v>
      </c>
      <c r="Q1541" s="5">
        <v>0</v>
      </c>
      <c r="R1541" s="5">
        <v>0</v>
      </c>
      <c r="S1541" s="5">
        <f t="shared" si="61"/>
        <v>0</v>
      </c>
      <c r="T1541" s="5">
        <v>1642.166369</v>
      </c>
      <c r="U1541" s="5">
        <f t="shared" si="4"/>
        <v>7.4037716058298138</v>
      </c>
      <c r="V1541" s="2">
        <v>0</v>
      </c>
      <c r="W1541" s="12">
        <v>0</v>
      </c>
      <c r="X1541" s="5">
        <v>0.2722</v>
      </c>
      <c r="Y1541" s="6">
        <f t="shared" si="93"/>
        <v>99.926578560939802</v>
      </c>
      <c r="Z1541" s="5">
        <v>825519</v>
      </c>
      <c r="AA1541" s="5">
        <v>58792</v>
      </c>
      <c r="AB1541" s="5">
        <v>17957</v>
      </c>
      <c r="AC1541" s="5">
        <v>90</v>
      </c>
      <c r="AD1541" s="5">
        <v>0</v>
      </c>
      <c r="AE1541" s="5">
        <v>1992738</v>
      </c>
      <c r="AF1541" s="5">
        <v>1</v>
      </c>
      <c r="AG1541" s="5">
        <v>0</v>
      </c>
      <c r="AH1541" s="5">
        <v>0</v>
      </c>
      <c r="AI1541" s="6">
        <v>0</v>
      </c>
      <c r="AJ1541" s="6">
        <v>1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11">
        <v>0</v>
      </c>
      <c r="AT1541" s="5">
        <v>0</v>
      </c>
      <c r="AU1541" s="5">
        <v>1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</row>
    <row r="1542" spans="1:52" ht="15.75" customHeight="1">
      <c r="A1542" s="9">
        <v>44317</v>
      </c>
      <c r="B1542" s="2" t="s">
        <v>5</v>
      </c>
      <c r="C1542" s="2">
        <v>3</v>
      </c>
      <c r="D1542" s="5" t="s">
        <v>17</v>
      </c>
      <c r="E1542" s="5">
        <v>1692730.71</v>
      </c>
      <c r="F1542" s="6">
        <f t="shared" si="0"/>
        <v>14.341853587625009</v>
      </c>
      <c r="G1542" s="7">
        <v>112082.4</v>
      </c>
      <c r="H1542" s="31">
        <f t="shared" si="95"/>
        <v>6569523.0719999997</v>
      </c>
      <c r="I1542" s="10">
        <f t="shared" si="96"/>
        <v>15.697951796045061</v>
      </c>
      <c r="J1542" s="10">
        <v>2</v>
      </c>
      <c r="K1542" s="10">
        <v>477.97</v>
      </c>
      <c r="L1542" s="6">
        <f t="shared" si="59"/>
        <v>6.1695479690155945</v>
      </c>
      <c r="M1542" s="11">
        <v>130.69999999999999</v>
      </c>
      <c r="N1542" s="11">
        <f t="shared" si="60"/>
        <v>4.8805266087492356</v>
      </c>
      <c r="O1542" s="5">
        <v>0</v>
      </c>
      <c r="P1542" s="5">
        <v>1</v>
      </c>
      <c r="Q1542" s="5">
        <v>0</v>
      </c>
      <c r="R1542" s="5">
        <v>0</v>
      </c>
      <c r="S1542" s="5">
        <f t="shared" si="61"/>
        <v>0</v>
      </c>
      <c r="T1542" s="5">
        <v>1642.166369</v>
      </c>
      <c r="U1542" s="5">
        <f t="shared" si="4"/>
        <v>7.4037716058298138</v>
      </c>
      <c r="V1542" s="2">
        <v>0</v>
      </c>
      <c r="W1542" s="12">
        <v>0</v>
      </c>
      <c r="X1542" s="5">
        <v>0.2722</v>
      </c>
      <c r="Y1542" s="6">
        <f t="shared" si="93"/>
        <v>99.926578560939802</v>
      </c>
      <c r="Z1542" s="5">
        <v>922824</v>
      </c>
      <c r="AA1542" s="5">
        <v>50600</v>
      </c>
      <c r="AB1542" s="5">
        <v>20850</v>
      </c>
      <c r="AC1542" s="5">
        <v>93</v>
      </c>
      <c r="AD1542" s="5">
        <v>0</v>
      </c>
      <c r="AE1542" s="5">
        <v>1765349</v>
      </c>
      <c r="AF1542" s="5">
        <v>1</v>
      </c>
      <c r="AG1542" s="5">
        <v>0</v>
      </c>
      <c r="AH1542" s="5">
        <v>0</v>
      </c>
      <c r="AI1542" s="6">
        <v>0</v>
      </c>
      <c r="AJ1542" s="6">
        <v>0</v>
      </c>
      <c r="AK1542" s="6">
        <v>1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11">
        <v>0</v>
      </c>
      <c r="AT1542" s="5">
        <v>0</v>
      </c>
      <c r="AU1542" s="5">
        <v>1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</row>
    <row r="1543" spans="1:52" ht="15.75" customHeight="1">
      <c r="A1543" s="4">
        <v>44348</v>
      </c>
      <c r="B1543" s="2" t="s">
        <v>5</v>
      </c>
      <c r="C1543" s="2">
        <v>3</v>
      </c>
      <c r="D1543" s="5" t="s">
        <v>17</v>
      </c>
      <c r="E1543" s="5">
        <v>1128487.1399999999</v>
      </c>
      <c r="F1543" s="6">
        <f t="shared" si="0"/>
        <v>13.936388479516843</v>
      </c>
      <c r="G1543" s="7">
        <v>113576.83199999999</v>
      </c>
      <c r="H1543" s="31">
        <f t="shared" si="95"/>
        <v>6683099.9040000001</v>
      </c>
      <c r="I1543" s="10">
        <f t="shared" si="96"/>
        <v>15.715092495356483</v>
      </c>
      <c r="J1543" s="10">
        <v>2</v>
      </c>
      <c r="K1543" s="10">
        <v>508.07</v>
      </c>
      <c r="L1543" s="6">
        <f t="shared" si="59"/>
        <v>6.2306192333611756</v>
      </c>
      <c r="M1543" s="11">
        <v>130.69999999999999</v>
      </c>
      <c r="N1543" s="11">
        <f t="shared" si="60"/>
        <v>4.8805266087492356</v>
      </c>
      <c r="O1543" s="5">
        <v>0</v>
      </c>
      <c r="P1543" s="5">
        <v>1</v>
      </c>
      <c r="Q1543" s="5">
        <v>0</v>
      </c>
      <c r="R1543" s="5">
        <v>0</v>
      </c>
      <c r="S1543" s="5">
        <f t="shared" si="61"/>
        <v>0</v>
      </c>
      <c r="T1543" s="5">
        <v>1642.166369</v>
      </c>
      <c r="U1543" s="5">
        <f t="shared" si="4"/>
        <v>7.4037716058298138</v>
      </c>
      <c r="V1543" s="2">
        <v>0</v>
      </c>
      <c r="W1543" s="12">
        <v>0</v>
      </c>
      <c r="X1543" s="5">
        <v>0.27229999999999999</v>
      </c>
      <c r="Y1543" s="6">
        <f t="shared" si="93"/>
        <v>99.963289280469894</v>
      </c>
      <c r="Z1543" s="5">
        <v>958408</v>
      </c>
      <c r="AA1543" s="5">
        <v>62071</v>
      </c>
      <c r="AB1543" s="5">
        <v>22321</v>
      </c>
      <c r="AC1543" s="5">
        <v>131</v>
      </c>
      <c r="AD1543" s="5">
        <v>0</v>
      </c>
      <c r="AE1543" s="5">
        <v>2160296</v>
      </c>
      <c r="AF1543" s="5">
        <v>1</v>
      </c>
      <c r="AG1543" s="5">
        <v>0</v>
      </c>
      <c r="AH1543" s="5">
        <v>0</v>
      </c>
      <c r="AI1543" s="6">
        <v>0</v>
      </c>
      <c r="AJ1543" s="6">
        <v>0</v>
      </c>
      <c r="AK1543" s="6">
        <v>0</v>
      </c>
      <c r="AL1543" s="6">
        <v>1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0</v>
      </c>
      <c r="AS1543" s="11">
        <v>0</v>
      </c>
      <c r="AT1543" s="5">
        <v>0</v>
      </c>
      <c r="AU1543" s="5">
        <v>1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</row>
    <row r="1544" spans="1:52" ht="15.75" customHeight="1">
      <c r="A1544" s="4">
        <v>44378</v>
      </c>
      <c r="B1544" s="2" t="s">
        <v>5</v>
      </c>
      <c r="C1544" s="2">
        <v>3</v>
      </c>
      <c r="D1544" s="5" t="s">
        <v>17</v>
      </c>
      <c r="E1544" s="5">
        <v>1710548.9280000001</v>
      </c>
      <c r="F1544" s="6">
        <f t="shared" si="0"/>
        <v>14.352324887492303</v>
      </c>
      <c r="G1544" s="7">
        <v>115071.264</v>
      </c>
      <c r="H1544" s="31">
        <f t="shared" si="95"/>
        <v>6798171.1680000005</v>
      </c>
      <c r="I1544" s="10">
        <f t="shared" si="96"/>
        <v>15.732164188091552</v>
      </c>
      <c r="J1544" s="10">
        <v>2</v>
      </c>
      <c r="K1544" s="10">
        <v>471.44</v>
      </c>
      <c r="L1544" s="6">
        <f t="shared" si="59"/>
        <v>6.1557918405296581</v>
      </c>
      <c r="M1544" s="11">
        <v>153.19999999999999</v>
      </c>
      <c r="N1544" s="11">
        <f t="shared" si="60"/>
        <v>5.0382504611292287</v>
      </c>
      <c r="O1544" s="5">
        <v>0</v>
      </c>
      <c r="P1544" s="5">
        <v>1</v>
      </c>
      <c r="Q1544" s="5">
        <v>0</v>
      </c>
      <c r="R1544" s="5">
        <v>0</v>
      </c>
      <c r="S1544" s="5">
        <f t="shared" si="61"/>
        <v>0</v>
      </c>
      <c r="T1544" s="5">
        <v>1642.166369</v>
      </c>
      <c r="U1544" s="5">
        <f t="shared" si="4"/>
        <v>7.4037716058298138</v>
      </c>
      <c r="V1544" s="2">
        <v>0</v>
      </c>
      <c r="W1544" s="12">
        <v>0</v>
      </c>
      <c r="X1544" s="5">
        <v>0.2722</v>
      </c>
      <c r="Y1544" s="6">
        <f t="shared" si="93"/>
        <v>99.926578560939802</v>
      </c>
      <c r="Z1544" s="5">
        <v>1034837</v>
      </c>
      <c r="AA1544" s="5">
        <v>47951</v>
      </c>
      <c r="AB1544" s="5">
        <v>23422</v>
      </c>
      <c r="AC1544" s="5">
        <v>138</v>
      </c>
      <c r="AD1544" s="5">
        <v>904830</v>
      </c>
      <c r="AE1544" s="5">
        <v>1102753</v>
      </c>
      <c r="AF1544" s="5">
        <v>1</v>
      </c>
      <c r="AG1544" s="5">
        <v>0</v>
      </c>
      <c r="AH1544" s="5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1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11">
        <v>0</v>
      </c>
      <c r="AT1544" s="5">
        <v>0</v>
      </c>
      <c r="AU1544" s="5">
        <v>1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</row>
    <row r="1545" spans="1:52" ht="15.75" customHeight="1">
      <c r="A1545" s="4">
        <v>44409</v>
      </c>
      <c r="B1545" s="2" t="s">
        <v>5</v>
      </c>
      <c r="C1545" s="2">
        <v>3</v>
      </c>
      <c r="D1545" s="5" t="s">
        <v>17</v>
      </c>
      <c r="E1545" s="5">
        <v>1229457.0419999999</v>
      </c>
      <c r="F1545" s="6">
        <f t="shared" si="0"/>
        <v>14.022083200621726</v>
      </c>
      <c r="G1545" s="7">
        <v>127026.72</v>
      </c>
      <c r="H1545" s="31">
        <f t="shared" si="95"/>
        <v>6925197.8880000003</v>
      </c>
      <c r="I1545" s="10">
        <f t="shared" si="96"/>
        <v>15.750677185513871</v>
      </c>
      <c r="J1545" s="10">
        <v>2</v>
      </c>
      <c r="K1545" s="10">
        <v>508.07</v>
      </c>
      <c r="L1545" s="6">
        <f t="shared" si="59"/>
        <v>6.2306192333611756</v>
      </c>
      <c r="M1545" s="11">
        <v>153.19999999999999</v>
      </c>
      <c r="N1545" s="11">
        <f t="shared" si="60"/>
        <v>5.0382504611292287</v>
      </c>
      <c r="O1545" s="5">
        <v>0</v>
      </c>
      <c r="P1545" s="5">
        <v>1</v>
      </c>
      <c r="Q1545" s="5">
        <v>0</v>
      </c>
      <c r="R1545" s="5">
        <v>0</v>
      </c>
      <c r="S1545" s="5">
        <f t="shared" si="61"/>
        <v>0</v>
      </c>
      <c r="T1545" s="5">
        <v>1642.166369</v>
      </c>
      <c r="U1545" s="5">
        <f t="shared" si="4"/>
        <v>7.4037716058298138</v>
      </c>
      <c r="V1545" s="2">
        <v>0</v>
      </c>
      <c r="W1545" s="12">
        <v>0</v>
      </c>
      <c r="X1545" s="5">
        <v>0.27239999999999998</v>
      </c>
      <c r="Y1545" s="6">
        <f t="shared" si="93"/>
        <v>100</v>
      </c>
      <c r="Z1545" s="5">
        <v>1163688</v>
      </c>
      <c r="AA1545" s="5">
        <v>37512</v>
      </c>
      <c r="AB1545" s="5">
        <v>25889</v>
      </c>
      <c r="AC1545" s="5">
        <v>92</v>
      </c>
      <c r="AD1545" s="5">
        <v>0</v>
      </c>
      <c r="AE1545" s="5">
        <v>1141811</v>
      </c>
      <c r="AF1545" s="5">
        <v>1</v>
      </c>
      <c r="AG1545" s="5">
        <v>0</v>
      </c>
      <c r="AH1545" s="5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1</v>
      </c>
      <c r="AO1545" s="6">
        <v>0</v>
      </c>
      <c r="AP1545" s="6">
        <v>0</v>
      </c>
      <c r="AQ1545" s="6">
        <v>0</v>
      </c>
      <c r="AR1545" s="6">
        <v>0</v>
      </c>
      <c r="AS1545" s="11">
        <v>0</v>
      </c>
      <c r="AT1545" s="5">
        <v>0</v>
      </c>
      <c r="AU1545" s="5">
        <v>1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</row>
    <row r="1546" spans="1:52" ht="15.75" customHeight="1">
      <c r="A1546" s="4">
        <v>44440</v>
      </c>
      <c r="B1546" s="2" t="s">
        <v>5</v>
      </c>
      <c r="C1546" s="2">
        <v>3</v>
      </c>
      <c r="D1546" s="5" t="s">
        <v>17</v>
      </c>
      <c r="E1546" s="5">
        <v>1176002.388</v>
      </c>
      <c r="F1546" s="6">
        <f t="shared" si="0"/>
        <v>13.977631438050892</v>
      </c>
      <c r="G1546" s="7">
        <v>116565.696</v>
      </c>
      <c r="H1546" s="31">
        <f t="shared" si="95"/>
        <v>7041763.5840000007</v>
      </c>
      <c r="I1546" s="10">
        <f t="shared" si="96"/>
        <v>15.767369205852971</v>
      </c>
      <c r="J1546" s="10">
        <v>2</v>
      </c>
      <c r="K1546" s="10">
        <v>471.44</v>
      </c>
      <c r="L1546" s="6">
        <f t="shared" si="59"/>
        <v>6.1557918405296581</v>
      </c>
      <c r="M1546" s="11">
        <v>153.19999999999999</v>
      </c>
      <c r="N1546" s="11">
        <f t="shared" si="60"/>
        <v>5.0382504611292287</v>
      </c>
      <c r="O1546" s="5">
        <v>0</v>
      </c>
      <c r="P1546" s="5">
        <v>1</v>
      </c>
      <c r="Q1546" s="5">
        <v>0</v>
      </c>
      <c r="R1546" s="5">
        <v>0</v>
      </c>
      <c r="S1546" s="5">
        <f t="shared" si="61"/>
        <v>0</v>
      </c>
      <c r="T1546" s="5">
        <v>1642.166369</v>
      </c>
      <c r="U1546" s="5">
        <f t="shared" si="4"/>
        <v>7.4037716058298138</v>
      </c>
      <c r="V1546" s="2">
        <v>0</v>
      </c>
      <c r="W1546" s="12">
        <v>0</v>
      </c>
      <c r="X1546" s="5">
        <v>0.27229999999999999</v>
      </c>
      <c r="Y1546" s="6">
        <f t="shared" si="93"/>
        <v>99.963289280469894</v>
      </c>
      <c r="Z1546" s="5">
        <v>1246538</v>
      </c>
      <c r="AA1546" s="5">
        <v>17622</v>
      </c>
      <c r="AB1546" s="5">
        <v>27785</v>
      </c>
      <c r="AC1546" s="5">
        <v>56</v>
      </c>
      <c r="AD1546" s="5">
        <v>0</v>
      </c>
      <c r="AE1546" s="5">
        <v>1599258</v>
      </c>
      <c r="AF1546" s="5">
        <v>1</v>
      </c>
      <c r="AG1546" s="5">
        <v>0</v>
      </c>
      <c r="AH1546" s="5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1</v>
      </c>
      <c r="AP1546" s="6">
        <v>0</v>
      </c>
      <c r="AQ1546" s="6">
        <v>0</v>
      </c>
      <c r="AR1546" s="6">
        <v>0</v>
      </c>
      <c r="AS1546" s="11">
        <v>0</v>
      </c>
      <c r="AT1546" s="5">
        <v>0</v>
      </c>
      <c r="AU1546" s="5">
        <v>1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</row>
    <row r="1547" spans="1:52" ht="15.75" customHeight="1">
      <c r="A1547" s="4">
        <v>44470</v>
      </c>
      <c r="B1547" s="2" t="s">
        <v>5</v>
      </c>
      <c r="C1547" s="2">
        <v>3</v>
      </c>
      <c r="D1547" s="5" t="s">
        <v>17</v>
      </c>
      <c r="E1547" s="5">
        <v>2031276.852</v>
      </c>
      <c r="F1547" s="6">
        <f t="shared" si="0"/>
        <v>14.524175144418962</v>
      </c>
      <c r="G1547" s="7">
        <v>71732.736000000004</v>
      </c>
      <c r="H1547" s="31">
        <f t="shared" si="95"/>
        <v>7113496.3200000003</v>
      </c>
      <c r="I1547" s="10">
        <f t="shared" si="96"/>
        <v>15.777504427747015</v>
      </c>
      <c r="J1547" s="10">
        <v>2</v>
      </c>
      <c r="K1547" s="10">
        <v>461.8</v>
      </c>
      <c r="L1547" s="6">
        <f t="shared" si="59"/>
        <v>6.1351318969203952</v>
      </c>
      <c r="M1547" s="11">
        <v>152.1</v>
      </c>
      <c r="N1547" s="11">
        <f t="shared" si="60"/>
        <v>5.0310913026636381</v>
      </c>
      <c r="O1547" s="5">
        <v>0</v>
      </c>
      <c r="P1547" s="5">
        <v>1</v>
      </c>
      <c r="Q1547" s="5">
        <v>0</v>
      </c>
      <c r="R1547" s="5">
        <v>0</v>
      </c>
      <c r="S1547" s="5">
        <f t="shared" si="61"/>
        <v>0</v>
      </c>
      <c r="T1547" s="5">
        <v>1642.166369</v>
      </c>
      <c r="U1547" s="5">
        <f t="shared" si="4"/>
        <v>7.4037716058298138</v>
      </c>
      <c r="V1547" s="2">
        <v>0</v>
      </c>
      <c r="W1547" s="12">
        <v>0</v>
      </c>
      <c r="X1547" s="5">
        <v>0.27239999999999998</v>
      </c>
      <c r="Y1547" s="6">
        <f t="shared" si="93"/>
        <v>100</v>
      </c>
      <c r="Z1547" s="5">
        <v>1273560</v>
      </c>
      <c r="AA1547" s="5">
        <v>3913</v>
      </c>
      <c r="AB1547" s="5">
        <v>28456</v>
      </c>
      <c r="AC1547" s="5">
        <v>39</v>
      </c>
      <c r="AD1547" s="5">
        <v>0</v>
      </c>
      <c r="AE1547" s="5">
        <v>860864</v>
      </c>
      <c r="AF1547" s="5">
        <v>1</v>
      </c>
      <c r="AG1547" s="5">
        <v>0</v>
      </c>
      <c r="AH1547" s="5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1</v>
      </c>
      <c r="AQ1547" s="6">
        <v>0</v>
      </c>
      <c r="AR1547" s="6">
        <v>0</v>
      </c>
      <c r="AS1547" s="11">
        <v>0</v>
      </c>
      <c r="AT1547" s="5">
        <v>0</v>
      </c>
      <c r="AU1547" s="5">
        <v>1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</row>
    <row r="1548" spans="1:52" ht="15.75" customHeight="1">
      <c r="A1548" s="4">
        <v>44501</v>
      </c>
      <c r="B1548" s="2" t="s">
        <v>5</v>
      </c>
      <c r="C1548" s="2">
        <v>3</v>
      </c>
      <c r="D1548" s="5" t="s">
        <v>17</v>
      </c>
      <c r="E1548" s="5">
        <v>1496730.3119999999</v>
      </c>
      <c r="F1548" s="6">
        <f t="shared" si="0"/>
        <v>14.21879349486778</v>
      </c>
      <c r="G1548" s="7">
        <v>61271.712</v>
      </c>
      <c r="H1548" s="31">
        <f t="shared" si="95"/>
        <v>7174768.0320000006</v>
      </c>
      <c r="I1548" s="10">
        <f t="shared" si="96"/>
        <v>15.78608098905249</v>
      </c>
      <c r="J1548" s="10">
        <v>2</v>
      </c>
      <c r="K1548" s="10">
        <v>516.14</v>
      </c>
      <c r="L1548" s="6">
        <f t="shared" si="59"/>
        <v>6.2463780465109942</v>
      </c>
      <c r="M1548" s="11">
        <v>152.1</v>
      </c>
      <c r="N1548" s="11">
        <f t="shared" si="60"/>
        <v>5.0310913026636381</v>
      </c>
      <c r="O1548" s="5">
        <v>0</v>
      </c>
      <c r="P1548" s="5">
        <v>1</v>
      </c>
      <c r="Q1548" s="5">
        <v>0</v>
      </c>
      <c r="R1548" s="5">
        <v>0</v>
      </c>
      <c r="S1548" s="5">
        <f t="shared" si="61"/>
        <v>0</v>
      </c>
      <c r="T1548" s="5">
        <v>1642.166369</v>
      </c>
      <c r="U1548" s="5">
        <f t="shared" si="4"/>
        <v>7.4037716058298138</v>
      </c>
      <c r="V1548" s="2">
        <v>0</v>
      </c>
      <c r="W1548" s="12">
        <v>0</v>
      </c>
      <c r="X1548" s="5">
        <v>0.2722</v>
      </c>
      <c r="Y1548" s="6">
        <f t="shared" si="93"/>
        <v>99.926578560939802</v>
      </c>
      <c r="Z1548" s="5">
        <v>1285254</v>
      </c>
      <c r="AA1548" s="5">
        <v>2136</v>
      </c>
      <c r="AB1548" s="5">
        <v>28737</v>
      </c>
      <c r="AC1548" s="5">
        <v>11</v>
      </c>
      <c r="AD1548" s="5">
        <v>0</v>
      </c>
      <c r="AE1548" s="5">
        <v>649882</v>
      </c>
      <c r="AF1548" s="5">
        <v>1</v>
      </c>
      <c r="AG1548" s="5">
        <v>0</v>
      </c>
      <c r="AH1548" s="5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1</v>
      </c>
      <c r="AR1548" s="6">
        <v>0</v>
      </c>
      <c r="AS1548" s="11">
        <v>0</v>
      </c>
      <c r="AT1548" s="5">
        <v>0</v>
      </c>
      <c r="AU1548" s="5">
        <v>1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</row>
    <row r="1549" spans="1:52" ht="15.75" customHeight="1">
      <c r="A1549" s="4">
        <v>44531</v>
      </c>
      <c r="B1549" s="2" t="s">
        <v>5</v>
      </c>
      <c r="C1549" s="2">
        <v>3</v>
      </c>
      <c r="D1549" s="5" t="s">
        <v>17</v>
      </c>
      <c r="E1549" s="5">
        <v>1710548.9280000001</v>
      </c>
      <c r="F1549" s="6">
        <f t="shared" si="0"/>
        <v>14.352324887492303</v>
      </c>
      <c r="G1549" s="7">
        <v>70238.304000000004</v>
      </c>
      <c r="H1549" s="31">
        <f t="shared" si="95"/>
        <v>7245006.3360000011</v>
      </c>
      <c r="I1549" s="10">
        <f t="shared" si="96"/>
        <v>15.795823008270698</v>
      </c>
      <c r="J1549" s="10">
        <v>2</v>
      </c>
      <c r="K1549" s="10">
        <v>518.45000000000005</v>
      </c>
      <c r="L1549" s="6">
        <f t="shared" si="59"/>
        <v>6.250843591004287</v>
      </c>
      <c r="M1549" s="11">
        <v>152.1</v>
      </c>
      <c r="N1549" s="11">
        <f t="shared" si="60"/>
        <v>5.0310913026636381</v>
      </c>
      <c r="O1549" s="5">
        <v>0</v>
      </c>
      <c r="P1549" s="5">
        <v>1</v>
      </c>
      <c r="Q1549" s="5">
        <v>0</v>
      </c>
      <c r="R1549" s="5">
        <v>0</v>
      </c>
      <c r="S1549" s="5">
        <f t="shared" si="61"/>
        <v>0</v>
      </c>
      <c r="T1549" s="5">
        <v>1642.166369</v>
      </c>
      <c r="U1549" s="5">
        <f t="shared" si="4"/>
        <v>7.4037716058298138</v>
      </c>
      <c r="V1549" s="2">
        <v>0</v>
      </c>
      <c r="W1549" s="12">
        <v>0</v>
      </c>
      <c r="X1549" s="5">
        <v>0.27229999999999999</v>
      </c>
      <c r="Y1549" s="6">
        <f t="shared" si="93"/>
        <v>99.963289280469894</v>
      </c>
      <c r="Z1549" s="5">
        <v>1295933</v>
      </c>
      <c r="AA1549" s="5">
        <v>19896</v>
      </c>
      <c r="AB1549" s="5">
        <v>28933</v>
      </c>
      <c r="AC1549" s="5">
        <v>17</v>
      </c>
      <c r="AD1549" s="5">
        <v>0</v>
      </c>
      <c r="AE1549" s="5">
        <v>287958</v>
      </c>
      <c r="AF1549" s="5">
        <v>1</v>
      </c>
      <c r="AG1549" s="5">
        <v>0</v>
      </c>
      <c r="AH1549" s="5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1</v>
      </c>
      <c r="AS1549" s="11">
        <v>0</v>
      </c>
      <c r="AT1549" s="5">
        <v>0</v>
      </c>
      <c r="AU1549" s="5">
        <v>1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</row>
    <row r="1550" spans="1:52" ht="15.75" customHeight="1">
      <c r="A1550" s="4">
        <v>44562</v>
      </c>
      <c r="B1550" s="2" t="s">
        <v>5</v>
      </c>
      <c r="C1550" s="2">
        <v>3</v>
      </c>
      <c r="D1550" s="5" t="s">
        <v>17</v>
      </c>
      <c r="E1550" s="5">
        <v>1604460</v>
      </c>
      <c r="F1550" s="6">
        <f t="shared" si="0"/>
        <v>14.288297809336594</v>
      </c>
      <c r="G1550" s="7">
        <v>52803.264000000003</v>
      </c>
      <c r="H1550" s="31">
        <f t="shared" si="95"/>
        <v>7297809.6000000015</v>
      </c>
      <c r="I1550" s="10">
        <f t="shared" si="96"/>
        <v>15.803084806298653</v>
      </c>
      <c r="J1550" s="10">
        <v>2</v>
      </c>
      <c r="K1550" s="10">
        <v>511.96</v>
      </c>
      <c r="L1550" s="6">
        <f t="shared" si="59"/>
        <v>6.2382464969875908</v>
      </c>
      <c r="M1550" s="11"/>
      <c r="N1550" s="11">
        <f t="shared" si="60"/>
        <v>0</v>
      </c>
      <c r="O1550" s="5">
        <v>0</v>
      </c>
      <c r="P1550" s="5">
        <v>1</v>
      </c>
      <c r="Q1550" s="5">
        <v>0</v>
      </c>
      <c r="R1550" s="5">
        <v>0</v>
      </c>
      <c r="S1550" s="5">
        <f t="shared" si="61"/>
        <v>0</v>
      </c>
      <c r="T1550" s="5">
        <v>1642.166369</v>
      </c>
      <c r="U1550" s="5">
        <f t="shared" si="4"/>
        <v>7.4037716058298138</v>
      </c>
      <c r="V1550" s="2">
        <v>0</v>
      </c>
      <c r="W1550" s="12">
        <v>0</v>
      </c>
      <c r="X1550" s="5">
        <v>0.27229999999999999</v>
      </c>
      <c r="Y1550" s="6">
        <f t="shared" si="93"/>
        <v>99.963289280469894</v>
      </c>
      <c r="Z1550" s="5">
        <v>1430366</v>
      </c>
      <c r="AA1550" s="5">
        <v>83121</v>
      </c>
      <c r="AB1550" s="5">
        <v>29301</v>
      </c>
      <c r="AC1550" s="5">
        <v>79</v>
      </c>
      <c r="AD1550" s="5">
        <v>0</v>
      </c>
      <c r="AE1550" s="5">
        <v>604828</v>
      </c>
      <c r="AF1550" s="5">
        <v>1</v>
      </c>
      <c r="AG1550" s="5">
        <v>1</v>
      </c>
      <c r="AH1550" s="5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11">
        <v>0</v>
      </c>
      <c r="AT1550" s="5">
        <v>0</v>
      </c>
      <c r="AU1550" s="5">
        <v>1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</row>
    <row r="1551" spans="1:52" ht="15.75" customHeight="1">
      <c r="A1551" s="4">
        <v>44593</v>
      </c>
      <c r="B1551" s="2" t="s">
        <v>5</v>
      </c>
      <c r="C1551" s="2">
        <v>3</v>
      </c>
      <c r="D1551" s="5" t="s">
        <v>17</v>
      </c>
      <c r="E1551" s="5">
        <v>1481040</v>
      </c>
      <c r="F1551" s="6">
        <f t="shared" si="0"/>
        <v>14.208255101663058</v>
      </c>
      <c r="G1551" s="7">
        <v>58780.991999999998</v>
      </c>
      <c r="H1551" s="31">
        <f t="shared" si="95"/>
        <v>7356590.5920000011</v>
      </c>
      <c r="I1551" s="10">
        <f t="shared" si="96"/>
        <v>15.811107148596072</v>
      </c>
      <c r="J1551" s="10">
        <v>2</v>
      </c>
      <c r="K1551" s="10">
        <v>521.51</v>
      </c>
      <c r="L1551" s="6">
        <f t="shared" si="59"/>
        <v>6.2567284497123978</v>
      </c>
      <c r="M1551" s="11"/>
      <c r="N1551" s="11">
        <f t="shared" si="60"/>
        <v>0</v>
      </c>
      <c r="O1551" s="5">
        <v>0</v>
      </c>
      <c r="P1551" s="5">
        <v>1</v>
      </c>
      <c r="Q1551" s="5">
        <v>0</v>
      </c>
      <c r="R1551" s="5">
        <v>0</v>
      </c>
      <c r="S1551" s="5">
        <f t="shared" si="61"/>
        <v>0</v>
      </c>
      <c r="T1551" s="5">
        <v>1642.166369</v>
      </c>
      <c r="U1551" s="5">
        <f t="shared" si="4"/>
        <v>7.4037716058298138</v>
      </c>
      <c r="V1551" s="2">
        <v>0</v>
      </c>
      <c r="W1551" s="12">
        <v>0</v>
      </c>
      <c r="X1551" s="5">
        <v>0.2722</v>
      </c>
      <c r="Y1551" s="6">
        <f t="shared" si="93"/>
        <v>99.926578560939802</v>
      </c>
      <c r="Z1551" s="5">
        <v>1510221</v>
      </c>
      <c r="AA1551" s="5">
        <v>34915</v>
      </c>
      <c r="AB1551" s="5">
        <v>30196</v>
      </c>
      <c r="AC1551" s="5">
        <v>58</v>
      </c>
      <c r="AD1551" s="5">
        <v>0</v>
      </c>
      <c r="AE1551" s="5">
        <v>491876</v>
      </c>
      <c r="AF1551" s="5">
        <v>1</v>
      </c>
      <c r="AG1551" s="5">
        <v>0</v>
      </c>
      <c r="AH1551" s="5">
        <v>1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11">
        <v>0</v>
      </c>
      <c r="AT1551" s="5">
        <v>0</v>
      </c>
      <c r="AU1551" s="5">
        <v>1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</row>
    <row r="1552" spans="1:52" ht="15.75" customHeight="1">
      <c r="A1552" s="4">
        <v>44621</v>
      </c>
      <c r="B1552" s="2" t="s">
        <v>5</v>
      </c>
      <c r="C1552" s="2">
        <v>3</v>
      </c>
      <c r="D1552" s="5" t="s">
        <v>17</v>
      </c>
      <c r="E1552" s="5">
        <v>1110780</v>
      </c>
      <c r="F1552" s="6">
        <f t="shared" si="0"/>
        <v>13.920573029211278</v>
      </c>
      <c r="G1552" s="7">
        <v>85680.767999999996</v>
      </c>
      <c r="H1552" s="31">
        <f t="shared" si="95"/>
        <v>7442271.3600000013</v>
      </c>
      <c r="I1552" s="10">
        <f t="shared" si="96"/>
        <v>15.822686650540247</v>
      </c>
      <c r="J1552" s="10">
        <v>2</v>
      </c>
      <c r="K1552" s="10">
        <v>520.9</v>
      </c>
      <c r="L1552" s="6">
        <f t="shared" si="59"/>
        <v>6.2555580847511454</v>
      </c>
      <c r="M1552" s="11"/>
      <c r="N1552" s="11">
        <f t="shared" si="60"/>
        <v>0</v>
      </c>
      <c r="O1552" s="5">
        <v>0</v>
      </c>
      <c r="P1552" s="5">
        <v>1</v>
      </c>
      <c r="Q1552" s="5">
        <v>0</v>
      </c>
      <c r="R1552" s="5">
        <v>0</v>
      </c>
      <c r="S1552" s="5">
        <f t="shared" si="61"/>
        <v>0</v>
      </c>
      <c r="T1552" s="5">
        <v>1642.166369</v>
      </c>
      <c r="U1552" s="5">
        <f t="shared" si="4"/>
        <v>7.4037716058298138</v>
      </c>
      <c r="V1552" s="2">
        <v>0</v>
      </c>
      <c r="W1552" s="12">
        <v>0</v>
      </c>
      <c r="X1552" s="5">
        <v>0.27229999999999999</v>
      </c>
      <c r="Y1552" s="6">
        <f t="shared" si="93"/>
        <v>99.963289280469894</v>
      </c>
      <c r="Z1552" s="5">
        <v>1524973</v>
      </c>
      <c r="AA1552" s="5">
        <v>11327</v>
      </c>
      <c r="AB1552" s="5">
        <v>30359</v>
      </c>
      <c r="AC1552" s="5">
        <v>1</v>
      </c>
      <c r="AD1552" s="5">
        <v>0</v>
      </c>
      <c r="AE1552" s="5">
        <v>44557</v>
      </c>
      <c r="AF1552" s="5">
        <v>1</v>
      </c>
      <c r="AG1552" s="5">
        <v>0</v>
      </c>
      <c r="AH1552" s="5">
        <v>0</v>
      </c>
      <c r="AI1552" s="6">
        <v>1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11">
        <v>0</v>
      </c>
      <c r="AT1552" s="5">
        <v>0</v>
      </c>
      <c r="AU1552" s="5">
        <v>1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</row>
    <row r="1553" spans="1:52" ht="15.75" customHeight="1">
      <c r="A1553" s="4">
        <v>44652</v>
      </c>
      <c r="B1553" s="2" t="s">
        <v>5</v>
      </c>
      <c r="C1553" s="2">
        <v>3</v>
      </c>
      <c r="D1553" s="5" t="s">
        <v>17</v>
      </c>
      <c r="E1553" s="5">
        <v>863940</v>
      </c>
      <c r="F1553" s="6">
        <f t="shared" si="0"/>
        <v>13.669258600930371</v>
      </c>
      <c r="G1553" s="7">
        <v>82691.903999999995</v>
      </c>
      <c r="H1553" s="31">
        <f t="shared" si="95"/>
        <v>7524963.2640000014</v>
      </c>
      <c r="I1553" s="10">
        <f t="shared" si="96"/>
        <v>15.833736486726833</v>
      </c>
      <c r="J1553" s="10">
        <v>2</v>
      </c>
      <c r="K1553" s="10">
        <v>489.73</v>
      </c>
      <c r="L1553" s="6">
        <f t="shared" si="59"/>
        <v>6.1938542188289736</v>
      </c>
      <c r="M1553" s="11"/>
      <c r="N1553" s="11">
        <f t="shared" si="60"/>
        <v>0</v>
      </c>
      <c r="O1553" s="5">
        <v>0</v>
      </c>
      <c r="P1553" s="5">
        <v>1</v>
      </c>
      <c r="Q1553" s="5">
        <v>0</v>
      </c>
      <c r="R1553" s="5">
        <v>0</v>
      </c>
      <c r="S1553" s="5">
        <f t="shared" si="61"/>
        <v>0</v>
      </c>
      <c r="T1553" s="5">
        <v>1642.166369</v>
      </c>
      <c r="U1553" s="5">
        <f t="shared" si="4"/>
        <v>7.4037716058298138</v>
      </c>
      <c r="V1553" s="2">
        <v>0</v>
      </c>
      <c r="W1553" s="12">
        <v>0</v>
      </c>
      <c r="X1553" s="5">
        <v>0.2722</v>
      </c>
      <c r="Y1553" s="6">
        <f t="shared" si="93"/>
        <v>99.926578560939802</v>
      </c>
      <c r="Z1553" s="5">
        <v>1527956</v>
      </c>
      <c r="AA1553" s="5">
        <v>7271</v>
      </c>
      <c r="AB1553" s="5">
        <v>30369</v>
      </c>
      <c r="AC1553" s="5">
        <v>0</v>
      </c>
      <c r="AD1553" s="5">
        <v>106857</v>
      </c>
      <c r="AE1553" s="5">
        <v>0</v>
      </c>
      <c r="AF1553" s="5">
        <v>1</v>
      </c>
      <c r="AG1553" s="5">
        <v>0</v>
      </c>
      <c r="AH1553" s="5">
        <v>0</v>
      </c>
      <c r="AI1553" s="6">
        <v>0</v>
      </c>
      <c r="AJ1553" s="6">
        <v>1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11">
        <v>0</v>
      </c>
      <c r="AT1553" s="5">
        <v>0</v>
      </c>
      <c r="AU1553" s="5">
        <v>1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</row>
    <row r="1554" spans="1:52" ht="15.75" customHeight="1">
      <c r="A1554" s="9">
        <v>44682</v>
      </c>
      <c r="B1554" s="2" t="s">
        <v>5</v>
      </c>
      <c r="C1554" s="2">
        <v>3</v>
      </c>
      <c r="D1554" s="5" t="s">
        <v>17</v>
      </c>
      <c r="E1554" s="5">
        <v>1851300</v>
      </c>
      <c r="F1554" s="6">
        <f t="shared" si="0"/>
        <v>14.431398652977268</v>
      </c>
      <c r="G1554" s="7">
        <v>74721.600000000006</v>
      </c>
      <c r="H1554" s="31">
        <f t="shared" si="95"/>
        <v>7599684.864000001</v>
      </c>
      <c r="I1554" s="10">
        <f t="shared" si="96"/>
        <v>15.843617339133694</v>
      </c>
      <c r="J1554" s="10">
        <v>2</v>
      </c>
      <c r="K1554" s="10">
        <v>459.57</v>
      </c>
      <c r="L1554" s="6">
        <f t="shared" si="59"/>
        <v>6.1302912696927141</v>
      </c>
      <c r="M1554" s="11"/>
      <c r="N1554" s="11">
        <f t="shared" si="60"/>
        <v>0</v>
      </c>
      <c r="O1554" s="5">
        <v>0</v>
      </c>
      <c r="P1554" s="5">
        <v>1</v>
      </c>
      <c r="Q1554" s="5">
        <v>0</v>
      </c>
      <c r="R1554" s="5">
        <v>0</v>
      </c>
      <c r="S1554" s="5">
        <f t="shared" si="61"/>
        <v>0</v>
      </c>
      <c r="T1554" s="5">
        <v>1642.166369</v>
      </c>
      <c r="U1554" s="5">
        <f t="shared" si="4"/>
        <v>7.4037716058298138</v>
      </c>
      <c r="V1554" s="2">
        <v>0</v>
      </c>
      <c r="W1554" s="12">
        <v>0</v>
      </c>
      <c r="X1554" s="5">
        <v>0.27239999999999998</v>
      </c>
      <c r="Y1554" s="6">
        <f t="shared" si="93"/>
        <v>100</v>
      </c>
      <c r="Z1554" s="5">
        <v>1530453</v>
      </c>
      <c r="AA1554" s="5">
        <v>9634</v>
      </c>
      <c r="AB1554" s="5">
        <v>30379</v>
      </c>
      <c r="AC1554" s="5">
        <v>3</v>
      </c>
      <c r="AD1554" s="5">
        <v>206444</v>
      </c>
      <c r="AE1554" s="5">
        <v>8968</v>
      </c>
      <c r="AF1554" s="5">
        <v>1</v>
      </c>
      <c r="AG1554" s="5">
        <v>0</v>
      </c>
      <c r="AH1554" s="5">
        <v>0</v>
      </c>
      <c r="AI1554" s="6">
        <v>0</v>
      </c>
      <c r="AJ1554" s="6">
        <v>0</v>
      </c>
      <c r="AK1554" s="6">
        <v>1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11">
        <v>0</v>
      </c>
      <c r="AT1554" s="5">
        <v>0</v>
      </c>
      <c r="AU1554" s="5">
        <v>1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</row>
    <row r="1555" spans="1:52" ht="15.75" customHeight="1">
      <c r="A1555" s="4">
        <v>44713</v>
      </c>
      <c r="B1555" s="2" t="s">
        <v>5</v>
      </c>
      <c r="C1555" s="2">
        <v>3</v>
      </c>
      <c r="D1555" s="5" t="s">
        <v>17</v>
      </c>
      <c r="E1555" s="5">
        <v>1234200</v>
      </c>
      <c r="F1555" s="6">
        <f t="shared" si="0"/>
        <v>14.025933544869103</v>
      </c>
      <c r="G1555" s="7">
        <v>75717.888000000006</v>
      </c>
      <c r="H1555" s="31">
        <f t="shared" si="95"/>
        <v>7675402.7520000013</v>
      </c>
      <c r="I1555" s="10">
        <f t="shared" si="96"/>
        <v>15.853531325891346</v>
      </c>
      <c r="J1555" s="10">
        <v>2</v>
      </c>
      <c r="K1555" s="10">
        <v>551.27</v>
      </c>
      <c r="L1555" s="6">
        <f t="shared" si="59"/>
        <v>6.3122247072820477</v>
      </c>
      <c r="M1555" s="11"/>
      <c r="N1555" s="11">
        <f t="shared" si="60"/>
        <v>0</v>
      </c>
      <c r="O1555" s="5">
        <v>0</v>
      </c>
      <c r="P1555" s="5">
        <v>1</v>
      </c>
      <c r="Q1555" s="5">
        <v>0</v>
      </c>
      <c r="R1555" s="5">
        <v>0</v>
      </c>
      <c r="S1555" s="5">
        <f t="shared" si="61"/>
        <v>0</v>
      </c>
      <c r="T1555" s="5">
        <v>1642.166369</v>
      </c>
      <c r="U1555" s="5">
        <f t="shared" si="4"/>
        <v>7.4037716058298138</v>
      </c>
      <c r="V1555" s="2">
        <v>0</v>
      </c>
      <c r="W1555" s="12">
        <v>0</v>
      </c>
      <c r="X1555" s="5">
        <v>0.2722</v>
      </c>
      <c r="Y1555" s="6">
        <f t="shared" si="93"/>
        <v>99.926578560939802</v>
      </c>
      <c r="Z1555" s="5">
        <v>1536479</v>
      </c>
      <c r="AA1555" s="5">
        <v>37595</v>
      </c>
      <c r="AB1555" s="5">
        <v>30395</v>
      </c>
      <c r="AC1555" s="5">
        <v>11</v>
      </c>
      <c r="AD1555" s="5">
        <v>975945</v>
      </c>
      <c r="AE1555" s="5">
        <v>6152</v>
      </c>
      <c r="AF1555" s="5">
        <v>1</v>
      </c>
      <c r="AG1555" s="5">
        <v>0</v>
      </c>
      <c r="AH1555" s="5">
        <v>0</v>
      </c>
      <c r="AI1555" s="6">
        <v>0</v>
      </c>
      <c r="AJ1555" s="6">
        <v>0</v>
      </c>
      <c r="AK1555" s="6">
        <v>0</v>
      </c>
      <c r="AL1555" s="6">
        <v>1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11">
        <v>0</v>
      </c>
      <c r="AT1555" s="5">
        <v>0</v>
      </c>
      <c r="AU1555" s="5">
        <v>1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</row>
    <row r="1556" spans="1:52" ht="15.75" customHeight="1">
      <c r="A1556" s="4">
        <v>44743</v>
      </c>
      <c r="B1556" s="2" t="s">
        <v>5</v>
      </c>
      <c r="C1556" s="2">
        <v>3</v>
      </c>
      <c r="D1556" s="5" t="s">
        <v>17</v>
      </c>
      <c r="E1556" s="5">
        <v>1974720</v>
      </c>
      <c r="F1556" s="6">
        <f t="shared" si="0"/>
        <v>14.49593717411484</v>
      </c>
      <c r="G1556" s="7">
        <v>76714.176000000007</v>
      </c>
      <c r="H1556" s="31">
        <f t="shared" si="95"/>
        <v>7752116.9280000012</v>
      </c>
      <c r="I1556" s="10">
        <f t="shared" si="96"/>
        <v>15.863476516030314</v>
      </c>
      <c r="J1556" s="10">
        <v>2</v>
      </c>
      <c r="K1556" s="10">
        <v>487.4</v>
      </c>
      <c r="L1556" s="6">
        <f t="shared" si="59"/>
        <v>6.1890851411911054</v>
      </c>
      <c r="M1556" s="11"/>
      <c r="N1556" s="11">
        <f t="shared" si="60"/>
        <v>0</v>
      </c>
      <c r="O1556" s="5">
        <v>0</v>
      </c>
      <c r="P1556" s="5">
        <v>1</v>
      </c>
      <c r="Q1556" s="5">
        <v>0</v>
      </c>
      <c r="R1556" s="5">
        <v>0</v>
      </c>
      <c r="S1556" s="5">
        <f t="shared" si="61"/>
        <v>0</v>
      </c>
      <c r="T1556" s="5">
        <v>1642.166369</v>
      </c>
      <c r="U1556" s="5">
        <f t="shared" si="4"/>
        <v>7.4037716058298138</v>
      </c>
      <c r="V1556" s="2">
        <v>0</v>
      </c>
      <c r="W1556" s="12">
        <v>0</v>
      </c>
      <c r="X1556" s="5">
        <v>0.2722</v>
      </c>
      <c r="Y1556" s="6">
        <f t="shared" si="93"/>
        <v>99.926578560939802</v>
      </c>
      <c r="Z1556" s="5">
        <v>1554591</v>
      </c>
      <c r="AA1556" s="5">
        <v>45764</v>
      </c>
      <c r="AB1556" s="5">
        <v>30487</v>
      </c>
      <c r="AC1556" s="5">
        <v>19</v>
      </c>
      <c r="AD1556" s="5">
        <v>0</v>
      </c>
      <c r="AE1556" s="5">
        <v>0</v>
      </c>
      <c r="AF1556" s="5">
        <v>1</v>
      </c>
      <c r="AG1556" s="5">
        <v>0</v>
      </c>
      <c r="AH1556" s="5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1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11">
        <v>0</v>
      </c>
      <c r="AT1556" s="5">
        <v>0</v>
      </c>
      <c r="AU1556" s="5">
        <v>1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</row>
    <row r="1557" spans="1:52" ht="15.75" customHeight="1">
      <c r="A1557" s="4">
        <v>44774</v>
      </c>
      <c r="B1557" s="2" t="s">
        <v>5</v>
      </c>
      <c r="C1557" s="2">
        <v>3</v>
      </c>
      <c r="D1557" s="5" t="s">
        <v>17</v>
      </c>
      <c r="E1557" s="5">
        <v>1419330</v>
      </c>
      <c r="F1557" s="6">
        <f t="shared" si="0"/>
        <v>14.165695487244262</v>
      </c>
      <c r="G1557" s="7">
        <v>84684.479999999996</v>
      </c>
      <c r="H1557" s="31">
        <f t="shared" si="95"/>
        <v>7836801.4080000017</v>
      </c>
      <c r="I1557" s="10">
        <f t="shared" si="96"/>
        <v>15.874341325405139</v>
      </c>
      <c r="J1557" s="10">
        <v>2</v>
      </c>
      <c r="K1557" s="10">
        <v>517.33000000000004</v>
      </c>
      <c r="L1557" s="6">
        <f t="shared" si="59"/>
        <v>6.2486809687553269</v>
      </c>
      <c r="M1557" s="11"/>
      <c r="N1557" s="11">
        <f t="shared" si="60"/>
        <v>0</v>
      </c>
      <c r="O1557" s="5">
        <v>0</v>
      </c>
      <c r="P1557" s="5">
        <v>1</v>
      </c>
      <c r="Q1557" s="5">
        <v>0</v>
      </c>
      <c r="R1557" s="5">
        <v>0</v>
      </c>
      <c r="S1557" s="5">
        <f t="shared" si="61"/>
        <v>0</v>
      </c>
      <c r="T1557" s="5">
        <v>1642.166369</v>
      </c>
      <c r="U1557" s="5">
        <f t="shared" si="4"/>
        <v>7.4037716058298138</v>
      </c>
      <c r="V1557" s="2">
        <v>0</v>
      </c>
      <c r="W1557" s="12">
        <v>0</v>
      </c>
      <c r="X1557" s="5">
        <v>0.27210000000000001</v>
      </c>
      <c r="Y1557" s="6">
        <f t="shared" si="93"/>
        <v>99.889867841409711</v>
      </c>
      <c r="Z1557" s="5">
        <v>1569076</v>
      </c>
      <c r="AA1557" s="5">
        <v>23834</v>
      </c>
      <c r="AB1557" s="5">
        <v>30581</v>
      </c>
      <c r="AC1557" s="5">
        <v>6</v>
      </c>
      <c r="AD1557" s="5">
        <v>189733</v>
      </c>
      <c r="AE1557" s="5">
        <v>0</v>
      </c>
      <c r="AF1557" s="5">
        <v>1</v>
      </c>
      <c r="AG1557" s="5">
        <v>0</v>
      </c>
      <c r="AH1557" s="5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1</v>
      </c>
      <c r="AO1557" s="6">
        <v>0</v>
      </c>
      <c r="AP1557" s="6">
        <v>0</v>
      </c>
      <c r="AQ1557" s="6">
        <v>0</v>
      </c>
      <c r="AR1557" s="6">
        <v>0</v>
      </c>
      <c r="AS1557" s="11">
        <v>0</v>
      </c>
      <c r="AT1557" s="5">
        <v>0</v>
      </c>
      <c r="AU1557" s="5">
        <v>1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</row>
    <row r="1558" spans="1:52" ht="15.75" customHeight="1">
      <c r="A1558" s="4">
        <v>44805</v>
      </c>
      <c r="B1558" s="2" t="s">
        <v>5</v>
      </c>
      <c r="C1558" s="2">
        <v>3</v>
      </c>
      <c r="D1558" s="5" t="s">
        <v>17</v>
      </c>
      <c r="E1558" s="5">
        <v>1357620</v>
      </c>
      <c r="F1558" s="6">
        <f t="shared" si="0"/>
        <v>14.121243724673429</v>
      </c>
      <c r="G1558" s="7">
        <v>77710.464000000007</v>
      </c>
      <c r="H1558" s="31">
        <f t="shared" si="95"/>
        <v>7914511.8720000014</v>
      </c>
      <c r="I1558" s="10">
        <f t="shared" si="96"/>
        <v>15.884208578138393</v>
      </c>
      <c r="J1558" s="10">
        <v>2</v>
      </c>
      <c r="K1558" s="10">
        <v>496.1</v>
      </c>
      <c r="L1558" s="6">
        <f t="shared" si="59"/>
        <v>6.2067775193070034</v>
      </c>
      <c r="M1558" s="11"/>
      <c r="N1558" s="11">
        <f t="shared" si="60"/>
        <v>0</v>
      </c>
      <c r="O1558" s="5">
        <v>0</v>
      </c>
      <c r="P1558" s="5">
        <v>1</v>
      </c>
      <c r="Q1558" s="5">
        <v>0</v>
      </c>
      <c r="R1558" s="5">
        <v>0</v>
      </c>
      <c r="S1558" s="5">
        <f t="shared" si="61"/>
        <v>0</v>
      </c>
      <c r="T1558" s="5">
        <v>1642.166369</v>
      </c>
      <c r="U1558" s="5">
        <f t="shared" si="4"/>
        <v>7.4037716058298138</v>
      </c>
      <c r="V1558" s="2">
        <v>0</v>
      </c>
      <c r="W1558" s="12">
        <v>0</v>
      </c>
      <c r="X1558" s="5">
        <v>0.2722</v>
      </c>
      <c r="Y1558" s="6">
        <f t="shared" si="93"/>
        <v>99.926578560939802</v>
      </c>
      <c r="Z1558" s="5">
        <v>1572598</v>
      </c>
      <c r="AA1558" s="5">
        <v>11633</v>
      </c>
      <c r="AB1558" s="5">
        <v>30616</v>
      </c>
      <c r="AC1558" s="5">
        <v>4</v>
      </c>
      <c r="AD1558" s="5">
        <v>142403</v>
      </c>
      <c r="AE1558" s="5">
        <v>0</v>
      </c>
      <c r="AF1558" s="5">
        <v>1</v>
      </c>
      <c r="AG1558" s="5">
        <v>0</v>
      </c>
      <c r="AH1558" s="5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1</v>
      </c>
      <c r="AP1558" s="6">
        <v>0</v>
      </c>
      <c r="AQ1558" s="6">
        <v>0</v>
      </c>
      <c r="AR1558" s="6">
        <v>0</v>
      </c>
      <c r="AS1558" s="11">
        <v>0</v>
      </c>
      <c r="AT1558" s="5">
        <v>0</v>
      </c>
      <c r="AU1558" s="5">
        <v>1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</row>
    <row r="1559" spans="1:52" ht="15.75" customHeight="1">
      <c r="A1559" s="4">
        <v>44835</v>
      </c>
      <c r="B1559" s="2" t="s">
        <v>5</v>
      </c>
      <c r="C1559" s="2">
        <v>3</v>
      </c>
      <c r="D1559" s="5" t="s">
        <v>17</v>
      </c>
      <c r="E1559" s="5">
        <v>2344980</v>
      </c>
      <c r="F1559" s="6">
        <f t="shared" si="0"/>
        <v>14.667787431041498</v>
      </c>
      <c r="G1559" s="7">
        <v>47821.824000000001</v>
      </c>
      <c r="H1559" s="31">
        <f t="shared" si="95"/>
        <v>7962333.6960000014</v>
      </c>
      <c r="I1559" s="10">
        <f t="shared" si="96"/>
        <v>15.890232692741774</v>
      </c>
      <c r="J1559" s="10">
        <v>2</v>
      </c>
      <c r="K1559" s="10">
        <v>1</v>
      </c>
      <c r="L1559" s="6">
        <f t="shared" si="59"/>
        <v>0</v>
      </c>
      <c r="M1559" s="11"/>
      <c r="N1559" s="11">
        <f t="shared" si="60"/>
        <v>0</v>
      </c>
      <c r="O1559" s="5">
        <v>0</v>
      </c>
      <c r="P1559" s="5">
        <v>1</v>
      </c>
      <c r="Q1559" s="5">
        <v>0</v>
      </c>
      <c r="R1559" s="5">
        <v>0</v>
      </c>
      <c r="S1559" s="5">
        <f t="shared" si="61"/>
        <v>0</v>
      </c>
      <c r="T1559" s="5">
        <v>1642.166369</v>
      </c>
      <c r="U1559" s="5">
        <f t="shared" si="4"/>
        <v>7.4037716058298138</v>
      </c>
      <c r="V1559" s="2">
        <v>0</v>
      </c>
      <c r="W1559" s="12">
        <v>0</v>
      </c>
      <c r="X1559" s="5">
        <v>0.27210000000000001</v>
      </c>
      <c r="Y1559" s="6">
        <f t="shared" si="93"/>
        <v>99.889867841409711</v>
      </c>
      <c r="AD1559" s="5">
        <v>0</v>
      </c>
      <c r="AE1559" s="5">
        <v>0</v>
      </c>
      <c r="AF1559" s="5">
        <v>1</v>
      </c>
      <c r="AG1559" s="5">
        <v>0</v>
      </c>
      <c r="AH1559" s="5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1</v>
      </c>
      <c r="AQ1559" s="6">
        <v>0</v>
      </c>
      <c r="AR1559" s="6">
        <v>0</v>
      </c>
      <c r="AS1559" s="11">
        <v>0</v>
      </c>
      <c r="AT1559" s="5">
        <v>0</v>
      </c>
      <c r="AU1559" s="5">
        <v>1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</row>
    <row r="1560" spans="1:52" ht="15.75" customHeight="1">
      <c r="A1560" s="4">
        <v>44866</v>
      </c>
      <c r="B1560" s="2" t="s">
        <v>5</v>
      </c>
      <c r="C1560" s="2">
        <v>3</v>
      </c>
      <c r="D1560" s="5" t="s">
        <v>17</v>
      </c>
      <c r="E1560" s="5">
        <v>1727880</v>
      </c>
      <c r="F1560" s="6">
        <f t="shared" si="0"/>
        <v>14.362405781490317</v>
      </c>
      <c r="G1560" s="7">
        <v>40847.807999999997</v>
      </c>
      <c r="H1560" s="31">
        <f t="shared" si="95"/>
        <v>8003181.5040000016</v>
      </c>
      <c r="I1560" s="10">
        <f t="shared" si="96"/>
        <v>15.895349708587197</v>
      </c>
      <c r="J1560" s="10">
        <v>2</v>
      </c>
      <c r="K1560" s="10">
        <v>1</v>
      </c>
      <c r="L1560" s="6">
        <f t="shared" si="59"/>
        <v>0</v>
      </c>
      <c r="M1560" s="11"/>
      <c r="N1560" s="11">
        <f t="shared" si="60"/>
        <v>0</v>
      </c>
      <c r="O1560" s="5">
        <v>0</v>
      </c>
      <c r="P1560" s="5">
        <v>1</v>
      </c>
      <c r="Q1560" s="5">
        <v>0</v>
      </c>
      <c r="R1560" s="5">
        <v>0</v>
      </c>
      <c r="S1560" s="5">
        <f t="shared" si="61"/>
        <v>0</v>
      </c>
      <c r="T1560" s="5">
        <v>1642.166369</v>
      </c>
      <c r="U1560" s="5">
        <f t="shared" si="4"/>
        <v>7.4037716058298138</v>
      </c>
      <c r="V1560" s="2">
        <v>0</v>
      </c>
      <c r="W1560" s="12">
        <v>0</v>
      </c>
      <c r="X1560" s="5">
        <v>0.2722</v>
      </c>
      <c r="Y1560" s="6">
        <f t="shared" si="93"/>
        <v>99.926578560939802</v>
      </c>
      <c r="AD1560" s="5">
        <v>83417</v>
      </c>
      <c r="AE1560" s="5">
        <v>0</v>
      </c>
      <c r="AF1560" s="5">
        <v>1</v>
      </c>
      <c r="AG1560" s="5">
        <v>0</v>
      </c>
      <c r="AH1560" s="5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1</v>
      </c>
      <c r="AR1560" s="6">
        <v>0</v>
      </c>
      <c r="AS1560" s="11">
        <v>0</v>
      </c>
      <c r="AT1560" s="5">
        <v>0</v>
      </c>
      <c r="AU1560" s="5">
        <v>1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</row>
    <row r="1561" spans="1:52" ht="15.75" customHeight="1">
      <c r="A1561" s="4">
        <v>44896</v>
      </c>
      <c r="B1561" s="2" t="s">
        <v>5</v>
      </c>
      <c r="C1561" s="2">
        <v>3</v>
      </c>
      <c r="D1561" s="5" t="s">
        <v>17</v>
      </c>
      <c r="E1561" s="5">
        <v>1974720</v>
      </c>
      <c r="F1561" s="6">
        <f t="shared" si="0"/>
        <v>14.49593717411484</v>
      </c>
      <c r="G1561" s="7">
        <v>46825.536</v>
      </c>
      <c r="H1561" s="31">
        <f t="shared" si="95"/>
        <v>8050007.0400000019</v>
      </c>
      <c r="I1561" s="10">
        <f t="shared" si="96"/>
        <v>15.901183523928525</v>
      </c>
      <c r="J1561" s="10">
        <v>2</v>
      </c>
      <c r="K1561" s="10">
        <v>1</v>
      </c>
      <c r="L1561" s="6">
        <f t="shared" si="59"/>
        <v>0</v>
      </c>
      <c r="M1561" s="11"/>
      <c r="N1561" s="11">
        <f t="shared" si="60"/>
        <v>0</v>
      </c>
      <c r="O1561" s="5">
        <v>0</v>
      </c>
      <c r="P1561" s="5">
        <v>1</v>
      </c>
      <c r="Q1561" s="5">
        <v>0</v>
      </c>
      <c r="R1561" s="5">
        <v>0</v>
      </c>
      <c r="S1561" s="5">
        <f t="shared" si="61"/>
        <v>0</v>
      </c>
      <c r="T1561" s="5">
        <v>1642.166369</v>
      </c>
      <c r="U1561" s="5">
        <f t="shared" si="4"/>
        <v>7.4037716058298138</v>
      </c>
      <c r="V1561" s="2">
        <v>0</v>
      </c>
      <c r="W1561" s="12">
        <v>0</v>
      </c>
      <c r="X1561" s="5">
        <v>0.27229999999999999</v>
      </c>
      <c r="Y1561" s="6">
        <f t="shared" si="93"/>
        <v>99.963289280469894</v>
      </c>
      <c r="AE1561" s="5">
        <v>0</v>
      </c>
      <c r="AF1561" s="5">
        <v>1</v>
      </c>
      <c r="AG1561" s="5">
        <v>0</v>
      </c>
      <c r="AH1561" s="5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1</v>
      </c>
      <c r="AS1561" s="11">
        <v>0</v>
      </c>
      <c r="AT1561" s="5">
        <v>0</v>
      </c>
      <c r="AU1561" s="5">
        <v>1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</row>
    <row r="1562" spans="1:52" ht="15.75" customHeight="1">
      <c r="A1562" s="4">
        <v>43101</v>
      </c>
      <c r="B1562" s="2" t="s">
        <v>5</v>
      </c>
      <c r="C1562" s="2">
        <v>3</v>
      </c>
      <c r="D1562" s="5" t="s">
        <v>13</v>
      </c>
      <c r="E1562" s="5">
        <v>67386.684456000003</v>
      </c>
      <c r="F1562" s="6">
        <f t="shared" si="0"/>
        <v>11.11820271738285</v>
      </c>
      <c r="G1562" s="7">
        <v>39764.627999999997</v>
      </c>
      <c r="H1562" s="7">
        <v>39764.627999999997</v>
      </c>
      <c r="I1562" s="10">
        <f t="shared" si="96"/>
        <v>10.590733052387085</v>
      </c>
      <c r="J1562" s="10">
        <v>2</v>
      </c>
      <c r="K1562" s="10">
        <v>362.83</v>
      </c>
      <c r="L1562" s="6">
        <f t="shared" si="59"/>
        <v>5.8939344050097677</v>
      </c>
      <c r="M1562" s="11"/>
      <c r="N1562" s="11">
        <f t="shared" si="60"/>
        <v>0</v>
      </c>
      <c r="O1562" s="5">
        <v>0</v>
      </c>
      <c r="P1562" s="5">
        <v>1</v>
      </c>
      <c r="Q1562" s="5">
        <v>0</v>
      </c>
      <c r="R1562" s="5">
        <v>0</v>
      </c>
      <c r="S1562" s="5">
        <f t="shared" si="61"/>
        <v>0</v>
      </c>
      <c r="T1562" s="5">
        <v>1537.9072619999999</v>
      </c>
      <c r="U1562" s="5">
        <f t="shared" si="4"/>
        <v>7.3381778504582673</v>
      </c>
      <c r="V1562" s="2">
        <v>0</v>
      </c>
      <c r="W1562" s="12">
        <v>0</v>
      </c>
      <c r="X1562" s="5">
        <v>2.5998999999999999</v>
      </c>
      <c r="Y1562" s="6">
        <f t="shared" ref="Y1562:Y1621" si="97">X1562*100/2.5999</f>
        <v>100.00000000000001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1</v>
      </c>
      <c r="AG1562" s="5">
        <v>1</v>
      </c>
      <c r="AH1562" s="5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11">
        <v>0</v>
      </c>
      <c r="AT1562" s="5">
        <v>0</v>
      </c>
      <c r="AU1562" s="5">
        <v>1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</row>
    <row r="1563" spans="1:52" ht="15.75" customHeight="1">
      <c r="A1563" s="4">
        <v>43132</v>
      </c>
      <c r="B1563" s="2" t="s">
        <v>5</v>
      </c>
      <c r="C1563" s="2">
        <v>3</v>
      </c>
      <c r="D1563" s="5" t="s">
        <v>13</v>
      </c>
      <c r="E1563" s="5">
        <v>62203.093344000001</v>
      </c>
      <c r="F1563" s="6">
        <f t="shared" si="0"/>
        <v>11.038160009709314</v>
      </c>
      <c r="G1563" s="7">
        <v>44266.284</v>
      </c>
      <c r="H1563" s="31">
        <f>G1563+H1562</f>
        <v>84030.911999999997</v>
      </c>
      <c r="I1563" s="10">
        <f t="shared" si="96"/>
        <v>11.338940010130058</v>
      </c>
      <c r="J1563" s="10">
        <v>2</v>
      </c>
      <c r="K1563" s="10">
        <v>344.64</v>
      </c>
      <c r="L1563" s="6">
        <f t="shared" si="59"/>
        <v>5.8425003939680238</v>
      </c>
      <c r="M1563" s="11"/>
      <c r="N1563" s="11">
        <f t="shared" si="60"/>
        <v>0</v>
      </c>
      <c r="O1563" s="5">
        <v>0</v>
      </c>
      <c r="P1563" s="5">
        <v>1</v>
      </c>
      <c r="Q1563" s="5">
        <v>0</v>
      </c>
      <c r="R1563" s="5">
        <v>0</v>
      </c>
      <c r="S1563" s="5">
        <f t="shared" si="61"/>
        <v>0</v>
      </c>
      <c r="T1563" s="5">
        <v>1537.9072619999999</v>
      </c>
      <c r="U1563" s="5">
        <f t="shared" si="4"/>
        <v>7.3381778504582673</v>
      </c>
      <c r="V1563" s="2">
        <v>0</v>
      </c>
      <c r="W1563" s="12">
        <v>0</v>
      </c>
      <c r="X1563" s="5">
        <v>2.5996999999999999</v>
      </c>
      <c r="Y1563" s="6">
        <f t="shared" si="97"/>
        <v>99.992307396438321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1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11">
        <v>0</v>
      </c>
      <c r="AT1563" s="5">
        <v>0</v>
      </c>
      <c r="AU1563" s="5">
        <v>1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</row>
    <row r="1564" spans="1:52" ht="15.75" customHeight="1">
      <c r="A1564" s="4">
        <v>43160</v>
      </c>
      <c r="B1564" s="2" t="s">
        <v>5</v>
      </c>
      <c r="C1564" s="2">
        <v>3</v>
      </c>
      <c r="D1564" s="5" t="s">
        <v>13</v>
      </c>
      <c r="E1564" s="5">
        <v>46652.320008000002</v>
      </c>
      <c r="F1564" s="6">
        <f t="shared" si="0"/>
        <v>10.750477937257534</v>
      </c>
      <c r="G1564" s="7">
        <v>64523.735999999997</v>
      </c>
      <c r="H1564" s="31">
        <f t="shared" ref="H1564:H1595" si="98">G1564+H1563</f>
        <v>148554.64799999999</v>
      </c>
      <c r="I1564" s="10">
        <f t="shared" si="96"/>
        <v>11.908708169529499</v>
      </c>
      <c r="J1564" s="10">
        <v>2</v>
      </c>
      <c r="K1564" s="10">
        <v>350.62</v>
      </c>
      <c r="L1564" s="6">
        <f t="shared" si="59"/>
        <v>5.859703015925728</v>
      </c>
      <c r="M1564" s="11"/>
      <c r="N1564" s="11">
        <f t="shared" si="60"/>
        <v>0</v>
      </c>
      <c r="O1564" s="5">
        <v>0</v>
      </c>
      <c r="P1564" s="5">
        <v>1</v>
      </c>
      <c r="Q1564" s="5">
        <v>0</v>
      </c>
      <c r="R1564" s="5">
        <v>0</v>
      </c>
      <c r="S1564" s="5">
        <f t="shared" si="61"/>
        <v>0</v>
      </c>
      <c r="T1564" s="5">
        <v>1537.9072619999999</v>
      </c>
      <c r="U1564" s="5">
        <f t="shared" si="4"/>
        <v>7.3381778504582673</v>
      </c>
      <c r="V1564" s="2">
        <v>0</v>
      </c>
      <c r="W1564" s="12">
        <v>0</v>
      </c>
      <c r="X1564" s="5">
        <v>2.6044</v>
      </c>
      <c r="Y1564" s="6">
        <f t="shared" si="97"/>
        <v>100.1730835801377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6">
        <v>1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11">
        <v>0</v>
      </c>
      <c r="AT1564" s="5">
        <v>0</v>
      </c>
      <c r="AU1564" s="5">
        <v>1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</row>
    <row r="1565" spans="1:52" ht="15.75" customHeight="1">
      <c r="A1565" s="4">
        <v>43191</v>
      </c>
      <c r="B1565" s="2" t="s">
        <v>5</v>
      </c>
      <c r="C1565" s="2">
        <v>3</v>
      </c>
      <c r="D1565" s="5" t="s">
        <v>13</v>
      </c>
      <c r="E1565" s="5">
        <v>36285.137783999999</v>
      </c>
      <c r="F1565" s="6">
        <f t="shared" si="0"/>
        <v>10.499163508976627</v>
      </c>
      <c r="G1565" s="7">
        <v>62272.908000000003</v>
      </c>
      <c r="H1565" s="31">
        <f t="shared" si="98"/>
        <v>210827.55599999998</v>
      </c>
      <c r="I1565" s="10">
        <f t="shared" si="96"/>
        <v>12.25879580816871</v>
      </c>
      <c r="J1565" s="10">
        <v>2</v>
      </c>
      <c r="K1565" s="10">
        <v>351.08</v>
      </c>
      <c r="L1565" s="6">
        <f t="shared" si="59"/>
        <v>5.8610141177239168</v>
      </c>
      <c r="M1565" s="11"/>
      <c r="N1565" s="11">
        <f t="shared" si="60"/>
        <v>0</v>
      </c>
      <c r="O1565" s="5">
        <v>0</v>
      </c>
      <c r="P1565" s="5">
        <v>1</v>
      </c>
      <c r="Q1565" s="5">
        <v>0</v>
      </c>
      <c r="R1565" s="5">
        <v>0</v>
      </c>
      <c r="S1565" s="5">
        <f t="shared" si="61"/>
        <v>0</v>
      </c>
      <c r="T1565" s="5">
        <v>1537.9072619999999</v>
      </c>
      <c r="U1565" s="5">
        <f t="shared" si="4"/>
        <v>7.3381778504582673</v>
      </c>
      <c r="V1565" s="2">
        <v>0</v>
      </c>
      <c r="W1565" s="12">
        <v>0</v>
      </c>
      <c r="X1565" s="5">
        <v>2.5992000000000002</v>
      </c>
      <c r="Y1565" s="6">
        <f t="shared" si="97"/>
        <v>99.973075887534151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6">
        <v>0</v>
      </c>
      <c r="AJ1565" s="6">
        <v>1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11">
        <v>0</v>
      </c>
      <c r="AT1565" s="5">
        <v>0</v>
      </c>
      <c r="AU1565" s="5">
        <v>1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</row>
    <row r="1566" spans="1:52" ht="15.75" customHeight="1">
      <c r="A1566" s="9">
        <v>43221</v>
      </c>
      <c r="B1566" s="2" t="s">
        <v>5</v>
      </c>
      <c r="C1566" s="2">
        <v>3</v>
      </c>
      <c r="D1566" s="5" t="s">
        <v>13</v>
      </c>
      <c r="E1566" s="5">
        <v>77753.866680000006</v>
      </c>
      <c r="F1566" s="6">
        <f t="shared" si="0"/>
        <v>11.261303561023524</v>
      </c>
      <c r="G1566" s="7">
        <v>56270.7</v>
      </c>
      <c r="H1566" s="31">
        <f t="shared" si="98"/>
        <v>267098.25599999999</v>
      </c>
      <c r="I1566" s="10">
        <f t="shared" si="96"/>
        <v>12.495371869686995</v>
      </c>
      <c r="J1566" s="10">
        <v>2</v>
      </c>
      <c r="K1566" s="10">
        <v>373.8</v>
      </c>
      <c r="L1566" s="6">
        <f t="shared" si="59"/>
        <v>5.9237208950214626</v>
      </c>
      <c r="M1566" s="11"/>
      <c r="N1566" s="11">
        <f t="shared" si="60"/>
        <v>0</v>
      </c>
      <c r="O1566" s="5">
        <v>0</v>
      </c>
      <c r="P1566" s="5">
        <v>1</v>
      </c>
      <c r="Q1566" s="5">
        <v>0</v>
      </c>
      <c r="R1566" s="5">
        <v>0</v>
      </c>
      <c r="S1566" s="5">
        <f t="shared" si="61"/>
        <v>0</v>
      </c>
      <c r="T1566" s="5">
        <v>1537.9072619999999</v>
      </c>
      <c r="U1566" s="5">
        <f t="shared" si="4"/>
        <v>7.3381778504582673</v>
      </c>
      <c r="V1566" s="2">
        <v>0</v>
      </c>
      <c r="W1566" s="12">
        <v>0</v>
      </c>
      <c r="X1566" s="5">
        <v>2.6002000000000001</v>
      </c>
      <c r="Y1566" s="6">
        <f t="shared" si="97"/>
        <v>100.0115389053425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6">
        <v>0</v>
      </c>
      <c r="AJ1566" s="6">
        <v>0</v>
      </c>
      <c r="AK1566" s="6">
        <v>1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11">
        <v>0</v>
      </c>
      <c r="AT1566" s="5">
        <v>0</v>
      </c>
      <c r="AU1566" s="5">
        <v>1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</row>
    <row r="1567" spans="1:52" ht="15.75" customHeight="1">
      <c r="A1567" s="4">
        <v>43252</v>
      </c>
      <c r="B1567" s="2" t="s">
        <v>5</v>
      </c>
      <c r="C1567" s="2">
        <v>3</v>
      </c>
      <c r="D1567" s="5" t="s">
        <v>13</v>
      </c>
      <c r="E1567" s="5">
        <v>51835.911119999997</v>
      </c>
      <c r="F1567" s="6">
        <f t="shared" si="0"/>
        <v>10.855838452915361</v>
      </c>
      <c r="G1567" s="7">
        <v>57020.976000000002</v>
      </c>
      <c r="H1567" s="31">
        <f t="shared" si="98"/>
        <v>324119.23200000002</v>
      </c>
      <c r="I1567" s="10">
        <f t="shared" si="96"/>
        <v>12.688866727079073</v>
      </c>
      <c r="J1567" s="10">
        <v>2</v>
      </c>
      <c r="K1567" s="10">
        <v>340.32</v>
      </c>
      <c r="L1567" s="6">
        <f t="shared" si="59"/>
        <v>5.8298863514519272</v>
      </c>
      <c r="M1567" s="11"/>
      <c r="N1567" s="11">
        <f t="shared" si="60"/>
        <v>0</v>
      </c>
      <c r="O1567" s="5">
        <v>0</v>
      </c>
      <c r="P1567" s="5">
        <v>1</v>
      </c>
      <c r="Q1567" s="5">
        <v>0</v>
      </c>
      <c r="R1567" s="5">
        <v>0</v>
      </c>
      <c r="S1567" s="5">
        <f t="shared" si="61"/>
        <v>0</v>
      </c>
      <c r="T1567" s="5">
        <v>1537.9072619999999</v>
      </c>
      <c r="U1567" s="5">
        <f t="shared" si="4"/>
        <v>7.3381778504582673</v>
      </c>
      <c r="V1567" s="2">
        <v>0</v>
      </c>
      <c r="W1567" s="12">
        <v>0</v>
      </c>
      <c r="X1567" s="5">
        <v>2.6015999999999999</v>
      </c>
      <c r="Y1567" s="6">
        <f t="shared" si="97"/>
        <v>100.06538713027423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6">
        <v>0</v>
      </c>
      <c r="AJ1567" s="6">
        <v>0</v>
      </c>
      <c r="AK1567" s="6">
        <v>0</v>
      </c>
      <c r="AL1567" s="6">
        <v>1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11">
        <v>0</v>
      </c>
      <c r="AT1567" s="5">
        <v>0</v>
      </c>
      <c r="AU1567" s="5">
        <v>1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</row>
    <row r="1568" spans="1:52" ht="15.75" customHeight="1">
      <c r="A1568" s="4">
        <v>43282</v>
      </c>
      <c r="B1568" s="2" t="s">
        <v>5</v>
      </c>
      <c r="C1568" s="2">
        <v>3</v>
      </c>
      <c r="D1568" s="5" t="s">
        <v>13</v>
      </c>
      <c r="E1568" s="5">
        <v>82937.457792000001</v>
      </c>
      <c r="F1568" s="6">
        <f t="shared" si="0"/>
        <v>11.325842082161095</v>
      </c>
      <c r="G1568" s="7">
        <v>57771.252</v>
      </c>
      <c r="H1568" s="31">
        <f t="shared" si="98"/>
        <v>381890.484</v>
      </c>
      <c r="I1568" s="10">
        <f t="shared" si="96"/>
        <v>12.852889155385487</v>
      </c>
      <c r="J1568" s="10">
        <v>2</v>
      </c>
      <c r="K1568" s="10">
        <v>401.95</v>
      </c>
      <c r="L1568" s="6">
        <f t="shared" si="59"/>
        <v>5.9963277027739696</v>
      </c>
      <c r="M1568" s="11"/>
      <c r="N1568" s="11">
        <f t="shared" si="60"/>
        <v>0</v>
      </c>
      <c r="O1568" s="5">
        <v>0</v>
      </c>
      <c r="P1568" s="5">
        <v>1</v>
      </c>
      <c r="Q1568" s="5">
        <v>0</v>
      </c>
      <c r="R1568" s="5">
        <v>0</v>
      </c>
      <c r="S1568" s="5">
        <f t="shared" si="61"/>
        <v>0</v>
      </c>
      <c r="T1568" s="5">
        <v>1537.9072619999999</v>
      </c>
      <c r="U1568" s="5">
        <f t="shared" si="4"/>
        <v>7.3381778504582673</v>
      </c>
      <c r="V1568" s="2">
        <v>0</v>
      </c>
      <c r="W1568" s="12">
        <v>0</v>
      </c>
      <c r="X1568" s="5">
        <v>2.5939000000000001</v>
      </c>
      <c r="Y1568" s="6">
        <f t="shared" si="97"/>
        <v>99.769221893149734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1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11">
        <v>0</v>
      </c>
      <c r="AT1568" s="5">
        <v>0</v>
      </c>
      <c r="AU1568" s="5">
        <v>1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</row>
    <row r="1569" spans="1:52" ht="15.75" customHeight="1">
      <c r="A1569" s="4">
        <v>43313</v>
      </c>
      <c r="B1569" s="2" t="s">
        <v>5</v>
      </c>
      <c r="C1569" s="2">
        <v>3</v>
      </c>
      <c r="D1569" s="5" t="s">
        <v>13</v>
      </c>
      <c r="E1569" s="5">
        <v>59611.297788000003</v>
      </c>
      <c r="F1569" s="6">
        <f t="shared" si="0"/>
        <v>10.995600395290518</v>
      </c>
      <c r="G1569" s="7">
        <v>63773.46</v>
      </c>
      <c r="H1569" s="31">
        <f t="shared" si="98"/>
        <v>445663.94400000002</v>
      </c>
      <c r="I1569" s="10">
        <f t="shared" si="96"/>
        <v>13.007320458197608</v>
      </c>
      <c r="J1569" s="10">
        <v>2</v>
      </c>
      <c r="K1569" s="10">
        <v>390.44</v>
      </c>
      <c r="L1569" s="6">
        <f t="shared" si="59"/>
        <v>5.9672743083067648</v>
      </c>
      <c r="M1569" s="11"/>
      <c r="N1569" s="11">
        <f t="shared" si="60"/>
        <v>0</v>
      </c>
      <c r="O1569" s="5">
        <v>0</v>
      </c>
      <c r="P1569" s="5">
        <v>1</v>
      </c>
      <c r="Q1569" s="5">
        <v>0</v>
      </c>
      <c r="R1569" s="5">
        <v>0</v>
      </c>
      <c r="S1569" s="5">
        <f t="shared" si="61"/>
        <v>0</v>
      </c>
      <c r="T1569" s="5">
        <v>1537.9072619999999</v>
      </c>
      <c r="U1569" s="5">
        <f t="shared" si="4"/>
        <v>7.3381778504582673</v>
      </c>
      <c r="V1569" s="2">
        <v>0</v>
      </c>
      <c r="W1569" s="12">
        <v>0</v>
      </c>
      <c r="X1569" s="5">
        <v>2.601</v>
      </c>
      <c r="Y1569" s="6">
        <f t="shared" si="97"/>
        <v>100.04230931958922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1</v>
      </c>
      <c r="AO1569" s="6">
        <v>0</v>
      </c>
      <c r="AP1569" s="6">
        <v>0</v>
      </c>
      <c r="AQ1569" s="6">
        <v>0</v>
      </c>
      <c r="AR1569" s="6">
        <v>0</v>
      </c>
      <c r="AS1569" s="11">
        <v>0</v>
      </c>
      <c r="AT1569" s="5">
        <v>0</v>
      </c>
      <c r="AU1569" s="5">
        <v>1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</row>
    <row r="1570" spans="1:52" ht="15.75" customHeight="1">
      <c r="A1570" s="4">
        <v>43344</v>
      </c>
      <c r="B1570" s="2" t="s">
        <v>5</v>
      </c>
      <c r="C1570" s="2">
        <v>3</v>
      </c>
      <c r="D1570" s="5" t="s">
        <v>13</v>
      </c>
      <c r="E1570" s="5">
        <v>57019.502231999999</v>
      </c>
      <c r="F1570" s="6">
        <f t="shared" si="0"/>
        <v>10.951148632719685</v>
      </c>
      <c r="G1570" s="7">
        <v>58521.527999999998</v>
      </c>
      <c r="H1570" s="31">
        <f t="shared" si="98"/>
        <v>504185.47200000001</v>
      </c>
      <c r="I1570" s="10">
        <f t="shared" si="96"/>
        <v>13.130699479358114</v>
      </c>
      <c r="J1570" s="10">
        <v>2</v>
      </c>
      <c r="K1570" s="10">
        <v>346.35</v>
      </c>
      <c r="L1570" s="6">
        <f t="shared" si="59"/>
        <v>5.8474498244686144</v>
      </c>
      <c r="M1570" s="11"/>
      <c r="N1570" s="11">
        <f t="shared" si="60"/>
        <v>0</v>
      </c>
      <c r="O1570" s="5">
        <v>0</v>
      </c>
      <c r="P1570" s="5">
        <v>1</v>
      </c>
      <c r="Q1570" s="5">
        <v>0</v>
      </c>
      <c r="R1570" s="5">
        <v>0</v>
      </c>
      <c r="S1570" s="5">
        <f t="shared" si="61"/>
        <v>0</v>
      </c>
      <c r="T1570" s="5">
        <v>1537.9072619999999</v>
      </c>
      <c r="U1570" s="5">
        <f t="shared" si="4"/>
        <v>7.3381778504582673</v>
      </c>
      <c r="V1570" s="2">
        <v>0</v>
      </c>
      <c r="W1570" s="12">
        <v>0</v>
      </c>
      <c r="X1570" s="5">
        <v>2.5991</v>
      </c>
      <c r="Y1570" s="6">
        <f t="shared" si="97"/>
        <v>99.969229585753297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1</v>
      </c>
      <c r="AP1570" s="6">
        <v>0</v>
      </c>
      <c r="AQ1570" s="6">
        <v>0</v>
      </c>
      <c r="AR1570" s="6">
        <v>0</v>
      </c>
      <c r="AS1570" s="11">
        <v>0</v>
      </c>
      <c r="AT1570" s="5">
        <v>0</v>
      </c>
      <c r="AU1570" s="5">
        <v>1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</row>
    <row r="1571" spans="1:52" ht="15.75" customHeight="1">
      <c r="A1571" s="4">
        <v>43374</v>
      </c>
      <c r="B1571" s="2" t="s">
        <v>5</v>
      </c>
      <c r="C1571" s="2">
        <v>3</v>
      </c>
      <c r="D1571" s="5" t="s">
        <v>13</v>
      </c>
      <c r="E1571" s="5">
        <v>98488.231127999999</v>
      </c>
      <c r="F1571" s="6">
        <f t="shared" si="0"/>
        <v>11.497692339087754</v>
      </c>
      <c r="G1571" s="7">
        <v>36013.248</v>
      </c>
      <c r="H1571" s="31">
        <f t="shared" si="98"/>
        <v>540198.72</v>
      </c>
      <c r="I1571" s="10">
        <f t="shared" si="96"/>
        <v>13.199692350845064</v>
      </c>
      <c r="J1571" s="10">
        <v>2</v>
      </c>
      <c r="K1571" s="10">
        <v>383.7</v>
      </c>
      <c r="L1571" s="6">
        <f t="shared" si="59"/>
        <v>5.9498609972529071</v>
      </c>
      <c r="M1571" s="11"/>
      <c r="N1571" s="11">
        <f t="shared" si="60"/>
        <v>0</v>
      </c>
      <c r="O1571" s="5">
        <v>0</v>
      </c>
      <c r="P1571" s="5">
        <v>1</v>
      </c>
      <c r="Q1571" s="5">
        <v>0</v>
      </c>
      <c r="R1571" s="5">
        <v>0</v>
      </c>
      <c r="S1571" s="5">
        <f t="shared" si="61"/>
        <v>0</v>
      </c>
      <c r="T1571" s="5">
        <v>1537.9072619999999</v>
      </c>
      <c r="U1571" s="5">
        <f t="shared" si="4"/>
        <v>7.3381778504582673</v>
      </c>
      <c r="V1571" s="2">
        <v>0</v>
      </c>
      <c r="W1571" s="12">
        <v>0</v>
      </c>
      <c r="X1571" s="5">
        <v>2.5988000000000002</v>
      </c>
      <c r="Y1571" s="6">
        <f t="shared" si="97"/>
        <v>99.957690680410792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1</v>
      </c>
      <c r="AQ1571" s="6">
        <v>0</v>
      </c>
      <c r="AR1571" s="6">
        <v>0</v>
      </c>
      <c r="AS1571" s="11">
        <v>0</v>
      </c>
      <c r="AT1571" s="5">
        <v>0</v>
      </c>
      <c r="AU1571" s="5">
        <v>1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</row>
    <row r="1572" spans="1:52" ht="15.75" customHeight="1">
      <c r="A1572" s="4">
        <v>43405</v>
      </c>
      <c r="B1572" s="2" t="s">
        <v>5</v>
      </c>
      <c r="C1572" s="2">
        <v>3</v>
      </c>
      <c r="D1572" s="5" t="s">
        <v>13</v>
      </c>
      <c r="E1572" s="5">
        <v>72570.275567999997</v>
      </c>
      <c r="F1572" s="6">
        <f t="shared" si="0"/>
        <v>11.192310689536573</v>
      </c>
      <c r="G1572" s="7">
        <v>30761.315999999999</v>
      </c>
      <c r="H1572" s="31">
        <f t="shared" si="98"/>
        <v>570960.03599999996</v>
      </c>
      <c r="I1572" s="10">
        <f t="shared" si="96"/>
        <v>13.255074496696649</v>
      </c>
      <c r="J1572" s="10">
        <v>2</v>
      </c>
      <c r="K1572" s="10">
        <v>402.49</v>
      </c>
      <c r="L1572" s="6">
        <f t="shared" si="59"/>
        <v>5.9976702518294864</v>
      </c>
      <c r="M1572" s="11"/>
      <c r="N1572" s="11">
        <f t="shared" si="60"/>
        <v>0</v>
      </c>
      <c r="O1572" s="5">
        <v>0</v>
      </c>
      <c r="P1572" s="5">
        <v>1</v>
      </c>
      <c r="Q1572" s="5">
        <v>0</v>
      </c>
      <c r="R1572" s="5">
        <v>0</v>
      </c>
      <c r="S1572" s="5">
        <f t="shared" si="61"/>
        <v>0</v>
      </c>
      <c r="T1572" s="5">
        <v>1537.9072619999999</v>
      </c>
      <c r="U1572" s="5">
        <f t="shared" si="4"/>
        <v>7.3381778504582673</v>
      </c>
      <c r="V1572" s="2">
        <v>0</v>
      </c>
      <c r="W1572" s="12">
        <v>0</v>
      </c>
      <c r="X1572" s="5">
        <v>2.6082000000000001</v>
      </c>
      <c r="Y1572" s="6">
        <f t="shared" si="97"/>
        <v>100.31924304780954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1</v>
      </c>
      <c r="AR1572" s="6">
        <v>0</v>
      </c>
      <c r="AS1572" s="11">
        <v>0</v>
      </c>
      <c r="AT1572" s="5">
        <v>0</v>
      </c>
      <c r="AU1572" s="5">
        <v>1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</row>
    <row r="1573" spans="1:52" ht="15.75" customHeight="1">
      <c r="A1573" s="4">
        <v>43435</v>
      </c>
      <c r="B1573" s="2" t="s">
        <v>5</v>
      </c>
      <c r="C1573" s="2">
        <v>3</v>
      </c>
      <c r="D1573" s="5" t="s">
        <v>13</v>
      </c>
      <c r="E1573" s="5">
        <v>82937.457792000001</v>
      </c>
      <c r="F1573" s="6">
        <f t="shared" si="0"/>
        <v>11.325842082161095</v>
      </c>
      <c r="G1573" s="7">
        <v>35262.972000000002</v>
      </c>
      <c r="H1573" s="31">
        <f t="shared" si="98"/>
        <v>606223.00799999991</v>
      </c>
      <c r="I1573" s="10">
        <f t="shared" si="96"/>
        <v>13.315003197356059</v>
      </c>
      <c r="J1573" s="10">
        <v>2</v>
      </c>
      <c r="K1573" s="10">
        <v>390.49</v>
      </c>
      <c r="L1573" s="6">
        <f t="shared" si="59"/>
        <v>5.9674023607572231</v>
      </c>
      <c r="M1573" s="11"/>
      <c r="N1573" s="11">
        <f t="shared" si="60"/>
        <v>0</v>
      </c>
      <c r="O1573" s="5">
        <v>0</v>
      </c>
      <c r="P1573" s="5">
        <v>1</v>
      </c>
      <c r="Q1573" s="5">
        <v>0</v>
      </c>
      <c r="R1573" s="5">
        <v>0</v>
      </c>
      <c r="S1573" s="5">
        <f t="shared" si="61"/>
        <v>0</v>
      </c>
      <c r="T1573" s="5">
        <v>1537.9072619999999</v>
      </c>
      <c r="U1573" s="5">
        <f t="shared" si="4"/>
        <v>7.3381778504582673</v>
      </c>
      <c r="V1573" s="2">
        <v>0</v>
      </c>
      <c r="W1573" s="12">
        <v>0</v>
      </c>
      <c r="X1573" s="5">
        <v>2.5998000000000001</v>
      </c>
      <c r="Y1573" s="6">
        <f t="shared" si="97"/>
        <v>99.996153698219175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1</v>
      </c>
      <c r="AS1573" s="11">
        <v>0</v>
      </c>
      <c r="AT1573" s="5">
        <v>0</v>
      </c>
      <c r="AU1573" s="5">
        <v>1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</row>
    <row r="1574" spans="1:52" ht="15.75" customHeight="1">
      <c r="A1574" s="4">
        <v>43466</v>
      </c>
      <c r="B1574" s="2" t="s">
        <v>5</v>
      </c>
      <c r="C1574" s="2">
        <v>3</v>
      </c>
      <c r="D1574" s="5" t="s">
        <v>13</v>
      </c>
      <c r="E1574" s="5">
        <v>71275.014720000006</v>
      </c>
      <c r="F1574" s="6">
        <f t="shared" si="0"/>
        <v>11.174301120304879</v>
      </c>
      <c r="G1574" s="7">
        <v>33137.19</v>
      </c>
      <c r="H1574" s="31">
        <f t="shared" si="98"/>
        <v>639360.19799999986</v>
      </c>
      <c r="I1574" s="10">
        <f t="shared" si="96"/>
        <v>13.368223264686907</v>
      </c>
      <c r="J1574" s="10">
        <v>2</v>
      </c>
      <c r="K1574" s="10">
        <v>401.35</v>
      </c>
      <c r="L1574" s="6">
        <f t="shared" si="59"/>
        <v>5.9948338645775863</v>
      </c>
      <c r="M1574" s="11"/>
      <c r="N1574" s="11">
        <f t="shared" si="60"/>
        <v>0</v>
      </c>
      <c r="O1574" s="5">
        <v>0</v>
      </c>
      <c r="P1574" s="5">
        <v>1</v>
      </c>
      <c r="Q1574" s="5">
        <v>0</v>
      </c>
      <c r="R1574" s="5">
        <v>0</v>
      </c>
      <c r="S1574" s="5">
        <f t="shared" si="61"/>
        <v>0</v>
      </c>
      <c r="T1574" s="5">
        <v>1537.9072619999999</v>
      </c>
      <c r="U1574" s="5">
        <f t="shared" si="4"/>
        <v>7.3381778504582673</v>
      </c>
      <c r="V1574" s="2">
        <v>0</v>
      </c>
      <c r="W1574" s="12">
        <v>0</v>
      </c>
      <c r="X1574" s="5">
        <v>2.5972</v>
      </c>
      <c r="Y1574" s="6">
        <f t="shared" si="97"/>
        <v>99.896149851917372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1</v>
      </c>
      <c r="AH1574" s="5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11">
        <v>0</v>
      </c>
      <c r="AT1574" s="5">
        <v>0</v>
      </c>
      <c r="AU1574" s="5">
        <v>1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</row>
    <row r="1575" spans="1:52" ht="15.75" customHeight="1">
      <c r="A1575" s="4">
        <v>43497</v>
      </c>
      <c r="B1575" s="2" t="s">
        <v>5</v>
      </c>
      <c r="C1575" s="2">
        <v>3</v>
      </c>
      <c r="D1575" s="5" t="s">
        <v>13</v>
      </c>
      <c r="E1575" s="5">
        <v>65792.321280000004</v>
      </c>
      <c r="F1575" s="6">
        <f t="shared" si="0"/>
        <v>11.094258412631342</v>
      </c>
      <c r="G1575" s="7">
        <v>36888.57</v>
      </c>
      <c r="H1575" s="31">
        <f t="shared" si="98"/>
        <v>676248.76799999981</v>
      </c>
      <c r="I1575" s="10">
        <f t="shared" si="96"/>
        <v>13.424316287329708</v>
      </c>
      <c r="J1575" s="10">
        <v>2</v>
      </c>
      <c r="K1575" s="10">
        <v>389.37</v>
      </c>
      <c r="L1575" s="6">
        <f t="shared" si="59"/>
        <v>5.9645300483677772</v>
      </c>
      <c r="M1575" s="11"/>
      <c r="N1575" s="11">
        <f t="shared" si="60"/>
        <v>0</v>
      </c>
      <c r="O1575" s="5">
        <v>0</v>
      </c>
      <c r="P1575" s="5">
        <v>1</v>
      </c>
      <c r="Q1575" s="5">
        <v>0</v>
      </c>
      <c r="R1575" s="5">
        <v>0</v>
      </c>
      <c r="S1575" s="5">
        <f t="shared" si="61"/>
        <v>0</v>
      </c>
      <c r="T1575" s="5">
        <v>1537.9072619999999</v>
      </c>
      <c r="U1575" s="5">
        <f t="shared" si="4"/>
        <v>7.3381778504582673</v>
      </c>
      <c r="V1575" s="2">
        <v>0</v>
      </c>
      <c r="W1575" s="12">
        <v>0</v>
      </c>
      <c r="X1575" s="5">
        <v>2.5987</v>
      </c>
      <c r="Y1575" s="6">
        <f t="shared" si="97"/>
        <v>99.953844378629952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1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11">
        <v>0</v>
      </c>
      <c r="AT1575" s="5">
        <v>0</v>
      </c>
      <c r="AU1575" s="5">
        <v>1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</row>
    <row r="1576" spans="1:52" ht="15.75" customHeight="1">
      <c r="A1576" s="4">
        <v>43525</v>
      </c>
      <c r="B1576" s="2" t="s">
        <v>5</v>
      </c>
      <c r="C1576" s="2">
        <v>3</v>
      </c>
      <c r="D1576" s="5" t="s">
        <v>13</v>
      </c>
      <c r="E1576" s="5">
        <v>49344.240960000003</v>
      </c>
      <c r="F1576" s="6">
        <f t="shared" si="0"/>
        <v>10.806576340179561</v>
      </c>
      <c r="G1576" s="7">
        <v>53769.78</v>
      </c>
      <c r="H1576" s="31">
        <f t="shared" si="98"/>
        <v>730018.54799999984</v>
      </c>
      <c r="I1576" s="10">
        <f t="shared" si="96"/>
        <v>13.500825221020968</v>
      </c>
      <c r="J1576" s="10">
        <v>2</v>
      </c>
      <c r="K1576" s="10">
        <v>384.07</v>
      </c>
      <c r="L1576" s="6">
        <f t="shared" si="59"/>
        <v>5.950824827641287</v>
      </c>
      <c r="M1576" s="11"/>
      <c r="N1576" s="11">
        <f t="shared" si="60"/>
        <v>0</v>
      </c>
      <c r="O1576" s="5">
        <v>0</v>
      </c>
      <c r="P1576" s="5">
        <v>1</v>
      </c>
      <c r="Q1576" s="5">
        <v>0</v>
      </c>
      <c r="R1576" s="5">
        <v>0</v>
      </c>
      <c r="S1576" s="5">
        <f t="shared" si="61"/>
        <v>0</v>
      </c>
      <c r="T1576" s="5">
        <v>1537.9072619999999</v>
      </c>
      <c r="U1576" s="5">
        <f t="shared" si="4"/>
        <v>7.3381778504582673</v>
      </c>
      <c r="V1576" s="2">
        <v>0</v>
      </c>
      <c r="W1576" s="12">
        <v>0</v>
      </c>
      <c r="X1576" s="5">
        <v>2.6029</v>
      </c>
      <c r="Y1576" s="6">
        <f t="shared" si="97"/>
        <v>100.11538905342515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6">
        <v>1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11">
        <v>0</v>
      </c>
      <c r="AT1576" s="5">
        <v>0</v>
      </c>
      <c r="AU1576" s="5">
        <v>1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</row>
    <row r="1577" spans="1:52" ht="15.75" customHeight="1">
      <c r="A1577" s="4">
        <v>43556</v>
      </c>
      <c r="B1577" s="2" t="s">
        <v>5</v>
      </c>
      <c r="C1577" s="2">
        <v>3</v>
      </c>
      <c r="D1577" s="5" t="s">
        <v>13</v>
      </c>
      <c r="E1577" s="5">
        <v>38378.854079999997</v>
      </c>
      <c r="F1577" s="6">
        <f t="shared" si="0"/>
        <v>10.555261911898654</v>
      </c>
      <c r="G1577" s="7">
        <v>51894.09</v>
      </c>
      <c r="H1577" s="31">
        <f t="shared" si="98"/>
        <v>781912.6379999998</v>
      </c>
      <c r="I1577" s="10">
        <f t="shared" si="96"/>
        <v>13.569498297174206</v>
      </c>
      <c r="J1577" s="10">
        <v>2</v>
      </c>
      <c r="K1577" s="10">
        <v>374.23</v>
      </c>
      <c r="L1577" s="6">
        <f t="shared" si="59"/>
        <v>5.9248705816579976</v>
      </c>
      <c r="M1577" s="11"/>
      <c r="N1577" s="11">
        <f t="shared" si="60"/>
        <v>0</v>
      </c>
      <c r="O1577" s="5">
        <v>0</v>
      </c>
      <c r="P1577" s="5">
        <v>1</v>
      </c>
      <c r="Q1577" s="5">
        <v>0</v>
      </c>
      <c r="R1577" s="5">
        <v>0</v>
      </c>
      <c r="S1577" s="5">
        <f t="shared" si="61"/>
        <v>0</v>
      </c>
      <c r="T1577" s="5">
        <v>1537.9072619999999</v>
      </c>
      <c r="U1577" s="5">
        <f t="shared" si="4"/>
        <v>7.3381778504582673</v>
      </c>
      <c r="V1577" s="2">
        <v>0</v>
      </c>
      <c r="W1577" s="12">
        <v>0</v>
      </c>
      <c r="X1577" s="5">
        <v>2.5973000000000002</v>
      </c>
      <c r="Y1577" s="6">
        <f t="shared" si="97"/>
        <v>99.899996153698225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6">
        <v>0</v>
      </c>
      <c r="AJ1577" s="6">
        <v>1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11">
        <v>0</v>
      </c>
      <c r="AT1577" s="5">
        <v>0</v>
      </c>
      <c r="AU1577" s="5">
        <v>1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</row>
    <row r="1578" spans="1:52" ht="15.75" customHeight="1">
      <c r="A1578" s="9">
        <v>43586</v>
      </c>
      <c r="B1578" s="2" t="s">
        <v>5</v>
      </c>
      <c r="C1578" s="2">
        <v>3</v>
      </c>
      <c r="D1578" s="5" t="s">
        <v>13</v>
      </c>
      <c r="E1578" s="5">
        <v>82240.401599999997</v>
      </c>
      <c r="F1578" s="6">
        <f t="shared" si="0"/>
        <v>11.317401963945551</v>
      </c>
      <c r="G1578" s="7">
        <v>46892.25</v>
      </c>
      <c r="H1578" s="31">
        <f t="shared" si="98"/>
        <v>828804.8879999998</v>
      </c>
      <c r="I1578" s="10">
        <f t="shared" si="96"/>
        <v>13.627740048153361</v>
      </c>
      <c r="J1578" s="10">
        <v>2</v>
      </c>
      <c r="K1578" s="10">
        <v>425.1</v>
      </c>
      <c r="L1578" s="6">
        <f t="shared" si="59"/>
        <v>6.0523244353647447</v>
      </c>
      <c r="M1578" s="11"/>
      <c r="N1578" s="11">
        <f t="shared" si="60"/>
        <v>0</v>
      </c>
      <c r="O1578" s="5">
        <v>0</v>
      </c>
      <c r="P1578" s="5">
        <v>1</v>
      </c>
      <c r="Q1578" s="5">
        <v>0</v>
      </c>
      <c r="R1578" s="5">
        <v>0</v>
      </c>
      <c r="S1578" s="5">
        <f t="shared" si="61"/>
        <v>0</v>
      </c>
      <c r="T1578" s="5">
        <v>1537.9072619999999</v>
      </c>
      <c r="U1578" s="5">
        <f t="shared" si="4"/>
        <v>7.3381778504582673</v>
      </c>
      <c r="V1578" s="2">
        <v>0</v>
      </c>
      <c r="W1578" s="12">
        <v>0</v>
      </c>
      <c r="X1578" s="5">
        <v>2.5968</v>
      </c>
      <c r="Y1578" s="6">
        <f t="shared" si="97"/>
        <v>99.880764644794041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6">
        <v>0</v>
      </c>
      <c r="AJ1578" s="6">
        <v>0</v>
      </c>
      <c r="AK1578" s="6">
        <v>1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11">
        <v>0</v>
      </c>
      <c r="AT1578" s="5">
        <v>0</v>
      </c>
      <c r="AU1578" s="5">
        <v>1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</row>
    <row r="1579" spans="1:52" ht="15.75" customHeight="1">
      <c r="A1579" s="4">
        <v>43617</v>
      </c>
      <c r="B1579" s="2" t="s">
        <v>5</v>
      </c>
      <c r="C1579" s="2">
        <v>3</v>
      </c>
      <c r="D1579" s="5" t="s">
        <v>13</v>
      </c>
      <c r="E1579" s="5">
        <v>54826.934399999998</v>
      </c>
      <c r="F1579" s="6">
        <f t="shared" si="0"/>
        <v>10.911936855837387</v>
      </c>
      <c r="G1579" s="7">
        <v>47517.48</v>
      </c>
      <c r="H1579" s="31">
        <f t="shared" si="98"/>
        <v>876322.36799999978</v>
      </c>
      <c r="I1579" s="10">
        <f t="shared" si="96"/>
        <v>13.683489302223135</v>
      </c>
      <c r="J1579" s="10">
        <v>2</v>
      </c>
      <c r="K1579" s="10">
        <v>374.76</v>
      </c>
      <c r="L1579" s="6">
        <f t="shared" si="59"/>
        <v>5.9262858210829874</v>
      </c>
      <c r="M1579" s="11"/>
      <c r="N1579" s="11">
        <f t="shared" si="60"/>
        <v>0</v>
      </c>
      <c r="O1579" s="5">
        <v>0</v>
      </c>
      <c r="P1579" s="5">
        <v>1</v>
      </c>
      <c r="Q1579" s="5">
        <v>0</v>
      </c>
      <c r="R1579" s="5">
        <v>0</v>
      </c>
      <c r="S1579" s="5">
        <f t="shared" si="61"/>
        <v>0</v>
      </c>
      <c r="T1579" s="5">
        <v>1537.9072619999999</v>
      </c>
      <c r="U1579" s="5">
        <f t="shared" si="4"/>
        <v>7.3381778504582673</v>
      </c>
      <c r="V1579" s="2">
        <v>0</v>
      </c>
      <c r="W1579" s="12">
        <v>0</v>
      </c>
      <c r="X1579" s="5">
        <v>2.5847000000000002</v>
      </c>
      <c r="Y1579" s="6">
        <f t="shared" si="97"/>
        <v>99.415362129312683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6">
        <v>0</v>
      </c>
      <c r="AJ1579" s="6">
        <v>0</v>
      </c>
      <c r="AK1579" s="6">
        <v>0</v>
      </c>
      <c r="AL1579" s="6">
        <v>1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11">
        <v>0</v>
      </c>
      <c r="AT1579" s="5">
        <v>0</v>
      </c>
      <c r="AU1579" s="5">
        <v>1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</row>
    <row r="1580" spans="1:52" ht="15.75" customHeight="1">
      <c r="A1580" s="4">
        <v>43647</v>
      </c>
      <c r="B1580" s="2" t="s">
        <v>5</v>
      </c>
      <c r="C1580" s="2">
        <v>3</v>
      </c>
      <c r="D1580" s="5" t="s">
        <v>13</v>
      </c>
      <c r="E1580" s="5">
        <v>87723.09504</v>
      </c>
      <c r="F1580" s="6">
        <f t="shared" si="0"/>
        <v>11.381940485083122</v>
      </c>
      <c r="G1580" s="7">
        <v>48142.71</v>
      </c>
      <c r="H1580" s="31">
        <f t="shared" si="98"/>
        <v>924465.07799999975</v>
      </c>
      <c r="I1580" s="10">
        <f t="shared" si="96"/>
        <v>13.736970555164008</v>
      </c>
      <c r="J1580" s="10">
        <v>2</v>
      </c>
      <c r="K1580" s="10">
        <v>428.56</v>
      </c>
      <c r="L1580" s="6">
        <f t="shared" si="59"/>
        <v>6.0604307515727047</v>
      </c>
      <c r="M1580" s="11"/>
      <c r="N1580" s="11">
        <f t="shared" si="60"/>
        <v>0</v>
      </c>
      <c r="O1580" s="5">
        <v>0</v>
      </c>
      <c r="P1580" s="5">
        <v>1</v>
      </c>
      <c r="Q1580" s="5">
        <v>0</v>
      </c>
      <c r="R1580" s="5">
        <v>0</v>
      </c>
      <c r="S1580" s="5">
        <f t="shared" si="61"/>
        <v>0</v>
      </c>
      <c r="T1580" s="5">
        <v>1537.9072619999999</v>
      </c>
      <c r="U1580" s="5">
        <f t="shared" si="4"/>
        <v>7.3381778504582673</v>
      </c>
      <c r="V1580" s="2">
        <v>0</v>
      </c>
      <c r="W1580" s="12">
        <v>0</v>
      </c>
      <c r="X1580" s="5">
        <v>2.6004999999999998</v>
      </c>
      <c r="Y1580" s="6">
        <f t="shared" si="97"/>
        <v>100.02307781068501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1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11">
        <v>0</v>
      </c>
      <c r="AT1580" s="5">
        <v>0</v>
      </c>
      <c r="AU1580" s="5">
        <v>1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</row>
    <row r="1581" spans="1:52" ht="15.75" customHeight="1">
      <c r="A1581" s="4">
        <v>43678</v>
      </c>
      <c r="B1581" s="2" t="s">
        <v>5</v>
      </c>
      <c r="C1581" s="2">
        <v>3</v>
      </c>
      <c r="D1581" s="5" t="s">
        <v>13</v>
      </c>
      <c r="E1581" s="5">
        <v>63050.974560000002</v>
      </c>
      <c r="F1581" s="6">
        <f t="shared" si="0"/>
        <v>11.051698798212545</v>
      </c>
      <c r="G1581" s="7">
        <v>53144.55</v>
      </c>
      <c r="H1581" s="31">
        <f t="shared" si="98"/>
        <v>977609.62799999979</v>
      </c>
      <c r="I1581" s="10">
        <f t="shared" si="96"/>
        <v>13.792865715959808</v>
      </c>
      <c r="J1581" s="10">
        <v>2</v>
      </c>
      <c r="K1581" s="10">
        <v>388</v>
      </c>
      <c r="L1581" s="6">
        <f t="shared" si="59"/>
        <v>5.9610053396232736</v>
      </c>
      <c r="M1581" s="11"/>
      <c r="N1581" s="11">
        <f t="shared" si="60"/>
        <v>0</v>
      </c>
      <c r="O1581" s="5">
        <v>0</v>
      </c>
      <c r="P1581" s="5">
        <v>1</v>
      </c>
      <c r="Q1581" s="5">
        <v>0</v>
      </c>
      <c r="R1581" s="5">
        <v>0</v>
      </c>
      <c r="S1581" s="5">
        <f t="shared" si="61"/>
        <v>0</v>
      </c>
      <c r="T1581" s="5">
        <v>1537.9072619999999</v>
      </c>
      <c r="U1581" s="5">
        <f t="shared" si="4"/>
        <v>7.3381778504582673</v>
      </c>
      <c r="V1581" s="2">
        <v>0</v>
      </c>
      <c r="W1581" s="12">
        <v>0</v>
      </c>
      <c r="X1581" s="5">
        <v>2.5964999999999998</v>
      </c>
      <c r="Y1581" s="6">
        <f t="shared" si="97"/>
        <v>99.869225739451508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1</v>
      </c>
      <c r="AO1581" s="6">
        <v>0</v>
      </c>
      <c r="AP1581" s="6">
        <v>0</v>
      </c>
      <c r="AQ1581" s="6">
        <v>0</v>
      </c>
      <c r="AR1581" s="6">
        <v>0</v>
      </c>
      <c r="AS1581" s="11">
        <v>0</v>
      </c>
      <c r="AT1581" s="5">
        <v>0</v>
      </c>
      <c r="AU1581" s="5">
        <v>1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</row>
    <row r="1582" spans="1:52" ht="15.75" customHeight="1">
      <c r="A1582" s="4">
        <v>43709</v>
      </c>
      <c r="B1582" s="2" t="s">
        <v>5</v>
      </c>
      <c r="C1582" s="2">
        <v>3</v>
      </c>
      <c r="D1582" s="5" t="s">
        <v>13</v>
      </c>
      <c r="E1582" s="5">
        <v>60309.627840000001</v>
      </c>
      <c r="F1582" s="6">
        <f t="shared" si="0"/>
        <v>11.007247035641711</v>
      </c>
      <c r="G1582" s="7">
        <v>48767.94</v>
      </c>
      <c r="H1582" s="31">
        <f t="shared" si="98"/>
        <v>1026377.5679999997</v>
      </c>
      <c r="I1582" s="10">
        <f t="shared" si="96"/>
        <v>13.841546237017459</v>
      </c>
      <c r="J1582" s="10">
        <v>2</v>
      </c>
      <c r="K1582" s="10">
        <v>390.59</v>
      </c>
      <c r="L1582" s="6">
        <f t="shared" si="59"/>
        <v>5.967658416476346</v>
      </c>
      <c r="M1582" s="11"/>
      <c r="N1582" s="11">
        <f t="shared" si="60"/>
        <v>0</v>
      </c>
      <c r="O1582" s="5">
        <v>0</v>
      </c>
      <c r="P1582" s="5">
        <v>1</v>
      </c>
      <c r="Q1582" s="5">
        <v>0</v>
      </c>
      <c r="R1582" s="5">
        <v>0</v>
      </c>
      <c r="S1582" s="5">
        <f t="shared" si="61"/>
        <v>0</v>
      </c>
      <c r="T1582" s="5">
        <v>1537.9072619999999</v>
      </c>
      <c r="U1582" s="5">
        <f t="shared" si="4"/>
        <v>7.3381778504582673</v>
      </c>
      <c r="V1582" s="2">
        <v>0</v>
      </c>
      <c r="W1582" s="12">
        <v>0</v>
      </c>
      <c r="X1582" s="5">
        <v>2.5994999999999999</v>
      </c>
      <c r="Y1582" s="6">
        <f t="shared" si="97"/>
        <v>99.984614792876656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1</v>
      </c>
      <c r="AP1582" s="6">
        <v>0</v>
      </c>
      <c r="AQ1582" s="6">
        <v>0</v>
      </c>
      <c r="AR1582" s="6">
        <v>0</v>
      </c>
      <c r="AS1582" s="11">
        <v>0</v>
      </c>
      <c r="AT1582" s="5">
        <v>0</v>
      </c>
      <c r="AU1582" s="5">
        <v>1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</row>
    <row r="1583" spans="1:52" ht="15.75" customHeight="1">
      <c r="A1583" s="4">
        <v>43739</v>
      </c>
      <c r="B1583" s="2" t="s">
        <v>5</v>
      </c>
      <c r="C1583" s="2">
        <v>3</v>
      </c>
      <c r="D1583" s="5" t="s">
        <v>13</v>
      </c>
      <c r="E1583" s="5">
        <v>104171.17535999999</v>
      </c>
      <c r="F1583" s="6">
        <f t="shared" si="0"/>
        <v>11.553790742009781</v>
      </c>
      <c r="G1583" s="7">
        <v>30011.040000000001</v>
      </c>
      <c r="H1583" s="31">
        <f t="shared" si="98"/>
        <v>1056388.6079999998</v>
      </c>
      <c r="I1583" s="10">
        <f t="shared" si="96"/>
        <v>13.870366675552951</v>
      </c>
      <c r="J1583" s="10">
        <v>2</v>
      </c>
      <c r="K1583" s="10">
        <v>405.46</v>
      </c>
      <c r="L1583" s="6">
        <f t="shared" si="59"/>
        <v>6.0050222250400473</v>
      </c>
      <c r="M1583" s="11"/>
      <c r="N1583" s="11">
        <f t="shared" si="60"/>
        <v>0</v>
      </c>
      <c r="O1583" s="5">
        <v>0</v>
      </c>
      <c r="P1583" s="5">
        <v>1</v>
      </c>
      <c r="Q1583" s="5">
        <v>0</v>
      </c>
      <c r="R1583" s="5">
        <v>0</v>
      </c>
      <c r="S1583" s="5">
        <f t="shared" si="61"/>
        <v>0</v>
      </c>
      <c r="T1583" s="5">
        <v>1537.9072619999999</v>
      </c>
      <c r="U1583" s="5">
        <f t="shared" si="4"/>
        <v>7.3381778504582673</v>
      </c>
      <c r="V1583" s="2">
        <v>0</v>
      </c>
      <c r="W1583" s="12">
        <v>0</v>
      </c>
      <c r="X1583" s="5">
        <v>2.5996999999999999</v>
      </c>
      <c r="Y1583" s="6">
        <f t="shared" si="97"/>
        <v>99.992307396438321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1</v>
      </c>
      <c r="AQ1583" s="6">
        <v>0</v>
      </c>
      <c r="AR1583" s="6">
        <v>0</v>
      </c>
      <c r="AS1583" s="11">
        <v>0</v>
      </c>
      <c r="AT1583" s="5">
        <v>0</v>
      </c>
      <c r="AU1583" s="5">
        <v>1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</row>
    <row r="1584" spans="1:52" ht="15.75" customHeight="1">
      <c r="A1584" s="4">
        <v>43770</v>
      </c>
      <c r="B1584" s="2" t="s">
        <v>5</v>
      </c>
      <c r="C1584" s="2">
        <v>3</v>
      </c>
      <c r="D1584" s="5" t="s">
        <v>13</v>
      </c>
      <c r="E1584" s="5">
        <v>76757.708159999995</v>
      </c>
      <c r="F1584" s="6">
        <f t="shared" si="0"/>
        <v>11.2484090924586</v>
      </c>
      <c r="G1584" s="7">
        <v>25634.43</v>
      </c>
      <c r="H1584" s="31">
        <f t="shared" si="98"/>
        <v>1082023.0379999997</v>
      </c>
      <c r="I1584" s="10">
        <f t="shared" si="96"/>
        <v>13.894343030213648</v>
      </c>
      <c r="J1584" s="10">
        <v>2</v>
      </c>
      <c r="K1584" s="10">
        <v>410.6</v>
      </c>
      <c r="L1584" s="6">
        <f t="shared" si="59"/>
        <v>6.0176195045848333</v>
      </c>
      <c r="M1584" s="11"/>
      <c r="N1584" s="11">
        <f t="shared" si="60"/>
        <v>0</v>
      </c>
      <c r="O1584" s="5">
        <v>0</v>
      </c>
      <c r="P1584" s="5">
        <v>1</v>
      </c>
      <c r="Q1584" s="5">
        <v>0</v>
      </c>
      <c r="R1584" s="5">
        <v>0</v>
      </c>
      <c r="S1584" s="5">
        <f t="shared" si="61"/>
        <v>0</v>
      </c>
      <c r="T1584" s="5">
        <v>1537.9072619999999</v>
      </c>
      <c r="U1584" s="5">
        <f t="shared" si="4"/>
        <v>7.3381778504582673</v>
      </c>
      <c r="V1584" s="2">
        <v>0</v>
      </c>
      <c r="W1584" s="12">
        <v>0</v>
      </c>
      <c r="X1584" s="5">
        <v>2.6000999999999999</v>
      </c>
      <c r="Y1584" s="6">
        <f t="shared" si="97"/>
        <v>100.00769260356168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1</v>
      </c>
      <c r="AR1584" s="6">
        <v>0</v>
      </c>
      <c r="AS1584" s="11">
        <v>0</v>
      </c>
      <c r="AT1584" s="5">
        <v>0</v>
      </c>
      <c r="AU1584" s="5">
        <v>1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</row>
    <row r="1585" spans="1:52" ht="15.75" customHeight="1">
      <c r="A1585" s="4">
        <v>43800</v>
      </c>
      <c r="B1585" s="2" t="s">
        <v>5</v>
      </c>
      <c r="C1585" s="2">
        <v>3</v>
      </c>
      <c r="D1585" s="5" t="s">
        <v>13</v>
      </c>
      <c r="E1585" s="5">
        <v>87723.09504</v>
      </c>
      <c r="F1585" s="6">
        <f t="shared" si="0"/>
        <v>11.381940485083122</v>
      </c>
      <c r="G1585" s="7">
        <v>29385.81</v>
      </c>
      <c r="H1585" s="31">
        <f t="shared" si="98"/>
        <v>1111408.8479999998</v>
      </c>
      <c r="I1585" s="10">
        <f t="shared" si="96"/>
        <v>13.921139000926374</v>
      </c>
      <c r="J1585" s="10">
        <v>2</v>
      </c>
      <c r="K1585" s="10">
        <v>446.14</v>
      </c>
      <c r="L1585" s="6">
        <f t="shared" si="59"/>
        <v>6.1006328041086357</v>
      </c>
      <c r="M1585" s="11"/>
      <c r="N1585" s="11">
        <f t="shared" si="60"/>
        <v>0</v>
      </c>
      <c r="O1585" s="5">
        <v>0</v>
      </c>
      <c r="P1585" s="5">
        <v>1</v>
      </c>
      <c r="Q1585" s="5">
        <v>0</v>
      </c>
      <c r="R1585" s="5">
        <v>0</v>
      </c>
      <c r="S1585" s="5">
        <f t="shared" si="61"/>
        <v>0</v>
      </c>
      <c r="T1585" s="5">
        <v>1537.9072619999999</v>
      </c>
      <c r="U1585" s="5">
        <f t="shared" si="4"/>
        <v>7.3381778504582673</v>
      </c>
      <c r="V1585" s="2">
        <v>0</v>
      </c>
      <c r="W1585" s="12">
        <v>0</v>
      </c>
      <c r="X1585" s="5">
        <v>2.6006</v>
      </c>
      <c r="Y1585" s="6">
        <f t="shared" si="97"/>
        <v>100.02692411246586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1</v>
      </c>
      <c r="AS1585" s="11">
        <v>0</v>
      </c>
      <c r="AT1585" s="5">
        <v>0</v>
      </c>
      <c r="AU1585" s="5">
        <v>1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</row>
    <row r="1586" spans="1:52" ht="15.75" customHeight="1">
      <c r="A1586" s="4">
        <v>43831</v>
      </c>
      <c r="B1586" s="2" t="s">
        <v>5</v>
      </c>
      <c r="C1586" s="2">
        <v>3</v>
      </c>
      <c r="D1586" s="5" t="s">
        <v>13</v>
      </c>
      <c r="E1586" s="5">
        <v>63027.571931999999</v>
      </c>
      <c r="F1586" s="6">
        <f t="shared" si="0"/>
        <v>11.051327559347252</v>
      </c>
      <c r="G1586" s="7">
        <v>26509.752</v>
      </c>
      <c r="H1586" s="31">
        <f t="shared" si="98"/>
        <v>1137918.5999999999</v>
      </c>
      <c r="I1586" s="10">
        <f t="shared" si="96"/>
        <v>13.94471136211185</v>
      </c>
      <c r="J1586" s="10">
        <v>2</v>
      </c>
      <c r="K1586" s="10">
        <v>445.58</v>
      </c>
      <c r="L1586" s="6">
        <f t="shared" si="59"/>
        <v>6.0993768043023771</v>
      </c>
      <c r="M1586" s="11"/>
      <c r="N1586" s="11">
        <f t="shared" si="60"/>
        <v>0</v>
      </c>
      <c r="O1586" s="5">
        <v>0</v>
      </c>
      <c r="P1586" s="5">
        <v>1</v>
      </c>
      <c r="Q1586" s="5">
        <v>0</v>
      </c>
      <c r="R1586" s="5">
        <v>0</v>
      </c>
      <c r="S1586" s="5">
        <f t="shared" si="61"/>
        <v>0</v>
      </c>
      <c r="T1586" s="5">
        <v>1537.9072619999999</v>
      </c>
      <c r="U1586" s="5">
        <f t="shared" si="4"/>
        <v>7.3381778504582673</v>
      </c>
      <c r="V1586" s="2">
        <v>0</v>
      </c>
      <c r="W1586" s="12">
        <v>0</v>
      </c>
      <c r="X1586" s="5">
        <v>2.5979000000000001</v>
      </c>
      <c r="Y1586" s="6">
        <f t="shared" si="97"/>
        <v>99.923073964383264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1</v>
      </c>
      <c r="AH1586" s="5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11">
        <v>0</v>
      </c>
      <c r="AT1586" s="5">
        <v>0</v>
      </c>
      <c r="AU1586" s="5">
        <v>1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</row>
    <row r="1587" spans="1:52" ht="15.75" customHeight="1">
      <c r="A1587" s="4">
        <v>43862</v>
      </c>
      <c r="B1587" s="2" t="s">
        <v>5</v>
      </c>
      <c r="C1587" s="2">
        <v>3</v>
      </c>
      <c r="D1587" s="5" t="s">
        <v>13</v>
      </c>
      <c r="E1587" s="5">
        <v>58179.297167999997</v>
      </c>
      <c r="F1587" s="6">
        <f t="shared" si="0"/>
        <v>10.971284851673715</v>
      </c>
      <c r="G1587" s="7">
        <v>29510.856</v>
      </c>
      <c r="H1587" s="31">
        <f t="shared" si="98"/>
        <v>1167429.4559999998</v>
      </c>
      <c r="I1587" s="10">
        <f t="shared" si="96"/>
        <v>13.9703148435733</v>
      </c>
      <c r="J1587" s="10">
        <v>2</v>
      </c>
      <c r="K1587" s="10">
        <v>422.61</v>
      </c>
      <c r="L1587" s="6">
        <f t="shared" si="59"/>
        <v>6.0464497679403255</v>
      </c>
      <c r="M1587" s="11"/>
      <c r="N1587" s="11">
        <f t="shared" si="60"/>
        <v>0</v>
      </c>
      <c r="O1587" s="5">
        <v>0</v>
      </c>
      <c r="P1587" s="5">
        <v>1</v>
      </c>
      <c r="Q1587" s="5">
        <v>0</v>
      </c>
      <c r="R1587" s="5">
        <v>0</v>
      </c>
      <c r="S1587" s="5">
        <f t="shared" si="61"/>
        <v>0</v>
      </c>
      <c r="T1587" s="5">
        <v>1537.9072619999999</v>
      </c>
      <c r="U1587" s="5">
        <f t="shared" si="4"/>
        <v>7.3381778504582673</v>
      </c>
      <c r="V1587" s="2">
        <v>0</v>
      </c>
      <c r="W1587" s="12">
        <v>0</v>
      </c>
      <c r="X1587" s="5">
        <v>2.6000999999999999</v>
      </c>
      <c r="Y1587" s="6">
        <f t="shared" si="97"/>
        <v>100.00769260356168</v>
      </c>
      <c r="Z1587" s="5">
        <v>4</v>
      </c>
      <c r="AA1587" s="5">
        <v>6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1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11">
        <v>0</v>
      </c>
      <c r="AT1587" s="5">
        <v>0</v>
      </c>
      <c r="AU1587" s="5">
        <v>1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</row>
    <row r="1588" spans="1:52" ht="15.75" customHeight="1">
      <c r="A1588" s="4">
        <v>43891</v>
      </c>
      <c r="B1588" s="2" t="s">
        <v>5</v>
      </c>
      <c r="C1588" s="2">
        <v>3</v>
      </c>
      <c r="D1588" s="5" t="s">
        <v>13</v>
      </c>
      <c r="E1588" s="5">
        <v>43634.472876</v>
      </c>
      <c r="F1588" s="6">
        <f t="shared" si="0"/>
        <v>10.683602779221935</v>
      </c>
      <c r="G1588" s="7">
        <v>43015.824000000001</v>
      </c>
      <c r="H1588" s="31">
        <f t="shared" si="98"/>
        <v>1210445.2799999998</v>
      </c>
      <c r="I1588" s="10">
        <f t="shared" si="96"/>
        <v>14.006498849877531</v>
      </c>
      <c r="J1588" s="10">
        <v>2</v>
      </c>
      <c r="K1588" s="10">
        <v>396.85</v>
      </c>
      <c r="L1588" s="6">
        <f t="shared" si="59"/>
        <v>5.9835583755368846</v>
      </c>
      <c r="M1588" s="11"/>
      <c r="N1588" s="11">
        <f t="shared" si="60"/>
        <v>0</v>
      </c>
      <c r="O1588" s="5">
        <v>0</v>
      </c>
      <c r="P1588" s="5">
        <v>1</v>
      </c>
      <c r="Q1588" s="5">
        <v>0</v>
      </c>
      <c r="R1588" s="5">
        <v>0</v>
      </c>
      <c r="S1588" s="5">
        <f t="shared" si="61"/>
        <v>0</v>
      </c>
      <c r="T1588" s="5">
        <v>1537.9072619999999</v>
      </c>
      <c r="U1588" s="5">
        <f t="shared" si="4"/>
        <v>7.3381778504582673</v>
      </c>
      <c r="V1588" s="2">
        <v>0</v>
      </c>
      <c r="W1588" s="12">
        <v>0</v>
      </c>
      <c r="X1588" s="5">
        <v>2.6059000000000001</v>
      </c>
      <c r="Y1588" s="6">
        <f t="shared" si="97"/>
        <v>100.23077810685028</v>
      </c>
      <c r="Z1588" s="5">
        <v>1938</v>
      </c>
      <c r="AA1588" s="5">
        <v>186</v>
      </c>
      <c r="AB1588" s="5">
        <v>26</v>
      </c>
      <c r="AC1588" s="5">
        <v>1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6">
        <v>1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11">
        <v>0</v>
      </c>
      <c r="AT1588" s="5">
        <v>0</v>
      </c>
      <c r="AU1588" s="5">
        <v>1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</row>
    <row r="1589" spans="1:52" ht="15.75" customHeight="1">
      <c r="A1589" s="4">
        <v>43922</v>
      </c>
      <c r="B1589" s="2" t="s">
        <v>5</v>
      </c>
      <c r="C1589" s="2">
        <v>3</v>
      </c>
      <c r="D1589" s="5" t="s">
        <v>13</v>
      </c>
      <c r="E1589" s="5">
        <v>33937.923347999997</v>
      </c>
      <c r="F1589" s="6">
        <f t="shared" si="0"/>
        <v>10.432288350941029</v>
      </c>
      <c r="G1589" s="7">
        <v>41515.271999999997</v>
      </c>
      <c r="H1589" s="31">
        <f t="shared" si="98"/>
        <v>1251960.5519999997</v>
      </c>
      <c r="I1589" s="10">
        <f t="shared" si="96"/>
        <v>14.040221322158573</v>
      </c>
      <c r="J1589" s="10">
        <v>2</v>
      </c>
      <c r="K1589" s="10">
        <v>282.60000000000002</v>
      </c>
      <c r="L1589" s="6">
        <f t="shared" si="59"/>
        <v>5.6440324702504272</v>
      </c>
      <c r="M1589" s="11"/>
      <c r="N1589" s="11">
        <f t="shared" si="60"/>
        <v>0</v>
      </c>
      <c r="O1589" s="5">
        <v>0</v>
      </c>
      <c r="P1589" s="5">
        <v>1</v>
      </c>
      <c r="Q1589" s="5">
        <v>0</v>
      </c>
      <c r="R1589" s="5">
        <v>0</v>
      </c>
      <c r="S1589" s="5">
        <f t="shared" si="61"/>
        <v>0</v>
      </c>
      <c r="T1589" s="5">
        <v>1537.9072619999999</v>
      </c>
      <c r="U1589" s="5">
        <f t="shared" si="4"/>
        <v>7.3381778504582673</v>
      </c>
      <c r="V1589" s="2">
        <v>0</v>
      </c>
      <c r="W1589" s="12">
        <v>0</v>
      </c>
      <c r="X1589" s="5">
        <v>2.5935999999999999</v>
      </c>
      <c r="Y1589" s="6">
        <f t="shared" si="97"/>
        <v>99.757682987807229</v>
      </c>
      <c r="Z1589" s="5">
        <v>18114</v>
      </c>
      <c r="AA1589" s="5">
        <v>2156</v>
      </c>
      <c r="AB1589" s="5">
        <v>417</v>
      </c>
      <c r="AC1589" s="5">
        <v>10</v>
      </c>
      <c r="AD1589" s="5">
        <v>0</v>
      </c>
      <c r="AE1589" s="5">
        <v>0</v>
      </c>
      <c r="AF1589" s="5">
        <v>1</v>
      </c>
      <c r="AG1589" s="5">
        <v>0</v>
      </c>
      <c r="AH1589" s="5">
        <v>0</v>
      </c>
      <c r="AI1589" s="6">
        <v>0</v>
      </c>
      <c r="AJ1589" s="6">
        <v>1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11">
        <v>0</v>
      </c>
      <c r="AT1589" s="5">
        <v>0</v>
      </c>
      <c r="AU1589" s="5">
        <v>1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</row>
    <row r="1590" spans="1:52" ht="15.75" customHeight="1">
      <c r="A1590" s="9">
        <v>43952</v>
      </c>
      <c r="B1590" s="2" t="s">
        <v>5</v>
      </c>
      <c r="C1590" s="2">
        <v>3</v>
      </c>
      <c r="D1590" s="5" t="s">
        <v>13</v>
      </c>
      <c r="E1590" s="5">
        <v>72724.121459999995</v>
      </c>
      <c r="F1590" s="6">
        <f t="shared" si="0"/>
        <v>11.194428402987926</v>
      </c>
      <c r="G1590" s="7">
        <v>37513.800000000003</v>
      </c>
      <c r="H1590" s="31">
        <f t="shared" si="98"/>
        <v>1289474.3519999997</v>
      </c>
      <c r="I1590" s="10">
        <f t="shared" si="96"/>
        <v>14.069745214225932</v>
      </c>
      <c r="J1590" s="10">
        <v>2</v>
      </c>
      <c r="K1590" s="10">
        <v>315.67</v>
      </c>
      <c r="L1590" s="6">
        <f t="shared" si="59"/>
        <v>5.7546973641243069</v>
      </c>
      <c r="M1590" s="11"/>
      <c r="N1590" s="11">
        <f t="shared" si="60"/>
        <v>0</v>
      </c>
      <c r="O1590" s="5">
        <v>0</v>
      </c>
      <c r="P1590" s="5">
        <v>1</v>
      </c>
      <c r="Q1590" s="5">
        <v>0</v>
      </c>
      <c r="R1590" s="5">
        <v>0</v>
      </c>
      <c r="S1590" s="5">
        <f t="shared" si="61"/>
        <v>0</v>
      </c>
      <c r="T1590" s="5">
        <v>1537.9072619999999</v>
      </c>
      <c r="U1590" s="5">
        <f t="shared" si="4"/>
        <v>7.3381778504582673</v>
      </c>
      <c r="V1590" s="2">
        <v>0</v>
      </c>
      <c r="W1590" s="12">
        <v>0</v>
      </c>
      <c r="X1590" s="5">
        <v>2.6166999999999998</v>
      </c>
      <c r="Y1590" s="6">
        <f t="shared" si="97"/>
        <v>100.64617869918072</v>
      </c>
      <c r="Z1590" s="5">
        <v>72460</v>
      </c>
      <c r="AA1590" s="5">
        <v>9089</v>
      </c>
      <c r="AB1590" s="5">
        <v>1543</v>
      </c>
      <c r="AC1590" s="5">
        <v>38</v>
      </c>
      <c r="AD1590" s="5">
        <v>0</v>
      </c>
      <c r="AE1590" s="5">
        <v>0</v>
      </c>
      <c r="AF1590" s="5">
        <v>1</v>
      </c>
      <c r="AG1590" s="5">
        <v>0</v>
      </c>
      <c r="AH1590" s="5">
        <v>0</v>
      </c>
      <c r="AI1590" s="6">
        <v>0</v>
      </c>
      <c r="AJ1590" s="6">
        <v>0</v>
      </c>
      <c r="AK1590" s="6">
        <v>1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11">
        <v>0</v>
      </c>
      <c r="AT1590" s="5">
        <v>0</v>
      </c>
      <c r="AU1590" s="5">
        <v>1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</row>
    <row r="1591" spans="1:52" ht="15.75" customHeight="1">
      <c r="A1591" s="4">
        <v>43983</v>
      </c>
      <c r="B1591" s="2" t="s">
        <v>5</v>
      </c>
      <c r="C1591" s="2">
        <v>3</v>
      </c>
      <c r="D1591" s="5" t="s">
        <v>13</v>
      </c>
      <c r="E1591" s="5">
        <v>48482.747640000001</v>
      </c>
      <c r="F1591" s="6">
        <f t="shared" si="0"/>
        <v>10.78896329487976</v>
      </c>
      <c r="G1591" s="7">
        <v>38013.983999999997</v>
      </c>
      <c r="H1591" s="31">
        <f t="shared" si="98"/>
        <v>1327488.3359999997</v>
      </c>
      <c r="I1591" s="10">
        <f t="shared" si="96"/>
        <v>14.098799245618952</v>
      </c>
      <c r="J1591" s="10">
        <v>2</v>
      </c>
      <c r="K1591" s="10">
        <v>402.45</v>
      </c>
      <c r="L1591" s="6">
        <f t="shared" si="59"/>
        <v>5.9975708655397426</v>
      </c>
      <c r="M1591" s="11"/>
      <c r="N1591" s="11">
        <f t="shared" si="60"/>
        <v>0</v>
      </c>
      <c r="O1591" s="5">
        <v>0</v>
      </c>
      <c r="P1591" s="5">
        <v>1</v>
      </c>
      <c r="Q1591" s="5">
        <v>0</v>
      </c>
      <c r="R1591" s="5">
        <v>0</v>
      </c>
      <c r="S1591" s="5">
        <f t="shared" si="61"/>
        <v>0</v>
      </c>
      <c r="T1591" s="5">
        <v>1537.9072619999999</v>
      </c>
      <c r="U1591" s="5">
        <f t="shared" si="4"/>
        <v>7.3381778504582673</v>
      </c>
      <c r="V1591" s="2">
        <v>0</v>
      </c>
      <c r="W1591" s="12">
        <v>0</v>
      </c>
      <c r="X1591" s="5">
        <v>2.601</v>
      </c>
      <c r="Y1591" s="6">
        <f t="shared" si="97"/>
        <v>100.04230931958922</v>
      </c>
      <c r="Z1591" s="5">
        <v>213470</v>
      </c>
      <c r="AA1591" s="5">
        <v>28633</v>
      </c>
      <c r="AB1591" s="5">
        <v>4395</v>
      </c>
      <c r="AC1591" s="5">
        <v>127</v>
      </c>
      <c r="AD1591" s="5">
        <v>0</v>
      </c>
      <c r="AE1591" s="5">
        <v>0</v>
      </c>
      <c r="AF1591" s="5">
        <v>1</v>
      </c>
      <c r="AG1591" s="5">
        <v>0</v>
      </c>
      <c r="AH1591" s="5">
        <v>0</v>
      </c>
      <c r="AI1591" s="6">
        <v>0</v>
      </c>
      <c r="AJ1591" s="6">
        <v>0</v>
      </c>
      <c r="AK1591" s="6">
        <v>0</v>
      </c>
      <c r="AL1591" s="6">
        <v>1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11">
        <v>0</v>
      </c>
      <c r="AT1591" s="5">
        <v>0</v>
      </c>
      <c r="AU1591" s="5">
        <v>1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</row>
    <row r="1592" spans="1:52" ht="15.75" customHeight="1">
      <c r="A1592" s="4">
        <v>44013</v>
      </c>
      <c r="B1592" s="2" t="s">
        <v>5</v>
      </c>
      <c r="C1592" s="2">
        <v>3</v>
      </c>
      <c r="D1592" s="5" t="s">
        <v>13</v>
      </c>
      <c r="E1592" s="5">
        <v>77572.396223999996</v>
      </c>
      <c r="F1592" s="6">
        <f t="shared" si="0"/>
        <v>11.258966924125497</v>
      </c>
      <c r="G1592" s="7">
        <v>38514.167999999998</v>
      </c>
      <c r="H1592" s="31">
        <f t="shared" si="98"/>
        <v>1366002.5039999997</v>
      </c>
      <c r="I1592" s="10">
        <f t="shared" si="96"/>
        <v>14.127399152200503</v>
      </c>
      <c r="J1592" s="10">
        <v>2</v>
      </c>
      <c r="K1592" s="10">
        <v>470.58</v>
      </c>
      <c r="L1592" s="6">
        <f t="shared" si="59"/>
        <v>6.1539659764526302</v>
      </c>
      <c r="M1592" s="11"/>
      <c r="N1592" s="11">
        <f t="shared" si="60"/>
        <v>0</v>
      </c>
      <c r="O1592" s="5">
        <v>0</v>
      </c>
      <c r="P1592" s="5">
        <v>1</v>
      </c>
      <c r="Q1592" s="5">
        <v>0</v>
      </c>
      <c r="R1592" s="5">
        <v>0</v>
      </c>
      <c r="S1592" s="5">
        <f t="shared" si="61"/>
        <v>0</v>
      </c>
      <c r="T1592" s="5">
        <v>1537.9072619999999</v>
      </c>
      <c r="U1592" s="5">
        <f t="shared" si="4"/>
        <v>7.3381778504582673</v>
      </c>
      <c r="V1592" s="2">
        <v>0</v>
      </c>
      <c r="W1592" s="12">
        <v>0</v>
      </c>
      <c r="X1592" s="5">
        <v>2.6053999999999999</v>
      </c>
      <c r="Y1592" s="6">
        <f t="shared" si="97"/>
        <v>100.21154659794608</v>
      </c>
      <c r="Z1592" s="5">
        <v>278305</v>
      </c>
      <c r="AA1592" s="5">
        <v>39089</v>
      </c>
      <c r="AB1592" s="5">
        <v>5951</v>
      </c>
      <c r="AC1592" s="5">
        <v>245</v>
      </c>
      <c r="AD1592" s="5">
        <v>0</v>
      </c>
      <c r="AE1592" s="5">
        <v>0</v>
      </c>
      <c r="AF1592" s="5">
        <v>1</v>
      </c>
      <c r="AG1592" s="5">
        <v>0</v>
      </c>
      <c r="AH1592" s="5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1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11">
        <v>0</v>
      </c>
      <c r="AT1592" s="5">
        <v>0</v>
      </c>
      <c r="AU1592" s="5">
        <v>1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</row>
    <row r="1593" spans="1:52" ht="15.75" customHeight="1">
      <c r="A1593" s="4">
        <v>44044</v>
      </c>
      <c r="B1593" s="2" t="s">
        <v>5</v>
      </c>
      <c r="C1593" s="2">
        <v>3</v>
      </c>
      <c r="D1593" s="5" t="s">
        <v>13</v>
      </c>
      <c r="E1593" s="5">
        <v>55755.159785999997</v>
      </c>
      <c r="F1593" s="6">
        <f t="shared" si="0"/>
        <v>10.92872523725492</v>
      </c>
      <c r="G1593" s="7">
        <v>42515.64</v>
      </c>
      <c r="H1593" s="31">
        <f t="shared" si="98"/>
        <v>1408518.1439999996</v>
      </c>
      <c r="I1593" s="10">
        <f t="shared" si="96"/>
        <v>14.158048748004733</v>
      </c>
      <c r="J1593" s="10">
        <v>2</v>
      </c>
      <c r="K1593" s="10">
        <v>409.83</v>
      </c>
      <c r="L1593" s="6">
        <f t="shared" si="59"/>
        <v>6.0157424395675054</v>
      </c>
      <c r="M1593" s="11"/>
      <c r="N1593" s="11">
        <f t="shared" si="60"/>
        <v>0</v>
      </c>
      <c r="O1593" s="5">
        <v>0</v>
      </c>
      <c r="P1593" s="5">
        <v>1</v>
      </c>
      <c r="Q1593" s="5">
        <v>0</v>
      </c>
      <c r="R1593" s="5">
        <v>0</v>
      </c>
      <c r="S1593" s="5">
        <f t="shared" si="61"/>
        <v>0</v>
      </c>
      <c r="T1593" s="5">
        <v>1537.9072619999999</v>
      </c>
      <c r="U1593" s="5">
        <f t="shared" si="4"/>
        <v>7.3381778504582673</v>
      </c>
      <c r="V1593" s="2">
        <v>0</v>
      </c>
      <c r="W1593" s="12">
        <v>0</v>
      </c>
      <c r="X1593" s="5">
        <v>2.5962000000000001</v>
      </c>
      <c r="Y1593" s="6">
        <f t="shared" si="97"/>
        <v>99.857686834109018</v>
      </c>
      <c r="Z1593" s="5">
        <v>295849</v>
      </c>
      <c r="AA1593" s="5">
        <v>6563</v>
      </c>
      <c r="AB1593" s="5">
        <v>6294</v>
      </c>
      <c r="AC1593" s="5">
        <v>264</v>
      </c>
      <c r="AD1593" s="5">
        <v>0</v>
      </c>
      <c r="AE1593" s="5">
        <v>0</v>
      </c>
      <c r="AF1593" s="5">
        <v>1</v>
      </c>
      <c r="AG1593" s="5">
        <v>0</v>
      </c>
      <c r="AH1593" s="5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1</v>
      </c>
      <c r="AO1593" s="6">
        <v>0</v>
      </c>
      <c r="AP1593" s="6">
        <v>0</v>
      </c>
      <c r="AQ1593" s="6">
        <v>0</v>
      </c>
      <c r="AR1593" s="6">
        <v>0</v>
      </c>
      <c r="AS1593" s="11">
        <v>0</v>
      </c>
      <c r="AT1593" s="5">
        <v>0</v>
      </c>
      <c r="AU1593" s="5">
        <v>1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</row>
    <row r="1594" spans="1:52" ht="15.75" customHeight="1">
      <c r="A1594" s="4">
        <v>44075</v>
      </c>
      <c r="B1594" s="2" t="s">
        <v>5</v>
      </c>
      <c r="C1594" s="2">
        <v>3</v>
      </c>
      <c r="D1594" s="5" t="s">
        <v>13</v>
      </c>
      <c r="E1594" s="5">
        <v>53331.022404000003</v>
      </c>
      <c r="F1594" s="6">
        <f t="shared" si="0"/>
        <v>10.884273474684086</v>
      </c>
      <c r="G1594" s="7">
        <v>39014.351999999999</v>
      </c>
      <c r="H1594" s="31">
        <f t="shared" si="98"/>
        <v>1447532.4959999996</v>
      </c>
      <c r="I1594" s="10">
        <f t="shared" si="96"/>
        <v>14.185370937918227</v>
      </c>
      <c r="J1594" s="10">
        <v>2</v>
      </c>
      <c r="K1594" s="10">
        <v>427.32</v>
      </c>
      <c r="L1594" s="6">
        <f t="shared" si="59"/>
        <v>6.0575331470776863</v>
      </c>
      <c r="M1594" s="11"/>
      <c r="N1594" s="11">
        <f t="shared" si="60"/>
        <v>0</v>
      </c>
      <c r="O1594" s="5">
        <v>0</v>
      </c>
      <c r="P1594" s="5">
        <v>1</v>
      </c>
      <c r="Q1594" s="5">
        <v>0</v>
      </c>
      <c r="R1594" s="5">
        <v>0</v>
      </c>
      <c r="S1594" s="5">
        <f t="shared" si="61"/>
        <v>0</v>
      </c>
      <c r="T1594" s="5">
        <v>1537.9072619999999</v>
      </c>
      <c r="U1594" s="5">
        <f t="shared" si="4"/>
        <v>7.3381778504582673</v>
      </c>
      <c r="V1594" s="2">
        <v>0</v>
      </c>
      <c r="W1594" s="12">
        <v>0</v>
      </c>
      <c r="X1594" s="5">
        <v>2.5992000000000002</v>
      </c>
      <c r="Y1594" s="6">
        <f t="shared" si="97"/>
        <v>99.973075887534151</v>
      </c>
      <c r="Z1594" s="5">
        <v>312806</v>
      </c>
      <c r="AA1594" s="5">
        <v>12863</v>
      </c>
      <c r="AB1594" s="5">
        <v>6484</v>
      </c>
      <c r="AC1594" s="5">
        <v>250</v>
      </c>
      <c r="AD1594" s="5">
        <v>0</v>
      </c>
      <c r="AE1594" s="5">
        <v>0</v>
      </c>
      <c r="AF1594" s="5">
        <v>1</v>
      </c>
      <c r="AG1594" s="5">
        <v>0</v>
      </c>
      <c r="AH1594" s="5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1</v>
      </c>
      <c r="AP1594" s="6">
        <v>0</v>
      </c>
      <c r="AQ1594" s="6">
        <v>0</v>
      </c>
      <c r="AR1594" s="6">
        <v>0</v>
      </c>
      <c r="AS1594" s="11">
        <v>0</v>
      </c>
      <c r="AT1594" s="5">
        <v>0</v>
      </c>
      <c r="AU1594" s="5">
        <v>1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</row>
    <row r="1595" spans="1:52" ht="15.75" customHeight="1">
      <c r="A1595" s="4">
        <v>44105</v>
      </c>
      <c r="B1595" s="2" t="s">
        <v>5</v>
      </c>
      <c r="C1595" s="2">
        <v>3</v>
      </c>
      <c r="D1595" s="5" t="s">
        <v>13</v>
      </c>
      <c r="E1595" s="5">
        <v>92117.220516000001</v>
      </c>
      <c r="F1595" s="6">
        <f t="shared" si="0"/>
        <v>11.430817181052156</v>
      </c>
      <c r="G1595" s="7">
        <v>24008.831999999999</v>
      </c>
      <c r="H1595" s="31">
        <f t="shared" si="98"/>
        <v>1471541.3279999995</v>
      </c>
      <c r="I1595" s="10">
        <f t="shared" si="96"/>
        <v>14.201820931888182</v>
      </c>
      <c r="J1595" s="10">
        <v>2</v>
      </c>
      <c r="K1595" s="10">
        <v>429.25</v>
      </c>
      <c r="L1595" s="6">
        <f t="shared" si="59"/>
        <v>6.062039499777585</v>
      </c>
      <c r="M1595" s="11"/>
      <c r="N1595" s="11">
        <f t="shared" si="60"/>
        <v>0</v>
      </c>
      <c r="O1595" s="5">
        <v>0</v>
      </c>
      <c r="P1595" s="5">
        <v>1</v>
      </c>
      <c r="Q1595" s="5">
        <v>0</v>
      </c>
      <c r="R1595" s="5">
        <v>0</v>
      </c>
      <c r="S1595" s="5">
        <f t="shared" si="61"/>
        <v>0</v>
      </c>
      <c r="T1595" s="5">
        <v>1537.9072619999999</v>
      </c>
      <c r="U1595" s="5">
        <f t="shared" si="4"/>
        <v>7.3381778504582673</v>
      </c>
      <c r="V1595" s="2">
        <v>0</v>
      </c>
      <c r="W1595" s="12">
        <v>0</v>
      </c>
      <c r="X1595" s="5">
        <v>2.5996999999999999</v>
      </c>
      <c r="Y1595" s="6">
        <f t="shared" si="97"/>
        <v>99.992307396438321</v>
      </c>
      <c r="Z1595" s="5">
        <v>333970</v>
      </c>
      <c r="AA1595" s="5">
        <v>15849</v>
      </c>
      <c r="AB1595" s="5">
        <v>6823</v>
      </c>
      <c r="AC1595" s="5">
        <v>273</v>
      </c>
      <c r="AD1595" s="5">
        <v>0</v>
      </c>
      <c r="AE1595" s="5">
        <v>0</v>
      </c>
      <c r="AF1595" s="5">
        <v>1</v>
      </c>
      <c r="AG1595" s="5">
        <v>0</v>
      </c>
      <c r="AH1595" s="5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1</v>
      </c>
      <c r="AQ1595" s="6">
        <v>0</v>
      </c>
      <c r="AR1595" s="6">
        <v>0</v>
      </c>
      <c r="AS1595" s="11">
        <v>0</v>
      </c>
      <c r="AT1595" s="5">
        <v>0</v>
      </c>
      <c r="AU1595" s="5">
        <v>1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</row>
    <row r="1596" spans="1:52" ht="15.75" customHeight="1">
      <c r="A1596" s="4">
        <v>44136</v>
      </c>
      <c r="B1596" s="2" t="s">
        <v>5</v>
      </c>
      <c r="C1596" s="2">
        <v>3</v>
      </c>
      <c r="D1596" s="5" t="s">
        <v>13</v>
      </c>
      <c r="E1596" s="5">
        <v>67875.846695999993</v>
      </c>
      <c r="F1596" s="6">
        <f t="shared" si="0"/>
        <v>11.125435531500974</v>
      </c>
      <c r="G1596" s="7">
        <v>20507.544000000002</v>
      </c>
      <c r="H1596" s="31">
        <f t="shared" ref="H1596:H1621" si="99">G1596+H1595</f>
        <v>1492048.8719999995</v>
      </c>
      <c r="I1596" s="10">
        <f t="shared" si="96"/>
        <v>14.215660815241547</v>
      </c>
      <c r="J1596" s="10">
        <v>2</v>
      </c>
      <c r="K1596" s="10">
        <v>449.7</v>
      </c>
      <c r="L1596" s="6">
        <f t="shared" si="59"/>
        <v>6.1085806937766618</v>
      </c>
      <c r="M1596" s="11"/>
      <c r="N1596" s="11">
        <f t="shared" si="60"/>
        <v>0</v>
      </c>
      <c r="O1596" s="5">
        <v>0</v>
      </c>
      <c r="P1596" s="5">
        <v>1</v>
      </c>
      <c r="Q1596" s="5">
        <v>0</v>
      </c>
      <c r="R1596" s="5">
        <v>0</v>
      </c>
      <c r="S1596" s="5">
        <f t="shared" si="61"/>
        <v>0</v>
      </c>
      <c r="T1596" s="5">
        <v>1537.9072619999999</v>
      </c>
      <c r="U1596" s="5">
        <f t="shared" si="4"/>
        <v>7.3381778504582673</v>
      </c>
      <c r="V1596" s="2">
        <v>0</v>
      </c>
      <c r="W1596" s="12">
        <v>0</v>
      </c>
      <c r="X1596" s="5">
        <v>2.6012</v>
      </c>
      <c r="Y1596" s="6">
        <f t="shared" si="97"/>
        <v>100.0500019231509</v>
      </c>
      <c r="Z1596" s="5">
        <v>400482</v>
      </c>
      <c r="AA1596" s="5">
        <v>9265</v>
      </c>
      <c r="AB1596" s="5">
        <v>8091</v>
      </c>
      <c r="AC1596" s="5">
        <v>215</v>
      </c>
      <c r="AD1596" s="5">
        <v>0</v>
      </c>
      <c r="AE1596" s="5">
        <v>0</v>
      </c>
      <c r="AF1596" s="5">
        <v>1</v>
      </c>
      <c r="AG1596" s="5">
        <v>0</v>
      </c>
      <c r="AH1596" s="5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1</v>
      </c>
      <c r="AR1596" s="6">
        <v>0</v>
      </c>
      <c r="AS1596" s="11">
        <v>0</v>
      </c>
      <c r="AT1596" s="5">
        <v>0</v>
      </c>
      <c r="AU1596" s="5">
        <v>1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</row>
    <row r="1597" spans="1:52" ht="15.75" customHeight="1">
      <c r="A1597" s="4">
        <v>44166</v>
      </c>
      <c r="B1597" s="2" t="s">
        <v>5</v>
      </c>
      <c r="C1597" s="2">
        <v>3</v>
      </c>
      <c r="D1597" s="5" t="s">
        <v>13</v>
      </c>
      <c r="E1597" s="5">
        <v>77572.396223999996</v>
      </c>
      <c r="F1597" s="6">
        <f t="shared" si="0"/>
        <v>11.258966924125497</v>
      </c>
      <c r="G1597" s="7">
        <v>23508.648000000001</v>
      </c>
      <c r="H1597" s="31">
        <f t="shared" si="99"/>
        <v>1515557.5199999996</v>
      </c>
      <c r="I1597" s="10">
        <f t="shared" si="96"/>
        <v>14.231293929230214</v>
      </c>
      <c r="J1597" s="10">
        <v>2</v>
      </c>
      <c r="K1597" s="10">
        <v>471.52</v>
      </c>
      <c r="L1597" s="6">
        <f t="shared" si="59"/>
        <v>6.1559615189893844</v>
      </c>
      <c r="M1597" s="11"/>
      <c r="N1597" s="11">
        <f t="shared" si="60"/>
        <v>0</v>
      </c>
      <c r="O1597" s="5">
        <v>0</v>
      </c>
      <c r="P1597" s="5">
        <v>1</v>
      </c>
      <c r="Q1597" s="5">
        <v>0</v>
      </c>
      <c r="R1597" s="5">
        <v>0</v>
      </c>
      <c r="S1597" s="5">
        <f t="shared" si="61"/>
        <v>0</v>
      </c>
      <c r="T1597" s="5">
        <v>1537.9072619999999</v>
      </c>
      <c r="U1597" s="5">
        <f t="shared" si="4"/>
        <v>7.3381778504582673</v>
      </c>
      <c r="V1597" s="2">
        <v>0</v>
      </c>
      <c r="W1597" s="12">
        <v>0</v>
      </c>
      <c r="X1597" s="5">
        <v>2.5933999999999999</v>
      </c>
      <c r="Y1597" s="6">
        <f t="shared" si="97"/>
        <v>99.74999038424555</v>
      </c>
      <c r="Z1597" s="5">
        <v>482178</v>
      </c>
      <c r="AA1597" s="5">
        <v>5168</v>
      </c>
      <c r="AB1597" s="5">
        <v>10176</v>
      </c>
      <c r="AC1597" s="5">
        <v>76</v>
      </c>
      <c r="AD1597" s="5">
        <v>0</v>
      </c>
      <c r="AE1597" s="5">
        <v>4799</v>
      </c>
      <c r="AF1597" s="5">
        <v>1</v>
      </c>
      <c r="AG1597" s="5">
        <v>0</v>
      </c>
      <c r="AH1597" s="5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1</v>
      </c>
      <c r="AS1597" s="11">
        <v>0</v>
      </c>
      <c r="AT1597" s="5">
        <v>0</v>
      </c>
      <c r="AU1597" s="5">
        <v>1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</row>
    <row r="1598" spans="1:52" ht="15.75" customHeight="1">
      <c r="A1598" s="4">
        <v>44197</v>
      </c>
      <c r="B1598" s="2" t="s">
        <v>5</v>
      </c>
      <c r="C1598" s="2">
        <v>3</v>
      </c>
      <c r="D1598" s="5" t="s">
        <v>13</v>
      </c>
      <c r="E1598" s="5">
        <v>69674.828183999998</v>
      </c>
      <c r="F1598" s="6">
        <f t="shared" si="0"/>
        <v>11.151594386383707</v>
      </c>
      <c r="G1598" s="7">
        <v>19882.313999999998</v>
      </c>
      <c r="H1598" s="31">
        <f t="shared" si="99"/>
        <v>1535439.8339999996</v>
      </c>
      <c r="I1598" s="10">
        <f t="shared" si="96"/>
        <v>14.24432743476742</v>
      </c>
      <c r="J1598" s="10">
        <v>2</v>
      </c>
      <c r="K1598" s="10">
        <v>484.63</v>
      </c>
      <c r="L1598" s="6">
        <f t="shared" si="59"/>
        <v>6.1833857131934806</v>
      </c>
      <c r="M1598" s="11"/>
      <c r="N1598" s="11">
        <f t="shared" si="60"/>
        <v>0</v>
      </c>
      <c r="O1598" s="5">
        <v>0</v>
      </c>
      <c r="P1598" s="5">
        <v>1</v>
      </c>
      <c r="Q1598" s="5">
        <v>0</v>
      </c>
      <c r="R1598" s="5">
        <v>0</v>
      </c>
      <c r="S1598" s="5">
        <f t="shared" si="61"/>
        <v>0</v>
      </c>
      <c r="T1598" s="5">
        <v>1537.9072619999999</v>
      </c>
      <c r="U1598" s="5">
        <f t="shared" si="4"/>
        <v>7.3381778504582673</v>
      </c>
      <c r="V1598" s="2">
        <v>0</v>
      </c>
      <c r="W1598" s="12">
        <v>0</v>
      </c>
      <c r="X1598" s="5">
        <v>2.5983999999999998</v>
      </c>
      <c r="Y1598" s="6">
        <f t="shared" si="97"/>
        <v>99.942305473287433</v>
      </c>
      <c r="Z1598" s="5">
        <v>546428</v>
      </c>
      <c r="AA1598" s="5">
        <v>5459</v>
      </c>
      <c r="AB1598" s="5">
        <v>11683</v>
      </c>
      <c r="AC1598" s="5">
        <v>30</v>
      </c>
      <c r="AD1598" s="5">
        <v>0</v>
      </c>
      <c r="AE1598" s="5">
        <v>28118</v>
      </c>
      <c r="AF1598" s="5">
        <v>1</v>
      </c>
      <c r="AG1598" s="5">
        <v>1</v>
      </c>
      <c r="AH1598" s="5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11">
        <v>0</v>
      </c>
      <c r="AT1598" s="5">
        <v>0</v>
      </c>
      <c r="AU1598" s="5">
        <v>1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</row>
    <row r="1599" spans="1:52" ht="15.75" customHeight="1">
      <c r="A1599" s="4">
        <v>44228</v>
      </c>
      <c r="B1599" s="2" t="s">
        <v>5</v>
      </c>
      <c r="C1599" s="2">
        <v>3</v>
      </c>
      <c r="D1599" s="5" t="s">
        <v>13</v>
      </c>
      <c r="E1599" s="5">
        <v>64315.226016000001</v>
      </c>
      <c r="F1599" s="6">
        <f t="shared" si="0"/>
        <v>11.07155167871017</v>
      </c>
      <c r="G1599" s="7">
        <v>22133.142</v>
      </c>
      <c r="H1599" s="31">
        <f t="shared" si="99"/>
        <v>1557572.9759999996</v>
      </c>
      <c r="I1599" s="10">
        <f t="shared" si="96"/>
        <v>14.258639383120743</v>
      </c>
      <c r="J1599" s="10">
        <v>2</v>
      </c>
      <c r="K1599" s="10">
        <v>483.78</v>
      </c>
      <c r="L1599" s="6">
        <f t="shared" si="59"/>
        <v>6.1816302579249855</v>
      </c>
      <c r="M1599" s="11"/>
      <c r="N1599" s="11">
        <f t="shared" si="60"/>
        <v>0</v>
      </c>
      <c r="O1599" s="5">
        <v>0</v>
      </c>
      <c r="P1599" s="5">
        <v>1</v>
      </c>
      <c r="Q1599" s="5">
        <v>0</v>
      </c>
      <c r="R1599" s="5">
        <v>0</v>
      </c>
      <c r="S1599" s="5">
        <f t="shared" si="61"/>
        <v>0</v>
      </c>
      <c r="T1599" s="5">
        <v>1537.9072619999999</v>
      </c>
      <c r="U1599" s="5">
        <f t="shared" si="4"/>
        <v>7.3381778504582673</v>
      </c>
      <c r="V1599" s="2">
        <v>0</v>
      </c>
      <c r="W1599" s="12">
        <v>0</v>
      </c>
      <c r="X1599" s="5">
        <v>2.5973000000000002</v>
      </c>
      <c r="Y1599" s="6">
        <f t="shared" si="97"/>
        <v>99.899996153698225</v>
      </c>
      <c r="Z1599" s="5">
        <v>581365</v>
      </c>
      <c r="AA1599" s="5">
        <v>7170</v>
      </c>
      <c r="AB1599" s="5">
        <v>12896</v>
      </c>
      <c r="AC1599" s="5">
        <v>41</v>
      </c>
      <c r="AD1599" s="5">
        <v>0</v>
      </c>
      <c r="AE1599" s="5">
        <v>28514</v>
      </c>
      <c r="AF1599" s="5">
        <v>1</v>
      </c>
      <c r="AG1599" s="5">
        <v>0</v>
      </c>
      <c r="AH1599" s="5">
        <v>1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11">
        <v>0</v>
      </c>
      <c r="AT1599" s="5">
        <v>0</v>
      </c>
      <c r="AU1599" s="5">
        <v>1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</row>
    <row r="1600" spans="1:52" ht="15.75" customHeight="1">
      <c r="A1600" s="4">
        <v>44256</v>
      </c>
      <c r="B1600" s="2" t="s">
        <v>5</v>
      </c>
      <c r="C1600" s="2">
        <v>3</v>
      </c>
      <c r="D1600" s="5" t="s">
        <v>13</v>
      </c>
      <c r="E1600" s="5">
        <v>48236.419512</v>
      </c>
      <c r="F1600" s="6">
        <f t="shared" si="0"/>
        <v>10.78386960625839</v>
      </c>
      <c r="G1600" s="7">
        <v>32261.867999999999</v>
      </c>
      <c r="H1600" s="31">
        <f t="shared" si="99"/>
        <v>1589834.8439999996</v>
      </c>
      <c r="I1600" s="10">
        <f t="shared" si="96"/>
        <v>14.279140697103262</v>
      </c>
      <c r="J1600" s="10">
        <v>2</v>
      </c>
      <c r="K1600" s="10">
        <v>496.73</v>
      </c>
      <c r="L1600" s="6">
        <f t="shared" si="59"/>
        <v>6.2080466189203456</v>
      </c>
      <c r="M1600" s="11"/>
      <c r="N1600" s="11">
        <f t="shared" si="60"/>
        <v>0</v>
      </c>
      <c r="O1600" s="5">
        <v>0</v>
      </c>
      <c r="P1600" s="5">
        <v>1</v>
      </c>
      <c r="Q1600" s="5">
        <v>0</v>
      </c>
      <c r="R1600" s="5">
        <v>0</v>
      </c>
      <c r="S1600" s="5">
        <f t="shared" si="61"/>
        <v>0</v>
      </c>
      <c r="T1600" s="5">
        <v>1537.9072619999999</v>
      </c>
      <c r="U1600" s="5">
        <f t="shared" si="4"/>
        <v>7.3381778504582673</v>
      </c>
      <c r="V1600" s="2">
        <v>0</v>
      </c>
      <c r="W1600" s="12">
        <v>0</v>
      </c>
      <c r="X1600" s="5">
        <v>2.5979999999999999</v>
      </c>
      <c r="Y1600" s="6">
        <f t="shared" si="97"/>
        <v>99.926920266164089</v>
      </c>
      <c r="Z1600" s="5">
        <v>667957</v>
      </c>
      <c r="AA1600" s="5">
        <v>17722</v>
      </c>
      <c r="AB1600" s="5">
        <v>14434</v>
      </c>
      <c r="AC1600" s="5">
        <v>108</v>
      </c>
      <c r="AD1600" s="5">
        <v>0</v>
      </c>
      <c r="AE1600" s="5">
        <v>3650</v>
      </c>
      <c r="AF1600" s="5">
        <v>1</v>
      </c>
      <c r="AG1600" s="5">
        <v>0</v>
      </c>
      <c r="AH1600" s="5">
        <v>0</v>
      </c>
      <c r="AI1600" s="6">
        <v>1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11">
        <v>0</v>
      </c>
      <c r="AT1600" s="5">
        <v>0</v>
      </c>
      <c r="AU1600" s="5">
        <v>1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</row>
    <row r="1601" spans="1:52" ht="15.75" customHeight="1">
      <c r="A1601" s="4">
        <v>44287</v>
      </c>
      <c r="B1601" s="2" t="s">
        <v>5</v>
      </c>
      <c r="C1601" s="2">
        <v>3</v>
      </c>
      <c r="D1601" s="5" t="s">
        <v>13</v>
      </c>
      <c r="E1601" s="5">
        <v>37517.215175999998</v>
      </c>
      <c r="F1601" s="6">
        <f t="shared" si="0"/>
        <v>10.532555177977484</v>
      </c>
      <c r="G1601" s="7">
        <v>31136.454000000002</v>
      </c>
      <c r="H1601" s="31">
        <f t="shared" si="99"/>
        <v>1620971.2979999995</v>
      </c>
      <c r="I1601" s="10">
        <f t="shared" si="96"/>
        <v>14.298536094206952</v>
      </c>
      <c r="J1601" s="10">
        <v>2</v>
      </c>
      <c r="K1601" s="10">
        <v>504.07</v>
      </c>
      <c r="L1601" s="6">
        <f t="shared" si="59"/>
        <v>6.2227151473160891</v>
      </c>
      <c r="M1601" s="11"/>
      <c r="N1601" s="11">
        <f t="shared" si="60"/>
        <v>0</v>
      </c>
      <c r="O1601" s="5">
        <v>0</v>
      </c>
      <c r="P1601" s="5">
        <v>1</v>
      </c>
      <c r="Q1601" s="5">
        <v>0</v>
      </c>
      <c r="R1601" s="5">
        <v>0</v>
      </c>
      <c r="S1601" s="5">
        <f t="shared" si="61"/>
        <v>0</v>
      </c>
      <c r="T1601" s="5">
        <v>1537.9072619999999</v>
      </c>
      <c r="U1601" s="5">
        <f t="shared" si="4"/>
        <v>7.3381778504582673</v>
      </c>
      <c r="V1601" s="2">
        <v>0</v>
      </c>
      <c r="W1601" s="12">
        <v>0</v>
      </c>
      <c r="X1601" s="5">
        <v>2.6044</v>
      </c>
      <c r="Y1601" s="6">
        <f t="shared" si="97"/>
        <v>100.1730835801377</v>
      </c>
      <c r="Z1601" s="5">
        <v>825519</v>
      </c>
      <c r="AA1601" s="5">
        <v>34035</v>
      </c>
      <c r="AB1601" s="5">
        <v>17957</v>
      </c>
      <c r="AC1601" s="5">
        <v>332</v>
      </c>
      <c r="AD1601" s="5">
        <v>0</v>
      </c>
      <c r="AE1601" s="5">
        <v>0</v>
      </c>
      <c r="AF1601" s="5">
        <v>1</v>
      </c>
      <c r="AG1601" s="5">
        <v>0</v>
      </c>
      <c r="AH1601" s="5">
        <v>0</v>
      </c>
      <c r="AI1601" s="6">
        <v>0</v>
      </c>
      <c r="AJ1601" s="6">
        <v>1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11">
        <v>0</v>
      </c>
      <c r="AT1601" s="5">
        <v>0</v>
      </c>
      <c r="AU1601" s="5">
        <v>1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</row>
    <row r="1602" spans="1:52" ht="15.75" customHeight="1">
      <c r="A1602" s="9">
        <v>44317</v>
      </c>
      <c r="B1602" s="2" t="s">
        <v>5</v>
      </c>
      <c r="C1602" s="2">
        <v>3</v>
      </c>
      <c r="D1602" s="5" t="s">
        <v>13</v>
      </c>
      <c r="E1602" s="5">
        <v>80394.032519999993</v>
      </c>
      <c r="F1602" s="6">
        <f t="shared" si="0"/>
        <v>11.294695230024381</v>
      </c>
      <c r="G1602" s="7">
        <v>28135.35</v>
      </c>
      <c r="H1602" s="31">
        <f t="shared" si="99"/>
        <v>1649106.6479999996</v>
      </c>
      <c r="I1602" s="10">
        <f t="shared" si="96"/>
        <v>14.315744273798529</v>
      </c>
      <c r="J1602" s="10">
        <v>2</v>
      </c>
      <c r="K1602" s="10">
        <v>477.97</v>
      </c>
      <c r="L1602" s="6">
        <f t="shared" si="59"/>
        <v>6.1695479690155945</v>
      </c>
      <c r="M1602" s="11"/>
      <c r="N1602" s="11">
        <f t="shared" si="60"/>
        <v>0</v>
      </c>
      <c r="O1602" s="5">
        <v>0</v>
      </c>
      <c r="P1602" s="5">
        <v>1</v>
      </c>
      <c r="Q1602" s="5">
        <v>0</v>
      </c>
      <c r="R1602" s="5">
        <v>0</v>
      </c>
      <c r="S1602" s="5">
        <f t="shared" si="61"/>
        <v>0</v>
      </c>
      <c r="T1602" s="5">
        <v>1537.9072619999999</v>
      </c>
      <c r="U1602" s="5">
        <f t="shared" si="4"/>
        <v>7.3381778504582673</v>
      </c>
      <c r="V1602" s="2">
        <v>0</v>
      </c>
      <c r="W1602" s="12">
        <v>0</v>
      </c>
      <c r="X1602" s="5">
        <v>2.5975000000000001</v>
      </c>
      <c r="Y1602" s="6">
        <f t="shared" si="97"/>
        <v>99.907688757259905</v>
      </c>
      <c r="Z1602" s="5">
        <v>922824</v>
      </c>
      <c r="AA1602" s="5">
        <v>23971</v>
      </c>
      <c r="AB1602" s="5">
        <v>20850</v>
      </c>
      <c r="AC1602" s="5">
        <v>335</v>
      </c>
      <c r="AD1602" s="5">
        <v>0</v>
      </c>
      <c r="AE1602" s="5">
        <v>0</v>
      </c>
      <c r="AF1602" s="5">
        <v>1</v>
      </c>
      <c r="AG1602" s="5">
        <v>0</v>
      </c>
      <c r="AH1602" s="5">
        <v>0</v>
      </c>
      <c r="AI1602" s="6">
        <v>0</v>
      </c>
      <c r="AJ1602" s="6">
        <v>0</v>
      </c>
      <c r="AK1602" s="6">
        <v>1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11">
        <v>0</v>
      </c>
      <c r="AT1602" s="5">
        <v>0</v>
      </c>
      <c r="AU1602" s="5">
        <v>1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</row>
    <row r="1603" spans="1:52" ht="15.75" customHeight="1">
      <c r="A1603" s="4">
        <v>44348</v>
      </c>
      <c r="B1603" s="2" t="s">
        <v>5</v>
      </c>
      <c r="C1603" s="2">
        <v>3</v>
      </c>
      <c r="D1603" s="5" t="s">
        <v>13</v>
      </c>
      <c r="E1603" s="5">
        <v>53596.021679999998</v>
      </c>
      <c r="F1603" s="6">
        <f t="shared" si="0"/>
        <v>10.889230121916215</v>
      </c>
      <c r="G1603" s="7">
        <v>28510.488000000001</v>
      </c>
      <c r="H1603" s="31">
        <f t="shared" si="99"/>
        <v>1677617.1359999995</v>
      </c>
      <c r="I1603" s="10">
        <f t="shared" ref="I1603:I1666" si="100">LN(H1603)</f>
        <v>14.332884973109953</v>
      </c>
      <c r="J1603" s="10">
        <v>2</v>
      </c>
      <c r="K1603" s="10">
        <v>508.07</v>
      </c>
      <c r="L1603" s="6">
        <f t="shared" si="59"/>
        <v>6.2306192333611756</v>
      </c>
      <c r="M1603" s="11"/>
      <c r="N1603" s="11">
        <f t="shared" si="60"/>
        <v>0</v>
      </c>
      <c r="O1603" s="5">
        <v>0</v>
      </c>
      <c r="P1603" s="5">
        <v>1</v>
      </c>
      <c r="Q1603" s="5">
        <v>0</v>
      </c>
      <c r="R1603" s="5">
        <v>0</v>
      </c>
      <c r="S1603" s="5">
        <f t="shared" si="61"/>
        <v>0</v>
      </c>
      <c r="T1603" s="5">
        <v>1537.9072619999999</v>
      </c>
      <c r="U1603" s="5">
        <f t="shared" si="4"/>
        <v>7.3381778504582673</v>
      </c>
      <c r="V1603" s="2">
        <v>0</v>
      </c>
      <c r="W1603" s="12">
        <v>0</v>
      </c>
      <c r="X1603" s="5">
        <v>2.6</v>
      </c>
      <c r="Y1603" s="6">
        <f t="shared" si="97"/>
        <v>100.00384630178084</v>
      </c>
      <c r="Z1603" s="5">
        <v>958408</v>
      </c>
      <c r="AA1603" s="5">
        <v>51321</v>
      </c>
      <c r="AB1603" s="5">
        <v>22321</v>
      </c>
      <c r="AC1603" s="5">
        <v>755</v>
      </c>
      <c r="AD1603" s="5">
        <v>0</v>
      </c>
      <c r="AE1603" s="5">
        <v>0</v>
      </c>
      <c r="AF1603" s="5">
        <v>1</v>
      </c>
      <c r="AG1603" s="5">
        <v>0</v>
      </c>
      <c r="AH1603" s="5">
        <v>0</v>
      </c>
      <c r="AI1603" s="6">
        <v>0</v>
      </c>
      <c r="AJ1603" s="6">
        <v>0</v>
      </c>
      <c r="AK1603" s="6">
        <v>0</v>
      </c>
      <c r="AL1603" s="6">
        <v>1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11">
        <v>0</v>
      </c>
      <c r="AT1603" s="5">
        <v>0</v>
      </c>
      <c r="AU1603" s="5">
        <v>1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</row>
    <row r="1604" spans="1:52" ht="15.75" customHeight="1">
      <c r="A1604" s="4">
        <v>44378</v>
      </c>
      <c r="B1604" s="2" t="s">
        <v>5</v>
      </c>
      <c r="C1604" s="2">
        <v>3</v>
      </c>
      <c r="D1604" s="5" t="s">
        <v>13</v>
      </c>
      <c r="E1604" s="5">
        <v>85753.634688000006</v>
      </c>
      <c r="F1604" s="6">
        <f t="shared" si="0"/>
        <v>11.359233751161952</v>
      </c>
      <c r="G1604" s="7">
        <v>28885.626</v>
      </c>
      <c r="H1604" s="31">
        <f t="shared" si="99"/>
        <v>1706502.7619999994</v>
      </c>
      <c r="I1604" s="10">
        <f t="shared" si="100"/>
        <v>14.349956665845022</v>
      </c>
      <c r="J1604" s="10">
        <v>2</v>
      </c>
      <c r="K1604" s="10">
        <v>471.44</v>
      </c>
      <c r="L1604" s="6">
        <f t="shared" si="59"/>
        <v>6.1557918405296581</v>
      </c>
      <c r="M1604" s="11"/>
      <c r="N1604" s="11">
        <f t="shared" si="60"/>
        <v>0</v>
      </c>
      <c r="O1604" s="5">
        <v>0</v>
      </c>
      <c r="P1604" s="5">
        <v>1</v>
      </c>
      <c r="Q1604" s="5">
        <v>0</v>
      </c>
      <c r="R1604" s="5">
        <v>0</v>
      </c>
      <c r="S1604" s="5">
        <f t="shared" si="61"/>
        <v>0</v>
      </c>
      <c r="T1604" s="5">
        <v>1537.9072619999999</v>
      </c>
      <c r="U1604" s="5">
        <f t="shared" si="4"/>
        <v>7.3381778504582673</v>
      </c>
      <c r="V1604" s="2">
        <v>0</v>
      </c>
      <c r="W1604" s="12">
        <v>0</v>
      </c>
      <c r="X1604" s="5">
        <v>2.6120999999999999</v>
      </c>
      <c r="Y1604" s="6">
        <f t="shared" si="97"/>
        <v>100.4692488172622</v>
      </c>
      <c r="Z1604" s="5">
        <v>1034837</v>
      </c>
      <c r="AA1604" s="5">
        <v>27312</v>
      </c>
      <c r="AB1604" s="5">
        <v>23422</v>
      </c>
      <c r="AC1604" s="5">
        <v>714</v>
      </c>
      <c r="AD1604" s="5">
        <v>904830</v>
      </c>
      <c r="AE1604" s="5">
        <v>0</v>
      </c>
      <c r="AF1604" s="5">
        <v>1</v>
      </c>
      <c r="AG1604" s="5">
        <v>0</v>
      </c>
      <c r="AH1604" s="5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1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11">
        <v>0</v>
      </c>
      <c r="AT1604" s="5">
        <v>0</v>
      </c>
      <c r="AU1604" s="5">
        <v>1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</row>
    <row r="1605" spans="1:52" ht="15.75" customHeight="1">
      <c r="A1605" s="4">
        <v>44409</v>
      </c>
      <c r="B1605" s="2" t="s">
        <v>5</v>
      </c>
      <c r="C1605" s="2">
        <v>3</v>
      </c>
      <c r="D1605" s="5" t="s">
        <v>13</v>
      </c>
      <c r="E1605" s="5">
        <v>61635.424932000002</v>
      </c>
      <c r="F1605" s="6">
        <f t="shared" si="0"/>
        <v>11.028992064291375</v>
      </c>
      <c r="G1605" s="7">
        <v>31886.73</v>
      </c>
      <c r="H1605" s="31">
        <f t="shared" si="99"/>
        <v>1738389.4919999994</v>
      </c>
      <c r="I1605" s="10">
        <f t="shared" si="100"/>
        <v>14.368469663267339</v>
      </c>
      <c r="J1605" s="10">
        <v>2</v>
      </c>
      <c r="K1605" s="10">
        <v>508.07</v>
      </c>
      <c r="L1605" s="6">
        <f t="shared" si="59"/>
        <v>6.2306192333611756</v>
      </c>
      <c r="M1605" s="11"/>
      <c r="N1605" s="11">
        <f t="shared" si="60"/>
        <v>0</v>
      </c>
      <c r="O1605" s="5">
        <v>0</v>
      </c>
      <c r="P1605" s="5">
        <v>1</v>
      </c>
      <c r="Q1605" s="5">
        <v>0</v>
      </c>
      <c r="R1605" s="5">
        <v>0</v>
      </c>
      <c r="S1605" s="5">
        <f t="shared" si="61"/>
        <v>0</v>
      </c>
      <c r="T1605" s="5">
        <v>1537.9072619999999</v>
      </c>
      <c r="U1605" s="5">
        <f t="shared" si="4"/>
        <v>7.3381778504582673</v>
      </c>
      <c r="V1605" s="2">
        <v>0</v>
      </c>
      <c r="W1605" s="12">
        <v>0</v>
      </c>
      <c r="X1605" s="5">
        <v>2.6023999999999998</v>
      </c>
      <c r="Y1605" s="6">
        <f t="shared" si="97"/>
        <v>100.09615754452095</v>
      </c>
      <c r="Z1605" s="5">
        <v>1163688</v>
      </c>
      <c r="AA1605" s="5">
        <v>6443</v>
      </c>
      <c r="AB1605" s="5">
        <v>25889</v>
      </c>
      <c r="AC1605" s="5">
        <v>250</v>
      </c>
      <c r="AD1605" s="5">
        <v>0</v>
      </c>
      <c r="AE1605" s="5">
        <v>0</v>
      </c>
      <c r="AF1605" s="5">
        <v>1</v>
      </c>
      <c r="AG1605" s="5">
        <v>0</v>
      </c>
      <c r="AH1605" s="5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1</v>
      </c>
      <c r="AO1605" s="6">
        <v>0</v>
      </c>
      <c r="AP1605" s="6">
        <v>0</v>
      </c>
      <c r="AQ1605" s="6">
        <v>0</v>
      </c>
      <c r="AR1605" s="6">
        <v>0</v>
      </c>
      <c r="AS1605" s="11">
        <v>0</v>
      </c>
      <c r="AT1605" s="5">
        <v>0</v>
      </c>
      <c r="AU1605" s="5">
        <v>1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</row>
    <row r="1606" spans="1:52" ht="15.75" customHeight="1">
      <c r="A1606" s="4">
        <v>44440</v>
      </c>
      <c r="B1606" s="2" t="s">
        <v>5</v>
      </c>
      <c r="C1606" s="2">
        <v>3</v>
      </c>
      <c r="D1606" s="5" t="s">
        <v>13</v>
      </c>
      <c r="E1606" s="5">
        <v>58955.623848000003</v>
      </c>
      <c r="F1606" s="6">
        <f t="shared" si="0"/>
        <v>10.984540301720541</v>
      </c>
      <c r="G1606" s="7">
        <v>29260.763999999999</v>
      </c>
      <c r="H1606" s="31">
        <f t="shared" si="99"/>
        <v>1767650.2559999994</v>
      </c>
      <c r="I1606" s="10">
        <f t="shared" si="100"/>
        <v>14.385161683606441</v>
      </c>
      <c r="J1606" s="10">
        <v>2</v>
      </c>
      <c r="K1606" s="10">
        <v>471.44</v>
      </c>
      <c r="L1606" s="6">
        <f t="shared" si="59"/>
        <v>6.1557918405296581</v>
      </c>
      <c r="M1606" s="11"/>
      <c r="N1606" s="11">
        <f t="shared" si="60"/>
        <v>0</v>
      </c>
      <c r="O1606" s="5">
        <v>0</v>
      </c>
      <c r="P1606" s="5">
        <v>1</v>
      </c>
      <c r="Q1606" s="5">
        <v>0</v>
      </c>
      <c r="R1606" s="5">
        <v>0</v>
      </c>
      <c r="S1606" s="5">
        <f t="shared" si="61"/>
        <v>0</v>
      </c>
      <c r="T1606" s="5">
        <v>1537.9072619999999</v>
      </c>
      <c r="U1606" s="5">
        <f t="shared" si="4"/>
        <v>7.3381778504582673</v>
      </c>
      <c r="V1606" s="2">
        <v>0</v>
      </c>
      <c r="W1606" s="12">
        <v>0</v>
      </c>
      <c r="X1606" s="5">
        <v>2.6011000000000002</v>
      </c>
      <c r="Y1606" s="6">
        <f t="shared" si="97"/>
        <v>100.04615562137006</v>
      </c>
      <c r="Z1606" s="5">
        <v>1246538</v>
      </c>
      <c r="AA1606" s="5">
        <v>1469</v>
      </c>
      <c r="AB1606" s="5">
        <v>27785</v>
      </c>
      <c r="AC1606" s="5">
        <v>32</v>
      </c>
      <c r="AD1606" s="5">
        <v>0</v>
      </c>
      <c r="AE1606" s="5">
        <v>0</v>
      </c>
      <c r="AF1606" s="5">
        <v>1</v>
      </c>
      <c r="AG1606" s="5">
        <v>0</v>
      </c>
      <c r="AH1606" s="5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1</v>
      </c>
      <c r="AP1606" s="6">
        <v>0</v>
      </c>
      <c r="AQ1606" s="6">
        <v>0</v>
      </c>
      <c r="AR1606" s="6">
        <v>0</v>
      </c>
      <c r="AS1606" s="11">
        <v>0</v>
      </c>
      <c r="AT1606" s="5">
        <v>0</v>
      </c>
      <c r="AU1606" s="5">
        <v>1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</row>
    <row r="1607" spans="1:52" ht="15.75" customHeight="1">
      <c r="A1607" s="4">
        <v>44470</v>
      </c>
      <c r="B1607" s="2" t="s">
        <v>5</v>
      </c>
      <c r="C1607" s="2">
        <v>3</v>
      </c>
      <c r="D1607" s="5" t="s">
        <v>13</v>
      </c>
      <c r="E1607" s="5">
        <v>101832.441192</v>
      </c>
      <c r="F1607" s="6">
        <f t="shared" si="0"/>
        <v>11.531084008088611</v>
      </c>
      <c r="G1607" s="7">
        <v>18006.624</v>
      </c>
      <c r="H1607" s="31">
        <f t="shared" si="99"/>
        <v>1785656.8799999994</v>
      </c>
      <c r="I1607" s="10">
        <f t="shared" si="100"/>
        <v>14.395296905500484</v>
      </c>
      <c r="J1607" s="10">
        <v>2</v>
      </c>
      <c r="K1607" s="10">
        <v>461.8</v>
      </c>
      <c r="L1607" s="6">
        <f t="shared" si="59"/>
        <v>6.1351318969203952</v>
      </c>
      <c r="M1607" s="11"/>
      <c r="N1607" s="11">
        <f t="shared" si="60"/>
        <v>0</v>
      </c>
      <c r="O1607" s="5">
        <v>0</v>
      </c>
      <c r="P1607" s="5">
        <v>1</v>
      </c>
      <c r="Q1607" s="5">
        <v>0</v>
      </c>
      <c r="R1607" s="5">
        <v>0</v>
      </c>
      <c r="S1607" s="5">
        <f t="shared" si="61"/>
        <v>0</v>
      </c>
      <c r="T1607" s="5">
        <v>1537.9072619999999</v>
      </c>
      <c r="U1607" s="5">
        <f t="shared" si="4"/>
        <v>7.3381778504582673</v>
      </c>
      <c r="V1607" s="2">
        <v>0</v>
      </c>
      <c r="W1607" s="12">
        <v>0</v>
      </c>
      <c r="X1607" s="5">
        <v>2.5975999999999999</v>
      </c>
      <c r="Y1607" s="6">
        <f t="shared" si="97"/>
        <v>99.91153505904073</v>
      </c>
      <c r="Z1607" s="5">
        <v>1273560</v>
      </c>
      <c r="AA1607" s="5">
        <v>522</v>
      </c>
      <c r="AB1607" s="5">
        <v>28456</v>
      </c>
      <c r="AC1607" s="5">
        <v>15</v>
      </c>
      <c r="AD1607" s="5">
        <v>0</v>
      </c>
      <c r="AE1607" s="5">
        <v>0</v>
      </c>
      <c r="AF1607" s="5">
        <v>1</v>
      </c>
      <c r="AG1607" s="5">
        <v>0</v>
      </c>
      <c r="AH1607" s="5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1</v>
      </c>
      <c r="AQ1607" s="6">
        <v>0</v>
      </c>
      <c r="AR1607" s="6">
        <v>0</v>
      </c>
      <c r="AS1607" s="11">
        <v>0</v>
      </c>
      <c r="AT1607" s="5">
        <v>0</v>
      </c>
      <c r="AU1607" s="5">
        <v>1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</row>
    <row r="1608" spans="1:52" ht="15.75" customHeight="1">
      <c r="A1608" s="4">
        <v>44501</v>
      </c>
      <c r="B1608" s="2" t="s">
        <v>5</v>
      </c>
      <c r="C1608" s="2">
        <v>3</v>
      </c>
      <c r="D1608" s="5" t="s">
        <v>13</v>
      </c>
      <c r="E1608" s="5">
        <v>75034.430351999996</v>
      </c>
      <c r="F1608" s="6">
        <f t="shared" si="0"/>
        <v>11.225702358537429</v>
      </c>
      <c r="G1608" s="7">
        <v>15380.657999999999</v>
      </c>
      <c r="H1608" s="31">
        <f t="shared" si="99"/>
        <v>1801037.5379999995</v>
      </c>
      <c r="I1608" s="10">
        <f t="shared" si="100"/>
        <v>14.403873466805958</v>
      </c>
      <c r="J1608" s="10">
        <v>2</v>
      </c>
      <c r="K1608" s="10">
        <v>516.14</v>
      </c>
      <c r="L1608" s="6">
        <f t="shared" si="59"/>
        <v>6.2463780465109942</v>
      </c>
      <c r="M1608" s="11"/>
      <c r="N1608" s="11">
        <f t="shared" si="60"/>
        <v>0</v>
      </c>
      <c r="O1608" s="5">
        <v>0</v>
      </c>
      <c r="P1608" s="5">
        <v>1</v>
      </c>
      <c r="Q1608" s="5">
        <v>0</v>
      </c>
      <c r="R1608" s="5">
        <v>0</v>
      </c>
      <c r="S1608" s="5">
        <f t="shared" si="61"/>
        <v>0</v>
      </c>
      <c r="T1608" s="5">
        <v>1537.9072619999999</v>
      </c>
      <c r="U1608" s="5">
        <f t="shared" si="4"/>
        <v>7.3381778504582673</v>
      </c>
      <c r="V1608" s="2">
        <v>0</v>
      </c>
      <c r="W1608" s="12">
        <v>0</v>
      </c>
      <c r="X1608" s="5">
        <v>2.5855000000000001</v>
      </c>
      <c r="Y1608" s="6">
        <f t="shared" si="97"/>
        <v>99.446132543559372</v>
      </c>
      <c r="Z1608" s="5">
        <v>1285254</v>
      </c>
      <c r="AA1608" s="5">
        <v>263</v>
      </c>
      <c r="AB1608" s="5">
        <v>28737</v>
      </c>
      <c r="AC1608" s="5">
        <v>2</v>
      </c>
      <c r="AD1608" s="5">
        <v>0</v>
      </c>
      <c r="AE1608" s="5">
        <v>0</v>
      </c>
      <c r="AF1608" s="5">
        <v>1</v>
      </c>
      <c r="AG1608" s="5">
        <v>0</v>
      </c>
      <c r="AH1608" s="5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1</v>
      </c>
      <c r="AR1608" s="6">
        <v>0</v>
      </c>
      <c r="AS1608" s="11">
        <v>0</v>
      </c>
      <c r="AT1608" s="5">
        <v>0</v>
      </c>
      <c r="AU1608" s="5">
        <v>1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</row>
    <row r="1609" spans="1:52" ht="15.75" customHeight="1">
      <c r="A1609" s="4">
        <v>44531</v>
      </c>
      <c r="B1609" s="2" t="s">
        <v>5</v>
      </c>
      <c r="C1609" s="2">
        <v>3</v>
      </c>
      <c r="D1609" s="5" t="s">
        <v>13</v>
      </c>
      <c r="E1609" s="5">
        <v>85753.634688000006</v>
      </c>
      <c r="F1609" s="6">
        <f t="shared" si="0"/>
        <v>11.359233751161952</v>
      </c>
      <c r="G1609" s="7">
        <v>17631.486000000001</v>
      </c>
      <c r="H1609" s="31">
        <f t="shared" si="99"/>
        <v>1818669.0239999995</v>
      </c>
      <c r="I1609" s="10">
        <f t="shared" si="100"/>
        <v>14.413615486024169</v>
      </c>
      <c r="J1609" s="10">
        <v>2</v>
      </c>
      <c r="K1609" s="10">
        <v>518.45000000000005</v>
      </c>
      <c r="L1609" s="6">
        <f t="shared" si="59"/>
        <v>6.250843591004287</v>
      </c>
      <c r="M1609" s="11"/>
      <c r="N1609" s="11">
        <f t="shared" si="60"/>
        <v>0</v>
      </c>
      <c r="O1609" s="5">
        <v>0</v>
      </c>
      <c r="P1609" s="5">
        <v>1</v>
      </c>
      <c r="Q1609" s="5">
        <v>0</v>
      </c>
      <c r="R1609" s="5">
        <v>0</v>
      </c>
      <c r="S1609" s="5">
        <f t="shared" si="61"/>
        <v>0</v>
      </c>
      <c r="T1609" s="5">
        <v>1537.9072619999999</v>
      </c>
      <c r="U1609" s="5">
        <f t="shared" si="4"/>
        <v>7.3381778504582673</v>
      </c>
      <c r="V1609" s="2">
        <v>0</v>
      </c>
      <c r="W1609" s="12">
        <v>0</v>
      </c>
      <c r="X1609" s="5">
        <v>2.5951</v>
      </c>
      <c r="Y1609" s="6">
        <f t="shared" si="97"/>
        <v>99.815377514519795</v>
      </c>
      <c r="Z1609" s="5">
        <v>1295933</v>
      </c>
      <c r="AA1609" s="5">
        <v>935</v>
      </c>
      <c r="AB1609" s="5">
        <v>28933</v>
      </c>
      <c r="AC1609" s="5">
        <v>3</v>
      </c>
      <c r="AD1609" s="5">
        <v>0</v>
      </c>
      <c r="AE1609" s="5">
        <v>0</v>
      </c>
      <c r="AF1609" s="5">
        <v>1</v>
      </c>
      <c r="AG1609" s="5">
        <v>0</v>
      </c>
      <c r="AH1609" s="5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1</v>
      </c>
      <c r="AS1609" s="11">
        <v>0</v>
      </c>
      <c r="AT1609" s="5">
        <v>0</v>
      </c>
      <c r="AU1609" s="5">
        <v>1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</row>
    <row r="1610" spans="1:52" ht="15.75" customHeight="1">
      <c r="A1610" s="4">
        <v>44562</v>
      </c>
      <c r="B1610" s="2" t="s">
        <v>5</v>
      </c>
      <c r="C1610" s="2">
        <v>3</v>
      </c>
      <c r="D1610" s="5" t="s">
        <v>13</v>
      </c>
      <c r="E1610" s="5">
        <v>80435.16</v>
      </c>
      <c r="F1610" s="6">
        <f t="shared" si="0"/>
        <v>11.295206673006243</v>
      </c>
      <c r="G1610" s="7">
        <v>13254.876</v>
      </c>
      <c r="H1610" s="31">
        <f t="shared" si="99"/>
        <v>1831923.8999999994</v>
      </c>
      <c r="I1610" s="10">
        <f t="shared" si="100"/>
        <v>14.420877284052121</v>
      </c>
      <c r="J1610" s="10">
        <v>2</v>
      </c>
      <c r="K1610" s="10">
        <v>511.96</v>
      </c>
      <c r="L1610" s="6">
        <f t="shared" si="59"/>
        <v>6.2382464969875908</v>
      </c>
      <c r="M1610" s="11"/>
      <c r="N1610" s="11">
        <f t="shared" si="60"/>
        <v>0</v>
      </c>
      <c r="O1610" s="5">
        <v>0</v>
      </c>
      <c r="P1610" s="5">
        <v>1</v>
      </c>
      <c r="Q1610" s="5">
        <v>0</v>
      </c>
      <c r="R1610" s="5">
        <v>0</v>
      </c>
      <c r="S1610" s="5">
        <f t="shared" si="61"/>
        <v>0</v>
      </c>
      <c r="T1610" s="5">
        <v>1537.9072619999999</v>
      </c>
      <c r="U1610" s="5">
        <f t="shared" si="4"/>
        <v>7.3381778504582673</v>
      </c>
      <c r="V1610" s="2">
        <v>0</v>
      </c>
      <c r="W1610" s="12">
        <v>0</v>
      </c>
      <c r="X1610" s="5">
        <v>2.5983000000000001</v>
      </c>
      <c r="Y1610" s="6">
        <f t="shared" si="97"/>
        <v>99.938459171506594</v>
      </c>
      <c r="Z1610" s="5">
        <v>1430366</v>
      </c>
      <c r="AA1610" s="5">
        <v>33391</v>
      </c>
      <c r="AB1610" s="5">
        <v>29301</v>
      </c>
      <c r="AC1610" s="5">
        <v>30</v>
      </c>
      <c r="AD1610" s="5">
        <v>0</v>
      </c>
      <c r="AE1610" s="5">
        <v>0</v>
      </c>
      <c r="AF1610" s="5">
        <v>1</v>
      </c>
      <c r="AG1610" s="5">
        <v>1</v>
      </c>
      <c r="AH1610" s="5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11">
        <v>0</v>
      </c>
      <c r="AT1610" s="5">
        <v>0</v>
      </c>
      <c r="AU1610" s="5">
        <v>1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</row>
    <row r="1611" spans="1:52" ht="15.75" customHeight="1">
      <c r="A1611" s="4">
        <v>44593</v>
      </c>
      <c r="B1611" s="2" t="s">
        <v>5</v>
      </c>
      <c r="C1611" s="2">
        <v>3</v>
      </c>
      <c r="D1611" s="5" t="s">
        <v>13</v>
      </c>
      <c r="E1611" s="5">
        <v>74247.839999999997</v>
      </c>
      <c r="F1611" s="6">
        <f t="shared" si="0"/>
        <v>11.215163965332707</v>
      </c>
      <c r="G1611" s="7">
        <v>14755.428</v>
      </c>
      <c r="H1611" s="31">
        <f t="shared" si="99"/>
        <v>1846679.3279999995</v>
      </c>
      <c r="I1611" s="10">
        <f t="shared" si="100"/>
        <v>14.428899626349542</v>
      </c>
      <c r="J1611" s="10">
        <v>2</v>
      </c>
      <c r="K1611" s="10">
        <v>521.51</v>
      </c>
      <c r="L1611" s="6">
        <f t="shared" si="59"/>
        <v>6.2567284497123978</v>
      </c>
      <c r="M1611" s="11"/>
      <c r="N1611" s="11">
        <f t="shared" si="60"/>
        <v>0</v>
      </c>
      <c r="O1611" s="5">
        <v>0</v>
      </c>
      <c r="P1611" s="5">
        <v>1</v>
      </c>
      <c r="Q1611" s="5">
        <v>0</v>
      </c>
      <c r="R1611" s="5">
        <v>0</v>
      </c>
      <c r="S1611" s="5">
        <f t="shared" si="61"/>
        <v>0</v>
      </c>
      <c r="T1611" s="5">
        <v>1537.9072619999999</v>
      </c>
      <c r="U1611" s="5">
        <f t="shared" si="4"/>
        <v>7.3381778504582673</v>
      </c>
      <c r="V1611" s="2">
        <v>0</v>
      </c>
      <c r="W1611" s="12">
        <v>0</v>
      </c>
      <c r="X1611" s="5">
        <v>2.6008</v>
      </c>
      <c r="Y1611" s="6">
        <f t="shared" si="97"/>
        <v>100.03461671602754</v>
      </c>
      <c r="Z1611" s="5">
        <v>1510221</v>
      </c>
      <c r="AA1611" s="5">
        <v>43364</v>
      </c>
      <c r="AB1611" s="5">
        <v>30196</v>
      </c>
      <c r="AC1611" s="5">
        <v>98</v>
      </c>
      <c r="AD1611" s="5">
        <v>0</v>
      </c>
      <c r="AE1611" s="5">
        <v>0</v>
      </c>
      <c r="AF1611" s="5">
        <v>1</v>
      </c>
      <c r="AG1611" s="5">
        <v>0</v>
      </c>
      <c r="AH1611" s="5">
        <v>1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11">
        <v>0</v>
      </c>
      <c r="AT1611" s="5">
        <v>0</v>
      </c>
      <c r="AU1611" s="5">
        <v>1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</row>
    <row r="1612" spans="1:52" ht="15.75" customHeight="1">
      <c r="A1612" s="4">
        <v>44621</v>
      </c>
      <c r="B1612" s="2" t="s">
        <v>5</v>
      </c>
      <c r="C1612" s="2">
        <v>3</v>
      </c>
      <c r="D1612" s="5" t="s">
        <v>13</v>
      </c>
      <c r="E1612" s="5">
        <v>55685.88</v>
      </c>
      <c r="F1612" s="6">
        <f t="shared" si="0"/>
        <v>10.927481892880925</v>
      </c>
      <c r="G1612" s="7">
        <v>21507.912</v>
      </c>
      <c r="H1612" s="31">
        <f t="shared" si="99"/>
        <v>1868187.2399999995</v>
      </c>
      <c r="I1612" s="10">
        <f t="shared" si="100"/>
        <v>14.440479128293717</v>
      </c>
      <c r="J1612" s="10">
        <v>2</v>
      </c>
      <c r="K1612" s="10">
        <v>520.9</v>
      </c>
      <c r="L1612" s="6">
        <f t="shared" si="59"/>
        <v>6.2555580847511454</v>
      </c>
      <c r="M1612" s="11"/>
      <c r="N1612" s="11">
        <f t="shared" si="60"/>
        <v>0</v>
      </c>
      <c r="O1612" s="5">
        <v>0</v>
      </c>
      <c r="P1612" s="5">
        <v>1</v>
      </c>
      <c r="Q1612" s="5">
        <v>0</v>
      </c>
      <c r="R1612" s="5">
        <v>0</v>
      </c>
      <c r="S1612" s="5">
        <f t="shared" si="61"/>
        <v>0</v>
      </c>
      <c r="T1612" s="5">
        <v>1537.9072619999999</v>
      </c>
      <c r="U1612" s="5">
        <f t="shared" si="4"/>
        <v>7.3381778504582673</v>
      </c>
      <c r="V1612" s="2">
        <v>0</v>
      </c>
      <c r="W1612" s="12">
        <v>0</v>
      </c>
      <c r="X1612" s="5">
        <v>2.6046</v>
      </c>
      <c r="Y1612" s="6">
        <f t="shared" si="97"/>
        <v>100.18077618369936</v>
      </c>
      <c r="Z1612" s="5">
        <v>1524973</v>
      </c>
      <c r="AA1612" s="5">
        <v>6099</v>
      </c>
      <c r="AB1612" s="5">
        <v>30359</v>
      </c>
      <c r="AC1612" s="5">
        <v>6</v>
      </c>
      <c r="AD1612" s="5">
        <v>0</v>
      </c>
      <c r="AE1612" s="5">
        <v>0</v>
      </c>
      <c r="AF1612" s="5">
        <v>1</v>
      </c>
      <c r="AG1612" s="5">
        <v>0</v>
      </c>
      <c r="AH1612" s="5">
        <v>0</v>
      </c>
      <c r="AI1612" s="6">
        <v>1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11">
        <v>0</v>
      </c>
      <c r="AT1612" s="5">
        <v>0</v>
      </c>
      <c r="AU1612" s="5">
        <v>1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</row>
    <row r="1613" spans="1:52" ht="15.75" customHeight="1">
      <c r="A1613" s="4">
        <v>44652</v>
      </c>
      <c r="B1613" s="2" t="s">
        <v>5</v>
      </c>
      <c r="C1613" s="2">
        <v>3</v>
      </c>
      <c r="D1613" s="5" t="s">
        <v>13</v>
      </c>
      <c r="E1613" s="5">
        <v>43311.24</v>
      </c>
      <c r="F1613" s="6">
        <f t="shared" si="0"/>
        <v>10.67616746460002</v>
      </c>
      <c r="G1613" s="7">
        <v>20757.635999999999</v>
      </c>
      <c r="H1613" s="31">
        <f t="shared" si="99"/>
        <v>1888944.8759999995</v>
      </c>
      <c r="I1613" s="10">
        <f t="shared" si="100"/>
        <v>14.451528964480302</v>
      </c>
      <c r="J1613" s="10">
        <v>2</v>
      </c>
      <c r="K1613" s="10">
        <v>489.73</v>
      </c>
      <c r="L1613" s="6">
        <f t="shared" si="59"/>
        <v>6.1938542188289736</v>
      </c>
      <c r="M1613" s="11"/>
      <c r="N1613" s="11">
        <f t="shared" si="60"/>
        <v>0</v>
      </c>
      <c r="O1613" s="5">
        <v>0</v>
      </c>
      <c r="P1613" s="5">
        <v>1</v>
      </c>
      <c r="Q1613" s="5">
        <v>0</v>
      </c>
      <c r="R1613" s="5">
        <v>0</v>
      </c>
      <c r="S1613" s="5">
        <f t="shared" si="61"/>
        <v>0</v>
      </c>
      <c r="T1613" s="5">
        <v>1537.9072619999999</v>
      </c>
      <c r="U1613" s="5">
        <f t="shared" si="4"/>
        <v>7.3381778504582673</v>
      </c>
      <c r="V1613" s="2">
        <v>0</v>
      </c>
      <c r="W1613" s="12">
        <v>0</v>
      </c>
      <c r="X1613" s="5">
        <v>2.5958999999999999</v>
      </c>
      <c r="Y1613" s="6">
        <f t="shared" si="97"/>
        <v>99.846147928766484</v>
      </c>
      <c r="Z1613" s="5">
        <v>1527956</v>
      </c>
      <c r="AA1613" s="5">
        <v>783</v>
      </c>
      <c r="AB1613" s="5">
        <v>30369</v>
      </c>
      <c r="AC1613" s="5">
        <v>8</v>
      </c>
      <c r="AD1613" s="5">
        <v>106857</v>
      </c>
      <c r="AE1613" s="5">
        <v>0</v>
      </c>
      <c r="AF1613" s="5">
        <v>1</v>
      </c>
      <c r="AG1613" s="5">
        <v>0</v>
      </c>
      <c r="AH1613" s="5">
        <v>0</v>
      </c>
      <c r="AI1613" s="6">
        <v>0</v>
      </c>
      <c r="AJ1613" s="6">
        <v>1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11">
        <v>0</v>
      </c>
      <c r="AT1613" s="5">
        <v>0</v>
      </c>
      <c r="AU1613" s="5">
        <v>1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</row>
    <row r="1614" spans="1:52" ht="15.75" customHeight="1">
      <c r="A1614" s="9">
        <v>44682</v>
      </c>
      <c r="B1614" s="2" t="s">
        <v>5</v>
      </c>
      <c r="C1614" s="2">
        <v>3</v>
      </c>
      <c r="D1614" s="5" t="s">
        <v>13</v>
      </c>
      <c r="E1614" s="5">
        <v>92809.8</v>
      </c>
      <c r="F1614" s="6">
        <f t="shared" si="0"/>
        <v>11.438307516646915</v>
      </c>
      <c r="G1614" s="7">
        <v>18756.900000000001</v>
      </c>
      <c r="H1614" s="31">
        <f t="shared" si="99"/>
        <v>1907701.7759999994</v>
      </c>
      <c r="I1614" s="10">
        <f t="shared" si="100"/>
        <v>14.461409816887164</v>
      </c>
      <c r="J1614" s="10">
        <v>2</v>
      </c>
      <c r="K1614" s="10">
        <v>459.57</v>
      </c>
      <c r="L1614" s="6">
        <f t="shared" si="59"/>
        <v>6.1302912696927141</v>
      </c>
      <c r="M1614" s="11"/>
      <c r="N1614" s="11">
        <f t="shared" si="60"/>
        <v>0</v>
      </c>
      <c r="O1614" s="5">
        <v>0</v>
      </c>
      <c r="P1614" s="5">
        <v>1</v>
      </c>
      <c r="Q1614" s="5">
        <v>0</v>
      </c>
      <c r="R1614" s="5">
        <v>0</v>
      </c>
      <c r="S1614" s="5">
        <f t="shared" si="61"/>
        <v>0</v>
      </c>
      <c r="T1614" s="5">
        <v>1537.9072619999999</v>
      </c>
      <c r="U1614" s="5">
        <f t="shared" si="4"/>
        <v>7.3381778504582673</v>
      </c>
      <c r="V1614" s="2">
        <v>0</v>
      </c>
      <c r="W1614" s="12">
        <v>0</v>
      </c>
      <c r="X1614" s="5">
        <v>2.5964</v>
      </c>
      <c r="Y1614" s="6">
        <f t="shared" si="97"/>
        <v>99.865379437670683</v>
      </c>
      <c r="Z1614" s="5">
        <v>1530453</v>
      </c>
      <c r="AA1614" s="5">
        <v>347</v>
      </c>
      <c r="AB1614" s="5">
        <v>30379</v>
      </c>
      <c r="AC1614" s="5">
        <v>2</v>
      </c>
      <c r="AD1614" s="5">
        <v>206444</v>
      </c>
      <c r="AE1614" s="5">
        <v>0</v>
      </c>
      <c r="AF1614" s="5">
        <v>1</v>
      </c>
      <c r="AG1614" s="5">
        <v>0</v>
      </c>
      <c r="AH1614" s="5">
        <v>0</v>
      </c>
      <c r="AI1614" s="6">
        <v>0</v>
      </c>
      <c r="AJ1614" s="6">
        <v>0</v>
      </c>
      <c r="AK1614" s="6">
        <v>1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11">
        <v>0</v>
      </c>
      <c r="AT1614" s="5">
        <v>0</v>
      </c>
      <c r="AU1614" s="5">
        <v>1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</row>
    <row r="1615" spans="1:52" ht="15.75" customHeight="1">
      <c r="A1615" s="4">
        <v>44713</v>
      </c>
      <c r="B1615" s="2" t="s">
        <v>5</v>
      </c>
      <c r="C1615" s="2">
        <v>3</v>
      </c>
      <c r="D1615" s="5" t="s">
        <v>13</v>
      </c>
      <c r="E1615" s="5">
        <v>61873.2</v>
      </c>
      <c r="F1615" s="6">
        <f t="shared" si="0"/>
        <v>11.032842408538752</v>
      </c>
      <c r="G1615" s="7">
        <v>19006.991999999998</v>
      </c>
      <c r="H1615" s="31">
        <f t="shared" si="99"/>
        <v>1926708.7679999995</v>
      </c>
      <c r="I1615" s="10">
        <f t="shared" si="100"/>
        <v>14.471323803644815</v>
      </c>
      <c r="J1615" s="10">
        <v>2</v>
      </c>
      <c r="K1615" s="10">
        <v>551.27</v>
      </c>
      <c r="L1615" s="6">
        <f t="shared" si="59"/>
        <v>6.3122247072820477</v>
      </c>
      <c r="M1615" s="11"/>
      <c r="N1615" s="11">
        <f t="shared" si="60"/>
        <v>0</v>
      </c>
      <c r="O1615" s="5">
        <v>0</v>
      </c>
      <c r="P1615" s="5">
        <v>1</v>
      </c>
      <c r="Q1615" s="5">
        <v>0</v>
      </c>
      <c r="R1615" s="5">
        <v>0</v>
      </c>
      <c r="S1615" s="5">
        <f t="shared" si="61"/>
        <v>0</v>
      </c>
      <c r="T1615" s="5">
        <v>1537.9072619999999</v>
      </c>
      <c r="U1615" s="5">
        <f t="shared" si="4"/>
        <v>7.3381778504582673</v>
      </c>
      <c r="V1615" s="2">
        <v>0</v>
      </c>
      <c r="W1615" s="12">
        <v>0</v>
      </c>
      <c r="X1615" s="5">
        <v>2.5958000000000001</v>
      </c>
      <c r="Y1615" s="6">
        <f t="shared" si="97"/>
        <v>99.842301626985659</v>
      </c>
      <c r="Z1615" s="5">
        <v>1536479</v>
      </c>
      <c r="AA1615" s="5">
        <v>771</v>
      </c>
      <c r="AB1615" s="5">
        <v>30395</v>
      </c>
      <c r="AC1615" s="5">
        <v>0</v>
      </c>
      <c r="AD1615" s="5">
        <v>975945</v>
      </c>
      <c r="AE1615" s="5">
        <v>0</v>
      </c>
      <c r="AF1615" s="5">
        <v>1</v>
      </c>
      <c r="AG1615" s="5">
        <v>0</v>
      </c>
      <c r="AH1615" s="5">
        <v>0</v>
      </c>
      <c r="AI1615" s="6">
        <v>0</v>
      </c>
      <c r="AJ1615" s="6">
        <v>0</v>
      </c>
      <c r="AK1615" s="6">
        <v>0</v>
      </c>
      <c r="AL1615" s="6">
        <v>1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11">
        <v>0</v>
      </c>
      <c r="AT1615" s="5">
        <v>0</v>
      </c>
      <c r="AU1615" s="5">
        <v>1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</row>
    <row r="1616" spans="1:52" ht="15.75" customHeight="1">
      <c r="A1616" s="4">
        <v>44743</v>
      </c>
      <c r="B1616" s="2" t="s">
        <v>5</v>
      </c>
      <c r="C1616" s="2">
        <v>3</v>
      </c>
      <c r="D1616" s="5" t="s">
        <v>13</v>
      </c>
      <c r="E1616" s="5">
        <v>98997.119999999995</v>
      </c>
      <c r="F1616" s="6">
        <f t="shared" si="0"/>
        <v>11.502846037784487</v>
      </c>
      <c r="G1616" s="7">
        <v>19257.083999999999</v>
      </c>
      <c r="H1616" s="31">
        <f t="shared" si="99"/>
        <v>1945965.8519999995</v>
      </c>
      <c r="I1616" s="10">
        <f t="shared" si="100"/>
        <v>14.481268993783784</v>
      </c>
      <c r="J1616" s="10">
        <v>2</v>
      </c>
      <c r="K1616" s="10">
        <v>487.4</v>
      </c>
      <c r="L1616" s="6">
        <f t="shared" si="59"/>
        <v>6.1890851411911054</v>
      </c>
      <c r="M1616" s="11"/>
      <c r="N1616" s="11">
        <f t="shared" si="60"/>
        <v>0</v>
      </c>
      <c r="O1616" s="5">
        <v>0</v>
      </c>
      <c r="P1616" s="5">
        <v>1</v>
      </c>
      <c r="Q1616" s="5">
        <v>0</v>
      </c>
      <c r="R1616" s="5">
        <v>0</v>
      </c>
      <c r="S1616" s="5">
        <f t="shared" si="61"/>
        <v>0</v>
      </c>
      <c r="T1616" s="5">
        <v>1537.9072619999999</v>
      </c>
      <c r="U1616" s="5">
        <f t="shared" si="4"/>
        <v>7.3381778504582673</v>
      </c>
      <c r="V1616" s="2">
        <v>0</v>
      </c>
      <c r="W1616" s="12">
        <v>0</v>
      </c>
      <c r="X1616" s="5">
        <v>2.5952000000000002</v>
      </c>
      <c r="Y1616" s="6">
        <f t="shared" si="97"/>
        <v>99.819223816300649</v>
      </c>
      <c r="Z1616" s="5">
        <v>1554591</v>
      </c>
      <c r="AA1616" s="5">
        <v>5493</v>
      </c>
      <c r="AB1616" s="5">
        <v>30487</v>
      </c>
      <c r="AC1616" s="5">
        <v>0</v>
      </c>
      <c r="AD1616" s="5">
        <v>0</v>
      </c>
      <c r="AE1616" s="5">
        <v>0</v>
      </c>
      <c r="AF1616" s="5">
        <v>1</v>
      </c>
      <c r="AG1616" s="5">
        <v>0</v>
      </c>
      <c r="AH1616" s="5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1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11">
        <v>0</v>
      </c>
      <c r="AT1616" s="5">
        <v>0</v>
      </c>
      <c r="AU1616" s="5">
        <v>1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</row>
    <row r="1617" spans="1:52" ht="15.75" customHeight="1">
      <c r="A1617" s="4">
        <v>44774</v>
      </c>
      <c r="B1617" s="2" t="s">
        <v>5</v>
      </c>
      <c r="C1617" s="2">
        <v>3</v>
      </c>
      <c r="D1617" s="5" t="s">
        <v>13</v>
      </c>
      <c r="E1617" s="5">
        <v>71154.179999999993</v>
      </c>
      <c r="F1617" s="6">
        <f t="shared" si="0"/>
        <v>11.172604350913911</v>
      </c>
      <c r="G1617" s="7">
        <v>21257.82</v>
      </c>
      <c r="H1617" s="31">
        <f t="shared" si="99"/>
        <v>1967223.6719999996</v>
      </c>
      <c r="I1617" s="10">
        <f t="shared" si="100"/>
        <v>14.492133803158609</v>
      </c>
      <c r="J1617" s="10">
        <v>2</v>
      </c>
      <c r="K1617" s="10">
        <v>517.33000000000004</v>
      </c>
      <c r="L1617" s="6">
        <f t="shared" si="59"/>
        <v>6.2486809687553269</v>
      </c>
      <c r="M1617" s="11"/>
      <c r="N1617" s="11">
        <f t="shared" si="60"/>
        <v>0</v>
      </c>
      <c r="O1617" s="5">
        <v>0</v>
      </c>
      <c r="P1617" s="5">
        <v>1</v>
      </c>
      <c r="Q1617" s="5">
        <v>0</v>
      </c>
      <c r="R1617" s="5">
        <v>0</v>
      </c>
      <c r="S1617" s="5">
        <f t="shared" si="61"/>
        <v>0</v>
      </c>
      <c r="T1617" s="5">
        <v>1537.9072619999999</v>
      </c>
      <c r="U1617" s="5">
        <f t="shared" si="4"/>
        <v>7.3381778504582673</v>
      </c>
      <c r="V1617" s="2">
        <v>0</v>
      </c>
      <c r="W1617" s="12">
        <v>0</v>
      </c>
      <c r="X1617" s="5">
        <v>2.5977999999999999</v>
      </c>
      <c r="Y1617" s="6">
        <f t="shared" si="97"/>
        <v>99.919227662602395</v>
      </c>
      <c r="Z1617" s="5">
        <v>1569076</v>
      </c>
      <c r="AA1617" s="5">
        <v>2109</v>
      </c>
      <c r="AB1617" s="5">
        <v>30581</v>
      </c>
      <c r="AC1617" s="5">
        <v>0</v>
      </c>
      <c r="AD1617" s="5">
        <v>189733</v>
      </c>
      <c r="AE1617" s="5">
        <v>0</v>
      </c>
      <c r="AF1617" s="5">
        <v>1</v>
      </c>
      <c r="AG1617" s="5">
        <v>0</v>
      </c>
      <c r="AH1617" s="5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1</v>
      </c>
      <c r="AO1617" s="6">
        <v>0</v>
      </c>
      <c r="AP1617" s="6">
        <v>0</v>
      </c>
      <c r="AQ1617" s="6">
        <v>0</v>
      </c>
      <c r="AR1617" s="6">
        <v>0</v>
      </c>
      <c r="AS1617" s="11">
        <v>0</v>
      </c>
      <c r="AT1617" s="5">
        <v>0</v>
      </c>
      <c r="AU1617" s="5">
        <v>1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</row>
    <row r="1618" spans="1:52" ht="15.75" customHeight="1">
      <c r="A1618" s="4">
        <v>44805</v>
      </c>
      <c r="B1618" s="2" t="s">
        <v>5</v>
      </c>
      <c r="C1618" s="2">
        <v>3</v>
      </c>
      <c r="D1618" s="5" t="s">
        <v>13</v>
      </c>
      <c r="E1618" s="5">
        <v>68060.52</v>
      </c>
      <c r="F1618" s="6">
        <f t="shared" si="0"/>
        <v>11.128152588343077</v>
      </c>
      <c r="G1618" s="7">
        <v>19507.175999999999</v>
      </c>
      <c r="H1618" s="31">
        <f t="shared" si="99"/>
        <v>1986730.8479999995</v>
      </c>
      <c r="I1618" s="10">
        <f t="shared" si="100"/>
        <v>14.502001055891862</v>
      </c>
      <c r="J1618" s="10">
        <v>2</v>
      </c>
      <c r="K1618" s="10">
        <v>496.1</v>
      </c>
      <c r="L1618" s="6">
        <f t="shared" si="59"/>
        <v>6.2067775193070034</v>
      </c>
      <c r="M1618" s="11"/>
      <c r="N1618" s="11">
        <f t="shared" si="60"/>
        <v>0</v>
      </c>
      <c r="O1618" s="5">
        <v>0</v>
      </c>
      <c r="P1618" s="5">
        <v>1</v>
      </c>
      <c r="Q1618" s="5">
        <v>0</v>
      </c>
      <c r="R1618" s="5">
        <v>0</v>
      </c>
      <c r="S1618" s="5">
        <f t="shared" si="61"/>
        <v>0</v>
      </c>
      <c r="T1618" s="5">
        <v>1537.9072619999999</v>
      </c>
      <c r="U1618" s="5">
        <f t="shared" si="4"/>
        <v>7.3381778504582673</v>
      </c>
      <c r="V1618" s="2">
        <v>0</v>
      </c>
      <c r="W1618" s="12">
        <v>0</v>
      </c>
      <c r="X1618" s="5">
        <v>2.5916000000000001</v>
      </c>
      <c r="Y1618" s="6">
        <f t="shared" si="97"/>
        <v>99.680756952190478</v>
      </c>
      <c r="Z1618" s="5">
        <v>1572598</v>
      </c>
      <c r="AA1618" s="5">
        <v>578</v>
      </c>
      <c r="AB1618" s="5">
        <v>30616</v>
      </c>
      <c r="AC1618" s="5">
        <v>0</v>
      </c>
      <c r="AD1618" s="5">
        <v>142403</v>
      </c>
      <c r="AE1618" s="5">
        <v>0</v>
      </c>
      <c r="AF1618" s="5">
        <v>1</v>
      </c>
      <c r="AG1618" s="5">
        <v>0</v>
      </c>
      <c r="AH1618" s="5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1</v>
      </c>
      <c r="AP1618" s="6">
        <v>0</v>
      </c>
      <c r="AQ1618" s="6">
        <v>0</v>
      </c>
      <c r="AR1618" s="6">
        <v>0</v>
      </c>
      <c r="AS1618" s="11">
        <v>0</v>
      </c>
      <c r="AT1618" s="5">
        <v>0</v>
      </c>
      <c r="AU1618" s="5">
        <v>1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</row>
    <row r="1619" spans="1:52" ht="15.75" customHeight="1">
      <c r="A1619" s="4">
        <v>44835</v>
      </c>
      <c r="B1619" s="2" t="s">
        <v>5</v>
      </c>
      <c r="C1619" s="2">
        <v>3</v>
      </c>
      <c r="D1619" s="5" t="s">
        <v>13</v>
      </c>
      <c r="E1619" s="5">
        <v>117559.08</v>
      </c>
      <c r="F1619" s="6">
        <f t="shared" si="0"/>
        <v>11.674696294711147</v>
      </c>
      <c r="G1619" s="7">
        <v>12004.415999999999</v>
      </c>
      <c r="H1619" s="31">
        <f t="shared" si="99"/>
        <v>1998735.2639999995</v>
      </c>
      <c r="I1619" s="10">
        <f t="shared" si="100"/>
        <v>14.508025170495243</v>
      </c>
      <c r="J1619" s="10">
        <v>2</v>
      </c>
      <c r="K1619" s="10">
        <v>1</v>
      </c>
      <c r="L1619" s="6">
        <f t="shared" si="59"/>
        <v>0</v>
      </c>
      <c r="M1619" s="11"/>
      <c r="N1619" s="11">
        <f t="shared" si="60"/>
        <v>0</v>
      </c>
      <c r="O1619" s="5">
        <v>0</v>
      </c>
      <c r="P1619" s="5">
        <v>1</v>
      </c>
      <c r="Q1619" s="5">
        <v>0</v>
      </c>
      <c r="R1619" s="5">
        <v>0</v>
      </c>
      <c r="S1619" s="5">
        <f t="shared" si="61"/>
        <v>0</v>
      </c>
      <c r="T1619" s="5">
        <v>1537.9072619999999</v>
      </c>
      <c r="U1619" s="5">
        <f t="shared" si="4"/>
        <v>7.3381778504582673</v>
      </c>
      <c r="V1619" s="2">
        <v>0</v>
      </c>
      <c r="W1619" s="12">
        <v>0</v>
      </c>
      <c r="X1619" s="5">
        <v>2.5905</v>
      </c>
      <c r="Y1619" s="6">
        <f t="shared" si="97"/>
        <v>99.638447632601256</v>
      </c>
      <c r="AA1619" s="5"/>
      <c r="AD1619" s="5">
        <v>0</v>
      </c>
      <c r="AE1619" s="5">
        <v>0</v>
      </c>
      <c r="AF1619" s="5">
        <v>1</v>
      </c>
      <c r="AG1619" s="5">
        <v>0</v>
      </c>
      <c r="AH1619" s="5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1</v>
      </c>
      <c r="AQ1619" s="6">
        <v>0</v>
      </c>
      <c r="AR1619" s="6">
        <v>0</v>
      </c>
      <c r="AS1619" s="11">
        <v>0</v>
      </c>
      <c r="AT1619" s="5">
        <v>0</v>
      </c>
      <c r="AU1619" s="5">
        <v>1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</row>
    <row r="1620" spans="1:52" ht="15.75" customHeight="1">
      <c r="A1620" s="4">
        <v>44866</v>
      </c>
      <c r="B1620" s="2" t="s">
        <v>5</v>
      </c>
      <c r="C1620" s="2">
        <v>3</v>
      </c>
      <c r="D1620" s="5" t="s">
        <v>13</v>
      </c>
      <c r="E1620" s="5">
        <v>86622.48</v>
      </c>
      <c r="F1620" s="6">
        <f t="shared" si="0"/>
        <v>11.369314645159964</v>
      </c>
      <c r="G1620" s="7">
        <v>10253.772000000001</v>
      </c>
      <c r="H1620" s="31">
        <f t="shared" si="99"/>
        <v>2008989.0359999996</v>
      </c>
      <c r="I1620" s="10">
        <f t="shared" si="100"/>
        <v>14.513142186340666</v>
      </c>
      <c r="J1620" s="10">
        <v>2</v>
      </c>
      <c r="K1620" s="10">
        <v>1</v>
      </c>
      <c r="L1620" s="6">
        <f t="shared" si="59"/>
        <v>0</v>
      </c>
      <c r="M1620" s="11"/>
      <c r="N1620" s="11">
        <f t="shared" si="60"/>
        <v>0</v>
      </c>
      <c r="O1620" s="5">
        <v>0</v>
      </c>
      <c r="P1620" s="5">
        <v>1</v>
      </c>
      <c r="Q1620" s="5">
        <v>0</v>
      </c>
      <c r="R1620" s="5">
        <v>0</v>
      </c>
      <c r="S1620" s="5">
        <f t="shared" si="61"/>
        <v>0</v>
      </c>
      <c r="T1620" s="5">
        <v>1537.9072619999999</v>
      </c>
      <c r="U1620" s="5">
        <f t="shared" si="4"/>
        <v>7.3381778504582673</v>
      </c>
      <c r="V1620" s="2">
        <v>0</v>
      </c>
      <c r="W1620" s="12">
        <v>0</v>
      </c>
      <c r="X1620" s="5">
        <v>2.5996000000000001</v>
      </c>
      <c r="Y1620" s="6">
        <f t="shared" si="97"/>
        <v>99.988461094657509</v>
      </c>
      <c r="AA1620" s="5"/>
      <c r="AD1620" s="5">
        <v>83417</v>
      </c>
      <c r="AE1620" s="5">
        <v>0</v>
      </c>
      <c r="AF1620" s="5">
        <v>1</v>
      </c>
      <c r="AG1620" s="5">
        <v>0</v>
      </c>
      <c r="AH1620" s="5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1</v>
      </c>
      <c r="AR1620" s="6">
        <v>0</v>
      </c>
      <c r="AS1620" s="11">
        <v>0</v>
      </c>
      <c r="AT1620" s="5">
        <v>0</v>
      </c>
      <c r="AU1620" s="5">
        <v>1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</row>
    <row r="1621" spans="1:52" ht="15.75" customHeight="1">
      <c r="A1621" s="4">
        <v>44896</v>
      </c>
      <c r="B1621" s="2" t="s">
        <v>5</v>
      </c>
      <c r="C1621" s="2">
        <v>3</v>
      </c>
      <c r="D1621" s="5" t="s">
        <v>13</v>
      </c>
      <c r="E1621" s="5">
        <v>98997.119999999995</v>
      </c>
      <c r="F1621" s="6">
        <f t="shared" si="0"/>
        <v>11.502846037784487</v>
      </c>
      <c r="G1621" s="7">
        <v>11754.324000000001</v>
      </c>
      <c r="H1621" s="31">
        <f t="shared" si="99"/>
        <v>2020743.3599999996</v>
      </c>
      <c r="I1621" s="10">
        <f t="shared" si="100"/>
        <v>14.518976001681995</v>
      </c>
      <c r="J1621" s="10">
        <v>2</v>
      </c>
      <c r="K1621" s="10">
        <v>1</v>
      </c>
      <c r="L1621" s="6">
        <f t="shared" si="59"/>
        <v>0</v>
      </c>
      <c r="M1621" s="11"/>
      <c r="N1621" s="11">
        <f t="shared" si="60"/>
        <v>0</v>
      </c>
      <c r="O1621" s="5">
        <v>0</v>
      </c>
      <c r="P1621" s="5">
        <v>1</v>
      </c>
      <c r="Q1621" s="5">
        <v>0</v>
      </c>
      <c r="R1621" s="5">
        <v>0</v>
      </c>
      <c r="S1621" s="5">
        <f t="shared" si="61"/>
        <v>0</v>
      </c>
      <c r="T1621" s="5">
        <v>1537.9072619999999</v>
      </c>
      <c r="U1621" s="5">
        <f t="shared" si="4"/>
        <v>7.3381778504582673</v>
      </c>
      <c r="V1621" s="2">
        <v>0</v>
      </c>
      <c r="W1621" s="12">
        <v>0</v>
      </c>
      <c r="X1621" s="5">
        <v>2.5991</v>
      </c>
      <c r="Y1621" s="6">
        <f t="shared" si="97"/>
        <v>99.969229585753297</v>
      </c>
      <c r="AA1621" s="5"/>
      <c r="AE1621" s="5">
        <v>0</v>
      </c>
      <c r="AF1621" s="5">
        <v>1</v>
      </c>
      <c r="AG1621" s="5">
        <v>0</v>
      </c>
      <c r="AH1621" s="5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1</v>
      </c>
      <c r="AS1621" s="11">
        <v>0</v>
      </c>
      <c r="AT1621" s="5">
        <v>0</v>
      </c>
      <c r="AU1621" s="5">
        <v>1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</row>
    <row r="1622" spans="1:52" ht="15.75" customHeight="1">
      <c r="A1622" s="4">
        <v>43101</v>
      </c>
      <c r="B1622" s="2" t="s">
        <v>5</v>
      </c>
      <c r="C1622" s="2">
        <v>3</v>
      </c>
      <c r="D1622" s="5" t="s">
        <v>10</v>
      </c>
      <c r="E1622" s="5">
        <v>5984.0027520000003</v>
      </c>
      <c r="F1622" s="6">
        <f t="shared" si="0"/>
        <v>8.6968449795472562</v>
      </c>
      <c r="G1622" s="7">
        <v>53906.247000000003</v>
      </c>
      <c r="H1622" s="7">
        <v>53906.247000000003</v>
      </c>
      <c r="I1622" s="10">
        <f t="shared" si="100"/>
        <v>10.895001649995695</v>
      </c>
      <c r="J1622" s="10">
        <v>2</v>
      </c>
      <c r="K1622" s="10">
        <v>362.83</v>
      </c>
      <c r="L1622" s="6">
        <f t="shared" si="59"/>
        <v>5.8939344050097677</v>
      </c>
      <c r="M1622" s="11"/>
      <c r="N1622" s="11">
        <f t="shared" si="60"/>
        <v>0</v>
      </c>
      <c r="O1622" s="5">
        <v>0</v>
      </c>
      <c r="P1622" s="5">
        <v>1</v>
      </c>
      <c r="Q1622" s="5">
        <v>0</v>
      </c>
      <c r="R1622" s="5">
        <v>0</v>
      </c>
      <c r="S1622" s="5">
        <f t="shared" si="61"/>
        <v>0</v>
      </c>
      <c r="T1622" s="5">
        <v>2240.8756010000002</v>
      </c>
      <c r="U1622" s="5">
        <f t="shared" si="4"/>
        <v>7.7146219617737728</v>
      </c>
      <c r="V1622" s="2">
        <v>0</v>
      </c>
      <c r="W1622" s="12">
        <v>0</v>
      </c>
      <c r="X1622" s="5">
        <v>3.3416999999999999</v>
      </c>
      <c r="Y1622" s="6">
        <f t="shared" ref="Y1622:Y1681" si="101">X1622*100/3.3417</f>
        <v>100.00000000000001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1</v>
      </c>
      <c r="AG1622" s="5">
        <v>1</v>
      </c>
      <c r="AH1622" s="5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11">
        <v>0</v>
      </c>
      <c r="AT1622" s="5">
        <v>0</v>
      </c>
      <c r="AU1622" s="5">
        <v>1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</row>
    <row r="1623" spans="1:52" ht="15.75" customHeight="1">
      <c r="A1623" s="4">
        <v>43132</v>
      </c>
      <c r="B1623" s="2" t="s">
        <v>5</v>
      </c>
      <c r="C1623" s="2">
        <v>3</v>
      </c>
      <c r="D1623" s="5" t="s">
        <v>10</v>
      </c>
      <c r="E1623" s="5">
        <v>5523.6948480000001</v>
      </c>
      <c r="F1623" s="6">
        <f t="shared" si="0"/>
        <v>8.6168022718737198</v>
      </c>
      <c r="G1623" s="7">
        <v>60008.841</v>
      </c>
      <c r="H1623" s="31">
        <f>G1623+H1622</f>
        <v>113915.088</v>
      </c>
      <c r="I1623" s="10">
        <f t="shared" si="100"/>
        <v>11.643208607738668</v>
      </c>
      <c r="J1623" s="10">
        <v>2</v>
      </c>
      <c r="K1623" s="10">
        <v>344.64</v>
      </c>
      <c r="L1623" s="6">
        <f t="shared" si="59"/>
        <v>5.8425003939680238</v>
      </c>
      <c r="M1623" s="11"/>
      <c r="N1623" s="11">
        <f t="shared" si="60"/>
        <v>0</v>
      </c>
      <c r="O1623" s="5">
        <v>0</v>
      </c>
      <c r="P1623" s="5">
        <v>1</v>
      </c>
      <c r="Q1623" s="5">
        <v>0</v>
      </c>
      <c r="R1623" s="5">
        <v>0</v>
      </c>
      <c r="S1623" s="5">
        <f t="shared" si="61"/>
        <v>0</v>
      </c>
      <c r="T1623" s="5">
        <v>2240.8756010000002</v>
      </c>
      <c r="U1623" s="5">
        <f t="shared" si="4"/>
        <v>7.7146219617737728</v>
      </c>
      <c r="V1623" s="2">
        <v>0</v>
      </c>
      <c r="W1623" s="12">
        <v>0</v>
      </c>
      <c r="X1623" s="5">
        <v>3.3374999999999999</v>
      </c>
      <c r="Y1623" s="6">
        <f t="shared" si="101"/>
        <v>99.874315468174885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1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11">
        <v>0</v>
      </c>
      <c r="AT1623" s="5">
        <v>0</v>
      </c>
      <c r="AU1623" s="5">
        <v>1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</row>
    <row r="1624" spans="1:52" ht="15.75" customHeight="1">
      <c r="A1624" s="4">
        <v>43160</v>
      </c>
      <c r="B1624" s="2" t="s">
        <v>5</v>
      </c>
      <c r="C1624" s="2">
        <v>3</v>
      </c>
      <c r="D1624" s="5" t="s">
        <v>10</v>
      </c>
      <c r="E1624" s="5">
        <v>4142.7711360000003</v>
      </c>
      <c r="F1624" s="6">
        <f t="shared" si="0"/>
        <v>8.3291201994219382</v>
      </c>
      <c r="G1624" s="7">
        <v>87470.513999999996</v>
      </c>
      <c r="H1624" s="31">
        <f t="shared" ref="H1624:H1655" si="102">G1624+H1623</f>
        <v>201385.60200000001</v>
      </c>
      <c r="I1624" s="10">
        <f t="shared" si="100"/>
        <v>12.212976767138109</v>
      </c>
      <c r="J1624" s="10">
        <v>2</v>
      </c>
      <c r="K1624" s="10">
        <v>350.62</v>
      </c>
      <c r="L1624" s="6">
        <f t="shared" si="59"/>
        <v>5.859703015925728</v>
      </c>
      <c r="M1624" s="11"/>
      <c r="N1624" s="11">
        <f t="shared" si="60"/>
        <v>0</v>
      </c>
      <c r="O1624" s="5">
        <v>0</v>
      </c>
      <c r="P1624" s="5">
        <v>1</v>
      </c>
      <c r="Q1624" s="5">
        <v>0</v>
      </c>
      <c r="R1624" s="5">
        <v>0</v>
      </c>
      <c r="S1624" s="5">
        <f t="shared" si="61"/>
        <v>0</v>
      </c>
      <c r="T1624" s="5">
        <v>2240.8756010000002</v>
      </c>
      <c r="U1624" s="5">
        <f t="shared" si="4"/>
        <v>7.7146219617737728</v>
      </c>
      <c r="V1624" s="2">
        <v>0</v>
      </c>
      <c r="W1624" s="12">
        <v>0</v>
      </c>
      <c r="X1624" s="5">
        <v>3.3496000000000001</v>
      </c>
      <c r="Y1624" s="6">
        <f t="shared" si="101"/>
        <v>100.23640661938536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6">
        <v>1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11">
        <v>0</v>
      </c>
      <c r="AT1624" s="5">
        <v>0</v>
      </c>
      <c r="AU1624" s="5">
        <v>1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</row>
    <row r="1625" spans="1:52" ht="15.75" customHeight="1">
      <c r="A1625" s="4">
        <v>43191</v>
      </c>
      <c r="B1625" s="2" t="s">
        <v>5</v>
      </c>
      <c r="C1625" s="2">
        <v>3</v>
      </c>
      <c r="D1625" s="5" t="s">
        <v>10</v>
      </c>
      <c r="E1625" s="5">
        <v>3222.1553279999998</v>
      </c>
      <c r="F1625" s="6">
        <f t="shared" si="0"/>
        <v>8.0778057711410316</v>
      </c>
      <c r="G1625" s="7">
        <v>84419.217000000004</v>
      </c>
      <c r="H1625" s="31">
        <f t="shared" si="102"/>
        <v>285804.81900000002</v>
      </c>
      <c r="I1625" s="10">
        <f t="shared" si="100"/>
        <v>12.56306440577732</v>
      </c>
      <c r="J1625" s="10">
        <v>2</v>
      </c>
      <c r="K1625" s="10">
        <v>351.08</v>
      </c>
      <c r="L1625" s="6">
        <f t="shared" si="59"/>
        <v>5.8610141177239168</v>
      </c>
      <c r="M1625" s="11"/>
      <c r="N1625" s="11">
        <f t="shared" si="60"/>
        <v>0</v>
      </c>
      <c r="O1625" s="5">
        <v>0</v>
      </c>
      <c r="P1625" s="5">
        <v>1</v>
      </c>
      <c r="Q1625" s="5">
        <v>0</v>
      </c>
      <c r="R1625" s="5">
        <v>0</v>
      </c>
      <c r="S1625" s="5">
        <f t="shared" si="61"/>
        <v>0</v>
      </c>
      <c r="T1625" s="5">
        <v>2240.8756010000002</v>
      </c>
      <c r="U1625" s="5">
        <f t="shared" si="4"/>
        <v>7.7146219617737728</v>
      </c>
      <c r="V1625" s="2">
        <v>0</v>
      </c>
      <c r="W1625" s="12">
        <v>0</v>
      </c>
      <c r="X1625" s="5">
        <v>3.3264</v>
      </c>
      <c r="Y1625" s="6">
        <f t="shared" si="101"/>
        <v>99.542149205494212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6">
        <v>0</v>
      </c>
      <c r="AJ1625" s="6">
        <v>1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11">
        <v>0</v>
      </c>
      <c r="AT1625" s="5">
        <v>0</v>
      </c>
      <c r="AU1625" s="5">
        <v>1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</row>
    <row r="1626" spans="1:52" ht="15.75" customHeight="1">
      <c r="A1626" s="9">
        <v>43221</v>
      </c>
      <c r="B1626" s="2" t="s">
        <v>5</v>
      </c>
      <c r="C1626" s="2">
        <v>3</v>
      </c>
      <c r="D1626" s="5" t="s">
        <v>10</v>
      </c>
      <c r="E1626" s="5">
        <v>6904.6185599999999</v>
      </c>
      <c r="F1626" s="6">
        <f t="shared" si="0"/>
        <v>8.8399458231879287</v>
      </c>
      <c r="G1626" s="7">
        <v>76282.425000000003</v>
      </c>
      <c r="H1626" s="31">
        <f t="shared" si="102"/>
        <v>362087.24400000001</v>
      </c>
      <c r="I1626" s="10">
        <f t="shared" si="100"/>
        <v>12.799640467295603</v>
      </c>
      <c r="J1626" s="10">
        <v>2</v>
      </c>
      <c r="K1626" s="10">
        <v>373.8</v>
      </c>
      <c r="L1626" s="6">
        <f t="shared" si="59"/>
        <v>5.9237208950214626</v>
      </c>
      <c r="M1626" s="11"/>
      <c r="N1626" s="11">
        <f t="shared" si="60"/>
        <v>0</v>
      </c>
      <c r="O1626" s="5">
        <v>0</v>
      </c>
      <c r="P1626" s="5">
        <v>1</v>
      </c>
      <c r="Q1626" s="5">
        <v>0</v>
      </c>
      <c r="R1626" s="5">
        <v>0</v>
      </c>
      <c r="S1626" s="5">
        <f t="shared" si="61"/>
        <v>0</v>
      </c>
      <c r="T1626" s="5">
        <v>2240.8756010000002</v>
      </c>
      <c r="U1626" s="5">
        <f t="shared" si="4"/>
        <v>7.7146219617737728</v>
      </c>
      <c r="V1626" s="2">
        <v>0</v>
      </c>
      <c r="W1626" s="12">
        <v>0</v>
      </c>
      <c r="X1626" s="5">
        <v>3.3115999999999999</v>
      </c>
      <c r="Y1626" s="6">
        <f t="shared" si="101"/>
        <v>99.099260855253306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6">
        <v>0</v>
      </c>
      <c r="AJ1626" s="6">
        <v>0</v>
      </c>
      <c r="AK1626" s="6">
        <v>1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11">
        <v>0</v>
      </c>
      <c r="AT1626" s="5">
        <v>0</v>
      </c>
      <c r="AU1626" s="5">
        <v>1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</row>
    <row r="1627" spans="1:52" ht="15.75" customHeight="1">
      <c r="A1627" s="4">
        <v>43252</v>
      </c>
      <c r="B1627" s="2" t="s">
        <v>5</v>
      </c>
      <c r="C1627" s="2">
        <v>3</v>
      </c>
      <c r="D1627" s="5" t="s">
        <v>10</v>
      </c>
      <c r="E1627" s="5">
        <v>4603.0790399999996</v>
      </c>
      <c r="F1627" s="6">
        <f t="shared" si="0"/>
        <v>8.4344807150797649</v>
      </c>
      <c r="G1627" s="7">
        <v>77299.524000000005</v>
      </c>
      <c r="H1627" s="31">
        <f t="shared" si="102"/>
        <v>439386.76800000004</v>
      </c>
      <c r="I1627" s="10">
        <f t="shared" si="100"/>
        <v>12.993135324687684</v>
      </c>
      <c r="J1627" s="10">
        <v>2</v>
      </c>
      <c r="K1627" s="10">
        <v>340.32</v>
      </c>
      <c r="L1627" s="6">
        <f t="shared" si="59"/>
        <v>5.8298863514519272</v>
      </c>
      <c r="M1627" s="11"/>
      <c r="N1627" s="11">
        <f t="shared" si="60"/>
        <v>0</v>
      </c>
      <c r="O1627" s="5">
        <v>0</v>
      </c>
      <c r="P1627" s="5">
        <v>1</v>
      </c>
      <c r="Q1627" s="5">
        <v>0</v>
      </c>
      <c r="R1627" s="5">
        <v>0</v>
      </c>
      <c r="S1627" s="5">
        <f t="shared" si="61"/>
        <v>0</v>
      </c>
      <c r="T1627" s="5">
        <v>2240.8756010000002</v>
      </c>
      <c r="U1627" s="5">
        <f t="shared" si="4"/>
        <v>7.7146219617737728</v>
      </c>
      <c r="V1627" s="2">
        <v>0</v>
      </c>
      <c r="W1627" s="12">
        <v>0</v>
      </c>
      <c r="X1627" s="5">
        <v>3.3117999999999999</v>
      </c>
      <c r="Y1627" s="6">
        <f t="shared" si="101"/>
        <v>99.105245832959284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6">
        <v>0</v>
      </c>
      <c r="AJ1627" s="6">
        <v>0</v>
      </c>
      <c r="AK1627" s="6">
        <v>0</v>
      </c>
      <c r="AL1627" s="6">
        <v>1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11">
        <v>0</v>
      </c>
      <c r="AT1627" s="5">
        <v>0</v>
      </c>
      <c r="AU1627" s="5">
        <v>1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</row>
    <row r="1628" spans="1:52" ht="15.75" customHeight="1">
      <c r="A1628" s="4">
        <v>43282</v>
      </c>
      <c r="B1628" s="2" t="s">
        <v>5</v>
      </c>
      <c r="C1628" s="2">
        <v>3</v>
      </c>
      <c r="D1628" s="5" t="s">
        <v>10</v>
      </c>
      <c r="E1628" s="5">
        <v>7364.9264640000001</v>
      </c>
      <c r="F1628" s="6">
        <f t="shared" si="0"/>
        <v>8.9044843443254997</v>
      </c>
      <c r="G1628" s="7">
        <v>78316.623000000007</v>
      </c>
      <c r="H1628" s="31">
        <f t="shared" si="102"/>
        <v>517703.39100000006</v>
      </c>
      <c r="I1628" s="10">
        <f t="shared" si="100"/>
        <v>13.157157752994097</v>
      </c>
      <c r="J1628" s="10">
        <v>2</v>
      </c>
      <c r="K1628" s="10">
        <v>401.95</v>
      </c>
      <c r="L1628" s="6">
        <f t="shared" si="59"/>
        <v>5.9963277027739696</v>
      </c>
      <c r="M1628" s="11"/>
      <c r="N1628" s="11">
        <f t="shared" si="60"/>
        <v>0</v>
      </c>
      <c r="O1628" s="5">
        <v>0</v>
      </c>
      <c r="P1628" s="5">
        <v>1</v>
      </c>
      <c r="Q1628" s="5">
        <v>0</v>
      </c>
      <c r="R1628" s="5">
        <v>0</v>
      </c>
      <c r="S1628" s="5">
        <f t="shared" si="61"/>
        <v>0</v>
      </c>
      <c r="T1628" s="5">
        <v>2240.8756010000002</v>
      </c>
      <c r="U1628" s="5">
        <f t="shared" si="4"/>
        <v>7.7146219617737728</v>
      </c>
      <c r="V1628" s="2">
        <v>0</v>
      </c>
      <c r="W1628" s="12">
        <v>0</v>
      </c>
      <c r="X1628" s="5">
        <v>3.3098999999999998</v>
      </c>
      <c r="Y1628" s="6">
        <f t="shared" si="101"/>
        <v>99.048388544752683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1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11">
        <v>0</v>
      </c>
      <c r="AT1628" s="5">
        <v>0</v>
      </c>
      <c r="AU1628" s="5">
        <v>1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</row>
    <row r="1629" spans="1:52" ht="15.75" customHeight="1">
      <c r="A1629" s="4">
        <v>43313</v>
      </c>
      <c r="B1629" s="2" t="s">
        <v>5</v>
      </c>
      <c r="C1629" s="2">
        <v>3</v>
      </c>
      <c r="D1629" s="5" t="s">
        <v>10</v>
      </c>
      <c r="E1629" s="5">
        <v>5293.5408960000004</v>
      </c>
      <c r="F1629" s="6">
        <f t="shared" si="0"/>
        <v>8.5742426574549224</v>
      </c>
      <c r="G1629" s="7">
        <v>86453.414999999994</v>
      </c>
      <c r="H1629" s="31">
        <f t="shared" si="102"/>
        <v>604156.8060000001</v>
      </c>
      <c r="I1629" s="10">
        <f t="shared" si="100"/>
        <v>13.311589055806218</v>
      </c>
      <c r="J1629" s="10">
        <v>2</v>
      </c>
      <c r="K1629" s="10">
        <v>390.44</v>
      </c>
      <c r="L1629" s="6">
        <f t="shared" si="59"/>
        <v>5.9672743083067648</v>
      </c>
      <c r="M1629" s="11"/>
      <c r="N1629" s="11">
        <f t="shared" si="60"/>
        <v>0</v>
      </c>
      <c r="O1629" s="5">
        <v>0</v>
      </c>
      <c r="P1629" s="5">
        <v>1</v>
      </c>
      <c r="Q1629" s="5">
        <v>0</v>
      </c>
      <c r="R1629" s="5">
        <v>0</v>
      </c>
      <c r="S1629" s="5">
        <f t="shared" si="61"/>
        <v>0</v>
      </c>
      <c r="T1629" s="5">
        <v>2240.8756010000002</v>
      </c>
      <c r="U1629" s="5">
        <f t="shared" si="4"/>
        <v>7.7146219617737728</v>
      </c>
      <c r="V1629" s="2">
        <v>0</v>
      </c>
      <c r="W1629" s="12">
        <v>0</v>
      </c>
      <c r="X1629" s="5">
        <v>3.3090000000000002</v>
      </c>
      <c r="Y1629" s="6">
        <f t="shared" si="101"/>
        <v>99.021456145075874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1</v>
      </c>
      <c r="AO1629" s="6">
        <v>0</v>
      </c>
      <c r="AP1629" s="6">
        <v>0</v>
      </c>
      <c r="AQ1629" s="6">
        <v>0</v>
      </c>
      <c r="AR1629" s="6">
        <v>0</v>
      </c>
      <c r="AS1629" s="11">
        <v>0</v>
      </c>
      <c r="AT1629" s="5">
        <v>0</v>
      </c>
      <c r="AU1629" s="5">
        <v>1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</row>
    <row r="1630" spans="1:52" ht="15.75" customHeight="1">
      <c r="A1630" s="4">
        <v>43344</v>
      </c>
      <c r="B1630" s="2" t="s">
        <v>5</v>
      </c>
      <c r="C1630" s="2">
        <v>3</v>
      </c>
      <c r="D1630" s="5" t="s">
        <v>10</v>
      </c>
      <c r="E1630" s="5">
        <v>5063.3869439999999</v>
      </c>
      <c r="F1630" s="6">
        <f t="shared" si="0"/>
        <v>8.5297908948840888</v>
      </c>
      <c r="G1630" s="7">
        <v>79333.721999999994</v>
      </c>
      <c r="H1630" s="31">
        <f t="shared" si="102"/>
        <v>683490.52800000005</v>
      </c>
      <c r="I1630" s="10">
        <f t="shared" si="100"/>
        <v>13.434968076966722</v>
      </c>
      <c r="J1630" s="10">
        <v>2</v>
      </c>
      <c r="K1630" s="10">
        <v>346.35</v>
      </c>
      <c r="L1630" s="6">
        <f t="shared" si="59"/>
        <v>5.8474498244686144</v>
      </c>
      <c r="M1630" s="11"/>
      <c r="N1630" s="11">
        <f t="shared" si="60"/>
        <v>0</v>
      </c>
      <c r="O1630" s="5">
        <v>0</v>
      </c>
      <c r="P1630" s="5">
        <v>1</v>
      </c>
      <c r="Q1630" s="5">
        <v>0</v>
      </c>
      <c r="R1630" s="5">
        <v>0</v>
      </c>
      <c r="S1630" s="5">
        <f t="shared" si="61"/>
        <v>0</v>
      </c>
      <c r="T1630" s="5">
        <v>2240.8756010000002</v>
      </c>
      <c r="U1630" s="5">
        <f t="shared" si="4"/>
        <v>7.7146219617737728</v>
      </c>
      <c r="V1630" s="2">
        <v>0</v>
      </c>
      <c r="W1630" s="12">
        <v>0</v>
      </c>
      <c r="X1630" s="5">
        <v>3.3029999999999999</v>
      </c>
      <c r="Y1630" s="6">
        <f t="shared" si="101"/>
        <v>98.841906813897126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1</v>
      </c>
      <c r="AP1630" s="6">
        <v>0</v>
      </c>
      <c r="AQ1630" s="6">
        <v>0</v>
      </c>
      <c r="AR1630" s="6">
        <v>0</v>
      </c>
      <c r="AS1630" s="11">
        <v>0</v>
      </c>
      <c r="AT1630" s="5">
        <v>0</v>
      </c>
      <c r="AU1630" s="5">
        <v>1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</row>
    <row r="1631" spans="1:52" ht="15.75" customHeight="1">
      <c r="A1631" s="4">
        <v>43374</v>
      </c>
      <c r="B1631" s="2" t="s">
        <v>5</v>
      </c>
      <c r="C1631" s="2">
        <v>3</v>
      </c>
      <c r="D1631" s="5" t="s">
        <v>10</v>
      </c>
      <c r="E1631" s="5">
        <v>8745.8501759999999</v>
      </c>
      <c r="F1631" s="6">
        <f t="shared" si="0"/>
        <v>9.0763346012521584</v>
      </c>
      <c r="G1631" s="7">
        <v>48820.752</v>
      </c>
      <c r="H1631" s="31">
        <f t="shared" si="102"/>
        <v>732311.28</v>
      </c>
      <c r="I1631" s="10">
        <f t="shared" si="100"/>
        <v>13.503960948453674</v>
      </c>
      <c r="J1631" s="10">
        <v>2</v>
      </c>
      <c r="K1631" s="10">
        <v>383.7</v>
      </c>
      <c r="L1631" s="6">
        <f t="shared" si="59"/>
        <v>5.9498609972529071</v>
      </c>
      <c r="M1631" s="11"/>
      <c r="N1631" s="11">
        <f t="shared" si="60"/>
        <v>0</v>
      </c>
      <c r="O1631" s="5">
        <v>0</v>
      </c>
      <c r="P1631" s="5">
        <v>1</v>
      </c>
      <c r="Q1631" s="5">
        <v>0</v>
      </c>
      <c r="R1631" s="5">
        <v>0</v>
      </c>
      <c r="S1631" s="5">
        <f t="shared" si="61"/>
        <v>0</v>
      </c>
      <c r="T1631" s="5">
        <v>2240.8756010000002</v>
      </c>
      <c r="U1631" s="5">
        <f t="shared" si="4"/>
        <v>7.7146219617737728</v>
      </c>
      <c r="V1631" s="2">
        <v>0</v>
      </c>
      <c r="W1631" s="12">
        <v>0</v>
      </c>
      <c r="X1631" s="5">
        <v>3.2930000000000001</v>
      </c>
      <c r="Y1631" s="6">
        <f t="shared" si="101"/>
        <v>98.542657928599226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1</v>
      </c>
      <c r="AQ1631" s="6">
        <v>0</v>
      </c>
      <c r="AR1631" s="6">
        <v>0</v>
      </c>
      <c r="AS1631" s="11">
        <v>0</v>
      </c>
      <c r="AT1631" s="5">
        <v>0</v>
      </c>
      <c r="AU1631" s="5">
        <v>1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</row>
    <row r="1632" spans="1:52" ht="15.75" customHeight="1">
      <c r="A1632" s="4">
        <v>43405</v>
      </c>
      <c r="B1632" s="2" t="s">
        <v>5</v>
      </c>
      <c r="C1632" s="2">
        <v>3</v>
      </c>
      <c r="D1632" s="5" t="s">
        <v>10</v>
      </c>
      <c r="E1632" s="5">
        <v>6444.3106559999997</v>
      </c>
      <c r="F1632" s="6">
        <f t="shared" si="0"/>
        <v>8.770952951700977</v>
      </c>
      <c r="G1632" s="7">
        <v>41701.059000000001</v>
      </c>
      <c r="H1632" s="31">
        <f t="shared" si="102"/>
        <v>774012.33900000004</v>
      </c>
      <c r="I1632" s="10">
        <f t="shared" si="100"/>
        <v>13.559343094305259</v>
      </c>
      <c r="J1632" s="10">
        <v>2</v>
      </c>
      <c r="K1632" s="10">
        <v>402.49</v>
      </c>
      <c r="L1632" s="6">
        <f t="shared" si="59"/>
        <v>5.9976702518294864</v>
      </c>
      <c r="M1632" s="11"/>
      <c r="N1632" s="11">
        <f t="shared" si="60"/>
        <v>0</v>
      </c>
      <c r="O1632" s="5">
        <v>0</v>
      </c>
      <c r="P1632" s="5">
        <v>1</v>
      </c>
      <c r="Q1632" s="5">
        <v>0</v>
      </c>
      <c r="R1632" s="5">
        <v>0</v>
      </c>
      <c r="S1632" s="5">
        <f t="shared" si="61"/>
        <v>0</v>
      </c>
      <c r="T1632" s="5">
        <v>2240.8756010000002</v>
      </c>
      <c r="U1632" s="5">
        <f t="shared" si="4"/>
        <v>7.7146219617737728</v>
      </c>
      <c r="V1632" s="2">
        <v>0</v>
      </c>
      <c r="W1632" s="12">
        <v>0</v>
      </c>
      <c r="X1632" s="5">
        <v>3.319</v>
      </c>
      <c r="Y1632" s="6">
        <f t="shared" si="101"/>
        <v>99.320705030373759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1</v>
      </c>
      <c r="AR1632" s="6">
        <v>0</v>
      </c>
      <c r="AS1632" s="11">
        <v>0</v>
      </c>
      <c r="AT1632" s="5">
        <v>0</v>
      </c>
      <c r="AU1632" s="5">
        <v>1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</row>
    <row r="1633" spans="1:52" ht="15.75" customHeight="1">
      <c r="A1633" s="4">
        <v>43435</v>
      </c>
      <c r="B1633" s="2" t="s">
        <v>5</v>
      </c>
      <c r="C1633" s="2">
        <v>3</v>
      </c>
      <c r="D1633" s="5" t="s">
        <v>10</v>
      </c>
      <c r="E1633" s="5">
        <v>7364.9264640000001</v>
      </c>
      <c r="F1633" s="6">
        <f t="shared" si="0"/>
        <v>8.9044843443254997</v>
      </c>
      <c r="G1633" s="7">
        <v>47803.652999999998</v>
      </c>
      <c r="H1633" s="31">
        <f t="shared" si="102"/>
        <v>821815.99200000009</v>
      </c>
      <c r="I1633" s="10">
        <f t="shared" si="100"/>
        <v>13.61927179496467</v>
      </c>
      <c r="J1633" s="10">
        <v>2</v>
      </c>
      <c r="K1633" s="10">
        <v>390.49</v>
      </c>
      <c r="L1633" s="6">
        <f t="shared" si="59"/>
        <v>5.9674023607572231</v>
      </c>
      <c r="M1633" s="11"/>
      <c r="N1633" s="11">
        <f t="shared" si="60"/>
        <v>0</v>
      </c>
      <c r="O1633" s="5">
        <v>0</v>
      </c>
      <c r="P1633" s="5">
        <v>1</v>
      </c>
      <c r="Q1633" s="5">
        <v>0</v>
      </c>
      <c r="R1633" s="5">
        <v>0</v>
      </c>
      <c r="S1633" s="5">
        <f t="shared" si="61"/>
        <v>0</v>
      </c>
      <c r="T1633" s="5">
        <v>2240.8756010000002</v>
      </c>
      <c r="U1633" s="5">
        <f t="shared" si="4"/>
        <v>7.7146219617737728</v>
      </c>
      <c r="V1633" s="2">
        <v>0</v>
      </c>
      <c r="W1633" s="12">
        <v>0</v>
      </c>
      <c r="X1633" s="5">
        <v>3.2964000000000002</v>
      </c>
      <c r="Y1633" s="6">
        <f t="shared" si="101"/>
        <v>98.644402549600514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1</v>
      </c>
      <c r="AS1633" s="11">
        <v>0</v>
      </c>
      <c r="AT1633" s="5">
        <v>0</v>
      </c>
      <c r="AU1633" s="5">
        <v>1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</row>
    <row r="1634" spans="1:52" ht="15.75" customHeight="1">
      <c r="A1634" s="4">
        <v>43466</v>
      </c>
      <c r="B1634" s="2" t="s">
        <v>5</v>
      </c>
      <c r="C1634" s="2">
        <v>3</v>
      </c>
      <c r="D1634" s="5" t="s">
        <v>10</v>
      </c>
      <c r="E1634" s="5">
        <v>6329.2902400000003</v>
      </c>
      <c r="F1634" s="6">
        <f t="shared" si="0"/>
        <v>8.7529433824692831</v>
      </c>
      <c r="G1634" s="7">
        <v>44921.872499999998</v>
      </c>
      <c r="H1634" s="31">
        <f t="shared" si="102"/>
        <v>866737.86450000014</v>
      </c>
      <c r="I1634" s="10">
        <f t="shared" si="100"/>
        <v>13.672491862295518</v>
      </c>
      <c r="J1634" s="10">
        <v>2</v>
      </c>
      <c r="K1634" s="10">
        <v>401.35</v>
      </c>
      <c r="L1634" s="6">
        <f t="shared" si="59"/>
        <v>5.9948338645775863</v>
      </c>
      <c r="M1634" s="11"/>
      <c r="N1634" s="11">
        <f t="shared" si="60"/>
        <v>0</v>
      </c>
      <c r="O1634" s="5">
        <v>0</v>
      </c>
      <c r="P1634" s="5">
        <v>1</v>
      </c>
      <c r="Q1634" s="5">
        <v>0</v>
      </c>
      <c r="R1634" s="5">
        <v>0</v>
      </c>
      <c r="S1634" s="5">
        <f t="shared" si="61"/>
        <v>0</v>
      </c>
      <c r="T1634" s="5">
        <v>2240.8756010000002</v>
      </c>
      <c r="U1634" s="5">
        <f t="shared" si="4"/>
        <v>7.7146219617737728</v>
      </c>
      <c r="V1634" s="2">
        <v>0</v>
      </c>
      <c r="W1634" s="12">
        <v>0</v>
      </c>
      <c r="X1634" s="5">
        <v>3.3001999999999998</v>
      </c>
      <c r="Y1634" s="6">
        <f t="shared" si="101"/>
        <v>98.758117126013701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1</v>
      </c>
      <c r="AH1634" s="5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11">
        <v>0</v>
      </c>
      <c r="AT1634" s="5">
        <v>0</v>
      </c>
      <c r="AU1634" s="5">
        <v>1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</row>
    <row r="1635" spans="1:52" ht="15.75" customHeight="1">
      <c r="A1635" s="4">
        <v>43497</v>
      </c>
      <c r="B1635" s="2" t="s">
        <v>5</v>
      </c>
      <c r="C1635" s="2">
        <v>3</v>
      </c>
      <c r="D1635" s="5" t="s">
        <v>10</v>
      </c>
      <c r="E1635" s="5">
        <v>5842.4217600000002</v>
      </c>
      <c r="F1635" s="6">
        <f t="shared" si="0"/>
        <v>8.6729006747957467</v>
      </c>
      <c r="G1635" s="7">
        <v>50007.3675</v>
      </c>
      <c r="H1635" s="31">
        <f t="shared" si="102"/>
        <v>916745.23200000019</v>
      </c>
      <c r="I1635" s="10">
        <f t="shared" si="100"/>
        <v>13.728584884938318</v>
      </c>
      <c r="J1635" s="10">
        <v>2</v>
      </c>
      <c r="K1635" s="10">
        <v>389.37</v>
      </c>
      <c r="L1635" s="6">
        <f t="shared" si="59"/>
        <v>5.9645300483677772</v>
      </c>
      <c r="M1635" s="11"/>
      <c r="N1635" s="11">
        <f t="shared" si="60"/>
        <v>0</v>
      </c>
      <c r="O1635" s="5">
        <v>0</v>
      </c>
      <c r="P1635" s="5">
        <v>1</v>
      </c>
      <c r="Q1635" s="5">
        <v>0</v>
      </c>
      <c r="R1635" s="5">
        <v>0</v>
      </c>
      <c r="S1635" s="5">
        <f t="shared" si="61"/>
        <v>0</v>
      </c>
      <c r="T1635" s="5">
        <v>2240.8756010000002</v>
      </c>
      <c r="U1635" s="5">
        <f t="shared" si="4"/>
        <v>7.7146219617737728</v>
      </c>
      <c r="V1635" s="2">
        <v>0</v>
      </c>
      <c r="W1635" s="12">
        <v>0</v>
      </c>
      <c r="X1635" s="5">
        <v>3.2951999999999999</v>
      </c>
      <c r="Y1635" s="6">
        <f t="shared" si="101"/>
        <v>98.608492683364759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1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11">
        <v>0</v>
      </c>
      <c r="AT1635" s="5">
        <v>0</v>
      </c>
      <c r="AU1635" s="5">
        <v>1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</row>
    <row r="1636" spans="1:52" ht="15.75" customHeight="1">
      <c r="A1636" s="4">
        <v>43525</v>
      </c>
      <c r="B1636" s="2" t="s">
        <v>5</v>
      </c>
      <c r="C1636" s="2">
        <v>3</v>
      </c>
      <c r="D1636" s="5" t="s">
        <v>10</v>
      </c>
      <c r="E1636" s="5">
        <v>4381.8163199999999</v>
      </c>
      <c r="F1636" s="6">
        <f t="shared" si="0"/>
        <v>8.385218602343965</v>
      </c>
      <c r="G1636" s="7">
        <v>72892.095000000001</v>
      </c>
      <c r="H1636" s="31">
        <f t="shared" si="102"/>
        <v>989637.32700000016</v>
      </c>
      <c r="I1636" s="10">
        <f t="shared" si="100"/>
        <v>13.805093818629578</v>
      </c>
      <c r="J1636" s="10">
        <v>2</v>
      </c>
      <c r="K1636" s="10">
        <v>384.07</v>
      </c>
      <c r="L1636" s="6">
        <f t="shared" si="59"/>
        <v>5.950824827641287</v>
      </c>
      <c r="M1636" s="11"/>
      <c r="N1636" s="11">
        <f t="shared" si="60"/>
        <v>0</v>
      </c>
      <c r="O1636" s="5">
        <v>0</v>
      </c>
      <c r="P1636" s="5">
        <v>1</v>
      </c>
      <c r="Q1636" s="5">
        <v>0</v>
      </c>
      <c r="R1636" s="5">
        <v>0</v>
      </c>
      <c r="S1636" s="5">
        <f t="shared" si="61"/>
        <v>0</v>
      </c>
      <c r="T1636" s="5">
        <v>2240.8756010000002</v>
      </c>
      <c r="U1636" s="5">
        <f t="shared" si="4"/>
        <v>7.7146219617737728</v>
      </c>
      <c r="V1636" s="2">
        <v>0</v>
      </c>
      <c r="W1636" s="12">
        <v>0</v>
      </c>
      <c r="X1636" s="5">
        <v>3.2936000000000001</v>
      </c>
      <c r="Y1636" s="6">
        <f t="shared" si="101"/>
        <v>98.560612861717104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6">
        <v>1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11">
        <v>0</v>
      </c>
      <c r="AT1636" s="5">
        <v>0</v>
      </c>
      <c r="AU1636" s="5">
        <v>1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</row>
    <row r="1637" spans="1:52" ht="15.75" customHeight="1">
      <c r="A1637" s="4">
        <v>43556</v>
      </c>
      <c r="B1637" s="2" t="s">
        <v>5</v>
      </c>
      <c r="C1637" s="2">
        <v>3</v>
      </c>
      <c r="D1637" s="5" t="s">
        <v>10</v>
      </c>
      <c r="E1637" s="5">
        <v>3408.0793600000002</v>
      </c>
      <c r="F1637" s="6">
        <f t="shared" si="0"/>
        <v>8.1339041740630584</v>
      </c>
      <c r="G1637" s="7">
        <v>70349.347500000003</v>
      </c>
      <c r="H1637" s="31">
        <f t="shared" si="102"/>
        <v>1059986.6745000002</v>
      </c>
      <c r="I1637" s="10">
        <f t="shared" si="100"/>
        <v>13.873766894782817</v>
      </c>
      <c r="J1637" s="10">
        <v>2</v>
      </c>
      <c r="K1637" s="10">
        <v>374.23</v>
      </c>
      <c r="L1637" s="6">
        <f t="shared" si="59"/>
        <v>5.9248705816579976</v>
      </c>
      <c r="M1637" s="11"/>
      <c r="N1637" s="11">
        <f t="shared" si="60"/>
        <v>0</v>
      </c>
      <c r="O1637" s="5">
        <v>0</v>
      </c>
      <c r="P1637" s="5">
        <v>1</v>
      </c>
      <c r="Q1637" s="5">
        <v>0</v>
      </c>
      <c r="R1637" s="5">
        <v>0</v>
      </c>
      <c r="S1637" s="5">
        <f t="shared" si="61"/>
        <v>0</v>
      </c>
      <c r="T1637" s="5">
        <v>2240.8756010000002</v>
      </c>
      <c r="U1637" s="5">
        <f t="shared" si="4"/>
        <v>7.7146219617737728</v>
      </c>
      <c r="V1637" s="2">
        <v>0</v>
      </c>
      <c r="W1637" s="12">
        <v>0</v>
      </c>
      <c r="X1637" s="5">
        <v>3.2863000000000002</v>
      </c>
      <c r="Y1637" s="6">
        <f t="shared" si="101"/>
        <v>98.342161175449618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6">
        <v>0</v>
      </c>
      <c r="AJ1637" s="6">
        <v>1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11">
        <v>0</v>
      </c>
      <c r="AT1637" s="5">
        <v>0</v>
      </c>
      <c r="AU1637" s="5">
        <v>1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</row>
    <row r="1638" spans="1:52" ht="15.75" customHeight="1">
      <c r="A1638" s="9">
        <v>43586</v>
      </c>
      <c r="B1638" s="2" t="s">
        <v>5</v>
      </c>
      <c r="C1638" s="2">
        <v>3</v>
      </c>
      <c r="D1638" s="5" t="s">
        <v>10</v>
      </c>
      <c r="E1638" s="5">
        <v>7303.0272000000004</v>
      </c>
      <c r="F1638" s="6">
        <f t="shared" si="0"/>
        <v>8.8960442261099555</v>
      </c>
      <c r="G1638" s="7">
        <v>63568.6875</v>
      </c>
      <c r="H1638" s="31">
        <f t="shared" si="102"/>
        <v>1123555.3620000002</v>
      </c>
      <c r="I1638" s="10">
        <f t="shared" si="100"/>
        <v>13.932008645761972</v>
      </c>
      <c r="J1638" s="10">
        <v>2</v>
      </c>
      <c r="K1638" s="10">
        <v>425.1</v>
      </c>
      <c r="L1638" s="6">
        <f t="shared" si="59"/>
        <v>6.0523244353647447</v>
      </c>
      <c r="M1638" s="11"/>
      <c r="N1638" s="11">
        <f t="shared" si="60"/>
        <v>0</v>
      </c>
      <c r="O1638" s="5">
        <v>0</v>
      </c>
      <c r="P1638" s="5">
        <v>1</v>
      </c>
      <c r="Q1638" s="5">
        <v>0</v>
      </c>
      <c r="R1638" s="5">
        <v>0</v>
      </c>
      <c r="S1638" s="5">
        <f t="shared" si="61"/>
        <v>0</v>
      </c>
      <c r="T1638" s="5">
        <v>2240.8756010000002</v>
      </c>
      <c r="U1638" s="5">
        <f t="shared" si="4"/>
        <v>7.7146219617737728</v>
      </c>
      <c r="V1638" s="2">
        <v>0</v>
      </c>
      <c r="W1638" s="12">
        <v>0</v>
      </c>
      <c r="X1638" s="5">
        <v>3.2789000000000001</v>
      </c>
      <c r="Y1638" s="6">
        <f t="shared" si="101"/>
        <v>98.120717000329179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6">
        <v>0</v>
      </c>
      <c r="AJ1638" s="6">
        <v>0</v>
      </c>
      <c r="AK1638" s="6">
        <v>1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11">
        <v>0</v>
      </c>
      <c r="AT1638" s="5">
        <v>0</v>
      </c>
      <c r="AU1638" s="5">
        <v>1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</row>
    <row r="1639" spans="1:52" ht="15.75" customHeight="1">
      <c r="A1639" s="4">
        <v>43617</v>
      </c>
      <c r="B1639" s="2" t="s">
        <v>5</v>
      </c>
      <c r="C1639" s="2">
        <v>3</v>
      </c>
      <c r="D1639" s="5" t="s">
        <v>10</v>
      </c>
      <c r="E1639" s="5">
        <v>4868.6848</v>
      </c>
      <c r="F1639" s="6">
        <f t="shared" si="0"/>
        <v>8.4905791180017918</v>
      </c>
      <c r="G1639" s="7">
        <v>64416.27</v>
      </c>
      <c r="H1639" s="31">
        <f t="shared" si="102"/>
        <v>1187971.6320000002</v>
      </c>
      <c r="I1639" s="10">
        <f t="shared" si="100"/>
        <v>13.987757899831745</v>
      </c>
      <c r="J1639" s="10">
        <v>2</v>
      </c>
      <c r="K1639" s="10">
        <v>374.76</v>
      </c>
      <c r="L1639" s="6">
        <f t="shared" si="59"/>
        <v>5.9262858210829874</v>
      </c>
      <c r="M1639" s="11"/>
      <c r="N1639" s="11">
        <f t="shared" si="60"/>
        <v>0</v>
      </c>
      <c r="O1639" s="5">
        <v>0</v>
      </c>
      <c r="P1639" s="5">
        <v>1</v>
      </c>
      <c r="Q1639" s="5">
        <v>0</v>
      </c>
      <c r="R1639" s="5">
        <v>0</v>
      </c>
      <c r="S1639" s="5">
        <f t="shared" si="61"/>
        <v>0</v>
      </c>
      <c r="T1639" s="5">
        <v>2240.8756010000002</v>
      </c>
      <c r="U1639" s="5">
        <f t="shared" si="4"/>
        <v>7.7146219617737728</v>
      </c>
      <c r="V1639" s="2">
        <v>0</v>
      </c>
      <c r="W1639" s="12">
        <v>0</v>
      </c>
      <c r="X1639" s="5">
        <v>3.3014000000000001</v>
      </c>
      <c r="Y1639" s="6">
        <f t="shared" si="101"/>
        <v>98.794026992249456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6">
        <v>0</v>
      </c>
      <c r="AJ1639" s="6">
        <v>0</v>
      </c>
      <c r="AK1639" s="6">
        <v>0</v>
      </c>
      <c r="AL1639" s="6">
        <v>1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11">
        <v>0</v>
      </c>
      <c r="AT1639" s="5">
        <v>0</v>
      </c>
      <c r="AU1639" s="5">
        <v>1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</row>
    <row r="1640" spans="1:52" ht="15.75" customHeight="1">
      <c r="A1640" s="4">
        <v>43647</v>
      </c>
      <c r="B1640" s="2" t="s">
        <v>5</v>
      </c>
      <c r="C1640" s="2">
        <v>3</v>
      </c>
      <c r="D1640" s="5" t="s">
        <v>10</v>
      </c>
      <c r="E1640" s="5">
        <v>7789.8956799999996</v>
      </c>
      <c r="F1640" s="6">
        <f t="shared" si="0"/>
        <v>8.9605827472475266</v>
      </c>
      <c r="G1640" s="7">
        <v>65263.852500000001</v>
      </c>
      <c r="H1640" s="31">
        <f t="shared" si="102"/>
        <v>1253235.4845000003</v>
      </c>
      <c r="I1640" s="10">
        <f t="shared" si="100"/>
        <v>14.041239152772619</v>
      </c>
      <c r="J1640" s="10">
        <v>2</v>
      </c>
      <c r="K1640" s="10">
        <v>428.56</v>
      </c>
      <c r="L1640" s="6">
        <f t="shared" si="59"/>
        <v>6.0604307515727047</v>
      </c>
      <c r="M1640" s="11"/>
      <c r="N1640" s="11">
        <f t="shared" si="60"/>
        <v>0</v>
      </c>
      <c r="O1640" s="5">
        <v>0</v>
      </c>
      <c r="P1640" s="5">
        <v>1</v>
      </c>
      <c r="Q1640" s="5">
        <v>0</v>
      </c>
      <c r="R1640" s="5">
        <v>0</v>
      </c>
      <c r="S1640" s="5">
        <f t="shared" si="61"/>
        <v>0</v>
      </c>
      <c r="T1640" s="5">
        <v>2240.8756010000002</v>
      </c>
      <c r="U1640" s="5">
        <f t="shared" si="4"/>
        <v>7.7146219617737728</v>
      </c>
      <c r="V1640" s="2">
        <v>0</v>
      </c>
      <c r="W1640" s="12">
        <v>0</v>
      </c>
      <c r="X1640" s="5">
        <v>3.2804000000000002</v>
      </c>
      <c r="Y1640" s="6">
        <f t="shared" si="101"/>
        <v>98.165604333123866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1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11">
        <v>0</v>
      </c>
      <c r="AT1640" s="5">
        <v>0</v>
      </c>
      <c r="AU1640" s="5">
        <v>1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</row>
    <row r="1641" spans="1:52" ht="15.75" customHeight="1">
      <c r="A1641" s="4">
        <v>43678</v>
      </c>
      <c r="B1641" s="2" t="s">
        <v>5</v>
      </c>
      <c r="C1641" s="2">
        <v>3</v>
      </c>
      <c r="D1641" s="5" t="s">
        <v>10</v>
      </c>
      <c r="E1641" s="5">
        <v>5598.9875199999997</v>
      </c>
      <c r="F1641" s="6">
        <f t="shared" si="0"/>
        <v>8.630341060376951</v>
      </c>
      <c r="G1641" s="7">
        <v>72044.512499999997</v>
      </c>
      <c r="H1641" s="31">
        <f t="shared" si="102"/>
        <v>1325279.9970000002</v>
      </c>
      <c r="I1641" s="10">
        <f t="shared" si="100"/>
        <v>14.097134313568418</v>
      </c>
      <c r="J1641" s="10">
        <v>2</v>
      </c>
      <c r="K1641" s="10">
        <v>388</v>
      </c>
      <c r="L1641" s="6">
        <f t="shared" si="59"/>
        <v>5.9610053396232736</v>
      </c>
      <c r="M1641" s="11"/>
      <c r="N1641" s="11">
        <f t="shared" si="60"/>
        <v>0</v>
      </c>
      <c r="O1641" s="5">
        <v>0</v>
      </c>
      <c r="P1641" s="5">
        <v>1</v>
      </c>
      <c r="Q1641" s="5">
        <v>0</v>
      </c>
      <c r="R1641" s="5">
        <v>0</v>
      </c>
      <c r="S1641" s="5">
        <f t="shared" si="61"/>
        <v>0</v>
      </c>
      <c r="T1641" s="5">
        <v>2240.8756010000002</v>
      </c>
      <c r="U1641" s="5">
        <f t="shared" si="4"/>
        <v>7.7146219617737728</v>
      </c>
      <c r="V1641" s="2">
        <v>0</v>
      </c>
      <c r="W1641" s="12">
        <v>0</v>
      </c>
      <c r="X1641" s="5">
        <v>3.2833999999999999</v>
      </c>
      <c r="Y1641" s="6">
        <f t="shared" si="101"/>
        <v>98.255378998713226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1</v>
      </c>
      <c r="AO1641" s="6">
        <v>0</v>
      </c>
      <c r="AP1641" s="6">
        <v>0</v>
      </c>
      <c r="AQ1641" s="6">
        <v>0</v>
      </c>
      <c r="AR1641" s="6">
        <v>0</v>
      </c>
      <c r="AS1641" s="11">
        <v>0</v>
      </c>
      <c r="AT1641" s="5">
        <v>0</v>
      </c>
      <c r="AU1641" s="5">
        <v>1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</row>
    <row r="1642" spans="1:52" ht="15.75" customHeight="1">
      <c r="A1642" s="4">
        <v>43709</v>
      </c>
      <c r="B1642" s="2" t="s">
        <v>5</v>
      </c>
      <c r="C1642" s="2">
        <v>3</v>
      </c>
      <c r="D1642" s="5" t="s">
        <v>10</v>
      </c>
      <c r="E1642" s="5">
        <v>5355.5532800000001</v>
      </c>
      <c r="F1642" s="6">
        <f t="shared" si="0"/>
        <v>8.5858892978061156</v>
      </c>
      <c r="G1642" s="7">
        <v>66111.434999999998</v>
      </c>
      <c r="H1642" s="31">
        <f t="shared" si="102"/>
        <v>1391391.4320000003</v>
      </c>
      <c r="I1642" s="10">
        <f t="shared" si="100"/>
        <v>14.145814834626069</v>
      </c>
      <c r="J1642" s="10">
        <v>2</v>
      </c>
      <c r="K1642" s="10">
        <v>390.59</v>
      </c>
      <c r="L1642" s="6">
        <f t="shared" si="59"/>
        <v>5.967658416476346</v>
      </c>
      <c r="M1642" s="11"/>
      <c r="N1642" s="11">
        <f t="shared" si="60"/>
        <v>0</v>
      </c>
      <c r="O1642" s="5">
        <v>0</v>
      </c>
      <c r="P1642" s="5">
        <v>1</v>
      </c>
      <c r="Q1642" s="5">
        <v>0</v>
      </c>
      <c r="R1642" s="5">
        <v>0</v>
      </c>
      <c r="S1642" s="5">
        <f t="shared" si="61"/>
        <v>0</v>
      </c>
      <c r="T1642" s="5">
        <v>2240.8756010000002</v>
      </c>
      <c r="U1642" s="5">
        <f t="shared" si="4"/>
        <v>7.7146219617737728</v>
      </c>
      <c r="V1642" s="2">
        <v>0</v>
      </c>
      <c r="W1642" s="12">
        <v>0</v>
      </c>
      <c r="X1642" s="5">
        <v>3.2850000000000001</v>
      </c>
      <c r="Y1642" s="6">
        <f t="shared" si="101"/>
        <v>98.303258820360895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1</v>
      </c>
      <c r="AP1642" s="6">
        <v>0</v>
      </c>
      <c r="AQ1642" s="6">
        <v>0</v>
      </c>
      <c r="AR1642" s="6">
        <v>0</v>
      </c>
      <c r="AS1642" s="11">
        <v>0</v>
      </c>
      <c r="AT1642" s="5">
        <v>0</v>
      </c>
      <c r="AU1642" s="5">
        <v>1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</row>
    <row r="1643" spans="1:52" ht="15.75" customHeight="1">
      <c r="A1643" s="4">
        <v>43739</v>
      </c>
      <c r="B1643" s="2" t="s">
        <v>5</v>
      </c>
      <c r="C1643" s="2">
        <v>3</v>
      </c>
      <c r="D1643" s="5" t="s">
        <v>10</v>
      </c>
      <c r="E1643" s="5">
        <v>9250.5011200000008</v>
      </c>
      <c r="F1643" s="6">
        <f t="shared" si="0"/>
        <v>9.132433004174187</v>
      </c>
      <c r="G1643" s="7">
        <v>40683.96</v>
      </c>
      <c r="H1643" s="31">
        <f t="shared" si="102"/>
        <v>1432075.3920000002</v>
      </c>
      <c r="I1643" s="10">
        <f t="shared" si="100"/>
        <v>14.174635273161561</v>
      </c>
      <c r="J1643" s="10">
        <v>2</v>
      </c>
      <c r="K1643" s="10">
        <v>405.46</v>
      </c>
      <c r="L1643" s="6">
        <f t="shared" si="59"/>
        <v>6.0050222250400473</v>
      </c>
      <c r="M1643" s="11"/>
      <c r="N1643" s="11">
        <f t="shared" si="60"/>
        <v>0</v>
      </c>
      <c r="O1643" s="5">
        <v>0</v>
      </c>
      <c r="P1643" s="5">
        <v>1</v>
      </c>
      <c r="Q1643" s="5">
        <v>0</v>
      </c>
      <c r="R1643" s="5">
        <v>0</v>
      </c>
      <c r="S1643" s="5">
        <f t="shared" si="61"/>
        <v>0</v>
      </c>
      <c r="T1643" s="5">
        <v>2240.8756010000002</v>
      </c>
      <c r="U1643" s="5">
        <f t="shared" si="4"/>
        <v>7.7146219617737728</v>
      </c>
      <c r="V1643" s="2">
        <v>0</v>
      </c>
      <c r="W1643" s="12">
        <v>0</v>
      </c>
      <c r="X1643" s="5">
        <v>3.2894000000000001</v>
      </c>
      <c r="Y1643" s="6">
        <f t="shared" si="101"/>
        <v>98.434928329891974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1</v>
      </c>
      <c r="AQ1643" s="6">
        <v>0</v>
      </c>
      <c r="AR1643" s="6">
        <v>0</v>
      </c>
      <c r="AS1643" s="11">
        <v>0</v>
      </c>
      <c r="AT1643" s="5">
        <v>0</v>
      </c>
      <c r="AU1643" s="5">
        <v>1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</row>
    <row r="1644" spans="1:52" ht="15.75" customHeight="1">
      <c r="A1644" s="4">
        <v>43770</v>
      </c>
      <c r="B1644" s="2" t="s">
        <v>5</v>
      </c>
      <c r="C1644" s="2">
        <v>3</v>
      </c>
      <c r="D1644" s="5" t="s">
        <v>10</v>
      </c>
      <c r="E1644" s="5">
        <v>6816.1587200000004</v>
      </c>
      <c r="F1644" s="6">
        <f t="shared" si="0"/>
        <v>8.8270513546230038</v>
      </c>
      <c r="G1644" s="7">
        <v>34750.8825</v>
      </c>
      <c r="H1644" s="31">
        <f t="shared" si="102"/>
        <v>1466826.2745000003</v>
      </c>
      <c r="I1644" s="10">
        <f t="shared" si="100"/>
        <v>14.198611627822258</v>
      </c>
      <c r="J1644" s="10">
        <v>2</v>
      </c>
      <c r="K1644" s="10">
        <v>410.6</v>
      </c>
      <c r="L1644" s="6">
        <f t="shared" si="59"/>
        <v>6.0176195045848333</v>
      </c>
      <c r="M1644" s="11"/>
      <c r="N1644" s="11">
        <f t="shared" si="60"/>
        <v>0</v>
      </c>
      <c r="O1644" s="5">
        <v>0</v>
      </c>
      <c r="P1644" s="5">
        <v>1</v>
      </c>
      <c r="Q1644" s="5">
        <v>0</v>
      </c>
      <c r="R1644" s="5">
        <v>0</v>
      </c>
      <c r="S1644" s="5">
        <f t="shared" si="61"/>
        <v>0</v>
      </c>
      <c r="T1644" s="5">
        <v>2240.8756010000002</v>
      </c>
      <c r="U1644" s="5">
        <f t="shared" si="4"/>
        <v>7.7146219617737728</v>
      </c>
      <c r="V1644" s="2">
        <v>0</v>
      </c>
      <c r="W1644" s="12">
        <v>0</v>
      </c>
      <c r="X1644" s="5">
        <v>3.2827000000000002</v>
      </c>
      <c r="Y1644" s="6">
        <f t="shared" si="101"/>
        <v>98.234431576742395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1</v>
      </c>
      <c r="AR1644" s="6">
        <v>0</v>
      </c>
      <c r="AS1644" s="11">
        <v>0</v>
      </c>
      <c r="AT1644" s="5">
        <v>0</v>
      </c>
      <c r="AU1644" s="5">
        <v>1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</row>
    <row r="1645" spans="1:52" ht="15.75" customHeight="1">
      <c r="A1645" s="4">
        <v>43800</v>
      </c>
      <c r="B1645" s="2" t="s">
        <v>5</v>
      </c>
      <c r="C1645" s="2">
        <v>3</v>
      </c>
      <c r="D1645" s="5" t="s">
        <v>10</v>
      </c>
      <c r="E1645" s="5">
        <v>7789.8956799999996</v>
      </c>
      <c r="F1645" s="6">
        <f t="shared" si="0"/>
        <v>8.9605827472475266</v>
      </c>
      <c r="G1645" s="7">
        <v>39836.377500000002</v>
      </c>
      <c r="H1645" s="31">
        <f t="shared" si="102"/>
        <v>1506662.6520000002</v>
      </c>
      <c r="I1645" s="10">
        <f t="shared" si="100"/>
        <v>14.225407598534984</v>
      </c>
      <c r="J1645" s="10">
        <v>2</v>
      </c>
      <c r="K1645" s="10">
        <v>446.14</v>
      </c>
      <c r="L1645" s="6">
        <f t="shared" si="59"/>
        <v>6.1006328041086357</v>
      </c>
      <c r="M1645" s="11"/>
      <c r="N1645" s="11">
        <f t="shared" si="60"/>
        <v>0</v>
      </c>
      <c r="O1645" s="5">
        <v>0</v>
      </c>
      <c r="P1645" s="5">
        <v>1</v>
      </c>
      <c r="Q1645" s="5">
        <v>0</v>
      </c>
      <c r="R1645" s="5">
        <v>0</v>
      </c>
      <c r="S1645" s="5">
        <f t="shared" si="61"/>
        <v>0</v>
      </c>
      <c r="T1645" s="5">
        <v>2240.8756010000002</v>
      </c>
      <c r="U1645" s="5">
        <f t="shared" si="4"/>
        <v>7.7146219617737728</v>
      </c>
      <c r="V1645" s="2">
        <v>0</v>
      </c>
      <c r="W1645" s="12">
        <v>0</v>
      </c>
      <c r="X1645" s="5">
        <v>3.2925</v>
      </c>
      <c r="Y1645" s="6">
        <f t="shared" si="101"/>
        <v>98.52769548433433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1</v>
      </c>
      <c r="AS1645" s="11">
        <v>0</v>
      </c>
      <c r="AT1645" s="5">
        <v>0</v>
      </c>
      <c r="AU1645" s="5">
        <v>1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</row>
    <row r="1646" spans="1:52" ht="15.75" customHeight="1">
      <c r="A1646" s="4">
        <v>43831</v>
      </c>
      <c r="B1646" s="2" t="s">
        <v>5</v>
      </c>
      <c r="C1646" s="2">
        <v>3</v>
      </c>
      <c r="D1646" s="5" t="s">
        <v>10</v>
      </c>
      <c r="E1646" s="5">
        <v>5596.9093439999997</v>
      </c>
      <c r="F1646" s="6">
        <f t="shared" si="0"/>
        <v>8.629969821511656</v>
      </c>
      <c r="G1646" s="7">
        <v>35937.498</v>
      </c>
      <c r="H1646" s="31">
        <f t="shared" si="102"/>
        <v>1542600.1500000001</v>
      </c>
      <c r="I1646" s="10">
        <f t="shared" si="100"/>
        <v>14.24897995972046</v>
      </c>
      <c r="J1646" s="10">
        <v>2</v>
      </c>
      <c r="K1646" s="10">
        <v>445.58</v>
      </c>
      <c r="L1646" s="6">
        <f t="shared" si="59"/>
        <v>6.0993768043023771</v>
      </c>
      <c r="M1646" s="11"/>
      <c r="N1646" s="11">
        <f t="shared" si="60"/>
        <v>0</v>
      </c>
      <c r="O1646" s="5">
        <v>0</v>
      </c>
      <c r="P1646" s="5">
        <v>1</v>
      </c>
      <c r="Q1646" s="5">
        <v>0</v>
      </c>
      <c r="R1646" s="5">
        <v>0</v>
      </c>
      <c r="S1646" s="5">
        <f t="shared" si="61"/>
        <v>0</v>
      </c>
      <c r="T1646" s="5">
        <v>2240.8756010000002</v>
      </c>
      <c r="U1646" s="5">
        <f t="shared" si="4"/>
        <v>7.7146219617737728</v>
      </c>
      <c r="V1646" s="2">
        <v>0</v>
      </c>
      <c r="W1646" s="12">
        <v>0</v>
      </c>
      <c r="X1646" s="5">
        <v>3.2844000000000002</v>
      </c>
      <c r="Y1646" s="6">
        <f t="shared" si="101"/>
        <v>98.285303887243018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1</v>
      </c>
      <c r="AH1646" s="5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11">
        <v>0</v>
      </c>
      <c r="AT1646" s="5">
        <v>0</v>
      </c>
      <c r="AU1646" s="5">
        <v>1</v>
      </c>
      <c r="AV1646" s="5">
        <v>0</v>
      </c>
      <c r="AW1646" s="5">
        <v>0</v>
      </c>
      <c r="AX1646" s="5">
        <v>0</v>
      </c>
      <c r="AY1646" s="5">
        <v>0</v>
      </c>
      <c r="AZ1646" s="5">
        <v>0</v>
      </c>
    </row>
    <row r="1647" spans="1:52" ht="15.75" customHeight="1">
      <c r="A1647" s="4">
        <v>43862</v>
      </c>
      <c r="B1647" s="2" t="s">
        <v>5</v>
      </c>
      <c r="C1647" s="2">
        <v>3</v>
      </c>
      <c r="D1647" s="5" t="s">
        <v>10</v>
      </c>
      <c r="E1647" s="5">
        <v>5166.3778560000001</v>
      </c>
      <c r="F1647" s="6">
        <f t="shared" si="0"/>
        <v>8.5499271138381197</v>
      </c>
      <c r="G1647" s="7">
        <v>40005.894</v>
      </c>
      <c r="H1647" s="31">
        <f t="shared" si="102"/>
        <v>1582606.0440000002</v>
      </c>
      <c r="I1647" s="10">
        <f t="shared" si="100"/>
        <v>14.27458344118191</v>
      </c>
      <c r="J1647" s="10">
        <v>2</v>
      </c>
      <c r="K1647" s="10">
        <v>422.61</v>
      </c>
      <c r="L1647" s="6">
        <f t="shared" si="59"/>
        <v>6.0464497679403255</v>
      </c>
      <c r="M1647" s="11"/>
      <c r="N1647" s="11">
        <f t="shared" si="60"/>
        <v>0</v>
      </c>
      <c r="O1647" s="5">
        <v>0</v>
      </c>
      <c r="P1647" s="5">
        <v>1</v>
      </c>
      <c r="Q1647" s="5">
        <v>0</v>
      </c>
      <c r="R1647" s="5">
        <v>0</v>
      </c>
      <c r="S1647" s="5">
        <f t="shared" si="61"/>
        <v>0</v>
      </c>
      <c r="T1647" s="5">
        <v>2240.8756010000002</v>
      </c>
      <c r="U1647" s="5">
        <f t="shared" si="4"/>
        <v>7.7146219617737728</v>
      </c>
      <c r="V1647" s="2">
        <v>0</v>
      </c>
      <c r="W1647" s="12">
        <v>0</v>
      </c>
      <c r="X1647" s="5">
        <v>3.2639999999999998</v>
      </c>
      <c r="Y1647" s="6">
        <f t="shared" si="101"/>
        <v>97.674836161235291</v>
      </c>
      <c r="Z1647" s="5">
        <v>4</v>
      </c>
      <c r="AA1647" s="5">
        <v>45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1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11">
        <v>0</v>
      </c>
      <c r="AT1647" s="5">
        <v>0</v>
      </c>
      <c r="AU1647" s="5">
        <v>1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</row>
    <row r="1648" spans="1:52" ht="15.75" customHeight="1">
      <c r="A1648" s="4">
        <v>43891</v>
      </c>
      <c r="B1648" s="2" t="s">
        <v>5</v>
      </c>
      <c r="C1648" s="2">
        <v>3</v>
      </c>
      <c r="D1648" s="5" t="s">
        <v>10</v>
      </c>
      <c r="E1648" s="5">
        <v>3874.7833919999998</v>
      </c>
      <c r="F1648" s="6">
        <f t="shared" si="0"/>
        <v>8.2622450413863398</v>
      </c>
      <c r="G1648" s="7">
        <v>58313.675999999999</v>
      </c>
      <c r="H1648" s="31">
        <f t="shared" si="102"/>
        <v>1640919.7200000002</v>
      </c>
      <c r="I1648" s="10">
        <f t="shared" si="100"/>
        <v>14.310767447486141</v>
      </c>
      <c r="J1648" s="10">
        <v>2</v>
      </c>
      <c r="K1648" s="10">
        <v>396.85</v>
      </c>
      <c r="L1648" s="6">
        <f t="shared" si="59"/>
        <v>5.9835583755368846</v>
      </c>
      <c r="M1648" s="11"/>
      <c r="N1648" s="11">
        <f t="shared" si="60"/>
        <v>0</v>
      </c>
      <c r="O1648" s="5">
        <v>0</v>
      </c>
      <c r="P1648" s="5">
        <v>1</v>
      </c>
      <c r="Q1648" s="5">
        <v>0</v>
      </c>
      <c r="R1648" s="5">
        <v>0</v>
      </c>
      <c r="S1648" s="5">
        <f t="shared" si="61"/>
        <v>0</v>
      </c>
      <c r="T1648" s="5">
        <v>2240.8756010000002</v>
      </c>
      <c r="U1648" s="5">
        <f t="shared" si="4"/>
        <v>7.7146219617737728</v>
      </c>
      <c r="V1648" s="2">
        <v>0</v>
      </c>
      <c r="W1648" s="12">
        <v>0</v>
      </c>
      <c r="X1648" s="5">
        <v>3.1783000000000001</v>
      </c>
      <c r="Y1648" s="6">
        <f t="shared" si="101"/>
        <v>95.110273214232294</v>
      </c>
      <c r="Z1648" s="5">
        <v>1938</v>
      </c>
      <c r="AA1648" s="5">
        <v>244</v>
      </c>
      <c r="AB1648" s="5">
        <v>26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6">
        <v>1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11">
        <v>0</v>
      </c>
      <c r="AT1648" s="5">
        <v>0</v>
      </c>
      <c r="AU1648" s="5">
        <v>1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</row>
    <row r="1649" spans="1:52" ht="15.75" customHeight="1">
      <c r="A1649" s="4">
        <v>43922</v>
      </c>
      <c r="B1649" s="2" t="s">
        <v>5</v>
      </c>
      <c r="C1649" s="2">
        <v>3</v>
      </c>
      <c r="D1649" s="5" t="s">
        <v>10</v>
      </c>
      <c r="E1649" s="5">
        <v>3013.7204160000001</v>
      </c>
      <c r="F1649" s="6">
        <f t="shared" si="0"/>
        <v>8.0109306131054332</v>
      </c>
      <c r="G1649" s="7">
        <v>56279.478000000003</v>
      </c>
      <c r="H1649" s="31">
        <f t="shared" si="102"/>
        <v>1697199.1980000003</v>
      </c>
      <c r="I1649" s="10">
        <f t="shared" si="100"/>
        <v>14.344489919767183</v>
      </c>
      <c r="J1649" s="10">
        <v>2</v>
      </c>
      <c r="K1649" s="10">
        <v>282.60000000000002</v>
      </c>
      <c r="L1649" s="6">
        <f t="shared" si="59"/>
        <v>5.6440324702504272</v>
      </c>
      <c r="M1649" s="11"/>
      <c r="N1649" s="11">
        <f t="shared" si="60"/>
        <v>0</v>
      </c>
      <c r="O1649" s="5">
        <v>0</v>
      </c>
      <c r="P1649" s="5">
        <v>1</v>
      </c>
      <c r="Q1649" s="5">
        <v>0</v>
      </c>
      <c r="R1649" s="5">
        <v>0</v>
      </c>
      <c r="S1649" s="5">
        <f t="shared" si="61"/>
        <v>0</v>
      </c>
      <c r="T1649" s="5">
        <v>2240.8756010000002</v>
      </c>
      <c r="U1649" s="5">
        <f t="shared" si="4"/>
        <v>7.7146219617737728</v>
      </c>
      <c r="V1649" s="2">
        <v>0</v>
      </c>
      <c r="W1649" s="12">
        <v>0</v>
      </c>
      <c r="X1649" s="5">
        <v>3.2296</v>
      </c>
      <c r="Y1649" s="6">
        <f t="shared" si="101"/>
        <v>96.645419995810514</v>
      </c>
      <c r="Z1649" s="5">
        <v>18114</v>
      </c>
      <c r="AA1649" s="5">
        <v>3735</v>
      </c>
      <c r="AB1649" s="5">
        <v>417</v>
      </c>
      <c r="AC1649" s="5">
        <v>26</v>
      </c>
      <c r="AD1649" s="5">
        <v>0</v>
      </c>
      <c r="AE1649" s="5">
        <v>0</v>
      </c>
      <c r="AF1649" s="5">
        <v>1</v>
      </c>
      <c r="AG1649" s="5">
        <v>0</v>
      </c>
      <c r="AH1649" s="5">
        <v>0</v>
      </c>
      <c r="AI1649" s="6">
        <v>0</v>
      </c>
      <c r="AJ1649" s="6">
        <v>1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11">
        <v>0</v>
      </c>
      <c r="AT1649" s="5">
        <v>0</v>
      </c>
      <c r="AU1649" s="5">
        <v>1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</row>
    <row r="1650" spans="1:52" ht="15.75" customHeight="1">
      <c r="A1650" s="9">
        <v>43952</v>
      </c>
      <c r="B1650" s="2" t="s">
        <v>5</v>
      </c>
      <c r="C1650" s="2">
        <v>3</v>
      </c>
      <c r="D1650" s="5" t="s">
        <v>10</v>
      </c>
      <c r="E1650" s="5">
        <v>6457.9723199999999</v>
      </c>
      <c r="F1650" s="6">
        <f t="shared" si="0"/>
        <v>8.7730706651523302</v>
      </c>
      <c r="G1650" s="7">
        <v>50854.95</v>
      </c>
      <c r="H1650" s="31">
        <f t="shared" si="102"/>
        <v>1748054.1480000003</v>
      </c>
      <c r="I1650" s="10">
        <f t="shared" si="100"/>
        <v>14.374013811834542</v>
      </c>
      <c r="J1650" s="10">
        <v>2</v>
      </c>
      <c r="K1650" s="10">
        <v>315.67</v>
      </c>
      <c r="L1650" s="6">
        <f t="shared" si="59"/>
        <v>5.7546973641243069</v>
      </c>
      <c r="M1650" s="11"/>
      <c r="N1650" s="11">
        <f t="shared" si="60"/>
        <v>0</v>
      </c>
      <c r="O1650" s="5">
        <v>0</v>
      </c>
      <c r="P1650" s="5">
        <v>1</v>
      </c>
      <c r="Q1650" s="5">
        <v>0</v>
      </c>
      <c r="R1650" s="5">
        <v>0</v>
      </c>
      <c r="S1650" s="5">
        <f t="shared" si="61"/>
        <v>0</v>
      </c>
      <c r="T1650" s="5">
        <v>2240.8756010000002</v>
      </c>
      <c r="U1650" s="5">
        <f t="shared" si="4"/>
        <v>7.7146219617737728</v>
      </c>
      <c r="V1650" s="2">
        <v>0</v>
      </c>
      <c r="W1650" s="12">
        <v>0</v>
      </c>
      <c r="X1650" s="5">
        <v>3.2465000000000002</v>
      </c>
      <c r="Y1650" s="6">
        <f t="shared" si="101"/>
        <v>97.151150611963985</v>
      </c>
      <c r="Z1650" s="5">
        <v>72460</v>
      </c>
      <c r="AA1650" s="5">
        <v>23019</v>
      </c>
      <c r="AB1650" s="5">
        <v>1543</v>
      </c>
      <c r="AC1650" s="5">
        <v>186</v>
      </c>
      <c r="AD1650" s="5">
        <v>0</v>
      </c>
      <c r="AE1650" s="5">
        <v>0</v>
      </c>
      <c r="AF1650" s="5">
        <v>1</v>
      </c>
      <c r="AG1650" s="5">
        <v>0</v>
      </c>
      <c r="AH1650" s="5">
        <v>0</v>
      </c>
      <c r="AI1650" s="6">
        <v>0</v>
      </c>
      <c r="AJ1650" s="6">
        <v>0</v>
      </c>
      <c r="AK1650" s="6">
        <v>1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11">
        <v>0</v>
      </c>
      <c r="AT1650" s="5">
        <v>0</v>
      </c>
      <c r="AU1650" s="5">
        <v>1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</row>
    <row r="1651" spans="1:52" ht="15.75" customHeight="1">
      <c r="A1651" s="4">
        <v>43983</v>
      </c>
      <c r="B1651" s="2" t="s">
        <v>5</v>
      </c>
      <c r="C1651" s="2">
        <v>3</v>
      </c>
      <c r="D1651" s="5" t="s">
        <v>10</v>
      </c>
      <c r="E1651" s="5">
        <v>4305.3148799999999</v>
      </c>
      <c r="F1651" s="6">
        <f t="shared" si="0"/>
        <v>8.3676055570441665</v>
      </c>
      <c r="G1651" s="7">
        <v>51533.016000000003</v>
      </c>
      <c r="H1651" s="31">
        <f t="shared" si="102"/>
        <v>1799587.1640000003</v>
      </c>
      <c r="I1651" s="10">
        <f t="shared" si="100"/>
        <v>14.403067843227563</v>
      </c>
      <c r="J1651" s="10">
        <v>2</v>
      </c>
      <c r="K1651" s="10">
        <v>402.45</v>
      </c>
      <c r="L1651" s="6">
        <f t="shared" si="59"/>
        <v>5.9975708655397426</v>
      </c>
      <c r="M1651" s="11"/>
      <c r="N1651" s="11">
        <f t="shared" si="60"/>
        <v>0</v>
      </c>
      <c r="O1651" s="5">
        <v>0</v>
      </c>
      <c r="P1651" s="5">
        <v>1</v>
      </c>
      <c r="Q1651" s="5">
        <v>0</v>
      </c>
      <c r="R1651" s="5">
        <v>0</v>
      </c>
      <c r="S1651" s="5">
        <f t="shared" si="61"/>
        <v>0</v>
      </c>
      <c r="T1651" s="5">
        <v>2240.8756010000002</v>
      </c>
      <c r="U1651" s="5">
        <f t="shared" si="4"/>
        <v>7.7146219617737728</v>
      </c>
      <c r="V1651" s="2">
        <v>0</v>
      </c>
      <c r="W1651" s="12">
        <v>0</v>
      </c>
      <c r="X1651" s="5">
        <v>3.2494000000000001</v>
      </c>
      <c r="Y1651" s="6">
        <f t="shared" si="101"/>
        <v>97.237932788700363</v>
      </c>
      <c r="Z1651" s="5">
        <v>213470</v>
      </c>
      <c r="AA1651" s="5">
        <v>19152</v>
      </c>
      <c r="AB1651" s="5">
        <v>4395</v>
      </c>
      <c r="AC1651" s="5">
        <v>142</v>
      </c>
      <c r="AD1651" s="5">
        <v>0</v>
      </c>
      <c r="AE1651" s="5">
        <v>0</v>
      </c>
      <c r="AF1651" s="5">
        <v>1</v>
      </c>
      <c r="AG1651" s="5">
        <v>0</v>
      </c>
      <c r="AH1651" s="5">
        <v>0</v>
      </c>
      <c r="AI1651" s="6">
        <v>0</v>
      </c>
      <c r="AJ1651" s="6">
        <v>0</v>
      </c>
      <c r="AK1651" s="6">
        <v>0</v>
      </c>
      <c r="AL1651" s="6">
        <v>1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11">
        <v>0</v>
      </c>
      <c r="AT1651" s="5">
        <v>0</v>
      </c>
      <c r="AU1651" s="5">
        <v>1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</row>
    <row r="1652" spans="1:52" ht="15.75" customHeight="1">
      <c r="A1652" s="4">
        <v>44013</v>
      </c>
      <c r="B1652" s="2" t="s">
        <v>5</v>
      </c>
      <c r="C1652" s="2">
        <v>3</v>
      </c>
      <c r="D1652" s="5" t="s">
        <v>10</v>
      </c>
      <c r="E1652" s="5">
        <v>6888.5038080000004</v>
      </c>
      <c r="F1652" s="6">
        <f t="shared" si="0"/>
        <v>8.8376091862899013</v>
      </c>
      <c r="G1652" s="7">
        <v>52211.082000000002</v>
      </c>
      <c r="H1652" s="31">
        <f t="shared" si="102"/>
        <v>1851798.2460000003</v>
      </c>
      <c r="I1652" s="10">
        <f t="shared" si="100"/>
        <v>14.431667749809113</v>
      </c>
      <c r="J1652" s="10">
        <v>2</v>
      </c>
      <c r="K1652" s="10">
        <v>470.58</v>
      </c>
      <c r="L1652" s="6">
        <f t="shared" si="59"/>
        <v>6.1539659764526302</v>
      </c>
      <c r="M1652" s="11"/>
      <c r="N1652" s="11">
        <f t="shared" si="60"/>
        <v>0</v>
      </c>
      <c r="O1652" s="5">
        <v>0</v>
      </c>
      <c r="P1652" s="5">
        <v>1</v>
      </c>
      <c r="Q1652" s="5">
        <v>0</v>
      </c>
      <c r="R1652" s="5">
        <v>0</v>
      </c>
      <c r="S1652" s="5">
        <f t="shared" si="61"/>
        <v>0</v>
      </c>
      <c r="T1652" s="5">
        <v>2240.8756010000002</v>
      </c>
      <c r="U1652" s="5">
        <f t="shared" si="4"/>
        <v>7.7146219617737728</v>
      </c>
      <c r="V1652" s="2">
        <v>0</v>
      </c>
      <c r="W1652" s="12">
        <v>0</v>
      </c>
      <c r="X1652" s="5">
        <v>3.2726000000000002</v>
      </c>
      <c r="Y1652" s="6">
        <f t="shared" si="101"/>
        <v>97.932190202591499</v>
      </c>
      <c r="Z1652" s="5">
        <v>278305</v>
      </c>
      <c r="AA1652" s="5">
        <v>20762</v>
      </c>
      <c r="AB1652" s="5">
        <v>5951</v>
      </c>
      <c r="AC1652" s="5">
        <v>93</v>
      </c>
      <c r="AD1652" s="5">
        <v>0</v>
      </c>
      <c r="AE1652" s="5">
        <v>0</v>
      </c>
      <c r="AF1652" s="5">
        <v>1</v>
      </c>
      <c r="AG1652" s="5">
        <v>0</v>
      </c>
      <c r="AH1652" s="5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1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11">
        <v>0</v>
      </c>
      <c r="AT1652" s="5">
        <v>0</v>
      </c>
      <c r="AU1652" s="5">
        <v>1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</row>
    <row r="1653" spans="1:52" ht="15.75" customHeight="1">
      <c r="A1653" s="4">
        <v>44044</v>
      </c>
      <c r="B1653" s="2" t="s">
        <v>5</v>
      </c>
      <c r="C1653" s="2">
        <v>3</v>
      </c>
      <c r="D1653" s="5" t="s">
        <v>10</v>
      </c>
      <c r="E1653" s="5">
        <v>4951.1121119999998</v>
      </c>
      <c r="F1653" s="6">
        <f t="shared" si="0"/>
        <v>8.507367499419324</v>
      </c>
      <c r="G1653" s="7">
        <v>57635.61</v>
      </c>
      <c r="H1653" s="31">
        <f t="shared" si="102"/>
        <v>1909433.8560000004</v>
      </c>
      <c r="I1653" s="10">
        <f t="shared" si="100"/>
        <v>14.462317345613343</v>
      </c>
      <c r="J1653" s="10">
        <v>2</v>
      </c>
      <c r="K1653" s="10">
        <v>409.83</v>
      </c>
      <c r="L1653" s="6">
        <f t="shared" si="59"/>
        <v>6.0157424395675054</v>
      </c>
      <c r="M1653" s="11"/>
      <c r="N1653" s="11">
        <f t="shared" si="60"/>
        <v>0</v>
      </c>
      <c r="O1653" s="5">
        <v>0</v>
      </c>
      <c r="P1653" s="5">
        <v>1</v>
      </c>
      <c r="Q1653" s="5">
        <v>0</v>
      </c>
      <c r="R1653" s="5">
        <v>0</v>
      </c>
      <c r="S1653" s="5">
        <f t="shared" si="61"/>
        <v>0</v>
      </c>
      <c r="T1653" s="5">
        <v>2240.8756010000002</v>
      </c>
      <c r="U1653" s="5">
        <f t="shared" si="4"/>
        <v>7.7146219617737728</v>
      </c>
      <c r="V1653" s="2">
        <v>0</v>
      </c>
      <c r="W1653" s="12">
        <v>0</v>
      </c>
      <c r="X1653" s="5">
        <v>3.2673999999999999</v>
      </c>
      <c r="Y1653" s="6">
        <f t="shared" si="101"/>
        <v>97.776580782236593</v>
      </c>
      <c r="Z1653" s="5">
        <v>295849</v>
      </c>
      <c r="AA1653" s="5">
        <v>18152</v>
      </c>
      <c r="AB1653" s="5">
        <v>6294</v>
      </c>
      <c r="AC1653" s="5">
        <v>84</v>
      </c>
      <c r="AD1653" s="5">
        <v>0</v>
      </c>
      <c r="AE1653" s="5">
        <v>0</v>
      </c>
      <c r="AF1653" s="5">
        <v>1</v>
      </c>
      <c r="AG1653" s="5">
        <v>0</v>
      </c>
      <c r="AH1653" s="5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1</v>
      </c>
      <c r="AO1653" s="6">
        <v>0</v>
      </c>
      <c r="AP1653" s="6">
        <v>0</v>
      </c>
      <c r="AQ1653" s="6">
        <v>0</v>
      </c>
      <c r="AR1653" s="6">
        <v>0</v>
      </c>
      <c r="AS1653" s="11">
        <v>0</v>
      </c>
      <c r="AT1653" s="5">
        <v>0</v>
      </c>
      <c r="AU1653" s="5">
        <v>1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</row>
    <row r="1654" spans="1:52" ht="15.75" customHeight="1">
      <c r="A1654" s="4">
        <v>44075</v>
      </c>
      <c r="B1654" s="2" t="s">
        <v>5</v>
      </c>
      <c r="C1654" s="2">
        <v>3</v>
      </c>
      <c r="D1654" s="5" t="s">
        <v>10</v>
      </c>
      <c r="E1654" s="5">
        <v>4735.8463680000004</v>
      </c>
      <c r="F1654" s="6">
        <f t="shared" si="0"/>
        <v>8.4629157368484904</v>
      </c>
      <c r="G1654" s="7">
        <v>52889.148000000001</v>
      </c>
      <c r="H1654" s="31">
        <f t="shared" si="102"/>
        <v>1962323.0040000004</v>
      </c>
      <c r="I1654" s="10">
        <f t="shared" si="100"/>
        <v>14.489639535526837</v>
      </c>
      <c r="J1654" s="10">
        <v>2</v>
      </c>
      <c r="K1654" s="10">
        <v>427.32</v>
      </c>
      <c r="L1654" s="6">
        <f t="shared" si="59"/>
        <v>6.0575331470776863</v>
      </c>
      <c r="M1654" s="11"/>
      <c r="N1654" s="11">
        <f t="shared" si="60"/>
        <v>0</v>
      </c>
      <c r="O1654" s="5">
        <v>0</v>
      </c>
      <c r="P1654" s="5">
        <v>1</v>
      </c>
      <c r="Q1654" s="5">
        <v>0</v>
      </c>
      <c r="R1654" s="5">
        <v>0</v>
      </c>
      <c r="S1654" s="5">
        <f t="shared" si="61"/>
        <v>0</v>
      </c>
      <c r="T1654" s="5">
        <v>2240.8756010000002</v>
      </c>
      <c r="U1654" s="5">
        <f t="shared" si="4"/>
        <v>7.7146219617737728</v>
      </c>
      <c r="V1654" s="2">
        <v>0</v>
      </c>
      <c r="W1654" s="12">
        <v>0</v>
      </c>
      <c r="X1654" s="5">
        <v>3.2614999999999998</v>
      </c>
      <c r="Y1654" s="6">
        <f t="shared" si="101"/>
        <v>97.600023939910827</v>
      </c>
      <c r="Z1654" s="5">
        <v>312806</v>
      </c>
      <c r="AA1654" s="5">
        <v>20073</v>
      </c>
      <c r="AB1654" s="5">
        <v>6484</v>
      </c>
      <c r="AC1654" s="5">
        <v>79</v>
      </c>
      <c r="AD1654" s="5">
        <v>0</v>
      </c>
      <c r="AE1654" s="5">
        <v>0</v>
      </c>
      <c r="AF1654" s="5">
        <v>1</v>
      </c>
      <c r="AG1654" s="5">
        <v>0</v>
      </c>
      <c r="AH1654" s="5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1</v>
      </c>
      <c r="AP1654" s="6">
        <v>0</v>
      </c>
      <c r="AQ1654" s="6">
        <v>0</v>
      </c>
      <c r="AR1654" s="6">
        <v>0</v>
      </c>
      <c r="AS1654" s="11">
        <v>0</v>
      </c>
      <c r="AT1654" s="5">
        <v>0</v>
      </c>
      <c r="AU1654" s="5">
        <v>1</v>
      </c>
      <c r="AV1654" s="5">
        <v>0</v>
      </c>
      <c r="AW1654" s="5">
        <v>0</v>
      </c>
      <c r="AX1654" s="5">
        <v>0</v>
      </c>
      <c r="AY1654" s="5">
        <v>0</v>
      </c>
      <c r="AZ1654" s="5">
        <v>0</v>
      </c>
    </row>
    <row r="1655" spans="1:52" ht="15.75" customHeight="1">
      <c r="A1655" s="4">
        <v>44105</v>
      </c>
      <c r="B1655" s="2" t="s">
        <v>5</v>
      </c>
      <c r="C1655" s="2">
        <v>3</v>
      </c>
      <c r="D1655" s="5" t="s">
        <v>10</v>
      </c>
      <c r="E1655" s="5">
        <v>8180.0982720000002</v>
      </c>
      <c r="F1655" s="6">
        <f t="shared" si="0"/>
        <v>9.00945944321656</v>
      </c>
      <c r="G1655" s="7">
        <v>32547.168000000001</v>
      </c>
      <c r="H1655" s="31">
        <f t="shared" si="102"/>
        <v>1994870.1720000005</v>
      </c>
      <c r="I1655" s="10">
        <f t="shared" si="100"/>
        <v>14.506089529496792</v>
      </c>
      <c r="J1655" s="10">
        <v>2</v>
      </c>
      <c r="K1655" s="10">
        <v>429.25</v>
      </c>
      <c r="L1655" s="6">
        <f t="shared" si="59"/>
        <v>6.062039499777585</v>
      </c>
      <c r="M1655" s="11"/>
      <c r="N1655" s="11">
        <f t="shared" si="60"/>
        <v>0</v>
      </c>
      <c r="O1655" s="5">
        <v>0</v>
      </c>
      <c r="P1655" s="5">
        <v>1</v>
      </c>
      <c r="Q1655" s="5">
        <v>0</v>
      </c>
      <c r="R1655" s="5">
        <v>0</v>
      </c>
      <c r="S1655" s="5">
        <f t="shared" si="61"/>
        <v>0</v>
      </c>
      <c r="T1655" s="5">
        <v>2240.8756010000002</v>
      </c>
      <c r="U1655" s="5">
        <f t="shared" si="4"/>
        <v>7.7146219617737728</v>
      </c>
      <c r="V1655" s="2">
        <v>0</v>
      </c>
      <c r="W1655" s="12">
        <v>0</v>
      </c>
      <c r="X1655" s="5">
        <v>3.2706</v>
      </c>
      <c r="Y1655" s="6">
        <f t="shared" si="101"/>
        <v>97.872340425531917</v>
      </c>
      <c r="Z1655" s="5">
        <v>333970</v>
      </c>
      <c r="AA1655" s="5">
        <v>20744</v>
      </c>
      <c r="AB1655" s="5">
        <v>6823</v>
      </c>
      <c r="AC1655" s="5">
        <v>169</v>
      </c>
      <c r="AD1655" s="5">
        <v>0</v>
      </c>
      <c r="AE1655" s="5">
        <v>0</v>
      </c>
      <c r="AF1655" s="5">
        <v>1</v>
      </c>
      <c r="AG1655" s="5">
        <v>0</v>
      </c>
      <c r="AH1655" s="5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1</v>
      </c>
      <c r="AQ1655" s="6">
        <v>0</v>
      </c>
      <c r="AR1655" s="6">
        <v>0</v>
      </c>
      <c r="AS1655" s="11">
        <v>0</v>
      </c>
      <c r="AT1655" s="5">
        <v>0</v>
      </c>
      <c r="AU1655" s="5">
        <v>1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</row>
    <row r="1656" spans="1:52" ht="15.75" customHeight="1">
      <c r="A1656" s="4">
        <v>44136</v>
      </c>
      <c r="B1656" s="2" t="s">
        <v>5</v>
      </c>
      <c r="C1656" s="2">
        <v>3</v>
      </c>
      <c r="D1656" s="5" t="s">
        <v>10</v>
      </c>
      <c r="E1656" s="5">
        <v>6027.4408320000002</v>
      </c>
      <c r="F1656" s="6">
        <f t="shared" si="0"/>
        <v>8.7040777936653786</v>
      </c>
      <c r="G1656" s="7">
        <v>27800.705999999998</v>
      </c>
      <c r="H1656" s="31">
        <f t="shared" ref="H1656:H1681" si="103">G1656+H1655</f>
        <v>2022670.8780000005</v>
      </c>
      <c r="I1656" s="10">
        <f t="shared" si="100"/>
        <v>14.519929412850157</v>
      </c>
      <c r="J1656" s="10">
        <v>2</v>
      </c>
      <c r="K1656" s="10">
        <v>449.7</v>
      </c>
      <c r="L1656" s="6">
        <f t="shared" si="59"/>
        <v>6.1085806937766618</v>
      </c>
      <c r="M1656" s="11"/>
      <c r="N1656" s="11">
        <f t="shared" si="60"/>
        <v>0</v>
      </c>
      <c r="O1656" s="5">
        <v>0</v>
      </c>
      <c r="P1656" s="5">
        <v>1</v>
      </c>
      <c r="Q1656" s="5">
        <v>0</v>
      </c>
      <c r="R1656" s="5">
        <v>0</v>
      </c>
      <c r="S1656" s="5">
        <f t="shared" si="61"/>
        <v>0</v>
      </c>
      <c r="T1656" s="5">
        <v>2240.8756010000002</v>
      </c>
      <c r="U1656" s="5">
        <f t="shared" si="4"/>
        <v>7.7146219617737728</v>
      </c>
      <c r="V1656" s="2">
        <v>0</v>
      </c>
      <c r="W1656" s="12">
        <v>0</v>
      </c>
      <c r="X1656" s="5">
        <v>3.2751999999999999</v>
      </c>
      <c r="Y1656" s="6">
        <f t="shared" si="101"/>
        <v>98.009994912768946</v>
      </c>
      <c r="Z1656" s="5">
        <v>400482</v>
      </c>
      <c r="AA1656" s="5">
        <v>16709</v>
      </c>
      <c r="AB1656" s="5">
        <v>8091</v>
      </c>
      <c r="AC1656" s="5">
        <v>101</v>
      </c>
      <c r="AD1656" s="5">
        <v>0</v>
      </c>
      <c r="AE1656" s="5">
        <v>0</v>
      </c>
      <c r="AF1656" s="5">
        <v>1</v>
      </c>
      <c r="AG1656" s="5">
        <v>0</v>
      </c>
      <c r="AH1656" s="5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1</v>
      </c>
      <c r="AR1656" s="6">
        <v>0</v>
      </c>
      <c r="AS1656" s="11">
        <v>0</v>
      </c>
      <c r="AT1656" s="5">
        <v>0</v>
      </c>
      <c r="AU1656" s="5">
        <v>1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</row>
    <row r="1657" spans="1:52" ht="15.75" customHeight="1">
      <c r="A1657" s="4">
        <v>44166</v>
      </c>
      <c r="B1657" s="2" t="s">
        <v>5</v>
      </c>
      <c r="C1657" s="2">
        <v>3</v>
      </c>
      <c r="D1657" s="5" t="s">
        <v>10</v>
      </c>
      <c r="E1657" s="5">
        <v>6888.5038080000004</v>
      </c>
      <c r="F1657" s="6">
        <f t="shared" si="0"/>
        <v>8.8376091862899013</v>
      </c>
      <c r="G1657" s="7">
        <v>31869.101999999999</v>
      </c>
      <c r="H1657" s="31">
        <f t="shared" si="103"/>
        <v>2054539.9800000004</v>
      </c>
      <c r="I1657" s="10">
        <f t="shared" si="100"/>
        <v>14.535562526838824</v>
      </c>
      <c r="J1657" s="10">
        <v>2</v>
      </c>
      <c r="K1657" s="10">
        <v>471.52</v>
      </c>
      <c r="L1657" s="6">
        <f t="shared" si="59"/>
        <v>6.1559615189893844</v>
      </c>
      <c r="M1657" s="11"/>
      <c r="N1657" s="11">
        <f t="shared" si="60"/>
        <v>0</v>
      </c>
      <c r="O1657" s="5">
        <v>0</v>
      </c>
      <c r="P1657" s="5">
        <v>1</v>
      </c>
      <c r="Q1657" s="5">
        <v>0</v>
      </c>
      <c r="R1657" s="5">
        <v>0</v>
      </c>
      <c r="S1657" s="5">
        <f t="shared" si="61"/>
        <v>0</v>
      </c>
      <c r="T1657" s="5">
        <v>2240.8756010000002</v>
      </c>
      <c r="U1657" s="5">
        <f t="shared" si="4"/>
        <v>7.7146219617737728</v>
      </c>
      <c r="V1657" s="2">
        <v>0</v>
      </c>
      <c r="W1657" s="12">
        <v>0</v>
      </c>
      <c r="X1657" s="5">
        <v>3.2799</v>
      </c>
      <c r="Y1657" s="6">
        <f t="shared" si="101"/>
        <v>98.150641888858971</v>
      </c>
      <c r="Z1657" s="5">
        <v>482178</v>
      </c>
      <c r="AA1657" s="5">
        <v>7949</v>
      </c>
      <c r="AB1657" s="5">
        <v>10176</v>
      </c>
      <c r="AC1657" s="5">
        <v>54</v>
      </c>
      <c r="AD1657" s="5">
        <v>0</v>
      </c>
      <c r="AE1657" s="5">
        <v>0</v>
      </c>
      <c r="AF1657" s="5">
        <v>1</v>
      </c>
      <c r="AG1657" s="5">
        <v>0</v>
      </c>
      <c r="AH1657" s="5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1</v>
      </c>
      <c r="AS1657" s="11">
        <v>0</v>
      </c>
      <c r="AT1657" s="5">
        <v>0</v>
      </c>
      <c r="AU1657" s="5">
        <v>1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</row>
    <row r="1658" spans="1:52" ht="15.75" customHeight="1">
      <c r="A1658" s="4">
        <v>44197</v>
      </c>
      <c r="B1658" s="2" t="s">
        <v>5</v>
      </c>
      <c r="C1658" s="2">
        <v>3</v>
      </c>
      <c r="D1658" s="5" t="s">
        <v>10</v>
      </c>
      <c r="E1658" s="5">
        <v>6187.1921279999997</v>
      </c>
      <c r="F1658" s="6">
        <f t="shared" si="0"/>
        <v>8.7302366485481109</v>
      </c>
      <c r="G1658" s="7">
        <v>26953.123500000002</v>
      </c>
      <c r="H1658" s="31">
        <f t="shared" si="103"/>
        <v>2081493.1035000004</v>
      </c>
      <c r="I1658" s="10">
        <f t="shared" si="100"/>
        <v>14.548596032376031</v>
      </c>
      <c r="J1658" s="10">
        <v>2</v>
      </c>
      <c r="K1658" s="10">
        <v>484.63</v>
      </c>
      <c r="L1658" s="6">
        <f t="shared" si="59"/>
        <v>6.1833857131934806</v>
      </c>
      <c r="M1658" s="11"/>
      <c r="N1658" s="11">
        <f t="shared" si="60"/>
        <v>0</v>
      </c>
      <c r="O1658" s="5">
        <v>0</v>
      </c>
      <c r="P1658" s="5">
        <v>1</v>
      </c>
      <c r="Q1658" s="5">
        <v>0</v>
      </c>
      <c r="R1658" s="5">
        <v>0</v>
      </c>
      <c r="S1658" s="5">
        <f t="shared" si="61"/>
        <v>0</v>
      </c>
      <c r="T1658" s="5">
        <v>2240.8756010000002</v>
      </c>
      <c r="U1658" s="5">
        <f t="shared" si="4"/>
        <v>7.7146219617737728</v>
      </c>
      <c r="V1658" s="2">
        <v>0</v>
      </c>
      <c r="W1658" s="12">
        <v>0</v>
      </c>
      <c r="X1658" s="5">
        <v>3.3008999999999999</v>
      </c>
      <c r="Y1658" s="6">
        <f t="shared" si="101"/>
        <v>98.779064547984561</v>
      </c>
      <c r="Z1658" s="5">
        <v>546428</v>
      </c>
      <c r="AA1658" s="5">
        <v>14673</v>
      </c>
      <c r="AB1658" s="5">
        <v>11683</v>
      </c>
      <c r="AC1658" s="5">
        <v>25</v>
      </c>
      <c r="AD1658" s="5">
        <v>0</v>
      </c>
      <c r="AE1658" s="5">
        <v>0</v>
      </c>
      <c r="AF1658" s="5">
        <v>1</v>
      </c>
      <c r="AG1658" s="5">
        <v>1</v>
      </c>
      <c r="AH1658" s="5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11">
        <v>0</v>
      </c>
      <c r="AT1658" s="5">
        <v>0</v>
      </c>
      <c r="AU1658" s="5">
        <v>1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</row>
    <row r="1659" spans="1:52" ht="15.75" customHeight="1">
      <c r="A1659" s="4">
        <v>44228</v>
      </c>
      <c r="B1659" s="2" t="s">
        <v>5</v>
      </c>
      <c r="C1659" s="2">
        <v>3</v>
      </c>
      <c r="D1659" s="5" t="s">
        <v>10</v>
      </c>
      <c r="E1659" s="5">
        <v>5711.2542720000001</v>
      </c>
      <c r="F1659" s="6">
        <f t="shared" si="0"/>
        <v>8.6501939408745745</v>
      </c>
      <c r="G1659" s="7">
        <v>30004.4205</v>
      </c>
      <c r="H1659" s="31">
        <f t="shared" si="103"/>
        <v>2111497.5240000002</v>
      </c>
      <c r="I1659" s="10">
        <f t="shared" si="100"/>
        <v>14.562907980729353</v>
      </c>
      <c r="J1659" s="10">
        <v>2</v>
      </c>
      <c r="K1659" s="10">
        <v>483.78</v>
      </c>
      <c r="L1659" s="6">
        <f t="shared" si="59"/>
        <v>6.1816302579249855</v>
      </c>
      <c r="M1659" s="11"/>
      <c r="N1659" s="11">
        <f t="shared" si="60"/>
        <v>0</v>
      </c>
      <c r="O1659" s="5">
        <v>0</v>
      </c>
      <c r="P1659" s="5">
        <v>1</v>
      </c>
      <c r="Q1659" s="5">
        <v>0</v>
      </c>
      <c r="R1659" s="5">
        <v>0</v>
      </c>
      <c r="S1659" s="5">
        <f t="shared" si="61"/>
        <v>0</v>
      </c>
      <c r="T1659" s="5">
        <v>2240.8756010000002</v>
      </c>
      <c r="U1659" s="5">
        <f t="shared" si="4"/>
        <v>7.7146219617737728</v>
      </c>
      <c r="V1659" s="2">
        <v>0</v>
      </c>
      <c r="W1659" s="12">
        <v>0</v>
      </c>
      <c r="X1659" s="5">
        <v>3.3010999999999999</v>
      </c>
      <c r="Y1659" s="6">
        <f t="shared" si="101"/>
        <v>98.785049525690525</v>
      </c>
      <c r="Z1659" s="5">
        <v>581365</v>
      </c>
      <c r="AA1659" s="5">
        <v>25595</v>
      </c>
      <c r="AB1659" s="5">
        <v>12896</v>
      </c>
      <c r="AC1659" s="5">
        <v>124</v>
      </c>
      <c r="AD1659" s="5">
        <v>0</v>
      </c>
      <c r="AE1659" s="5">
        <v>0</v>
      </c>
      <c r="AF1659" s="5">
        <v>1</v>
      </c>
      <c r="AG1659" s="5">
        <v>0</v>
      </c>
      <c r="AH1659" s="5">
        <v>1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11">
        <v>0</v>
      </c>
      <c r="AT1659" s="5">
        <v>0</v>
      </c>
      <c r="AU1659" s="5">
        <v>1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</row>
    <row r="1660" spans="1:52" ht="15.75" customHeight="1">
      <c r="A1660" s="4">
        <v>44256</v>
      </c>
      <c r="B1660" s="2" t="s">
        <v>5</v>
      </c>
      <c r="C1660" s="2">
        <v>3</v>
      </c>
      <c r="D1660" s="5" t="s">
        <v>10</v>
      </c>
      <c r="E1660" s="5">
        <v>4283.4407039999996</v>
      </c>
      <c r="F1660" s="6">
        <f t="shared" si="0"/>
        <v>8.3625118684227946</v>
      </c>
      <c r="G1660" s="7">
        <v>43735.256999999998</v>
      </c>
      <c r="H1660" s="31">
        <f t="shared" si="103"/>
        <v>2155232.7810000004</v>
      </c>
      <c r="I1660" s="10">
        <f t="shared" si="100"/>
        <v>14.583409294711872</v>
      </c>
      <c r="J1660" s="10">
        <v>2</v>
      </c>
      <c r="K1660" s="10">
        <v>496.73</v>
      </c>
      <c r="L1660" s="6">
        <f t="shared" si="59"/>
        <v>6.2080466189203456</v>
      </c>
      <c r="M1660" s="11"/>
      <c r="N1660" s="11">
        <f t="shared" si="60"/>
        <v>0</v>
      </c>
      <c r="O1660" s="5">
        <v>0</v>
      </c>
      <c r="P1660" s="5">
        <v>1</v>
      </c>
      <c r="Q1660" s="5">
        <v>0</v>
      </c>
      <c r="R1660" s="5">
        <v>0</v>
      </c>
      <c r="S1660" s="5">
        <f t="shared" si="61"/>
        <v>0</v>
      </c>
      <c r="T1660" s="5">
        <v>2240.8756010000002</v>
      </c>
      <c r="U1660" s="5">
        <f t="shared" si="4"/>
        <v>7.7146219617737728</v>
      </c>
      <c r="V1660" s="2">
        <v>0</v>
      </c>
      <c r="W1660" s="12">
        <v>0</v>
      </c>
      <c r="X1660" s="5">
        <v>3.3035999999999999</v>
      </c>
      <c r="Y1660" s="6">
        <f t="shared" si="101"/>
        <v>98.859861747015003</v>
      </c>
      <c r="Z1660" s="5">
        <v>667957</v>
      </c>
      <c r="AA1660" s="5">
        <v>41251</v>
      </c>
      <c r="AB1660" s="5">
        <v>14434</v>
      </c>
      <c r="AC1660" s="5">
        <v>230</v>
      </c>
      <c r="AD1660" s="5">
        <v>0</v>
      </c>
      <c r="AE1660" s="5">
        <v>0</v>
      </c>
      <c r="AF1660" s="5">
        <v>1</v>
      </c>
      <c r="AG1660" s="5">
        <v>0</v>
      </c>
      <c r="AH1660" s="5">
        <v>0</v>
      </c>
      <c r="AI1660" s="6">
        <v>1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11">
        <v>0</v>
      </c>
      <c r="AT1660" s="5">
        <v>0</v>
      </c>
      <c r="AU1660" s="5">
        <v>1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</row>
    <row r="1661" spans="1:52" ht="15.75" customHeight="1">
      <c r="A1661" s="4">
        <v>44287</v>
      </c>
      <c r="B1661" s="2" t="s">
        <v>5</v>
      </c>
      <c r="C1661" s="2">
        <v>3</v>
      </c>
      <c r="D1661" s="5" t="s">
        <v>10</v>
      </c>
      <c r="E1661" s="5">
        <v>3331.5649920000001</v>
      </c>
      <c r="F1661" s="6">
        <f t="shared" si="0"/>
        <v>8.111197440141888</v>
      </c>
      <c r="G1661" s="7">
        <v>42209.608500000002</v>
      </c>
      <c r="H1661" s="31">
        <f t="shared" si="103"/>
        <v>2197442.3895000005</v>
      </c>
      <c r="I1661" s="10">
        <f t="shared" si="100"/>
        <v>14.602804691815562</v>
      </c>
      <c r="J1661" s="10">
        <v>2</v>
      </c>
      <c r="K1661" s="10">
        <v>504.07</v>
      </c>
      <c r="L1661" s="6">
        <f t="shared" si="59"/>
        <v>6.2227151473160891</v>
      </c>
      <c r="M1661" s="11"/>
      <c r="N1661" s="11">
        <f t="shared" si="60"/>
        <v>0</v>
      </c>
      <c r="O1661" s="5">
        <v>0</v>
      </c>
      <c r="P1661" s="5">
        <v>1</v>
      </c>
      <c r="Q1661" s="5">
        <v>0</v>
      </c>
      <c r="R1661" s="5">
        <v>0</v>
      </c>
      <c r="S1661" s="5">
        <f t="shared" si="61"/>
        <v>0</v>
      </c>
      <c r="T1661" s="5">
        <v>2240.8756010000002</v>
      </c>
      <c r="U1661" s="5">
        <f t="shared" si="4"/>
        <v>7.7146219617737728</v>
      </c>
      <c r="V1661" s="2">
        <v>0</v>
      </c>
      <c r="W1661" s="12">
        <v>0</v>
      </c>
      <c r="X1661" s="5">
        <v>3.3264</v>
      </c>
      <c r="Y1661" s="6">
        <f t="shared" si="101"/>
        <v>99.542149205494212</v>
      </c>
      <c r="Z1661" s="5">
        <v>825519</v>
      </c>
      <c r="AA1661" s="5">
        <v>41888</v>
      </c>
      <c r="AB1661" s="5">
        <v>17957</v>
      </c>
      <c r="AC1661" s="5">
        <v>250</v>
      </c>
      <c r="AD1661" s="5">
        <v>0</v>
      </c>
      <c r="AE1661" s="5">
        <v>0</v>
      </c>
      <c r="AF1661" s="5">
        <v>1</v>
      </c>
      <c r="AG1661" s="5">
        <v>0</v>
      </c>
      <c r="AH1661" s="5">
        <v>0</v>
      </c>
      <c r="AI1661" s="6">
        <v>0</v>
      </c>
      <c r="AJ1661" s="6">
        <v>1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11">
        <v>0</v>
      </c>
      <c r="AT1661" s="5">
        <v>0</v>
      </c>
      <c r="AU1661" s="5">
        <v>1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</row>
    <row r="1662" spans="1:52" ht="15.75" customHeight="1">
      <c r="A1662" s="9">
        <v>44317</v>
      </c>
      <c r="B1662" s="2" t="s">
        <v>5</v>
      </c>
      <c r="C1662" s="2">
        <v>3</v>
      </c>
      <c r="D1662" s="5" t="s">
        <v>10</v>
      </c>
      <c r="E1662" s="5">
        <v>7139.0678399999997</v>
      </c>
      <c r="F1662" s="6">
        <f t="shared" si="0"/>
        <v>8.8733374921887851</v>
      </c>
      <c r="G1662" s="7">
        <v>38141.212500000001</v>
      </c>
      <c r="H1662" s="31">
        <f t="shared" si="103"/>
        <v>2235583.6020000004</v>
      </c>
      <c r="I1662" s="10">
        <f t="shared" si="100"/>
        <v>14.620012871407139</v>
      </c>
      <c r="J1662" s="10">
        <v>2</v>
      </c>
      <c r="K1662" s="10">
        <v>477.97</v>
      </c>
      <c r="L1662" s="6">
        <f t="shared" si="59"/>
        <v>6.1695479690155945</v>
      </c>
      <c r="M1662" s="11"/>
      <c r="N1662" s="11">
        <f t="shared" si="60"/>
        <v>0</v>
      </c>
      <c r="O1662" s="5">
        <v>0</v>
      </c>
      <c r="P1662" s="5">
        <v>1</v>
      </c>
      <c r="Q1662" s="5">
        <v>0</v>
      </c>
      <c r="R1662" s="5">
        <v>0</v>
      </c>
      <c r="S1662" s="5">
        <f t="shared" si="61"/>
        <v>0</v>
      </c>
      <c r="T1662" s="5">
        <v>2240.8756010000002</v>
      </c>
      <c r="U1662" s="5">
        <f t="shared" si="4"/>
        <v>7.7146219617737728</v>
      </c>
      <c r="V1662" s="2">
        <v>0</v>
      </c>
      <c r="W1662" s="12">
        <v>0</v>
      </c>
      <c r="X1662" s="5">
        <v>3.3218999999999999</v>
      </c>
      <c r="Y1662" s="6">
        <f t="shared" si="101"/>
        <v>99.407487207110151</v>
      </c>
      <c r="Z1662" s="5">
        <v>922824</v>
      </c>
      <c r="AA1662" s="5">
        <v>35231</v>
      </c>
      <c r="AB1662" s="5">
        <v>20850</v>
      </c>
      <c r="AC1662" s="5">
        <v>209</v>
      </c>
      <c r="AD1662" s="5">
        <v>0</v>
      </c>
      <c r="AE1662" s="5">
        <v>0</v>
      </c>
      <c r="AF1662" s="5">
        <v>1</v>
      </c>
      <c r="AG1662" s="5">
        <v>0</v>
      </c>
      <c r="AH1662" s="5">
        <v>0</v>
      </c>
      <c r="AI1662" s="6">
        <v>0</v>
      </c>
      <c r="AJ1662" s="6">
        <v>0</v>
      </c>
      <c r="AK1662" s="6">
        <v>1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11">
        <v>0</v>
      </c>
      <c r="AT1662" s="5">
        <v>0</v>
      </c>
      <c r="AU1662" s="5">
        <v>1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</row>
    <row r="1663" spans="1:52" ht="15.75" customHeight="1">
      <c r="A1663" s="4">
        <v>44348</v>
      </c>
      <c r="B1663" s="2" t="s">
        <v>5</v>
      </c>
      <c r="C1663" s="2">
        <v>3</v>
      </c>
      <c r="D1663" s="5" t="s">
        <v>10</v>
      </c>
      <c r="E1663" s="5">
        <v>4759.3785600000001</v>
      </c>
      <c r="F1663" s="6">
        <f t="shared" si="0"/>
        <v>8.4678723840806214</v>
      </c>
      <c r="G1663" s="7">
        <v>38649.762000000002</v>
      </c>
      <c r="H1663" s="31">
        <f t="shared" si="103"/>
        <v>2274233.3640000005</v>
      </c>
      <c r="I1663" s="10">
        <f t="shared" si="100"/>
        <v>14.637153570718564</v>
      </c>
      <c r="J1663" s="10">
        <v>2</v>
      </c>
      <c r="K1663" s="10">
        <v>508.07</v>
      </c>
      <c r="L1663" s="6">
        <f t="shared" si="59"/>
        <v>6.2306192333611756</v>
      </c>
      <c r="M1663" s="11"/>
      <c r="N1663" s="11">
        <f t="shared" si="60"/>
        <v>0</v>
      </c>
      <c r="O1663" s="5">
        <v>0</v>
      </c>
      <c r="P1663" s="5">
        <v>1</v>
      </c>
      <c r="Q1663" s="5">
        <v>0</v>
      </c>
      <c r="R1663" s="5">
        <v>0</v>
      </c>
      <c r="S1663" s="5">
        <f t="shared" si="61"/>
        <v>0</v>
      </c>
      <c r="T1663" s="5">
        <v>2240.8756010000002</v>
      </c>
      <c r="U1663" s="5">
        <f t="shared" si="4"/>
        <v>7.7146219617737728</v>
      </c>
      <c r="V1663" s="2">
        <v>0</v>
      </c>
      <c r="W1663" s="12">
        <v>0</v>
      </c>
      <c r="X1663" s="5">
        <v>3.3186</v>
      </c>
      <c r="Y1663" s="6">
        <f t="shared" si="101"/>
        <v>99.308735074961859</v>
      </c>
      <c r="Z1663" s="5">
        <v>958408</v>
      </c>
      <c r="AA1663" s="5">
        <v>47465</v>
      </c>
      <c r="AB1663" s="5">
        <v>22321</v>
      </c>
      <c r="AC1663" s="5">
        <v>197</v>
      </c>
      <c r="AD1663" s="5">
        <v>0</v>
      </c>
      <c r="AE1663" s="5">
        <v>0</v>
      </c>
      <c r="AF1663" s="5">
        <v>1</v>
      </c>
      <c r="AG1663" s="5">
        <v>0</v>
      </c>
      <c r="AH1663" s="5">
        <v>0</v>
      </c>
      <c r="AI1663" s="6">
        <v>0</v>
      </c>
      <c r="AJ1663" s="6">
        <v>0</v>
      </c>
      <c r="AK1663" s="6">
        <v>0</v>
      </c>
      <c r="AL1663" s="6">
        <v>1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11">
        <v>0</v>
      </c>
      <c r="AT1663" s="5">
        <v>0</v>
      </c>
      <c r="AU1663" s="5">
        <v>1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</row>
    <row r="1664" spans="1:52" ht="15.75" customHeight="1">
      <c r="A1664" s="4">
        <v>44378</v>
      </c>
      <c r="B1664" s="2" t="s">
        <v>5</v>
      </c>
      <c r="C1664" s="2">
        <v>3</v>
      </c>
      <c r="D1664" s="5" t="s">
        <v>10</v>
      </c>
      <c r="E1664" s="5">
        <v>7615.0056960000002</v>
      </c>
      <c r="F1664" s="6">
        <f t="shared" si="0"/>
        <v>8.9378760133263562</v>
      </c>
      <c r="G1664" s="7">
        <v>39158.311500000003</v>
      </c>
      <c r="H1664" s="31">
        <f t="shared" si="103"/>
        <v>2313391.6755000004</v>
      </c>
      <c r="I1664" s="10">
        <f t="shared" si="100"/>
        <v>14.654225263453633</v>
      </c>
      <c r="J1664" s="10">
        <v>2</v>
      </c>
      <c r="K1664" s="10">
        <v>471.44</v>
      </c>
      <c r="L1664" s="6">
        <f t="shared" si="59"/>
        <v>6.1557918405296581</v>
      </c>
      <c r="M1664" s="11"/>
      <c r="N1664" s="11">
        <f t="shared" si="60"/>
        <v>0</v>
      </c>
      <c r="O1664" s="5">
        <v>0</v>
      </c>
      <c r="P1664" s="5">
        <v>1</v>
      </c>
      <c r="Q1664" s="5">
        <v>0</v>
      </c>
      <c r="R1664" s="5">
        <v>0</v>
      </c>
      <c r="S1664" s="5">
        <f t="shared" si="61"/>
        <v>0</v>
      </c>
      <c r="T1664" s="5">
        <v>2240.8756010000002</v>
      </c>
      <c r="U1664" s="5">
        <f t="shared" si="4"/>
        <v>7.7146219617737728</v>
      </c>
      <c r="V1664" s="2">
        <v>0</v>
      </c>
      <c r="W1664" s="12">
        <v>0</v>
      </c>
      <c r="X1664" s="5">
        <v>3.3231999999999999</v>
      </c>
      <c r="Y1664" s="6">
        <f t="shared" si="101"/>
        <v>99.446389562198888</v>
      </c>
      <c r="Z1664" s="5">
        <v>1034837</v>
      </c>
      <c r="AA1664" s="5">
        <v>41144</v>
      </c>
      <c r="AB1664" s="5">
        <v>23422</v>
      </c>
      <c r="AC1664" s="5">
        <v>351</v>
      </c>
      <c r="AD1664" s="5">
        <v>904830</v>
      </c>
      <c r="AE1664" s="5">
        <v>0</v>
      </c>
      <c r="AF1664" s="5">
        <v>1</v>
      </c>
      <c r="AG1664" s="5">
        <v>0</v>
      </c>
      <c r="AH1664" s="5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1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11">
        <v>0</v>
      </c>
      <c r="AT1664" s="5">
        <v>0</v>
      </c>
      <c r="AU1664" s="5">
        <v>1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</row>
    <row r="1665" spans="1:52" ht="15.75" customHeight="1">
      <c r="A1665" s="4">
        <v>44409</v>
      </c>
      <c r="B1665" s="2" t="s">
        <v>5</v>
      </c>
      <c r="C1665" s="2">
        <v>3</v>
      </c>
      <c r="D1665" s="5" t="s">
        <v>10</v>
      </c>
      <c r="E1665" s="5">
        <v>5473.2853439999999</v>
      </c>
      <c r="F1665" s="6">
        <f t="shared" si="0"/>
        <v>8.6076343264557789</v>
      </c>
      <c r="G1665" s="7">
        <v>43226.707499999997</v>
      </c>
      <c r="H1665" s="31">
        <f t="shared" si="103"/>
        <v>2356618.3830000004</v>
      </c>
      <c r="I1665" s="10">
        <f t="shared" si="100"/>
        <v>14.672738260875949</v>
      </c>
      <c r="J1665" s="10">
        <v>2</v>
      </c>
      <c r="K1665" s="10">
        <v>508.07</v>
      </c>
      <c r="L1665" s="6">
        <f t="shared" si="59"/>
        <v>6.2306192333611756</v>
      </c>
      <c r="M1665" s="11"/>
      <c r="N1665" s="11">
        <f t="shared" si="60"/>
        <v>0</v>
      </c>
      <c r="O1665" s="5">
        <v>0</v>
      </c>
      <c r="P1665" s="5">
        <v>1</v>
      </c>
      <c r="Q1665" s="5">
        <v>0</v>
      </c>
      <c r="R1665" s="5">
        <v>0</v>
      </c>
      <c r="S1665" s="5">
        <f t="shared" si="61"/>
        <v>0</v>
      </c>
      <c r="T1665" s="5">
        <v>2240.8756010000002</v>
      </c>
      <c r="U1665" s="5">
        <f t="shared" si="4"/>
        <v>7.7146219617737728</v>
      </c>
      <c r="V1665" s="2">
        <v>0</v>
      </c>
      <c r="W1665" s="12">
        <v>0</v>
      </c>
      <c r="X1665" s="5">
        <v>3.3254999999999999</v>
      </c>
      <c r="Y1665" s="6">
        <f t="shared" si="101"/>
        <v>99.515216805817403</v>
      </c>
      <c r="Z1665" s="5">
        <v>1163688</v>
      </c>
      <c r="AA1665" s="5">
        <v>12029</v>
      </c>
      <c r="AB1665" s="5">
        <v>25889</v>
      </c>
      <c r="AC1665" s="5">
        <v>99</v>
      </c>
      <c r="AD1665" s="5">
        <v>0</v>
      </c>
      <c r="AE1665" s="5">
        <v>0</v>
      </c>
      <c r="AF1665" s="5">
        <v>1</v>
      </c>
      <c r="AG1665" s="5">
        <v>0</v>
      </c>
      <c r="AH1665" s="5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1</v>
      </c>
      <c r="AO1665" s="6">
        <v>0</v>
      </c>
      <c r="AP1665" s="6">
        <v>0</v>
      </c>
      <c r="AQ1665" s="6">
        <v>0</v>
      </c>
      <c r="AR1665" s="6">
        <v>0</v>
      </c>
      <c r="AS1665" s="11">
        <v>0</v>
      </c>
      <c r="AT1665" s="5">
        <v>0</v>
      </c>
      <c r="AU1665" s="5">
        <v>1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</row>
    <row r="1666" spans="1:52" ht="15.75" customHeight="1">
      <c r="A1666" s="4">
        <v>44440</v>
      </c>
      <c r="B1666" s="2" t="s">
        <v>5</v>
      </c>
      <c r="C1666" s="2">
        <v>3</v>
      </c>
      <c r="D1666" s="5" t="s">
        <v>10</v>
      </c>
      <c r="E1666" s="5">
        <v>5235.3164159999997</v>
      </c>
      <c r="F1666" s="6">
        <f t="shared" si="0"/>
        <v>8.5631825638849453</v>
      </c>
      <c r="G1666" s="7">
        <v>39666.860999999997</v>
      </c>
      <c r="H1666" s="31">
        <f t="shared" si="103"/>
        <v>2396285.2440000004</v>
      </c>
      <c r="I1666" s="10">
        <f t="shared" si="100"/>
        <v>14.689430281215051</v>
      </c>
      <c r="J1666" s="10">
        <v>2</v>
      </c>
      <c r="K1666" s="10">
        <v>471.44</v>
      </c>
      <c r="L1666" s="6">
        <f t="shared" si="59"/>
        <v>6.1557918405296581</v>
      </c>
      <c r="M1666" s="11"/>
      <c r="N1666" s="11">
        <f t="shared" si="60"/>
        <v>0</v>
      </c>
      <c r="O1666" s="5">
        <v>0</v>
      </c>
      <c r="P1666" s="5">
        <v>1</v>
      </c>
      <c r="Q1666" s="5">
        <v>0</v>
      </c>
      <c r="R1666" s="5">
        <v>0</v>
      </c>
      <c r="S1666" s="5">
        <f t="shared" si="61"/>
        <v>0</v>
      </c>
      <c r="T1666" s="5">
        <v>2240.8756010000002</v>
      </c>
      <c r="U1666" s="5">
        <f t="shared" si="4"/>
        <v>7.7146219617737728</v>
      </c>
      <c r="V1666" s="2">
        <v>0</v>
      </c>
      <c r="W1666" s="12">
        <v>0</v>
      </c>
      <c r="X1666" s="5">
        <v>3.3180000000000001</v>
      </c>
      <c r="Y1666" s="6">
        <f t="shared" si="101"/>
        <v>99.290780141843982</v>
      </c>
      <c r="Z1666" s="5">
        <v>1246538</v>
      </c>
      <c r="AA1666" s="5">
        <v>1795</v>
      </c>
      <c r="AB1666" s="5">
        <v>27785</v>
      </c>
      <c r="AC1666" s="5">
        <v>30</v>
      </c>
      <c r="AD1666" s="5">
        <v>0</v>
      </c>
      <c r="AE1666" s="5">
        <v>0</v>
      </c>
      <c r="AF1666" s="5">
        <v>1</v>
      </c>
      <c r="AG1666" s="5">
        <v>0</v>
      </c>
      <c r="AH1666" s="5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1</v>
      </c>
      <c r="AP1666" s="6">
        <v>0</v>
      </c>
      <c r="AQ1666" s="6">
        <v>0</v>
      </c>
      <c r="AR1666" s="6">
        <v>0</v>
      </c>
      <c r="AS1666" s="11">
        <v>0</v>
      </c>
      <c r="AT1666" s="5">
        <v>0</v>
      </c>
      <c r="AU1666" s="5">
        <v>1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</row>
    <row r="1667" spans="1:52" ht="15.75" customHeight="1">
      <c r="A1667" s="4">
        <v>44470</v>
      </c>
      <c r="B1667" s="2" t="s">
        <v>5</v>
      </c>
      <c r="C1667" s="2">
        <v>3</v>
      </c>
      <c r="D1667" s="5" t="s">
        <v>10</v>
      </c>
      <c r="E1667" s="5">
        <v>9042.8192639999997</v>
      </c>
      <c r="F1667" s="6">
        <f t="shared" si="0"/>
        <v>9.1097262702530148</v>
      </c>
      <c r="G1667" s="7">
        <v>24410.376</v>
      </c>
      <c r="H1667" s="31">
        <f t="shared" si="103"/>
        <v>2420695.6200000006</v>
      </c>
      <c r="I1667" s="10">
        <f t="shared" ref="I1667:I1730" si="104">LN(H1667)</f>
        <v>14.699565503109094</v>
      </c>
      <c r="J1667" s="10">
        <v>2</v>
      </c>
      <c r="K1667" s="10">
        <v>461.8</v>
      </c>
      <c r="L1667" s="6">
        <f t="shared" si="59"/>
        <v>6.1351318969203952</v>
      </c>
      <c r="M1667" s="11"/>
      <c r="N1667" s="11">
        <f t="shared" si="60"/>
        <v>0</v>
      </c>
      <c r="O1667" s="5">
        <v>0</v>
      </c>
      <c r="P1667" s="5">
        <v>1</v>
      </c>
      <c r="Q1667" s="5">
        <v>0</v>
      </c>
      <c r="R1667" s="5">
        <v>0</v>
      </c>
      <c r="S1667" s="5">
        <f t="shared" si="61"/>
        <v>0</v>
      </c>
      <c r="T1667" s="5">
        <v>2240.8756010000002</v>
      </c>
      <c r="U1667" s="5">
        <f t="shared" si="4"/>
        <v>7.7146219617737728</v>
      </c>
      <c r="V1667" s="2">
        <v>0</v>
      </c>
      <c r="W1667" s="12">
        <v>0</v>
      </c>
      <c r="X1667" s="5">
        <v>3.3180000000000001</v>
      </c>
      <c r="Y1667" s="6">
        <f t="shared" si="101"/>
        <v>99.290780141843982</v>
      </c>
      <c r="Z1667" s="5">
        <v>1273560</v>
      </c>
      <c r="AA1667" s="5">
        <v>1023</v>
      </c>
      <c r="AB1667" s="5">
        <v>28456</v>
      </c>
      <c r="AC1667" s="5">
        <v>12</v>
      </c>
      <c r="AD1667" s="5">
        <v>0</v>
      </c>
      <c r="AE1667" s="5">
        <v>0</v>
      </c>
      <c r="AF1667" s="5">
        <v>1</v>
      </c>
      <c r="AG1667" s="5">
        <v>0</v>
      </c>
      <c r="AH1667" s="5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1</v>
      </c>
      <c r="AQ1667" s="6">
        <v>0</v>
      </c>
      <c r="AR1667" s="6">
        <v>0</v>
      </c>
      <c r="AS1667" s="11">
        <v>0</v>
      </c>
      <c r="AT1667" s="5">
        <v>0</v>
      </c>
      <c r="AU1667" s="5">
        <v>1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</row>
    <row r="1668" spans="1:52" ht="15.75" customHeight="1">
      <c r="A1668" s="4">
        <v>44501</v>
      </c>
      <c r="B1668" s="2" t="s">
        <v>5</v>
      </c>
      <c r="C1668" s="2">
        <v>3</v>
      </c>
      <c r="D1668" s="5" t="s">
        <v>10</v>
      </c>
      <c r="E1668" s="5">
        <v>6663.1299840000001</v>
      </c>
      <c r="F1668" s="6">
        <f t="shared" si="0"/>
        <v>8.8043446207018334</v>
      </c>
      <c r="G1668" s="7">
        <v>20850.529500000001</v>
      </c>
      <c r="H1668" s="31">
        <f t="shared" si="103"/>
        <v>2441546.1495000008</v>
      </c>
      <c r="I1668" s="10">
        <f t="shared" si="104"/>
        <v>14.708142064414568</v>
      </c>
      <c r="J1668" s="10">
        <v>2</v>
      </c>
      <c r="K1668" s="10">
        <v>516.14</v>
      </c>
      <c r="L1668" s="6">
        <f t="shared" si="59"/>
        <v>6.2463780465109942</v>
      </c>
      <c r="M1668" s="11"/>
      <c r="N1668" s="11">
        <f t="shared" si="60"/>
        <v>0</v>
      </c>
      <c r="O1668" s="5">
        <v>0</v>
      </c>
      <c r="P1668" s="5">
        <v>1</v>
      </c>
      <c r="Q1668" s="5">
        <v>0</v>
      </c>
      <c r="R1668" s="5">
        <v>0</v>
      </c>
      <c r="S1668" s="5">
        <f t="shared" si="61"/>
        <v>0</v>
      </c>
      <c r="T1668" s="5">
        <v>2240.8756010000002</v>
      </c>
      <c r="U1668" s="5">
        <f t="shared" si="4"/>
        <v>7.7146219617737728</v>
      </c>
      <c r="V1668" s="2">
        <v>0</v>
      </c>
      <c r="W1668" s="12">
        <v>0</v>
      </c>
      <c r="X1668" s="5">
        <v>3.3018999999999998</v>
      </c>
      <c r="Y1668" s="6">
        <f t="shared" si="101"/>
        <v>98.808989436514352</v>
      </c>
      <c r="Z1668" s="5">
        <v>1285254</v>
      </c>
      <c r="AA1668" s="5">
        <v>684</v>
      </c>
      <c r="AB1668" s="5">
        <v>28737</v>
      </c>
      <c r="AC1668" s="5">
        <v>4</v>
      </c>
      <c r="AD1668" s="5">
        <v>0</v>
      </c>
      <c r="AE1668" s="5">
        <v>0</v>
      </c>
      <c r="AF1668" s="5">
        <v>1</v>
      </c>
      <c r="AG1668" s="5">
        <v>0</v>
      </c>
      <c r="AH1668" s="5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1</v>
      </c>
      <c r="AR1668" s="6">
        <v>0</v>
      </c>
      <c r="AS1668" s="11">
        <v>0</v>
      </c>
      <c r="AT1668" s="5">
        <v>0</v>
      </c>
      <c r="AU1668" s="5">
        <v>1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</row>
    <row r="1669" spans="1:52" ht="15.75" customHeight="1">
      <c r="A1669" s="4">
        <v>44531</v>
      </c>
      <c r="B1669" s="2" t="s">
        <v>5</v>
      </c>
      <c r="C1669" s="2">
        <v>3</v>
      </c>
      <c r="D1669" s="5" t="s">
        <v>10</v>
      </c>
      <c r="E1669" s="5">
        <v>7615.0056960000002</v>
      </c>
      <c r="F1669" s="6">
        <f t="shared" si="0"/>
        <v>8.9378760133263562</v>
      </c>
      <c r="G1669" s="7">
        <v>23901.826499999999</v>
      </c>
      <c r="H1669" s="31">
        <f t="shared" si="103"/>
        <v>2465447.9760000007</v>
      </c>
      <c r="I1669" s="10">
        <f t="shared" si="104"/>
        <v>14.717884083632779</v>
      </c>
      <c r="J1669" s="10">
        <v>2</v>
      </c>
      <c r="K1669" s="10">
        <v>518.45000000000005</v>
      </c>
      <c r="L1669" s="6">
        <f t="shared" si="59"/>
        <v>6.250843591004287</v>
      </c>
      <c r="M1669" s="11"/>
      <c r="N1669" s="11">
        <f t="shared" si="60"/>
        <v>0</v>
      </c>
      <c r="O1669" s="5">
        <v>0</v>
      </c>
      <c r="P1669" s="5">
        <v>1</v>
      </c>
      <c r="Q1669" s="5">
        <v>0</v>
      </c>
      <c r="R1669" s="5">
        <v>0</v>
      </c>
      <c r="S1669" s="5">
        <f t="shared" si="61"/>
        <v>0</v>
      </c>
      <c r="T1669" s="5">
        <v>2240.8756010000002</v>
      </c>
      <c r="U1669" s="5">
        <f t="shared" si="4"/>
        <v>7.7146219617737728</v>
      </c>
      <c r="V1669" s="2">
        <v>0</v>
      </c>
      <c r="W1669" s="12">
        <v>0</v>
      </c>
      <c r="X1669" s="5">
        <v>3.3041999999999998</v>
      </c>
      <c r="Y1669" s="6">
        <f t="shared" si="101"/>
        <v>98.877816680132852</v>
      </c>
      <c r="Z1669" s="5">
        <v>1295933</v>
      </c>
      <c r="AA1669" s="5">
        <v>3773</v>
      </c>
      <c r="AB1669" s="5">
        <v>28933</v>
      </c>
      <c r="AC1669" s="5">
        <v>3</v>
      </c>
      <c r="AD1669" s="5">
        <v>0</v>
      </c>
      <c r="AE1669" s="5">
        <v>11920</v>
      </c>
      <c r="AF1669" s="5">
        <v>1</v>
      </c>
      <c r="AG1669" s="5">
        <v>0</v>
      </c>
      <c r="AH1669" s="5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1</v>
      </c>
      <c r="AS1669" s="11">
        <v>0</v>
      </c>
      <c r="AT1669" s="5">
        <v>0</v>
      </c>
      <c r="AU1669" s="5">
        <v>1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</row>
    <row r="1670" spans="1:52" ht="15.75" customHeight="1">
      <c r="A1670" s="4">
        <v>44562</v>
      </c>
      <c r="B1670" s="2" t="s">
        <v>5</v>
      </c>
      <c r="C1670" s="2">
        <v>3</v>
      </c>
      <c r="D1670" s="5" t="s">
        <v>10</v>
      </c>
      <c r="E1670" s="5">
        <v>7142.72</v>
      </c>
      <c r="F1670" s="6">
        <f t="shared" si="0"/>
        <v>8.8738489351706473</v>
      </c>
      <c r="G1670" s="7">
        <v>17968.749</v>
      </c>
      <c r="H1670" s="31">
        <f t="shared" si="103"/>
        <v>2483416.7250000006</v>
      </c>
      <c r="I1670" s="10">
        <f t="shared" si="104"/>
        <v>14.725145881660731</v>
      </c>
      <c r="J1670" s="10">
        <v>2</v>
      </c>
      <c r="K1670" s="10">
        <v>511.96</v>
      </c>
      <c r="L1670" s="6">
        <f t="shared" si="59"/>
        <v>6.2382464969875908</v>
      </c>
      <c r="M1670" s="11"/>
      <c r="N1670" s="11">
        <f t="shared" si="60"/>
        <v>0</v>
      </c>
      <c r="O1670" s="5">
        <v>0</v>
      </c>
      <c r="P1670" s="5">
        <v>1</v>
      </c>
      <c r="Q1670" s="5">
        <v>0</v>
      </c>
      <c r="R1670" s="5">
        <v>0</v>
      </c>
      <c r="S1670" s="5">
        <f t="shared" si="61"/>
        <v>0</v>
      </c>
      <c r="T1670" s="5">
        <v>2240.8756010000002</v>
      </c>
      <c r="U1670" s="5">
        <f t="shared" si="4"/>
        <v>7.7146219617737728</v>
      </c>
      <c r="V1670" s="2">
        <v>0</v>
      </c>
      <c r="W1670" s="12">
        <v>0</v>
      </c>
      <c r="X1670" s="5">
        <v>3.2999000000000001</v>
      </c>
      <c r="Y1670" s="6">
        <f t="shared" si="101"/>
        <v>98.749139659454769</v>
      </c>
      <c r="Z1670" s="5">
        <v>1430366</v>
      </c>
      <c r="AA1670" s="5">
        <v>128582</v>
      </c>
      <c r="AB1670" s="5">
        <v>29301</v>
      </c>
      <c r="AC1670" s="5">
        <v>29</v>
      </c>
      <c r="AD1670" s="5">
        <v>0</v>
      </c>
      <c r="AE1670" s="5">
        <v>19007</v>
      </c>
      <c r="AF1670" s="5">
        <v>1</v>
      </c>
      <c r="AG1670" s="5">
        <v>1</v>
      </c>
      <c r="AH1670" s="5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11">
        <v>0</v>
      </c>
      <c r="AT1670" s="5">
        <v>0</v>
      </c>
      <c r="AU1670" s="5">
        <v>1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</row>
    <row r="1671" spans="1:52" ht="15.75" customHeight="1">
      <c r="A1671" s="4">
        <v>44593</v>
      </c>
      <c r="B1671" s="2" t="s">
        <v>5</v>
      </c>
      <c r="C1671" s="2">
        <v>3</v>
      </c>
      <c r="D1671" s="5" t="s">
        <v>10</v>
      </c>
      <c r="E1671" s="5">
        <v>6593.28</v>
      </c>
      <c r="F1671" s="6">
        <f t="shared" si="0"/>
        <v>8.7938062274971109</v>
      </c>
      <c r="G1671" s="7">
        <v>20002.947</v>
      </c>
      <c r="H1671" s="31">
        <f t="shared" si="103"/>
        <v>2503419.6720000007</v>
      </c>
      <c r="I1671" s="10">
        <f t="shared" si="104"/>
        <v>14.733168223958153</v>
      </c>
      <c r="J1671" s="10">
        <v>2</v>
      </c>
      <c r="K1671" s="10">
        <v>521.51</v>
      </c>
      <c r="L1671" s="6">
        <f t="shared" si="59"/>
        <v>6.2567284497123978</v>
      </c>
      <c r="M1671" s="11"/>
      <c r="N1671" s="11">
        <f t="shared" si="60"/>
        <v>0</v>
      </c>
      <c r="O1671" s="5">
        <v>0</v>
      </c>
      <c r="P1671" s="5">
        <v>1</v>
      </c>
      <c r="Q1671" s="5">
        <v>0</v>
      </c>
      <c r="R1671" s="5">
        <v>0</v>
      </c>
      <c r="S1671" s="5">
        <f t="shared" si="61"/>
        <v>0</v>
      </c>
      <c r="T1671" s="5">
        <v>2240.8756010000002</v>
      </c>
      <c r="U1671" s="5">
        <f t="shared" si="4"/>
        <v>7.7146219617737728</v>
      </c>
      <c r="V1671" s="2">
        <v>0</v>
      </c>
      <c r="W1671" s="12">
        <v>0</v>
      </c>
      <c r="X1671" s="5">
        <v>3.3006000000000002</v>
      </c>
      <c r="Y1671" s="6">
        <f t="shared" si="101"/>
        <v>98.770087081425629</v>
      </c>
      <c r="Z1671" s="5">
        <v>1510221</v>
      </c>
      <c r="AA1671" s="5">
        <v>74177</v>
      </c>
      <c r="AB1671" s="5">
        <v>30196</v>
      </c>
      <c r="AC1671" s="5">
        <v>41</v>
      </c>
      <c r="AD1671" s="5">
        <v>0</v>
      </c>
      <c r="AE1671" s="5">
        <v>0</v>
      </c>
      <c r="AF1671" s="5">
        <v>1</v>
      </c>
      <c r="AG1671" s="5">
        <v>0</v>
      </c>
      <c r="AH1671" s="5">
        <v>1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11">
        <v>0</v>
      </c>
      <c r="AT1671" s="5">
        <v>0</v>
      </c>
      <c r="AU1671" s="5">
        <v>1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</row>
    <row r="1672" spans="1:52" ht="15.75" customHeight="1">
      <c r="A1672" s="4">
        <v>44621</v>
      </c>
      <c r="B1672" s="2" t="s">
        <v>5</v>
      </c>
      <c r="C1672" s="2">
        <v>3</v>
      </c>
      <c r="D1672" s="5" t="s">
        <v>10</v>
      </c>
      <c r="E1672" s="5">
        <v>4944.96</v>
      </c>
      <c r="F1672" s="6">
        <f t="shared" si="0"/>
        <v>8.5061241550453293</v>
      </c>
      <c r="G1672" s="7">
        <v>29156.838</v>
      </c>
      <c r="H1672" s="31">
        <f t="shared" si="103"/>
        <v>2532576.5100000007</v>
      </c>
      <c r="I1672" s="10">
        <f t="shared" si="104"/>
        <v>14.744747725902327</v>
      </c>
      <c r="J1672" s="10">
        <v>2</v>
      </c>
      <c r="K1672" s="10">
        <v>520.9</v>
      </c>
      <c r="L1672" s="6">
        <f t="shared" si="59"/>
        <v>6.2555580847511454</v>
      </c>
      <c r="M1672" s="11"/>
      <c r="N1672" s="11">
        <f t="shared" si="60"/>
        <v>0</v>
      </c>
      <c r="O1672" s="5">
        <v>0</v>
      </c>
      <c r="P1672" s="5">
        <v>1</v>
      </c>
      <c r="Q1672" s="5">
        <v>0</v>
      </c>
      <c r="R1672" s="5">
        <v>0</v>
      </c>
      <c r="S1672" s="5">
        <f t="shared" si="61"/>
        <v>0</v>
      </c>
      <c r="T1672" s="5">
        <v>2240.8756010000002</v>
      </c>
      <c r="U1672" s="5">
        <f t="shared" si="4"/>
        <v>7.7146219617737728</v>
      </c>
      <c r="V1672" s="2">
        <v>0</v>
      </c>
      <c r="W1672" s="12">
        <v>0</v>
      </c>
      <c r="X1672" s="5">
        <v>3.2953000000000001</v>
      </c>
      <c r="Y1672" s="6">
        <f t="shared" si="101"/>
        <v>98.611485172217741</v>
      </c>
      <c r="Z1672" s="5">
        <v>1524973</v>
      </c>
      <c r="AA1672" s="5">
        <v>9084</v>
      </c>
      <c r="AB1672" s="5">
        <v>30359</v>
      </c>
      <c r="AC1672" s="5">
        <v>16</v>
      </c>
      <c r="AD1672" s="5">
        <v>0</v>
      </c>
      <c r="AE1672" s="5">
        <v>0</v>
      </c>
      <c r="AF1672" s="5">
        <v>1</v>
      </c>
      <c r="AG1672" s="5">
        <v>0</v>
      </c>
      <c r="AH1672" s="5">
        <v>0</v>
      </c>
      <c r="AI1672" s="6">
        <v>1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11">
        <v>0</v>
      </c>
      <c r="AT1672" s="5">
        <v>0</v>
      </c>
      <c r="AU1672" s="5">
        <v>1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</row>
    <row r="1673" spans="1:52" ht="15.75" customHeight="1">
      <c r="A1673" s="4">
        <v>44652</v>
      </c>
      <c r="B1673" s="2" t="s">
        <v>5</v>
      </c>
      <c r="C1673" s="2">
        <v>3</v>
      </c>
      <c r="D1673" s="5" t="s">
        <v>10</v>
      </c>
      <c r="E1673" s="5">
        <v>3846.08</v>
      </c>
      <c r="F1673" s="6">
        <f t="shared" si="0"/>
        <v>8.2548097267644245</v>
      </c>
      <c r="G1673" s="7">
        <v>28139.739000000001</v>
      </c>
      <c r="H1673" s="31">
        <f t="shared" si="103"/>
        <v>2560716.2490000008</v>
      </c>
      <c r="I1673" s="10">
        <f t="shared" si="104"/>
        <v>14.755797562088912</v>
      </c>
      <c r="J1673" s="10">
        <v>2</v>
      </c>
      <c r="K1673" s="10">
        <v>489.73</v>
      </c>
      <c r="L1673" s="6">
        <f t="shared" si="59"/>
        <v>6.1938542188289736</v>
      </c>
      <c r="M1673" s="11"/>
      <c r="N1673" s="11">
        <f t="shared" si="60"/>
        <v>0</v>
      </c>
      <c r="O1673" s="5">
        <v>0</v>
      </c>
      <c r="P1673" s="5">
        <v>1</v>
      </c>
      <c r="Q1673" s="5">
        <v>0</v>
      </c>
      <c r="R1673" s="5">
        <v>0</v>
      </c>
      <c r="S1673" s="5">
        <f t="shared" si="61"/>
        <v>0</v>
      </c>
      <c r="T1673" s="5">
        <v>2240.8756010000002</v>
      </c>
      <c r="U1673" s="5">
        <f t="shared" si="4"/>
        <v>7.7146219617737728</v>
      </c>
      <c r="V1673" s="2">
        <v>0</v>
      </c>
      <c r="W1673" s="12">
        <v>0</v>
      </c>
      <c r="X1673" s="5">
        <v>3.2570000000000001</v>
      </c>
      <c r="Y1673" s="6">
        <f t="shared" si="101"/>
        <v>97.465361941526766</v>
      </c>
      <c r="Z1673" s="5">
        <v>1527956</v>
      </c>
      <c r="AA1673" s="5">
        <v>2431</v>
      </c>
      <c r="AB1673" s="5">
        <v>30369</v>
      </c>
      <c r="AC1673" s="5">
        <v>1</v>
      </c>
      <c r="AD1673" s="5">
        <v>106857</v>
      </c>
      <c r="AE1673" s="5">
        <v>4709</v>
      </c>
      <c r="AF1673" s="5">
        <v>1</v>
      </c>
      <c r="AG1673" s="5">
        <v>0</v>
      </c>
      <c r="AH1673" s="5">
        <v>0</v>
      </c>
      <c r="AI1673" s="6">
        <v>0</v>
      </c>
      <c r="AJ1673" s="6">
        <v>1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11">
        <v>0</v>
      </c>
      <c r="AT1673" s="5">
        <v>0</v>
      </c>
      <c r="AU1673" s="5">
        <v>1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</row>
    <row r="1674" spans="1:52" ht="15.75" customHeight="1">
      <c r="A1674" s="9">
        <v>44682</v>
      </c>
      <c r="B1674" s="2" t="s">
        <v>5</v>
      </c>
      <c r="C1674" s="2">
        <v>3</v>
      </c>
      <c r="D1674" s="5" t="s">
        <v>10</v>
      </c>
      <c r="E1674" s="5">
        <v>8241.6</v>
      </c>
      <c r="F1674" s="6">
        <f t="shared" si="0"/>
        <v>9.0169497788113215</v>
      </c>
      <c r="G1674" s="7">
        <v>25427.474999999999</v>
      </c>
      <c r="H1674" s="31">
        <f t="shared" si="103"/>
        <v>2586143.7240000009</v>
      </c>
      <c r="I1674" s="10">
        <f t="shared" si="104"/>
        <v>14.765678414495774</v>
      </c>
      <c r="J1674" s="10">
        <v>2</v>
      </c>
      <c r="K1674" s="10">
        <v>459.57</v>
      </c>
      <c r="L1674" s="6">
        <f t="shared" si="59"/>
        <v>6.1302912696927141</v>
      </c>
      <c r="M1674" s="11"/>
      <c r="N1674" s="11">
        <f t="shared" si="60"/>
        <v>0</v>
      </c>
      <c r="O1674" s="5">
        <v>0</v>
      </c>
      <c r="P1674" s="5">
        <v>1</v>
      </c>
      <c r="Q1674" s="5">
        <v>0</v>
      </c>
      <c r="R1674" s="5">
        <v>0</v>
      </c>
      <c r="S1674" s="5">
        <f t="shared" si="61"/>
        <v>0</v>
      </c>
      <c r="T1674" s="5">
        <v>2240.8756010000002</v>
      </c>
      <c r="U1674" s="5">
        <f t="shared" si="4"/>
        <v>7.7146219617737728</v>
      </c>
      <c r="V1674" s="2">
        <v>0</v>
      </c>
      <c r="W1674" s="12">
        <v>0</v>
      </c>
      <c r="X1674" s="5">
        <v>3.2684000000000002</v>
      </c>
      <c r="Y1674" s="6">
        <f t="shared" si="101"/>
        <v>97.806505670766384</v>
      </c>
      <c r="Z1674" s="5">
        <v>1530453</v>
      </c>
      <c r="AA1674" s="5">
        <v>1816</v>
      </c>
      <c r="AB1674" s="5">
        <v>30379</v>
      </c>
      <c r="AC1674" s="5">
        <v>0</v>
      </c>
      <c r="AD1674" s="5">
        <v>206444</v>
      </c>
      <c r="AE1674" s="5">
        <v>0</v>
      </c>
      <c r="AF1674" s="5">
        <v>1</v>
      </c>
      <c r="AG1674" s="5">
        <v>0</v>
      </c>
      <c r="AH1674" s="5">
        <v>0</v>
      </c>
      <c r="AI1674" s="6">
        <v>0</v>
      </c>
      <c r="AJ1674" s="6">
        <v>0</v>
      </c>
      <c r="AK1674" s="6">
        <v>1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11">
        <v>0</v>
      </c>
      <c r="AT1674" s="5">
        <v>0</v>
      </c>
      <c r="AU1674" s="5">
        <v>1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</row>
    <row r="1675" spans="1:52" ht="15.75" customHeight="1">
      <c r="A1675" s="4">
        <v>44713</v>
      </c>
      <c r="B1675" s="2" t="s">
        <v>5</v>
      </c>
      <c r="C1675" s="2">
        <v>3</v>
      </c>
      <c r="D1675" s="5" t="s">
        <v>10</v>
      </c>
      <c r="E1675" s="5">
        <v>5494.4</v>
      </c>
      <c r="F1675" s="6">
        <f t="shared" si="0"/>
        <v>8.611484670703156</v>
      </c>
      <c r="G1675" s="7">
        <v>25766.508000000002</v>
      </c>
      <c r="H1675" s="31">
        <f t="shared" si="103"/>
        <v>2611910.2320000008</v>
      </c>
      <c r="I1675" s="10">
        <f t="shared" si="104"/>
        <v>14.775592401253425</v>
      </c>
      <c r="J1675" s="10">
        <v>2</v>
      </c>
      <c r="K1675" s="10">
        <v>551.27</v>
      </c>
      <c r="L1675" s="6">
        <f t="shared" si="59"/>
        <v>6.3122247072820477</v>
      </c>
      <c r="M1675" s="11"/>
      <c r="N1675" s="11">
        <f t="shared" si="60"/>
        <v>0</v>
      </c>
      <c r="O1675" s="5">
        <v>0</v>
      </c>
      <c r="P1675" s="5">
        <v>1</v>
      </c>
      <c r="Q1675" s="5">
        <v>0</v>
      </c>
      <c r="R1675" s="5">
        <v>0</v>
      </c>
      <c r="S1675" s="5">
        <f t="shared" si="61"/>
        <v>0</v>
      </c>
      <c r="T1675" s="5">
        <v>2240.8756010000002</v>
      </c>
      <c r="U1675" s="5">
        <f t="shared" si="4"/>
        <v>7.7146219617737728</v>
      </c>
      <c r="V1675" s="2">
        <v>0</v>
      </c>
      <c r="W1675" s="12">
        <v>0</v>
      </c>
      <c r="X1675" s="5">
        <v>3.2553000000000001</v>
      </c>
      <c r="Y1675" s="6">
        <f t="shared" si="101"/>
        <v>97.414489631026143</v>
      </c>
      <c r="Z1675" s="5">
        <v>1536479</v>
      </c>
      <c r="AA1675" s="5">
        <v>9779</v>
      </c>
      <c r="AB1675" s="5">
        <v>30395</v>
      </c>
      <c r="AC1675" s="5">
        <v>0</v>
      </c>
      <c r="AD1675" s="5">
        <v>975945</v>
      </c>
      <c r="AE1675" s="5">
        <v>0</v>
      </c>
      <c r="AF1675" s="5">
        <v>1</v>
      </c>
      <c r="AG1675" s="5">
        <v>0</v>
      </c>
      <c r="AH1675" s="5">
        <v>0</v>
      </c>
      <c r="AI1675" s="6">
        <v>0</v>
      </c>
      <c r="AJ1675" s="6">
        <v>0</v>
      </c>
      <c r="AK1675" s="6">
        <v>0</v>
      </c>
      <c r="AL1675" s="6">
        <v>1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11">
        <v>0</v>
      </c>
      <c r="AT1675" s="5">
        <v>0</v>
      </c>
      <c r="AU1675" s="5">
        <v>1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</row>
    <row r="1676" spans="1:52" ht="15.75" customHeight="1">
      <c r="A1676" s="4">
        <v>44743</v>
      </c>
      <c r="B1676" s="2" t="s">
        <v>5</v>
      </c>
      <c r="C1676" s="2">
        <v>3</v>
      </c>
      <c r="D1676" s="5" t="s">
        <v>10</v>
      </c>
      <c r="E1676" s="5">
        <v>8791.0400000000009</v>
      </c>
      <c r="F1676" s="6">
        <f t="shared" si="0"/>
        <v>9.0814882999488926</v>
      </c>
      <c r="G1676" s="7">
        <v>26105.541000000001</v>
      </c>
      <c r="H1676" s="31">
        <f t="shared" si="103"/>
        <v>2638015.773000001</v>
      </c>
      <c r="I1676" s="10">
        <f t="shared" si="104"/>
        <v>14.785537591392394</v>
      </c>
      <c r="J1676" s="10">
        <v>2</v>
      </c>
      <c r="K1676" s="10">
        <v>487.4</v>
      </c>
      <c r="L1676" s="6">
        <f t="shared" si="59"/>
        <v>6.1890851411911054</v>
      </c>
      <c r="M1676" s="11"/>
      <c r="N1676" s="11">
        <f t="shared" si="60"/>
        <v>0</v>
      </c>
      <c r="O1676" s="5">
        <v>0</v>
      </c>
      <c r="P1676" s="5">
        <v>1</v>
      </c>
      <c r="Q1676" s="5">
        <v>0</v>
      </c>
      <c r="R1676" s="5">
        <v>0</v>
      </c>
      <c r="S1676" s="5">
        <f t="shared" si="61"/>
        <v>0</v>
      </c>
      <c r="T1676" s="5">
        <v>2240.8756010000002</v>
      </c>
      <c r="U1676" s="5">
        <f t="shared" si="4"/>
        <v>7.7146219617737728</v>
      </c>
      <c r="V1676" s="2">
        <v>0</v>
      </c>
      <c r="W1676" s="12">
        <v>0</v>
      </c>
      <c r="X1676" s="5">
        <v>3.2578</v>
      </c>
      <c r="Y1676" s="6">
        <f t="shared" si="101"/>
        <v>97.489301852350607</v>
      </c>
      <c r="Z1676" s="5">
        <v>1554591</v>
      </c>
      <c r="AA1676" s="5">
        <v>10726</v>
      </c>
      <c r="AB1676" s="5">
        <v>30487</v>
      </c>
      <c r="AC1676" s="5">
        <v>4</v>
      </c>
      <c r="AD1676" s="5">
        <v>0</v>
      </c>
      <c r="AE1676" s="5">
        <v>0</v>
      </c>
      <c r="AF1676" s="5">
        <v>1</v>
      </c>
      <c r="AG1676" s="5">
        <v>0</v>
      </c>
      <c r="AH1676" s="5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1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11">
        <v>0</v>
      </c>
      <c r="AT1676" s="5">
        <v>0</v>
      </c>
      <c r="AU1676" s="5">
        <v>1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</row>
    <row r="1677" spans="1:52" ht="15.75" customHeight="1">
      <c r="A1677" s="4">
        <v>44774</v>
      </c>
      <c r="B1677" s="2" t="s">
        <v>5</v>
      </c>
      <c r="C1677" s="2">
        <v>3</v>
      </c>
      <c r="D1677" s="5" t="s">
        <v>10</v>
      </c>
      <c r="E1677" s="5">
        <v>6318.56</v>
      </c>
      <c r="F1677" s="6">
        <f t="shared" si="0"/>
        <v>8.7512466130783153</v>
      </c>
      <c r="G1677" s="7">
        <v>28817.805</v>
      </c>
      <c r="H1677" s="31">
        <f t="shared" si="103"/>
        <v>2666833.5780000011</v>
      </c>
      <c r="I1677" s="10">
        <f t="shared" si="104"/>
        <v>14.796402400767219</v>
      </c>
      <c r="J1677" s="10">
        <v>2</v>
      </c>
      <c r="K1677" s="10">
        <v>517.33000000000004</v>
      </c>
      <c r="L1677" s="6">
        <f t="shared" si="59"/>
        <v>6.2486809687553269</v>
      </c>
      <c r="M1677" s="11"/>
      <c r="N1677" s="11">
        <f t="shared" si="60"/>
        <v>0</v>
      </c>
      <c r="O1677" s="5">
        <v>0</v>
      </c>
      <c r="P1677" s="5">
        <v>1</v>
      </c>
      <c r="Q1677" s="5">
        <v>0</v>
      </c>
      <c r="R1677" s="5">
        <v>0</v>
      </c>
      <c r="S1677" s="5">
        <f t="shared" si="61"/>
        <v>0</v>
      </c>
      <c r="T1677" s="5">
        <v>2240.8756010000002</v>
      </c>
      <c r="U1677" s="5">
        <f t="shared" si="4"/>
        <v>7.7146219617737728</v>
      </c>
      <c r="V1677" s="2">
        <v>0</v>
      </c>
      <c r="W1677" s="12">
        <v>0</v>
      </c>
      <c r="X1677" s="5">
        <v>3.2444999999999999</v>
      </c>
      <c r="Y1677" s="6">
        <f t="shared" si="101"/>
        <v>97.091300834904388</v>
      </c>
      <c r="Z1677" s="5">
        <v>1569076</v>
      </c>
      <c r="AA1677" s="5">
        <v>3665</v>
      </c>
      <c r="AB1677" s="5">
        <v>30581</v>
      </c>
      <c r="AC1677" s="5">
        <v>4</v>
      </c>
      <c r="AD1677" s="5">
        <v>189733</v>
      </c>
      <c r="AE1677" s="5">
        <v>0</v>
      </c>
      <c r="AF1677" s="5">
        <v>1</v>
      </c>
      <c r="AG1677" s="5">
        <v>0</v>
      </c>
      <c r="AH1677" s="5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1</v>
      </c>
      <c r="AO1677" s="6">
        <v>0</v>
      </c>
      <c r="AP1677" s="6">
        <v>0</v>
      </c>
      <c r="AQ1677" s="6">
        <v>0</v>
      </c>
      <c r="AR1677" s="6">
        <v>0</v>
      </c>
      <c r="AS1677" s="11">
        <v>0</v>
      </c>
      <c r="AT1677" s="5">
        <v>0</v>
      </c>
      <c r="AU1677" s="5">
        <v>1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</row>
    <row r="1678" spans="1:52" ht="15.75" customHeight="1">
      <c r="A1678" s="4">
        <v>44805</v>
      </c>
      <c r="B1678" s="2" t="s">
        <v>5</v>
      </c>
      <c r="C1678" s="2">
        <v>3</v>
      </c>
      <c r="D1678" s="5" t="s">
        <v>10</v>
      </c>
      <c r="E1678" s="5">
        <v>6043.84</v>
      </c>
      <c r="F1678" s="6">
        <f t="shared" si="0"/>
        <v>8.7067948505074817</v>
      </c>
      <c r="G1678" s="7">
        <v>26444.574000000001</v>
      </c>
      <c r="H1678" s="31">
        <f t="shared" si="103"/>
        <v>2693278.1520000012</v>
      </c>
      <c r="I1678" s="10">
        <f t="shared" si="104"/>
        <v>14.806269653500472</v>
      </c>
      <c r="J1678" s="10">
        <v>2</v>
      </c>
      <c r="K1678" s="10">
        <v>496.1</v>
      </c>
      <c r="L1678" s="6">
        <f t="shared" si="59"/>
        <v>6.2067775193070034</v>
      </c>
      <c r="M1678" s="11"/>
      <c r="N1678" s="11">
        <f t="shared" si="60"/>
        <v>0</v>
      </c>
      <c r="O1678" s="5">
        <v>0</v>
      </c>
      <c r="P1678" s="5">
        <v>1</v>
      </c>
      <c r="Q1678" s="5">
        <v>0</v>
      </c>
      <c r="R1678" s="5">
        <v>0</v>
      </c>
      <c r="S1678" s="5">
        <f t="shared" si="61"/>
        <v>0</v>
      </c>
      <c r="T1678" s="5">
        <v>2240.8756010000002</v>
      </c>
      <c r="U1678" s="5">
        <f t="shared" si="4"/>
        <v>7.7146219617737728</v>
      </c>
      <c r="V1678" s="2">
        <v>0</v>
      </c>
      <c r="W1678" s="12">
        <v>0</v>
      </c>
      <c r="X1678" s="5">
        <v>3.2208000000000001</v>
      </c>
      <c r="Y1678" s="6">
        <f t="shared" si="101"/>
        <v>96.382080976748355</v>
      </c>
      <c r="Z1678" s="5">
        <v>1572598</v>
      </c>
      <c r="AA1678" s="5">
        <v>1125</v>
      </c>
      <c r="AB1678" s="5">
        <v>30616</v>
      </c>
      <c r="AC1678" s="5">
        <v>0</v>
      </c>
      <c r="AD1678" s="5">
        <v>142403</v>
      </c>
      <c r="AE1678" s="5">
        <v>0</v>
      </c>
      <c r="AF1678" s="5">
        <v>1</v>
      </c>
      <c r="AG1678" s="5">
        <v>0</v>
      </c>
      <c r="AH1678" s="5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1</v>
      </c>
      <c r="AP1678" s="6">
        <v>0</v>
      </c>
      <c r="AQ1678" s="6">
        <v>0</v>
      </c>
      <c r="AR1678" s="6">
        <v>0</v>
      </c>
      <c r="AS1678" s="11">
        <v>0</v>
      </c>
      <c r="AT1678" s="5">
        <v>0</v>
      </c>
      <c r="AU1678" s="5">
        <v>1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</row>
    <row r="1679" spans="1:52" ht="15.75" customHeight="1">
      <c r="A1679" s="4">
        <v>44835</v>
      </c>
      <c r="B1679" s="2" t="s">
        <v>5</v>
      </c>
      <c r="C1679" s="2">
        <v>3</v>
      </c>
      <c r="D1679" s="5" t="s">
        <v>10</v>
      </c>
      <c r="E1679" s="5">
        <v>10439.36</v>
      </c>
      <c r="F1679" s="6">
        <f t="shared" si="0"/>
        <v>9.2533385568755513</v>
      </c>
      <c r="G1679" s="7">
        <v>16273.584000000001</v>
      </c>
      <c r="H1679" s="31">
        <f t="shared" si="103"/>
        <v>2709551.736000001</v>
      </c>
      <c r="I1679" s="10">
        <f t="shared" si="104"/>
        <v>14.812293768103853</v>
      </c>
      <c r="J1679" s="10">
        <v>2</v>
      </c>
      <c r="K1679" s="10">
        <v>1</v>
      </c>
      <c r="L1679" s="6">
        <f t="shared" si="59"/>
        <v>0</v>
      </c>
      <c r="M1679" s="11"/>
      <c r="N1679" s="11">
        <f t="shared" si="60"/>
        <v>0</v>
      </c>
      <c r="O1679" s="5">
        <v>0</v>
      </c>
      <c r="P1679" s="5">
        <v>1</v>
      </c>
      <c r="Q1679" s="5">
        <v>0</v>
      </c>
      <c r="R1679" s="5">
        <v>0</v>
      </c>
      <c r="S1679" s="5">
        <f t="shared" si="61"/>
        <v>0</v>
      </c>
      <c r="T1679" s="5">
        <v>2240.8756010000002</v>
      </c>
      <c r="U1679" s="5">
        <f t="shared" si="4"/>
        <v>7.7146219617737728</v>
      </c>
      <c r="V1679" s="2">
        <v>0</v>
      </c>
      <c r="W1679" s="12">
        <v>0</v>
      </c>
      <c r="X1679" s="5">
        <v>3.2172999999999998</v>
      </c>
      <c r="Y1679" s="6">
        <f t="shared" si="101"/>
        <v>96.277343866894086</v>
      </c>
      <c r="AD1679" s="5">
        <v>0</v>
      </c>
      <c r="AE1679" s="5">
        <v>0</v>
      </c>
      <c r="AF1679" s="5">
        <v>1</v>
      </c>
      <c r="AG1679" s="5">
        <v>0</v>
      </c>
      <c r="AH1679" s="5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1</v>
      </c>
      <c r="AQ1679" s="6">
        <v>0</v>
      </c>
      <c r="AR1679" s="6">
        <v>0</v>
      </c>
      <c r="AS1679" s="11">
        <v>0</v>
      </c>
      <c r="AT1679" s="5">
        <v>0</v>
      </c>
      <c r="AU1679" s="5">
        <v>1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</row>
    <row r="1680" spans="1:52" ht="15.75" customHeight="1">
      <c r="A1680" s="4">
        <v>44866</v>
      </c>
      <c r="B1680" s="2" t="s">
        <v>5</v>
      </c>
      <c r="C1680" s="2">
        <v>3</v>
      </c>
      <c r="D1680" s="5" t="s">
        <v>10</v>
      </c>
      <c r="E1680" s="5">
        <v>7692.16</v>
      </c>
      <c r="F1680" s="6">
        <f t="shared" si="0"/>
        <v>8.9479569073243699</v>
      </c>
      <c r="G1680" s="7">
        <v>13900.352999999999</v>
      </c>
      <c r="H1680" s="31">
        <f t="shared" si="103"/>
        <v>2723452.0890000011</v>
      </c>
      <c r="I1680" s="10">
        <f t="shared" si="104"/>
        <v>14.817410783949276</v>
      </c>
      <c r="J1680" s="10">
        <v>2</v>
      </c>
      <c r="K1680" s="10">
        <v>1</v>
      </c>
      <c r="L1680" s="6">
        <f t="shared" si="59"/>
        <v>0</v>
      </c>
      <c r="M1680" s="11"/>
      <c r="N1680" s="11">
        <f t="shared" si="60"/>
        <v>0</v>
      </c>
      <c r="O1680" s="5">
        <v>0</v>
      </c>
      <c r="P1680" s="5">
        <v>1</v>
      </c>
      <c r="Q1680" s="5">
        <v>0</v>
      </c>
      <c r="R1680" s="5">
        <v>0</v>
      </c>
      <c r="S1680" s="5">
        <f t="shared" si="61"/>
        <v>0</v>
      </c>
      <c r="T1680" s="5">
        <v>2240.8756010000002</v>
      </c>
      <c r="U1680" s="5">
        <f t="shared" si="4"/>
        <v>7.7146219617737728</v>
      </c>
      <c r="V1680" s="2">
        <v>0</v>
      </c>
      <c r="W1680" s="12">
        <v>0</v>
      </c>
      <c r="X1680" s="5">
        <v>3.2507000000000001</v>
      </c>
      <c r="Y1680" s="6">
        <f t="shared" si="101"/>
        <v>97.276835143789086</v>
      </c>
      <c r="AD1680" s="5">
        <v>83417</v>
      </c>
      <c r="AE1680" s="5">
        <v>0</v>
      </c>
      <c r="AF1680" s="5">
        <v>1</v>
      </c>
      <c r="AG1680" s="5">
        <v>0</v>
      </c>
      <c r="AH1680" s="5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1</v>
      </c>
      <c r="AR1680" s="6">
        <v>0</v>
      </c>
      <c r="AS1680" s="11">
        <v>0</v>
      </c>
      <c r="AT1680" s="5">
        <v>0</v>
      </c>
      <c r="AU1680" s="5">
        <v>1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</row>
    <row r="1681" spans="1:52" ht="15.75" customHeight="1">
      <c r="A1681" s="4">
        <v>44896</v>
      </c>
      <c r="B1681" s="2" t="s">
        <v>5</v>
      </c>
      <c r="C1681" s="2">
        <v>3</v>
      </c>
      <c r="D1681" s="5" t="s">
        <v>10</v>
      </c>
      <c r="E1681" s="5">
        <v>8791.0400000000009</v>
      </c>
      <c r="F1681" s="6">
        <f t="shared" si="0"/>
        <v>9.0814882999488926</v>
      </c>
      <c r="G1681" s="7">
        <v>15934.550999999999</v>
      </c>
      <c r="H1681" s="31">
        <f t="shared" si="103"/>
        <v>2739386.6400000011</v>
      </c>
      <c r="I1681" s="10">
        <f t="shared" si="104"/>
        <v>14.823244599290605</v>
      </c>
      <c r="J1681" s="10">
        <v>2</v>
      </c>
      <c r="K1681" s="10">
        <v>1</v>
      </c>
      <c r="L1681" s="6">
        <f t="shared" si="59"/>
        <v>0</v>
      </c>
      <c r="M1681" s="11"/>
      <c r="N1681" s="11">
        <f t="shared" si="60"/>
        <v>0</v>
      </c>
      <c r="O1681" s="5">
        <v>0</v>
      </c>
      <c r="P1681" s="5">
        <v>1</v>
      </c>
      <c r="Q1681" s="5">
        <v>0</v>
      </c>
      <c r="R1681" s="5">
        <v>0</v>
      </c>
      <c r="S1681" s="5">
        <f t="shared" si="61"/>
        <v>0</v>
      </c>
      <c r="T1681" s="5">
        <v>2240.8756010000002</v>
      </c>
      <c r="U1681" s="5">
        <f t="shared" si="4"/>
        <v>7.7146219617737728</v>
      </c>
      <c r="V1681" s="2">
        <v>0</v>
      </c>
      <c r="W1681" s="12">
        <v>0</v>
      </c>
      <c r="X1681" s="5">
        <v>3.2681</v>
      </c>
      <c r="Y1681" s="6">
        <f t="shared" si="101"/>
        <v>97.797528204207438</v>
      </c>
      <c r="AE1681" s="5">
        <v>0</v>
      </c>
      <c r="AF1681" s="5">
        <v>1</v>
      </c>
      <c r="AG1681" s="5">
        <v>0</v>
      </c>
      <c r="AH1681" s="5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1</v>
      </c>
      <c r="AS1681" s="11">
        <v>0</v>
      </c>
      <c r="AT1681" s="5">
        <v>0</v>
      </c>
      <c r="AU1681" s="5">
        <v>1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</row>
    <row r="1682" spans="1:52" ht="15.75" customHeight="1">
      <c r="A1682" s="4">
        <v>43101</v>
      </c>
      <c r="B1682" s="2" t="s">
        <v>5</v>
      </c>
      <c r="C1682" s="2">
        <v>3</v>
      </c>
      <c r="D1682" s="5" t="s">
        <v>21</v>
      </c>
      <c r="E1682" s="5">
        <v>217734.7536</v>
      </c>
      <c r="F1682" s="6">
        <f t="shared" si="0"/>
        <v>12.291032874352933</v>
      </c>
      <c r="G1682" s="7">
        <v>15457.98</v>
      </c>
      <c r="H1682" s="7">
        <v>15457.98</v>
      </c>
      <c r="I1682" s="10">
        <f t="shared" si="104"/>
        <v>9.6458806538375406</v>
      </c>
      <c r="J1682" s="10">
        <v>2</v>
      </c>
      <c r="K1682" s="10">
        <v>362.83</v>
      </c>
      <c r="L1682" s="6">
        <f t="shared" si="59"/>
        <v>5.8939344050097677</v>
      </c>
      <c r="M1682" s="11">
        <v>100.48</v>
      </c>
      <c r="N1682" s="11">
        <f t="shared" si="60"/>
        <v>4.6198617347310815</v>
      </c>
      <c r="O1682" s="5">
        <v>0</v>
      </c>
      <c r="P1682" s="5">
        <v>1</v>
      </c>
      <c r="Q1682" s="5">
        <v>0</v>
      </c>
      <c r="R1682" s="5">
        <v>0</v>
      </c>
      <c r="S1682" s="5">
        <f t="shared" si="61"/>
        <v>0</v>
      </c>
      <c r="T1682" s="5">
        <v>10505.432000000001</v>
      </c>
      <c r="U1682" s="5">
        <f t="shared" si="4"/>
        <v>9.2596477357081941</v>
      </c>
      <c r="V1682" s="2">
        <v>0</v>
      </c>
      <c r="W1682" s="12">
        <v>1</v>
      </c>
      <c r="X1682" s="5">
        <v>0.80769999999999997</v>
      </c>
      <c r="Y1682" s="6">
        <f t="shared" ref="Y1682:Y1741" si="105">X1682*100/0.8077</f>
        <v>100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1</v>
      </c>
      <c r="AG1682" s="5">
        <v>1</v>
      </c>
      <c r="AH1682" s="5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11">
        <v>0</v>
      </c>
      <c r="AT1682" s="5">
        <v>0</v>
      </c>
      <c r="AU1682" s="5">
        <v>1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</row>
    <row r="1683" spans="1:52" ht="15.75" customHeight="1">
      <c r="A1683" s="4">
        <v>43132</v>
      </c>
      <c r="B1683" s="2" t="s">
        <v>5</v>
      </c>
      <c r="C1683" s="2">
        <v>3</v>
      </c>
      <c r="D1683" s="5" t="s">
        <v>21</v>
      </c>
      <c r="E1683" s="5">
        <v>200985.9264</v>
      </c>
      <c r="F1683" s="6">
        <f t="shared" si="0"/>
        <v>12.210990166679396</v>
      </c>
      <c r="G1683" s="7">
        <v>17207.939999999999</v>
      </c>
      <c r="H1683" s="31">
        <f>G1683+H1682</f>
        <v>32665.919999999998</v>
      </c>
      <c r="I1683" s="10">
        <f t="shared" si="104"/>
        <v>10.394087611580513</v>
      </c>
      <c r="J1683" s="10">
        <v>2</v>
      </c>
      <c r="K1683" s="10">
        <v>344.64</v>
      </c>
      <c r="L1683" s="6">
        <f t="shared" si="59"/>
        <v>5.8425003939680238</v>
      </c>
      <c r="M1683" s="11">
        <v>100.57</v>
      </c>
      <c r="N1683" s="11">
        <f t="shared" si="60"/>
        <v>4.6207482159514095</v>
      </c>
      <c r="O1683" s="5">
        <v>0</v>
      </c>
      <c r="P1683" s="5">
        <v>1</v>
      </c>
      <c r="Q1683" s="5">
        <v>0</v>
      </c>
      <c r="R1683" s="5">
        <v>0</v>
      </c>
      <c r="S1683" s="5">
        <f t="shared" si="61"/>
        <v>0</v>
      </c>
      <c r="T1683" s="5">
        <v>10505.432000000001</v>
      </c>
      <c r="U1683" s="5">
        <f t="shared" si="4"/>
        <v>9.2596477357081941</v>
      </c>
      <c r="V1683" s="2">
        <v>0</v>
      </c>
      <c r="W1683" s="12">
        <v>1</v>
      </c>
      <c r="X1683" s="5">
        <v>0.77890000000000004</v>
      </c>
      <c r="Y1683" s="6">
        <f t="shared" si="105"/>
        <v>96.434319673145978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1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11">
        <v>0</v>
      </c>
      <c r="AT1683" s="5">
        <v>0</v>
      </c>
      <c r="AU1683" s="5">
        <v>1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</row>
    <row r="1684" spans="1:52" ht="15.75" customHeight="1">
      <c r="A1684" s="4">
        <v>43160</v>
      </c>
      <c r="B1684" s="2" t="s">
        <v>5</v>
      </c>
      <c r="C1684" s="2">
        <v>3</v>
      </c>
      <c r="D1684" s="5" t="s">
        <v>21</v>
      </c>
      <c r="E1684" s="5">
        <v>150739.4448</v>
      </c>
      <c r="F1684" s="6">
        <f t="shared" si="0"/>
        <v>11.923308094227616</v>
      </c>
      <c r="G1684" s="7">
        <v>25082.76</v>
      </c>
      <c r="H1684" s="31">
        <f t="shared" ref="H1684:H1715" si="106">G1684+H1683</f>
        <v>57748.679999999993</v>
      </c>
      <c r="I1684" s="10">
        <f t="shared" si="104"/>
        <v>10.963855770979954</v>
      </c>
      <c r="J1684" s="10">
        <v>2</v>
      </c>
      <c r="K1684" s="10">
        <v>350.62</v>
      </c>
      <c r="L1684" s="6">
        <f t="shared" si="59"/>
        <v>5.859703015925728</v>
      </c>
      <c r="M1684" s="11">
        <v>100.65</v>
      </c>
      <c r="N1684" s="11">
        <f t="shared" si="60"/>
        <v>4.6215355400743556</v>
      </c>
      <c r="O1684" s="5">
        <v>0</v>
      </c>
      <c r="P1684" s="5">
        <v>1</v>
      </c>
      <c r="Q1684" s="5">
        <v>0</v>
      </c>
      <c r="R1684" s="5">
        <v>0</v>
      </c>
      <c r="S1684" s="5">
        <f t="shared" si="61"/>
        <v>0</v>
      </c>
      <c r="T1684" s="5">
        <v>10505.432000000001</v>
      </c>
      <c r="U1684" s="5">
        <f t="shared" si="4"/>
        <v>9.2596477357081941</v>
      </c>
      <c r="V1684" s="2">
        <v>0</v>
      </c>
      <c r="W1684" s="12">
        <v>1</v>
      </c>
      <c r="X1684" s="5">
        <v>0.76859999999999995</v>
      </c>
      <c r="Y1684" s="6">
        <f t="shared" si="105"/>
        <v>95.159093722916921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6">
        <v>1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11">
        <v>0</v>
      </c>
      <c r="AT1684" s="5">
        <v>0</v>
      </c>
      <c r="AU1684" s="5">
        <v>1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</row>
    <row r="1685" spans="1:52" ht="15.75" customHeight="1">
      <c r="A1685" s="4">
        <v>43191</v>
      </c>
      <c r="B1685" s="2" t="s">
        <v>5</v>
      </c>
      <c r="C1685" s="2">
        <v>3</v>
      </c>
      <c r="D1685" s="5" t="s">
        <v>21</v>
      </c>
      <c r="E1685" s="5">
        <v>117241.7904</v>
      </c>
      <c r="F1685" s="6">
        <f t="shared" si="0"/>
        <v>11.67199366594671</v>
      </c>
      <c r="G1685" s="7">
        <v>24207.78</v>
      </c>
      <c r="H1685" s="31">
        <f t="shared" si="106"/>
        <v>81956.459999999992</v>
      </c>
      <c r="I1685" s="10">
        <f t="shared" si="104"/>
        <v>11.313943409619165</v>
      </c>
      <c r="J1685" s="10">
        <v>2</v>
      </c>
      <c r="K1685" s="10">
        <v>351.08</v>
      </c>
      <c r="L1685" s="6">
        <f t="shared" si="59"/>
        <v>5.8610141177239168</v>
      </c>
      <c r="M1685" s="11">
        <v>100.71</v>
      </c>
      <c r="N1685" s="11">
        <f t="shared" si="60"/>
        <v>4.622125626637505</v>
      </c>
      <c r="O1685" s="5">
        <v>0</v>
      </c>
      <c r="P1685" s="5">
        <v>1</v>
      </c>
      <c r="Q1685" s="5">
        <v>0</v>
      </c>
      <c r="R1685" s="5">
        <v>0</v>
      </c>
      <c r="S1685" s="5">
        <f t="shared" si="61"/>
        <v>0</v>
      </c>
      <c r="T1685" s="5">
        <v>10505.432000000001</v>
      </c>
      <c r="U1685" s="5">
        <f t="shared" si="4"/>
        <v>9.2596477357081941</v>
      </c>
      <c r="V1685" s="2">
        <v>0</v>
      </c>
      <c r="W1685" s="12">
        <v>1</v>
      </c>
      <c r="X1685" s="5">
        <v>0.75680000000000003</v>
      </c>
      <c r="Y1685" s="6">
        <f t="shared" si="105"/>
        <v>93.698155255664247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6">
        <v>0</v>
      </c>
      <c r="AJ1685" s="6">
        <v>1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11">
        <v>0</v>
      </c>
      <c r="AT1685" s="5">
        <v>0</v>
      </c>
      <c r="AU1685" s="5">
        <v>1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</row>
    <row r="1686" spans="1:52" ht="15.75" customHeight="1">
      <c r="A1686" s="9">
        <v>43221</v>
      </c>
      <c r="B1686" s="2" t="s">
        <v>5</v>
      </c>
      <c r="C1686" s="2">
        <v>3</v>
      </c>
      <c r="D1686" s="5" t="s">
        <v>21</v>
      </c>
      <c r="E1686" s="5">
        <v>251232.408</v>
      </c>
      <c r="F1686" s="6">
        <f t="shared" si="0"/>
        <v>12.434133717993607</v>
      </c>
      <c r="G1686" s="7">
        <v>21874.5</v>
      </c>
      <c r="H1686" s="31">
        <f t="shared" si="106"/>
        <v>103830.95999999999</v>
      </c>
      <c r="I1686" s="10">
        <f t="shared" si="104"/>
        <v>11.55051947113745</v>
      </c>
      <c r="J1686" s="10">
        <v>2</v>
      </c>
      <c r="K1686" s="10">
        <v>373.8</v>
      </c>
      <c r="L1686" s="6">
        <f t="shared" si="59"/>
        <v>5.9237208950214626</v>
      </c>
      <c r="M1686" s="11">
        <v>100.7453187</v>
      </c>
      <c r="N1686" s="11">
        <f t="shared" si="60"/>
        <v>4.6224728154019026</v>
      </c>
      <c r="O1686" s="5">
        <v>0</v>
      </c>
      <c r="P1686" s="5">
        <v>1</v>
      </c>
      <c r="Q1686" s="5">
        <v>0</v>
      </c>
      <c r="R1686" s="5">
        <v>0</v>
      </c>
      <c r="S1686" s="5">
        <f t="shared" si="61"/>
        <v>0</v>
      </c>
      <c r="T1686" s="5">
        <v>10505.432000000001</v>
      </c>
      <c r="U1686" s="5">
        <f t="shared" si="4"/>
        <v>9.2596477357081941</v>
      </c>
      <c r="V1686" s="2">
        <v>0</v>
      </c>
      <c r="W1686" s="12">
        <v>1</v>
      </c>
      <c r="X1686" s="5">
        <v>0.75570000000000004</v>
      </c>
      <c r="Y1686" s="6">
        <f t="shared" si="105"/>
        <v>93.561966076513571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6">
        <v>0</v>
      </c>
      <c r="AJ1686" s="6">
        <v>0</v>
      </c>
      <c r="AK1686" s="6">
        <v>1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11">
        <v>0</v>
      </c>
      <c r="AT1686" s="5">
        <v>0</v>
      </c>
      <c r="AU1686" s="5">
        <v>1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</row>
    <row r="1687" spans="1:52" ht="15.75" customHeight="1">
      <c r="A1687" s="4">
        <v>43252</v>
      </c>
      <c r="B1687" s="2" t="s">
        <v>5</v>
      </c>
      <c r="C1687" s="2">
        <v>3</v>
      </c>
      <c r="D1687" s="5" t="s">
        <v>21</v>
      </c>
      <c r="E1687" s="5">
        <v>167488.272</v>
      </c>
      <c r="F1687" s="6">
        <f t="shared" si="0"/>
        <v>12.028668609885441</v>
      </c>
      <c r="G1687" s="7">
        <v>22166.16</v>
      </c>
      <c r="H1687" s="31">
        <f t="shared" si="106"/>
        <v>125997.12</v>
      </c>
      <c r="I1687" s="10">
        <f t="shared" si="104"/>
        <v>11.744014328529529</v>
      </c>
      <c r="J1687" s="10">
        <v>2</v>
      </c>
      <c r="K1687" s="10">
        <v>340.32</v>
      </c>
      <c r="L1687" s="6">
        <f t="shared" si="59"/>
        <v>5.8298863514519272</v>
      </c>
      <c r="M1687" s="11">
        <v>100.7470764</v>
      </c>
      <c r="N1687" s="11">
        <f t="shared" si="60"/>
        <v>4.6224900907403654</v>
      </c>
      <c r="O1687" s="5">
        <v>0</v>
      </c>
      <c r="P1687" s="5">
        <v>1</v>
      </c>
      <c r="Q1687" s="5">
        <v>0</v>
      </c>
      <c r="R1687" s="5">
        <v>0</v>
      </c>
      <c r="S1687" s="5">
        <f t="shared" si="61"/>
        <v>0</v>
      </c>
      <c r="T1687" s="5">
        <v>10505.432000000001</v>
      </c>
      <c r="U1687" s="5">
        <f t="shared" si="4"/>
        <v>9.2596477357081941</v>
      </c>
      <c r="V1687" s="2">
        <v>0</v>
      </c>
      <c r="W1687" s="12">
        <v>1</v>
      </c>
      <c r="X1687" s="5">
        <v>0.73780000000000001</v>
      </c>
      <c r="Y1687" s="6">
        <f t="shared" si="105"/>
        <v>91.345796706698039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6">
        <v>0</v>
      </c>
      <c r="AJ1687" s="6">
        <v>0</v>
      </c>
      <c r="AK1687" s="6">
        <v>0</v>
      </c>
      <c r="AL1687" s="6">
        <v>1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11">
        <v>0</v>
      </c>
      <c r="AT1687" s="5">
        <v>0</v>
      </c>
      <c r="AU1687" s="5">
        <v>1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</row>
    <row r="1688" spans="1:52" ht="15.75" customHeight="1">
      <c r="A1688" s="4">
        <v>43282</v>
      </c>
      <c r="B1688" s="2" t="s">
        <v>5</v>
      </c>
      <c r="C1688" s="2">
        <v>3</v>
      </c>
      <c r="D1688" s="5" t="s">
        <v>21</v>
      </c>
      <c r="E1688" s="5">
        <v>267981.2352</v>
      </c>
      <c r="F1688" s="6">
        <f t="shared" si="0"/>
        <v>12.498672239131178</v>
      </c>
      <c r="G1688" s="7">
        <v>22457.82</v>
      </c>
      <c r="H1688" s="31">
        <f t="shared" si="106"/>
        <v>148454.94</v>
      </c>
      <c r="I1688" s="10">
        <f t="shared" si="104"/>
        <v>11.908036756835942</v>
      </c>
      <c r="J1688" s="10">
        <v>2</v>
      </c>
      <c r="K1688" s="10">
        <v>401.95</v>
      </c>
      <c r="L1688" s="6">
        <f t="shared" si="59"/>
        <v>5.9963277027739696</v>
      </c>
      <c r="M1688" s="11">
        <v>100.7193923</v>
      </c>
      <c r="N1688" s="11">
        <f t="shared" si="60"/>
        <v>4.6222179662930527</v>
      </c>
      <c r="O1688" s="5">
        <v>0</v>
      </c>
      <c r="P1688" s="5">
        <v>1</v>
      </c>
      <c r="Q1688" s="5">
        <v>0</v>
      </c>
      <c r="R1688" s="5">
        <v>0</v>
      </c>
      <c r="S1688" s="5">
        <f t="shared" si="61"/>
        <v>0</v>
      </c>
      <c r="T1688" s="5">
        <v>10505.432000000001</v>
      </c>
      <c r="U1688" s="5">
        <f t="shared" si="4"/>
        <v>9.2596477357081941</v>
      </c>
      <c r="V1688" s="2">
        <v>0</v>
      </c>
      <c r="W1688" s="12">
        <v>1</v>
      </c>
      <c r="X1688" s="5">
        <v>0.74129999999999996</v>
      </c>
      <c r="Y1688" s="6">
        <f t="shared" si="105"/>
        <v>91.779125913086546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1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11">
        <v>0</v>
      </c>
      <c r="AT1688" s="5">
        <v>0</v>
      </c>
      <c r="AU1688" s="5">
        <v>1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</row>
    <row r="1689" spans="1:52" ht="15.75" customHeight="1">
      <c r="A1689" s="4">
        <v>43313</v>
      </c>
      <c r="B1689" s="2" t="s">
        <v>5</v>
      </c>
      <c r="C1689" s="2">
        <v>3</v>
      </c>
      <c r="D1689" s="5" t="s">
        <v>21</v>
      </c>
      <c r="E1689" s="5">
        <v>192611.5128</v>
      </c>
      <c r="F1689" s="6">
        <f t="shared" si="0"/>
        <v>12.168430552260601</v>
      </c>
      <c r="G1689" s="7">
        <v>24791.1</v>
      </c>
      <c r="H1689" s="31">
        <f t="shared" si="106"/>
        <v>173246.04</v>
      </c>
      <c r="I1689" s="10">
        <f t="shared" si="104"/>
        <v>12.062468059648063</v>
      </c>
      <c r="J1689" s="10">
        <v>2</v>
      </c>
      <c r="K1689" s="10">
        <v>390.44</v>
      </c>
      <c r="L1689" s="6">
        <f t="shared" si="59"/>
        <v>5.9672743083067648</v>
      </c>
      <c r="M1689" s="11">
        <v>100.666752</v>
      </c>
      <c r="N1689" s="11">
        <f t="shared" si="60"/>
        <v>4.6217003272832118</v>
      </c>
      <c r="O1689" s="5">
        <v>0</v>
      </c>
      <c r="P1689" s="5">
        <v>1</v>
      </c>
      <c r="Q1689" s="5">
        <v>0</v>
      </c>
      <c r="R1689" s="5">
        <v>0</v>
      </c>
      <c r="S1689" s="5">
        <f t="shared" si="61"/>
        <v>0</v>
      </c>
      <c r="T1689" s="5">
        <v>10505.432000000001</v>
      </c>
      <c r="U1689" s="5">
        <f t="shared" si="4"/>
        <v>9.2596477357081941</v>
      </c>
      <c r="V1689" s="2">
        <v>0</v>
      </c>
      <c r="W1689" s="12">
        <v>1</v>
      </c>
      <c r="X1689" s="5">
        <v>0.72489999999999999</v>
      </c>
      <c r="Y1689" s="6">
        <f t="shared" si="105"/>
        <v>89.74866906029466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1</v>
      </c>
      <c r="AO1689" s="6">
        <v>0</v>
      </c>
      <c r="AP1689" s="6">
        <v>0</v>
      </c>
      <c r="AQ1689" s="6">
        <v>0</v>
      </c>
      <c r="AR1689" s="6">
        <v>0</v>
      </c>
      <c r="AS1689" s="11">
        <v>0</v>
      </c>
      <c r="AT1689" s="5">
        <v>0</v>
      </c>
      <c r="AU1689" s="5">
        <v>1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</row>
    <row r="1690" spans="1:52" ht="15.75" customHeight="1">
      <c r="A1690" s="4">
        <v>43344</v>
      </c>
      <c r="B1690" s="2" t="s">
        <v>5</v>
      </c>
      <c r="C1690" s="2">
        <v>3</v>
      </c>
      <c r="D1690" s="5" t="s">
        <v>21</v>
      </c>
      <c r="E1690" s="5">
        <v>184237.0992</v>
      </c>
      <c r="F1690" s="6">
        <f t="shared" si="0"/>
        <v>12.123978789689767</v>
      </c>
      <c r="G1690" s="7">
        <v>22749.48</v>
      </c>
      <c r="H1690" s="31">
        <f t="shared" si="106"/>
        <v>195995.52000000002</v>
      </c>
      <c r="I1690" s="10">
        <f t="shared" si="104"/>
        <v>12.185847080808569</v>
      </c>
      <c r="J1690" s="10">
        <v>2</v>
      </c>
      <c r="K1690" s="10">
        <v>346.35</v>
      </c>
      <c r="L1690" s="6">
        <f t="shared" si="59"/>
        <v>5.8474498244686144</v>
      </c>
      <c r="M1690" s="11">
        <v>100.5961506</v>
      </c>
      <c r="N1690" s="11">
        <f t="shared" si="60"/>
        <v>4.6210056466313452</v>
      </c>
      <c r="O1690" s="5">
        <v>0</v>
      </c>
      <c r="P1690" s="5">
        <v>1</v>
      </c>
      <c r="Q1690" s="5">
        <v>0</v>
      </c>
      <c r="R1690" s="5">
        <v>0</v>
      </c>
      <c r="S1690" s="5">
        <f t="shared" si="61"/>
        <v>0</v>
      </c>
      <c r="T1690" s="5">
        <v>10505.432000000001</v>
      </c>
      <c r="U1690" s="5">
        <f t="shared" si="4"/>
        <v>9.2596477357081941</v>
      </c>
      <c r="V1690" s="2">
        <v>0</v>
      </c>
      <c r="W1690" s="12">
        <v>1</v>
      </c>
      <c r="X1690" s="5">
        <v>0.72109999999999996</v>
      </c>
      <c r="Y1690" s="6">
        <f t="shared" si="105"/>
        <v>89.278197350501429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1</v>
      </c>
      <c r="AP1690" s="6">
        <v>0</v>
      </c>
      <c r="AQ1690" s="6">
        <v>0</v>
      </c>
      <c r="AR1690" s="6">
        <v>0</v>
      </c>
      <c r="AS1690" s="11">
        <v>0</v>
      </c>
      <c r="AT1690" s="5">
        <v>0</v>
      </c>
      <c r="AU1690" s="5">
        <v>1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</row>
    <row r="1691" spans="1:52" ht="15.75" customHeight="1">
      <c r="A1691" s="4">
        <v>43374</v>
      </c>
      <c r="B1691" s="2" t="s">
        <v>5</v>
      </c>
      <c r="C1691" s="2">
        <v>3</v>
      </c>
      <c r="D1691" s="5" t="s">
        <v>21</v>
      </c>
      <c r="E1691" s="5">
        <v>318227.71679999999</v>
      </c>
      <c r="F1691" s="6">
        <f t="shared" si="0"/>
        <v>12.670522496057837</v>
      </c>
      <c r="G1691" s="7">
        <v>13999.68</v>
      </c>
      <c r="H1691" s="31">
        <f t="shared" si="106"/>
        <v>209995.2</v>
      </c>
      <c r="I1691" s="10">
        <f t="shared" si="104"/>
        <v>12.254839952295519</v>
      </c>
      <c r="J1691" s="10">
        <v>2</v>
      </c>
      <c r="K1691" s="10">
        <v>383.7</v>
      </c>
      <c r="L1691" s="6">
        <f t="shared" si="59"/>
        <v>5.9498609972529071</v>
      </c>
      <c r="M1691" s="11">
        <v>100.51841450000001</v>
      </c>
      <c r="N1691" s="11">
        <f t="shared" si="60"/>
        <v>4.620240205671883</v>
      </c>
      <c r="O1691" s="5">
        <v>0</v>
      </c>
      <c r="P1691" s="5">
        <v>1</v>
      </c>
      <c r="Q1691" s="5">
        <v>0</v>
      </c>
      <c r="R1691" s="5">
        <v>0</v>
      </c>
      <c r="S1691" s="5">
        <f t="shared" si="61"/>
        <v>0</v>
      </c>
      <c r="T1691" s="5">
        <v>10505.432000000001</v>
      </c>
      <c r="U1691" s="5">
        <f t="shared" si="4"/>
        <v>9.2596477357081941</v>
      </c>
      <c r="V1691" s="2">
        <v>0</v>
      </c>
      <c r="W1691" s="12">
        <v>1</v>
      </c>
      <c r="X1691" s="5">
        <v>0.70830000000000004</v>
      </c>
      <c r="Y1691" s="6">
        <f t="shared" si="105"/>
        <v>87.693450538566296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1</v>
      </c>
      <c r="AQ1691" s="6">
        <v>0</v>
      </c>
      <c r="AR1691" s="6">
        <v>0</v>
      </c>
      <c r="AS1691" s="11">
        <v>0</v>
      </c>
      <c r="AT1691" s="5">
        <v>0</v>
      </c>
      <c r="AU1691" s="5">
        <v>1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</row>
    <row r="1692" spans="1:52" ht="15.75" customHeight="1">
      <c r="A1692" s="4">
        <v>43405</v>
      </c>
      <c r="B1692" s="2" t="s">
        <v>5</v>
      </c>
      <c r="C1692" s="2">
        <v>3</v>
      </c>
      <c r="D1692" s="5" t="s">
        <v>21</v>
      </c>
      <c r="E1692" s="5">
        <v>234483.5808</v>
      </c>
      <c r="F1692" s="6">
        <f t="shared" si="0"/>
        <v>12.365140846506655</v>
      </c>
      <c r="G1692" s="7">
        <v>11958.06</v>
      </c>
      <c r="H1692" s="31">
        <f t="shared" si="106"/>
        <v>221953.26</v>
      </c>
      <c r="I1692" s="10">
        <f t="shared" si="104"/>
        <v>12.310222098147104</v>
      </c>
      <c r="J1692" s="10">
        <v>2</v>
      </c>
      <c r="K1692" s="10">
        <v>402.49</v>
      </c>
      <c r="L1692" s="6">
        <f t="shared" si="59"/>
        <v>5.9976702518294864</v>
      </c>
      <c r="M1692" s="11">
        <v>100.4445678</v>
      </c>
      <c r="N1692" s="11">
        <f t="shared" si="60"/>
        <v>4.6195125192492474</v>
      </c>
      <c r="O1692" s="5">
        <v>0</v>
      </c>
      <c r="P1692" s="5">
        <v>1</v>
      </c>
      <c r="Q1692" s="5">
        <v>0</v>
      </c>
      <c r="R1692" s="5">
        <v>0</v>
      </c>
      <c r="S1692" s="5">
        <f t="shared" si="61"/>
        <v>0</v>
      </c>
      <c r="T1692" s="5">
        <v>10505.432000000001</v>
      </c>
      <c r="U1692" s="5">
        <f t="shared" si="4"/>
        <v>9.2596477357081941</v>
      </c>
      <c r="V1692" s="2">
        <v>0</v>
      </c>
      <c r="W1692" s="12">
        <v>1</v>
      </c>
      <c r="X1692" s="5">
        <v>0.7339</v>
      </c>
      <c r="Y1692" s="6">
        <f t="shared" si="105"/>
        <v>90.862944162436548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1</v>
      </c>
      <c r="AR1692" s="6">
        <v>0</v>
      </c>
      <c r="AS1692" s="11">
        <v>0</v>
      </c>
      <c r="AT1692" s="5">
        <v>0</v>
      </c>
      <c r="AU1692" s="5">
        <v>1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</row>
    <row r="1693" spans="1:52" ht="15.75" customHeight="1">
      <c r="A1693" s="4">
        <v>43435</v>
      </c>
      <c r="B1693" s="2" t="s">
        <v>5</v>
      </c>
      <c r="C1693" s="2">
        <v>3</v>
      </c>
      <c r="D1693" s="5" t="s">
        <v>21</v>
      </c>
      <c r="E1693" s="5">
        <v>267981.2352</v>
      </c>
      <c r="F1693" s="6">
        <f t="shared" si="0"/>
        <v>12.498672239131178</v>
      </c>
      <c r="G1693" s="7">
        <v>13708.02</v>
      </c>
      <c r="H1693" s="31">
        <f t="shared" si="106"/>
        <v>235661.28</v>
      </c>
      <c r="I1693" s="10">
        <f t="shared" si="104"/>
        <v>12.370150798806515</v>
      </c>
      <c r="J1693" s="10">
        <v>2</v>
      </c>
      <c r="K1693" s="10">
        <v>390.49</v>
      </c>
      <c r="L1693" s="6">
        <f t="shared" si="59"/>
        <v>5.9674023607572231</v>
      </c>
      <c r="M1693" s="11">
        <v>100.38279470000001</v>
      </c>
      <c r="N1693" s="11">
        <f t="shared" si="60"/>
        <v>4.6189033992454318</v>
      </c>
      <c r="O1693" s="5">
        <v>0</v>
      </c>
      <c r="P1693" s="5">
        <v>1</v>
      </c>
      <c r="Q1693" s="5">
        <v>0</v>
      </c>
      <c r="R1693" s="5">
        <v>0</v>
      </c>
      <c r="S1693" s="5">
        <f t="shared" si="61"/>
        <v>0</v>
      </c>
      <c r="T1693" s="5">
        <v>10505.432000000001</v>
      </c>
      <c r="U1693" s="5">
        <f t="shared" si="4"/>
        <v>9.2596477357081941</v>
      </c>
      <c r="V1693" s="2">
        <v>0</v>
      </c>
      <c r="W1693" s="12">
        <v>1</v>
      </c>
      <c r="X1693" s="5">
        <v>0.70550000000000002</v>
      </c>
      <c r="Y1693" s="6">
        <f t="shared" si="105"/>
        <v>87.346787173455496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1</v>
      </c>
      <c r="AS1693" s="11">
        <v>0</v>
      </c>
      <c r="AT1693" s="5">
        <v>0</v>
      </c>
      <c r="AU1693" s="5">
        <v>1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</row>
    <row r="1694" spans="1:52" ht="15.75" customHeight="1">
      <c r="A1694" s="4">
        <v>43466</v>
      </c>
      <c r="B1694" s="2" t="s">
        <v>5</v>
      </c>
      <c r="C1694" s="2">
        <v>3</v>
      </c>
      <c r="D1694" s="5" t="s">
        <v>21</v>
      </c>
      <c r="E1694" s="5">
        <v>230298.432</v>
      </c>
      <c r="F1694" s="6">
        <f t="shared" si="0"/>
        <v>12.34713127727496</v>
      </c>
      <c r="G1694" s="7">
        <v>12881.65</v>
      </c>
      <c r="H1694" s="31">
        <f t="shared" si="106"/>
        <v>248542.93</v>
      </c>
      <c r="I1694" s="10">
        <f t="shared" si="104"/>
        <v>12.423370866137363</v>
      </c>
      <c r="J1694" s="10">
        <v>2</v>
      </c>
      <c r="K1694" s="10">
        <v>401.35</v>
      </c>
      <c r="L1694" s="6">
        <f t="shared" si="59"/>
        <v>5.9948338645775863</v>
      </c>
      <c r="M1694" s="11">
        <v>100.3352028</v>
      </c>
      <c r="N1694" s="11">
        <f t="shared" si="60"/>
        <v>4.6184338612521474</v>
      </c>
      <c r="O1694" s="5">
        <v>0</v>
      </c>
      <c r="P1694" s="5">
        <v>1</v>
      </c>
      <c r="Q1694" s="5">
        <v>0</v>
      </c>
      <c r="R1694" s="5">
        <v>0</v>
      </c>
      <c r="S1694" s="5">
        <f t="shared" si="61"/>
        <v>0</v>
      </c>
      <c r="T1694" s="5">
        <v>10505.432000000001</v>
      </c>
      <c r="U1694" s="5">
        <f t="shared" si="4"/>
        <v>9.2596477357081941</v>
      </c>
      <c r="V1694" s="2">
        <v>0</v>
      </c>
      <c r="W1694" s="12">
        <v>1</v>
      </c>
      <c r="X1694" s="5">
        <v>0.72609999999999997</v>
      </c>
      <c r="Y1694" s="6">
        <f t="shared" si="105"/>
        <v>89.897239073913582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1</v>
      </c>
      <c r="AH1694" s="5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11">
        <v>0</v>
      </c>
      <c r="AT1694" s="5">
        <v>0</v>
      </c>
      <c r="AU1694" s="5">
        <v>1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</row>
    <row r="1695" spans="1:52" ht="15.75" customHeight="1">
      <c r="A1695" s="4">
        <v>43497</v>
      </c>
      <c r="B1695" s="2" t="s">
        <v>5</v>
      </c>
      <c r="C1695" s="2">
        <v>3</v>
      </c>
      <c r="D1695" s="5" t="s">
        <v>21</v>
      </c>
      <c r="E1695" s="5">
        <v>212583.16800000001</v>
      </c>
      <c r="F1695" s="6">
        <f t="shared" si="0"/>
        <v>12.267088569601423</v>
      </c>
      <c r="G1695" s="7">
        <v>14339.95</v>
      </c>
      <c r="H1695" s="31">
        <f t="shared" si="106"/>
        <v>262882.88</v>
      </c>
      <c r="I1695" s="10">
        <f t="shared" si="104"/>
        <v>12.479463888780165</v>
      </c>
      <c r="J1695" s="10">
        <v>2</v>
      </c>
      <c r="K1695" s="10">
        <v>389.37</v>
      </c>
      <c r="L1695" s="6">
        <f t="shared" si="59"/>
        <v>5.9645300483677772</v>
      </c>
      <c r="M1695" s="11">
        <v>100.3014218</v>
      </c>
      <c r="N1695" s="11">
        <f t="shared" si="60"/>
        <v>4.6181004466941467</v>
      </c>
      <c r="O1695" s="5">
        <v>0</v>
      </c>
      <c r="P1695" s="5">
        <v>1</v>
      </c>
      <c r="Q1695" s="5">
        <v>0</v>
      </c>
      <c r="R1695" s="5">
        <v>0</v>
      </c>
      <c r="S1695" s="5">
        <f t="shared" si="61"/>
        <v>0</v>
      </c>
      <c r="T1695" s="5">
        <v>10505.432000000001</v>
      </c>
      <c r="U1695" s="5">
        <f t="shared" si="4"/>
        <v>9.2596477357081941</v>
      </c>
      <c r="V1695" s="2">
        <v>0</v>
      </c>
      <c r="W1695" s="12">
        <v>1</v>
      </c>
      <c r="X1695" s="5">
        <v>0.7137</v>
      </c>
      <c r="Y1695" s="6">
        <f t="shared" si="105"/>
        <v>88.362015599851432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1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11">
        <v>0</v>
      </c>
      <c r="AT1695" s="5">
        <v>0</v>
      </c>
      <c r="AU1695" s="5">
        <v>1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</row>
    <row r="1696" spans="1:52" ht="15.75" customHeight="1">
      <c r="A1696" s="4">
        <v>43525</v>
      </c>
      <c r="B1696" s="2" t="s">
        <v>5</v>
      </c>
      <c r="C1696" s="2">
        <v>3</v>
      </c>
      <c r="D1696" s="5" t="s">
        <v>21</v>
      </c>
      <c r="E1696" s="5">
        <v>159437.37599999999</v>
      </c>
      <c r="F1696" s="6">
        <f t="shared" si="0"/>
        <v>11.979406497149643</v>
      </c>
      <c r="G1696" s="7">
        <v>20902.3</v>
      </c>
      <c r="H1696" s="31">
        <f t="shared" si="106"/>
        <v>283785.18</v>
      </c>
      <c r="I1696" s="10">
        <f t="shared" si="104"/>
        <v>12.555972822471425</v>
      </c>
      <c r="J1696" s="10">
        <v>2</v>
      </c>
      <c r="K1696" s="10">
        <v>384.07</v>
      </c>
      <c r="L1696" s="6">
        <f t="shared" si="59"/>
        <v>5.950824827641287</v>
      </c>
      <c r="M1696" s="11">
        <v>100.2812077</v>
      </c>
      <c r="N1696" s="11">
        <f t="shared" si="60"/>
        <v>4.6179008826928598</v>
      </c>
      <c r="O1696" s="5">
        <v>0</v>
      </c>
      <c r="P1696" s="5">
        <v>1</v>
      </c>
      <c r="Q1696" s="5">
        <v>0</v>
      </c>
      <c r="R1696" s="5">
        <v>0</v>
      </c>
      <c r="S1696" s="5">
        <f t="shared" si="61"/>
        <v>0</v>
      </c>
      <c r="T1696" s="5">
        <v>10505.432000000001</v>
      </c>
      <c r="U1696" s="5">
        <f t="shared" si="4"/>
        <v>9.2596477357081941</v>
      </c>
      <c r="V1696" s="2">
        <v>0</v>
      </c>
      <c r="W1696" s="12">
        <v>1</v>
      </c>
      <c r="X1696" s="5">
        <v>0.70899999999999996</v>
      </c>
      <c r="Y1696" s="6">
        <f t="shared" si="105"/>
        <v>87.780116379843989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6">
        <v>1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11">
        <v>0</v>
      </c>
      <c r="AT1696" s="5">
        <v>0</v>
      </c>
      <c r="AU1696" s="5">
        <v>1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</row>
    <row r="1697" spans="1:52" ht="15.75" customHeight="1">
      <c r="A1697" s="4">
        <v>43556</v>
      </c>
      <c r="B1697" s="2" t="s">
        <v>5</v>
      </c>
      <c r="C1697" s="2">
        <v>3</v>
      </c>
      <c r="D1697" s="5" t="s">
        <v>21</v>
      </c>
      <c r="E1697" s="5">
        <v>124006.848</v>
      </c>
      <c r="F1697" s="6">
        <f t="shared" si="0"/>
        <v>11.728092068868737</v>
      </c>
      <c r="G1697" s="7">
        <v>20173.150000000001</v>
      </c>
      <c r="H1697" s="31">
        <f t="shared" si="106"/>
        <v>303958.33</v>
      </c>
      <c r="I1697" s="10">
        <f t="shared" si="104"/>
        <v>12.624645898624662</v>
      </c>
      <c r="J1697" s="10">
        <v>2</v>
      </c>
      <c r="K1697" s="10">
        <v>374.23</v>
      </c>
      <c r="L1697" s="6">
        <f t="shared" si="59"/>
        <v>5.9248705816579976</v>
      </c>
      <c r="M1697" s="11">
        <v>100.2760859</v>
      </c>
      <c r="N1697" s="11">
        <f t="shared" si="60"/>
        <v>4.617850311322063</v>
      </c>
      <c r="O1697" s="5">
        <v>0</v>
      </c>
      <c r="P1697" s="5">
        <v>1</v>
      </c>
      <c r="Q1697" s="5">
        <v>0</v>
      </c>
      <c r="R1697" s="5">
        <v>0</v>
      </c>
      <c r="S1697" s="5">
        <f t="shared" si="61"/>
        <v>0</v>
      </c>
      <c r="T1697" s="5">
        <v>10505.432000000001</v>
      </c>
      <c r="U1697" s="5">
        <f t="shared" si="4"/>
        <v>9.2596477357081941</v>
      </c>
      <c r="V1697" s="2">
        <v>0</v>
      </c>
      <c r="W1697" s="12">
        <v>1</v>
      </c>
      <c r="X1697" s="5">
        <v>0.7036</v>
      </c>
      <c r="Y1697" s="6">
        <f t="shared" si="105"/>
        <v>87.111551318558867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6">
        <v>0</v>
      </c>
      <c r="AJ1697" s="6">
        <v>1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11">
        <v>0</v>
      </c>
      <c r="AT1697" s="5">
        <v>0</v>
      </c>
      <c r="AU1697" s="5">
        <v>1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</row>
    <row r="1698" spans="1:52" ht="15.75" customHeight="1">
      <c r="A1698" s="9">
        <v>43586</v>
      </c>
      <c r="B1698" s="2" t="s">
        <v>5</v>
      </c>
      <c r="C1698" s="2">
        <v>3</v>
      </c>
      <c r="D1698" s="5" t="s">
        <v>21</v>
      </c>
      <c r="E1698" s="5">
        <v>265728.96000000002</v>
      </c>
      <c r="F1698" s="6">
        <f t="shared" si="0"/>
        <v>12.490232120915634</v>
      </c>
      <c r="G1698" s="7">
        <v>18228.75</v>
      </c>
      <c r="H1698" s="31">
        <f t="shared" si="106"/>
        <v>322187.08</v>
      </c>
      <c r="I1698" s="10">
        <f t="shared" si="104"/>
        <v>12.682887649603817</v>
      </c>
      <c r="J1698" s="10">
        <v>2</v>
      </c>
      <c r="K1698" s="10">
        <v>425.1</v>
      </c>
      <c r="L1698" s="6">
        <f t="shared" si="59"/>
        <v>6.0523244353647447</v>
      </c>
      <c r="M1698" s="11">
        <v>100.28795239999999</v>
      </c>
      <c r="N1698" s="11">
        <f t="shared" si="60"/>
        <v>4.6179674742707597</v>
      </c>
      <c r="O1698" s="5">
        <v>0</v>
      </c>
      <c r="P1698" s="5">
        <v>1</v>
      </c>
      <c r="Q1698" s="5">
        <v>0</v>
      </c>
      <c r="R1698" s="5">
        <v>0</v>
      </c>
      <c r="S1698" s="5">
        <f t="shared" si="61"/>
        <v>0</v>
      </c>
      <c r="T1698" s="5">
        <v>10505.432000000001</v>
      </c>
      <c r="U1698" s="5">
        <f t="shared" si="4"/>
        <v>9.2596477357081941</v>
      </c>
      <c r="V1698" s="2">
        <v>0</v>
      </c>
      <c r="W1698" s="12">
        <v>1</v>
      </c>
      <c r="X1698" s="5">
        <v>0.69099999999999995</v>
      </c>
      <c r="Y1698" s="6">
        <f t="shared" si="105"/>
        <v>85.551566175560225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6">
        <v>0</v>
      </c>
      <c r="AJ1698" s="6">
        <v>0</v>
      </c>
      <c r="AK1698" s="6">
        <v>1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11">
        <v>0</v>
      </c>
      <c r="AT1698" s="5">
        <v>0</v>
      </c>
      <c r="AU1698" s="5">
        <v>1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</row>
    <row r="1699" spans="1:52" ht="15.75" customHeight="1">
      <c r="A1699" s="4">
        <v>43617</v>
      </c>
      <c r="B1699" s="2" t="s">
        <v>5</v>
      </c>
      <c r="C1699" s="2">
        <v>3</v>
      </c>
      <c r="D1699" s="5" t="s">
        <v>21</v>
      </c>
      <c r="E1699" s="5">
        <v>177152.64000000001</v>
      </c>
      <c r="F1699" s="6">
        <f t="shared" si="0"/>
        <v>12.08476701280747</v>
      </c>
      <c r="G1699" s="7">
        <v>18471.8</v>
      </c>
      <c r="H1699" s="31">
        <f t="shared" si="106"/>
        <v>340658.88</v>
      </c>
      <c r="I1699" s="10">
        <f t="shared" si="104"/>
        <v>12.738636903673591</v>
      </c>
      <c r="J1699" s="10">
        <v>2</v>
      </c>
      <c r="K1699" s="10">
        <v>374.76</v>
      </c>
      <c r="L1699" s="6">
        <f t="shared" si="59"/>
        <v>5.9262858210829874</v>
      </c>
      <c r="M1699" s="11">
        <v>100.3166286</v>
      </c>
      <c r="N1699" s="11">
        <f t="shared" si="60"/>
        <v>4.6182505498068602</v>
      </c>
      <c r="O1699" s="5">
        <v>0</v>
      </c>
      <c r="P1699" s="5">
        <v>1</v>
      </c>
      <c r="Q1699" s="5">
        <v>0</v>
      </c>
      <c r="R1699" s="5">
        <v>0</v>
      </c>
      <c r="S1699" s="5">
        <f t="shared" si="61"/>
        <v>0</v>
      </c>
      <c r="T1699" s="5">
        <v>10505.432000000001</v>
      </c>
      <c r="U1699" s="5">
        <f t="shared" si="4"/>
        <v>9.2596477357081941</v>
      </c>
      <c r="V1699" s="2">
        <v>0</v>
      </c>
      <c r="W1699" s="12">
        <v>1</v>
      </c>
      <c r="X1699" s="5">
        <v>0.70150000000000001</v>
      </c>
      <c r="Y1699" s="6">
        <f t="shared" si="105"/>
        <v>86.851553794725774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6">
        <v>0</v>
      </c>
      <c r="AJ1699" s="6">
        <v>0</v>
      </c>
      <c r="AK1699" s="6">
        <v>0</v>
      </c>
      <c r="AL1699" s="6">
        <v>1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11">
        <v>0</v>
      </c>
      <c r="AT1699" s="5">
        <v>0</v>
      </c>
      <c r="AU1699" s="5">
        <v>1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</row>
    <row r="1700" spans="1:52" ht="15.75" customHeight="1">
      <c r="A1700" s="4">
        <v>43647</v>
      </c>
      <c r="B1700" s="2" t="s">
        <v>5</v>
      </c>
      <c r="C1700" s="2">
        <v>3</v>
      </c>
      <c r="D1700" s="5" t="s">
        <v>21</v>
      </c>
      <c r="E1700" s="5">
        <v>283444.22399999999</v>
      </c>
      <c r="F1700" s="6">
        <f t="shared" si="0"/>
        <v>12.554770642053205</v>
      </c>
      <c r="G1700" s="7">
        <v>18714.849999999999</v>
      </c>
      <c r="H1700" s="31">
        <f t="shared" si="106"/>
        <v>359373.73</v>
      </c>
      <c r="I1700" s="10">
        <f t="shared" si="104"/>
        <v>12.792118156614464</v>
      </c>
      <c r="J1700" s="10">
        <v>2</v>
      </c>
      <c r="K1700" s="10">
        <v>428.56</v>
      </c>
      <c r="L1700" s="6">
        <f t="shared" si="59"/>
        <v>6.0604307515727047</v>
      </c>
      <c r="M1700" s="11">
        <v>100.3562215</v>
      </c>
      <c r="N1700" s="11">
        <f t="shared" si="60"/>
        <v>4.6186412572990987</v>
      </c>
      <c r="O1700" s="5">
        <v>0</v>
      </c>
      <c r="P1700" s="5">
        <v>1</v>
      </c>
      <c r="Q1700" s="5">
        <v>0</v>
      </c>
      <c r="R1700" s="5">
        <v>0</v>
      </c>
      <c r="S1700" s="5">
        <f t="shared" si="61"/>
        <v>0</v>
      </c>
      <c r="T1700" s="5">
        <v>10505.432000000001</v>
      </c>
      <c r="U1700" s="5">
        <f t="shared" si="4"/>
        <v>9.2596477357081941</v>
      </c>
      <c r="V1700" s="2">
        <v>0</v>
      </c>
      <c r="W1700" s="12">
        <v>1</v>
      </c>
      <c r="X1700" s="5">
        <v>0.68899999999999995</v>
      </c>
      <c r="Y1700" s="6">
        <f t="shared" si="105"/>
        <v>85.303949486195364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1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11">
        <v>0</v>
      </c>
      <c r="AT1700" s="5">
        <v>0</v>
      </c>
      <c r="AU1700" s="5">
        <v>1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</row>
    <row r="1701" spans="1:52" ht="15.75" customHeight="1">
      <c r="A1701" s="4">
        <v>43678</v>
      </c>
      <c r="B1701" s="2" t="s">
        <v>5</v>
      </c>
      <c r="C1701" s="2">
        <v>3</v>
      </c>
      <c r="D1701" s="5" t="s">
        <v>21</v>
      </c>
      <c r="E1701" s="5">
        <v>203725.53599999999</v>
      </c>
      <c r="F1701" s="6">
        <f t="shared" si="0"/>
        <v>12.224528955182627</v>
      </c>
      <c r="G1701" s="7">
        <v>20659.25</v>
      </c>
      <c r="H1701" s="31">
        <f t="shared" si="106"/>
        <v>380032.98</v>
      </c>
      <c r="I1701" s="10">
        <f t="shared" si="104"/>
        <v>12.848013317410263</v>
      </c>
      <c r="J1701" s="10">
        <v>2</v>
      </c>
      <c r="K1701" s="10">
        <v>388</v>
      </c>
      <c r="L1701" s="6">
        <f t="shared" si="59"/>
        <v>5.9610053396232736</v>
      </c>
      <c r="M1701" s="11">
        <v>100.39870519999999</v>
      </c>
      <c r="N1701" s="11">
        <f t="shared" si="60"/>
        <v>4.6190603218447865</v>
      </c>
      <c r="O1701" s="5">
        <v>0</v>
      </c>
      <c r="P1701" s="5">
        <v>1</v>
      </c>
      <c r="Q1701" s="5">
        <v>0</v>
      </c>
      <c r="R1701" s="5">
        <v>0</v>
      </c>
      <c r="S1701" s="5">
        <f t="shared" si="61"/>
        <v>0</v>
      </c>
      <c r="T1701" s="5">
        <v>10505.432000000001</v>
      </c>
      <c r="U1701" s="5">
        <f t="shared" si="4"/>
        <v>9.2596477357081941</v>
      </c>
      <c r="V1701" s="2">
        <v>0</v>
      </c>
      <c r="W1701" s="12">
        <v>1</v>
      </c>
      <c r="X1701" s="5">
        <v>0.67069999999999996</v>
      </c>
      <c r="Y1701" s="6">
        <f t="shared" si="105"/>
        <v>83.038256778506863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1</v>
      </c>
      <c r="AO1701" s="6">
        <v>0</v>
      </c>
      <c r="AP1701" s="6">
        <v>0</v>
      </c>
      <c r="AQ1701" s="6">
        <v>0</v>
      </c>
      <c r="AR1701" s="6">
        <v>0</v>
      </c>
      <c r="AS1701" s="11">
        <v>0</v>
      </c>
      <c r="AT1701" s="5">
        <v>0</v>
      </c>
      <c r="AU1701" s="5">
        <v>1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</row>
    <row r="1702" spans="1:52" ht="15.75" customHeight="1">
      <c r="A1702" s="4">
        <v>43709</v>
      </c>
      <c r="B1702" s="2" t="s">
        <v>5</v>
      </c>
      <c r="C1702" s="2">
        <v>3</v>
      </c>
      <c r="D1702" s="5" t="s">
        <v>21</v>
      </c>
      <c r="E1702" s="5">
        <v>194867.90400000001</v>
      </c>
      <c r="F1702" s="6">
        <f t="shared" si="0"/>
        <v>12.180077192611794</v>
      </c>
      <c r="G1702" s="7">
        <v>18957.900000000001</v>
      </c>
      <c r="H1702" s="31">
        <f t="shared" si="106"/>
        <v>398990.88</v>
      </c>
      <c r="I1702" s="10">
        <f t="shared" si="104"/>
        <v>12.896693838467915</v>
      </c>
      <c r="J1702" s="10">
        <v>2</v>
      </c>
      <c r="K1702" s="10">
        <v>390.59</v>
      </c>
      <c r="L1702" s="6">
        <f t="shared" si="59"/>
        <v>5.967658416476346</v>
      </c>
      <c r="M1702" s="11">
        <v>100.436719</v>
      </c>
      <c r="N1702" s="11">
        <f t="shared" si="60"/>
        <v>4.6194351459229273</v>
      </c>
      <c r="O1702" s="5">
        <v>0</v>
      </c>
      <c r="P1702" s="5">
        <v>1</v>
      </c>
      <c r="Q1702" s="5">
        <v>0</v>
      </c>
      <c r="R1702" s="5">
        <v>0</v>
      </c>
      <c r="S1702" s="5">
        <f t="shared" si="61"/>
        <v>0</v>
      </c>
      <c r="T1702" s="5">
        <v>10505.432000000001</v>
      </c>
      <c r="U1702" s="5">
        <f t="shared" si="4"/>
        <v>9.2596477357081941</v>
      </c>
      <c r="V1702" s="2">
        <v>0</v>
      </c>
      <c r="W1702" s="12">
        <v>1</v>
      </c>
      <c r="X1702" s="5">
        <v>0.67490000000000006</v>
      </c>
      <c r="Y1702" s="6">
        <f t="shared" si="105"/>
        <v>83.558251826173091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1</v>
      </c>
      <c r="AP1702" s="6">
        <v>0</v>
      </c>
      <c r="AQ1702" s="6">
        <v>0</v>
      </c>
      <c r="AR1702" s="6">
        <v>0</v>
      </c>
      <c r="AS1702" s="11">
        <v>0</v>
      </c>
      <c r="AT1702" s="5">
        <v>0</v>
      </c>
      <c r="AU1702" s="5">
        <v>1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</row>
    <row r="1703" spans="1:52" ht="15.75" customHeight="1">
      <c r="A1703" s="4">
        <v>43739</v>
      </c>
      <c r="B1703" s="2" t="s">
        <v>5</v>
      </c>
      <c r="C1703" s="2">
        <v>3</v>
      </c>
      <c r="D1703" s="5" t="s">
        <v>21</v>
      </c>
      <c r="E1703" s="5">
        <v>336590.016</v>
      </c>
      <c r="F1703" s="6">
        <f t="shared" si="0"/>
        <v>12.726620898979863</v>
      </c>
      <c r="G1703" s="7">
        <v>11666.4</v>
      </c>
      <c r="H1703" s="31">
        <f t="shared" si="106"/>
        <v>410657.28000000003</v>
      </c>
      <c r="I1703" s="10">
        <f t="shared" si="104"/>
        <v>12.925514277003407</v>
      </c>
      <c r="J1703" s="10">
        <v>2</v>
      </c>
      <c r="K1703" s="10">
        <v>405.46</v>
      </c>
      <c r="L1703" s="6">
        <f t="shared" si="59"/>
        <v>6.0050222250400473</v>
      </c>
      <c r="M1703" s="11">
        <v>100.4661567</v>
      </c>
      <c r="N1703" s="11">
        <f t="shared" si="60"/>
        <v>4.619725311354097</v>
      </c>
      <c r="O1703" s="5">
        <v>0</v>
      </c>
      <c r="P1703" s="5">
        <v>1</v>
      </c>
      <c r="Q1703" s="5">
        <v>0</v>
      </c>
      <c r="R1703" s="5">
        <v>0</v>
      </c>
      <c r="S1703" s="5">
        <f t="shared" si="61"/>
        <v>0</v>
      </c>
      <c r="T1703" s="5">
        <v>10505.432000000001</v>
      </c>
      <c r="U1703" s="5">
        <f t="shared" si="4"/>
        <v>9.2596477357081941</v>
      </c>
      <c r="V1703" s="2">
        <v>0</v>
      </c>
      <c r="W1703" s="12">
        <v>1</v>
      </c>
      <c r="X1703" s="5">
        <v>0.69130000000000003</v>
      </c>
      <c r="Y1703" s="6">
        <f t="shared" si="105"/>
        <v>85.588708678964963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1</v>
      </c>
      <c r="AQ1703" s="6">
        <v>0</v>
      </c>
      <c r="AR1703" s="6">
        <v>0</v>
      </c>
      <c r="AS1703" s="11">
        <v>0</v>
      </c>
      <c r="AT1703" s="5">
        <v>0</v>
      </c>
      <c r="AU1703" s="5">
        <v>1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</row>
    <row r="1704" spans="1:52" ht="15.75" customHeight="1">
      <c r="A1704" s="4">
        <v>43770</v>
      </c>
      <c r="B1704" s="2" t="s">
        <v>5</v>
      </c>
      <c r="C1704" s="2">
        <v>3</v>
      </c>
      <c r="D1704" s="5" t="s">
        <v>21</v>
      </c>
      <c r="E1704" s="5">
        <v>248013.696</v>
      </c>
      <c r="F1704" s="6">
        <f t="shared" si="0"/>
        <v>12.421239249428682</v>
      </c>
      <c r="G1704" s="7">
        <v>9965.0499999999993</v>
      </c>
      <c r="H1704" s="31">
        <f t="shared" si="106"/>
        <v>420622.33</v>
      </c>
      <c r="I1704" s="10">
        <f t="shared" si="104"/>
        <v>12.949490631664103</v>
      </c>
      <c r="J1704" s="10">
        <v>2</v>
      </c>
      <c r="K1704" s="10">
        <v>410.6</v>
      </c>
      <c r="L1704" s="6">
        <f t="shared" si="59"/>
        <v>6.0176195045848333</v>
      </c>
      <c r="M1704" s="11">
        <v>100.4836675</v>
      </c>
      <c r="N1704" s="11">
        <f t="shared" si="60"/>
        <v>4.6198978742041756</v>
      </c>
      <c r="O1704" s="5">
        <v>0</v>
      </c>
      <c r="P1704" s="5">
        <v>1</v>
      </c>
      <c r="Q1704" s="5">
        <v>0</v>
      </c>
      <c r="R1704" s="5">
        <v>0</v>
      </c>
      <c r="S1704" s="5">
        <f t="shared" si="61"/>
        <v>0</v>
      </c>
      <c r="T1704" s="5">
        <v>10505.432000000001</v>
      </c>
      <c r="U1704" s="5">
        <f t="shared" si="4"/>
        <v>9.2596477357081941</v>
      </c>
      <c r="V1704" s="2">
        <v>0</v>
      </c>
      <c r="W1704" s="12">
        <v>1</v>
      </c>
      <c r="X1704" s="5">
        <v>0.67659999999999998</v>
      </c>
      <c r="Y1704" s="6">
        <f t="shared" si="105"/>
        <v>83.768726012133214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1</v>
      </c>
      <c r="AR1704" s="6">
        <v>0</v>
      </c>
      <c r="AS1704" s="11">
        <v>0</v>
      </c>
      <c r="AT1704" s="5">
        <v>0</v>
      </c>
      <c r="AU1704" s="5">
        <v>1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</row>
    <row r="1705" spans="1:52" ht="15.75" customHeight="1">
      <c r="A1705" s="4">
        <v>43800</v>
      </c>
      <c r="B1705" s="2" t="s">
        <v>5</v>
      </c>
      <c r="C1705" s="2">
        <v>3</v>
      </c>
      <c r="D1705" s="5" t="s">
        <v>21</v>
      </c>
      <c r="E1705" s="5">
        <v>283444.22399999999</v>
      </c>
      <c r="F1705" s="6">
        <f t="shared" si="0"/>
        <v>12.554770642053205</v>
      </c>
      <c r="G1705" s="7">
        <v>11423.35</v>
      </c>
      <c r="H1705" s="31">
        <f t="shared" si="106"/>
        <v>432045.68</v>
      </c>
      <c r="I1705" s="10">
        <f t="shared" si="104"/>
        <v>12.976286602376829</v>
      </c>
      <c r="J1705" s="10">
        <v>2</v>
      </c>
      <c r="K1705" s="10">
        <v>446.14</v>
      </c>
      <c r="L1705" s="6">
        <f t="shared" si="59"/>
        <v>6.1006328041086357</v>
      </c>
      <c r="M1705" s="18">
        <v>100.4847748</v>
      </c>
      <c r="N1705" s="11">
        <f t="shared" si="60"/>
        <v>4.6199087852599776</v>
      </c>
      <c r="O1705" s="5">
        <v>0</v>
      </c>
      <c r="P1705" s="5">
        <v>1</v>
      </c>
      <c r="Q1705" s="5">
        <v>0</v>
      </c>
      <c r="R1705" s="5">
        <v>0</v>
      </c>
      <c r="S1705" s="5">
        <f t="shared" si="61"/>
        <v>0</v>
      </c>
      <c r="T1705" s="5">
        <v>10505.432000000001</v>
      </c>
      <c r="U1705" s="5">
        <f t="shared" si="4"/>
        <v>9.2596477357081941</v>
      </c>
      <c r="V1705" s="2">
        <v>0</v>
      </c>
      <c r="W1705" s="12">
        <v>1</v>
      </c>
      <c r="X1705" s="5">
        <v>0.69979999999999998</v>
      </c>
      <c r="Y1705" s="6">
        <f t="shared" si="105"/>
        <v>86.641079608765637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1</v>
      </c>
      <c r="AS1705" s="11">
        <v>0</v>
      </c>
      <c r="AT1705" s="5">
        <v>0</v>
      </c>
      <c r="AU1705" s="5">
        <v>1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</row>
    <row r="1706" spans="1:52" ht="15.75" customHeight="1">
      <c r="A1706" s="4">
        <v>43831</v>
      </c>
      <c r="B1706" s="2" t="s">
        <v>5</v>
      </c>
      <c r="C1706" s="2">
        <v>3</v>
      </c>
      <c r="D1706" s="5" t="s">
        <v>21</v>
      </c>
      <c r="E1706" s="5">
        <v>203649.9192</v>
      </c>
      <c r="F1706" s="6">
        <f t="shared" si="0"/>
        <v>12.224157716317334</v>
      </c>
      <c r="G1706" s="7">
        <v>10305.32</v>
      </c>
      <c r="H1706" s="31">
        <f t="shared" si="106"/>
        <v>442351</v>
      </c>
      <c r="I1706" s="10">
        <f t="shared" si="104"/>
        <v>12.999858963562305</v>
      </c>
      <c r="J1706" s="10">
        <v>2</v>
      </c>
      <c r="K1706" s="10">
        <v>445.58</v>
      </c>
      <c r="L1706" s="6">
        <f t="shared" si="59"/>
        <v>6.0993768043023771</v>
      </c>
      <c r="M1706" s="11">
        <v>100.28795239999999</v>
      </c>
      <c r="N1706" s="11">
        <f t="shared" si="60"/>
        <v>4.6179674742707597</v>
      </c>
      <c r="O1706" s="5">
        <v>0</v>
      </c>
      <c r="P1706" s="5">
        <v>1</v>
      </c>
      <c r="Q1706" s="5">
        <v>0</v>
      </c>
      <c r="R1706" s="5">
        <v>0</v>
      </c>
      <c r="S1706" s="5">
        <f t="shared" si="61"/>
        <v>0</v>
      </c>
      <c r="T1706" s="5">
        <v>10505.432000000001</v>
      </c>
      <c r="U1706" s="5">
        <f t="shared" si="4"/>
        <v>9.2596477357081941</v>
      </c>
      <c r="V1706" s="2">
        <v>0</v>
      </c>
      <c r="W1706" s="12">
        <v>1</v>
      </c>
      <c r="X1706" s="5">
        <v>0.67069999999999996</v>
      </c>
      <c r="Y1706" s="6">
        <f t="shared" si="105"/>
        <v>83.038256778506863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1</v>
      </c>
      <c r="AH1706" s="5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11">
        <v>0</v>
      </c>
      <c r="AT1706" s="5">
        <v>0</v>
      </c>
      <c r="AU1706" s="5">
        <v>1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</row>
    <row r="1707" spans="1:52" ht="15.75" customHeight="1">
      <c r="A1707" s="4">
        <v>43862</v>
      </c>
      <c r="B1707" s="2" t="s">
        <v>5</v>
      </c>
      <c r="C1707" s="2">
        <v>3</v>
      </c>
      <c r="D1707" s="5" t="s">
        <v>21</v>
      </c>
      <c r="E1707" s="5">
        <v>187984.54079999999</v>
      </c>
      <c r="F1707" s="6">
        <f t="shared" si="0"/>
        <v>12.144115008643798</v>
      </c>
      <c r="G1707" s="7">
        <v>11471.96</v>
      </c>
      <c r="H1707" s="31">
        <f t="shared" si="106"/>
        <v>453822.96</v>
      </c>
      <c r="I1707" s="10">
        <f t="shared" si="104"/>
        <v>13.025462445023756</v>
      </c>
      <c r="J1707" s="10">
        <v>2</v>
      </c>
      <c r="K1707" s="10">
        <v>422.61</v>
      </c>
      <c r="L1707" s="6">
        <f t="shared" si="59"/>
        <v>6.0464497679403255</v>
      </c>
      <c r="M1707" s="11">
        <v>100.3014218</v>
      </c>
      <c r="N1707" s="11">
        <f t="shared" si="60"/>
        <v>4.6181004466941467</v>
      </c>
      <c r="O1707" s="5">
        <v>0</v>
      </c>
      <c r="P1707" s="5">
        <v>1</v>
      </c>
      <c r="Q1707" s="5">
        <v>0</v>
      </c>
      <c r="R1707" s="5">
        <v>0</v>
      </c>
      <c r="S1707" s="5">
        <f t="shared" si="61"/>
        <v>0</v>
      </c>
      <c r="T1707" s="5">
        <v>10505.432000000001</v>
      </c>
      <c r="U1707" s="5">
        <f t="shared" si="4"/>
        <v>9.2596477357081941</v>
      </c>
      <c r="V1707" s="2">
        <v>0</v>
      </c>
      <c r="W1707" s="12">
        <v>1</v>
      </c>
      <c r="X1707" s="5">
        <v>0.65229999999999999</v>
      </c>
      <c r="Y1707" s="6">
        <f t="shared" si="105"/>
        <v>80.760183236350144</v>
      </c>
      <c r="Z1707" s="5">
        <v>4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1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11">
        <v>0</v>
      </c>
      <c r="AT1707" s="5">
        <v>0</v>
      </c>
      <c r="AU1707" s="5">
        <v>1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</row>
    <row r="1708" spans="1:52" ht="15.75" customHeight="1">
      <c r="A1708" s="4">
        <v>43891</v>
      </c>
      <c r="B1708" s="2" t="s">
        <v>5</v>
      </c>
      <c r="C1708" s="2">
        <v>3</v>
      </c>
      <c r="D1708" s="5" t="s">
        <v>21</v>
      </c>
      <c r="E1708" s="5">
        <v>140988.4056</v>
      </c>
      <c r="F1708" s="6">
        <f t="shared" si="0"/>
        <v>11.856432936192016</v>
      </c>
      <c r="G1708" s="7">
        <v>16721.84</v>
      </c>
      <c r="H1708" s="31">
        <f t="shared" si="106"/>
        <v>470544.80000000005</v>
      </c>
      <c r="I1708" s="10">
        <f t="shared" si="104"/>
        <v>13.061646451327986</v>
      </c>
      <c r="J1708" s="10">
        <v>2</v>
      </c>
      <c r="K1708" s="10">
        <v>396.85</v>
      </c>
      <c r="L1708" s="6">
        <f t="shared" si="59"/>
        <v>5.9835583755368846</v>
      </c>
      <c r="M1708" s="11">
        <v>100.3166286</v>
      </c>
      <c r="N1708" s="11">
        <f t="shared" si="60"/>
        <v>4.6182505498068602</v>
      </c>
      <c r="O1708" s="5">
        <v>0</v>
      </c>
      <c r="P1708" s="5">
        <v>1</v>
      </c>
      <c r="Q1708" s="5">
        <v>0</v>
      </c>
      <c r="R1708" s="5">
        <v>0</v>
      </c>
      <c r="S1708" s="5">
        <f t="shared" si="61"/>
        <v>0</v>
      </c>
      <c r="T1708" s="5">
        <v>10505.432000000001</v>
      </c>
      <c r="U1708" s="5">
        <f t="shared" si="4"/>
        <v>9.2596477357081941</v>
      </c>
      <c r="V1708" s="2">
        <v>0</v>
      </c>
      <c r="W1708" s="12">
        <v>1</v>
      </c>
      <c r="X1708" s="5">
        <v>0.61799999999999999</v>
      </c>
      <c r="Y1708" s="6">
        <f t="shared" si="105"/>
        <v>76.513557013742727</v>
      </c>
      <c r="Z1708" s="5">
        <v>1938</v>
      </c>
      <c r="AA1708" s="5">
        <v>4559</v>
      </c>
      <c r="AB1708" s="5">
        <v>26</v>
      </c>
      <c r="AC1708" s="5">
        <v>18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6">
        <v>1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11">
        <v>0</v>
      </c>
      <c r="AT1708" s="5">
        <v>0</v>
      </c>
      <c r="AU1708" s="5">
        <v>1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</row>
    <row r="1709" spans="1:52" ht="15.75" customHeight="1">
      <c r="A1709" s="4">
        <v>43922</v>
      </c>
      <c r="B1709" s="2" t="s">
        <v>5</v>
      </c>
      <c r="C1709" s="2">
        <v>3</v>
      </c>
      <c r="D1709" s="5" t="s">
        <v>21</v>
      </c>
      <c r="E1709" s="5">
        <v>109657.6488</v>
      </c>
      <c r="F1709" s="6">
        <f t="shared" si="0"/>
        <v>11.605118507911111</v>
      </c>
      <c r="G1709" s="7">
        <v>16138.52</v>
      </c>
      <c r="H1709" s="31">
        <f t="shared" si="106"/>
        <v>486683.32000000007</v>
      </c>
      <c r="I1709" s="10">
        <f t="shared" si="104"/>
        <v>13.09536892360903</v>
      </c>
      <c r="J1709" s="10">
        <v>2</v>
      </c>
      <c r="K1709" s="10">
        <v>282.60000000000002</v>
      </c>
      <c r="L1709" s="6">
        <f t="shared" si="59"/>
        <v>5.6440324702504272</v>
      </c>
      <c r="M1709" s="11">
        <v>100.3352028</v>
      </c>
      <c r="N1709" s="11">
        <f t="shared" si="60"/>
        <v>4.6184338612521474</v>
      </c>
      <c r="O1709" s="5">
        <v>0</v>
      </c>
      <c r="P1709" s="5">
        <v>1</v>
      </c>
      <c r="Q1709" s="5">
        <v>0</v>
      </c>
      <c r="R1709" s="5">
        <v>0</v>
      </c>
      <c r="S1709" s="5">
        <f t="shared" si="61"/>
        <v>0</v>
      </c>
      <c r="T1709" s="5">
        <v>10505.432000000001</v>
      </c>
      <c r="U1709" s="5">
        <f t="shared" si="4"/>
        <v>9.2596477357081941</v>
      </c>
      <c r="V1709" s="2">
        <v>0</v>
      </c>
      <c r="W1709" s="12">
        <v>1</v>
      </c>
      <c r="X1709" s="5">
        <v>0.65480000000000005</v>
      </c>
      <c r="Y1709" s="6">
        <f t="shared" si="105"/>
        <v>81.069704098056221</v>
      </c>
      <c r="Z1709" s="5">
        <v>18114</v>
      </c>
      <c r="AA1709" s="5">
        <v>6766</v>
      </c>
      <c r="AB1709" s="5">
        <v>417</v>
      </c>
      <c r="AC1709" s="5">
        <v>93</v>
      </c>
      <c r="AD1709" s="5">
        <v>0</v>
      </c>
      <c r="AE1709" s="5">
        <v>0</v>
      </c>
      <c r="AF1709" s="5">
        <v>1</v>
      </c>
      <c r="AG1709" s="5">
        <v>0</v>
      </c>
      <c r="AH1709" s="5">
        <v>0</v>
      </c>
      <c r="AI1709" s="6">
        <v>0</v>
      </c>
      <c r="AJ1709" s="6">
        <v>1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11">
        <v>0</v>
      </c>
      <c r="AT1709" s="5">
        <v>0</v>
      </c>
      <c r="AU1709" s="5">
        <v>1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</row>
    <row r="1710" spans="1:52" ht="15.75" customHeight="1">
      <c r="A1710" s="9">
        <v>43952</v>
      </c>
      <c r="B1710" s="2" t="s">
        <v>5</v>
      </c>
      <c r="C1710" s="2">
        <v>3</v>
      </c>
      <c r="D1710" s="5" t="s">
        <v>21</v>
      </c>
      <c r="E1710" s="5">
        <v>234980.67600000001</v>
      </c>
      <c r="F1710" s="6">
        <f t="shared" si="0"/>
        <v>12.367258559958008</v>
      </c>
      <c r="G1710" s="7">
        <v>14583</v>
      </c>
      <c r="H1710" s="31">
        <f t="shared" si="106"/>
        <v>501266.32000000007</v>
      </c>
      <c r="I1710" s="10">
        <f t="shared" si="104"/>
        <v>13.124892815676388</v>
      </c>
      <c r="J1710" s="10">
        <v>2</v>
      </c>
      <c r="K1710" s="10">
        <v>315.67</v>
      </c>
      <c r="L1710" s="6">
        <f t="shared" si="59"/>
        <v>5.7546973641243069</v>
      </c>
      <c r="M1710" s="11">
        <v>100.3562215</v>
      </c>
      <c r="N1710" s="11">
        <f t="shared" si="60"/>
        <v>4.6186412572990987</v>
      </c>
      <c r="O1710" s="5">
        <v>0</v>
      </c>
      <c r="P1710" s="5">
        <v>1</v>
      </c>
      <c r="Q1710" s="5">
        <v>0</v>
      </c>
      <c r="R1710" s="5">
        <v>0</v>
      </c>
      <c r="S1710" s="5">
        <f t="shared" si="61"/>
        <v>0</v>
      </c>
      <c r="T1710" s="5">
        <v>10505.432000000001</v>
      </c>
      <c r="U1710" s="5">
        <f t="shared" si="4"/>
        <v>9.2596477357081941</v>
      </c>
      <c r="V1710" s="2">
        <v>0</v>
      </c>
      <c r="W1710" s="12">
        <v>1</v>
      </c>
      <c r="X1710" s="5">
        <v>0.66520000000000001</v>
      </c>
      <c r="Y1710" s="6">
        <f t="shared" si="105"/>
        <v>82.357310882753495</v>
      </c>
      <c r="Z1710" s="5">
        <v>72460</v>
      </c>
      <c r="AA1710" s="5">
        <v>7202</v>
      </c>
      <c r="AB1710" s="5">
        <v>1543</v>
      </c>
      <c r="AC1710" s="5">
        <v>103</v>
      </c>
      <c r="AD1710" s="5">
        <v>0</v>
      </c>
      <c r="AE1710" s="5">
        <v>0</v>
      </c>
      <c r="AF1710" s="5">
        <v>1</v>
      </c>
      <c r="AG1710" s="5">
        <v>0</v>
      </c>
      <c r="AH1710" s="5">
        <v>0</v>
      </c>
      <c r="AI1710" s="6">
        <v>0</v>
      </c>
      <c r="AJ1710" s="6">
        <v>0</v>
      </c>
      <c r="AK1710" s="6">
        <v>1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11">
        <v>0</v>
      </c>
      <c r="AT1710" s="5">
        <v>0</v>
      </c>
      <c r="AU1710" s="5">
        <v>1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</row>
    <row r="1711" spans="1:52" ht="15.75" customHeight="1">
      <c r="A1711" s="4">
        <v>43983</v>
      </c>
      <c r="B1711" s="2" t="s">
        <v>5</v>
      </c>
      <c r="C1711" s="2">
        <v>3</v>
      </c>
      <c r="D1711" s="5" t="s">
        <v>21</v>
      </c>
      <c r="E1711" s="5">
        <v>156653.78400000001</v>
      </c>
      <c r="F1711" s="6">
        <f t="shared" si="0"/>
        <v>11.961793451849843</v>
      </c>
      <c r="G1711" s="7">
        <v>14777.44</v>
      </c>
      <c r="H1711" s="31">
        <f t="shared" si="106"/>
        <v>516043.76000000007</v>
      </c>
      <c r="I1711" s="10">
        <f t="shared" si="104"/>
        <v>13.153946847069408</v>
      </c>
      <c r="J1711" s="10">
        <v>2</v>
      </c>
      <c r="K1711" s="10">
        <v>402.45</v>
      </c>
      <c r="L1711" s="6">
        <f t="shared" si="59"/>
        <v>5.9975708655397426</v>
      </c>
      <c r="M1711" s="11">
        <v>100.35777469999999</v>
      </c>
      <c r="N1711" s="11">
        <f t="shared" si="60"/>
        <v>4.618656581351992</v>
      </c>
      <c r="O1711" s="5">
        <v>0</v>
      </c>
      <c r="P1711" s="5">
        <v>1</v>
      </c>
      <c r="Q1711" s="5">
        <v>0</v>
      </c>
      <c r="R1711" s="5">
        <v>0</v>
      </c>
      <c r="S1711" s="5">
        <f t="shared" si="61"/>
        <v>0</v>
      </c>
      <c r="T1711" s="5">
        <v>10505.432000000001</v>
      </c>
      <c r="U1711" s="5">
        <f t="shared" si="4"/>
        <v>9.2596477357081941</v>
      </c>
      <c r="V1711" s="2">
        <v>0</v>
      </c>
      <c r="W1711" s="12">
        <v>1</v>
      </c>
      <c r="X1711" s="5">
        <v>0.68679999999999997</v>
      </c>
      <c r="Y1711" s="6">
        <f t="shared" si="105"/>
        <v>85.031571127894011</v>
      </c>
      <c r="Z1711" s="5">
        <v>213470</v>
      </c>
      <c r="AA1711" s="5">
        <v>7920</v>
      </c>
      <c r="AB1711" s="5">
        <v>4395</v>
      </c>
      <c r="AC1711" s="5">
        <v>104</v>
      </c>
      <c r="AD1711" s="5">
        <v>0</v>
      </c>
      <c r="AE1711" s="5">
        <v>0</v>
      </c>
      <c r="AF1711" s="5">
        <v>1</v>
      </c>
      <c r="AG1711" s="5">
        <v>0</v>
      </c>
      <c r="AH1711" s="5">
        <v>0</v>
      </c>
      <c r="AI1711" s="6">
        <v>0</v>
      </c>
      <c r="AJ1711" s="6">
        <v>0</v>
      </c>
      <c r="AK1711" s="6">
        <v>0</v>
      </c>
      <c r="AL1711" s="6">
        <v>1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11">
        <v>0</v>
      </c>
      <c r="AT1711" s="5">
        <v>0</v>
      </c>
      <c r="AU1711" s="5">
        <v>1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</row>
    <row r="1712" spans="1:52" ht="15.75" customHeight="1">
      <c r="A1712" s="4">
        <v>44013</v>
      </c>
      <c r="B1712" s="2" t="s">
        <v>5</v>
      </c>
      <c r="C1712" s="2">
        <v>3</v>
      </c>
      <c r="D1712" s="5" t="s">
        <v>21</v>
      </c>
      <c r="E1712" s="5">
        <v>250646.05439999999</v>
      </c>
      <c r="F1712" s="6">
        <f t="shared" si="0"/>
        <v>12.43179708109558</v>
      </c>
      <c r="G1712" s="7">
        <v>14971.88</v>
      </c>
      <c r="H1712" s="31">
        <f t="shared" si="106"/>
        <v>531015.64</v>
      </c>
      <c r="I1712" s="10">
        <f t="shared" si="104"/>
        <v>13.182546753650961</v>
      </c>
      <c r="J1712" s="10">
        <v>2</v>
      </c>
      <c r="K1712" s="10">
        <v>470.58</v>
      </c>
      <c r="L1712" s="6">
        <f t="shared" si="59"/>
        <v>6.1539659764526302</v>
      </c>
      <c r="M1712" s="11">
        <v>100.38279470000001</v>
      </c>
      <c r="N1712" s="11">
        <f t="shared" si="60"/>
        <v>4.6189033992454318</v>
      </c>
      <c r="O1712" s="5">
        <v>0</v>
      </c>
      <c r="P1712" s="5">
        <v>1</v>
      </c>
      <c r="Q1712" s="5">
        <v>0</v>
      </c>
      <c r="R1712" s="5">
        <v>0</v>
      </c>
      <c r="S1712" s="5">
        <f t="shared" si="61"/>
        <v>0</v>
      </c>
      <c r="T1712" s="5">
        <v>10505.432000000001</v>
      </c>
      <c r="U1712" s="5">
        <f t="shared" si="4"/>
        <v>9.2596477357081941</v>
      </c>
      <c r="V1712" s="2">
        <v>0</v>
      </c>
      <c r="W1712" s="12">
        <v>1</v>
      </c>
      <c r="X1712" s="5">
        <v>0.71640000000000004</v>
      </c>
      <c r="Y1712" s="6">
        <f t="shared" si="105"/>
        <v>88.696298130494</v>
      </c>
      <c r="Z1712" s="5">
        <v>278305</v>
      </c>
      <c r="AA1712" s="5">
        <v>17280</v>
      </c>
      <c r="AB1712" s="5">
        <v>5951</v>
      </c>
      <c r="AC1712" s="5">
        <v>201</v>
      </c>
      <c r="AD1712" s="5">
        <v>0</v>
      </c>
      <c r="AE1712" s="5">
        <v>0</v>
      </c>
      <c r="AF1712" s="5">
        <v>1</v>
      </c>
      <c r="AG1712" s="5">
        <v>0</v>
      </c>
      <c r="AH1712" s="5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1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11">
        <v>0</v>
      </c>
      <c r="AT1712" s="5">
        <v>0</v>
      </c>
      <c r="AU1712" s="5">
        <v>1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</row>
    <row r="1713" spans="1:52" ht="15.75" customHeight="1">
      <c r="A1713" s="4">
        <v>44044</v>
      </c>
      <c r="B1713" s="2" t="s">
        <v>5</v>
      </c>
      <c r="C1713" s="2">
        <v>3</v>
      </c>
      <c r="D1713" s="5" t="s">
        <v>21</v>
      </c>
      <c r="E1713" s="5">
        <v>180151.85159999999</v>
      </c>
      <c r="F1713" s="6">
        <f t="shared" si="0"/>
        <v>12.101555394225002</v>
      </c>
      <c r="G1713" s="7">
        <v>16527.400000000001</v>
      </c>
      <c r="H1713" s="31">
        <f t="shared" si="106"/>
        <v>547543.04000000004</v>
      </c>
      <c r="I1713" s="10">
        <f t="shared" si="104"/>
        <v>13.213196349455188</v>
      </c>
      <c r="J1713" s="10">
        <v>2</v>
      </c>
      <c r="K1713" s="10">
        <v>409.83</v>
      </c>
      <c r="L1713" s="6">
        <f t="shared" si="59"/>
        <v>6.0157424395675054</v>
      </c>
      <c r="M1713" s="11">
        <v>100.39870519999999</v>
      </c>
      <c r="N1713" s="11">
        <f t="shared" si="60"/>
        <v>4.6190603218447865</v>
      </c>
      <c r="O1713" s="5">
        <v>0</v>
      </c>
      <c r="P1713" s="5">
        <v>1</v>
      </c>
      <c r="Q1713" s="5">
        <v>0</v>
      </c>
      <c r="R1713" s="5">
        <v>0</v>
      </c>
      <c r="S1713" s="5">
        <f t="shared" si="61"/>
        <v>0</v>
      </c>
      <c r="T1713" s="5">
        <v>10505.432000000001</v>
      </c>
      <c r="U1713" s="5">
        <f t="shared" si="4"/>
        <v>9.2596477357081941</v>
      </c>
      <c r="V1713" s="2">
        <v>0</v>
      </c>
      <c r="W1713" s="12">
        <v>1</v>
      </c>
      <c r="X1713" s="5">
        <v>0.73440000000000005</v>
      </c>
      <c r="Y1713" s="6">
        <f t="shared" si="105"/>
        <v>90.924848334777778</v>
      </c>
      <c r="Z1713" s="5">
        <v>295849</v>
      </c>
      <c r="AA1713" s="5">
        <v>25819</v>
      </c>
      <c r="AB1713" s="5">
        <v>6294</v>
      </c>
      <c r="AC1713" s="5">
        <v>657</v>
      </c>
      <c r="AD1713" s="5">
        <v>0</v>
      </c>
      <c r="AE1713" s="5">
        <v>0</v>
      </c>
      <c r="AF1713" s="5">
        <v>1</v>
      </c>
      <c r="AG1713" s="5">
        <v>0</v>
      </c>
      <c r="AH1713" s="5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1</v>
      </c>
      <c r="AO1713" s="6">
        <v>0</v>
      </c>
      <c r="AP1713" s="6">
        <v>0</v>
      </c>
      <c r="AQ1713" s="6">
        <v>0</v>
      </c>
      <c r="AR1713" s="6">
        <v>0</v>
      </c>
      <c r="AS1713" s="11">
        <v>0</v>
      </c>
      <c r="AT1713" s="5">
        <v>0</v>
      </c>
      <c r="AU1713" s="5">
        <v>1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</row>
    <row r="1714" spans="1:52" ht="15.75" customHeight="1">
      <c r="A1714" s="4">
        <v>44075</v>
      </c>
      <c r="B1714" s="2" t="s">
        <v>5</v>
      </c>
      <c r="C1714" s="2">
        <v>3</v>
      </c>
      <c r="D1714" s="5" t="s">
        <v>21</v>
      </c>
      <c r="E1714" s="5">
        <v>172319.1624</v>
      </c>
      <c r="F1714" s="6">
        <f t="shared" si="0"/>
        <v>12.057103631654169</v>
      </c>
      <c r="G1714" s="7">
        <v>15166.32</v>
      </c>
      <c r="H1714" s="31">
        <f t="shared" si="106"/>
        <v>562709.36</v>
      </c>
      <c r="I1714" s="10">
        <f t="shared" si="104"/>
        <v>13.240518539368685</v>
      </c>
      <c r="J1714" s="10">
        <v>2</v>
      </c>
      <c r="K1714" s="10">
        <v>427.32</v>
      </c>
      <c r="L1714" s="6">
        <f t="shared" si="59"/>
        <v>6.0575331470776863</v>
      </c>
      <c r="M1714" s="11">
        <v>100.4099147</v>
      </c>
      <c r="N1714" s="11">
        <f t="shared" si="60"/>
        <v>4.6191708644836238</v>
      </c>
      <c r="O1714" s="5">
        <v>0</v>
      </c>
      <c r="P1714" s="5">
        <v>1</v>
      </c>
      <c r="Q1714" s="5">
        <v>0</v>
      </c>
      <c r="R1714" s="5">
        <v>0</v>
      </c>
      <c r="S1714" s="5">
        <f t="shared" si="61"/>
        <v>0</v>
      </c>
      <c r="T1714" s="5">
        <v>10505.432000000001</v>
      </c>
      <c r="U1714" s="5">
        <f t="shared" si="4"/>
        <v>9.2596477357081941</v>
      </c>
      <c r="V1714" s="2">
        <v>0</v>
      </c>
      <c r="W1714" s="12">
        <v>1</v>
      </c>
      <c r="X1714" s="5">
        <v>0.71089999999999998</v>
      </c>
      <c r="Y1714" s="6">
        <f t="shared" si="105"/>
        <v>88.015352234740632</v>
      </c>
      <c r="Z1714" s="5">
        <v>312806</v>
      </c>
      <c r="AA1714" s="5">
        <v>27096</v>
      </c>
      <c r="AB1714" s="5">
        <v>6484</v>
      </c>
      <c r="AC1714" s="5">
        <v>888</v>
      </c>
      <c r="AD1714" s="5">
        <v>0</v>
      </c>
      <c r="AE1714" s="5">
        <v>0</v>
      </c>
      <c r="AF1714" s="5">
        <v>1</v>
      </c>
      <c r="AG1714" s="5">
        <v>0</v>
      </c>
      <c r="AH1714" s="5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1</v>
      </c>
      <c r="AP1714" s="6">
        <v>0</v>
      </c>
      <c r="AQ1714" s="6">
        <v>0</v>
      </c>
      <c r="AR1714" s="6">
        <v>0</v>
      </c>
      <c r="AS1714" s="11">
        <v>0</v>
      </c>
      <c r="AT1714" s="5">
        <v>0</v>
      </c>
      <c r="AU1714" s="5">
        <v>1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</row>
    <row r="1715" spans="1:52" ht="15.75" customHeight="1">
      <c r="A1715" s="4">
        <v>44105</v>
      </c>
      <c r="B1715" s="2" t="s">
        <v>5</v>
      </c>
      <c r="C1715" s="2">
        <v>3</v>
      </c>
      <c r="D1715" s="5" t="s">
        <v>21</v>
      </c>
      <c r="E1715" s="5">
        <v>297642.18959999998</v>
      </c>
      <c r="F1715" s="6">
        <f t="shared" si="0"/>
        <v>12.603647338022238</v>
      </c>
      <c r="G1715" s="7">
        <v>9333.1200000000008</v>
      </c>
      <c r="H1715" s="31">
        <f t="shared" si="106"/>
        <v>572042.48</v>
      </c>
      <c r="I1715" s="10">
        <f t="shared" si="104"/>
        <v>13.256968533338638</v>
      </c>
      <c r="J1715" s="10">
        <v>2</v>
      </c>
      <c r="K1715" s="10">
        <v>429.25</v>
      </c>
      <c r="L1715" s="6">
        <f t="shared" si="59"/>
        <v>6.062039499777585</v>
      </c>
      <c r="M1715" s="11">
        <v>100.436719</v>
      </c>
      <c r="N1715" s="11">
        <f t="shared" si="60"/>
        <v>4.6194351459229273</v>
      </c>
      <c r="O1715" s="5">
        <v>0</v>
      </c>
      <c r="P1715" s="5">
        <v>1</v>
      </c>
      <c r="Q1715" s="5">
        <v>0</v>
      </c>
      <c r="R1715" s="5">
        <v>0</v>
      </c>
      <c r="S1715" s="5">
        <f t="shared" si="61"/>
        <v>0</v>
      </c>
      <c r="T1715" s="5">
        <v>10505.432000000001</v>
      </c>
      <c r="U1715" s="5">
        <f t="shared" si="4"/>
        <v>9.2596477357081941</v>
      </c>
      <c r="V1715" s="2">
        <v>0</v>
      </c>
      <c r="W1715" s="12">
        <v>1</v>
      </c>
      <c r="X1715" s="5">
        <v>0.70579999999999998</v>
      </c>
      <c r="Y1715" s="6">
        <f t="shared" si="105"/>
        <v>87.38392967686022</v>
      </c>
      <c r="Z1715" s="5">
        <v>333970</v>
      </c>
      <c r="AA1715" s="5">
        <v>27595</v>
      </c>
      <c r="AB1715" s="5">
        <v>6823</v>
      </c>
      <c r="AC1715" s="5">
        <v>907</v>
      </c>
      <c r="AD1715" s="5">
        <v>0</v>
      </c>
      <c r="AE1715" s="5">
        <v>0</v>
      </c>
      <c r="AF1715" s="5">
        <v>1</v>
      </c>
      <c r="AG1715" s="5">
        <v>0</v>
      </c>
      <c r="AH1715" s="5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1</v>
      </c>
      <c r="AQ1715" s="6">
        <v>0</v>
      </c>
      <c r="AR1715" s="6">
        <v>0</v>
      </c>
      <c r="AS1715" s="11">
        <v>0</v>
      </c>
      <c r="AT1715" s="5">
        <v>0</v>
      </c>
      <c r="AU1715" s="5">
        <v>1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</row>
    <row r="1716" spans="1:52" ht="15.75" customHeight="1">
      <c r="A1716" s="4">
        <v>44136</v>
      </c>
      <c r="B1716" s="2" t="s">
        <v>5</v>
      </c>
      <c r="C1716" s="2">
        <v>3</v>
      </c>
      <c r="D1716" s="5" t="s">
        <v>21</v>
      </c>
      <c r="E1716" s="5">
        <v>219315.29759999999</v>
      </c>
      <c r="F1716" s="6">
        <f t="shared" si="0"/>
        <v>12.298265688471057</v>
      </c>
      <c r="G1716" s="7">
        <v>7972.04</v>
      </c>
      <c r="H1716" s="31">
        <f t="shared" ref="H1716:H1741" si="107">G1716+H1715</f>
        <v>580014.52</v>
      </c>
      <c r="I1716" s="10">
        <f t="shared" si="104"/>
        <v>13.270808416692004</v>
      </c>
      <c r="J1716" s="10">
        <v>2</v>
      </c>
      <c r="K1716" s="10">
        <v>449.7</v>
      </c>
      <c r="L1716" s="6">
        <f t="shared" si="59"/>
        <v>6.1085806937766618</v>
      </c>
      <c r="M1716" s="11">
        <v>100.4445678</v>
      </c>
      <c r="N1716" s="11">
        <f t="shared" si="60"/>
        <v>4.6195125192492474</v>
      </c>
      <c r="O1716" s="5">
        <v>0</v>
      </c>
      <c r="P1716" s="5">
        <v>1</v>
      </c>
      <c r="Q1716" s="5">
        <v>0</v>
      </c>
      <c r="R1716" s="5">
        <v>0</v>
      </c>
      <c r="S1716" s="5">
        <f t="shared" si="61"/>
        <v>0</v>
      </c>
      <c r="T1716" s="5">
        <v>10505.432000000001</v>
      </c>
      <c r="U1716" s="5">
        <f t="shared" si="4"/>
        <v>9.2596477357081941</v>
      </c>
      <c r="V1716" s="2">
        <v>0</v>
      </c>
      <c r="W1716" s="12">
        <v>1</v>
      </c>
      <c r="X1716" s="5">
        <v>0.73809999999999998</v>
      </c>
      <c r="Y1716" s="6">
        <f t="shared" si="105"/>
        <v>91.382939210102762</v>
      </c>
      <c r="Z1716" s="5">
        <v>400482</v>
      </c>
      <c r="AA1716" s="5">
        <v>27912</v>
      </c>
      <c r="AB1716" s="5">
        <v>8091</v>
      </c>
      <c r="AC1716" s="5">
        <v>908</v>
      </c>
      <c r="AD1716" s="5">
        <v>0</v>
      </c>
      <c r="AE1716" s="5">
        <v>0</v>
      </c>
      <c r="AF1716" s="5">
        <v>1</v>
      </c>
      <c r="AG1716" s="5">
        <v>0</v>
      </c>
      <c r="AH1716" s="5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1</v>
      </c>
      <c r="AR1716" s="6">
        <v>0</v>
      </c>
      <c r="AS1716" s="11">
        <v>0</v>
      </c>
      <c r="AT1716" s="5">
        <v>0</v>
      </c>
      <c r="AU1716" s="5">
        <v>1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</row>
    <row r="1717" spans="1:52" ht="15.75" customHeight="1">
      <c r="A1717" s="4">
        <v>44166</v>
      </c>
      <c r="B1717" s="2" t="s">
        <v>5</v>
      </c>
      <c r="C1717" s="2">
        <v>3</v>
      </c>
      <c r="D1717" s="5" t="s">
        <v>21</v>
      </c>
      <c r="E1717" s="5">
        <v>250646.05439999999</v>
      </c>
      <c r="F1717" s="6">
        <f t="shared" si="0"/>
        <v>12.43179708109558</v>
      </c>
      <c r="G1717" s="7">
        <v>9138.68</v>
      </c>
      <c r="H1717" s="31">
        <f t="shared" si="107"/>
        <v>589153.20000000007</v>
      </c>
      <c r="I1717" s="10">
        <f t="shared" si="104"/>
        <v>13.286441530680669</v>
      </c>
      <c r="J1717" s="10">
        <v>2</v>
      </c>
      <c r="K1717" s="10">
        <v>471.52</v>
      </c>
      <c r="L1717" s="6">
        <f t="shared" si="59"/>
        <v>6.1559615189893844</v>
      </c>
      <c r="M1717" s="11">
        <v>100.4628561</v>
      </c>
      <c r="N1717" s="11">
        <f t="shared" si="60"/>
        <v>4.619692781752196</v>
      </c>
      <c r="O1717" s="5">
        <v>0</v>
      </c>
      <c r="P1717" s="5">
        <v>1</v>
      </c>
      <c r="Q1717" s="5">
        <v>0</v>
      </c>
      <c r="R1717" s="5">
        <v>0</v>
      </c>
      <c r="S1717" s="5">
        <f t="shared" si="61"/>
        <v>0</v>
      </c>
      <c r="T1717" s="5">
        <v>10505.432000000001</v>
      </c>
      <c r="U1717" s="5">
        <f t="shared" si="4"/>
        <v>9.2596477357081941</v>
      </c>
      <c r="V1717" s="2">
        <v>0</v>
      </c>
      <c r="W1717" s="12">
        <v>1</v>
      </c>
      <c r="X1717" s="5">
        <v>0.76939999999999997</v>
      </c>
      <c r="Y1717" s="6">
        <f t="shared" si="105"/>
        <v>95.258140398662874</v>
      </c>
      <c r="Z1717" s="5">
        <v>482178</v>
      </c>
      <c r="AA1717" s="5">
        <v>28425</v>
      </c>
      <c r="AB1717" s="5">
        <v>10176</v>
      </c>
      <c r="AC1717" s="5">
        <v>909</v>
      </c>
      <c r="AD1717" s="5">
        <v>0</v>
      </c>
      <c r="AE1717" s="5">
        <v>0</v>
      </c>
      <c r="AF1717" s="5">
        <v>1</v>
      </c>
      <c r="AG1717" s="5">
        <v>0</v>
      </c>
      <c r="AH1717" s="5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1</v>
      </c>
      <c r="AS1717" s="11">
        <v>0</v>
      </c>
      <c r="AT1717" s="5">
        <v>0</v>
      </c>
      <c r="AU1717" s="5">
        <v>1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</row>
    <row r="1718" spans="1:52" ht="15.75" customHeight="1">
      <c r="A1718" s="4">
        <v>44197</v>
      </c>
      <c r="B1718" s="2" t="s">
        <v>5</v>
      </c>
      <c r="C1718" s="2">
        <v>3</v>
      </c>
      <c r="D1718" s="5" t="s">
        <v>21</v>
      </c>
      <c r="E1718" s="5">
        <v>225128.03039999999</v>
      </c>
      <c r="F1718" s="6">
        <f t="shared" si="0"/>
        <v>12.324424543353789</v>
      </c>
      <c r="G1718" s="7">
        <v>7728.99</v>
      </c>
      <c r="H1718" s="31">
        <f t="shared" si="107"/>
        <v>596882.19000000006</v>
      </c>
      <c r="I1718" s="10">
        <f t="shared" si="104"/>
        <v>13.299475036217878</v>
      </c>
      <c r="J1718" s="10">
        <v>2</v>
      </c>
      <c r="K1718" s="10">
        <v>484.63</v>
      </c>
      <c r="L1718" s="6">
        <f t="shared" si="59"/>
        <v>6.1833857131934806</v>
      </c>
      <c r="M1718" s="11">
        <v>99.045473150000007</v>
      </c>
      <c r="N1718" s="11">
        <f t="shared" si="60"/>
        <v>4.6056248141290554</v>
      </c>
      <c r="O1718" s="5">
        <v>0</v>
      </c>
      <c r="P1718" s="5">
        <v>1</v>
      </c>
      <c r="Q1718" s="5">
        <v>0</v>
      </c>
      <c r="R1718" s="5">
        <v>0</v>
      </c>
      <c r="S1718" s="5">
        <f t="shared" si="61"/>
        <v>0</v>
      </c>
      <c r="T1718" s="5">
        <v>10505.432000000001</v>
      </c>
      <c r="U1718" s="5">
        <f t="shared" si="4"/>
        <v>9.2596477357081941</v>
      </c>
      <c r="V1718" s="2">
        <v>0</v>
      </c>
      <c r="W1718" s="12">
        <v>1</v>
      </c>
      <c r="X1718" s="5">
        <v>0.76380000000000003</v>
      </c>
      <c r="Y1718" s="6">
        <f t="shared" si="105"/>
        <v>94.564813668441275</v>
      </c>
      <c r="Z1718" s="5">
        <v>546428</v>
      </c>
      <c r="AA1718" s="5">
        <v>28818</v>
      </c>
      <c r="AB1718" s="5">
        <v>11683</v>
      </c>
      <c r="AC1718" s="5">
        <v>909</v>
      </c>
      <c r="AD1718" s="5">
        <v>0</v>
      </c>
      <c r="AE1718" s="5">
        <v>0</v>
      </c>
      <c r="AF1718" s="5">
        <v>1</v>
      </c>
      <c r="AG1718" s="5">
        <v>1</v>
      </c>
      <c r="AH1718" s="5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11">
        <v>0</v>
      </c>
      <c r="AT1718" s="5">
        <v>0</v>
      </c>
      <c r="AU1718" s="5">
        <v>1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</row>
    <row r="1719" spans="1:52" ht="15.75" customHeight="1">
      <c r="A1719" s="4">
        <v>44228</v>
      </c>
      <c r="B1719" s="2" t="s">
        <v>5</v>
      </c>
      <c r="C1719" s="2">
        <v>3</v>
      </c>
      <c r="D1719" s="5" t="s">
        <v>21</v>
      </c>
      <c r="E1719" s="5">
        <v>207810.4896</v>
      </c>
      <c r="F1719" s="6">
        <f t="shared" si="0"/>
        <v>12.244381835680253</v>
      </c>
      <c r="G1719" s="7">
        <v>8603.9699999999993</v>
      </c>
      <c r="H1719" s="31">
        <f t="shared" si="107"/>
        <v>605486.16</v>
      </c>
      <c r="I1719" s="10">
        <f t="shared" si="104"/>
        <v>13.313786984571198</v>
      </c>
      <c r="J1719" s="10">
        <v>2</v>
      </c>
      <c r="K1719" s="10">
        <v>483.78</v>
      </c>
      <c r="L1719" s="6">
        <f t="shared" si="59"/>
        <v>6.1816302579249855</v>
      </c>
      <c r="M1719" s="11">
        <v>99.154233289999993</v>
      </c>
      <c r="N1719" s="11">
        <f t="shared" si="60"/>
        <v>4.606711330714254</v>
      </c>
      <c r="O1719" s="5">
        <v>0</v>
      </c>
      <c r="P1719" s="5">
        <v>1</v>
      </c>
      <c r="Q1719" s="5">
        <v>0</v>
      </c>
      <c r="R1719" s="5">
        <v>0</v>
      </c>
      <c r="S1719" s="5">
        <f t="shared" si="61"/>
        <v>0</v>
      </c>
      <c r="T1719" s="5">
        <v>10505.432000000001</v>
      </c>
      <c r="U1719" s="5">
        <f t="shared" si="4"/>
        <v>9.2596477357081941</v>
      </c>
      <c r="V1719" s="2">
        <v>0</v>
      </c>
      <c r="W1719" s="12">
        <v>1</v>
      </c>
      <c r="X1719" s="5">
        <v>0.78310000000000002</v>
      </c>
      <c r="Y1719" s="6">
        <f t="shared" si="105"/>
        <v>96.954314720812192</v>
      </c>
      <c r="Z1719" s="5">
        <v>581365</v>
      </c>
      <c r="AA1719" s="5">
        <v>28978</v>
      </c>
      <c r="AB1719" s="5">
        <v>12896</v>
      </c>
      <c r="AC1719" s="5">
        <v>909</v>
      </c>
      <c r="AD1719" s="5">
        <v>0</v>
      </c>
      <c r="AE1719" s="5">
        <v>34630</v>
      </c>
      <c r="AF1719" s="5">
        <v>1</v>
      </c>
      <c r="AG1719" s="5">
        <v>0</v>
      </c>
      <c r="AH1719" s="5">
        <v>1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11">
        <v>0</v>
      </c>
      <c r="AT1719" s="5">
        <v>0</v>
      </c>
      <c r="AU1719" s="5">
        <v>1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</row>
    <row r="1720" spans="1:52" ht="15.75" customHeight="1">
      <c r="A1720" s="4">
        <v>44256</v>
      </c>
      <c r="B1720" s="2" t="s">
        <v>5</v>
      </c>
      <c r="C1720" s="2">
        <v>3</v>
      </c>
      <c r="D1720" s="5" t="s">
        <v>21</v>
      </c>
      <c r="E1720" s="5">
        <v>155857.86720000001</v>
      </c>
      <c r="F1720" s="6">
        <f t="shared" si="0"/>
        <v>11.956699763228471</v>
      </c>
      <c r="G1720" s="7">
        <v>12541.38</v>
      </c>
      <c r="H1720" s="31">
        <f t="shared" si="107"/>
        <v>618027.54</v>
      </c>
      <c r="I1720" s="10">
        <f t="shared" si="104"/>
        <v>13.334288298553718</v>
      </c>
      <c r="J1720" s="10">
        <v>2</v>
      </c>
      <c r="K1720" s="10">
        <v>496.73</v>
      </c>
      <c r="L1720" s="6">
        <f t="shared" si="59"/>
        <v>6.2080466189203456</v>
      </c>
      <c r="M1720" s="11">
        <v>99.195219809999998</v>
      </c>
      <c r="N1720" s="11">
        <f t="shared" si="60"/>
        <v>4.6071204810257482</v>
      </c>
      <c r="O1720" s="5">
        <v>0</v>
      </c>
      <c r="P1720" s="5">
        <v>1</v>
      </c>
      <c r="Q1720" s="5">
        <v>0</v>
      </c>
      <c r="R1720" s="5">
        <v>0</v>
      </c>
      <c r="S1720" s="5">
        <f t="shared" si="61"/>
        <v>0</v>
      </c>
      <c r="T1720" s="5">
        <v>10505.432000000001</v>
      </c>
      <c r="U1720" s="5">
        <f t="shared" si="4"/>
        <v>9.2596477357081941</v>
      </c>
      <c r="V1720" s="2">
        <v>0</v>
      </c>
      <c r="W1720" s="12">
        <v>1</v>
      </c>
      <c r="X1720" s="5">
        <v>0.75960000000000005</v>
      </c>
      <c r="Y1720" s="6">
        <f t="shared" si="105"/>
        <v>94.044818620775047</v>
      </c>
      <c r="Z1720" s="5">
        <v>667957</v>
      </c>
      <c r="AA1720" s="5">
        <v>29322</v>
      </c>
      <c r="AB1720" s="5">
        <v>14434</v>
      </c>
      <c r="AC1720" s="5">
        <v>909</v>
      </c>
      <c r="AD1720" s="5">
        <v>0</v>
      </c>
      <c r="AE1720" s="5">
        <v>744330</v>
      </c>
      <c r="AF1720" s="5">
        <v>1</v>
      </c>
      <c r="AG1720" s="5">
        <v>0</v>
      </c>
      <c r="AH1720" s="5">
        <v>0</v>
      </c>
      <c r="AI1720" s="6">
        <v>1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11">
        <v>0</v>
      </c>
      <c r="AT1720" s="5">
        <v>0</v>
      </c>
      <c r="AU1720" s="5">
        <v>1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</row>
    <row r="1721" spans="1:52" ht="15.75" customHeight="1">
      <c r="A1721" s="4">
        <v>44287</v>
      </c>
      <c r="B1721" s="2" t="s">
        <v>5</v>
      </c>
      <c r="C1721" s="2">
        <v>3</v>
      </c>
      <c r="D1721" s="5" t="s">
        <v>21</v>
      </c>
      <c r="E1721" s="5">
        <v>121222.7856</v>
      </c>
      <c r="F1721" s="6">
        <f t="shared" si="0"/>
        <v>11.705385334947566</v>
      </c>
      <c r="G1721" s="7">
        <v>12103.89</v>
      </c>
      <c r="H1721" s="31">
        <f t="shared" si="107"/>
        <v>630131.43000000005</v>
      </c>
      <c r="I1721" s="10">
        <f t="shared" si="104"/>
        <v>13.353683695657407</v>
      </c>
      <c r="J1721" s="10">
        <v>2</v>
      </c>
      <c r="K1721" s="10">
        <v>504.07</v>
      </c>
      <c r="L1721" s="6">
        <f t="shared" si="59"/>
        <v>6.2227151473160891</v>
      </c>
      <c r="M1721" s="11">
        <v>99.134971680000007</v>
      </c>
      <c r="N1721" s="11">
        <f t="shared" si="60"/>
        <v>4.6065189927391517</v>
      </c>
      <c r="O1721" s="5">
        <v>0</v>
      </c>
      <c r="P1721" s="5">
        <v>1</v>
      </c>
      <c r="Q1721" s="5">
        <v>0</v>
      </c>
      <c r="R1721" s="5">
        <v>0</v>
      </c>
      <c r="S1721" s="5">
        <f t="shared" si="61"/>
        <v>0</v>
      </c>
      <c r="T1721" s="5">
        <v>10505.432000000001</v>
      </c>
      <c r="U1721" s="5">
        <f t="shared" si="4"/>
        <v>9.2596477357081941</v>
      </c>
      <c r="V1721" s="2">
        <v>0</v>
      </c>
      <c r="W1721" s="12">
        <v>1</v>
      </c>
      <c r="X1721" s="5">
        <v>0.77729999999999999</v>
      </c>
      <c r="Y1721" s="6">
        <f t="shared" si="105"/>
        <v>96.236226321654087</v>
      </c>
      <c r="Z1721" s="5">
        <v>825519</v>
      </c>
      <c r="AA1721" s="5">
        <v>29811</v>
      </c>
      <c r="AB1721" s="5">
        <v>17957</v>
      </c>
      <c r="AC1721" s="5">
        <v>910</v>
      </c>
      <c r="AD1721" s="5">
        <v>0</v>
      </c>
      <c r="AE1721" s="5">
        <v>2234844</v>
      </c>
      <c r="AF1721" s="5">
        <v>1</v>
      </c>
      <c r="AG1721" s="5">
        <v>0</v>
      </c>
      <c r="AH1721" s="5">
        <v>0</v>
      </c>
      <c r="AI1721" s="6">
        <v>0</v>
      </c>
      <c r="AJ1721" s="6">
        <v>1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11">
        <v>0</v>
      </c>
      <c r="AT1721" s="5">
        <v>0</v>
      </c>
      <c r="AU1721" s="5">
        <v>1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</row>
    <row r="1722" spans="1:52" ht="15.75" customHeight="1">
      <c r="A1722" s="9">
        <v>44317</v>
      </c>
      <c r="B1722" s="2" t="s">
        <v>5</v>
      </c>
      <c r="C1722" s="2">
        <v>3</v>
      </c>
      <c r="D1722" s="5" t="s">
        <v>21</v>
      </c>
      <c r="E1722" s="5">
        <v>259763.11199999999</v>
      </c>
      <c r="F1722" s="6">
        <f t="shared" si="0"/>
        <v>12.467525386994463</v>
      </c>
      <c r="G1722" s="7">
        <v>10937.25</v>
      </c>
      <c r="H1722" s="31">
        <f t="shared" si="107"/>
        <v>641068.68000000005</v>
      </c>
      <c r="I1722" s="10">
        <f t="shared" si="104"/>
        <v>13.370891875248986</v>
      </c>
      <c r="J1722" s="10">
        <v>2</v>
      </c>
      <c r="K1722" s="10">
        <v>477.97</v>
      </c>
      <c r="L1722" s="6">
        <f t="shared" si="59"/>
        <v>6.1695479690155945</v>
      </c>
      <c r="M1722" s="11">
        <v>98.976683640000005</v>
      </c>
      <c r="N1722" s="11">
        <f t="shared" si="60"/>
        <v>4.6049369952012329</v>
      </c>
      <c r="O1722" s="5">
        <v>0</v>
      </c>
      <c r="P1722" s="5">
        <v>1</v>
      </c>
      <c r="Q1722" s="5">
        <v>0</v>
      </c>
      <c r="R1722" s="5">
        <v>0</v>
      </c>
      <c r="S1722" s="5">
        <f t="shared" si="61"/>
        <v>0</v>
      </c>
      <c r="T1722" s="5">
        <v>10505.432000000001</v>
      </c>
      <c r="U1722" s="5">
        <f t="shared" si="4"/>
        <v>9.2596477357081941</v>
      </c>
      <c r="V1722" s="2">
        <v>0</v>
      </c>
      <c r="W1722" s="12">
        <v>1</v>
      </c>
      <c r="X1722" s="5">
        <v>0.77200000000000002</v>
      </c>
      <c r="Y1722" s="6">
        <f t="shared" si="105"/>
        <v>95.580042094837196</v>
      </c>
      <c r="Z1722" s="5">
        <v>922824</v>
      </c>
      <c r="AA1722" s="5">
        <v>30118</v>
      </c>
      <c r="AB1722" s="5">
        <v>20850</v>
      </c>
      <c r="AC1722" s="5">
        <v>910</v>
      </c>
      <c r="AD1722" s="5">
        <v>0</v>
      </c>
      <c r="AE1722" s="5">
        <v>4362739</v>
      </c>
      <c r="AF1722" s="5">
        <v>1</v>
      </c>
      <c r="AG1722" s="5">
        <v>0</v>
      </c>
      <c r="AH1722" s="5">
        <v>0</v>
      </c>
      <c r="AI1722" s="6">
        <v>0</v>
      </c>
      <c r="AJ1722" s="6">
        <v>0</v>
      </c>
      <c r="AK1722" s="6">
        <v>1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11">
        <v>0</v>
      </c>
      <c r="AT1722" s="5">
        <v>0</v>
      </c>
      <c r="AU1722" s="5">
        <v>1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</row>
    <row r="1723" spans="1:52" ht="15.75" customHeight="1">
      <c r="A1723" s="4">
        <v>44348</v>
      </c>
      <c r="B1723" s="2" t="s">
        <v>5</v>
      </c>
      <c r="C1723" s="2">
        <v>3</v>
      </c>
      <c r="D1723" s="5" t="s">
        <v>21</v>
      </c>
      <c r="E1723" s="5">
        <v>173175.408</v>
      </c>
      <c r="F1723" s="6">
        <f t="shared" si="0"/>
        <v>12.062060278886298</v>
      </c>
      <c r="G1723" s="7">
        <v>11083.08</v>
      </c>
      <c r="H1723" s="31">
        <f t="shared" si="107"/>
        <v>652151.76</v>
      </c>
      <c r="I1723" s="10">
        <f t="shared" si="104"/>
        <v>13.388032574560409</v>
      </c>
      <c r="J1723" s="10">
        <v>2</v>
      </c>
      <c r="K1723" s="10">
        <v>508.07</v>
      </c>
      <c r="L1723" s="6">
        <f t="shared" si="59"/>
        <v>6.2306192333611756</v>
      </c>
      <c r="M1723" s="11">
        <v>98.767502039999997</v>
      </c>
      <c r="N1723" s="11">
        <f t="shared" si="60"/>
        <v>4.6028424994264538</v>
      </c>
      <c r="O1723" s="5">
        <v>0</v>
      </c>
      <c r="P1723" s="5">
        <v>1</v>
      </c>
      <c r="Q1723" s="5">
        <v>0</v>
      </c>
      <c r="R1723" s="5">
        <v>0</v>
      </c>
      <c r="S1723" s="5">
        <f t="shared" si="61"/>
        <v>0</v>
      </c>
      <c r="T1723" s="5">
        <v>10505.432000000001</v>
      </c>
      <c r="U1723" s="5">
        <f t="shared" si="4"/>
        <v>9.2596477357081941</v>
      </c>
      <c r="V1723" s="2">
        <v>0</v>
      </c>
      <c r="W1723" s="12">
        <v>1</v>
      </c>
      <c r="X1723" s="5">
        <v>0.75129999999999997</v>
      </c>
      <c r="Y1723" s="6">
        <f t="shared" si="105"/>
        <v>93.017209359910851</v>
      </c>
      <c r="Z1723" s="5">
        <v>958408</v>
      </c>
      <c r="AA1723" s="5">
        <v>30643</v>
      </c>
      <c r="AB1723" s="5">
        <v>22321</v>
      </c>
      <c r="AC1723" s="5">
        <v>910</v>
      </c>
      <c r="AD1723" s="5">
        <v>0</v>
      </c>
      <c r="AE1723" s="5">
        <v>7742536</v>
      </c>
      <c r="AF1723" s="5">
        <v>1</v>
      </c>
      <c r="AG1723" s="5">
        <v>0</v>
      </c>
      <c r="AH1723" s="5">
        <v>0</v>
      </c>
      <c r="AI1723" s="6">
        <v>0</v>
      </c>
      <c r="AJ1723" s="6">
        <v>0</v>
      </c>
      <c r="AK1723" s="6">
        <v>0</v>
      </c>
      <c r="AL1723" s="6">
        <v>1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11">
        <v>0</v>
      </c>
      <c r="AT1723" s="5">
        <v>0</v>
      </c>
      <c r="AU1723" s="5">
        <v>1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</row>
    <row r="1724" spans="1:52" ht="15.75" customHeight="1">
      <c r="A1724" s="4">
        <v>44378</v>
      </c>
      <c r="B1724" s="2" t="s">
        <v>5</v>
      </c>
      <c r="C1724" s="2">
        <v>3</v>
      </c>
      <c r="D1724" s="5" t="s">
        <v>21</v>
      </c>
      <c r="E1724" s="5">
        <v>277080.65279999998</v>
      </c>
      <c r="F1724" s="6">
        <f t="shared" si="0"/>
        <v>12.532063908132034</v>
      </c>
      <c r="G1724" s="7">
        <v>11228.91</v>
      </c>
      <c r="H1724" s="31">
        <f t="shared" si="107"/>
        <v>663380.67000000004</v>
      </c>
      <c r="I1724" s="10">
        <f t="shared" si="104"/>
        <v>13.405104267295478</v>
      </c>
      <c r="J1724" s="10">
        <v>2</v>
      </c>
      <c r="K1724" s="10">
        <v>471.44</v>
      </c>
      <c r="L1724" s="6">
        <f t="shared" si="59"/>
        <v>6.1557918405296581</v>
      </c>
      <c r="M1724" s="11">
        <v>98.612351029999999</v>
      </c>
      <c r="N1724" s="11">
        <f t="shared" si="60"/>
        <v>4.6012861632277051</v>
      </c>
      <c r="O1724" s="5">
        <v>0</v>
      </c>
      <c r="P1724" s="5">
        <v>1</v>
      </c>
      <c r="Q1724" s="5">
        <v>0</v>
      </c>
      <c r="R1724" s="5">
        <v>0</v>
      </c>
      <c r="S1724" s="5">
        <f t="shared" si="61"/>
        <v>0</v>
      </c>
      <c r="T1724" s="5">
        <v>10505.432000000001</v>
      </c>
      <c r="U1724" s="5">
        <f t="shared" si="4"/>
        <v>9.2596477357081941</v>
      </c>
      <c r="V1724" s="2">
        <v>0</v>
      </c>
      <c r="W1724" s="12">
        <v>1</v>
      </c>
      <c r="X1724" s="5">
        <v>0.73939999999999995</v>
      </c>
      <c r="Y1724" s="6">
        <f t="shared" si="105"/>
        <v>91.543890058189916</v>
      </c>
      <c r="Z1724" s="5">
        <v>1034837</v>
      </c>
      <c r="AA1724" s="5">
        <v>34383</v>
      </c>
      <c r="AB1724" s="5">
        <v>23422</v>
      </c>
      <c r="AC1724" s="5">
        <v>924</v>
      </c>
      <c r="AD1724" s="5">
        <v>904830</v>
      </c>
      <c r="AE1724" s="5">
        <v>12334071</v>
      </c>
      <c r="AF1724" s="5">
        <v>1</v>
      </c>
      <c r="AG1724" s="5">
        <v>0</v>
      </c>
      <c r="AH1724" s="5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1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11">
        <v>0</v>
      </c>
      <c r="AT1724" s="5">
        <v>0</v>
      </c>
      <c r="AU1724" s="5">
        <v>1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</row>
    <row r="1725" spans="1:52" ht="15.75" customHeight="1">
      <c r="A1725" s="4">
        <v>44409</v>
      </c>
      <c r="B1725" s="2" t="s">
        <v>5</v>
      </c>
      <c r="C1725" s="2">
        <v>3</v>
      </c>
      <c r="D1725" s="5" t="s">
        <v>21</v>
      </c>
      <c r="E1725" s="5">
        <v>199151.71919999999</v>
      </c>
      <c r="F1725" s="6">
        <f t="shared" si="0"/>
        <v>12.201822221261457</v>
      </c>
      <c r="G1725" s="7">
        <v>12395.55</v>
      </c>
      <c r="H1725" s="31">
        <f t="shared" si="107"/>
        <v>675776.22000000009</v>
      </c>
      <c r="I1725" s="10">
        <f t="shared" si="104"/>
        <v>13.423617264717796</v>
      </c>
      <c r="J1725" s="10">
        <v>2</v>
      </c>
      <c r="K1725" s="10">
        <v>508.07</v>
      </c>
      <c r="L1725" s="6">
        <f t="shared" si="59"/>
        <v>6.2306192333611756</v>
      </c>
      <c r="M1725" s="11">
        <v>98.62077601</v>
      </c>
      <c r="N1725" s="11">
        <f t="shared" si="60"/>
        <v>4.6013707373156612</v>
      </c>
      <c r="O1725" s="5">
        <v>0</v>
      </c>
      <c r="P1725" s="5">
        <v>1</v>
      </c>
      <c r="Q1725" s="5">
        <v>0</v>
      </c>
      <c r="R1725" s="5">
        <v>0</v>
      </c>
      <c r="S1725" s="5">
        <f t="shared" si="61"/>
        <v>0</v>
      </c>
      <c r="T1725" s="5">
        <v>10505.432000000001</v>
      </c>
      <c r="U1725" s="5">
        <f t="shared" si="4"/>
        <v>9.2596477357081941</v>
      </c>
      <c r="V1725" s="2">
        <v>0</v>
      </c>
      <c r="W1725" s="12">
        <v>1</v>
      </c>
      <c r="X1725" s="5">
        <v>0.73209999999999997</v>
      </c>
      <c r="Y1725" s="6">
        <f t="shared" si="105"/>
        <v>90.640089142008165</v>
      </c>
      <c r="Z1725" s="5">
        <v>1163688</v>
      </c>
      <c r="AA1725" s="5">
        <v>55093</v>
      </c>
      <c r="AB1725" s="5">
        <v>25889</v>
      </c>
      <c r="AC1725" s="5">
        <v>1012</v>
      </c>
      <c r="AD1725" s="5">
        <v>0</v>
      </c>
      <c r="AE1725" s="5">
        <v>19663122</v>
      </c>
      <c r="AF1725" s="5">
        <v>1</v>
      </c>
      <c r="AG1725" s="5">
        <v>0</v>
      </c>
      <c r="AH1725" s="5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1</v>
      </c>
      <c r="AO1725" s="6">
        <v>0</v>
      </c>
      <c r="AP1725" s="6">
        <v>0</v>
      </c>
      <c r="AQ1725" s="6">
        <v>0</v>
      </c>
      <c r="AR1725" s="6">
        <v>0</v>
      </c>
      <c r="AS1725" s="11">
        <v>0</v>
      </c>
      <c r="AT1725" s="5">
        <v>0</v>
      </c>
      <c r="AU1725" s="5">
        <v>1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</row>
    <row r="1726" spans="1:52" ht="15.75" customHeight="1">
      <c r="A1726" s="4">
        <v>44440</v>
      </c>
      <c r="B1726" s="2" t="s">
        <v>5</v>
      </c>
      <c r="C1726" s="2">
        <v>3</v>
      </c>
      <c r="D1726" s="5" t="s">
        <v>21</v>
      </c>
      <c r="E1726" s="5">
        <v>190492.94880000001</v>
      </c>
      <c r="F1726" s="6">
        <f t="shared" si="0"/>
        <v>12.157370458690623</v>
      </c>
      <c r="G1726" s="7">
        <v>11374.74</v>
      </c>
      <c r="H1726" s="31">
        <f t="shared" si="107"/>
        <v>687150.96000000008</v>
      </c>
      <c r="I1726" s="10">
        <f t="shared" si="104"/>
        <v>13.440309285056896</v>
      </c>
      <c r="J1726" s="10">
        <v>2</v>
      </c>
      <c r="K1726" s="10">
        <v>471.44</v>
      </c>
      <c r="L1726" s="6">
        <f t="shared" si="59"/>
        <v>6.1557918405296581</v>
      </c>
      <c r="M1726" s="11">
        <v>98.85071155</v>
      </c>
      <c r="N1726" s="11">
        <f t="shared" si="60"/>
        <v>4.6036761860257167</v>
      </c>
      <c r="O1726" s="5">
        <v>0</v>
      </c>
      <c r="P1726" s="5">
        <v>1</v>
      </c>
      <c r="Q1726" s="5">
        <v>0</v>
      </c>
      <c r="R1726" s="5">
        <v>0</v>
      </c>
      <c r="S1726" s="5">
        <f t="shared" si="61"/>
        <v>0</v>
      </c>
      <c r="T1726" s="5">
        <v>10505.432000000001</v>
      </c>
      <c r="U1726" s="5">
        <f t="shared" si="4"/>
        <v>9.2596477357081941</v>
      </c>
      <c r="V1726" s="2">
        <v>0</v>
      </c>
      <c r="W1726" s="12">
        <v>1</v>
      </c>
      <c r="X1726" s="5">
        <v>0.72040000000000004</v>
      </c>
      <c r="Y1726" s="6">
        <f t="shared" si="105"/>
        <v>89.191531509223736</v>
      </c>
      <c r="Z1726" s="5">
        <v>1246538</v>
      </c>
      <c r="AA1726" s="5">
        <v>107181</v>
      </c>
      <c r="AB1726" s="5">
        <v>27785</v>
      </c>
      <c r="AC1726" s="5">
        <v>1311</v>
      </c>
      <c r="AD1726" s="5">
        <v>0</v>
      </c>
      <c r="AE1726" s="5">
        <v>28035888</v>
      </c>
      <c r="AF1726" s="5">
        <v>1</v>
      </c>
      <c r="AG1726" s="5">
        <v>0</v>
      </c>
      <c r="AH1726" s="5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1</v>
      </c>
      <c r="AP1726" s="6">
        <v>0</v>
      </c>
      <c r="AQ1726" s="6">
        <v>0</v>
      </c>
      <c r="AR1726" s="6">
        <v>0</v>
      </c>
      <c r="AS1726" s="11">
        <v>0</v>
      </c>
      <c r="AT1726" s="5">
        <v>0</v>
      </c>
      <c r="AU1726" s="5">
        <v>1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</row>
    <row r="1727" spans="1:52" ht="15.75" customHeight="1">
      <c r="A1727" s="4">
        <v>44470</v>
      </c>
      <c r="B1727" s="2" t="s">
        <v>5</v>
      </c>
      <c r="C1727" s="2">
        <v>3</v>
      </c>
      <c r="D1727" s="5" t="s">
        <v>21</v>
      </c>
      <c r="E1727" s="5">
        <v>329033.27519999997</v>
      </c>
      <c r="F1727" s="6">
        <f t="shared" si="0"/>
        <v>12.703914165058693</v>
      </c>
      <c r="G1727" s="7">
        <v>6999.84</v>
      </c>
      <c r="H1727" s="31">
        <f t="shared" si="107"/>
        <v>694150.8</v>
      </c>
      <c r="I1727" s="10">
        <f t="shared" si="104"/>
        <v>13.450444506950939</v>
      </c>
      <c r="J1727" s="10">
        <v>2</v>
      </c>
      <c r="K1727" s="10">
        <v>461.8</v>
      </c>
      <c r="L1727" s="6">
        <f t="shared" si="59"/>
        <v>6.1351318969203952</v>
      </c>
      <c r="M1727" s="11">
        <v>99.239647090000005</v>
      </c>
      <c r="N1727" s="11">
        <f t="shared" si="60"/>
        <v>4.6075637899311763</v>
      </c>
      <c r="O1727" s="5">
        <v>0</v>
      </c>
      <c r="P1727" s="5">
        <v>1</v>
      </c>
      <c r="Q1727" s="5">
        <v>0</v>
      </c>
      <c r="R1727" s="5">
        <v>0</v>
      </c>
      <c r="S1727" s="5">
        <f t="shared" si="61"/>
        <v>0</v>
      </c>
      <c r="T1727" s="5">
        <v>10505.432000000001</v>
      </c>
      <c r="U1727" s="5">
        <f t="shared" si="4"/>
        <v>9.2596477357081941</v>
      </c>
      <c r="V1727" s="2">
        <v>0</v>
      </c>
      <c r="W1727" s="12">
        <v>1</v>
      </c>
      <c r="X1727" s="5">
        <v>0.75429999999999997</v>
      </c>
      <c r="Y1727" s="6">
        <f t="shared" si="105"/>
        <v>93.388634393958142</v>
      </c>
      <c r="Z1727" s="5">
        <v>1273560</v>
      </c>
      <c r="AA1727" s="5">
        <v>172030</v>
      </c>
      <c r="AB1727" s="5">
        <v>28456</v>
      </c>
      <c r="AC1727" s="5">
        <v>1743</v>
      </c>
      <c r="AD1727" s="5">
        <v>0</v>
      </c>
      <c r="AE1727" s="5">
        <v>35603091</v>
      </c>
      <c r="AF1727" s="5">
        <v>1</v>
      </c>
      <c r="AG1727" s="5">
        <v>0</v>
      </c>
      <c r="AH1727" s="5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1</v>
      </c>
      <c r="AQ1727" s="6">
        <v>0</v>
      </c>
      <c r="AR1727" s="6">
        <v>0</v>
      </c>
      <c r="AS1727" s="11">
        <v>0</v>
      </c>
      <c r="AT1727" s="5">
        <v>0</v>
      </c>
      <c r="AU1727" s="5">
        <v>1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</row>
    <row r="1728" spans="1:52" ht="15.75" customHeight="1">
      <c r="A1728" s="4">
        <v>44501</v>
      </c>
      <c r="B1728" s="2" t="s">
        <v>5</v>
      </c>
      <c r="C1728" s="2">
        <v>3</v>
      </c>
      <c r="D1728" s="5" t="s">
        <v>21</v>
      </c>
      <c r="E1728" s="5">
        <v>242445.57120000001</v>
      </c>
      <c r="F1728" s="6">
        <f t="shared" si="0"/>
        <v>12.398532515507512</v>
      </c>
      <c r="G1728" s="7">
        <v>5979.03</v>
      </c>
      <c r="H1728" s="31">
        <f t="shared" si="107"/>
        <v>700129.83000000007</v>
      </c>
      <c r="I1728" s="10">
        <f t="shared" si="104"/>
        <v>13.459021068256414</v>
      </c>
      <c r="J1728" s="10">
        <v>2</v>
      </c>
      <c r="K1728" s="10">
        <v>516.14</v>
      </c>
      <c r="L1728" s="6">
        <f t="shared" si="59"/>
        <v>6.2463780465109942</v>
      </c>
      <c r="M1728" s="11">
        <v>99.676303779999998</v>
      </c>
      <c r="N1728" s="11">
        <f t="shared" si="60"/>
        <v>4.6119104570385643</v>
      </c>
      <c r="O1728" s="5">
        <v>0</v>
      </c>
      <c r="P1728" s="5">
        <v>1</v>
      </c>
      <c r="Q1728" s="5">
        <v>0</v>
      </c>
      <c r="R1728" s="5">
        <v>0</v>
      </c>
      <c r="S1728" s="5">
        <f t="shared" si="61"/>
        <v>0</v>
      </c>
      <c r="T1728" s="5">
        <v>10505.432000000001</v>
      </c>
      <c r="U1728" s="5">
        <f t="shared" si="4"/>
        <v>9.2596477357081941</v>
      </c>
      <c r="V1728" s="2">
        <v>0</v>
      </c>
      <c r="W1728" s="12">
        <v>1</v>
      </c>
      <c r="X1728" s="5">
        <v>0.71299999999999997</v>
      </c>
      <c r="Y1728" s="6">
        <f t="shared" si="105"/>
        <v>88.275349758573725</v>
      </c>
      <c r="Z1728" s="5">
        <v>1285254</v>
      </c>
      <c r="AA1728" s="5">
        <v>211655</v>
      </c>
      <c r="AB1728" s="5">
        <v>28737</v>
      </c>
      <c r="AC1728" s="5">
        <v>2011</v>
      </c>
      <c r="AD1728" s="5">
        <v>0</v>
      </c>
      <c r="AE1728" s="5">
        <v>39282954</v>
      </c>
      <c r="AF1728" s="5">
        <v>1</v>
      </c>
      <c r="AG1728" s="5">
        <v>0</v>
      </c>
      <c r="AH1728" s="5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1</v>
      </c>
      <c r="AR1728" s="6">
        <v>0</v>
      </c>
      <c r="AS1728" s="11">
        <v>0</v>
      </c>
      <c r="AT1728" s="5">
        <v>0</v>
      </c>
      <c r="AU1728" s="5">
        <v>1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</row>
    <row r="1729" spans="1:52" ht="15.75" customHeight="1">
      <c r="A1729" s="4">
        <v>44531</v>
      </c>
      <c r="B1729" s="2" t="s">
        <v>5</v>
      </c>
      <c r="C1729" s="2">
        <v>3</v>
      </c>
      <c r="D1729" s="5" t="s">
        <v>21</v>
      </c>
      <c r="E1729" s="5">
        <v>277080.65279999998</v>
      </c>
      <c r="F1729" s="6">
        <f t="shared" si="0"/>
        <v>12.532063908132034</v>
      </c>
      <c r="G1729" s="7">
        <v>6854.01</v>
      </c>
      <c r="H1729" s="31">
        <f t="shared" si="107"/>
        <v>706983.84000000008</v>
      </c>
      <c r="I1729" s="10">
        <f t="shared" si="104"/>
        <v>13.468763087474624</v>
      </c>
      <c r="J1729" s="10">
        <v>2</v>
      </c>
      <c r="K1729" s="10">
        <v>518.45000000000005</v>
      </c>
      <c r="L1729" s="6">
        <f t="shared" si="59"/>
        <v>6.250843591004287</v>
      </c>
      <c r="M1729" s="11">
        <v>100.06008079999999</v>
      </c>
      <c r="N1729" s="11">
        <f t="shared" si="60"/>
        <v>4.6157151993884771</v>
      </c>
      <c r="O1729" s="5">
        <v>0</v>
      </c>
      <c r="P1729" s="5">
        <v>1</v>
      </c>
      <c r="Q1729" s="5">
        <v>0</v>
      </c>
      <c r="R1729" s="5">
        <v>0</v>
      </c>
      <c r="S1729" s="5">
        <f t="shared" si="61"/>
        <v>0</v>
      </c>
      <c r="T1729" s="5">
        <v>10505.432000000001</v>
      </c>
      <c r="U1729" s="5">
        <f t="shared" si="4"/>
        <v>9.2596477357081941</v>
      </c>
      <c r="V1729" s="2">
        <v>0</v>
      </c>
      <c r="W1729" s="12">
        <v>1</v>
      </c>
      <c r="X1729" s="5">
        <v>0.7258</v>
      </c>
      <c r="Y1729" s="6">
        <f t="shared" si="105"/>
        <v>89.860096570508858</v>
      </c>
      <c r="Z1729" s="5">
        <v>1295933</v>
      </c>
      <c r="AA1729" s="5">
        <v>425496</v>
      </c>
      <c r="AB1729" s="5">
        <v>28933</v>
      </c>
      <c r="AC1729" s="5">
        <v>2253</v>
      </c>
      <c r="AD1729" s="5">
        <v>0</v>
      </c>
      <c r="AE1729" s="5">
        <v>42580539</v>
      </c>
      <c r="AF1729" s="5">
        <v>1</v>
      </c>
      <c r="AG1729" s="5">
        <v>0</v>
      </c>
      <c r="AH1729" s="5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1</v>
      </c>
      <c r="AS1729" s="11">
        <v>0</v>
      </c>
      <c r="AT1729" s="5">
        <v>0</v>
      </c>
      <c r="AU1729" s="5">
        <v>1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</row>
    <row r="1730" spans="1:52" ht="15.75" customHeight="1">
      <c r="A1730" s="4">
        <v>44562</v>
      </c>
      <c r="B1730" s="2" t="s">
        <v>5</v>
      </c>
      <c r="C1730" s="2">
        <v>3</v>
      </c>
      <c r="D1730" s="5" t="s">
        <v>21</v>
      </c>
      <c r="E1730" s="5">
        <v>259896</v>
      </c>
      <c r="F1730" s="6">
        <f t="shared" si="0"/>
        <v>12.468036829976326</v>
      </c>
      <c r="G1730" s="7">
        <v>5152.66</v>
      </c>
      <c r="H1730" s="31">
        <f t="shared" si="107"/>
        <v>712136.50000000012</v>
      </c>
      <c r="I1730" s="10">
        <f t="shared" si="104"/>
        <v>13.476024885502577</v>
      </c>
      <c r="J1730" s="10">
        <v>2</v>
      </c>
      <c r="K1730" s="10">
        <v>511.96</v>
      </c>
      <c r="L1730" s="6">
        <f t="shared" si="59"/>
        <v>6.2382464969875908</v>
      </c>
      <c r="M1730" s="11">
        <v>100.35777469999999</v>
      </c>
      <c r="N1730" s="11">
        <f t="shared" si="60"/>
        <v>4.618656581351992</v>
      </c>
      <c r="O1730" s="5">
        <v>0</v>
      </c>
      <c r="P1730" s="5">
        <v>1</v>
      </c>
      <c r="Q1730" s="5">
        <v>0</v>
      </c>
      <c r="R1730" s="5">
        <v>0</v>
      </c>
      <c r="S1730" s="5">
        <f t="shared" si="61"/>
        <v>0</v>
      </c>
      <c r="T1730" s="5">
        <v>10505.432000000001</v>
      </c>
      <c r="U1730" s="5">
        <f t="shared" si="4"/>
        <v>9.2596477357081941</v>
      </c>
      <c r="V1730" s="2">
        <v>0</v>
      </c>
      <c r="W1730" s="12">
        <v>1</v>
      </c>
      <c r="X1730" s="5">
        <v>0.70120000000000005</v>
      </c>
      <c r="Y1730" s="6">
        <f t="shared" si="105"/>
        <v>86.814411291321051</v>
      </c>
      <c r="Z1730" s="5">
        <v>1430366</v>
      </c>
      <c r="AA1730" s="5">
        <v>2580386</v>
      </c>
      <c r="AB1730" s="5">
        <v>29301</v>
      </c>
      <c r="AC1730" s="5">
        <v>3835</v>
      </c>
      <c r="AD1730" s="5">
        <v>0</v>
      </c>
      <c r="AE1730" s="5">
        <v>49866290</v>
      </c>
      <c r="AF1730" s="5">
        <v>1</v>
      </c>
      <c r="AG1730" s="5">
        <v>1</v>
      </c>
      <c r="AH1730" s="5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11">
        <v>0</v>
      </c>
      <c r="AT1730" s="5">
        <v>0</v>
      </c>
      <c r="AU1730" s="5">
        <v>1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</row>
    <row r="1731" spans="1:52" ht="15.75" customHeight="1">
      <c r="A1731" s="4">
        <v>44593</v>
      </c>
      <c r="B1731" s="2" t="s">
        <v>5</v>
      </c>
      <c r="C1731" s="2">
        <v>3</v>
      </c>
      <c r="D1731" s="5" t="s">
        <v>21</v>
      </c>
      <c r="E1731" s="5">
        <v>239904</v>
      </c>
      <c r="F1731" s="6">
        <f t="shared" si="0"/>
        <v>12.387994122302789</v>
      </c>
      <c r="G1731" s="7">
        <v>5735.98</v>
      </c>
      <c r="H1731" s="31">
        <f t="shared" si="107"/>
        <v>717872.4800000001</v>
      </c>
      <c r="I1731" s="10">
        <f t="shared" ref="I1731:I1794" si="108">LN(H1731)</f>
        <v>13.484047227799998</v>
      </c>
      <c r="J1731" s="10">
        <v>2</v>
      </c>
      <c r="K1731" s="10">
        <v>521.51</v>
      </c>
      <c r="L1731" s="6">
        <f t="shared" si="59"/>
        <v>6.2567284497123978</v>
      </c>
      <c r="M1731" s="18">
        <v>100.57421770000001</v>
      </c>
      <c r="N1731" s="11">
        <f t="shared" si="60"/>
        <v>4.62078974014588</v>
      </c>
      <c r="O1731" s="5">
        <v>0</v>
      </c>
      <c r="P1731" s="5">
        <v>1</v>
      </c>
      <c r="Q1731" s="5">
        <v>0</v>
      </c>
      <c r="R1731" s="5">
        <v>0</v>
      </c>
      <c r="S1731" s="5">
        <f t="shared" si="61"/>
        <v>0</v>
      </c>
      <c r="T1731" s="5">
        <v>10505.432000000001</v>
      </c>
      <c r="U1731" s="5">
        <f t="shared" si="4"/>
        <v>9.2596477357081941</v>
      </c>
      <c r="V1731" s="2">
        <v>0</v>
      </c>
      <c r="W1731" s="12">
        <v>1</v>
      </c>
      <c r="X1731" s="5">
        <v>0.71779999999999999</v>
      </c>
      <c r="Y1731" s="6">
        <f t="shared" si="105"/>
        <v>88.8696298130494</v>
      </c>
      <c r="Z1731" s="5">
        <v>1510221</v>
      </c>
      <c r="AA1731" s="5">
        <v>3235017</v>
      </c>
      <c r="AB1731" s="5">
        <v>30196</v>
      </c>
      <c r="AC1731" s="5">
        <v>5210</v>
      </c>
      <c r="AD1731" s="5">
        <v>0</v>
      </c>
      <c r="AE1731" s="5">
        <v>54065507</v>
      </c>
      <c r="AF1731" s="5">
        <v>1</v>
      </c>
      <c r="AG1731" s="5">
        <v>0</v>
      </c>
      <c r="AH1731" s="5">
        <v>1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11">
        <v>0</v>
      </c>
      <c r="AT1731" s="5">
        <v>0</v>
      </c>
      <c r="AU1731" s="5">
        <v>1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</row>
    <row r="1732" spans="1:52" ht="15.75" customHeight="1">
      <c r="A1732" s="4">
        <v>44621</v>
      </c>
      <c r="B1732" s="2" t="s">
        <v>5</v>
      </c>
      <c r="C1732" s="2">
        <v>3</v>
      </c>
      <c r="D1732" s="5" t="s">
        <v>21</v>
      </c>
      <c r="E1732" s="5">
        <v>179928</v>
      </c>
      <c r="F1732" s="6">
        <f t="shared" si="0"/>
        <v>12.100312049851008</v>
      </c>
      <c r="G1732" s="7">
        <v>8360.92</v>
      </c>
      <c r="H1732" s="31">
        <f t="shared" si="107"/>
        <v>726233.40000000014</v>
      </c>
      <c r="I1732" s="10">
        <f t="shared" si="108"/>
        <v>13.495626729744172</v>
      </c>
      <c r="J1732" s="10">
        <v>2</v>
      </c>
      <c r="K1732" s="10">
        <v>520.9</v>
      </c>
      <c r="L1732" s="6">
        <f t="shared" si="59"/>
        <v>6.2555580847511454</v>
      </c>
      <c r="M1732" s="11">
        <v>100.728353</v>
      </c>
      <c r="N1732" s="11">
        <f t="shared" si="60"/>
        <v>4.6223060547601191</v>
      </c>
      <c r="O1732" s="5">
        <v>0</v>
      </c>
      <c r="P1732" s="5">
        <v>1</v>
      </c>
      <c r="Q1732" s="5">
        <v>0</v>
      </c>
      <c r="R1732" s="5">
        <v>0</v>
      </c>
      <c r="S1732" s="5">
        <f t="shared" si="61"/>
        <v>0</v>
      </c>
      <c r="T1732" s="5">
        <v>10505.432000000001</v>
      </c>
      <c r="U1732" s="5">
        <f t="shared" si="4"/>
        <v>9.2596477357081941</v>
      </c>
      <c r="V1732" s="2">
        <v>0</v>
      </c>
      <c r="W1732" s="12">
        <v>1</v>
      </c>
      <c r="X1732" s="5">
        <v>0.74809999999999999</v>
      </c>
      <c r="Y1732" s="6">
        <f t="shared" si="105"/>
        <v>92.621022656927082</v>
      </c>
      <c r="Z1732" s="5">
        <v>1524973</v>
      </c>
      <c r="AA1732" s="5">
        <v>4573066</v>
      </c>
      <c r="AB1732" s="5">
        <v>30359</v>
      </c>
      <c r="AC1732" s="5">
        <v>6008</v>
      </c>
      <c r="AD1732" s="5">
        <v>0</v>
      </c>
      <c r="AE1732" s="5">
        <v>56362692</v>
      </c>
      <c r="AF1732" s="5">
        <v>1</v>
      </c>
      <c r="AG1732" s="5">
        <v>0</v>
      </c>
      <c r="AH1732" s="5">
        <v>0</v>
      </c>
      <c r="AI1732" s="6">
        <v>1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11">
        <v>0</v>
      </c>
      <c r="AT1732" s="5">
        <v>0</v>
      </c>
      <c r="AU1732" s="5">
        <v>1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</row>
    <row r="1733" spans="1:52" ht="15.75" customHeight="1">
      <c r="A1733" s="4">
        <v>44652</v>
      </c>
      <c r="B1733" s="2" t="s">
        <v>5</v>
      </c>
      <c r="C1733" s="2">
        <v>3</v>
      </c>
      <c r="D1733" s="5" t="s">
        <v>21</v>
      </c>
      <c r="E1733" s="5">
        <v>139944</v>
      </c>
      <c r="F1733" s="6">
        <f t="shared" si="0"/>
        <v>11.848997621570101</v>
      </c>
      <c r="G1733" s="7">
        <v>8069.26</v>
      </c>
      <c r="H1733" s="31">
        <f t="shared" si="107"/>
        <v>734302.66000000015</v>
      </c>
      <c r="I1733" s="10">
        <f t="shared" si="108"/>
        <v>13.506676565930757</v>
      </c>
      <c r="J1733" s="10">
        <v>2</v>
      </c>
      <c r="K1733" s="10">
        <v>489.73</v>
      </c>
      <c r="L1733" s="6">
        <f t="shared" si="59"/>
        <v>6.1938542188289736</v>
      </c>
      <c r="M1733" s="11">
        <v>100.8347155</v>
      </c>
      <c r="N1733" s="11">
        <f t="shared" si="60"/>
        <v>4.623351062682854</v>
      </c>
      <c r="O1733" s="5">
        <v>0</v>
      </c>
      <c r="P1733" s="5">
        <v>1</v>
      </c>
      <c r="Q1733" s="5">
        <v>0</v>
      </c>
      <c r="R1733" s="5">
        <v>0</v>
      </c>
      <c r="S1733" s="5">
        <f t="shared" si="61"/>
        <v>0</v>
      </c>
      <c r="T1733" s="5">
        <v>10505.432000000001</v>
      </c>
      <c r="U1733" s="5">
        <f t="shared" si="4"/>
        <v>9.2596477357081941</v>
      </c>
      <c r="V1733" s="2">
        <v>0</v>
      </c>
      <c r="W1733" s="12">
        <v>1</v>
      </c>
      <c r="X1733" s="5">
        <v>0.70530000000000004</v>
      </c>
      <c r="Y1733" s="6">
        <f t="shared" si="105"/>
        <v>87.322025504519004</v>
      </c>
      <c r="Z1733" s="5">
        <v>1527956</v>
      </c>
      <c r="AA1733" s="5">
        <v>5953142</v>
      </c>
      <c r="AB1733" s="5">
        <v>30369</v>
      </c>
      <c r="AC1733" s="5">
        <v>7250</v>
      </c>
      <c r="AD1733" s="5">
        <v>106857</v>
      </c>
      <c r="AE1733" s="5">
        <v>57575626</v>
      </c>
      <c r="AF1733" s="5">
        <v>1</v>
      </c>
      <c r="AG1733" s="5">
        <v>0</v>
      </c>
      <c r="AH1733" s="5">
        <v>0</v>
      </c>
      <c r="AI1733" s="6">
        <v>0</v>
      </c>
      <c r="AJ1733" s="6">
        <v>1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11">
        <v>0</v>
      </c>
      <c r="AT1733" s="5">
        <v>0</v>
      </c>
      <c r="AU1733" s="5">
        <v>1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</row>
    <row r="1734" spans="1:52" ht="15.75" customHeight="1">
      <c r="A1734" s="9">
        <v>44682</v>
      </c>
      <c r="B1734" s="2" t="s">
        <v>5</v>
      </c>
      <c r="C1734" s="2">
        <v>3</v>
      </c>
      <c r="D1734" s="5" t="s">
        <v>21</v>
      </c>
      <c r="E1734" s="5">
        <v>299880</v>
      </c>
      <c r="F1734" s="6">
        <f t="shared" si="0"/>
        <v>12.611137673616998</v>
      </c>
      <c r="G1734" s="7">
        <v>7291.5</v>
      </c>
      <c r="H1734" s="31">
        <f t="shared" si="107"/>
        <v>741594.16000000015</v>
      </c>
      <c r="I1734" s="10">
        <f t="shared" si="108"/>
        <v>13.516557418337619</v>
      </c>
      <c r="J1734" s="10">
        <v>2</v>
      </c>
      <c r="K1734" s="10">
        <v>459.57</v>
      </c>
      <c r="L1734" s="6">
        <f t="shared" si="59"/>
        <v>6.1302912696927141</v>
      </c>
      <c r="M1734" s="11">
        <v>100.9014742</v>
      </c>
      <c r="N1734" s="11">
        <f t="shared" si="60"/>
        <v>4.6240064072486629</v>
      </c>
      <c r="O1734" s="5">
        <v>0</v>
      </c>
      <c r="P1734" s="5">
        <v>1</v>
      </c>
      <c r="Q1734" s="5">
        <v>0</v>
      </c>
      <c r="R1734" s="5">
        <v>0</v>
      </c>
      <c r="S1734" s="5">
        <f t="shared" si="61"/>
        <v>0</v>
      </c>
      <c r="T1734" s="5">
        <v>10505.432000000001</v>
      </c>
      <c r="U1734" s="5">
        <f t="shared" si="4"/>
        <v>9.2596477357081941</v>
      </c>
      <c r="V1734" s="2">
        <v>0</v>
      </c>
      <c r="W1734" s="12">
        <v>1</v>
      </c>
      <c r="X1734" s="5">
        <v>0.71819999999999995</v>
      </c>
      <c r="Y1734" s="6">
        <f t="shared" si="105"/>
        <v>88.919153150922369</v>
      </c>
      <c r="Z1734" s="5">
        <v>1530453</v>
      </c>
      <c r="AA1734" s="5">
        <v>7312408</v>
      </c>
      <c r="AB1734" s="5">
        <v>30379</v>
      </c>
      <c r="AC1734" s="5">
        <v>8558</v>
      </c>
      <c r="AD1734" s="5">
        <v>206444</v>
      </c>
      <c r="AE1734" s="5">
        <v>59202011</v>
      </c>
      <c r="AF1734" s="5">
        <v>1</v>
      </c>
      <c r="AG1734" s="5">
        <v>0</v>
      </c>
      <c r="AH1734" s="5">
        <v>0</v>
      </c>
      <c r="AI1734" s="6">
        <v>0</v>
      </c>
      <c r="AJ1734" s="6">
        <v>0</v>
      </c>
      <c r="AK1734" s="6">
        <v>1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11">
        <v>0</v>
      </c>
      <c r="AT1734" s="5">
        <v>0</v>
      </c>
      <c r="AU1734" s="5">
        <v>1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</row>
    <row r="1735" spans="1:52" ht="15.75" customHeight="1">
      <c r="A1735" s="4">
        <v>44713</v>
      </c>
      <c r="B1735" s="2" t="s">
        <v>5</v>
      </c>
      <c r="C1735" s="2">
        <v>3</v>
      </c>
      <c r="D1735" s="5" t="s">
        <v>21</v>
      </c>
      <c r="E1735" s="5">
        <v>199920</v>
      </c>
      <c r="F1735" s="6">
        <f t="shared" si="0"/>
        <v>12.205672565508834</v>
      </c>
      <c r="G1735" s="7">
        <v>7388.72</v>
      </c>
      <c r="H1735" s="31">
        <f t="shared" si="107"/>
        <v>748982.88000000012</v>
      </c>
      <c r="I1735" s="10">
        <f t="shared" si="108"/>
        <v>13.526471405095272</v>
      </c>
      <c r="J1735" s="10">
        <v>2</v>
      </c>
      <c r="K1735" s="10">
        <v>551.27</v>
      </c>
      <c r="L1735" s="6">
        <f t="shared" si="59"/>
        <v>6.3122247072820477</v>
      </c>
      <c r="M1735" s="11">
        <v>100.9318784</v>
      </c>
      <c r="N1735" s="11">
        <f t="shared" si="60"/>
        <v>4.6243047313436918</v>
      </c>
      <c r="O1735" s="5">
        <v>0</v>
      </c>
      <c r="P1735" s="5">
        <v>1</v>
      </c>
      <c r="Q1735" s="5">
        <v>0</v>
      </c>
      <c r="R1735" s="5">
        <v>0</v>
      </c>
      <c r="S1735" s="5">
        <f t="shared" si="61"/>
        <v>0</v>
      </c>
      <c r="T1735" s="5">
        <v>10505.432000000001</v>
      </c>
      <c r="U1735" s="5">
        <f t="shared" si="4"/>
        <v>9.2596477357081941</v>
      </c>
      <c r="V1735" s="2">
        <v>0</v>
      </c>
      <c r="W1735" s="12">
        <v>1</v>
      </c>
      <c r="X1735" s="5">
        <v>0.68799999999999994</v>
      </c>
      <c r="Y1735" s="6">
        <f t="shared" si="105"/>
        <v>85.180141141512934</v>
      </c>
      <c r="Z1735" s="5">
        <v>1536479</v>
      </c>
      <c r="AA1735" s="5">
        <v>8164673</v>
      </c>
      <c r="AB1735" s="5">
        <v>30395</v>
      </c>
      <c r="AC1735" s="5">
        <v>9930</v>
      </c>
      <c r="AD1735" s="5">
        <v>975945</v>
      </c>
      <c r="AE1735" s="5">
        <v>60277104</v>
      </c>
      <c r="AF1735" s="5">
        <v>1</v>
      </c>
      <c r="AG1735" s="5">
        <v>0</v>
      </c>
      <c r="AH1735" s="5">
        <v>0</v>
      </c>
      <c r="AI1735" s="6">
        <v>0</v>
      </c>
      <c r="AJ1735" s="6">
        <v>0</v>
      </c>
      <c r="AK1735" s="6">
        <v>0</v>
      </c>
      <c r="AL1735" s="6">
        <v>1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11">
        <v>0</v>
      </c>
      <c r="AT1735" s="5">
        <v>0</v>
      </c>
      <c r="AU1735" s="5">
        <v>1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</row>
    <row r="1736" spans="1:52" ht="15.75" customHeight="1">
      <c r="A1736" s="4">
        <v>44743</v>
      </c>
      <c r="B1736" s="2" t="s">
        <v>5</v>
      </c>
      <c r="C1736" s="2">
        <v>3</v>
      </c>
      <c r="D1736" s="5" t="s">
        <v>21</v>
      </c>
      <c r="E1736" s="5">
        <v>319872</v>
      </c>
      <c r="F1736" s="6">
        <f t="shared" si="0"/>
        <v>12.675676194754569</v>
      </c>
      <c r="G1736" s="7">
        <v>7485.94</v>
      </c>
      <c r="H1736" s="31">
        <f t="shared" si="107"/>
        <v>756468.82000000007</v>
      </c>
      <c r="I1736" s="10">
        <f t="shared" si="108"/>
        <v>13.53641659523424</v>
      </c>
      <c r="J1736" s="10">
        <v>2</v>
      </c>
      <c r="K1736" s="10">
        <v>487.4</v>
      </c>
      <c r="L1736" s="6">
        <f t="shared" si="59"/>
        <v>6.1890851411911054</v>
      </c>
      <c r="M1736" s="11">
        <v>100.92851210000001</v>
      </c>
      <c r="N1736" s="11">
        <f t="shared" si="60"/>
        <v>4.6242717058011422</v>
      </c>
      <c r="O1736" s="5">
        <v>0</v>
      </c>
      <c r="P1736" s="5">
        <v>1</v>
      </c>
      <c r="Q1736" s="5">
        <v>0</v>
      </c>
      <c r="R1736" s="5">
        <v>0</v>
      </c>
      <c r="S1736" s="5">
        <f t="shared" si="61"/>
        <v>0</v>
      </c>
      <c r="T1736" s="5">
        <v>10505.432000000001</v>
      </c>
      <c r="U1736" s="5">
        <f t="shared" si="4"/>
        <v>9.2596477357081941</v>
      </c>
      <c r="V1736" s="2">
        <v>0</v>
      </c>
      <c r="W1736" s="12">
        <v>1</v>
      </c>
      <c r="X1736" s="5">
        <v>0.70069999999999999</v>
      </c>
      <c r="Y1736" s="6">
        <f t="shared" si="105"/>
        <v>86.752507118979807</v>
      </c>
      <c r="Z1736" s="5">
        <v>1554591</v>
      </c>
      <c r="AA1736" s="5">
        <v>9435839</v>
      </c>
      <c r="AB1736" s="5">
        <v>30487</v>
      </c>
      <c r="AC1736" s="5">
        <v>11865</v>
      </c>
      <c r="AD1736" s="5">
        <v>0</v>
      </c>
      <c r="AE1736" s="5">
        <v>62255266</v>
      </c>
      <c r="AF1736" s="5">
        <v>1</v>
      </c>
      <c r="AG1736" s="5">
        <v>0</v>
      </c>
      <c r="AH1736" s="5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1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11">
        <v>0</v>
      </c>
      <c r="AT1736" s="5">
        <v>0</v>
      </c>
      <c r="AU1736" s="5">
        <v>1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</row>
    <row r="1737" spans="1:52" ht="15.75" customHeight="1">
      <c r="A1737" s="4">
        <v>44774</v>
      </c>
      <c r="B1737" s="2" t="s">
        <v>5</v>
      </c>
      <c r="C1737" s="2">
        <v>3</v>
      </c>
      <c r="D1737" s="5" t="s">
        <v>21</v>
      </c>
      <c r="E1737" s="5">
        <v>229908</v>
      </c>
      <c r="F1737" s="6">
        <f t="shared" si="0"/>
        <v>12.345434507883994</v>
      </c>
      <c r="G1737" s="7">
        <v>8263.7000000000007</v>
      </c>
      <c r="H1737" s="31">
        <f t="shared" si="107"/>
        <v>764732.52</v>
      </c>
      <c r="I1737" s="10">
        <f t="shared" si="108"/>
        <v>13.547281404609064</v>
      </c>
      <c r="J1737" s="10">
        <v>2</v>
      </c>
      <c r="K1737" s="10">
        <v>517.33000000000004</v>
      </c>
      <c r="L1737" s="6">
        <f t="shared" si="59"/>
        <v>6.2486809687553269</v>
      </c>
      <c r="M1737" s="11">
        <v>100.8939906</v>
      </c>
      <c r="N1737" s="11">
        <f t="shared" si="60"/>
        <v>4.6239329649862393</v>
      </c>
      <c r="O1737" s="5">
        <v>0</v>
      </c>
      <c r="P1737" s="5">
        <v>1</v>
      </c>
      <c r="Q1737" s="5">
        <v>0</v>
      </c>
      <c r="R1737" s="5">
        <v>0</v>
      </c>
      <c r="S1737" s="5">
        <f t="shared" si="61"/>
        <v>0</v>
      </c>
      <c r="T1737" s="5">
        <v>10505.432000000001</v>
      </c>
      <c r="U1737" s="5">
        <f t="shared" si="4"/>
        <v>9.2596477357081941</v>
      </c>
      <c r="V1737" s="2">
        <v>0</v>
      </c>
      <c r="W1737" s="12">
        <v>1</v>
      </c>
      <c r="X1737" s="5">
        <v>0.68769999999999998</v>
      </c>
      <c r="Y1737" s="6">
        <f t="shared" si="105"/>
        <v>85.14299863810821</v>
      </c>
      <c r="Z1737" s="5">
        <v>1569076</v>
      </c>
      <c r="AA1737" s="5">
        <v>10042081</v>
      </c>
      <c r="AB1737" s="5">
        <v>30581</v>
      </c>
      <c r="AC1737" s="5">
        <v>13961</v>
      </c>
      <c r="AD1737" s="5">
        <v>189733</v>
      </c>
      <c r="AE1737" s="5">
        <v>63011373</v>
      </c>
      <c r="AF1737" s="5">
        <v>1</v>
      </c>
      <c r="AG1737" s="5">
        <v>0</v>
      </c>
      <c r="AH1737" s="5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1</v>
      </c>
      <c r="AO1737" s="6">
        <v>0</v>
      </c>
      <c r="AP1737" s="6">
        <v>0</v>
      </c>
      <c r="AQ1737" s="6">
        <v>0</v>
      </c>
      <c r="AR1737" s="6">
        <v>0</v>
      </c>
      <c r="AS1737" s="11">
        <v>0</v>
      </c>
      <c r="AT1737" s="5">
        <v>0</v>
      </c>
      <c r="AU1737" s="5">
        <v>1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</row>
    <row r="1738" spans="1:52" ht="15.75" customHeight="1">
      <c r="A1738" s="4">
        <v>44805</v>
      </c>
      <c r="B1738" s="2" t="s">
        <v>5</v>
      </c>
      <c r="C1738" s="2">
        <v>3</v>
      </c>
      <c r="D1738" s="5" t="s">
        <v>21</v>
      </c>
      <c r="E1738" s="5">
        <v>219912</v>
      </c>
      <c r="F1738" s="6">
        <f t="shared" si="0"/>
        <v>12.300982745313158</v>
      </c>
      <c r="G1738" s="7">
        <v>7583.16</v>
      </c>
      <c r="H1738" s="31">
        <f t="shared" si="107"/>
        <v>772315.68</v>
      </c>
      <c r="I1738" s="10">
        <f t="shared" si="108"/>
        <v>13.557148657342317</v>
      </c>
      <c r="J1738" s="10">
        <v>2</v>
      </c>
      <c r="K1738" s="10">
        <v>496.1</v>
      </c>
      <c r="L1738" s="6">
        <f t="shared" si="59"/>
        <v>6.2067775193070034</v>
      </c>
      <c r="M1738" s="11"/>
      <c r="N1738" s="11">
        <f t="shared" si="60"/>
        <v>0</v>
      </c>
      <c r="O1738" s="5">
        <v>0</v>
      </c>
      <c r="P1738" s="5">
        <v>1</v>
      </c>
      <c r="Q1738" s="5">
        <v>0</v>
      </c>
      <c r="R1738" s="5">
        <v>0</v>
      </c>
      <c r="S1738" s="5">
        <f t="shared" si="61"/>
        <v>0</v>
      </c>
      <c r="T1738" s="5">
        <v>10505.432000000001</v>
      </c>
      <c r="U1738" s="5">
        <f t="shared" si="4"/>
        <v>9.2596477357081941</v>
      </c>
      <c r="V1738" s="2">
        <v>0</v>
      </c>
      <c r="W1738" s="12">
        <v>1</v>
      </c>
      <c r="X1738" s="5">
        <v>0.64790000000000003</v>
      </c>
      <c r="Y1738" s="6">
        <f t="shared" si="105"/>
        <v>80.215426519747439</v>
      </c>
      <c r="Z1738" s="5">
        <v>1572598</v>
      </c>
      <c r="AB1738" s="5">
        <v>30616</v>
      </c>
      <c r="AD1738" s="5">
        <v>142403</v>
      </c>
      <c r="AF1738" s="5">
        <v>1</v>
      </c>
      <c r="AG1738" s="5">
        <v>0</v>
      </c>
      <c r="AH1738" s="5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1</v>
      </c>
      <c r="AP1738" s="6">
        <v>0</v>
      </c>
      <c r="AQ1738" s="6">
        <v>0</v>
      </c>
      <c r="AR1738" s="6">
        <v>0</v>
      </c>
      <c r="AS1738" s="11">
        <v>0</v>
      </c>
      <c r="AT1738" s="5">
        <v>0</v>
      </c>
      <c r="AU1738" s="5">
        <v>1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</row>
    <row r="1739" spans="1:52" ht="15.75" customHeight="1">
      <c r="A1739" s="4">
        <v>44835</v>
      </c>
      <c r="B1739" s="2" t="s">
        <v>5</v>
      </c>
      <c r="C1739" s="2">
        <v>3</v>
      </c>
      <c r="D1739" s="5" t="s">
        <v>21</v>
      </c>
      <c r="E1739" s="5">
        <v>379848</v>
      </c>
      <c r="F1739" s="6">
        <f t="shared" si="0"/>
        <v>12.84752645168123</v>
      </c>
      <c r="G1739" s="7">
        <v>4666.5600000000004</v>
      </c>
      <c r="H1739" s="31">
        <f t="shared" si="107"/>
        <v>776982.24000000011</v>
      </c>
      <c r="I1739" s="10">
        <f t="shared" si="108"/>
        <v>13.563172771945698</v>
      </c>
      <c r="J1739" s="10">
        <v>2</v>
      </c>
      <c r="K1739" s="10">
        <v>1</v>
      </c>
      <c r="L1739" s="6">
        <f t="shared" si="59"/>
        <v>0</v>
      </c>
      <c r="M1739" s="11"/>
      <c r="N1739" s="11">
        <f t="shared" si="60"/>
        <v>0</v>
      </c>
      <c r="O1739" s="5">
        <v>0</v>
      </c>
      <c r="P1739" s="5">
        <v>1</v>
      </c>
      <c r="Q1739" s="5">
        <v>0</v>
      </c>
      <c r="R1739" s="5">
        <v>0</v>
      </c>
      <c r="S1739" s="5">
        <f t="shared" si="61"/>
        <v>0</v>
      </c>
      <c r="T1739" s="5">
        <v>10505.432000000001</v>
      </c>
      <c r="U1739" s="5">
        <f t="shared" si="4"/>
        <v>9.2596477357081941</v>
      </c>
      <c r="V1739" s="2">
        <v>0</v>
      </c>
      <c r="W1739" s="12">
        <v>1</v>
      </c>
      <c r="X1739" s="5">
        <v>0.64119999999999999</v>
      </c>
      <c r="Y1739" s="6">
        <f t="shared" si="105"/>
        <v>79.385910610375149</v>
      </c>
      <c r="AD1739" s="5">
        <v>0</v>
      </c>
      <c r="AF1739" s="5">
        <v>1</v>
      </c>
      <c r="AG1739" s="5">
        <v>0</v>
      </c>
      <c r="AH1739" s="5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1</v>
      </c>
      <c r="AQ1739" s="6">
        <v>0</v>
      </c>
      <c r="AR1739" s="6">
        <v>0</v>
      </c>
      <c r="AS1739" s="11">
        <v>0</v>
      </c>
      <c r="AT1739" s="5">
        <v>0</v>
      </c>
      <c r="AU1739" s="5">
        <v>1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</row>
    <row r="1740" spans="1:52" ht="15.75" customHeight="1">
      <c r="A1740" s="4">
        <v>44866</v>
      </c>
      <c r="B1740" s="2" t="s">
        <v>5</v>
      </c>
      <c r="C1740" s="2">
        <v>3</v>
      </c>
      <c r="D1740" s="5" t="s">
        <v>21</v>
      </c>
      <c r="E1740" s="5">
        <v>279888</v>
      </c>
      <c r="F1740" s="6">
        <f t="shared" si="0"/>
        <v>12.542144802130046</v>
      </c>
      <c r="G1740" s="7">
        <v>3986.02</v>
      </c>
      <c r="H1740" s="31">
        <f t="shared" si="107"/>
        <v>780968.26000000013</v>
      </c>
      <c r="I1740" s="10">
        <f t="shared" si="108"/>
        <v>13.568289787791121</v>
      </c>
      <c r="J1740" s="10">
        <v>2</v>
      </c>
      <c r="K1740" s="10">
        <v>1</v>
      </c>
      <c r="L1740" s="6">
        <f t="shared" si="59"/>
        <v>0</v>
      </c>
      <c r="M1740" s="11"/>
      <c r="N1740" s="11">
        <f t="shared" si="60"/>
        <v>0</v>
      </c>
      <c r="O1740" s="5">
        <v>0</v>
      </c>
      <c r="P1740" s="5">
        <v>1</v>
      </c>
      <c r="Q1740" s="5">
        <v>0</v>
      </c>
      <c r="R1740" s="5">
        <v>0</v>
      </c>
      <c r="S1740" s="5">
        <f t="shared" si="61"/>
        <v>0</v>
      </c>
      <c r="T1740" s="5">
        <v>10505.432000000001</v>
      </c>
      <c r="U1740" s="5">
        <f t="shared" si="4"/>
        <v>9.2596477357081941</v>
      </c>
      <c r="V1740" s="2">
        <v>0</v>
      </c>
      <c r="W1740" s="12">
        <v>1</v>
      </c>
      <c r="X1740" s="5">
        <v>0.66920000000000002</v>
      </c>
      <c r="Y1740" s="6">
        <f t="shared" si="105"/>
        <v>82.852544261483231</v>
      </c>
      <c r="AD1740" s="5">
        <v>83417</v>
      </c>
      <c r="AF1740" s="5">
        <v>1</v>
      </c>
      <c r="AG1740" s="5">
        <v>0</v>
      </c>
      <c r="AH1740" s="5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1</v>
      </c>
      <c r="AR1740" s="6">
        <v>0</v>
      </c>
      <c r="AS1740" s="11">
        <v>0</v>
      </c>
      <c r="AT1740" s="5">
        <v>0</v>
      </c>
      <c r="AU1740" s="5">
        <v>1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</row>
    <row r="1741" spans="1:52" ht="15.75" customHeight="1">
      <c r="A1741" s="4">
        <v>44896</v>
      </c>
      <c r="B1741" s="2" t="s">
        <v>5</v>
      </c>
      <c r="C1741" s="2">
        <v>3</v>
      </c>
      <c r="D1741" s="5" t="s">
        <v>21</v>
      </c>
      <c r="E1741" s="5">
        <v>319872</v>
      </c>
      <c r="F1741" s="6">
        <f t="shared" si="0"/>
        <v>12.675676194754569</v>
      </c>
      <c r="G1741" s="7">
        <v>4569.34</v>
      </c>
      <c r="H1741" s="31">
        <f t="shared" si="107"/>
        <v>785537.60000000009</v>
      </c>
      <c r="I1741" s="10">
        <f t="shared" si="108"/>
        <v>13.574123603132451</v>
      </c>
      <c r="J1741" s="10">
        <v>2</v>
      </c>
      <c r="K1741" s="10">
        <v>1</v>
      </c>
      <c r="L1741" s="6">
        <f t="shared" si="59"/>
        <v>0</v>
      </c>
      <c r="M1741" s="11"/>
      <c r="N1741" s="11">
        <f t="shared" si="60"/>
        <v>0</v>
      </c>
      <c r="O1741" s="5">
        <v>0</v>
      </c>
      <c r="P1741" s="5">
        <v>1</v>
      </c>
      <c r="Q1741" s="5">
        <v>0</v>
      </c>
      <c r="R1741" s="5">
        <v>0</v>
      </c>
      <c r="S1741" s="5">
        <f t="shared" si="61"/>
        <v>0</v>
      </c>
      <c r="T1741" s="5">
        <v>10505.432000000001</v>
      </c>
      <c r="U1741" s="5">
        <f t="shared" si="4"/>
        <v>9.2596477357081941</v>
      </c>
      <c r="V1741" s="2">
        <v>0</v>
      </c>
      <c r="W1741" s="12">
        <v>1</v>
      </c>
      <c r="X1741" s="5">
        <v>0.67700000000000005</v>
      </c>
      <c r="Y1741" s="6">
        <f t="shared" si="105"/>
        <v>83.818249350006198</v>
      </c>
      <c r="AF1741" s="5">
        <v>1</v>
      </c>
      <c r="AG1741" s="5">
        <v>0</v>
      </c>
      <c r="AH1741" s="5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1</v>
      </c>
      <c r="AS1741" s="11">
        <v>0</v>
      </c>
      <c r="AT1741" s="5">
        <v>0</v>
      </c>
      <c r="AU1741" s="5">
        <v>1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</row>
    <row r="1742" spans="1:52" ht="15.75" customHeight="1">
      <c r="A1742" s="4">
        <v>43101</v>
      </c>
      <c r="B1742" s="2" t="s">
        <v>4</v>
      </c>
      <c r="C1742" s="2">
        <v>4</v>
      </c>
      <c r="D1742" s="5" t="s">
        <v>5</v>
      </c>
      <c r="E1742" s="6">
        <v>104.455</v>
      </c>
      <c r="F1742" s="6">
        <f t="shared" si="0"/>
        <v>4.6487563566510124</v>
      </c>
      <c r="G1742" s="7">
        <v>847058.19</v>
      </c>
      <c r="H1742" s="7">
        <v>847058.19</v>
      </c>
      <c r="I1742" s="10">
        <f t="shared" si="108"/>
        <v>13.649524672573067</v>
      </c>
      <c r="J1742" s="10">
        <v>0</v>
      </c>
      <c r="K1742" s="10">
        <v>362.83</v>
      </c>
      <c r="L1742" s="6">
        <f t="shared" si="59"/>
        <v>5.8939344050097677</v>
      </c>
      <c r="M1742" s="11">
        <v>113.08</v>
      </c>
      <c r="N1742" s="11">
        <f t="shared" si="60"/>
        <v>4.7368999566659857</v>
      </c>
      <c r="O1742" s="5">
        <v>0</v>
      </c>
      <c r="P1742" s="5">
        <v>1</v>
      </c>
      <c r="Q1742" s="5">
        <v>1</v>
      </c>
      <c r="R1742" s="5">
        <v>1</v>
      </c>
      <c r="S1742" s="5">
        <f t="shared" si="61"/>
        <v>0</v>
      </c>
      <c r="T1742" s="5">
        <v>774.0556881</v>
      </c>
      <c r="U1742" s="5">
        <f t="shared" si="4"/>
        <v>6.6516438194511736</v>
      </c>
      <c r="V1742" s="2">
        <v>0</v>
      </c>
      <c r="W1742" s="5">
        <v>0</v>
      </c>
      <c r="X1742" s="5">
        <v>1.590524</v>
      </c>
      <c r="Y1742" s="6">
        <f t="shared" ref="Y1742:Y1801" si="109">X1742*100/1.590524</f>
        <v>100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1</v>
      </c>
      <c r="AG1742" s="5">
        <v>1</v>
      </c>
      <c r="AH1742" s="5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11">
        <v>0</v>
      </c>
      <c r="AT1742" s="5">
        <v>0</v>
      </c>
      <c r="AU1742" s="5">
        <v>0</v>
      </c>
      <c r="AV1742" s="5">
        <v>1</v>
      </c>
      <c r="AW1742" s="5">
        <v>0</v>
      </c>
      <c r="AX1742" s="5">
        <v>0</v>
      </c>
      <c r="AY1742" s="5">
        <v>0</v>
      </c>
      <c r="AZ1742" s="5">
        <v>0</v>
      </c>
    </row>
    <row r="1743" spans="1:52" ht="15.75" customHeight="1">
      <c r="A1743" s="4">
        <v>43132</v>
      </c>
      <c r="B1743" s="2" t="s">
        <v>4</v>
      </c>
      <c r="C1743" s="2">
        <v>4</v>
      </c>
      <c r="D1743" s="5" t="s">
        <v>5</v>
      </c>
      <c r="E1743" s="6">
        <v>96.42</v>
      </c>
      <c r="F1743" s="6">
        <f t="shared" si="0"/>
        <v>4.568713648977476</v>
      </c>
      <c r="G1743" s="7">
        <v>942951.57</v>
      </c>
      <c r="H1743" s="31">
        <f>G1743+H1742</f>
        <v>1790009.7599999998</v>
      </c>
      <c r="I1743" s="10">
        <f t="shared" si="108"/>
        <v>14.39773163031604</v>
      </c>
      <c r="J1743" s="10">
        <v>0</v>
      </c>
      <c r="K1743" s="10">
        <v>344.64</v>
      </c>
      <c r="L1743" s="6">
        <f t="shared" si="59"/>
        <v>5.8425003939680238</v>
      </c>
      <c r="M1743" s="11">
        <v>107.27</v>
      </c>
      <c r="N1743" s="11">
        <f t="shared" si="60"/>
        <v>4.6846281073228067</v>
      </c>
      <c r="O1743" s="5">
        <v>0</v>
      </c>
      <c r="P1743" s="5">
        <v>1</v>
      </c>
      <c r="Q1743" s="5">
        <v>1</v>
      </c>
      <c r="R1743" s="5">
        <v>1</v>
      </c>
      <c r="S1743" s="5">
        <f t="shared" si="61"/>
        <v>0</v>
      </c>
      <c r="T1743" s="5">
        <v>774.0556881</v>
      </c>
      <c r="U1743" s="5">
        <f t="shared" si="4"/>
        <v>6.6516438194511736</v>
      </c>
      <c r="V1743" s="2">
        <v>0</v>
      </c>
      <c r="W1743" s="12">
        <v>0</v>
      </c>
      <c r="X1743" s="5">
        <v>1.592028</v>
      </c>
      <c r="Y1743" s="6">
        <f t="shared" si="109"/>
        <v>100.09456003178826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1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11">
        <v>0</v>
      </c>
      <c r="AT1743" s="5">
        <v>0</v>
      </c>
      <c r="AU1743" s="5">
        <v>0</v>
      </c>
      <c r="AV1743" s="5">
        <v>1</v>
      </c>
      <c r="AW1743" s="5">
        <v>0</v>
      </c>
      <c r="AX1743" s="5">
        <v>0</v>
      </c>
      <c r="AY1743" s="5">
        <v>0</v>
      </c>
      <c r="AZ1743" s="5">
        <v>0</v>
      </c>
    </row>
    <row r="1744" spans="1:52" ht="15.75" customHeight="1">
      <c r="A1744" s="4">
        <v>43160</v>
      </c>
      <c r="B1744" s="2" t="s">
        <v>4</v>
      </c>
      <c r="C1744" s="2">
        <v>4</v>
      </c>
      <c r="D1744" s="5" t="s">
        <v>5</v>
      </c>
      <c r="E1744" s="6">
        <v>72.314999999999998</v>
      </c>
      <c r="F1744" s="6">
        <f t="shared" si="0"/>
        <v>4.2810315765256952</v>
      </c>
      <c r="G1744" s="7">
        <v>1374471.78</v>
      </c>
      <c r="H1744" s="31">
        <f t="shared" ref="H1744:H1775" si="110">G1744+H1743</f>
        <v>3164481.54</v>
      </c>
      <c r="I1744" s="10">
        <f t="shared" si="108"/>
        <v>14.967499789715481</v>
      </c>
      <c r="J1744" s="10">
        <v>0</v>
      </c>
      <c r="K1744" s="10">
        <v>350.62</v>
      </c>
      <c r="L1744" s="6">
        <f t="shared" si="59"/>
        <v>5.859703015925728</v>
      </c>
      <c r="M1744" s="5">
        <v>124.81</v>
      </c>
      <c r="N1744" s="11">
        <f t="shared" si="60"/>
        <v>4.8347728323630399</v>
      </c>
      <c r="O1744" s="5">
        <v>0</v>
      </c>
      <c r="P1744" s="5">
        <v>1</v>
      </c>
      <c r="Q1744" s="5">
        <v>1</v>
      </c>
      <c r="R1744" s="5">
        <v>1</v>
      </c>
      <c r="S1744" s="5">
        <f t="shared" si="61"/>
        <v>0</v>
      </c>
      <c r="T1744" s="5">
        <v>774.0556881</v>
      </c>
      <c r="U1744" s="5">
        <f t="shared" si="4"/>
        <v>6.6516438194511736</v>
      </c>
      <c r="V1744" s="2">
        <v>0</v>
      </c>
      <c r="W1744" s="12">
        <v>0</v>
      </c>
      <c r="X1744" s="5">
        <v>1.5909599999999999</v>
      </c>
      <c r="Y1744" s="6">
        <f t="shared" si="109"/>
        <v>100.02741234964074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6">
        <v>1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11">
        <v>0</v>
      </c>
      <c r="AT1744" s="5">
        <v>0</v>
      </c>
      <c r="AU1744" s="5">
        <v>0</v>
      </c>
      <c r="AV1744" s="5">
        <v>1</v>
      </c>
      <c r="AW1744" s="5">
        <v>0</v>
      </c>
      <c r="AX1744" s="5">
        <v>0</v>
      </c>
      <c r="AY1744" s="5">
        <v>0</v>
      </c>
      <c r="AZ1744" s="5">
        <v>0</v>
      </c>
    </row>
    <row r="1745" spans="1:52" ht="15.75" customHeight="1">
      <c r="A1745" s="4">
        <v>43191</v>
      </c>
      <c r="B1745" s="2" t="s">
        <v>4</v>
      </c>
      <c r="C1745" s="2">
        <v>4</v>
      </c>
      <c r="D1745" s="5" t="s">
        <v>5</v>
      </c>
      <c r="E1745" s="6">
        <v>56.244999999999997</v>
      </c>
      <c r="F1745" s="6">
        <f t="shared" si="0"/>
        <v>4.0297171482447895</v>
      </c>
      <c r="G1745" s="7">
        <v>1326525.0900000001</v>
      </c>
      <c r="H1745" s="31">
        <f t="shared" si="110"/>
        <v>4491006.63</v>
      </c>
      <c r="I1745" s="10">
        <f t="shared" si="108"/>
        <v>15.31758742835469</v>
      </c>
      <c r="J1745" s="10">
        <v>0</v>
      </c>
      <c r="K1745" s="10">
        <v>351.08</v>
      </c>
      <c r="L1745" s="6">
        <f t="shared" si="59"/>
        <v>5.8610141177239168</v>
      </c>
      <c r="M1745" s="5">
        <v>114.91</v>
      </c>
      <c r="N1745" s="11">
        <f t="shared" si="60"/>
        <v>4.7528140279006532</v>
      </c>
      <c r="O1745" s="5">
        <v>0</v>
      </c>
      <c r="P1745" s="5">
        <v>1</v>
      </c>
      <c r="Q1745" s="5">
        <v>1</v>
      </c>
      <c r="R1745" s="5">
        <v>1</v>
      </c>
      <c r="S1745" s="5">
        <f t="shared" si="61"/>
        <v>0</v>
      </c>
      <c r="T1745" s="5">
        <v>774.0556881</v>
      </c>
      <c r="U1745" s="5">
        <f t="shared" si="4"/>
        <v>6.6516438194511736</v>
      </c>
      <c r="V1745" s="2">
        <v>0</v>
      </c>
      <c r="W1745" s="12">
        <v>0</v>
      </c>
      <c r="X1745" s="5">
        <v>1.669635</v>
      </c>
      <c r="Y1745" s="6">
        <f t="shared" si="109"/>
        <v>104.97389539547973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6">
        <v>0</v>
      </c>
      <c r="AJ1745" s="6">
        <v>1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11">
        <v>0</v>
      </c>
      <c r="AT1745" s="5">
        <v>0</v>
      </c>
      <c r="AU1745" s="5">
        <v>0</v>
      </c>
      <c r="AV1745" s="5">
        <v>1</v>
      </c>
      <c r="AW1745" s="5">
        <v>0</v>
      </c>
      <c r="AX1745" s="5">
        <v>0</v>
      </c>
      <c r="AY1745" s="5">
        <v>0</v>
      </c>
      <c r="AZ1745" s="5">
        <v>0</v>
      </c>
    </row>
    <row r="1746" spans="1:52" ht="15.75" customHeight="1">
      <c r="A1746" s="9">
        <v>43221</v>
      </c>
      <c r="B1746" s="2" t="s">
        <v>4</v>
      </c>
      <c r="C1746" s="2">
        <v>4</v>
      </c>
      <c r="D1746" s="5" t="s">
        <v>5</v>
      </c>
      <c r="E1746" s="6">
        <v>120.52500000000001</v>
      </c>
      <c r="F1746" s="6">
        <f t="shared" si="0"/>
        <v>4.7918572002916857</v>
      </c>
      <c r="G1746" s="7">
        <v>1198667.25</v>
      </c>
      <c r="H1746" s="31">
        <f t="shared" si="110"/>
        <v>5689673.8799999999</v>
      </c>
      <c r="I1746" s="10">
        <f t="shared" si="108"/>
        <v>15.554163489872975</v>
      </c>
      <c r="J1746" s="10">
        <v>0</v>
      </c>
      <c r="K1746" s="10">
        <v>373.8</v>
      </c>
      <c r="L1746" s="6">
        <f t="shared" si="59"/>
        <v>5.9237208950214626</v>
      </c>
      <c r="M1746" s="5">
        <v>118.03</v>
      </c>
      <c r="N1746" s="11">
        <f t="shared" si="60"/>
        <v>4.779375562179788</v>
      </c>
      <c r="O1746" s="5">
        <v>0</v>
      </c>
      <c r="P1746" s="5">
        <v>1</v>
      </c>
      <c r="Q1746" s="5">
        <v>1</v>
      </c>
      <c r="R1746" s="5">
        <v>1</v>
      </c>
      <c r="S1746" s="5">
        <f t="shared" si="61"/>
        <v>0</v>
      </c>
      <c r="T1746" s="5">
        <v>774.0556881</v>
      </c>
      <c r="U1746" s="5">
        <f t="shared" si="4"/>
        <v>6.6516438194511736</v>
      </c>
      <c r="V1746" s="2">
        <v>0</v>
      </c>
      <c r="W1746" s="12">
        <v>0</v>
      </c>
      <c r="X1746" s="5">
        <v>1.6462129999999999</v>
      </c>
      <c r="Y1746" s="6">
        <f t="shared" si="109"/>
        <v>103.50129894298985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6">
        <v>0</v>
      </c>
      <c r="AJ1746" s="6">
        <v>0</v>
      </c>
      <c r="AK1746" s="6">
        <v>1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11">
        <v>0</v>
      </c>
      <c r="AT1746" s="5">
        <v>0</v>
      </c>
      <c r="AU1746" s="5">
        <v>0</v>
      </c>
      <c r="AV1746" s="5">
        <v>1</v>
      </c>
      <c r="AW1746" s="5">
        <v>0</v>
      </c>
      <c r="AX1746" s="5">
        <v>0</v>
      </c>
      <c r="AY1746" s="5">
        <v>0</v>
      </c>
      <c r="AZ1746" s="5">
        <v>0</v>
      </c>
    </row>
    <row r="1747" spans="1:52" ht="15.75" customHeight="1">
      <c r="A1747" s="4">
        <v>43252</v>
      </c>
      <c r="B1747" s="2" t="s">
        <v>4</v>
      </c>
      <c r="C1747" s="2">
        <v>4</v>
      </c>
      <c r="D1747" s="5" t="s">
        <v>5</v>
      </c>
      <c r="E1747" s="6">
        <v>80.349999999999994</v>
      </c>
      <c r="F1747" s="6">
        <f t="shared" si="0"/>
        <v>4.3863920921835211</v>
      </c>
      <c r="G1747" s="7">
        <v>1214649.48</v>
      </c>
      <c r="H1747" s="31">
        <f t="shared" si="110"/>
        <v>6904323.3599999994</v>
      </c>
      <c r="I1747" s="10">
        <f t="shared" si="108"/>
        <v>15.747658347265055</v>
      </c>
      <c r="J1747" s="10">
        <v>0</v>
      </c>
      <c r="K1747" s="10">
        <v>340.32</v>
      </c>
      <c r="L1747" s="6">
        <f t="shared" si="59"/>
        <v>5.8298863514519272</v>
      </c>
      <c r="M1747" s="5">
        <v>122.55</v>
      </c>
      <c r="N1747" s="11">
        <f t="shared" si="60"/>
        <v>4.8166459324346187</v>
      </c>
      <c r="O1747" s="5">
        <v>0</v>
      </c>
      <c r="P1747" s="5">
        <v>1</v>
      </c>
      <c r="Q1747" s="5">
        <v>1</v>
      </c>
      <c r="R1747" s="5">
        <v>1</v>
      </c>
      <c r="S1747" s="5">
        <f t="shared" si="61"/>
        <v>0</v>
      </c>
      <c r="T1747" s="5">
        <v>774.0556881</v>
      </c>
      <c r="U1747" s="5">
        <f t="shared" si="4"/>
        <v>6.6516438194511736</v>
      </c>
      <c r="V1747" s="2">
        <v>0</v>
      </c>
      <c r="W1747" s="12">
        <v>0</v>
      </c>
      <c r="X1747" s="5">
        <v>1.617991</v>
      </c>
      <c r="Y1747" s="6">
        <f t="shared" si="109"/>
        <v>101.72691515500553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6">
        <v>0</v>
      </c>
      <c r="AJ1747" s="6">
        <v>0</v>
      </c>
      <c r="AK1747" s="6">
        <v>0</v>
      </c>
      <c r="AL1747" s="6">
        <v>1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11">
        <v>0</v>
      </c>
      <c r="AT1747" s="5">
        <v>0</v>
      </c>
      <c r="AU1747" s="5">
        <v>0</v>
      </c>
      <c r="AV1747" s="5">
        <v>1</v>
      </c>
      <c r="AW1747" s="5">
        <v>0</v>
      </c>
      <c r="AX1747" s="5">
        <v>0</v>
      </c>
      <c r="AY1747" s="5">
        <v>0</v>
      </c>
      <c r="AZ1747" s="5">
        <v>0</v>
      </c>
    </row>
    <row r="1748" spans="1:52" ht="15.75" customHeight="1">
      <c r="A1748" s="4">
        <v>43282</v>
      </c>
      <c r="B1748" s="2" t="s">
        <v>4</v>
      </c>
      <c r="C1748" s="2">
        <v>4</v>
      </c>
      <c r="D1748" s="5" t="s">
        <v>5</v>
      </c>
      <c r="E1748" s="6">
        <v>128.56</v>
      </c>
      <c r="F1748" s="6">
        <f t="shared" si="0"/>
        <v>4.8563957214292568</v>
      </c>
      <c r="G1748" s="7">
        <v>1230631.71</v>
      </c>
      <c r="H1748" s="31">
        <f t="shared" si="110"/>
        <v>8134955.0699999994</v>
      </c>
      <c r="I1748" s="10">
        <f t="shared" si="108"/>
        <v>15.911680775571467</v>
      </c>
      <c r="J1748" s="10">
        <v>0</v>
      </c>
      <c r="K1748" s="10">
        <v>401.95</v>
      </c>
      <c r="L1748" s="6">
        <f t="shared" si="59"/>
        <v>5.9963277027739696</v>
      </c>
      <c r="M1748" s="5">
        <v>111.47</v>
      </c>
      <c r="N1748" s="11">
        <f t="shared" si="60"/>
        <v>4.7226865194159302</v>
      </c>
      <c r="O1748" s="5">
        <v>0</v>
      </c>
      <c r="P1748" s="5">
        <v>1</v>
      </c>
      <c r="Q1748" s="5">
        <v>1</v>
      </c>
      <c r="R1748" s="5">
        <v>1</v>
      </c>
      <c r="S1748" s="5">
        <f t="shared" si="61"/>
        <v>0</v>
      </c>
      <c r="T1748" s="5">
        <v>774.0556881</v>
      </c>
      <c r="U1748" s="5">
        <f t="shared" si="4"/>
        <v>6.6516438194511736</v>
      </c>
      <c r="V1748" s="2">
        <v>0</v>
      </c>
      <c r="W1748" s="12">
        <v>0</v>
      </c>
      <c r="X1748" s="5">
        <v>1.6606160000000001</v>
      </c>
      <c r="Y1748" s="6">
        <f t="shared" si="109"/>
        <v>104.40684956655794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1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11">
        <v>0</v>
      </c>
      <c r="AT1748" s="5">
        <v>0</v>
      </c>
      <c r="AU1748" s="5">
        <v>0</v>
      </c>
      <c r="AV1748" s="5">
        <v>1</v>
      </c>
      <c r="AW1748" s="5">
        <v>0</v>
      </c>
      <c r="AX1748" s="5">
        <v>0</v>
      </c>
      <c r="AY1748" s="5">
        <v>0</v>
      </c>
      <c r="AZ1748" s="5">
        <v>0</v>
      </c>
    </row>
    <row r="1749" spans="1:52" ht="15.75" customHeight="1">
      <c r="A1749" s="4">
        <v>43313</v>
      </c>
      <c r="B1749" s="2" t="s">
        <v>4</v>
      </c>
      <c r="C1749" s="2">
        <v>4</v>
      </c>
      <c r="D1749" s="5" t="s">
        <v>5</v>
      </c>
      <c r="E1749" s="6">
        <v>92.402500000000003</v>
      </c>
      <c r="F1749" s="6">
        <f t="shared" si="0"/>
        <v>4.5261540345586804</v>
      </c>
      <c r="G1749" s="7">
        <v>1358489.55</v>
      </c>
      <c r="H1749" s="31">
        <f t="shared" si="110"/>
        <v>9493444.6199999992</v>
      </c>
      <c r="I1749" s="10">
        <f t="shared" si="108"/>
        <v>16.06611207838359</v>
      </c>
      <c r="J1749" s="10">
        <v>0</v>
      </c>
      <c r="K1749" s="10">
        <v>390.44</v>
      </c>
      <c r="L1749" s="6">
        <f t="shared" si="59"/>
        <v>5.9672743083067648</v>
      </c>
      <c r="M1749" s="5">
        <v>114.05</v>
      </c>
      <c r="N1749" s="11">
        <f t="shared" si="60"/>
        <v>4.7453668164813747</v>
      </c>
      <c r="O1749" s="5">
        <v>0</v>
      </c>
      <c r="P1749" s="5">
        <v>1</v>
      </c>
      <c r="Q1749" s="5">
        <v>1</v>
      </c>
      <c r="R1749" s="5">
        <v>1</v>
      </c>
      <c r="S1749" s="5">
        <f t="shared" si="61"/>
        <v>0</v>
      </c>
      <c r="T1749" s="5">
        <v>774.0556881</v>
      </c>
      <c r="U1749" s="5">
        <f t="shared" si="4"/>
        <v>6.6516438194511736</v>
      </c>
      <c r="V1749" s="2">
        <v>0</v>
      </c>
      <c r="W1749" s="12">
        <v>0</v>
      </c>
      <c r="X1749" s="5">
        <v>1.7093659999999999</v>
      </c>
      <c r="Y1749" s="6">
        <f t="shared" si="109"/>
        <v>107.4718771926736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1</v>
      </c>
      <c r="AO1749" s="6">
        <v>0</v>
      </c>
      <c r="AP1749" s="6">
        <v>0</v>
      </c>
      <c r="AQ1749" s="6">
        <v>0</v>
      </c>
      <c r="AR1749" s="6">
        <v>0</v>
      </c>
      <c r="AS1749" s="11">
        <v>0</v>
      </c>
      <c r="AT1749" s="5">
        <v>0</v>
      </c>
      <c r="AU1749" s="5">
        <v>0</v>
      </c>
      <c r="AV1749" s="5">
        <v>1</v>
      </c>
      <c r="AW1749" s="5">
        <v>0</v>
      </c>
      <c r="AX1749" s="5">
        <v>0</v>
      </c>
      <c r="AY1749" s="5">
        <v>0</v>
      </c>
      <c r="AZ1749" s="5">
        <v>0</v>
      </c>
    </row>
    <row r="1750" spans="1:52" ht="15.75" customHeight="1">
      <c r="A1750" s="4">
        <v>43344</v>
      </c>
      <c r="B1750" s="2" t="s">
        <v>4</v>
      </c>
      <c r="C1750" s="2">
        <v>4</v>
      </c>
      <c r="D1750" s="5" t="s">
        <v>5</v>
      </c>
      <c r="E1750" s="6">
        <v>88.385000000000005</v>
      </c>
      <c r="F1750" s="6">
        <f t="shared" si="0"/>
        <v>4.4817022719878468</v>
      </c>
      <c r="G1750" s="7">
        <v>1246613.94</v>
      </c>
      <c r="H1750" s="31">
        <f t="shared" si="110"/>
        <v>10740058.559999999</v>
      </c>
      <c r="I1750" s="10">
        <f t="shared" si="108"/>
        <v>16.189491099544096</v>
      </c>
      <c r="J1750" s="10">
        <v>0</v>
      </c>
      <c r="K1750" s="10">
        <v>346.35</v>
      </c>
      <c r="L1750" s="6">
        <f t="shared" si="59"/>
        <v>5.8474498244686144</v>
      </c>
      <c r="M1750" s="5">
        <v>117.06</v>
      </c>
      <c r="N1750" s="11">
        <f t="shared" si="60"/>
        <v>4.7711929698125433</v>
      </c>
      <c r="O1750" s="5">
        <v>0</v>
      </c>
      <c r="P1750" s="5">
        <v>1</v>
      </c>
      <c r="Q1750" s="5">
        <v>1</v>
      </c>
      <c r="R1750" s="5">
        <v>1</v>
      </c>
      <c r="S1750" s="5">
        <f t="shared" si="61"/>
        <v>0</v>
      </c>
      <c r="T1750" s="5">
        <v>774.0556881</v>
      </c>
      <c r="U1750" s="5">
        <f t="shared" si="4"/>
        <v>6.6516438194511736</v>
      </c>
      <c r="V1750" s="2">
        <v>0</v>
      </c>
      <c r="W1750" s="12">
        <v>0</v>
      </c>
      <c r="X1750" s="5">
        <v>1.673732</v>
      </c>
      <c r="Y1750" s="6">
        <f t="shared" si="109"/>
        <v>105.23148346079657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1</v>
      </c>
      <c r="AP1750" s="6">
        <v>0</v>
      </c>
      <c r="AQ1750" s="6">
        <v>0</v>
      </c>
      <c r="AR1750" s="6">
        <v>0</v>
      </c>
      <c r="AS1750" s="11">
        <v>0</v>
      </c>
      <c r="AT1750" s="5">
        <v>0</v>
      </c>
      <c r="AU1750" s="5">
        <v>0</v>
      </c>
      <c r="AV1750" s="5">
        <v>1</v>
      </c>
      <c r="AW1750" s="5">
        <v>0</v>
      </c>
      <c r="AX1750" s="5">
        <v>0</v>
      </c>
      <c r="AY1750" s="5">
        <v>0</v>
      </c>
      <c r="AZ1750" s="5">
        <v>0</v>
      </c>
    </row>
    <row r="1751" spans="1:52" ht="15.75" customHeight="1">
      <c r="A1751" s="4">
        <v>43374</v>
      </c>
      <c r="B1751" s="2" t="s">
        <v>4</v>
      </c>
      <c r="C1751" s="2">
        <v>4</v>
      </c>
      <c r="D1751" s="5" t="s">
        <v>5</v>
      </c>
      <c r="E1751" s="6">
        <v>152.66499999999999</v>
      </c>
      <c r="F1751" s="6">
        <f t="shared" si="0"/>
        <v>5.0282459783559164</v>
      </c>
      <c r="G1751" s="7">
        <v>767147.04</v>
      </c>
      <c r="H1751" s="31">
        <f t="shared" si="110"/>
        <v>11507205.599999998</v>
      </c>
      <c r="I1751" s="10">
        <f t="shared" si="108"/>
        <v>16.258483971031044</v>
      </c>
      <c r="J1751" s="10">
        <v>0</v>
      </c>
      <c r="K1751" s="10">
        <v>383.7</v>
      </c>
      <c r="L1751" s="6">
        <f t="shared" si="59"/>
        <v>5.9498609972529071</v>
      </c>
      <c r="M1751" s="5">
        <v>125.02</v>
      </c>
      <c r="N1751" s="11">
        <f t="shared" si="60"/>
        <v>4.8364406245139095</v>
      </c>
      <c r="O1751" s="5">
        <v>0</v>
      </c>
      <c r="P1751" s="5">
        <v>1</v>
      </c>
      <c r="Q1751" s="5">
        <v>1</v>
      </c>
      <c r="R1751" s="5">
        <v>1</v>
      </c>
      <c r="S1751" s="5">
        <f t="shared" si="61"/>
        <v>0</v>
      </c>
      <c r="T1751" s="5">
        <v>774.0556881</v>
      </c>
      <c r="U1751" s="5">
        <f t="shared" si="4"/>
        <v>6.6516438194511736</v>
      </c>
      <c r="V1751" s="2">
        <v>0</v>
      </c>
      <c r="W1751" s="12">
        <v>0</v>
      </c>
      <c r="X1751" s="5">
        <v>1.628603</v>
      </c>
      <c r="Y1751" s="6">
        <f t="shared" si="109"/>
        <v>102.39411665589454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1</v>
      </c>
      <c r="AQ1751" s="6">
        <v>0</v>
      </c>
      <c r="AR1751" s="6">
        <v>0</v>
      </c>
      <c r="AS1751" s="11">
        <v>0</v>
      </c>
      <c r="AT1751" s="5">
        <v>0</v>
      </c>
      <c r="AU1751" s="5">
        <v>0</v>
      </c>
      <c r="AV1751" s="5">
        <v>1</v>
      </c>
      <c r="AW1751" s="5">
        <v>0</v>
      </c>
      <c r="AX1751" s="5">
        <v>0</v>
      </c>
      <c r="AY1751" s="5">
        <v>0</v>
      </c>
      <c r="AZ1751" s="5">
        <v>0</v>
      </c>
    </row>
    <row r="1752" spans="1:52" ht="15.75" customHeight="1">
      <c r="A1752" s="4">
        <v>43405</v>
      </c>
      <c r="B1752" s="2" t="s">
        <v>4</v>
      </c>
      <c r="C1752" s="2">
        <v>4</v>
      </c>
      <c r="D1752" s="5" t="s">
        <v>5</v>
      </c>
      <c r="E1752" s="6">
        <v>112.49</v>
      </c>
      <c r="F1752" s="6">
        <f t="shared" si="0"/>
        <v>4.7228643288047341</v>
      </c>
      <c r="G1752" s="7">
        <v>655271.43000000005</v>
      </c>
      <c r="H1752" s="31">
        <f t="shared" si="110"/>
        <v>12162477.029999997</v>
      </c>
      <c r="I1752" s="10">
        <f t="shared" si="108"/>
        <v>16.313866116882629</v>
      </c>
      <c r="J1752" s="10">
        <v>0</v>
      </c>
      <c r="K1752" s="10">
        <v>402.49</v>
      </c>
      <c r="L1752" s="6">
        <f t="shared" si="59"/>
        <v>5.9976702518294864</v>
      </c>
      <c r="M1752" s="5">
        <v>125.99</v>
      </c>
      <c r="N1752" s="11">
        <f t="shared" si="60"/>
        <v>4.8441083432009417</v>
      </c>
      <c r="O1752" s="5">
        <v>0</v>
      </c>
      <c r="P1752" s="5">
        <v>1</v>
      </c>
      <c r="Q1752" s="5">
        <v>1</v>
      </c>
      <c r="R1752" s="5">
        <v>1</v>
      </c>
      <c r="S1752" s="5">
        <f t="shared" si="61"/>
        <v>0</v>
      </c>
      <c r="T1752" s="5">
        <v>774.0556881</v>
      </c>
      <c r="U1752" s="5">
        <f t="shared" si="4"/>
        <v>6.6516438194511736</v>
      </c>
      <c r="V1752" s="2">
        <v>0</v>
      </c>
      <c r="W1752" s="12">
        <v>0</v>
      </c>
      <c r="X1752" s="5">
        <v>1.777997</v>
      </c>
      <c r="Y1752" s="6">
        <f t="shared" si="109"/>
        <v>111.78687023899042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1</v>
      </c>
      <c r="AR1752" s="6">
        <v>0</v>
      </c>
      <c r="AS1752" s="11">
        <v>0</v>
      </c>
      <c r="AT1752" s="5">
        <v>0</v>
      </c>
      <c r="AU1752" s="5">
        <v>0</v>
      </c>
      <c r="AV1752" s="5">
        <v>1</v>
      </c>
      <c r="AW1752" s="5">
        <v>0</v>
      </c>
      <c r="AX1752" s="5">
        <v>0</v>
      </c>
      <c r="AY1752" s="5">
        <v>0</v>
      </c>
      <c r="AZ1752" s="5">
        <v>0</v>
      </c>
    </row>
    <row r="1753" spans="1:52" ht="15.75" customHeight="1">
      <c r="A1753" s="4">
        <v>43435</v>
      </c>
      <c r="B1753" s="2" t="s">
        <v>4</v>
      </c>
      <c r="C1753" s="2">
        <v>4</v>
      </c>
      <c r="D1753" s="5" t="s">
        <v>5</v>
      </c>
      <c r="E1753" s="6">
        <v>128.56</v>
      </c>
      <c r="F1753" s="6">
        <f t="shared" si="0"/>
        <v>4.8563957214292568</v>
      </c>
      <c r="G1753" s="7">
        <v>751164.81</v>
      </c>
      <c r="H1753" s="31">
        <f t="shared" si="110"/>
        <v>12913641.839999998</v>
      </c>
      <c r="I1753" s="10">
        <f t="shared" si="108"/>
        <v>16.373794817542041</v>
      </c>
      <c r="J1753" s="10">
        <v>0</v>
      </c>
      <c r="K1753" s="10">
        <v>390.49</v>
      </c>
      <c r="L1753" s="6">
        <f t="shared" si="59"/>
        <v>5.9674023607572231</v>
      </c>
      <c r="M1753" s="5">
        <v>107.7</v>
      </c>
      <c r="N1753" s="11">
        <f t="shared" si="60"/>
        <v>4.6885917941271638</v>
      </c>
      <c r="O1753" s="5">
        <v>0</v>
      </c>
      <c r="P1753" s="5">
        <v>1</v>
      </c>
      <c r="Q1753" s="5">
        <v>1</v>
      </c>
      <c r="R1753" s="5">
        <v>1</v>
      </c>
      <c r="S1753" s="5">
        <f t="shared" si="61"/>
        <v>0</v>
      </c>
      <c r="T1753" s="5">
        <v>774.0556881</v>
      </c>
      <c r="U1753" s="5">
        <f t="shared" si="4"/>
        <v>6.6516438194511736</v>
      </c>
      <c r="V1753" s="2">
        <v>0</v>
      </c>
      <c r="W1753" s="12">
        <v>0</v>
      </c>
      <c r="X1753" s="5">
        <v>1.7714939999999999</v>
      </c>
      <c r="Y1753" s="6">
        <f t="shared" si="109"/>
        <v>111.37801127175698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1</v>
      </c>
      <c r="AS1753" s="11">
        <v>0</v>
      </c>
      <c r="AT1753" s="5">
        <v>0</v>
      </c>
      <c r="AU1753" s="5">
        <v>0</v>
      </c>
      <c r="AV1753" s="5">
        <v>1</v>
      </c>
      <c r="AW1753" s="5">
        <v>0</v>
      </c>
      <c r="AX1753" s="5">
        <v>0</v>
      </c>
      <c r="AY1753" s="5">
        <v>0</v>
      </c>
      <c r="AZ1753" s="5">
        <v>0</v>
      </c>
    </row>
    <row r="1754" spans="1:52" ht="15.75" customHeight="1">
      <c r="A1754" s="4">
        <v>43466</v>
      </c>
      <c r="B1754" s="2" t="s">
        <v>4</v>
      </c>
      <c r="C1754" s="2">
        <v>4</v>
      </c>
      <c r="D1754" s="5" t="s">
        <v>5</v>
      </c>
      <c r="E1754" s="6">
        <v>107.718</v>
      </c>
      <c r="F1754" s="6">
        <f t="shared" si="0"/>
        <v>4.6795167011167464</v>
      </c>
      <c r="G1754" s="7">
        <v>847058.19</v>
      </c>
      <c r="H1754" s="31">
        <f t="shared" si="110"/>
        <v>13760700.029999997</v>
      </c>
      <c r="I1754" s="10">
        <f t="shared" si="108"/>
        <v>16.437327263448676</v>
      </c>
      <c r="J1754" s="10">
        <v>0</v>
      </c>
      <c r="K1754" s="10">
        <v>401.35</v>
      </c>
      <c r="L1754" s="6">
        <f t="shared" si="59"/>
        <v>5.9948338645775863</v>
      </c>
      <c r="M1754" s="5">
        <v>116.52</v>
      </c>
      <c r="N1754" s="11">
        <f t="shared" si="60"/>
        <v>4.7666085318656215</v>
      </c>
      <c r="O1754" s="5">
        <v>0</v>
      </c>
      <c r="P1754" s="5">
        <v>1</v>
      </c>
      <c r="Q1754" s="5">
        <v>1</v>
      </c>
      <c r="R1754" s="5">
        <v>1</v>
      </c>
      <c r="S1754" s="5">
        <f t="shared" si="61"/>
        <v>0</v>
      </c>
      <c r="T1754" s="5">
        <v>774.0556881</v>
      </c>
      <c r="U1754" s="5">
        <f t="shared" si="4"/>
        <v>6.6516438194511736</v>
      </c>
      <c r="V1754" s="2">
        <v>0</v>
      </c>
      <c r="W1754" s="12">
        <v>0</v>
      </c>
      <c r="X1754" s="5">
        <v>1.8537090000000001</v>
      </c>
      <c r="Y1754" s="6">
        <f t="shared" si="109"/>
        <v>116.54706247752313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1</v>
      </c>
      <c r="AH1754" s="5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11">
        <v>0</v>
      </c>
      <c r="AT1754" s="5">
        <v>0</v>
      </c>
      <c r="AU1754" s="5">
        <v>0</v>
      </c>
      <c r="AV1754" s="5">
        <v>1</v>
      </c>
      <c r="AW1754" s="5">
        <v>0</v>
      </c>
      <c r="AX1754" s="5">
        <v>0</v>
      </c>
      <c r="AY1754" s="5">
        <v>0</v>
      </c>
      <c r="AZ1754" s="5">
        <v>0</v>
      </c>
    </row>
    <row r="1755" spans="1:52" ht="15.75" customHeight="1">
      <c r="A1755" s="4">
        <v>43497</v>
      </c>
      <c r="B1755" s="2" t="s">
        <v>4</v>
      </c>
      <c r="C1755" s="2">
        <v>4</v>
      </c>
      <c r="D1755" s="5" t="s">
        <v>5</v>
      </c>
      <c r="E1755" s="6">
        <v>99.432000000000002</v>
      </c>
      <c r="F1755" s="6">
        <f t="shared" si="0"/>
        <v>4.5994739934432101</v>
      </c>
      <c r="G1755" s="7">
        <v>942951.57</v>
      </c>
      <c r="H1755" s="31">
        <f t="shared" si="110"/>
        <v>14703651.599999998</v>
      </c>
      <c r="I1755" s="10">
        <f t="shared" si="108"/>
        <v>16.503606429064032</v>
      </c>
      <c r="J1755" s="10">
        <v>0</v>
      </c>
      <c r="K1755" s="10">
        <v>389.37</v>
      </c>
      <c r="L1755" s="6">
        <f t="shared" si="59"/>
        <v>5.9645300483677772</v>
      </c>
      <c r="M1755" s="5">
        <v>114.27</v>
      </c>
      <c r="N1755" s="11">
        <f t="shared" si="60"/>
        <v>4.7472772026129215</v>
      </c>
      <c r="O1755" s="5">
        <v>0</v>
      </c>
      <c r="P1755" s="5">
        <v>1</v>
      </c>
      <c r="Q1755" s="5">
        <v>1</v>
      </c>
      <c r="R1755" s="5">
        <v>1</v>
      </c>
      <c r="S1755" s="5">
        <f t="shared" si="61"/>
        <v>0</v>
      </c>
      <c r="T1755" s="5">
        <v>774.0556881</v>
      </c>
      <c r="U1755" s="5">
        <f t="shared" si="4"/>
        <v>6.6516438194511736</v>
      </c>
      <c r="V1755" s="2">
        <v>0</v>
      </c>
      <c r="W1755" s="12">
        <v>0</v>
      </c>
      <c r="X1755" s="5">
        <v>1.8414219999999999</v>
      </c>
      <c r="Y1755" s="6">
        <f t="shared" si="109"/>
        <v>115.77454977101885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1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11">
        <v>0</v>
      </c>
      <c r="AT1755" s="5">
        <v>0</v>
      </c>
      <c r="AU1755" s="5">
        <v>0</v>
      </c>
      <c r="AV1755" s="5">
        <v>1</v>
      </c>
      <c r="AW1755" s="5">
        <v>0</v>
      </c>
      <c r="AX1755" s="5">
        <v>0</v>
      </c>
      <c r="AY1755" s="5">
        <v>0</v>
      </c>
      <c r="AZ1755" s="5">
        <v>0</v>
      </c>
    </row>
    <row r="1756" spans="1:52" ht="15.75" customHeight="1">
      <c r="A1756" s="4">
        <v>43525</v>
      </c>
      <c r="B1756" s="2" t="s">
        <v>4</v>
      </c>
      <c r="C1756" s="2">
        <v>4</v>
      </c>
      <c r="D1756" s="5" t="s">
        <v>5</v>
      </c>
      <c r="E1756" s="6">
        <v>74.573999999999998</v>
      </c>
      <c r="F1756" s="6">
        <f t="shared" si="0"/>
        <v>4.3117919209914293</v>
      </c>
      <c r="G1756" s="7">
        <v>1374471.78</v>
      </c>
      <c r="H1756" s="31">
        <f t="shared" si="110"/>
        <v>16078123.379999997</v>
      </c>
      <c r="I1756" s="10">
        <f t="shared" si="108"/>
        <v>16.592970109680628</v>
      </c>
      <c r="J1756" s="10">
        <v>0</v>
      </c>
      <c r="K1756" s="10">
        <v>384.07</v>
      </c>
      <c r="L1756" s="6">
        <f t="shared" si="59"/>
        <v>5.950824827641287</v>
      </c>
      <c r="M1756" s="5">
        <v>124.27</v>
      </c>
      <c r="N1756" s="11">
        <f t="shared" si="60"/>
        <v>4.8304714078561002</v>
      </c>
      <c r="O1756" s="5">
        <v>0</v>
      </c>
      <c r="P1756" s="5">
        <v>1</v>
      </c>
      <c r="Q1756" s="5">
        <v>1</v>
      </c>
      <c r="R1756" s="5">
        <v>1</v>
      </c>
      <c r="S1756" s="5">
        <f t="shared" si="61"/>
        <v>0</v>
      </c>
      <c r="T1756" s="5">
        <v>774.0556881</v>
      </c>
      <c r="U1756" s="5">
        <f t="shared" si="4"/>
        <v>6.6516438194511736</v>
      </c>
      <c r="V1756" s="2">
        <v>0</v>
      </c>
      <c r="W1756" s="12">
        <v>0</v>
      </c>
      <c r="X1756" s="5">
        <v>1.8678380000000001</v>
      </c>
      <c r="Y1756" s="6">
        <f t="shared" si="109"/>
        <v>117.43538607402341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6">
        <v>1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11">
        <v>0</v>
      </c>
      <c r="AT1756" s="5">
        <v>0</v>
      </c>
      <c r="AU1756" s="5">
        <v>0</v>
      </c>
      <c r="AV1756" s="5">
        <v>1</v>
      </c>
      <c r="AW1756" s="5">
        <v>0</v>
      </c>
      <c r="AX1756" s="5">
        <v>0</v>
      </c>
      <c r="AY1756" s="5">
        <v>0</v>
      </c>
      <c r="AZ1756" s="5">
        <v>0</v>
      </c>
    </row>
    <row r="1757" spans="1:52" ht="15.75" customHeight="1">
      <c r="A1757" s="4">
        <v>43556</v>
      </c>
      <c r="B1757" s="2" t="s">
        <v>4</v>
      </c>
      <c r="C1757" s="2">
        <v>4</v>
      </c>
      <c r="D1757" s="5" t="s">
        <v>5</v>
      </c>
      <c r="E1757" s="6">
        <v>58.002000000000002</v>
      </c>
      <c r="F1757" s="6">
        <f t="shared" si="0"/>
        <v>4.0604774927105236</v>
      </c>
      <c r="G1757" s="7">
        <v>1326525.0900000001</v>
      </c>
      <c r="H1757" s="31">
        <f t="shared" si="110"/>
        <v>17404648.469999999</v>
      </c>
      <c r="I1757" s="10">
        <f t="shared" si="108"/>
        <v>16.672247881953904</v>
      </c>
      <c r="J1757" s="10">
        <v>0</v>
      </c>
      <c r="K1757" s="10">
        <v>374.23</v>
      </c>
      <c r="L1757" s="6">
        <f t="shared" si="59"/>
        <v>5.9248705816579976</v>
      </c>
      <c r="M1757" s="5">
        <v>123.2</v>
      </c>
      <c r="N1757" s="11">
        <f t="shared" si="60"/>
        <v>4.8218931694993783</v>
      </c>
      <c r="O1757" s="5">
        <v>0</v>
      </c>
      <c r="P1757" s="5">
        <v>1</v>
      </c>
      <c r="Q1757" s="5">
        <v>1</v>
      </c>
      <c r="R1757" s="5">
        <v>1</v>
      </c>
      <c r="S1757" s="5">
        <f t="shared" si="61"/>
        <v>0</v>
      </c>
      <c r="T1757" s="5">
        <v>774.0556881</v>
      </c>
      <c r="U1757" s="5">
        <f t="shared" si="4"/>
        <v>6.6516438194511736</v>
      </c>
      <c r="V1757" s="2">
        <v>0</v>
      </c>
      <c r="W1757" s="12">
        <v>0</v>
      </c>
      <c r="X1757" s="5">
        <v>1.852625</v>
      </c>
      <c r="Y1757" s="6">
        <f t="shared" si="109"/>
        <v>116.47890883759062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6">
        <v>0</v>
      </c>
      <c r="AJ1757" s="6">
        <v>1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11">
        <v>0</v>
      </c>
      <c r="AT1757" s="5">
        <v>0</v>
      </c>
      <c r="AU1757" s="5">
        <v>0</v>
      </c>
      <c r="AV1757" s="5">
        <v>1</v>
      </c>
      <c r="AW1757" s="5">
        <v>0</v>
      </c>
      <c r="AX1757" s="5">
        <v>0</v>
      </c>
      <c r="AY1757" s="5">
        <v>0</v>
      </c>
      <c r="AZ1757" s="5">
        <v>0</v>
      </c>
    </row>
    <row r="1758" spans="1:52" ht="15.75" customHeight="1">
      <c r="A1758" s="9">
        <v>43586</v>
      </c>
      <c r="B1758" s="2" t="s">
        <v>4</v>
      </c>
      <c r="C1758" s="2">
        <v>4</v>
      </c>
      <c r="D1758" s="5" t="s">
        <v>5</v>
      </c>
      <c r="E1758" s="6">
        <v>124.29</v>
      </c>
      <c r="F1758" s="6">
        <f t="shared" si="0"/>
        <v>4.8226175447574198</v>
      </c>
      <c r="G1758" s="7">
        <v>1198667.25</v>
      </c>
      <c r="H1758" s="31">
        <f t="shared" si="110"/>
        <v>18603315.719999999</v>
      </c>
      <c r="I1758" s="10">
        <f t="shared" si="108"/>
        <v>16.738850387312329</v>
      </c>
      <c r="J1758" s="10">
        <v>0</v>
      </c>
      <c r="K1758" s="10">
        <v>425.1</v>
      </c>
      <c r="L1758" s="6">
        <f t="shared" si="59"/>
        <v>6.0523244353647447</v>
      </c>
      <c r="M1758" s="5">
        <v>123.52</v>
      </c>
      <c r="N1758" s="11">
        <f t="shared" si="60"/>
        <v>4.8244663455734074</v>
      </c>
      <c r="O1758" s="5">
        <v>0</v>
      </c>
      <c r="P1758" s="5">
        <v>1</v>
      </c>
      <c r="Q1758" s="5">
        <v>1</v>
      </c>
      <c r="R1758" s="5">
        <v>1</v>
      </c>
      <c r="S1758" s="5">
        <f t="shared" si="61"/>
        <v>0</v>
      </c>
      <c r="T1758" s="5">
        <v>774.0556881</v>
      </c>
      <c r="U1758" s="5">
        <f t="shared" si="4"/>
        <v>6.6516438194511736</v>
      </c>
      <c r="V1758" s="2">
        <v>0</v>
      </c>
      <c r="W1758" s="12">
        <v>0</v>
      </c>
      <c r="X1758" s="5">
        <v>1.8270599999999999</v>
      </c>
      <c r="Y1758" s="6">
        <f t="shared" si="109"/>
        <v>114.87157691427478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6">
        <v>0</v>
      </c>
      <c r="AJ1758" s="6">
        <v>0</v>
      </c>
      <c r="AK1758" s="6">
        <v>1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11">
        <v>0</v>
      </c>
      <c r="AT1758" s="5">
        <v>0</v>
      </c>
      <c r="AU1758" s="5">
        <v>0</v>
      </c>
      <c r="AV1758" s="5">
        <v>1</v>
      </c>
      <c r="AW1758" s="5">
        <v>0</v>
      </c>
      <c r="AX1758" s="5">
        <v>0</v>
      </c>
      <c r="AY1758" s="5">
        <v>0</v>
      </c>
      <c r="AZ1758" s="5">
        <v>0</v>
      </c>
    </row>
    <row r="1759" spans="1:52" ht="15.75" customHeight="1">
      <c r="A1759" s="4">
        <v>43617</v>
      </c>
      <c r="B1759" s="2" t="s">
        <v>4</v>
      </c>
      <c r="C1759" s="2">
        <v>4</v>
      </c>
      <c r="D1759" s="5" t="s">
        <v>5</v>
      </c>
      <c r="E1759" s="6">
        <v>82.86</v>
      </c>
      <c r="F1759" s="6">
        <f t="shared" si="0"/>
        <v>4.4171524366492561</v>
      </c>
      <c r="G1759" s="7">
        <v>1214649.48</v>
      </c>
      <c r="H1759" s="31">
        <f t="shared" si="110"/>
        <v>19817965.199999999</v>
      </c>
      <c r="I1759" s="10">
        <f t="shared" si="108"/>
        <v>16.802099417620028</v>
      </c>
      <c r="J1759" s="10">
        <v>0</v>
      </c>
      <c r="K1759" s="10">
        <v>374.76</v>
      </c>
      <c r="L1759" s="6">
        <f t="shared" si="59"/>
        <v>5.9262858210829874</v>
      </c>
      <c r="M1759" s="5">
        <v>127.07</v>
      </c>
      <c r="N1759" s="11">
        <f t="shared" si="60"/>
        <v>4.8525769894379804</v>
      </c>
      <c r="O1759" s="5">
        <v>0</v>
      </c>
      <c r="P1759" s="5">
        <v>1</v>
      </c>
      <c r="Q1759" s="5">
        <v>1</v>
      </c>
      <c r="R1759" s="5">
        <v>1</v>
      </c>
      <c r="S1759" s="5">
        <f t="shared" si="61"/>
        <v>0</v>
      </c>
      <c r="T1759" s="5">
        <v>774.0556881</v>
      </c>
      <c r="U1759" s="5">
        <f t="shared" si="4"/>
        <v>6.6516438194511736</v>
      </c>
      <c r="V1759" s="2">
        <v>0</v>
      </c>
      <c r="W1759" s="12">
        <v>0</v>
      </c>
      <c r="X1759" s="5">
        <v>1.850792</v>
      </c>
      <c r="Y1759" s="6">
        <f t="shared" si="109"/>
        <v>116.36366379884866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6">
        <v>0</v>
      </c>
      <c r="AJ1759" s="6">
        <v>0</v>
      </c>
      <c r="AK1759" s="6">
        <v>0</v>
      </c>
      <c r="AL1759" s="6">
        <v>1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11">
        <v>0</v>
      </c>
      <c r="AT1759" s="5">
        <v>0</v>
      </c>
      <c r="AU1759" s="5">
        <v>0</v>
      </c>
      <c r="AV1759" s="5">
        <v>1</v>
      </c>
      <c r="AW1759" s="5">
        <v>0</v>
      </c>
      <c r="AX1759" s="5">
        <v>0</v>
      </c>
      <c r="AY1759" s="5">
        <v>0</v>
      </c>
      <c r="AZ1759" s="5">
        <v>0</v>
      </c>
    </row>
    <row r="1760" spans="1:52" ht="15.75" customHeight="1">
      <c r="A1760" s="4">
        <v>43647</v>
      </c>
      <c r="B1760" s="2" t="s">
        <v>4</v>
      </c>
      <c r="C1760" s="2">
        <v>4</v>
      </c>
      <c r="D1760" s="5" t="s">
        <v>5</v>
      </c>
      <c r="E1760" s="6">
        <v>132.57599999999999</v>
      </c>
      <c r="F1760" s="6">
        <f t="shared" si="0"/>
        <v>4.8871560658949909</v>
      </c>
      <c r="G1760" s="7">
        <v>1230631.71</v>
      </c>
      <c r="H1760" s="31">
        <f t="shared" si="110"/>
        <v>21048596.91</v>
      </c>
      <c r="I1760" s="10">
        <f t="shared" si="108"/>
        <v>16.862344460764227</v>
      </c>
      <c r="J1760" s="10">
        <v>0</v>
      </c>
      <c r="K1760" s="10">
        <v>428.56</v>
      </c>
      <c r="L1760" s="6">
        <f t="shared" si="59"/>
        <v>6.0604307515727047</v>
      </c>
      <c r="M1760" s="5">
        <v>112.87</v>
      </c>
      <c r="N1760" s="11">
        <f t="shared" si="60"/>
        <v>4.7350574468225135</v>
      </c>
      <c r="O1760" s="5">
        <v>0</v>
      </c>
      <c r="P1760" s="5">
        <v>1</v>
      </c>
      <c r="Q1760" s="5">
        <v>1</v>
      </c>
      <c r="R1760" s="5">
        <v>1</v>
      </c>
      <c r="S1760" s="5">
        <f t="shared" si="61"/>
        <v>0</v>
      </c>
      <c r="T1760" s="5">
        <v>774.0556881</v>
      </c>
      <c r="U1760" s="5">
        <f t="shared" si="4"/>
        <v>6.6516438194511736</v>
      </c>
      <c r="V1760" s="2">
        <v>0</v>
      </c>
      <c r="W1760" s="12">
        <v>0</v>
      </c>
      <c r="X1760" s="5">
        <v>2.00875</v>
      </c>
      <c r="Y1760" s="6">
        <f t="shared" si="109"/>
        <v>126.29485628635594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1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11">
        <v>0</v>
      </c>
      <c r="AT1760" s="5">
        <v>0</v>
      </c>
      <c r="AU1760" s="5">
        <v>0</v>
      </c>
      <c r="AV1760" s="5">
        <v>1</v>
      </c>
      <c r="AW1760" s="5">
        <v>0</v>
      </c>
      <c r="AX1760" s="5">
        <v>0</v>
      </c>
      <c r="AY1760" s="5">
        <v>0</v>
      </c>
      <c r="AZ1760" s="5">
        <v>0</v>
      </c>
    </row>
    <row r="1761" spans="1:52" ht="15.75" customHeight="1">
      <c r="A1761" s="4">
        <v>43678</v>
      </c>
      <c r="B1761" s="2" t="s">
        <v>4</v>
      </c>
      <c r="C1761" s="2">
        <v>4</v>
      </c>
      <c r="D1761" s="5" t="s">
        <v>5</v>
      </c>
      <c r="E1761" s="6">
        <v>95.289000000000001</v>
      </c>
      <c r="F1761" s="6">
        <f t="shared" si="0"/>
        <v>4.5569143790244144</v>
      </c>
      <c r="G1761" s="7">
        <v>1358489.55</v>
      </c>
      <c r="H1761" s="31">
        <f t="shared" si="110"/>
        <v>22407086.460000001</v>
      </c>
      <c r="I1761" s="10">
        <f t="shared" si="108"/>
        <v>16.924887826615482</v>
      </c>
      <c r="J1761" s="10">
        <v>0</v>
      </c>
      <c r="K1761" s="10">
        <v>388</v>
      </c>
      <c r="L1761" s="6">
        <f t="shared" si="59"/>
        <v>5.9610053396232736</v>
      </c>
      <c r="M1761" s="5">
        <v>111.25</v>
      </c>
      <c r="N1761" s="11">
        <f t="shared" si="60"/>
        <v>4.7207285266223638</v>
      </c>
      <c r="O1761" s="5">
        <v>0</v>
      </c>
      <c r="P1761" s="5">
        <v>1</v>
      </c>
      <c r="Q1761" s="5">
        <v>1</v>
      </c>
      <c r="R1761" s="5">
        <v>1</v>
      </c>
      <c r="S1761" s="5">
        <f t="shared" si="61"/>
        <v>0</v>
      </c>
      <c r="T1761" s="5">
        <v>774.0556881</v>
      </c>
      <c r="U1761" s="5">
        <f t="shared" si="4"/>
        <v>6.6516438194511736</v>
      </c>
      <c r="V1761" s="2">
        <v>0</v>
      </c>
      <c r="W1761" s="12">
        <v>0</v>
      </c>
      <c r="X1761" s="5">
        <v>2.0255610000000002</v>
      </c>
      <c r="Y1761" s="6">
        <f t="shared" si="109"/>
        <v>127.35180355656375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1</v>
      </c>
      <c r="AO1761" s="6">
        <v>0</v>
      </c>
      <c r="AP1761" s="6">
        <v>0</v>
      </c>
      <c r="AQ1761" s="6">
        <v>0</v>
      </c>
      <c r="AR1761" s="6">
        <v>0</v>
      </c>
      <c r="AS1761" s="11">
        <v>0</v>
      </c>
      <c r="AT1761" s="5">
        <v>0</v>
      </c>
      <c r="AU1761" s="5">
        <v>0</v>
      </c>
      <c r="AV1761" s="5">
        <v>1</v>
      </c>
      <c r="AW1761" s="5">
        <v>0</v>
      </c>
      <c r="AX1761" s="5">
        <v>0</v>
      </c>
      <c r="AY1761" s="5">
        <v>0</v>
      </c>
      <c r="AZ1761" s="5">
        <v>0</v>
      </c>
    </row>
    <row r="1762" spans="1:52" ht="15.75" customHeight="1">
      <c r="A1762" s="4">
        <v>43709</v>
      </c>
      <c r="B1762" s="2" t="s">
        <v>4</v>
      </c>
      <c r="C1762" s="2">
        <v>4</v>
      </c>
      <c r="D1762" s="5" t="s">
        <v>5</v>
      </c>
      <c r="E1762" s="6">
        <v>91.146000000000001</v>
      </c>
      <c r="F1762" s="6">
        <f t="shared" si="0"/>
        <v>4.5124626164535808</v>
      </c>
      <c r="G1762" s="7">
        <v>1246613.94</v>
      </c>
      <c r="H1762" s="31">
        <f t="shared" si="110"/>
        <v>23653700.400000002</v>
      </c>
      <c r="I1762" s="10">
        <f t="shared" si="108"/>
        <v>16.979030125779104</v>
      </c>
      <c r="J1762" s="10">
        <v>0</v>
      </c>
      <c r="K1762" s="10">
        <v>390.59</v>
      </c>
      <c r="L1762" s="6">
        <f t="shared" si="59"/>
        <v>5.967658416476346</v>
      </c>
      <c r="M1762" s="5">
        <v>124.7</v>
      </c>
      <c r="N1762" s="11">
        <f t="shared" si="60"/>
        <v>4.8338981155962015</v>
      </c>
      <c r="O1762" s="5">
        <v>0</v>
      </c>
      <c r="P1762" s="5">
        <v>1</v>
      </c>
      <c r="Q1762" s="5">
        <v>1</v>
      </c>
      <c r="R1762" s="5">
        <v>1</v>
      </c>
      <c r="S1762" s="5">
        <f t="shared" si="61"/>
        <v>0</v>
      </c>
      <c r="T1762" s="5">
        <v>774.0556881</v>
      </c>
      <c r="U1762" s="5">
        <f t="shared" si="4"/>
        <v>6.6516438194511736</v>
      </c>
      <c r="V1762" s="2">
        <v>0</v>
      </c>
      <c r="W1762" s="12">
        <v>0</v>
      </c>
      <c r="X1762" s="5">
        <v>2.0205039999999999</v>
      </c>
      <c r="Y1762" s="6">
        <f t="shared" si="109"/>
        <v>127.03385802414802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1</v>
      </c>
      <c r="AP1762" s="6">
        <v>0</v>
      </c>
      <c r="AQ1762" s="6">
        <v>0</v>
      </c>
      <c r="AR1762" s="6">
        <v>0</v>
      </c>
      <c r="AS1762" s="11">
        <v>0</v>
      </c>
      <c r="AT1762" s="5">
        <v>0</v>
      </c>
      <c r="AU1762" s="5">
        <v>0</v>
      </c>
      <c r="AV1762" s="5">
        <v>1</v>
      </c>
      <c r="AW1762" s="5">
        <v>0</v>
      </c>
      <c r="AX1762" s="5">
        <v>0</v>
      </c>
      <c r="AY1762" s="5">
        <v>0</v>
      </c>
      <c r="AZ1762" s="5">
        <v>0</v>
      </c>
    </row>
    <row r="1763" spans="1:52" ht="15.75" customHeight="1">
      <c r="A1763" s="4">
        <v>43739</v>
      </c>
      <c r="B1763" s="2" t="s">
        <v>4</v>
      </c>
      <c r="C1763" s="2">
        <v>4</v>
      </c>
      <c r="D1763" s="5" t="s">
        <v>5</v>
      </c>
      <c r="E1763" s="6">
        <v>157.434</v>
      </c>
      <c r="F1763" s="6">
        <f t="shared" si="0"/>
        <v>5.0590063228216504</v>
      </c>
      <c r="G1763" s="7">
        <v>767147.04</v>
      </c>
      <c r="H1763" s="31">
        <f t="shared" si="110"/>
        <v>24420847.440000001</v>
      </c>
      <c r="I1763" s="10">
        <f t="shared" si="108"/>
        <v>17.010947728747411</v>
      </c>
      <c r="J1763" s="10">
        <v>0</v>
      </c>
      <c r="K1763" s="10">
        <v>405.46</v>
      </c>
      <c r="L1763" s="6">
        <f t="shared" si="59"/>
        <v>6.0050222250400473</v>
      </c>
      <c r="M1763" s="5">
        <v>127.71</v>
      </c>
      <c r="N1763" s="11">
        <f t="shared" si="60"/>
        <v>4.8575618116612862</v>
      </c>
      <c r="O1763" s="5">
        <v>0</v>
      </c>
      <c r="P1763" s="5">
        <v>1</v>
      </c>
      <c r="Q1763" s="5">
        <v>1</v>
      </c>
      <c r="R1763" s="5">
        <v>1</v>
      </c>
      <c r="S1763" s="5">
        <f t="shared" si="61"/>
        <v>0</v>
      </c>
      <c r="T1763" s="5">
        <v>774.0556881</v>
      </c>
      <c r="U1763" s="5">
        <f t="shared" si="4"/>
        <v>6.6516438194511736</v>
      </c>
      <c r="V1763" s="2">
        <v>0</v>
      </c>
      <c r="W1763" s="12">
        <v>0</v>
      </c>
      <c r="X1763" s="5">
        <v>2.0042460000000002</v>
      </c>
      <c r="Y1763" s="6">
        <f t="shared" si="109"/>
        <v>126.01167916988365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1</v>
      </c>
      <c r="AQ1763" s="6">
        <v>0</v>
      </c>
      <c r="AR1763" s="6">
        <v>0</v>
      </c>
      <c r="AS1763" s="11">
        <v>0</v>
      </c>
      <c r="AT1763" s="5">
        <v>0</v>
      </c>
      <c r="AU1763" s="5">
        <v>0</v>
      </c>
      <c r="AV1763" s="5">
        <v>1</v>
      </c>
      <c r="AW1763" s="5">
        <v>0</v>
      </c>
      <c r="AX1763" s="5">
        <v>0</v>
      </c>
      <c r="AY1763" s="5">
        <v>0</v>
      </c>
      <c r="AZ1763" s="5">
        <v>0</v>
      </c>
    </row>
    <row r="1764" spans="1:52" ht="15.75" customHeight="1">
      <c r="A1764" s="4">
        <v>43770</v>
      </c>
      <c r="B1764" s="2" t="s">
        <v>4</v>
      </c>
      <c r="C1764" s="2">
        <v>4</v>
      </c>
      <c r="D1764" s="5" t="s">
        <v>5</v>
      </c>
      <c r="E1764" s="6">
        <v>116.004</v>
      </c>
      <c r="F1764" s="6">
        <f t="shared" si="0"/>
        <v>4.753624673270469</v>
      </c>
      <c r="G1764" s="7">
        <v>655271.43000000005</v>
      </c>
      <c r="H1764" s="31">
        <f t="shared" si="110"/>
        <v>25076118.870000001</v>
      </c>
      <c r="I1764" s="10">
        <f t="shared" si="108"/>
        <v>17.037426511753978</v>
      </c>
      <c r="J1764" s="10">
        <v>0</v>
      </c>
      <c r="K1764" s="10">
        <v>410.6</v>
      </c>
      <c r="L1764" s="6">
        <f t="shared" si="59"/>
        <v>6.0176195045848333</v>
      </c>
      <c r="M1764" s="5">
        <v>118.14</v>
      </c>
      <c r="N1764" s="11">
        <f t="shared" si="60"/>
        <v>4.7802992722005415</v>
      </c>
      <c r="O1764" s="5">
        <v>0</v>
      </c>
      <c r="P1764" s="5">
        <v>1</v>
      </c>
      <c r="Q1764" s="5">
        <v>1</v>
      </c>
      <c r="R1764" s="5">
        <v>1</v>
      </c>
      <c r="S1764" s="5">
        <f t="shared" si="61"/>
        <v>0</v>
      </c>
      <c r="T1764" s="5">
        <v>774.0556881</v>
      </c>
      <c r="U1764" s="5">
        <f t="shared" si="4"/>
        <v>6.6516438194511736</v>
      </c>
      <c r="V1764" s="2">
        <v>0</v>
      </c>
      <c r="W1764" s="12">
        <v>0</v>
      </c>
      <c r="X1764" s="5">
        <v>1.982121</v>
      </c>
      <c r="Y1764" s="6">
        <f t="shared" si="109"/>
        <v>124.62062817033882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1</v>
      </c>
      <c r="AR1764" s="6">
        <v>0</v>
      </c>
      <c r="AS1764" s="11">
        <v>0</v>
      </c>
      <c r="AT1764" s="5">
        <v>0</v>
      </c>
      <c r="AU1764" s="5">
        <v>0</v>
      </c>
      <c r="AV1764" s="5">
        <v>1</v>
      </c>
      <c r="AW1764" s="5">
        <v>0</v>
      </c>
      <c r="AX1764" s="5">
        <v>0</v>
      </c>
      <c r="AY1764" s="5">
        <v>0</v>
      </c>
      <c r="AZ1764" s="5">
        <v>0</v>
      </c>
    </row>
    <row r="1765" spans="1:52" ht="15.75" customHeight="1">
      <c r="A1765" s="4">
        <v>43800</v>
      </c>
      <c r="B1765" s="2" t="s">
        <v>4</v>
      </c>
      <c r="C1765" s="2">
        <v>4</v>
      </c>
      <c r="D1765" s="5" t="s">
        <v>5</v>
      </c>
      <c r="E1765" s="6">
        <v>132.57599999999999</v>
      </c>
      <c r="F1765" s="6">
        <f t="shared" si="0"/>
        <v>4.8871560658949909</v>
      </c>
      <c r="G1765" s="7">
        <v>751164.81</v>
      </c>
      <c r="H1765" s="31">
        <f t="shared" si="110"/>
        <v>25827283.68</v>
      </c>
      <c r="I1765" s="10">
        <f t="shared" si="108"/>
        <v>17.066941998101985</v>
      </c>
      <c r="J1765" s="10">
        <v>0</v>
      </c>
      <c r="K1765" s="10">
        <v>446.14</v>
      </c>
      <c r="L1765" s="6">
        <f t="shared" si="59"/>
        <v>6.1006328041086357</v>
      </c>
      <c r="M1765" s="5">
        <v>119.75</v>
      </c>
      <c r="N1765" s="11">
        <f t="shared" si="60"/>
        <v>4.7937222925326823</v>
      </c>
      <c r="O1765" s="5">
        <v>0</v>
      </c>
      <c r="P1765" s="5">
        <v>1</v>
      </c>
      <c r="Q1765" s="5">
        <v>1</v>
      </c>
      <c r="R1765" s="5">
        <v>1</v>
      </c>
      <c r="S1765" s="5">
        <f t="shared" si="61"/>
        <v>0</v>
      </c>
      <c r="T1765" s="5">
        <v>774.0556881</v>
      </c>
      <c r="U1765" s="5">
        <f t="shared" si="4"/>
        <v>6.6516438194511736</v>
      </c>
      <c r="V1765" s="2">
        <v>0</v>
      </c>
      <c r="W1765" s="12">
        <v>0</v>
      </c>
      <c r="X1765" s="5">
        <v>1.9762999999999999</v>
      </c>
      <c r="Y1765" s="6">
        <f t="shared" si="109"/>
        <v>124.25464815369023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1</v>
      </c>
      <c r="AS1765" s="11">
        <v>0</v>
      </c>
      <c r="AT1765" s="5">
        <v>0</v>
      </c>
      <c r="AU1765" s="5">
        <v>0</v>
      </c>
      <c r="AV1765" s="5">
        <v>1</v>
      </c>
      <c r="AW1765" s="5">
        <v>0</v>
      </c>
      <c r="AX1765" s="5">
        <v>0</v>
      </c>
      <c r="AY1765" s="5">
        <v>0</v>
      </c>
      <c r="AZ1765" s="5">
        <v>0</v>
      </c>
    </row>
    <row r="1766" spans="1:52" ht="15.75" customHeight="1">
      <c r="A1766" s="4">
        <v>43831</v>
      </c>
      <c r="B1766" s="2" t="s">
        <v>4</v>
      </c>
      <c r="C1766" s="2">
        <v>4</v>
      </c>
      <c r="D1766" s="5" t="s">
        <v>5</v>
      </c>
      <c r="E1766" s="5">
        <v>102.557</v>
      </c>
      <c r="F1766" s="6">
        <f t="shared" si="0"/>
        <v>4.6304187415744895</v>
      </c>
      <c r="G1766" s="7">
        <v>847058.19</v>
      </c>
      <c r="H1766" s="31">
        <f t="shared" si="110"/>
        <v>26674341.870000001</v>
      </c>
      <c r="I1766" s="10">
        <f t="shared" si="108"/>
        <v>17.099212682682779</v>
      </c>
      <c r="J1766" s="10">
        <v>0</v>
      </c>
      <c r="K1766" s="10">
        <v>445.58</v>
      </c>
      <c r="L1766" s="6">
        <f t="shared" si="59"/>
        <v>6.0993768043023771</v>
      </c>
      <c r="M1766" s="5">
        <v>172.17</v>
      </c>
      <c r="N1766" s="11">
        <f t="shared" si="60"/>
        <v>5.1542737709640596</v>
      </c>
      <c r="O1766" s="5">
        <v>0</v>
      </c>
      <c r="P1766" s="5">
        <v>1</v>
      </c>
      <c r="Q1766" s="5">
        <v>1</v>
      </c>
      <c r="R1766" s="5">
        <v>1</v>
      </c>
      <c r="S1766" s="5">
        <f t="shared" si="61"/>
        <v>0</v>
      </c>
      <c r="T1766" s="5">
        <v>774.0556881</v>
      </c>
      <c r="U1766" s="5">
        <f t="shared" si="4"/>
        <v>6.6516438194511736</v>
      </c>
      <c r="V1766" s="2">
        <v>0</v>
      </c>
      <c r="W1766" s="12">
        <v>0</v>
      </c>
      <c r="X1766" s="5">
        <v>1.9830239999999999</v>
      </c>
      <c r="Y1766" s="6">
        <f t="shared" si="109"/>
        <v>124.67740191282871</v>
      </c>
      <c r="Z1766" s="5">
        <v>200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1</v>
      </c>
      <c r="AH1766" s="5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11">
        <v>0</v>
      </c>
      <c r="AT1766" s="5">
        <v>0</v>
      </c>
      <c r="AU1766" s="5">
        <v>0</v>
      </c>
      <c r="AV1766" s="5">
        <v>1</v>
      </c>
      <c r="AW1766" s="5">
        <v>0</v>
      </c>
      <c r="AX1766" s="5">
        <v>0</v>
      </c>
      <c r="AY1766" s="5">
        <v>0</v>
      </c>
      <c r="AZ1766" s="5">
        <v>0</v>
      </c>
    </row>
    <row r="1767" spans="1:52" ht="15.75" customHeight="1">
      <c r="A1767" s="4">
        <v>43862</v>
      </c>
      <c r="B1767" s="2" t="s">
        <v>4</v>
      </c>
      <c r="C1767" s="2">
        <v>4</v>
      </c>
      <c r="D1767" s="5" t="s">
        <v>5</v>
      </c>
      <c r="E1767" s="5">
        <v>94.668000000000006</v>
      </c>
      <c r="F1767" s="6">
        <f t="shared" si="0"/>
        <v>4.5503760339009531</v>
      </c>
      <c r="G1767" s="7">
        <v>942951.57</v>
      </c>
      <c r="H1767" s="31">
        <f t="shared" si="110"/>
        <v>27617293.440000001</v>
      </c>
      <c r="I1767" s="10">
        <f t="shared" si="108"/>
        <v>17.133952708384946</v>
      </c>
      <c r="J1767" s="10">
        <v>0</v>
      </c>
      <c r="K1767" s="10">
        <v>422.61</v>
      </c>
      <c r="L1767" s="6">
        <f t="shared" si="59"/>
        <v>6.0464497679403255</v>
      </c>
      <c r="M1767" s="5">
        <v>172.42</v>
      </c>
      <c r="N1767" s="11">
        <f t="shared" si="60"/>
        <v>5.1557163979490142</v>
      </c>
      <c r="O1767" s="5">
        <v>0</v>
      </c>
      <c r="P1767" s="5">
        <v>1</v>
      </c>
      <c r="Q1767" s="5">
        <v>1</v>
      </c>
      <c r="R1767" s="5">
        <v>1</v>
      </c>
      <c r="S1767" s="5">
        <f t="shared" si="61"/>
        <v>0</v>
      </c>
      <c r="T1767" s="5">
        <v>774.0556881</v>
      </c>
      <c r="U1767" s="5">
        <f t="shared" si="4"/>
        <v>6.6516438194511736</v>
      </c>
      <c r="V1767" s="2">
        <v>0</v>
      </c>
      <c r="W1767" s="12">
        <v>0</v>
      </c>
      <c r="X1767" s="5">
        <v>2.0215969999999999</v>
      </c>
      <c r="Y1767" s="6">
        <f t="shared" si="109"/>
        <v>127.10257751533456</v>
      </c>
      <c r="Z1767" s="5">
        <v>5</v>
      </c>
      <c r="AA1767" s="5">
        <v>4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1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11">
        <v>0</v>
      </c>
      <c r="AT1767" s="5">
        <v>0</v>
      </c>
      <c r="AU1767" s="5">
        <v>0</v>
      </c>
      <c r="AV1767" s="5">
        <v>1</v>
      </c>
      <c r="AW1767" s="5">
        <v>0</v>
      </c>
      <c r="AX1767" s="5">
        <v>0</v>
      </c>
      <c r="AY1767" s="5">
        <v>0</v>
      </c>
      <c r="AZ1767" s="5">
        <v>0</v>
      </c>
    </row>
    <row r="1768" spans="1:52" ht="15.75" customHeight="1">
      <c r="A1768" s="4">
        <v>43891</v>
      </c>
      <c r="B1768" s="2" t="s">
        <v>4</v>
      </c>
      <c r="C1768" s="2">
        <v>4</v>
      </c>
      <c r="D1768" s="5" t="s">
        <v>5</v>
      </c>
      <c r="E1768" s="5">
        <v>71.001000000000005</v>
      </c>
      <c r="F1768" s="6">
        <f t="shared" si="0"/>
        <v>4.2626939614491723</v>
      </c>
      <c r="G1768" s="7">
        <v>1374471.78</v>
      </c>
      <c r="H1768" s="31">
        <f t="shared" si="110"/>
        <v>28991765.220000003</v>
      </c>
      <c r="I1768" s="10">
        <f t="shared" si="108"/>
        <v>17.182522389696025</v>
      </c>
      <c r="J1768" s="10">
        <v>0</v>
      </c>
      <c r="K1768" s="10">
        <v>396.85</v>
      </c>
      <c r="L1768" s="6">
        <f t="shared" si="59"/>
        <v>5.9835583755368846</v>
      </c>
      <c r="M1768" s="5">
        <v>92.09</v>
      </c>
      <c r="N1768" s="11">
        <f t="shared" si="60"/>
        <v>4.5335667671283986</v>
      </c>
      <c r="O1768" s="5">
        <v>0</v>
      </c>
      <c r="P1768" s="5">
        <v>1</v>
      </c>
      <c r="Q1768" s="5">
        <v>1</v>
      </c>
      <c r="R1768" s="5">
        <v>1</v>
      </c>
      <c r="S1768" s="5">
        <f t="shared" si="61"/>
        <v>0</v>
      </c>
      <c r="T1768" s="5">
        <v>774.0556881</v>
      </c>
      <c r="U1768" s="5">
        <f t="shared" si="4"/>
        <v>6.6516438194511736</v>
      </c>
      <c r="V1768" s="2">
        <v>0</v>
      </c>
      <c r="W1768" s="12">
        <v>0</v>
      </c>
      <c r="X1768" s="5">
        <v>2.034278</v>
      </c>
      <c r="Y1768" s="6">
        <f t="shared" si="109"/>
        <v>127.899861932294</v>
      </c>
      <c r="Z1768" s="5">
        <v>70</v>
      </c>
      <c r="AA1768" s="5">
        <v>1938</v>
      </c>
      <c r="AB1768" s="5">
        <v>2</v>
      </c>
      <c r="AC1768" s="5">
        <v>26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6">
        <v>1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11">
        <v>0</v>
      </c>
      <c r="AT1768" s="5">
        <v>0</v>
      </c>
      <c r="AU1768" s="5">
        <v>0</v>
      </c>
      <c r="AV1768" s="5">
        <v>1</v>
      </c>
      <c r="AW1768" s="5">
        <v>0</v>
      </c>
      <c r="AX1768" s="5">
        <v>0</v>
      </c>
      <c r="AY1768" s="5">
        <v>0</v>
      </c>
      <c r="AZ1768" s="5">
        <v>0</v>
      </c>
    </row>
    <row r="1769" spans="1:52" ht="15.75" customHeight="1">
      <c r="A1769" s="4">
        <v>43922</v>
      </c>
      <c r="B1769" s="2" t="s">
        <v>4</v>
      </c>
      <c r="C1769" s="2">
        <v>4</v>
      </c>
      <c r="D1769" s="5" t="s">
        <v>5</v>
      </c>
      <c r="E1769" s="5">
        <v>55.222999999999999</v>
      </c>
      <c r="F1769" s="6">
        <f t="shared" si="0"/>
        <v>4.0113795331682658</v>
      </c>
      <c r="G1769" s="7">
        <v>1326525.0900000001</v>
      </c>
      <c r="H1769" s="31">
        <f t="shared" si="110"/>
        <v>30318290.310000002</v>
      </c>
      <c r="I1769" s="10">
        <f t="shared" si="108"/>
        <v>17.227261728955959</v>
      </c>
      <c r="J1769" s="10">
        <v>0</v>
      </c>
      <c r="K1769" s="10">
        <v>282.60000000000002</v>
      </c>
      <c r="L1769" s="6">
        <f t="shared" si="59"/>
        <v>5.6440324702504272</v>
      </c>
      <c r="M1769" s="5">
        <v>109.71</v>
      </c>
      <c r="N1769" s="11">
        <f t="shared" si="60"/>
        <v>4.706914169871375</v>
      </c>
      <c r="O1769" s="5">
        <v>0</v>
      </c>
      <c r="P1769" s="5">
        <v>1</v>
      </c>
      <c r="Q1769" s="5">
        <v>1</v>
      </c>
      <c r="R1769" s="5">
        <v>1</v>
      </c>
      <c r="S1769" s="5">
        <f t="shared" si="61"/>
        <v>0</v>
      </c>
      <c r="T1769" s="5">
        <v>774.0556881</v>
      </c>
      <c r="U1769" s="5">
        <f t="shared" si="4"/>
        <v>6.6516438194511736</v>
      </c>
      <c r="V1769" s="2">
        <v>0</v>
      </c>
      <c r="W1769" s="12">
        <v>0</v>
      </c>
      <c r="X1769" s="5">
        <v>2.148711</v>
      </c>
      <c r="Y1769" s="6">
        <f t="shared" si="109"/>
        <v>135.09453488284365</v>
      </c>
      <c r="Z1769" s="5">
        <v>172</v>
      </c>
      <c r="AA1769" s="5">
        <v>18114</v>
      </c>
      <c r="AB1769" s="5">
        <v>10</v>
      </c>
      <c r="AC1769" s="5">
        <v>417</v>
      </c>
      <c r="AD1769" s="5">
        <v>0</v>
      </c>
      <c r="AE1769" s="5">
        <v>0</v>
      </c>
      <c r="AF1769" s="5">
        <v>1</v>
      </c>
      <c r="AG1769" s="5">
        <v>0</v>
      </c>
      <c r="AH1769" s="5">
        <v>0</v>
      </c>
      <c r="AI1769" s="6">
        <v>0</v>
      </c>
      <c r="AJ1769" s="6">
        <v>1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11">
        <v>0</v>
      </c>
      <c r="AT1769" s="5">
        <v>0</v>
      </c>
      <c r="AU1769" s="5">
        <v>0</v>
      </c>
      <c r="AV1769" s="5">
        <v>1</v>
      </c>
      <c r="AW1769" s="5">
        <v>0</v>
      </c>
      <c r="AX1769" s="5">
        <v>0</v>
      </c>
      <c r="AY1769" s="5">
        <v>0</v>
      </c>
      <c r="AZ1769" s="5">
        <v>0</v>
      </c>
    </row>
    <row r="1770" spans="1:52" ht="15.75" customHeight="1">
      <c r="A1770" s="9">
        <v>43952</v>
      </c>
      <c r="B1770" s="2" t="s">
        <v>4</v>
      </c>
      <c r="C1770" s="2">
        <v>4</v>
      </c>
      <c r="D1770" s="5" t="s">
        <v>5</v>
      </c>
      <c r="E1770" s="5">
        <v>118.33499999999999</v>
      </c>
      <c r="F1770" s="6">
        <f t="shared" si="0"/>
        <v>4.7735195852151628</v>
      </c>
      <c r="G1770" s="7">
        <v>1198667.25</v>
      </c>
      <c r="H1770" s="31">
        <f t="shared" si="110"/>
        <v>31516957.560000002</v>
      </c>
      <c r="I1770" s="10">
        <f t="shared" si="108"/>
        <v>17.266036294183525</v>
      </c>
      <c r="J1770" s="10">
        <v>0</v>
      </c>
      <c r="K1770" s="10">
        <v>315.67</v>
      </c>
      <c r="L1770" s="6">
        <f t="shared" si="59"/>
        <v>5.7546973641243069</v>
      </c>
      <c r="M1770" s="5">
        <v>131.76</v>
      </c>
      <c r="N1770" s="11">
        <f t="shared" si="60"/>
        <v>4.8885429868517738</v>
      </c>
      <c r="O1770" s="5">
        <v>0</v>
      </c>
      <c r="P1770" s="5">
        <v>1</v>
      </c>
      <c r="Q1770" s="5">
        <v>1</v>
      </c>
      <c r="R1770" s="5">
        <v>1</v>
      </c>
      <c r="S1770" s="5">
        <f t="shared" si="61"/>
        <v>0</v>
      </c>
      <c r="T1770" s="5">
        <v>774.0556881</v>
      </c>
      <c r="U1770" s="5">
        <f t="shared" si="4"/>
        <v>6.6516438194511736</v>
      </c>
      <c r="V1770" s="2">
        <v>0</v>
      </c>
      <c r="W1770" s="12">
        <v>0</v>
      </c>
      <c r="X1770" s="5">
        <v>2.099936</v>
      </c>
      <c r="Y1770" s="6">
        <f t="shared" si="109"/>
        <v>132.02793544768895</v>
      </c>
      <c r="Z1770" s="5">
        <v>1077</v>
      </c>
      <c r="AA1770" s="5">
        <v>72460</v>
      </c>
      <c r="AB1770" s="5">
        <v>23</v>
      </c>
      <c r="AC1770" s="5">
        <v>1543</v>
      </c>
      <c r="AD1770" s="5">
        <v>0</v>
      </c>
      <c r="AE1770" s="5">
        <v>0</v>
      </c>
      <c r="AF1770" s="5">
        <v>1</v>
      </c>
      <c r="AG1770" s="5">
        <v>0</v>
      </c>
      <c r="AH1770" s="5">
        <v>0</v>
      </c>
      <c r="AI1770" s="6">
        <v>0</v>
      </c>
      <c r="AJ1770" s="6">
        <v>0</v>
      </c>
      <c r="AK1770" s="6">
        <v>1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11">
        <v>0</v>
      </c>
      <c r="AT1770" s="5">
        <v>0</v>
      </c>
      <c r="AU1770" s="5">
        <v>0</v>
      </c>
      <c r="AV1770" s="5">
        <v>1</v>
      </c>
      <c r="AW1770" s="5">
        <v>0</v>
      </c>
      <c r="AX1770" s="5">
        <v>0</v>
      </c>
      <c r="AY1770" s="5">
        <v>0</v>
      </c>
      <c r="AZ1770" s="5">
        <v>0</v>
      </c>
    </row>
    <row r="1771" spans="1:52" ht="15.75" customHeight="1">
      <c r="A1771" s="4">
        <v>43983</v>
      </c>
      <c r="B1771" s="2" t="s">
        <v>4</v>
      </c>
      <c r="C1771" s="2">
        <v>4</v>
      </c>
      <c r="D1771" s="5" t="s">
        <v>5</v>
      </c>
      <c r="E1771" s="5">
        <v>78.89</v>
      </c>
      <c r="F1771" s="6">
        <f t="shared" si="0"/>
        <v>4.3680544771069982</v>
      </c>
      <c r="G1771" s="7">
        <v>1214649.48</v>
      </c>
      <c r="H1771" s="31">
        <f t="shared" si="110"/>
        <v>32731607.040000003</v>
      </c>
      <c r="I1771" s="10">
        <f t="shared" si="108"/>
        <v>17.303851745180342</v>
      </c>
      <c r="J1771" s="10">
        <v>0</v>
      </c>
      <c r="K1771" s="10">
        <v>402.45</v>
      </c>
      <c r="L1771" s="6">
        <f t="shared" si="59"/>
        <v>5.9975708655397426</v>
      </c>
      <c r="M1771" s="5">
        <v>145.13</v>
      </c>
      <c r="N1771" s="11">
        <f t="shared" si="60"/>
        <v>4.9844966364865613</v>
      </c>
      <c r="O1771" s="5">
        <v>0</v>
      </c>
      <c r="P1771" s="5">
        <v>1</v>
      </c>
      <c r="Q1771" s="5">
        <v>1</v>
      </c>
      <c r="R1771" s="5">
        <v>1</v>
      </c>
      <c r="S1771" s="5">
        <f t="shared" si="61"/>
        <v>0</v>
      </c>
      <c r="T1771" s="5">
        <v>774.0556881</v>
      </c>
      <c r="U1771" s="5">
        <f t="shared" si="4"/>
        <v>6.6516438194511736</v>
      </c>
      <c r="V1771" s="2">
        <v>0</v>
      </c>
      <c r="W1771" s="12">
        <v>0</v>
      </c>
      <c r="X1771" s="5">
        <v>2.121909</v>
      </c>
      <c r="Y1771" s="6">
        <f t="shared" si="109"/>
        <v>133.4094298482764</v>
      </c>
      <c r="Z1771" s="5">
        <v>3243</v>
      </c>
      <c r="AA1771" s="5">
        <v>213470</v>
      </c>
      <c r="AB1771" s="5">
        <v>42</v>
      </c>
      <c r="AC1771" s="5">
        <v>4395</v>
      </c>
      <c r="AD1771" s="5">
        <v>0</v>
      </c>
      <c r="AE1771" s="5">
        <v>0</v>
      </c>
      <c r="AF1771" s="5">
        <v>1</v>
      </c>
      <c r="AG1771" s="5">
        <v>0</v>
      </c>
      <c r="AH1771" s="5">
        <v>0</v>
      </c>
      <c r="AI1771" s="6">
        <v>0</v>
      </c>
      <c r="AJ1771" s="6">
        <v>0</v>
      </c>
      <c r="AK1771" s="6">
        <v>0</v>
      </c>
      <c r="AL1771" s="6">
        <v>1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11">
        <v>0</v>
      </c>
      <c r="AT1771" s="5">
        <v>0</v>
      </c>
      <c r="AU1771" s="5">
        <v>0</v>
      </c>
      <c r="AV1771" s="5">
        <v>1</v>
      </c>
      <c r="AW1771" s="5">
        <v>0</v>
      </c>
      <c r="AX1771" s="5">
        <v>0</v>
      </c>
      <c r="AY1771" s="5">
        <v>0</v>
      </c>
      <c r="AZ1771" s="5">
        <v>0</v>
      </c>
    </row>
    <row r="1772" spans="1:52" ht="15.75" customHeight="1">
      <c r="A1772" s="4">
        <v>44013</v>
      </c>
      <c r="B1772" s="2" t="s">
        <v>4</v>
      </c>
      <c r="C1772" s="2">
        <v>4</v>
      </c>
      <c r="D1772" s="5" t="s">
        <v>5</v>
      </c>
      <c r="E1772" s="5">
        <v>126.224</v>
      </c>
      <c r="F1772" s="6">
        <f t="shared" si="0"/>
        <v>4.8380581063527339</v>
      </c>
      <c r="G1772" s="7">
        <v>1230631.71</v>
      </c>
      <c r="H1772" s="31">
        <f t="shared" si="110"/>
        <v>33962238.75</v>
      </c>
      <c r="I1772" s="10">
        <f t="shared" si="108"/>
        <v>17.340759840379462</v>
      </c>
      <c r="J1772" s="10">
        <v>0</v>
      </c>
      <c r="K1772" s="10">
        <v>470.58</v>
      </c>
      <c r="L1772" s="6">
        <f t="shared" si="59"/>
        <v>6.1539659764526302</v>
      </c>
      <c r="M1772" s="5">
        <v>134.35</v>
      </c>
      <c r="N1772" s="11">
        <f t="shared" si="60"/>
        <v>4.9078640160603104</v>
      </c>
      <c r="O1772" s="5">
        <v>0</v>
      </c>
      <c r="P1772" s="5">
        <v>1</v>
      </c>
      <c r="Q1772" s="5">
        <v>1</v>
      </c>
      <c r="R1772" s="5">
        <v>1</v>
      </c>
      <c r="S1772" s="5">
        <f t="shared" si="61"/>
        <v>0</v>
      </c>
      <c r="T1772" s="5">
        <v>774.0556881</v>
      </c>
      <c r="U1772" s="5">
        <f t="shared" si="4"/>
        <v>6.6516438194511736</v>
      </c>
      <c r="V1772" s="2">
        <v>0</v>
      </c>
      <c r="W1772" s="12">
        <v>0</v>
      </c>
      <c r="X1772" s="5">
        <v>2.165654</v>
      </c>
      <c r="Y1772" s="6">
        <f t="shared" si="109"/>
        <v>136.15978130477754</v>
      </c>
      <c r="Z1772" s="5">
        <v>1940</v>
      </c>
      <c r="AA1772" s="5">
        <v>278305</v>
      </c>
      <c r="AB1772" s="5">
        <v>49</v>
      </c>
      <c r="AC1772" s="5">
        <v>5951</v>
      </c>
      <c r="AD1772" s="5">
        <v>0</v>
      </c>
      <c r="AE1772" s="5">
        <v>0</v>
      </c>
      <c r="AF1772" s="5">
        <v>1</v>
      </c>
      <c r="AG1772" s="5">
        <v>0</v>
      </c>
      <c r="AH1772" s="5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1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11">
        <v>0</v>
      </c>
      <c r="AT1772" s="5">
        <v>0</v>
      </c>
      <c r="AU1772" s="5">
        <v>0</v>
      </c>
      <c r="AV1772" s="5">
        <v>1</v>
      </c>
      <c r="AW1772" s="5">
        <v>0</v>
      </c>
      <c r="AX1772" s="5">
        <v>0</v>
      </c>
      <c r="AY1772" s="5">
        <v>0</v>
      </c>
      <c r="AZ1772" s="5">
        <v>0</v>
      </c>
    </row>
    <row r="1773" spans="1:52" ht="15.75" customHeight="1">
      <c r="A1773" s="4">
        <v>44044</v>
      </c>
      <c r="B1773" s="2" t="s">
        <v>4</v>
      </c>
      <c r="C1773" s="2">
        <v>4</v>
      </c>
      <c r="D1773" s="5" t="s">
        <v>5</v>
      </c>
      <c r="E1773" s="5">
        <v>90.723500000000001</v>
      </c>
      <c r="F1773" s="6">
        <f t="shared" si="0"/>
        <v>4.5078164194821566</v>
      </c>
      <c r="G1773" s="7">
        <v>1358489.55</v>
      </c>
      <c r="H1773" s="31">
        <f t="shared" si="110"/>
        <v>35320728.299999997</v>
      </c>
      <c r="I1773" s="10">
        <f t="shared" si="108"/>
        <v>17.379980553532743</v>
      </c>
      <c r="J1773" s="10">
        <v>0</v>
      </c>
      <c r="K1773" s="10">
        <v>409.83</v>
      </c>
      <c r="L1773" s="6">
        <f t="shared" si="59"/>
        <v>6.0157424395675054</v>
      </c>
      <c r="M1773" s="5">
        <v>148.62</v>
      </c>
      <c r="N1773" s="11">
        <f t="shared" si="60"/>
        <v>5.0080987464442588</v>
      </c>
      <c r="O1773" s="5">
        <v>0</v>
      </c>
      <c r="P1773" s="5">
        <v>1</v>
      </c>
      <c r="Q1773" s="5">
        <v>1</v>
      </c>
      <c r="R1773" s="5">
        <v>1</v>
      </c>
      <c r="S1773" s="5">
        <f t="shared" si="61"/>
        <v>0</v>
      </c>
      <c r="T1773" s="5">
        <v>774.0556881</v>
      </c>
      <c r="U1773" s="5">
        <f t="shared" si="4"/>
        <v>6.6516438194511736</v>
      </c>
      <c r="V1773" s="2">
        <v>0</v>
      </c>
      <c r="W1773" s="12">
        <v>0</v>
      </c>
      <c r="X1773" s="5">
        <v>2.1855280000000001</v>
      </c>
      <c r="Y1773" s="6">
        <f t="shared" si="109"/>
        <v>137.40930661844777</v>
      </c>
      <c r="Z1773" s="5">
        <v>215</v>
      </c>
      <c r="AA1773" s="5">
        <v>295849</v>
      </c>
      <c r="AB1773" s="5">
        <v>32</v>
      </c>
      <c r="AC1773" s="5">
        <v>6294</v>
      </c>
      <c r="AD1773" s="5">
        <v>0</v>
      </c>
      <c r="AE1773" s="5">
        <v>0</v>
      </c>
      <c r="AF1773" s="5">
        <v>1</v>
      </c>
      <c r="AG1773" s="5">
        <v>0</v>
      </c>
      <c r="AH1773" s="5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1</v>
      </c>
      <c r="AO1773" s="6">
        <v>0</v>
      </c>
      <c r="AP1773" s="6">
        <v>0</v>
      </c>
      <c r="AQ1773" s="6">
        <v>0</v>
      </c>
      <c r="AR1773" s="6">
        <v>0</v>
      </c>
      <c r="AS1773" s="11">
        <v>0</v>
      </c>
      <c r="AT1773" s="5">
        <v>0</v>
      </c>
      <c r="AU1773" s="5">
        <v>0</v>
      </c>
      <c r="AV1773" s="5">
        <v>1</v>
      </c>
      <c r="AW1773" s="5">
        <v>0</v>
      </c>
      <c r="AX1773" s="5">
        <v>0</v>
      </c>
      <c r="AY1773" s="5">
        <v>0</v>
      </c>
      <c r="AZ1773" s="5">
        <v>0</v>
      </c>
    </row>
    <row r="1774" spans="1:52" ht="15.75" customHeight="1">
      <c r="A1774" s="4">
        <v>44075</v>
      </c>
      <c r="B1774" s="2" t="s">
        <v>4</v>
      </c>
      <c r="C1774" s="2">
        <v>4</v>
      </c>
      <c r="D1774" s="5" t="s">
        <v>5</v>
      </c>
      <c r="E1774" s="5">
        <v>86.778999999999996</v>
      </c>
      <c r="F1774" s="6">
        <f t="shared" si="0"/>
        <v>4.463364656911323</v>
      </c>
      <c r="G1774" s="7">
        <v>1246613.94</v>
      </c>
      <c r="H1774" s="31">
        <f t="shared" si="110"/>
        <v>36567342.239999995</v>
      </c>
      <c r="I1774" s="10">
        <f t="shared" si="108"/>
        <v>17.414666111520631</v>
      </c>
      <c r="J1774" s="10">
        <v>0</v>
      </c>
      <c r="K1774" s="10">
        <v>427.32</v>
      </c>
      <c r="L1774" s="6">
        <f t="shared" si="59"/>
        <v>6.0575331470776863</v>
      </c>
      <c r="M1774" s="5">
        <v>155.62</v>
      </c>
      <c r="N1774" s="11">
        <f t="shared" si="60"/>
        <v>5.0538224893227914</v>
      </c>
      <c r="O1774" s="5">
        <v>0</v>
      </c>
      <c r="P1774" s="5">
        <v>1</v>
      </c>
      <c r="Q1774" s="5">
        <v>1</v>
      </c>
      <c r="R1774" s="5">
        <v>1</v>
      </c>
      <c r="S1774" s="5">
        <f t="shared" si="61"/>
        <v>0</v>
      </c>
      <c r="T1774" s="5">
        <v>774.0556881</v>
      </c>
      <c r="U1774" s="5">
        <f t="shared" si="4"/>
        <v>6.6516438194511736</v>
      </c>
      <c r="V1774" s="2">
        <v>0</v>
      </c>
      <c r="W1774" s="12">
        <v>0</v>
      </c>
      <c r="X1774" s="5">
        <v>2.150779</v>
      </c>
      <c r="Y1774" s="6">
        <f t="shared" si="109"/>
        <v>135.22455492655251</v>
      </c>
      <c r="Z1774" s="5">
        <v>127</v>
      </c>
      <c r="AA1774" s="5">
        <v>312806</v>
      </c>
      <c r="AB1774" s="5">
        <v>10</v>
      </c>
      <c r="AC1774" s="5">
        <v>6484</v>
      </c>
      <c r="AD1774" s="5">
        <v>0</v>
      </c>
      <c r="AE1774" s="5">
        <v>0</v>
      </c>
      <c r="AF1774" s="5">
        <v>1</v>
      </c>
      <c r="AG1774" s="5">
        <v>0</v>
      </c>
      <c r="AH1774" s="5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1</v>
      </c>
      <c r="AP1774" s="6">
        <v>0</v>
      </c>
      <c r="AQ1774" s="6">
        <v>0</v>
      </c>
      <c r="AR1774" s="6">
        <v>0</v>
      </c>
      <c r="AS1774" s="11">
        <v>0</v>
      </c>
      <c r="AT1774" s="5">
        <v>0</v>
      </c>
      <c r="AU1774" s="5">
        <v>0</v>
      </c>
      <c r="AV1774" s="5">
        <v>1</v>
      </c>
      <c r="AW1774" s="5">
        <v>0</v>
      </c>
      <c r="AX1774" s="5">
        <v>0</v>
      </c>
      <c r="AY1774" s="5">
        <v>0</v>
      </c>
      <c r="AZ1774" s="5">
        <v>0</v>
      </c>
    </row>
    <row r="1775" spans="1:52" ht="15.75" customHeight="1">
      <c r="A1775" s="4">
        <v>44105</v>
      </c>
      <c r="B1775" s="2" t="s">
        <v>4</v>
      </c>
      <c r="C1775" s="2">
        <v>4</v>
      </c>
      <c r="D1775" s="5" t="s">
        <v>5</v>
      </c>
      <c r="E1775" s="5">
        <v>149.89099999999999</v>
      </c>
      <c r="F1775" s="6">
        <f t="shared" si="0"/>
        <v>5.0099083632793926</v>
      </c>
      <c r="G1775" s="7">
        <v>767147.04</v>
      </c>
      <c r="H1775" s="31">
        <f t="shared" si="110"/>
        <v>37334489.279999994</v>
      </c>
      <c r="I1775" s="10">
        <f t="shared" si="108"/>
        <v>17.435428102969063</v>
      </c>
      <c r="J1775" s="10">
        <v>0</v>
      </c>
      <c r="K1775" s="10">
        <v>429.25</v>
      </c>
      <c r="L1775" s="6">
        <f t="shared" si="59"/>
        <v>6.062039499777585</v>
      </c>
      <c r="M1775" s="5">
        <v>157.61000000000001</v>
      </c>
      <c r="N1775" s="11">
        <f t="shared" si="60"/>
        <v>5.0664483589154683</v>
      </c>
      <c r="O1775" s="5">
        <v>0</v>
      </c>
      <c r="P1775" s="5">
        <v>1</v>
      </c>
      <c r="Q1775" s="5">
        <v>1</v>
      </c>
      <c r="R1775" s="5">
        <v>1</v>
      </c>
      <c r="S1775" s="5">
        <f t="shared" si="61"/>
        <v>0</v>
      </c>
      <c r="T1775" s="5">
        <v>774.0556881</v>
      </c>
      <c r="U1775" s="5">
        <f t="shared" si="4"/>
        <v>6.6516438194511736</v>
      </c>
      <c r="V1775" s="2">
        <v>0</v>
      </c>
      <c r="W1775" s="12">
        <v>0</v>
      </c>
      <c r="X1775" s="5">
        <v>2.1480869999999999</v>
      </c>
      <c r="Y1775" s="6">
        <f t="shared" si="109"/>
        <v>135.05530252922935</v>
      </c>
      <c r="Z1775" s="5">
        <v>59</v>
      </c>
      <c r="AA1775" s="5">
        <v>333970</v>
      </c>
      <c r="AB1775" s="5">
        <v>6</v>
      </c>
      <c r="AC1775" s="5">
        <v>6823</v>
      </c>
      <c r="AD1775" s="5">
        <v>0</v>
      </c>
      <c r="AE1775" s="5">
        <v>0</v>
      </c>
      <c r="AF1775" s="5">
        <v>1</v>
      </c>
      <c r="AG1775" s="5">
        <v>0</v>
      </c>
      <c r="AH1775" s="5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1</v>
      </c>
      <c r="AQ1775" s="6">
        <v>0</v>
      </c>
      <c r="AR1775" s="6">
        <v>0</v>
      </c>
      <c r="AS1775" s="11">
        <v>0</v>
      </c>
      <c r="AT1775" s="5">
        <v>0</v>
      </c>
      <c r="AU1775" s="5">
        <v>0</v>
      </c>
      <c r="AV1775" s="5">
        <v>1</v>
      </c>
      <c r="AW1775" s="5">
        <v>0</v>
      </c>
      <c r="AX1775" s="5">
        <v>0</v>
      </c>
      <c r="AY1775" s="5">
        <v>0</v>
      </c>
      <c r="AZ1775" s="5">
        <v>0</v>
      </c>
    </row>
    <row r="1776" spans="1:52" ht="15.75" customHeight="1">
      <c r="A1776" s="4">
        <v>44136</v>
      </c>
      <c r="B1776" s="2" t="s">
        <v>4</v>
      </c>
      <c r="C1776" s="2">
        <v>4</v>
      </c>
      <c r="D1776" s="5" t="s">
        <v>5</v>
      </c>
      <c r="E1776" s="5">
        <v>110.446</v>
      </c>
      <c r="F1776" s="6">
        <f t="shared" si="0"/>
        <v>4.7045267137282112</v>
      </c>
      <c r="G1776" s="7">
        <v>655271.43000000005</v>
      </c>
      <c r="H1776" s="31">
        <f t="shared" ref="H1776:H1801" si="111">G1776+H1775</f>
        <v>37989760.709999993</v>
      </c>
      <c r="I1776" s="10">
        <f t="shared" si="108"/>
        <v>17.452827226381139</v>
      </c>
      <c r="J1776" s="10">
        <v>0</v>
      </c>
      <c r="K1776" s="10">
        <v>449.7</v>
      </c>
      <c r="L1776" s="6">
        <f t="shared" si="59"/>
        <v>6.1085806937766618</v>
      </c>
      <c r="M1776" s="5">
        <v>178.85</v>
      </c>
      <c r="N1776" s="11">
        <f t="shared" si="60"/>
        <v>5.1921231701416328</v>
      </c>
      <c r="O1776" s="5">
        <v>0</v>
      </c>
      <c r="P1776" s="5">
        <v>1</v>
      </c>
      <c r="Q1776" s="5">
        <v>1</v>
      </c>
      <c r="R1776" s="5">
        <v>1</v>
      </c>
      <c r="S1776" s="5">
        <f t="shared" si="61"/>
        <v>0</v>
      </c>
      <c r="T1776" s="5">
        <v>774.0556881</v>
      </c>
      <c r="U1776" s="5">
        <f t="shared" si="4"/>
        <v>6.6516438194511736</v>
      </c>
      <c r="V1776" s="2">
        <v>0</v>
      </c>
      <c r="W1776" s="12">
        <v>0</v>
      </c>
      <c r="X1776" s="5">
        <v>2.0878329999999998</v>
      </c>
      <c r="Y1776" s="6">
        <f t="shared" si="109"/>
        <v>131.26699125571196</v>
      </c>
      <c r="Z1776" s="5">
        <v>112</v>
      </c>
      <c r="AA1776" s="5">
        <v>400482</v>
      </c>
      <c r="AB1776" s="5">
        <v>17</v>
      </c>
      <c r="AC1776" s="5">
        <v>8091</v>
      </c>
      <c r="AD1776" s="5">
        <v>0</v>
      </c>
      <c r="AE1776" s="5">
        <v>0</v>
      </c>
      <c r="AF1776" s="5">
        <v>1</v>
      </c>
      <c r="AG1776" s="5">
        <v>0</v>
      </c>
      <c r="AH1776" s="5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1</v>
      </c>
      <c r="AR1776" s="6">
        <v>0</v>
      </c>
      <c r="AS1776" s="11">
        <v>0</v>
      </c>
      <c r="AT1776" s="5">
        <v>0</v>
      </c>
      <c r="AU1776" s="5">
        <v>0</v>
      </c>
      <c r="AV1776" s="5">
        <v>1</v>
      </c>
      <c r="AW1776" s="5">
        <v>0</v>
      </c>
      <c r="AX1776" s="5">
        <v>0</v>
      </c>
      <c r="AY1776" s="5">
        <v>0</v>
      </c>
      <c r="AZ1776" s="5">
        <v>0</v>
      </c>
    </row>
    <row r="1777" spans="1:52" ht="15.75" customHeight="1">
      <c r="A1777" s="4">
        <v>44166</v>
      </c>
      <c r="B1777" s="2" t="s">
        <v>4</v>
      </c>
      <c r="C1777" s="2">
        <v>4</v>
      </c>
      <c r="D1777" s="5" t="s">
        <v>5</v>
      </c>
      <c r="E1777" s="5">
        <v>126.224</v>
      </c>
      <c r="F1777" s="6">
        <f t="shared" si="0"/>
        <v>4.8380581063527339</v>
      </c>
      <c r="G1777" s="7">
        <v>751164.81</v>
      </c>
      <c r="H1777" s="31">
        <f t="shared" si="111"/>
        <v>38740925.519999996</v>
      </c>
      <c r="I1777" s="10">
        <f t="shared" si="108"/>
        <v>17.472407106210149</v>
      </c>
      <c r="J1777" s="10">
        <v>0</v>
      </c>
      <c r="K1777" s="10">
        <v>471.52</v>
      </c>
      <c r="L1777" s="6">
        <f t="shared" si="59"/>
        <v>6.1559615189893844</v>
      </c>
      <c r="M1777" s="5">
        <v>188.79</v>
      </c>
      <c r="N1777" s="11">
        <f t="shared" si="60"/>
        <v>5.2459181977488285</v>
      </c>
      <c r="O1777" s="5">
        <v>0</v>
      </c>
      <c r="P1777" s="5">
        <v>1</v>
      </c>
      <c r="Q1777" s="5">
        <v>1</v>
      </c>
      <c r="R1777" s="5">
        <v>1</v>
      </c>
      <c r="S1777" s="5">
        <f t="shared" si="61"/>
        <v>0</v>
      </c>
      <c r="T1777" s="5">
        <v>774.0556881</v>
      </c>
      <c r="U1777" s="5">
        <f t="shared" si="4"/>
        <v>6.6516438194511736</v>
      </c>
      <c r="V1777" s="2">
        <v>0</v>
      </c>
      <c r="W1777" s="12">
        <v>0</v>
      </c>
      <c r="X1777" s="5">
        <v>2.0753910000000002</v>
      </c>
      <c r="Y1777" s="6">
        <f t="shared" si="109"/>
        <v>130.48473333316568</v>
      </c>
      <c r="Z1777" s="5">
        <v>321</v>
      </c>
      <c r="AA1777" s="5">
        <v>482178</v>
      </c>
      <c r="AB1777" s="5">
        <v>27</v>
      </c>
      <c r="AC1777" s="5">
        <v>10176</v>
      </c>
      <c r="AD1777" s="5">
        <v>0</v>
      </c>
      <c r="AE1777" s="5">
        <v>0</v>
      </c>
      <c r="AF1777" s="5">
        <v>1</v>
      </c>
      <c r="AG1777" s="5">
        <v>0</v>
      </c>
      <c r="AH1777" s="5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1</v>
      </c>
      <c r="AS1777" s="11">
        <v>0</v>
      </c>
      <c r="AT1777" s="5">
        <v>0</v>
      </c>
      <c r="AU1777" s="5">
        <v>0</v>
      </c>
      <c r="AV1777" s="5">
        <v>1</v>
      </c>
      <c r="AW1777" s="5">
        <v>0</v>
      </c>
      <c r="AX1777" s="5">
        <v>0</v>
      </c>
      <c r="AY1777" s="5">
        <v>0</v>
      </c>
      <c r="AZ1777" s="5">
        <v>0</v>
      </c>
    </row>
    <row r="1778" spans="1:52" ht="15.75" customHeight="1">
      <c r="A1778" s="4">
        <v>44197</v>
      </c>
      <c r="B1778" s="2" t="s">
        <v>4</v>
      </c>
      <c r="C1778" s="2">
        <v>4</v>
      </c>
      <c r="D1778" s="5" t="s">
        <v>5</v>
      </c>
      <c r="E1778" s="6">
        <v>39</v>
      </c>
      <c r="F1778" s="6">
        <f t="shared" si="0"/>
        <v>3.6635616461296463</v>
      </c>
      <c r="G1778" s="7">
        <v>847058.19</v>
      </c>
      <c r="H1778" s="31">
        <f t="shared" si="111"/>
        <v>39587983.709999993</v>
      </c>
      <c r="I1778" s="10">
        <f t="shared" si="108"/>
        <v>17.494036188510304</v>
      </c>
      <c r="J1778" s="10">
        <v>0</v>
      </c>
      <c r="K1778" s="10">
        <v>484.63</v>
      </c>
      <c r="L1778" s="6">
        <f t="shared" si="59"/>
        <v>6.1833857131934806</v>
      </c>
      <c r="M1778" s="5">
        <v>181.3</v>
      </c>
      <c r="N1778" s="11">
        <f t="shared" si="60"/>
        <v>5.2056536816846171</v>
      </c>
      <c r="O1778" s="5">
        <v>0</v>
      </c>
      <c r="P1778" s="5">
        <v>1</v>
      </c>
      <c r="Q1778" s="5">
        <v>1</v>
      </c>
      <c r="R1778" s="5">
        <v>1</v>
      </c>
      <c r="S1778" s="5">
        <f t="shared" si="61"/>
        <v>0</v>
      </c>
      <c r="T1778" s="5">
        <v>774.0556881</v>
      </c>
      <c r="U1778" s="5">
        <f t="shared" si="4"/>
        <v>6.6516438194511736</v>
      </c>
      <c r="V1778" s="2">
        <v>0</v>
      </c>
      <c r="W1778" s="12">
        <v>0</v>
      </c>
      <c r="X1778" s="5">
        <v>2.0754060000000001</v>
      </c>
      <c r="Y1778" s="6">
        <f t="shared" si="109"/>
        <v>130.48567641858909</v>
      </c>
      <c r="Z1778" s="5">
        <v>608</v>
      </c>
      <c r="AA1778" s="5">
        <v>546428</v>
      </c>
      <c r="AB1778" s="5">
        <v>13</v>
      </c>
      <c r="AC1778" s="5">
        <v>11683</v>
      </c>
      <c r="AD1778" s="5">
        <v>0</v>
      </c>
      <c r="AE1778" s="5">
        <v>0</v>
      </c>
      <c r="AF1778" s="5">
        <v>1</v>
      </c>
      <c r="AG1778" s="5">
        <v>1</v>
      </c>
      <c r="AH1778" s="5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11">
        <v>0</v>
      </c>
      <c r="AT1778" s="5">
        <v>0</v>
      </c>
      <c r="AU1778" s="5">
        <v>0</v>
      </c>
      <c r="AV1778" s="5">
        <v>1</v>
      </c>
      <c r="AW1778" s="5">
        <v>0</v>
      </c>
      <c r="AX1778" s="5">
        <v>0</v>
      </c>
      <c r="AY1778" s="5">
        <v>0</v>
      </c>
      <c r="AZ1778" s="5">
        <v>0</v>
      </c>
    </row>
    <row r="1779" spans="1:52" ht="15.75" customHeight="1">
      <c r="A1779" s="4">
        <v>44228</v>
      </c>
      <c r="B1779" s="2" t="s">
        <v>4</v>
      </c>
      <c r="C1779" s="2">
        <v>4</v>
      </c>
      <c r="D1779" s="5" t="s">
        <v>5</v>
      </c>
      <c r="E1779" s="6">
        <v>36</v>
      </c>
      <c r="F1779" s="6">
        <f t="shared" si="0"/>
        <v>3.5835189384561099</v>
      </c>
      <c r="G1779" s="7">
        <v>942951.57</v>
      </c>
      <c r="H1779" s="31">
        <f t="shared" si="111"/>
        <v>40530935.279999994</v>
      </c>
      <c r="I1779" s="10">
        <f t="shared" si="108"/>
        <v>17.517576074578063</v>
      </c>
      <c r="J1779" s="10">
        <v>0</v>
      </c>
      <c r="K1779" s="10">
        <v>483.78</v>
      </c>
      <c r="L1779" s="6">
        <f t="shared" si="59"/>
        <v>6.1816302579249855</v>
      </c>
      <c r="M1779" s="5">
        <v>167.63</v>
      </c>
      <c r="N1779" s="11">
        <f t="shared" si="60"/>
        <v>5.1277069656820933</v>
      </c>
      <c r="O1779" s="5">
        <v>0</v>
      </c>
      <c r="P1779" s="5">
        <v>1</v>
      </c>
      <c r="Q1779" s="5">
        <v>1</v>
      </c>
      <c r="R1779" s="5">
        <v>1</v>
      </c>
      <c r="S1779" s="5">
        <f t="shared" si="61"/>
        <v>0</v>
      </c>
      <c r="T1779" s="5">
        <v>774.0556881</v>
      </c>
      <c r="U1779" s="5">
        <f t="shared" si="4"/>
        <v>6.6516438194511736</v>
      </c>
      <c r="V1779" s="2">
        <v>0</v>
      </c>
      <c r="W1779" s="12">
        <v>0</v>
      </c>
      <c r="X1779" s="5">
        <v>2.077661</v>
      </c>
      <c r="Y1779" s="6">
        <f t="shared" si="109"/>
        <v>130.62745359390993</v>
      </c>
      <c r="Z1779" s="5">
        <v>65</v>
      </c>
      <c r="AA1779" s="5">
        <v>581365</v>
      </c>
      <c r="AB1779" s="5">
        <v>5</v>
      </c>
      <c r="AC1779" s="5">
        <v>12896</v>
      </c>
      <c r="AD1779" s="5">
        <v>0</v>
      </c>
      <c r="AE1779" s="5">
        <v>0</v>
      </c>
      <c r="AF1779" s="5">
        <v>1</v>
      </c>
      <c r="AG1779" s="5">
        <v>0</v>
      </c>
      <c r="AH1779" s="5">
        <v>1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11">
        <v>0</v>
      </c>
      <c r="AT1779" s="5">
        <v>0</v>
      </c>
      <c r="AU1779" s="5">
        <v>0</v>
      </c>
      <c r="AV1779" s="5">
        <v>1</v>
      </c>
      <c r="AW1779" s="5">
        <v>0</v>
      </c>
      <c r="AX1779" s="5">
        <v>0</v>
      </c>
      <c r="AY1779" s="5">
        <v>0</v>
      </c>
      <c r="AZ1779" s="5">
        <v>0</v>
      </c>
    </row>
    <row r="1780" spans="1:52" ht="15.75" customHeight="1">
      <c r="A1780" s="4">
        <v>44256</v>
      </c>
      <c r="B1780" s="2" t="s">
        <v>4</v>
      </c>
      <c r="C1780" s="2">
        <v>4</v>
      </c>
      <c r="D1780" s="5" t="s">
        <v>5</v>
      </c>
      <c r="E1780" s="6">
        <v>27</v>
      </c>
      <c r="F1780" s="6">
        <f t="shared" si="0"/>
        <v>3.2958368660043291</v>
      </c>
      <c r="G1780" s="7">
        <v>1374471.78</v>
      </c>
      <c r="H1780" s="31">
        <f t="shared" si="111"/>
        <v>41905407.059999995</v>
      </c>
      <c r="I1780" s="10">
        <f t="shared" si="108"/>
        <v>17.550925423344591</v>
      </c>
      <c r="J1780" s="10">
        <v>0</v>
      </c>
      <c r="K1780" s="10">
        <v>496.73</v>
      </c>
      <c r="L1780" s="6">
        <f t="shared" si="59"/>
        <v>6.2080466189203456</v>
      </c>
      <c r="M1780" s="5">
        <v>156.27000000000001</v>
      </c>
      <c r="N1780" s="11">
        <f t="shared" si="60"/>
        <v>5.0579640735026343</v>
      </c>
      <c r="O1780" s="5">
        <v>0</v>
      </c>
      <c r="P1780" s="5">
        <v>1</v>
      </c>
      <c r="Q1780" s="5">
        <v>1</v>
      </c>
      <c r="R1780" s="5">
        <v>1</v>
      </c>
      <c r="S1780" s="5">
        <f t="shared" si="61"/>
        <v>0</v>
      </c>
      <c r="T1780" s="5">
        <v>774.0556881</v>
      </c>
      <c r="U1780" s="5">
        <f t="shared" si="4"/>
        <v>6.6516438194511736</v>
      </c>
      <c r="V1780" s="2">
        <v>0</v>
      </c>
      <c r="W1780" s="12">
        <v>0</v>
      </c>
      <c r="X1780" s="5">
        <v>2.035812</v>
      </c>
      <c r="Y1780" s="6">
        <f t="shared" si="109"/>
        <v>127.99630813492911</v>
      </c>
      <c r="Z1780" s="5">
        <v>418</v>
      </c>
      <c r="AA1780" s="5">
        <v>667957</v>
      </c>
      <c r="AB1780" s="5">
        <v>8</v>
      </c>
      <c r="AC1780" s="5">
        <v>14434</v>
      </c>
      <c r="AD1780" s="5">
        <v>0</v>
      </c>
      <c r="AE1780" s="5">
        <v>0</v>
      </c>
      <c r="AF1780" s="5">
        <v>1</v>
      </c>
      <c r="AG1780" s="5">
        <v>0</v>
      </c>
      <c r="AH1780" s="5">
        <v>0</v>
      </c>
      <c r="AI1780" s="6">
        <v>1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11">
        <v>0</v>
      </c>
      <c r="AT1780" s="5">
        <v>0</v>
      </c>
      <c r="AU1780" s="5">
        <v>0</v>
      </c>
      <c r="AV1780" s="5">
        <v>1</v>
      </c>
      <c r="AW1780" s="5">
        <v>0</v>
      </c>
      <c r="AX1780" s="5">
        <v>0</v>
      </c>
      <c r="AY1780" s="5">
        <v>0</v>
      </c>
      <c r="AZ1780" s="5">
        <v>0</v>
      </c>
    </row>
    <row r="1781" spans="1:52" ht="15.75" customHeight="1">
      <c r="A1781" s="4">
        <v>44287</v>
      </c>
      <c r="B1781" s="2" t="s">
        <v>4</v>
      </c>
      <c r="C1781" s="2">
        <v>4</v>
      </c>
      <c r="D1781" s="5" t="s">
        <v>5</v>
      </c>
      <c r="E1781" s="6">
        <v>21</v>
      </c>
      <c r="F1781" s="6">
        <f t="shared" si="0"/>
        <v>3.044522437723423</v>
      </c>
      <c r="G1781" s="7">
        <v>1326525.0900000001</v>
      </c>
      <c r="H1781" s="31">
        <f t="shared" si="111"/>
        <v>43231932.149999999</v>
      </c>
      <c r="I1781" s="10">
        <f t="shared" si="108"/>
        <v>17.582089950301526</v>
      </c>
      <c r="J1781" s="10">
        <v>0</v>
      </c>
      <c r="K1781" s="10">
        <v>504.07</v>
      </c>
      <c r="L1781" s="6">
        <f t="shared" si="59"/>
        <v>6.2227151473160891</v>
      </c>
      <c r="M1781" s="5">
        <v>149.71</v>
      </c>
      <c r="N1781" s="11">
        <f t="shared" si="60"/>
        <v>5.0153574604315851</v>
      </c>
      <c r="O1781" s="5">
        <v>0</v>
      </c>
      <c r="P1781" s="5">
        <v>1</v>
      </c>
      <c r="Q1781" s="5">
        <v>1</v>
      </c>
      <c r="R1781" s="5">
        <v>1</v>
      </c>
      <c r="S1781" s="5">
        <f t="shared" si="61"/>
        <v>0</v>
      </c>
      <c r="T1781" s="5">
        <v>774.0556881</v>
      </c>
      <c r="U1781" s="5">
        <f t="shared" si="4"/>
        <v>6.6516438194511736</v>
      </c>
      <c r="V1781" s="2">
        <v>0</v>
      </c>
      <c r="W1781" s="12">
        <v>0</v>
      </c>
      <c r="X1781" s="5">
        <v>1.950091</v>
      </c>
      <c r="Y1781" s="6">
        <f t="shared" si="109"/>
        <v>122.60682642952888</v>
      </c>
      <c r="Z1781" s="5">
        <v>230</v>
      </c>
      <c r="AA1781" s="5">
        <v>825519</v>
      </c>
      <c r="AB1781" s="5">
        <v>13</v>
      </c>
      <c r="AC1781" s="5">
        <v>17957</v>
      </c>
      <c r="AD1781" s="5">
        <v>0</v>
      </c>
      <c r="AE1781" s="5">
        <v>0</v>
      </c>
      <c r="AF1781" s="5">
        <v>1</v>
      </c>
      <c r="AG1781" s="5">
        <v>0</v>
      </c>
      <c r="AH1781" s="5">
        <v>0</v>
      </c>
      <c r="AI1781" s="6">
        <v>0</v>
      </c>
      <c r="AJ1781" s="6">
        <v>1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11">
        <v>0</v>
      </c>
      <c r="AT1781" s="5">
        <v>0</v>
      </c>
      <c r="AU1781" s="5">
        <v>0</v>
      </c>
      <c r="AV1781" s="5">
        <v>1</v>
      </c>
      <c r="AW1781" s="5">
        <v>0</v>
      </c>
      <c r="AX1781" s="5">
        <v>0</v>
      </c>
      <c r="AY1781" s="5">
        <v>0</v>
      </c>
      <c r="AZ1781" s="5">
        <v>0</v>
      </c>
    </row>
    <row r="1782" spans="1:52" ht="15.75" customHeight="1">
      <c r="A1782" s="9">
        <v>44317</v>
      </c>
      <c r="B1782" s="2" t="s">
        <v>4</v>
      </c>
      <c r="C1782" s="2">
        <v>4</v>
      </c>
      <c r="D1782" s="5" t="s">
        <v>5</v>
      </c>
      <c r="E1782" s="6">
        <v>45</v>
      </c>
      <c r="F1782" s="6">
        <f t="shared" si="0"/>
        <v>3.8066624897703196</v>
      </c>
      <c r="G1782" s="7">
        <v>1198667.25</v>
      </c>
      <c r="H1782" s="31">
        <f t="shared" si="111"/>
        <v>44430599.399999999</v>
      </c>
      <c r="I1782" s="10">
        <f t="shared" si="108"/>
        <v>17.609438965705628</v>
      </c>
      <c r="J1782" s="10">
        <v>0</v>
      </c>
      <c r="K1782" s="10">
        <v>477.97</v>
      </c>
      <c r="L1782" s="6">
        <f t="shared" si="59"/>
        <v>6.1695479690155945</v>
      </c>
      <c r="M1782" s="5">
        <v>156.36000000000001</v>
      </c>
      <c r="N1782" s="11">
        <f t="shared" si="60"/>
        <v>5.0585361740808041</v>
      </c>
      <c r="O1782" s="5">
        <v>0</v>
      </c>
      <c r="P1782" s="5">
        <v>1</v>
      </c>
      <c r="Q1782" s="5">
        <v>1</v>
      </c>
      <c r="R1782" s="5">
        <v>1</v>
      </c>
      <c r="S1782" s="5">
        <f t="shared" si="61"/>
        <v>0</v>
      </c>
      <c r="T1782" s="5">
        <v>774.0556881</v>
      </c>
      <c r="U1782" s="5">
        <f t="shared" si="4"/>
        <v>6.6516438194511736</v>
      </c>
      <c r="V1782" s="2">
        <v>0</v>
      </c>
      <c r="W1782" s="12">
        <v>0</v>
      </c>
      <c r="X1782" s="5">
        <v>1.9835590000000001</v>
      </c>
      <c r="Y1782" s="6">
        <f t="shared" si="109"/>
        <v>124.71103862626406</v>
      </c>
      <c r="Z1782" s="5">
        <v>150</v>
      </c>
      <c r="AA1782" s="5">
        <v>922824</v>
      </c>
      <c r="AB1782" s="5">
        <v>25</v>
      </c>
      <c r="AC1782" s="5">
        <v>20850</v>
      </c>
      <c r="AD1782" s="5">
        <v>0</v>
      </c>
      <c r="AE1782" s="5">
        <v>0</v>
      </c>
      <c r="AF1782" s="5">
        <v>1</v>
      </c>
      <c r="AG1782" s="5">
        <v>0</v>
      </c>
      <c r="AH1782" s="5">
        <v>0</v>
      </c>
      <c r="AI1782" s="6">
        <v>0</v>
      </c>
      <c r="AJ1782" s="6">
        <v>0</v>
      </c>
      <c r="AK1782" s="6">
        <v>1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11">
        <v>0</v>
      </c>
      <c r="AT1782" s="5">
        <v>0</v>
      </c>
      <c r="AU1782" s="5">
        <v>0</v>
      </c>
      <c r="AV1782" s="5">
        <v>1</v>
      </c>
      <c r="AW1782" s="5">
        <v>0</v>
      </c>
      <c r="AX1782" s="5">
        <v>0</v>
      </c>
      <c r="AY1782" s="5">
        <v>0</v>
      </c>
      <c r="AZ1782" s="5">
        <v>0</v>
      </c>
    </row>
    <row r="1783" spans="1:52" ht="15.75" customHeight="1">
      <c r="A1783" s="4">
        <v>44348</v>
      </c>
      <c r="B1783" s="2" t="s">
        <v>4</v>
      </c>
      <c r="C1783" s="2">
        <v>4</v>
      </c>
      <c r="D1783" s="5" t="s">
        <v>5</v>
      </c>
      <c r="E1783" s="6">
        <v>30</v>
      </c>
      <c r="F1783" s="6">
        <f t="shared" si="0"/>
        <v>3.4011973816621555</v>
      </c>
      <c r="G1783" s="7">
        <v>1214649.48</v>
      </c>
      <c r="H1783" s="31">
        <f t="shared" si="111"/>
        <v>45645248.879999995</v>
      </c>
      <c r="I1783" s="10">
        <f t="shared" si="108"/>
        <v>17.63641008248042</v>
      </c>
      <c r="J1783" s="10">
        <v>0</v>
      </c>
      <c r="K1783" s="10">
        <v>508.07</v>
      </c>
      <c r="L1783" s="6">
        <f t="shared" si="59"/>
        <v>6.2306192333611756</v>
      </c>
      <c r="M1783" s="5">
        <v>148.44999999999999</v>
      </c>
      <c r="N1783" s="11">
        <f t="shared" si="60"/>
        <v>5.006961888729947</v>
      </c>
      <c r="O1783" s="5">
        <v>0</v>
      </c>
      <c r="P1783" s="5">
        <v>1</v>
      </c>
      <c r="Q1783" s="5">
        <v>1</v>
      </c>
      <c r="R1783" s="5">
        <v>1</v>
      </c>
      <c r="S1783" s="5">
        <f t="shared" si="61"/>
        <v>0</v>
      </c>
      <c r="T1783" s="5">
        <v>774.0556881</v>
      </c>
      <c r="U1783" s="5">
        <f t="shared" si="4"/>
        <v>6.6516438194511736</v>
      </c>
      <c r="V1783" s="2">
        <v>0</v>
      </c>
      <c r="W1783" s="12">
        <v>0</v>
      </c>
      <c r="X1783" s="5">
        <v>1.9674100000000001</v>
      </c>
      <c r="Y1783" s="6">
        <f t="shared" si="109"/>
        <v>123.69571285940987</v>
      </c>
      <c r="Z1783" s="5">
        <v>174</v>
      </c>
      <c r="AA1783" s="5">
        <v>958408</v>
      </c>
      <c r="AB1783" s="5">
        <v>159</v>
      </c>
      <c r="AC1783" s="5">
        <v>22321</v>
      </c>
      <c r="AD1783" s="5">
        <v>0</v>
      </c>
      <c r="AE1783" s="5">
        <v>0</v>
      </c>
      <c r="AF1783" s="5">
        <v>1</v>
      </c>
      <c r="AG1783" s="5">
        <v>0</v>
      </c>
      <c r="AH1783" s="5">
        <v>0</v>
      </c>
      <c r="AI1783" s="6">
        <v>0</v>
      </c>
      <c r="AJ1783" s="6">
        <v>0</v>
      </c>
      <c r="AK1783" s="6">
        <v>0</v>
      </c>
      <c r="AL1783" s="6">
        <v>1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11">
        <v>0</v>
      </c>
      <c r="AT1783" s="5">
        <v>0</v>
      </c>
      <c r="AU1783" s="5">
        <v>0</v>
      </c>
      <c r="AV1783" s="5">
        <v>1</v>
      </c>
      <c r="AW1783" s="5">
        <v>0</v>
      </c>
      <c r="AX1783" s="5">
        <v>0</v>
      </c>
      <c r="AY1783" s="5">
        <v>0</v>
      </c>
      <c r="AZ1783" s="5">
        <v>0</v>
      </c>
    </row>
    <row r="1784" spans="1:52" ht="15.75" customHeight="1">
      <c r="A1784" s="4">
        <v>44378</v>
      </c>
      <c r="B1784" s="2" t="s">
        <v>4</v>
      </c>
      <c r="C1784" s="2">
        <v>4</v>
      </c>
      <c r="D1784" s="5" t="s">
        <v>5</v>
      </c>
      <c r="E1784" s="6">
        <v>48</v>
      </c>
      <c r="F1784" s="6">
        <f t="shared" si="0"/>
        <v>3.8712010109078911</v>
      </c>
      <c r="G1784" s="7">
        <v>1230631.71</v>
      </c>
      <c r="H1784" s="31">
        <f t="shared" si="111"/>
        <v>46875880.589999996</v>
      </c>
      <c r="I1784" s="10">
        <f t="shared" si="108"/>
        <v>17.663013827998395</v>
      </c>
      <c r="J1784" s="10">
        <v>0</v>
      </c>
      <c r="K1784" s="10">
        <v>471.44</v>
      </c>
      <c r="L1784" s="6">
        <f t="shared" si="59"/>
        <v>6.1557918405296581</v>
      </c>
      <c r="M1784" s="5">
        <v>151.51</v>
      </c>
      <c r="N1784" s="11">
        <f t="shared" si="60"/>
        <v>5.0272301676680922</v>
      </c>
      <c r="O1784" s="5">
        <v>0</v>
      </c>
      <c r="P1784" s="5">
        <v>1</v>
      </c>
      <c r="Q1784" s="5">
        <v>1</v>
      </c>
      <c r="R1784" s="5">
        <v>1</v>
      </c>
      <c r="S1784" s="5">
        <f t="shared" si="61"/>
        <v>0</v>
      </c>
      <c r="T1784" s="5">
        <v>774.0556881</v>
      </c>
      <c r="U1784" s="5">
        <f t="shared" si="4"/>
        <v>6.6516438194511736</v>
      </c>
      <c r="V1784" s="2">
        <v>0</v>
      </c>
      <c r="W1784" s="12">
        <v>0</v>
      </c>
      <c r="X1784" s="5">
        <v>1.9831650000000001</v>
      </c>
      <c r="Y1784" s="6">
        <f t="shared" si="109"/>
        <v>124.68626691580889</v>
      </c>
      <c r="Z1784" s="5">
        <v>265</v>
      </c>
      <c r="AA1784" s="5">
        <v>1034837</v>
      </c>
      <c r="AB1784" s="5">
        <v>92</v>
      </c>
      <c r="AC1784" s="5">
        <v>23422</v>
      </c>
      <c r="AD1784" s="5">
        <v>0</v>
      </c>
      <c r="AE1784" s="5">
        <v>904830</v>
      </c>
      <c r="AF1784" s="5">
        <v>1</v>
      </c>
      <c r="AG1784" s="5">
        <v>0</v>
      </c>
      <c r="AH1784" s="5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1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11">
        <v>0</v>
      </c>
      <c r="AT1784" s="5">
        <v>0</v>
      </c>
      <c r="AU1784" s="5">
        <v>0</v>
      </c>
      <c r="AV1784" s="5">
        <v>1</v>
      </c>
      <c r="AW1784" s="5">
        <v>0</v>
      </c>
      <c r="AX1784" s="5">
        <v>0</v>
      </c>
      <c r="AY1784" s="5">
        <v>0</v>
      </c>
      <c r="AZ1784" s="5">
        <v>0</v>
      </c>
    </row>
    <row r="1785" spans="1:52" ht="15.75" customHeight="1">
      <c r="A1785" s="4">
        <v>44409</v>
      </c>
      <c r="B1785" s="2" t="s">
        <v>4</v>
      </c>
      <c r="C1785" s="2">
        <v>4</v>
      </c>
      <c r="D1785" s="5" t="s">
        <v>5</v>
      </c>
      <c r="E1785" s="6">
        <v>34.5</v>
      </c>
      <c r="F1785" s="6">
        <f t="shared" si="0"/>
        <v>3.5409593240373143</v>
      </c>
      <c r="G1785" s="7">
        <v>1358489.55</v>
      </c>
      <c r="H1785" s="31">
        <f t="shared" si="111"/>
        <v>48234370.139999993</v>
      </c>
      <c r="I1785" s="10">
        <f t="shared" si="108"/>
        <v>17.691582398348739</v>
      </c>
      <c r="J1785" s="10">
        <v>0</v>
      </c>
      <c r="K1785" s="10">
        <v>508.07</v>
      </c>
      <c r="L1785" s="6">
        <f t="shared" si="59"/>
        <v>6.2306192333611756</v>
      </c>
      <c r="M1785" s="5">
        <v>150.94</v>
      </c>
      <c r="N1785" s="11">
        <f t="shared" si="60"/>
        <v>5.0234857060750757</v>
      </c>
      <c r="O1785" s="5">
        <v>0</v>
      </c>
      <c r="P1785" s="5">
        <v>1</v>
      </c>
      <c r="Q1785" s="5">
        <v>1</v>
      </c>
      <c r="R1785" s="5">
        <v>1</v>
      </c>
      <c r="S1785" s="5">
        <f t="shared" si="61"/>
        <v>0</v>
      </c>
      <c r="T1785" s="5">
        <v>774.0556881</v>
      </c>
      <c r="U1785" s="5">
        <f t="shared" si="4"/>
        <v>6.6516438194511736</v>
      </c>
      <c r="V1785" s="2">
        <v>0</v>
      </c>
      <c r="W1785" s="12">
        <v>0</v>
      </c>
      <c r="X1785" s="5">
        <v>2.0370010000000001</v>
      </c>
      <c r="Y1785" s="6">
        <f t="shared" si="109"/>
        <v>128.07106337282556</v>
      </c>
      <c r="Z1785" s="5">
        <v>587</v>
      </c>
      <c r="AA1785" s="5">
        <v>1163688</v>
      </c>
      <c r="AB1785" s="5">
        <v>37</v>
      </c>
      <c r="AC1785" s="5">
        <v>25889</v>
      </c>
      <c r="AD1785" s="5">
        <v>0</v>
      </c>
      <c r="AE1785" s="5">
        <v>0</v>
      </c>
      <c r="AF1785" s="5">
        <v>1</v>
      </c>
      <c r="AG1785" s="5">
        <v>0</v>
      </c>
      <c r="AH1785" s="5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1</v>
      </c>
      <c r="AO1785" s="6">
        <v>0</v>
      </c>
      <c r="AP1785" s="6">
        <v>0</v>
      </c>
      <c r="AQ1785" s="6">
        <v>0</v>
      </c>
      <c r="AR1785" s="6">
        <v>0</v>
      </c>
      <c r="AS1785" s="11">
        <v>0</v>
      </c>
      <c r="AT1785" s="5">
        <v>0</v>
      </c>
      <c r="AU1785" s="5">
        <v>0</v>
      </c>
      <c r="AV1785" s="5">
        <v>1</v>
      </c>
      <c r="AW1785" s="5">
        <v>0</v>
      </c>
      <c r="AX1785" s="5">
        <v>0</v>
      </c>
      <c r="AY1785" s="5">
        <v>0</v>
      </c>
      <c r="AZ1785" s="5">
        <v>0</v>
      </c>
    </row>
    <row r="1786" spans="1:52" ht="15.75" customHeight="1">
      <c r="A1786" s="4">
        <v>44440</v>
      </c>
      <c r="B1786" s="2" t="s">
        <v>4</v>
      </c>
      <c r="C1786" s="2">
        <v>4</v>
      </c>
      <c r="D1786" s="5" t="s">
        <v>5</v>
      </c>
      <c r="E1786" s="6">
        <v>33</v>
      </c>
      <c r="F1786" s="6">
        <f t="shared" si="0"/>
        <v>3.4965075614664802</v>
      </c>
      <c r="G1786" s="7">
        <v>1246613.94</v>
      </c>
      <c r="H1786" s="31">
        <f t="shared" si="111"/>
        <v>49480984.079999991</v>
      </c>
      <c r="I1786" s="10">
        <f t="shared" si="108"/>
        <v>17.717098993730563</v>
      </c>
      <c r="J1786" s="10">
        <v>0</v>
      </c>
      <c r="K1786" s="10">
        <v>471.44</v>
      </c>
      <c r="L1786" s="6">
        <f t="shared" si="59"/>
        <v>6.1557918405296581</v>
      </c>
      <c r="M1786" s="5">
        <v>153.75</v>
      </c>
      <c r="N1786" s="11">
        <f t="shared" si="60"/>
        <v>5.0418109115647054</v>
      </c>
      <c r="O1786" s="5">
        <v>0</v>
      </c>
      <c r="P1786" s="5">
        <v>1</v>
      </c>
      <c r="Q1786" s="5">
        <v>1</v>
      </c>
      <c r="R1786" s="5">
        <v>1</v>
      </c>
      <c r="S1786" s="5">
        <f t="shared" si="61"/>
        <v>0</v>
      </c>
      <c r="T1786" s="5">
        <v>774.0556881</v>
      </c>
      <c r="U1786" s="5">
        <f t="shared" si="4"/>
        <v>6.6516438194511736</v>
      </c>
      <c r="V1786" s="2">
        <v>0</v>
      </c>
      <c r="W1786" s="12">
        <v>0</v>
      </c>
      <c r="X1786" s="5">
        <v>1.940342</v>
      </c>
      <c r="Y1786" s="6">
        <f t="shared" si="109"/>
        <v>121.9938837766673</v>
      </c>
      <c r="Z1786" s="5">
        <v>473</v>
      </c>
      <c r="AA1786" s="5">
        <v>1246538</v>
      </c>
      <c r="AB1786" s="5">
        <v>9</v>
      </c>
      <c r="AC1786" s="5">
        <v>27785</v>
      </c>
      <c r="AD1786" s="5">
        <v>0</v>
      </c>
      <c r="AE1786" s="5">
        <v>0</v>
      </c>
      <c r="AF1786" s="5">
        <v>1</v>
      </c>
      <c r="AG1786" s="5">
        <v>0</v>
      </c>
      <c r="AH1786" s="5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1</v>
      </c>
      <c r="AP1786" s="6">
        <v>0</v>
      </c>
      <c r="AQ1786" s="6">
        <v>0</v>
      </c>
      <c r="AR1786" s="6">
        <v>0</v>
      </c>
      <c r="AS1786" s="11">
        <v>0</v>
      </c>
      <c r="AT1786" s="5">
        <v>0</v>
      </c>
      <c r="AU1786" s="5">
        <v>0</v>
      </c>
      <c r="AV1786" s="5">
        <v>1</v>
      </c>
      <c r="AW1786" s="5">
        <v>0</v>
      </c>
      <c r="AX1786" s="5">
        <v>0</v>
      </c>
      <c r="AY1786" s="5">
        <v>0</v>
      </c>
      <c r="AZ1786" s="5">
        <v>0</v>
      </c>
    </row>
    <row r="1787" spans="1:52" ht="15.75" customHeight="1">
      <c r="A1787" s="4">
        <v>44470</v>
      </c>
      <c r="B1787" s="2" t="s">
        <v>4</v>
      </c>
      <c r="C1787" s="2">
        <v>4</v>
      </c>
      <c r="D1787" s="5" t="s">
        <v>5</v>
      </c>
      <c r="E1787" s="6">
        <v>57</v>
      </c>
      <c r="F1787" s="6">
        <f t="shared" si="0"/>
        <v>4.0430512678345503</v>
      </c>
      <c r="G1787" s="7">
        <v>767147.04</v>
      </c>
      <c r="H1787" s="31">
        <f t="shared" si="111"/>
        <v>50248131.11999999</v>
      </c>
      <c r="I1787" s="10">
        <f t="shared" si="108"/>
        <v>17.732483912570043</v>
      </c>
      <c r="J1787" s="10">
        <v>0</v>
      </c>
      <c r="K1787" s="10">
        <v>461.8</v>
      </c>
      <c r="L1787" s="6">
        <f t="shared" si="59"/>
        <v>6.1351318969203952</v>
      </c>
      <c r="M1787" s="11"/>
      <c r="N1787" s="11">
        <f t="shared" si="60"/>
        <v>0</v>
      </c>
      <c r="O1787" s="5">
        <v>0</v>
      </c>
      <c r="P1787" s="5">
        <v>1</v>
      </c>
      <c r="Q1787" s="5">
        <v>1</v>
      </c>
      <c r="R1787" s="5">
        <v>1</v>
      </c>
      <c r="S1787" s="5">
        <f t="shared" si="61"/>
        <v>0</v>
      </c>
      <c r="T1787" s="5">
        <v>774.0556881</v>
      </c>
      <c r="U1787" s="5">
        <f t="shared" si="4"/>
        <v>6.6516438194511736</v>
      </c>
      <c r="V1787" s="2">
        <v>0</v>
      </c>
      <c r="W1787" s="12">
        <v>0</v>
      </c>
      <c r="X1787" s="5">
        <v>1.93933</v>
      </c>
      <c r="Y1787" s="6">
        <f t="shared" si="109"/>
        <v>121.93025694676722</v>
      </c>
      <c r="Z1787" s="5">
        <v>319</v>
      </c>
      <c r="AA1787" s="5">
        <v>1273560</v>
      </c>
      <c r="AB1787" s="5">
        <v>5</v>
      </c>
      <c r="AC1787" s="5">
        <v>28456</v>
      </c>
      <c r="AD1787" s="5">
        <v>0</v>
      </c>
      <c r="AE1787" s="5">
        <v>0</v>
      </c>
      <c r="AF1787" s="5">
        <v>1</v>
      </c>
      <c r="AG1787" s="5">
        <v>0</v>
      </c>
      <c r="AH1787" s="5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1</v>
      </c>
      <c r="AQ1787" s="6">
        <v>0</v>
      </c>
      <c r="AR1787" s="6">
        <v>0</v>
      </c>
      <c r="AS1787" s="11">
        <v>0</v>
      </c>
      <c r="AT1787" s="5">
        <v>0</v>
      </c>
      <c r="AU1787" s="5">
        <v>0</v>
      </c>
      <c r="AV1787" s="5">
        <v>1</v>
      </c>
      <c r="AW1787" s="5">
        <v>0</v>
      </c>
      <c r="AX1787" s="5">
        <v>0</v>
      </c>
      <c r="AY1787" s="5">
        <v>0</v>
      </c>
      <c r="AZ1787" s="5">
        <v>0</v>
      </c>
    </row>
    <row r="1788" spans="1:52" ht="15.75" customHeight="1">
      <c r="A1788" s="4">
        <v>44501</v>
      </c>
      <c r="B1788" s="2" t="s">
        <v>4</v>
      </c>
      <c r="C1788" s="2">
        <v>4</v>
      </c>
      <c r="D1788" s="5" t="s">
        <v>5</v>
      </c>
      <c r="E1788" s="6">
        <v>42</v>
      </c>
      <c r="F1788" s="6">
        <f t="shared" si="0"/>
        <v>3.7376696182833684</v>
      </c>
      <c r="G1788" s="7">
        <v>655271.43000000005</v>
      </c>
      <c r="H1788" s="31">
        <f t="shared" si="111"/>
        <v>50903402.54999999</v>
      </c>
      <c r="I1788" s="10">
        <f t="shared" si="108"/>
        <v>17.745440327027207</v>
      </c>
      <c r="J1788" s="10">
        <v>0</v>
      </c>
      <c r="K1788" s="10">
        <v>516.14</v>
      </c>
      <c r="L1788" s="6">
        <f t="shared" si="59"/>
        <v>6.2463780465109942</v>
      </c>
      <c r="M1788" s="11"/>
      <c r="N1788" s="11">
        <f t="shared" si="60"/>
        <v>0</v>
      </c>
      <c r="O1788" s="5">
        <v>0</v>
      </c>
      <c r="P1788" s="5">
        <v>1</v>
      </c>
      <c r="Q1788" s="5">
        <v>1</v>
      </c>
      <c r="R1788" s="5">
        <v>1</v>
      </c>
      <c r="S1788" s="5">
        <f t="shared" si="61"/>
        <v>0</v>
      </c>
      <c r="T1788" s="5">
        <v>774.0556881</v>
      </c>
      <c r="U1788" s="5">
        <f t="shared" si="4"/>
        <v>6.6516438194511736</v>
      </c>
      <c r="V1788" s="2">
        <v>0</v>
      </c>
      <c r="W1788" s="12">
        <v>0</v>
      </c>
      <c r="X1788" s="5">
        <v>1.8839589999999999</v>
      </c>
      <c r="Y1788" s="6">
        <f t="shared" si="109"/>
        <v>118.44895141475386</v>
      </c>
      <c r="Z1788" s="5">
        <v>205</v>
      </c>
      <c r="AA1788" s="5">
        <v>1285254</v>
      </c>
      <c r="AB1788" s="5">
        <v>8</v>
      </c>
      <c r="AC1788" s="5">
        <v>28737</v>
      </c>
      <c r="AD1788" s="5">
        <v>0</v>
      </c>
      <c r="AE1788" s="5">
        <v>0</v>
      </c>
      <c r="AF1788" s="5">
        <v>1</v>
      </c>
      <c r="AG1788" s="5">
        <v>0</v>
      </c>
      <c r="AH1788" s="5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1</v>
      </c>
      <c r="AR1788" s="6">
        <v>0</v>
      </c>
      <c r="AS1788" s="11">
        <v>0</v>
      </c>
      <c r="AT1788" s="5">
        <v>0</v>
      </c>
      <c r="AU1788" s="5">
        <v>0</v>
      </c>
      <c r="AV1788" s="5">
        <v>1</v>
      </c>
      <c r="AW1788" s="5">
        <v>0</v>
      </c>
      <c r="AX1788" s="5">
        <v>0</v>
      </c>
      <c r="AY1788" s="5">
        <v>0</v>
      </c>
      <c r="AZ1788" s="5">
        <v>0</v>
      </c>
    </row>
    <row r="1789" spans="1:52" ht="15.75" customHeight="1">
      <c r="A1789" s="4">
        <v>44531</v>
      </c>
      <c r="B1789" s="2" t="s">
        <v>4</v>
      </c>
      <c r="C1789" s="2">
        <v>4</v>
      </c>
      <c r="D1789" s="5" t="s">
        <v>5</v>
      </c>
      <c r="E1789" s="6">
        <v>48</v>
      </c>
      <c r="F1789" s="6">
        <f t="shared" si="0"/>
        <v>3.8712010109078911</v>
      </c>
      <c r="G1789" s="7">
        <v>751164.81</v>
      </c>
      <c r="H1789" s="31">
        <f t="shared" si="111"/>
        <v>51654567.359999992</v>
      </c>
      <c r="I1789" s="10">
        <f t="shared" si="108"/>
        <v>17.760089178661932</v>
      </c>
      <c r="J1789" s="10">
        <v>0</v>
      </c>
      <c r="K1789" s="10">
        <v>518.45000000000005</v>
      </c>
      <c r="L1789" s="6">
        <f t="shared" si="59"/>
        <v>6.250843591004287</v>
      </c>
      <c r="M1789" s="11"/>
      <c r="N1789" s="11">
        <f t="shared" si="60"/>
        <v>0</v>
      </c>
      <c r="O1789" s="5">
        <v>0</v>
      </c>
      <c r="P1789" s="5">
        <v>1</v>
      </c>
      <c r="Q1789" s="5">
        <v>1</v>
      </c>
      <c r="R1789" s="5">
        <v>1</v>
      </c>
      <c r="S1789" s="5">
        <f t="shared" si="61"/>
        <v>0</v>
      </c>
      <c r="T1789" s="5">
        <v>774.0556881</v>
      </c>
      <c r="U1789" s="5">
        <f t="shared" si="4"/>
        <v>6.6516438194511736</v>
      </c>
      <c r="V1789" s="2">
        <v>0</v>
      </c>
      <c r="W1789" s="12">
        <v>0</v>
      </c>
      <c r="X1789" s="5">
        <v>1.82372</v>
      </c>
      <c r="Y1789" s="6">
        <f t="shared" si="109"/>
        <v>114.6615832266599</v>
      </c>
      <c r="Z1789" s="5">
        <v>70</v>
      </c>
      <c r="AA1789" s="5">
        <v>1295933</v>
      </c>
      <c r="AB1789" s="5">
        <v>6</v>
      </c>
      <c r="AC1789" s="5">
        <v>28933</v>
      </c>
      <c r="AD1789" s="5">
        <v>0</v>
      </c>
      <c r="AE1789" s="5">
        <v>0</v>
      </c>
      <c r="AF1789" s="5">
        <v>1</v>
      </c>
      <c r="AG1789" s="5">
        <v>0</v>
      </c>
      <c r="AH1789" s="5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1</v>
      </c>
      <c r="AS1789" s="11">
        <v>0</v>
      </c>
      <c r="AT1789" s="5">
        <v>0</v>
      </c>
      <c r="AU1789" s="5">
        <v>0</v>
      </c>
      <c r="AV1789" s="5">
        <v>1</v>
      </c>
      <c r="AW1789" s="5">
        <v>0</v>
      </c>
      <c r="AX1789" s="5">
        <v>0</v>
      </c>
      <c r="AY1789" s="5">
        <v>0</v>
      </c>
      <c r="AZ1789" s="5">
        <v>0</v>
      </c>
    </row>
    <row r="1790" spans="1:52" ht="15.75" customHeight="1">
      <c r="A1790" s="4">
        <v>44562</v>
      </c>
      <c r="B1790" s="2" t="s">
        <v>4</v>
      </c>
      <c r="C1790" s="2">
        <v>4</v>
      </c>
      <c r="D1790" s="5" t="s">
        <v>5</v>
      </c>
      <c r="E1790" s="6">
        <v>81.38</v>
      </c>
      <c r="F1790" s="6">
        <f t="shared" si="0"/>
        <v>4.3991295425735437</v>
      </c>
      <c r="G1790" s="7">
        <v>847058.19</v>
      </c>
      <c r="H1790" s="31">
        <f t="shared" si="111"/>
        <v>52501625.54999999</v>
      </c>
      <c r="I1790" s="10">
        <f t="shared" si="108"/>
        <v>17.776354689939655</v>
      </c>
      <c r="J1790" s="10">
        <v>0</v>
      </c>
      <c r="K1790" s="10">
        <v>511.96</v>
      </c>
      <c r="L1790" s="6">
        <f t="shared" si="59"/>
        <v>6.2382464969875908</v>
      </c>
      <c r="M1790" s="11"/>
      <c r="N1790" s="11">
        <f t="shared" si="60"/>
        <v>0</v>
      </c>
      <c r="O1790" s="5">
        <v>0</v>
      </c>
      <c r="P1790" s="5">
        <v>1</v>
      </c>
      <c r="Q1790" s="5">
        <v>1</v>
      </c>
      <c r="R1790" s="5">
        <v>1</v>
      </c>
      <c r="S1790" s="5">
        <f t="shared" si="61"/>
        <v>0</v>
      </c>
      <c r="T1790" s="5">
        <v>774.0556881</v>
      </c>
      <c r="U1790" s="5">
        <f t="shared" si="4"/>
        <v>6.6516438194511736</v>
      </c>
      <c r="V1790" s="2">
        <v>0</v>
      </c>
      <c r="W1790" s="12">
        <v>0</v>
      </c>
      <c r="X1790" s="5">
        <v>1.718072</v>
      </c>
      <c r="Y1790" s="6">
        <f t="shared" si="109"/>
        <v>108.01924397242669</v>
      </c>
      <c r="Z1790" s="5">
        <v>192</v>
      </c>
      <c r="AA1790" s="5">
        <v>1430366</v>
      </c>
      <c r="AB1790" s="5">
        <v>5</v>
      </c>
      <c r="AC1790" s="5">
        <v>29301</v>
      </c>
      <c r="AD1790" s="5">
        <v>0</v>
      </c>
      <c r="AE1790" s="5">
        <v>0</v>
      </c>
      <c r="AF1790" s="5">
        <v>1</v>
      </c>
      <c r="AG1790" s="5">
        <v>1</v>
      </c>
      <c r="AH1790" s="5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11">
        <v>0</v>
      </c>
      <c r="AT1790" s="5">
        <v>0</v>
      </c>
      <c r="AU1790" s="5">
        <v>0</v>
      </c>
      <c r="AV1790" s="5">
        <v>1</v>
      </c>
      <c r="AW1790" s="5">
        <v>0</v>
      </c>
      <c r="AX1790" s="5">
        <v>0</v>
      </c>
      <c r="AY1790" s="5">
        <v>0</v>
      </c>
      <c r="AZ1790" s="5">
        <v>0</v>
      </c>
    </row>
    <row r="1791" spans="1:52" ht="15.75" customHeight="1">
      <c r="A1791" s="4">
        <v>44593</v>
      </c>
      <c r="B1791" s="2" t="s">
        <v>4</v>
      </c>
      <c r="C1791" s="2">
        <v>4</v>
      </c>
      <c r="D1791" s="5" t="s">
        <v>5</v>
      </c>
      <c r="E1791" s="6">
        <v>75.12</v>
      </c>
      <c r="F1791" s="6">
        <f t="shared" si="0"/>
        <v>4.3190868349000073</v>
      </c>
      <c r="G1791" s="7">
        <v>942951.57</v>
      </c>
      <c r="H1791" s="31">
        <f t="shared" si="111"/>
        <v>53444577.11999999</v>
      </c>
      <c r="I1791" s="10">
        <f t="shared" si="108"/>
        <v>17.794155733225537</v>
      </c>
      <c r="J1791" s="10">
        <v>0</v>
      </c>
      <c r="K1791" s="10">
        <v>521.51</v>
      </c>
      <c r="L1791" s="6">
        <f t="shared" si="59"/>
        <v>6.2567284497123978</v>
      </c>
      <c r="M1791" s="11"/>
      <c r="N1791" s="11">
        <f t="shared" si="60"/>
        <v>0</v>
      </c>
      <c r="O1791" s="5">
        <v>0</v>
      </c>
      <c r="P1791" s="5">
        <v>1</v>
      </c>
      <c r="Q1791" s="5">
        <v>1</v>
      </c>
      <c r="R1791" s="5">
        <v>1</v>
      </c>
      <c r="S1791" s="5">
        <f t="shared" si="61"/>
        <v>0</v>
      </c>
      <c r="T1791" s="5">
        <v>774.0556881</v>
      </c>
      <c r="U1791" s="5">
        <f t="shared" si="4"/>
        <v>6.6516438194511736</v>
      </c>
      <c r="V1791" s="2">
        <v>0</v>
      </c>
      <c r="W1791" s="12">
        <v>0</v>
      </c>
      <c r="X1791" s="5">
        <v>1.716917</v>
      </c>
      <c r="Y1791" s="6">
        <f t="shared" si="109"/>
        <v>107.94662639482334</v>
      </c>
      <c r="Z1791" s="5">
        <v>970</v>
      </c>
      <c r="AA1791" s="5">
        <v>1510221</v>
      </c>
      <c r="AB1791" s="5">
        <v>25</v>
      </c>
      <c r="AC1791" s="5">
        <v>30196</v>
      </c>
      <c r="AD1791" s="5">
        <v>0</v>
      </c>
      <c r="AE1791" s="5">
        <v>0</v>
      </c>
      <c r="AF1791" s="5">
        <v>1</v>
      </c>
      <c r="AG1791" s="5">
        <v>0</v>
      </c>
      <c r="AH1791" s="5">
        <v>1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11">
        <v>0</v>
      </c>
      <c r="AT1791" s="5">
        <v>0</v>
      </c>
      <c r="AU1791" s="5">
        <v>0</v>
      </c>
      <c r="AV1791" s="5">
        <v>1</v>
      </c>
      <c r="AW1791" s="5">
        <v>0</v>
      </c>
      <c r="AX1791" s="5">
        <v>0</v>
      </c>
      <c r="AY1791" s="5">
        <v>0</v>
      </c>
      <c r="AZ1791" s="5">
        <v>0</v>
      </c>
    </row>
    <row r="1792" spans="1:52" ht="15.75" customHeight="1">
      <c r="A1792" s="4">
        <v>44621</v>
      </c>
      <c r="B1792" s="2" t="s">
        <v>4</v>
      </c>
      <c r="C1792" s="2">
        <v>4</v>
      </c>
      <c r="D1792" s="5" t="s">
        <v>5</v>
      </c>
      <c r="E1792" s="6">
        <v>56.34</v>
      </c>
      <c r="F1792" s="6">
        <f t="shared" si="0"/>
        <v>4.0314047624482265</v>
      </c>
      <c r="G1792" s="7">
        <v>1374471.78</v>
      </c>
      <c r="H1792" s="31">
        <f t="shared" si="111"/>
        <v>54819048.899999991</v>
      </c>
      <c r="I1792" s="10">
        <f t="shared" si="108"/>
        <v>17.81954829918093</v>
      </c>
      <c r="J1792" s="10">
        <v>0</v>
      </c>
      <c r="K1792" s="10">
        <v>520.9</v>
      </c>
      <c r="L1792" s="6">
        <f t="shared" si="59"/>
        <v>6.2555580847511454</v>
      </c>
      <c r="M1792" s="11"/>
      <c r="N1792" s="11">
        <f t="shared" si="60"/>
        <v>0</v>
      </c>
      <c r="O1792" s="5">
        <v>0</v>
      </c>
      <c r="P1792" s="5">
        <v>1</v>
      </c>
      <c r="Q1792" s="5">
        <v>1</v>
      </c>
      <c r="R1792" s="5">
        <v>1</v>
      </c>
      <c r="S1792" s="5">
        <f t="shared" si="61"/>
        <v>0</v>
      </c>
      <c r="T1792" s="5">
        <v>774.0556881</v>
      </c>
      <c r="U1792" s="5">
        <f t="shared" si="4"/>
        <v>6.6516438194511736</v>
      </c>
      <c r="V1792" s="2">
        <v>0</v>
      </c>
      <c r="W1792" s="12">
        <v>0</v>
      </c>
      <c r="X1792" s="5">
        <v>1.9338850000000001</v>
      </c>
      <c r="Y1792" s="6">
        <f t="shared" si="109"/>
        <v>121.5879169380657</v>
      </c>
      <c r="Z1792" s="5">
        <v>107</v>
      </c>
      <c r="AA1792" s="5">
        <v>1524973</v>
      </c>
      <c r="AB1792" s="5">
        <v>11</v>
      </c>
      <c r="AC1792" s="5">
        <v>30359</v>
      </c>
      <c r="AD1792" s="5">
        <v>0</v>
      </c>
      <c r="AE1792" s="5">
        <v>0</v>
      </c>
      <c r="AF1792" s="5">
        <v>1</v>
      </c>
      <c r="AG1792" s="5">
        <v>0</v>
      </c>
      <c r="AH1792" s="5">
        <v>0</v>
      </c>
      <c r="AI1792" s="6">
        <v>1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11">
        <v>0</v>
      </c>
      <c r="AT1792" s="5">
        <v>0</v>
      </c>
      <c r="AU1792" s="5">
        <v>0</v>
      </c>
      <c r="AV1792" s="5">
        <v>1</v>
      </c>
      <c r="AW1792" s="5">
        <v>0</v>
      </c>
      <c r="AX1792" s="5">
        <v>0</v>
      </c>
      <c r="AY1792" s="5">
        <v>0</v>
      </c>
      <c r="AZ1792" s="5">
        <v>0</v>
      </c>
    </row>
    <row r="1793" spans="1:52" ht="15.75" customHeight="1">
      <c r="A1793" s="4">
        <v>44652</v>
      </c>
      <c r="B1793" s="2" t="s">
        <v>4</v>
      </c>
      <c r="C1793" s="2">
        <v>4</v>
      </c>
      <c r="D1793" s="5" t="s">
        <v>5</v>
      </c>
      <c r="E1793" s="6">
        <v>43.82</v>
      </c>
      <c r="F1793" s="6">
        <f t="shared" si="0"/>
        <v>3.7800903341673204</v>
      </c>
      <c r="G1793" s="7">
        <v>1326525.0900000001</v>
      </c>
      <c r="H1793" s="31">
        <f t="shared" si="111"/>
        <v>56145573.989999995</v>
      </c>
      <c r="I1793" s="10">
        <f t="shared" si="108"/>
        <v>17.843458411286772</v>
      </c>
      <c r="J1793" s="10">
        <v>0</v>
      </c>
      <c r="K1793" s="10">
        <v>489.73</v>
      </c>
      <c r="L1793" s="6">
        <f t="shared" si="59"/>
        <v>6.1938542188289736</v>
      </c>
      <c r="M1793" s="11"/>
      <c r="N1793" s="11">
        <f t="shared" si="60"/>
        <v>0</v>
      </c>
      <c r="O1793" s="5">
        <v>0</v>
      </c>
      <c r="P1793" s="5">
        <v>1</v>
      </c>
      <c r="Q1793" s="5">
        <v>1</v>
      </c>
      <c r="R1793" s="5">
        <v>1</v>
      </c>
      <c r="S1793" s="5">
        <f t="shared" si="61"/>
        <v>0</v>
      </c>
      <c r="T1793" s="5">
        <v>774.0556881</v>
      </c>
      <c r="U1793" s="5">
        <f t="shared" si="4"/>
        <v>6.6516438194511736</v>
      </c>
      <c r="V1793" s="2">
        <v>0</v>
      </c>
      <c r="W1793" s="12">
        <v>0</v>
      </c>
      <c r="X1793" s="5">
        <v>2.0694309999999998</v>
      </c>
      <c r="Y1793" s="6">
        <f t="shared" si="109"/>
        <v>130.11001405826002</v>
      </c>
      <c r="Z1793" s="5">
        <v>104</v>
      </c>
      <c r="AA1793" s="5">
        <v>1527956</v>
      </c>
      <c r="AB1793" s="5">
        <v>5</v>
      </c>
      <c r="AC1793" s="5">
        <v>30369</v>
      </c>
      <c r="AD1793" s="5">
        <v>0</v>
      </c>
      <c r="AE1793" s="5">
        <v>106857</v>
      </c>
      <c r="AF1793" s="5">
        <v>1</v>
      </c>
      <c r="AG1793" s="5">
        <v>0</v>
      </c>
      <c r="AH1793" s="5">
        <v>0</v>
      </c>
      <c r="AI1793" s="6">
        <v>0</v>
      </c>
      <c r="AJ1793" s="6">
        <v>1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11">
        <v>0</v>
      </c>
      <c r="AT1793" s="5">
        <v>0</v>
      </c>
      <c r="AU1793" s="5">
        <v>0</v>
      </c>
      <c r="AV1793" s="5">
        <v>1</v>
      </c>
      <c r="AW1793" s="5">
        <v>0</v>
      </c>
      <c r="AX1793" s="5">
        <v>0</v>
      </c>
      <c r="AY1793" s="5">
        <v>0</v>
      </c>
      <c r="AZ1793" s="5">
        <v>0</v>
      </c>
    </row>
    <row r="1794" spans="1:52" ht="15.75" customHeight="1">
      <c r="A1794" s="9">
        <v>44682</v>
      </c>
      <c r="B1794" s="2" t="s">
        <v>4</v>
      </c>
      <c r="C1794" s="2">
        <v>4</v>
      </c>
      <c r="D1794" s="5" t="s">
        <v>5</v>
      </c>
      <c r="E1794" s="6">
        <v>93.9</v>
      </c>
      <c r="F1794" s="6">
        <f t="shared" si="0"/>
        <v>4.542230386214217</v>
      </c>
      <c r="G1794" s="7">
        <v>1198667.25</v>
      </c>
      <c r="H1794" s="31">
        <f t="shared" si="111"/>
        <v>57344241.239999995</v>
      </c>
      <c r="I1794" s="10">
        <f t="shared" si="108"/>
        <v>17.864582982199632</v>
      </c>
      <c r="J1794" s="10">
        <v>0</v>
      </c>
      <c r="K1794" s="10">
        <v>459.57</v>
      </c>
      <c r="L1794" s="6">
        <f t="shared" si="59"/>
        <v>6.1302912696927141</v>
      </c>
      <c r="M1794" s="11"/>
      <c r="N1794" s="11">
        <f t="shared" si="60"/>
        <v>0</v>
      </c>
      <c r="O1794" s="5">
        <v>0</v>
      </c>
      <c r="P1794" s="5">
        <v>1</v>
      </c>
      <c r="Q1794" s="5">
        <v>1</v>
      </c>
      <c r="R1794" s="5">
        <v>1</v>
      </c>
      <c r="S1794" s="5">
        <f t="shared" si="61"/>
        <v>0</v>
      </c>
      <c r="T1794" s="5">
        <v>774.0556881</v>
      </c>
      <c r="U1794" s="5">
        <f t="shared" si="4"/>
        <v>6.6516438194511736</v>
      </c>
      <c r="V1794" s="2">
        <v>0</v>
      </c>
      <c r="W1794" s="12">
        <v>0</v>
      </c>
      <c r="X1794" s="5">
        <v>2.1593019999999998</v>
      </c>
      <c r="Y1794" s="6">
        <f t="shared" si="109"/>
        <v>135.76041606413986</v>
      </c>
      <c r="Z1794" s="5">
        <v>377</v>
      </c>
      <c r="AA1794" s="5">
        <v>1530453</v>
      </c>
      <c r="AB1794" s="5">
        <v>4</v>
      </c>
      <c r="AC1794" s="5">
        <v>30379</v>
      </c>
      <c r="AD1794" s="5">
        <v>0</v>
      </c>
      <c r="AE1794" s="5">
        <v>206444</v>
      </c>
      <c r="AF1794" s="5">
        <v>1</v>
      </c>
      <c r="AG1794" s="5">
        <v>0</v>
      </c>
      <c r="AH1794" s="5">
        <v>0</v>
      </c>
      <c r="AI1794" s="6">
        <v>0</v>
      </c>
      <c r="AJ1794" s="6">
        <v>0</v>
      </c>
      <c r="AK1794" s="6">
        <v>1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11">
        <v>0</v>
      </c>
      <c r="AT1794" s="5">
        <v>0</v>
      </c>
      <c r="AU1794" s="5">
        <v>0</v>
      </c>
      <c r="AV1794" s="5">
        <v>1</v>
      </c>
      <c r="AW1794" s="5">
        <v>0</v>
      </c>
      <c r="AX1794" s="5">
        <v>0</v>
      </c>
      <c r="AY1794" s="5">
        <v>0</v>
      </c>
      <c r="AZ1794" s="5">
        <v>0</v>
      </c>
    </row>
    <row r="1795" spans="1:52" ht="15.75" customHeight="1">
      <c r="A1795" s="4">
        <v>44713</v>
      </c>
      <c r="B1795" s="2" t="s">
        <v>4</v>
      </c>
      <c r="C1795" s="2">
        <v>4</v>
      </c>
      <c r="D1795" s="5" t="s">
        <v>5</v>
      </c>
      <c r="E1795" s="6">
        <v>62.6</v>
      </c>
      <c r="F1795" s="6">
        <f t="shared" si="0"/>
        <v>4.1367652781060524</v>
      </c>
      <c r="G1795" s="7">
        <v>1214649.48</v>
      </c>
      <c r="H1795" s="31">
        <f t="shared" si="111"/>
        <v>58558890.719999991</v>
      </c>
      <c r="I1795" s="10">
        <f t="shared" ref="I1795:I1858" si="112">LN(H1795)</f>
        <v>17.885543484814967</v>
      </c>
      <c r="J1795" s="10">
        <v>0</v>
      </c>
      <c r="K1795" s="10">
        <v>551.27</v>
      </c>
      <c r="L1795" s="6">
        <f t="shared" si="59"/>
        <v>6.3122247072820477</v>
      </c>
      <c r="M1795" s="11"/>
      <c r="N1795" s="11">
        <f t="shared" si="60"/>
        <v>0</v>
      </c>
      <c r="O1795" s="5">
        <v>0</v>
      </c>
      <c r="P1795" s="5">
        <v>1</v>
      </c>
      <c r="Q1795" s="5">
        <v>1</v>
      </c>
      <c r="R1795" s="5">
        <v>1</v>
      </c>
      <c r="S1795" s="5">
        <f t="shared" si="61"/>
        <v>0</v>
      </c>
      <c r="T1795" s="5">
        <v>774.0556881</v>
      </c>
      <c r="U1795" s="5">
        <f t="shared" si="4"/>
        <v>6.6516438194511736</v>
      </c>
      <c r="V1795" s="2">
        <v>0</v>
      </c>
      <c r="W1795" s="12">
        <v>0</v>
      </c>
      <c r="X1795" s="5">
        <v>2.2223459999999999</v>
      </c>
      <c r="Y1795" s="6">
        <f t="shared" si="109"/>
        <v>139.72414122641342</v>
      </c>
      <c r="Z1795" s="5">
        <v>52</v>
      </c>
      <c r="AA1795" s="5">
        <v>1536479</v>
      </c>
      <c r="AB1795" s="5">
        <v>3</v>
      </c>
      <c r="AC1795" s="5">
        <v>30395</v>
      </c>
      <c r="AD1795" s="5">
        <v>0</v>
      </c>
      <c r="AE1795" s="5">
        <v>975945</v>
      </c>
      <c r="AF1795" s="5">
        <v>1</v>
      </c>
      <c r="AG1795" s="5">
        <v>0</v>
      </c>
      <c r="AH1795" s="5">
        <v>0</v>
      </c>
      <c r="AI1795" s="6">
        <v>0</v>
      </c>
      <c r="AJ1795" s="6">
        <v>0</v>
      </c>
      <c r="AK1795" s="6">
        <v>0</v>
      </c>
      <c r="AL1795" s="6">
        <v>1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11">
        <v>0</v>
      </c>
      <c r="AT1795" s="5">
        <v>0</v>
      </c>
      <c r="AU1795" s="5">
        <v>0</v>
      </c>
      <c r="AV1795" s="5">
        <v>1</v>
      </c>
      <c r="AW1795" s="5">
        <v>0</v>
      </c>
      <c r="AX1795" s="5">
        <v>0</v>
      </c>
      <c r="AY1795" s="5">
        <v>0</v>
      </c>
      <c r="AZ1795" s="5">
        <v>0</v>
      </c>
    </row>
    <row r="1796" spans="1:52" ht="15.75" customHeight="1">
      <c r="A1796" s="4">
        <v>44743</v>
      </c>
      <c r="B1796" s="2" t="s">
        <v>4</v>
      </c>
      <c r="C1796" s="2">
        <v>4</v>
      </c>
      <c r="D1796" s="5" t="s">
        <v>5</v>
      </c>
      <c r="E1796" s="6">
        <v>100.16</v>
      </c>
      <c r="F1796" s="6">
        <f t="shared" si="0"/>
        <v>4.6067689073517881</v>
      </c>
      <c r="G1796" s="7">
        <v>1230631.71</v>
      </c>
      <c r="H1796" s="31">
        <f t="shared" si="111"/>
        <v>59789522.429999992</v>
      </c>
      <c r="I1796" s="10">
        <f t="shared" si="112"/>
        <v>17.906340993369092</v>
      </c>
      <c r="J1796" s="10">
        <v>0</v>
      </c>
      <c r="K1796" s="10">
        <v>487.4</v>
      </c>
      <c r="L1796" s="6">
        <f t="shared" si="59"/>
        <v>6.1890851411911054</v>
      </c>
      <c r="M1796" s="11"/>
      <c r="N1796" s="11">
        <f t="shared" si="60"/>
        <v>0</v>
      </c>
      <c r="O1796" s="5">
        <v>0</v>
      </c>
      <c r="P1796" s="5">
        <v>1</v>
      </c>
      <c r="Q1796" s="5">
        <v>1</v>
      </c>
      <c r="R1796" s="5">
        <v>1</v>
      </c>
      <c r="S1796" s="5">
        <f t="shared" si="61"/>
        <v>0</v>
      </c>
      <c r="T1796" s="5">
        <v>774.0556881</v>
      </c>
      <c r="U1796" s="5">
        <f t="shared" si="4"/>
        <v>6.6516438194511736</v>
      </c>
      <c r="V1796" s="2">
        <v>0</v>
      </c>
      <c r="W1796" s="12">
        <v>0</v>
      </c>
      <c r="X1796" s="5">
        <v>2.324449</v>
      </c>
      <c r="Y1796" s="6">
        <f t="shared" si="109"/>
        <v>146.14359795891164</v>
      </c>
      <c r="Z1796" s="5">
        <v>1241</v>
      </c>
      <c r="AA1796" s="5">
        <v>1554591</v>
      </c>
      <c r="AB1796" s="5">
        <v>4</v>
      </c>
      <c r="AC1796" s="5">
        <v>30487</v>
      </c>
      <c r="AD1796" s="5">
        <v>0</v>
      </c>
      <c r="AE1796" s="5">
        <v>0</v>
      </c>
      <c r="AF1796" s="5">
        <v>1</v>
      </c>
      <c r="AG1796" s="5">
        <v>0</v>
      </c>
      <c r="AH1796" s="5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1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11">
        <v>0</v>
      </c>
      <c r="AT1796" s="5">
        <v>0</v>
      </c>
      <c r="AU1796" s="5">
        <v>0</v>
      </c>
      <c r="AV1796" s="5">
        <v>1</v>
      </c>
      <c r="AW1796" s="5">
        <v>0</v>
      </c>
      <c r="AX1796" s="5">
        <v>0</v>
      </c>
      <c r="AY1796" s="5">
        <v>0</v>
      </c>
      <c r="AZ1796" s="5">
        <v>0</v>
      </c>
    </row>
    <row r="1797" spans="1:52" ht="15.75" customHeight="1">
      <c r="A1797" s="4">
        <v>44774</v>
      </c>
      <c r="B1797" s="2" t="s">
        <v>4</v>
      </c>
      <c r="C1797" s="2">
        <v>4</v>
      </c>
      <c r="D1797" s="5" t="s">
        <v>5</v>
      </c>
      <c r="E1797" s="6">
        <v>71.989999999999995</v>
      </c>
      <c r="F1797" s="6">
        <f t="shared" si="0"/>
        <v>4.2765272204812117</v>
      </c>
      <c r="G1797" s="7">
        <v>1358489.55</v>
      </c>
      <c r="H1797" s="31">
        <f t="shared" si="111"/>
        <v>61148011.979999989</v>
      </c>
      <c r="I1797" s="10">
        <f t="shared" si="112"/>
        <v>17.928807909021142</v>
      </c>
      <c r="J1797" s="10">
        <v>0</v>
      </c>
      <c r="K1797" s="10">
        <v>517.33000000000004</v>
      </c>
      <c r="L1797" s="6">
        <f t="shared" si="59"/>
        <v>6.2486809687553269</v>
      </c>
      <c r="M1797" s="11"/>
      <c r="N1797" s="11">
        <f t="shared" si="60"/>
        <v>0</v>
      </c>
      <c r="O1797" s="5">
        <v>0</v>
      </c>
      <c r="P1797" s="5">
        <v>1</v>
      </c>
      <c r="Q1797" s="5">
        <v>1</v>
      </c>
      <c r="R1797" s="5">
        <v>1</v>
      </c>
      <c r="S1797" s="5">
        <f t="shared" si="61"/>
        <v>0</v>
      </c>
      <c r="T1797" s="5">
        <v>774.0556881</v>
      </c>
      <c r="U1797" s="5">
        <f t="shared" si="4"/>
        <v>6.6516438194511736</v>
      </c>
      <c r="V1797" s="2">
        <v>0</v>
      </c>
      <c r="W1797" s="12">
        <v>0</v>
      </c>
      <c r="X1797" s="5">
        <v>2.6614779999999998</v>
      </c>
      <c r="Y1797" s="6">
        <f t="shared" si="109"/>
        <v>167.33340710357086</v>
      </c>
      <c r="Z1797" s="5">
        <v>448</v>
      </c>
      <c r="AA1797" s="5">
        <v>1569076</v>
      </c>
      <c r="AB1797" s="5">
        <v>5</v>
      </c>
      <c r="AC1797" s="5">
        <v>30581</v>
      </c>
      <c r="AD1797" s="5">
        <v>0</v>
      </c>
      <c r="AE1797" s="5">
        <v>189733</v>
      </c>
      <c r="AF1797" s="5">
        <v>1</v>
      </c>
      <c r="AG1797" s="5">
        <v>0</v>
      </c>
      <c r="AH1797" s="5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1</v>
      </c>
      <c r="AO1797" s="6">
        <v>0</v>
      </c>
      <c r="AP1797" s="6">
        <v>0</v>
      </c>
      <c r="AQ1797" s="6">
        <v>0</v>
      </c>
      <c r="AR1797" s="6">
        <v>0</v>
      </c>
      <c r="AS1797" s="11">
        <v>0</v>
      </c>
      <c r="AT1797" s="5">
        <v>0</v>
      </c>
      <c r="AU1797" s="5">
        <v>0</v>
      </c>
      <c r="AV1797" s="5">
        <v>1</v>
      </c>
      <c r="AW1797" s="5">
        <v>0</v>
      </c>
      <c r="AX1797" s="5">
        <v>0</v>
      </c>
      <c r="AY1797" s="5">
        <v>0</v>
      </c>
      <c r="AZ1797" s="5">
        <v>0</v>
      </c>
    </row>
    <row r="1798" spans="1:52" ht="15.75" customHeight="1">
      <c r="A1798" s="4">
        <v>44805</v>
      </c>
      <c r="B1798" s="2" t="s">
        <v>4</v>
      </c>
      <c r="C1798" s="2">
        <v>4</v>
      </c>
      <c r="D1798" s="5" t="s">
        <v>5</v>
      </c>
      <c r="E1798" s="6">
        <v>68.86</v>
      </c>
      <c r="F1798" s="6">
        <f t="shared" si="0"/>
        <v>4.2320754579103781</v>
      </c>
      <c r="G1798" s="7">
        <v>1246613.94</v>
      </c>
      <c r="H1798" s="31">
        <f t="shared" si="111"/>
        <v>62394625.919999987</v>
      </c>
      <c r="I1798" s="10">
        <f t="shared" si="112"/>
        <v>17.948989706553927</v>
      </c>
      <c r="J1798" s="10">
        <v>0</v>
      </c>
      <c r="K1798" s="10">
        <v>496.1</v>
      </c>
      <c r="L1798" s="6">
        <f t="shared" si="59"/>
        <v>6.2067775193070034</v>
      </c>
      <c r="M1798" s="11"/>
      <c r="N1798" s="11">
        <f t="shared" si="60"/>
        <v>0</v>
      </c>
      <c r="O1798" s="5">
        <v>0</v>
      </c>
      <c r="P1798" s="5">
        <v>1</v>
      </c>
      <c r="Q1798" s="5">
        <v>1</v>
      </c>
      <c r="R1798" s="5">
        <v>1</v>
      </c>
      <c r="S1798" s="5">
        <f t="shared" si="61"/>
        <v>0</v>
      </c>
      <c r="T1798" s="5">
        <v>774.0556881</v>
      </c>
      <c r="U1798" s="5">
        <f t="shared" si="4"/>
        <v>6.6516438194511736</v>
      </c>
      <c r="V1798" s="2">
        <v>0</v>
      </c>
      <c r="W1798" s="12">
        <v>0</v>
      </c>
      <c r="X1798" s="5">
        <v>2.4851540000000001</v>
      </c>
      <c r="Y1798" s="6">
        <f t="shared" si="109"/>
        <v>156.24750082362795</v>
      </c>
      <c r="Z1798" s="5">
        <v>3243</v>
      </c>
      <c r="AA1798" s="5">
        <v>1572598</v>
      </c>
      <c r="AB1798" s="5">
        <v>2</v>
      </c>
      <c r="AC1798" s="5">
        <v>30616</v>
      </c>
      <c r="AD1798" s="5">
        <v>0</v>
      </c>
      <c r="AE1798" s="5">
        <v>142403</v>
      </c>
      <c r="AF1798" s="5">
        <v>1</v>
      </c>
      <c r="AG1798" s="5">
        <v>0</v>
      </c>
      <c r="AH1798" s="5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1</v>
      </c>
      <c r="AP1798" s="6">
        <v>0</v>
      </c>
      <c r="AQ1798" s="6">
        <v>0</v>
      </c>
      <c r="AR1798" s="6">
        <v>0</v>
      </c>
      <c r="AS1798" s="11">
        <v>0</v>
      </c>
      <c r="AT1798" s="5">
        <v>0</v>
      </c>
      <c r="AU1798" s="5">
        <v>0</v>
      </c>
      <c r="AV1798" s="5">
        <v>1</v>
      </c>
      <c r="AW1798" s="5">
        <v>0</v>
      </c>
      <c r="AX1798" s="5">
        <v>0</v>
      </c>
      <c r="AY1798" s="5">
        <v>0</v>
      </c>
      <c r="AZ1798" s="5">
        <v>0</v>
      </c>
    </row>
    <row r="1799" spans="1:52" ht="15.75" customHeight="1">
      <c r="A1799" s="4">
        <v>44835</v>
      </c>
      <c r="B1799" s="2" t="s">
        <v>4</v>
      </c>
      <c r="C1799" s="2">
        <v>4</v>
      </c>
      <c r="D1799" s="5" t="s">
        <v>5</v>
      </c>
      <c r="E1799" s="6">
        <v>118.94</v>
      </c>
      <c r="F1799" s="6">
        <f t="shared" si="0"/>
        <v>4.7786191642784477</v>
      </c>
      <c r="G1799" s="7">
        <v>767147.04</v>
      </c>
      <c r="H1799" s="31">
        <f t="shared" si="111"/>
        <v>63161772.959999986</v>
      </c>
      <c r="I1799" s="10">
        <f t="shared" si="112"/>
        <v>17.961209817888705</v>
      </c>
      <c r="J1799" s="10">
        <v>0</v>
      </c>
      <c r="K1799" s="10">
        <v>1</v>
      </c>
      <c r="L1799" s="6">
        <f t="shared" si="59"/>
        <v>0</v>
      </c>
      <c r="M1799" s="11"/>
      <c r="N1799" s="11">
        <f t="shared" si="60"/>
        <v>0</v>
      </c>
      <c r="O1799" s="5">
        <v>0</v>
      </c>
      <c r="P1799" s="5">
        <v>1</v>
      </c>
      <c r="Q1799" s="5">
        <v>1</v>
      </c>
      <c r="R1799" s="5">
        <v>1</v>
      </c>
      <c r="S1799" s="5">
        <f t="shared" si="61"/>
        <v>0</v>
      </c>
      <c r="T1799" s="5">
        <v>774.05568809999897</v>
      </c>
      <c r="U1799" s="5">
        <f t="shared" si="4"/>
        <v>6.6516438194511727</v>
      </c>
      <c r="V1799" s="2">
        <v>0</v>
      </c>
      <c r="W1799" s="12">
        <v>0</v>
      </c>
      <c r="X1799" s="5">
        <v>2.5774020000000002</v>
      </c>
      <c r="Y1799" s="6">
        <f t="shared" si="109"/>
        <v>162.04735043293908</v>
      </c>
      <c r="Z1799" s="5">
        <v>125</v>
      </c>
      <c r="AB1799" s="5">
        <v>5</v>
      </c>
      <c r="AD1799" s="5">
        <v>0</v>
      </c>
      <c r="AE1799" s="5">
        <v>0</v>
      </c>
      <c r="AF1799" s="5">
        <v>1</v>
      </c>
      <c r="AG1799" s="5">
        <v>0</v>
      </c>
      <c r="AH1799" s="5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1</v>
      </c>
      <c r="AQ1799" s="6">
        <v>0</v>
      </c>
      <c r="AR1799" s="6">
        <v>0</v>
      </c>
      <c r="AS1799" s="11">
        <v>0</v>
      </c>
      <c r="AT1799" s="5">
        <v>0</v>
      </c>
      <c r="AU1799" s="5">
        <v>0</v>
      </c>
      <c r="AV1799" s="5">
        <v>1</v>
      </c>
      <c r="AW1799" s="5">
        <v>0</v>
      </c>
      <c r="AX1799" s="5">
        <v>0</v>
      </c>
      <c r="AY1799" s="5">
        <v>0</v>
      </c>
      <c r="AZ1799" s="5">
        <v>0</v>
      </c>
    </row>
    <row r="1800" spans="1:52" ht="15.75" customHeight="1">
      <c r="A1800" s="4">
        <v>44866</v>
      </c>
      <c r="B1800" s="2" t="s">
        <v>4</v>
      </c>
      <c r="C1800" s="2">
        <v>4</v>
      </c>
      <c r="D1800" s="5" t="s">
        <v>5</v>
      </c>
      <c r="E1800" s="6">
        <v>87.64</v>
      </c>
      <c r="F1800" s="6">
        <f t="shared" si="0"/>
        <v>4.4732375147272654</v>
      </c>
      <c r="G1800" s="7">
        <v>655271.43000000005</v>
      </c>
      <c r="H1800" s="31">
        <f t="shared" si="111"/>
        <v>63817044.389999986</v>
      </c>
      <c r="I1800" s="10">
        <f t="shared" si="112"/>
        <v>17.971530866084166</v>
      </c>
      <c r="J1800" s="10">
        <v>0</v>
      </c>
      <c r="K1800" s="10">
        <v>1</v>
      </c>
      <c r="L1800" s="6">
        <f t="shared" si="59"/>
        <v>0</v>
      </c>
      <c r="M1800" s="11"/>
      <c r="N1800" s="11">
        <f t="shared" si="60"/>
        <v>0</v>
      </c>
      <c r="O1800" s="5">
        <v>0</v>
      </c>
      <c r="P1800" s="5">
        <v>1</v>
      </c>
      <c r="Q1800" s="5">
        <v>1</v>
      </c>
      <c r="R1800" s="5">
        <v>1</v>
      </c>
      <c r="S1800" s="5">
        <f t="shared" si="61"/>
        <v>0</v>
      </c>
      <c r="T1800" s="5">
        <v>774.05568809999897</v>
      </c>
      <c r="U1800" s="5">
        <f t="shared" si="4"/>
        <v>6.6516438194511727</v>
      </c>
      <c r="V1800" s="2">
        <v>0</v>
      </c>
      <c r="W1800" s="12">
        <v>0</v>
      </c>
      <c r="X1800" s="5">
        <v>2.503479</v>
      </c>
      <c r="Y1800" s="6">
        <f t="shared" si="109"/>
        <v>157.39963684923961</v>
      </c>
      <c r="Z1800" s="5">
        <v>123</v>
      </c>
      <c r="AB1800" s="5">
        <v>2</v>
      </c>
      <c r="AD1800" s="5">
        <v>0</v>
      </c>
      <c r="AE1800" s="5">
        <v>83417</v>
      </c>
      <c r="AF1800" s="5">
        <v>1</v>
      </c>
      <c r="AG1800" s="5">
        <v>0</v>
      </c>
      <c r="AH1800" s="5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1</v>
      </c>
      <c r="AR1800" s="6">
        <v>0</v>
      </c>
      <c r="AS1800" s="11">
        <v>0</v>
      </c>
      <c r="AT1800" s="5">
        <v>0</v>
      </c>
      <c r="AU1800" s="5">
        <v>0</v>
      </c>
      <c r="AV1800" s="5">
        <v>1</v>
      </c>
      <c r="AW1800" s="5">
        <v>0</v>
      </c>
      <c r="AX1800" s="5">
        <v>0</v>
      </c>
      <c r="AY1800" s="5">
        <v>0</v>
      </c>
      <c r="AZ1800" s="5">
        <v>0</v>
      </c>
    </row>
    <row r="1801" spans="1:52" ht="15.75" customHeight="1">
      <c r="A1801" s="4">
        <v>44896</v>
      </c>
      <c r="B1801" s="2" t="s">
        <v>4</v>
      </c>
      <c r="C1801" s="2">
        <v>4</v>
      </c>
      <c r="D1801" s="5" t="s">
        <v>5</v>
      </c>
      <c r="E1801" s="6">
        <v>100.16</v>
      </c>
      <c r="F1801" s="6">
        <f t="shared" si="0"/>
        <v>4.6067689073517881</v>
      </c>
      <c r="G1801" s="7">
        <v>751164.81</v>
      </c>
      <c r="H1801" s="31">
        <f t="shared" si="111"/>
        <v>64568209.199999988</v>
      </c>
      <c r="I1801" s="10">
        <f t="shared" si="112"/>
        <v>17.983232729976141</v>
      </c>
      <c r="J1801" s="10">
        <v>0</v>
      </c>
      <c r="K1801" s="10">
        <v>1</v>
      </c>
      <c r="L1801" s="6">
        <f t="shared" si="59"/>
        <v>0</v>
      </c>
      <c r="M1801" s="11"/>
      <c r="N1801" s="11">
        <f t="shared" si="60"/>
        <v>0</v>
      </c>
      <c r="O1801" s="5">
        <v>0</v>
      </c>
      <c r="P1801" s="5">
        <v>1</v>
      </c>
      <c r="Q1801" s="5">
        <v>1</v>
      </c>
      <c r="R1801" s="5">
        <v>1</v>
      </c>
      <c r="S1801" s="5">
        <f t="shared" si="61"/>
        <v>0</v>
      </c>
      <c r="T1801" s="5">
        <v>774.05568809999897</v>
      </c>
      <c r="U1801" s="5">
        <f t="shared" si="4"/>
        <v>6.6516438194511727</v>
      </c>
      <c r="V1801" s="2">
        <v>0</v>
      </c>
      <c r="W1801" s="12">
        <v>0</v>
      </c>
      <c r="X1801" s="5">
        <v>2.5426690000000001</v>
      </c>
      <c r="Y1801" s="6">
        <f t="shared" si="109"/>
        <v>159.86360469882882</v>
      </c>
      <c r="Z1801" s="5">
        <v>127</v>
      </c>
      <c r="AB1801" s="5">
        <v>3</v>
      </c>
      <c r="AD1801" s="5">
        <v>0</v>
      </c>
      <c r="AE1801" s="5">
        <v>0</v>
      </c>
      <c r="AF1801" s="5">
        <v>1</v>
      </c>
      <c r="AG1801" s="5">
        <v>0</v>
      </c>
      <c r="AH1801" s="5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1</v>
      </c>
      <c r="AS1801" s="11">
        <v>0</v>
      </c>
      <c r="AT1801" s="5">
        <v>0</v>
      </c>
      <c r="AU1801" s="5">
        <v>0</v>
      </c>
      <c r="AV1801" s="5">
        <v>1</v>
      </c>
      <c r="AW1801" s="5">
        <v>0</v>
      </c>
      <c r="AX1801" s="5">
        <v>0</v>
      </c>
      <c r="AY1801" s="5">
        <v>0</v>
      </c>
      <c r="AZ1801" s="5">
        <v>0</v>
      </c>
    </row>
    <row r="1802" spans="1:52" ht="15.75" customHeight="1">
      <c r="A1802" s="4">
        <v>43101</v>
      </c>
      <c r="B1802" s="2" t="s">
        <v>24</v>
      </c>
      <c r="C1802" s="2">
        <v>5</v>
      </c>
      <c r="D1802" s="5" t="s">
        <v>20</v>
      </c>
      <c r="E1802" s="6">
        <v>34.558549999999997</v>
      </c>
      <c r="F1802" s="6">
        <f t="shared" si="0"/>
        <v>3.542654987037158</v>
      </c>
      <c r="G1802" s="7">
        <v>457.92</v>
      </c>
      <c r="H1802" s="7">
        <v>457.92</v>
      </c>
      <c r="I1802" s="10">
        <f t="shared" si="112"/>
        <v>6.1266944963680858</v>
      </c>
      <c r="J1802" s="10">
        <v>0</v>
      </c>
      <c r="K1802" s="10">
        <v>362.83</v>
      </c>
      <c r="L1802" s="6">
        <f t="shared" si="59"/>
        <v>5.8939344050097677</v>
      </c>
      <c r="M1802" s="11">
        <v>110.72</v>
      </c>
      <c r="N1802" s="11">
        <f t="shared" si="60"/>
        <v>4.7159957410769762</v>
      </c>
      <c r="O1802" s="5">
        <v>0</v>
      </c>
      <c r="P1802" s="12">
        <v>0</v>
      </c>
      <c r="Q1802" s="5">
        <v>0</v>
      </c>
      <c r="R1802" s="12">
        <v>0</v>
      </c>
      <c r="S1802" s="5">
        <f t="shared" si="61"/>
        <v>0</v>
      </c>
      <c r="T1802" s="5">
        <v>2068.2520770000001</v>
      </c>
      <c r="U1802" s="5">
        <f t="shared" si="4"/>
        <v>7.6344591223004175</v>
      </c>
      <c r="V1802" s="12">
        <v>1</v>
      </c>
      <c r="W1802" s="12">
        <v>0</v>
      </c>
      <c r="X1802" s="5">
        <v>4.1511360000000002</v>
      </c>
      <c r="Y1802" s="6">
        <f t="shared" ref="Y1802:Y1861" si="113">X1802*100/4.151136</f>
        <v>100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1</v>
      </c>
      <c r="AG1802" s="5">
        <v>1</v>
      </c>
      <c r="AH1802" s="5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11">
        <v>0</v>
      </c>
      <c r="AT1802" s="5">
        <v>0</v>
      </c>
      <c r="AU1802" s="5">
        <v>0</v>
      </c>
      <c r="AV1802" s="5">
        <v>0</v>
      </c>
      <c r="AW1802" s="5">
        <v>1</v>
      </c>
      <c r="AX1802" s="5">
        <v>0</v>
      </c>
      <c r="AY1802" s="5">
        <v>0</v>
      </c>
      <c r="AZ1802" s="5">
        <v>0</v>
      </c>
    </row>
    <row r="1803" spans="1:52" ht="15.75" customHeight="1">
      <c r="A1803" s="4">
        <v>43132</v>
      </c>
      <c r="B1803" s="2" t="s">
        <v>24</v>
      </c>
      <c r="C1803" s="2">
        <v>5</v>
      </c>
      <c r="D1803" s="5" t="s">
        <v>20</v>
      </c>
      <c r="E1803" s="6">
        <v>31.900200000000002</v>
      </c>
      <c r="F1803" s="6">
        <f t="shared" si="0"/>
        <v>3.4626122793636216</v>
      </c>
      <c r="G1803" s="7">
        <v>509.76</v>
      </c>
      <c r="H1803" s="31">
        <f>G1803+H1802</f>
        <v>967.68000000000006</v>
      </c>
      <c r="I1803" s="10">
        <f t="shared" si="112"/>
        <v>6.8749014541110585</v>
      </c>
      <c r="J1803" s="10">
        <v>0</v>
      </c>
      <c r="K1803" s="10">
        <v>344.64</v>
      </c>
      <c r="L1803" s="6">
        <f t="shared" si="59"/>
        <v>5.8425003939680238</v>
      </c>
      <c r="M1803" s="11">
        <v>105.46</v>
      </c>
      <c r="N1803" s="11">
        <f t="shared" si="60"/>
        <v>4.6677693277446108</v>
      </c>
      <c r="O1803" s="5">
        <v>0</v>
      </c>
      <c r="P1803" s="12">
        <v>0</v>
      </c>
      <c r="Q1803" s="5">
        <v>0</v>
      </c>
      <c r="R1803" s="12">
        <v>0</v>
      </c>
      <c r="S1803" s="5">
        <f t="shared" si="61"/>
        <v>0</v>
      </c>
      <c r="T1803" s="5">
        <v>2068.2520770000001</v>
      </c>
      <c r="U1803" s="5">
        <f t="shared" si="4"/>
        <v>7.6344591223004175</v>
      </c>
      <c r="V1803" s="12">
        <v>1</v>
      </c>
      <c r="W1803" s="12">
        <v>0</v>
      </c>
      <c r="X1803" s="5">
        <v>4.1287750000000001</v>
      </c>
      <c r="Y1803" s="6">
        <f t="shared" si="113"/>
        <v>99.461328176190804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1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11">
        <v>0</v>
      </c>
      <c r="AT1803" s="5">
        <v>0</v>
      </c>
      <c r="AU1803" s="5">
        <v>0</v>
      </c>
      <c r="AV1803" s="5">
        <v>0</v>
      </c>
      <c r="AW1803" s="5">
        <v>1</v>
      </c>
      <c r="AX1803" s="5">
        <v>0</v>
      </c>
      <c r="AY1803" s="5">
        <v>0</v>
      </c>
      <c r="AZ1803" s="5">
        <v>0</v>
      </c>
    </row>
    <row r="1804" spans="1:52" ht="15.75" customHeight="1">
      <c r="A1804" s="4">
        <v>43160</v>
      </c>
      <c r="B1804" s="2" t="s">
        <v>24</v>
      </c>
      <c r="C1804" s="2">
        <v>5</v>
      </c>
      <c r="D1804" s="5" t="s">
        <v>20</v>
      </c>
      <c r="E1804" s="6">
        <v>23.925149999999999</v>
      </c>
      <c r="F1804" s="6">
        <f t="shared" si="0"/>
        <v>3.1749302069118404</v>
      </c>
      <c r="G1804" s="7">
        <v>743.04</v>
      </c>
      <c r="H1804" s="31">
        <f t="shared" ref="H1804:H1835" si="114">G1804+H1803</f>
        <v>1710.72</v>
      </c>
      <c r="I1804" s="10">
        <f t="shared" si="112"/>
        <v>7.4446696135104995</v>
      </c>
      <c r="J1804" s="10">
        <v>0</v>
      </c>
      <c r="K1804" s="10">
        <v>350.62</v>
      </c>
      <c r="L1804" s="6">
        <f t="shared" si="59"/>
        <v>5.859703015925728</v>
      </c>
      <c r="M1804" s="12">
        <v>121.34</v>
      </c>
      <c r="N1804" s="11">
        <f t="shared" si="60"/>
        <v>4.8068040538144192</v>
      </c>
      <c r="O1804" s="5">
        <v>0</v>
      </c>
      <c r="P1804" s="12">
        <v>0</v>
      </c>
      <c r="Q1804" s="5">
        <v>0</v>
      </c>
      <c r="R1804" s="12">
        <v>0</v>
      </c>
      <c r="S1804" s="5">
        <f t="shared" si="61"/>
        <v>0</v>
      </c>
      <c r="T1804" s="5">
        <v>2068.2520770000001</v>
      </c>
      <c r="U1804" s="5">
        <f t="shared" si="4"/>
        <v>7.6344591223004175</v>
      </c>
      <c r="V1804" s="12">
        <v>1</v>
      </c>
      <c r="W1804" s="12">
        <v>0</v>
      </c>
      <c r="X1804" s="5">
        <v>4.2228409999999998</v>
      </c>
      <c r="Y1804" s="6">
        <f t="shared" si="113"/>
        <v>101.72735848692983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6">
        <v>1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11">
        <v>0</v>
      </c>
      <c r="AT1804" s="5">
        <v>0</v>
      </c>
      <c r="AU1804" s="5">
        <v>0</v>
      </c>
      <c r="AV1804" s="5">
        <v>0</v>
      </c>
      <c r="AW1804" s="5">
        <v>1</v>
      </c>
      <c r="AX1804" s="5">
        <v>0</v>
      </c>
      <c r="AY1804" s="5">
        <v>0</v>
      </c>
      <c r="AZ1804" s="5">
        <v>0</v>
      </c>
    </row>
    <row r="1805" spans="1:52" ht="15.75" customHeight="1">
      <c r="A1805" s="4">
        <v>43191</v>
      </c>
      <c r="B1805" s="2" t="s">
        <v>24</v>
      </c>
      <c r="C1805" s="2">
        <v>5</v>
      </c>
      <c r="D1805" s="5" t="s">
        <v>20</v>
      </c>
      <c r="E1805" s="6">
        <v>18.608450000000001</v>
      </c>
      <c r="F1805" s="6">
        <f t="shared" si="0"/>
        <v>2.9236157786309347</v>
      </c>
      <c r="G1805" s="7">
        <v>717.12</v>
      </c>
      <c r="H1805" s="31">
        <f t="shared" si="114"/>
        <v>2427.84</v>
      </c>
      <c r="I1805" s="10">
        <f t="shared" si="112"/>
        <v>7.7947572521497097</v>
      </c>
      <c r="J1805" s="10">
        <v>0</v>
      </c>
      <c r="K1805" s="10">
        <v>351.08</v>
      </c>
      <c r="L1805" s="6">
        <f t="shared" si="59"/>
        <v>5.8610141177239168</v>
      </c>
      <c r="M1805" s="12">
        <v>110</v>
      </c>
      <c r="N1805" s="11">
        <f t="shared" si="60"/>
        <v>4.7095302013123339</v>
      </c>
      <c r="O1805" s="5">
        <v>0</v>
      </c>
      <c r="P1805" s="12">
        <v>0</v>
      </c>
      <c r="Q1805" s="5">
        <v>0</v>
      </c>
      <c r="R1805" s="12">
        <v>0</v>
      </c>
      <c r="S1805" s="5">
        <f t="shared" si="61"/>
        <v>0</v>
      </c>
      <c r="T1805" s="5">
        <v>2068.2520770000001</v>
      </c>
      <c r="U1805" s="5">
        <f t="shared" si="4"/>
        <v>7.6344591223004175</v>
      </c>
      <c r="V1805" s="12">
        <v>1</v>
      </c>
      <c r="W1805" s="12">
        <v>0</v>
      </c>
      <c r="X1805" s="5">
        <v>4.2183310000000001</v>
      </c>
      <c r="Y1805" s="6">
        <f t="shared" si="113"/>
        <v>101.61871352805593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6">
        <v>0</v>
      </c>
      <c r="AJ1805" s="6">
        <v>1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11">
        <v>0</v>
      </c>
      <c r="AT1805" s="5">
        <v>0</v>
      </c>
      <c r="AU1805" s="5">
        <v>0</v>
      </c>
      <c r="AV1805" s="5">
        <v>0</v>
      </c>
      <c r="AW1805" s="5">
        <v>1</v>
      </c>
      <c r="AX1805" s="5">
        <v>0</v>
      </c>
      <c r="AY1805" s="5">
        <v>0</v>
      </c>
      <c r="AZ1805" s="5">
        <v>0</v>
      </c>
    </row>
    <row r="1806" spans="1:52" ht="15.75" customHeight="1">
      <c r="A1806" s="9">
        <v>43221</v>
      </c>
      <c r="B1806" s="2" t="s">
        <v>24</v>
      </c>
      <c r="C1806" s="2">
        <v>5</v>
      </c>
      <c r="D1806" s="5" t="s">
        <v>20</v>
      </c>
      <c r="E1806" s="6">
        <v>39.875250000000001</v>
      </c>
      <c r="F1806" s="6">
        <f t="shared" si="0"/>
        <v>3.6857558306778313</v>
      </c>
      <c r="G1806" s="7">
        <v>648</v>
      </c>
      <c r="H1806" s="31">
        <f t="shared" si="114"/>
        <v>3075.84</v>
      </c>
      <c r="I1806" s="10">
        <f t="shared" si="112"/>
        <v>8.0313333136679947</v>
      </c>
      <c r="J1806" s="10">
        <v>0</v>
      </c>
      <c r="K1806" s="10">
        <v>373.8</v>
      </c>
      <c r="L1806" s="6">
        <f t="shared" si="59"/>
        <v>5.9237208950214626</v>
      </c>
      <c r="M1806" s="12">
        <v>112.37</v>
      </c>
      <c r="N1806" s="11">
        <f t="shared" si="60"/>
        <v>4.7306568060295069</v>
      </c>
      <c r="O1806" s="5">
        <v>0</v>
      </c>
      <c r="P1806" s="12">
        <v>0</v>
      </c>
      <c r="Q1806" s="5">
        <v>0</v>
      </c>
      <c r="R1806" s="12">
        <v>0</v>
      </c>
      <c r="S1806" s="5">
        <f t="shared" si="61"/>
        <v>0</v>
      </c>
      <c r="T1806" s="5">
        <v>2068.2520770000001</v>
      </c>
      <c r="U1806" s="5">
        <f t="shared" si="4"/>
        <v>7.6344591223004175</v>
      </c>
      <c r="V1806" s="12">
        <v>1</v>
      </c>
      <c r="W1806" s="12">
        <v>0</v>
      </c>
      <c r="X1806" s="5">
        <v>4.3792720000000003</v>
      </c>
      <c r="Y1806" s="6">
        <f t="shared" si="113"/>
        <v>105.49574863362704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6">
        <v>0</v>
      </c>
      <c r="AJ1806" s="6">
        <v>0</v>
      </c>
      <c r="AK1806" s="6">
        <v>1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11">
        <v>0</v>
      </c>
      <c r="AT1806" s="5">
        <v>0</v>
      </c>
      <c r="AU1806" s="5">
        <v>0</v>
      </c>
      <c r="AV1806" s="5">
        <v>0</v>
      </c>
      <c r="AW1806" s="5">
        <v>1</v>
      </c>
      <c r="AX1806" s="5">
        <v>0</v>
      </c>
      <c r="AY1806" s="5">
        <v>0</v>
      </c>
      <c r="AZ1806" s="5">
        <v>0</v>
      </c>
    </row>
    <row r="1807" spans="1:52" ht="15.75" customHeight="1">
      <c r="A1807" s="4">
        <v>43252</v>
      </c>
      <c r="B1807" s="2" t="s">
        <v>24</v>
      </c>
      <c r="C1807" s="2">
        <v>5</v>
      </c>
      <c r="D1807" s="5" t="s">
        <v>20</v>
      </c>
      <c r="E1807" s="6">
        <v>26.583500000000001</v>
      </c>
      <c r="F1807" s="6">
        <f t="shared" si="0"/>
        <v>3.2802907225696671</v>
      </c>
      <c r="G1807" s="7">
        <v>656.64</v>
      </c>
      <c r="H1807" s="31">
        <f t="shared" si="114"/>
        <v>3732.48</v>
      </c>
      <c r="I1807" s="10">
        <f t="shared" si="112"/>
        <v>8.224828171060075</v>
      </c>
      <c r="J1807" s="10">
        <v>0</v>
      </c>
      <c r="K1807" s="10">
        <v>340.32</v>
      </c>
      <c r="L1807" s="6">
        <f t="shared" si="59"/>
        <v>5.8298863514519272</v>
      </c>
      <c r="M1807" s="12">
        <v>116.19</v>
      </c>
      <c r="N1807" s="11">
        <f t="shared" si="60"/>
        <v>4.763796549270511</v>
      </c>
      <c r="O1807" s="5">
        <v>0</v>
      </c>
      <c r="P1807" s="12">
        <v>0</v>
      </c>
      <c r="Q1807" s="5">
        <v>0</v>
      </c>
      <c r="R1807" s="12">
        <v>0</v>
      </c>
      <c r="S1807" s="5">
        <f t="shared" si="61"/>
        <v>0</v>
      </c>
      <c r="T1807" s="5">
        <v>2068.2520770000001</v>
      </c>
      <c r="U1807" s="5">
        <f t="shared" si="4"/>
        <v>7.6344591223004175</v>
      </c>
      <c r="V1807" s="12">
        <v>1</v>
      </c>
      <c r="W1807" s="12">
        <v>0</v>
      </c>
      <c r="X1807" s="5">
        <v>4.3737539999999999</v>
      </c>
      <c r="Y1807" s="6">
        <f t="shared" si="113"/>
        <v>105.36282116509794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6">
        <v>0</v>
      </c>
      <c r="AJ1807" s="6">
        <v>0</v>
      </c>
      <c r="AK1807" s="6">
        <v>0</v>
      </c>
      <c r="AL1807" s="6">
        <v>1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11">
        <v>0</v>
      </c>
      <c r="AT1807" s="5">
        <v>0</v>
      </c>
      <c r="AU1807" s="5">
        <v>0</v>
      </c>
      <c r="AV1807" s="5">
        <v>0</v>
      </c>
      <c r="AW1807" s="5">
        <v>1</v>
      </c>
      <c r="AX1807" s="5">
        <v>0</v>
      </c>
      <c r="AY1807" s="5">
        <v>0</v>
      </c>
      <c r="AZ1807" s="5">
        <v>0</v>
      </c>
    </row>
    <row r="1808" spans="1:52" ht="15.75" customHeight="1">
      <c r="A1808" s="4">
        <v>43282</v>
      </c>
      <c r="B1808" s="2" t="s">
        <v>24</v>
      </c>
      <c r="C1808" s="2">
        <v>5</v>
      </c>
      <c r="D1808" s="5" t="s">
        <v>20</v>
      </c>
      <c r="E1808" s="6">
        <v>42.5336</v>
      </c>
      <c r="F1808" s="6">
        <f t="shared" si="0"/>
        <v>3.7502943518154024</v>
      </c>
      <c r="G1808" s="7">
        <v>665.28</v>
      </c>
      <c r="H1808" s="31">
        <f t="shared" si="114"/>
        <v>4397.76</v>
      </c>
      <c r="I1808" s="10">
        <f t="shared" si="112"/>
        <v>8.3888505993664868</v>
      </c>
      <c r="J1808" s="10">
        <v>0</v>
      </c>
      <c r="K1808" s="10">
        <v>401.95</v>
      </c>
      <c r="L1808" s="6">
        <f t="shared" si="59"/>
        <v>5.9963277027739696</v>
      </c>
      <c r="M1808" s="5">
        <v>106.7</v>
      </c>
      <c r="N1808" s="11">
        <f t="shared" si="60"/>
        <v>4.6793495841623427</v>
      </c>
      <c r="O1808" s="5">
        <v>0</v>
      </c>
      <c r="P1808" s="12">
        <v>0</v>
      </c>
      <c r="Q1808" s="5">
        <v>0</v>
      </c>
      <c r="R1808" s="12">
        <v>0</v>
      </c>
      <c r="S1808" s="5">
        <f t="shared" si="61"/>
        <v>0</v>
      </c>
      <c r="T1808" s="5">
        <v>2068.2520770000001</v>
      </c>
      <c r="U1808" s="5">
        <f t="shared" si="4"/>
        <v>7.6344591223004175</v>
      </c>
      <c r="V1808" s="12">
        <v>1</v>
      </c>
      <c r="W1808" s="12">
        <v>0</v>
      </c>
      <c r="X1808" s="5">
        <v>4.4492969999999996</v>
      </c>
      <c r="Y1808" s="6">
        <f t="shared" si="113"/>
        <v>107.18263627113156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1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11">
        <v>0</v>
      </c>
      <c r="AT1808" s="5">
        <v>0</v>
      </c>
      <c r="AU1808" s="5">
        <v>0</v>
      </c>
      <c r="AV1808" s="5">
        <v>0</v>
      </c>
      <c r="AW1808" s="5">
        <v>1</v>
      </c>
      <c r="AX1808" s="5">
        <v>0</v>
      </c>
      <c r="AY1808" s="5">
        <v>0</v>
      </c>
      <c r="AZ1808" s="5">
        <v>0</v>
      </c>
    </row>
    <row r="1809" spans="1:52" ht="15.75" customHeight="1">
      <c r="A1809" s="4">
        <v>43313</v>
      </c>
      <c r="B1809" s="2" t="s">
        <v>24</v>
      </c>
      <c r="C1809" s="2">
        <v>5</v>
      </c>
      <c r="D1809" s="5" t="s">
        <v>20</v>
      </c>
      <c r="E1809" s="6">
        <v>30.571024999999999</v>
      </c>
      <c r="F1809" s="6">
        <f t="shared" si="0"/>
        <v>3.4200526649448255</v>
      </c>
      <c r="G1809" s="7">
        <v>734.4</v>
      </c>
      <c r="H1809" s="31">
        <f t="shared" si="114"/>
        <v>5132.16</v>
      </c>
      <c r="I1809" s="10">
        <f t="shared" si="112"/>
        <v>8.5432819021786095</v>
      </c>
      <c r="J1809" s="10">
        <v>0</v>
      </c>
      <c r="K1809" s="10">
        <v>390.44</v>
      </c>
      <c r="L1809" s="6">
        <f t="shared" si="59"/>
        <v>5.9672743083067648</v>
      </c>
      <c r="M1809" s="12">
        <v>108.76</v>
      </c>
      <c r="N1809" s="11">
        <f t="shared" si="60"/>
        <v>4.6982961639775755</v>
      </c>
      <c r="O1809" s="5">
        <v>0</v>
      </c>
      <c r="P1809" s="12">
        <v>0</v>
      </c>
      <c r="Q1809" s="5">
        <v>0</v>
      </c>
      <c r="R1809" s="12">
        <v>0</v>
      </c>
      <c r="S1809" s="5">
        <f t="shared" si="61"/>
        <v>0</v>
      </c>
      <c r="T1809" s="5">
        <v>2068.2520770000001</v>
      </c>
      <c r="U1809" s="5">
        <f t="shared" si="4"/>
        <v>7.6344591223004175</v>
      </c>
      <c r="V1809" s="12">
        <v>1</v>
      </c>
      <c r="W1809" s="12">
        <v>0</v>
      </c>
      <c r="X1809" s="5">
        <v>4.120387</v>
      </c>
      <c r="Y1809" s="6">
        <f t="shared" si="113"/>
        <v>99.259263006560133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1</v>
      </c>
      <c r="AO1809" s="6">
        <v>0</v>
      </c>
      <c r="AP1809" s="6">
        <v>0</v>
      </c>
      <c r="AQ1809" s="6">
        <v>0</v>
      </c>
      <c r="AR1809" s="6">
        <v>0</v>
      </c>
      <c r="AS1809" s="11">
        <v>0</v>
      </c>
      <c r="AT1809" s="5">
        <v>0</v>
      </c>
      <c r="AU1809" s="5">
        <v>0</v>
      </c>
      <c r="AV1809" s="5">
        <v>0</v>
      </c>
      <c r="AW1809" s="5">
        <v>1</v>
      </c>
      <c r="AX1809" s="5">
        <v>0</v>
      </c>
      <c r="AY1809" s="5">
        <v>0</v>
      </c>
      <c r="AZ1809" s="5">
        <v>0</v>
      </c>
    </row>
    <row r="1810" spans="1:52" ht="15.75" customHeight="1">
      <c r="A1810" s="4">
        <v>43344</v>
      </c>
      <c r="B1810" s="2" t="s">
        <v>24</v>
      </c>
      <c r="C1810" s="2">
        <v>5</v>
      </c>
      <c r="D1810" s="5" t="s">
        <v>20</v>
      </c>
      <c r="E1810" s="6">
        <v>29.241849999999999</v>
      </c>
      <c r="F1810" s="6">
        <f t="shared" si="0"/>
        <v>3.3756009023739919</v>
      </c>
      <c r="G1810" s="7">
        <v>673.92</v>
      </c>
      <c r="H1810" s="31">
        <f t="shared" si="114"/>
        <v>5806.08</v>
      </c>
      <c r="I1810" s="10">
        <f t="shared" si="112"/>
        <v>8.6666609233391139</v>
      </c>
      <c r="J1810" s="10">
        <v>0</v>
      </c>
      <c r="K1810" s="10">
        <v>346.35</v>
      </c>
      <c r="L1810" s="6">
        <f t="shared" si="59"/>
        <v>5.8474498244686144</v>
      </c>
      <c r="M1810" s="5">
        <v>110.31</v>
      </c>
      <c r="N1810" s="11">
        <f t="shared" si="60"/>
        <v>4.7123191015051349</v>
      </c>
      <c r="O1810" s="5">
        <v>0</v>
      </c>
      <c r="P1810" s="12">
        <v>0</v>
      </c>
      <c r="Q1810" s="5">
        <v>0</v>
      </c>
      <c r="R1810" s="12">
        <v>0</v>
      </c>
      <c r="S1810" s="5">
        <f t="shared" si="61"/>
        <v>0</v>
      </c>
      <c r="T1810" s="5">
        <v>2068.2520770000001</v>
      </c>
      <c r="U1810" s="5">
        <f t="shared" si="4"/>
        <v>7.6344591223004175</v>
      </c>
      <c r="V1810" s="12">
        <v>1</v>
      </c>
      <c r="W1810" s="12">
        <v>0</v>
      </c>
      <c r="X1810" s="5">
        <v>4.5518419999999997</v>
      </c>
      <c r="Y1810" s="6">
        <f t="shared" si="113"/>
        <v>109.6529239225118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1</v>
      </c>
      <c r="AP1810" s="6">
        <v>0</v>
      </c>
      <c r="AQ1810" s="6">
        <v>0</v>
      </c>
      <c r="AR1810" s="6">
        <v>0</v>
      </c>
      <c r="AS1810" s="11">
        <v>0</v>
      </c>
      <c r="AT1810" s="5">
        <v>0</v>
      </c>
      <c r="AU1810" s="5">
        <v>0</v>
      </c>
      <c r="AV1810" s="5">
        <v>0</v>
      </c>
      <c r="AW1810" s="5">
        <v>1</v>
      </c>
      <c r="AX1810" s="5">
        <v>0</v>
      </c>
      <c r="AY1810" s="5">
        <v>0</v>
      </c>
      <c r="AZ1810" s="5">
        <v>0</v>
      </c>
    </row>
    <row r="1811" spans="1:52" ht="15.75" customHeight="1">
      <c r="A1811" s="4">
        <v>43374</v>
      </c>
      <c r="B1811" s="2" t="s">
        <v>24</v>
      </c>
      <c r="C1811" s="2">
        <v>5</v>
      </c>
      <c r="D1811" s="5" t="s">
        <v>20</v>
      </c>
      <c r="E1811" s="6">
        <v>50.508650000000003</v>
      </c>
      <c r="F1811" s="6">
        <f t="shared" si="0"/>
        <v>3.9221446087420619</v>
      </c>
      <c r="G1811" s="7">
        <v>414.72</v>
      </c>
      <c r="H1811" s="31">
        <f t="shared" si="114"/>
        <v>6220.8</v>
      </c>
      <c r="I1811" s="10">
        <f t="shared" si="112"/>
        <v>8.7356537948260655</v>
      </c>
      <c r="J1811" s="10">
        <v>0</v>
      </c>
      <c r="K1811" s="10">
        <v>383.7</v>
      </c>
      <c r="L1811" s="6">
        <f t="shared" si="59"/>
        <v>5.9498609972529071</v>
      </c>
      <c r="M1811" s="5">
        <v>118.66</v>
      </c>
      <c r="N1811" s="11">
        <f t="shared" si="60"/>
        <v>4.7846543879618855</v>
      </c>
      <c r="O1811" s="5">
        <v>0</v>
      </c>
      <c r="P1811" s="12">
        <v>0</v>
      </c>
      <c r="Q1811" s="5">
        <v>0</v>
      </c>
      <c r="R1811" s="12">
        <v>0</v>
      </c>
      <c r="S1811" s="5">
        <f t="shared" si="61"/>
        <v>0</v>
      </c>
      <c r="T1811" s="5">
        <v>2068.2520770000001</v>
      </c>
      <c r="U1811" s="5">
        <f t="shared" si="4"/>
        <v>7.6344591223004175</v>
      </c>
      <c r="V1811" s="12">
        <v>1</v>
      </c>
      <c r="W1811" s="12">
        <v>0</v>
      </c>
      <c r="X1811" s="5">
        <v>4.7129139999999996</v>
      </c>
      <c r="Y1811" s="6">
        <f t="shared" si="113"/>
        <v>113.53311479074642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1</v>
      </c>
      <c r="AQ1811" s="6">
        <v>0</v>
      </c>
      <c r="AR1811" s="6">
        <v>0</v>
      </c>
      <c r="AS1811" s="11">
        <v>0</v>
      </c>
      <c r="AT1811" s="5">
        <v>0</v>
      </c>
      <c r="AU1811" s="5">
        <v>0</v>
      </c>
      <c r="AV1811" s="5">
        <v>0</v>
      </c>
      <c r="AW1811" s="5">
        <v>1</v>
      </c>
      <c r="AX1811" s="5">
        <v>0</v>
      </c>
      <c r="AY1811" s="5">
        <v>0</v>
      </c>
      <c r="AZ1811" s="5">
        <v>0</v>
      </c>
    </row>
    <row r="1812" spans="1:52" ht="15.75" customHeight="1">
      <c r="A1812" s="4">
        <v>43405</v>
      </c>
      <c r="B1812" s="2" t="s">
        <v>24</v>
      </c>
      <c r="C1812" s="2">
        <v>5</v>
      </c>
      <c r="D1812" s="5" t="s">
        <v>20</v>
      </c>
      <c r="E1812" s="6">
        <v>37.216900000000003</v>
      </c>
      <c r="F1812" s="6">
        <f t="shared" si="0"/>
        <v>3.6167629591908801</v>
      </c>
      <c r="G1812" s="7">
        <v>354.24</v>
      </c>
      <c r="H1812" s="31">
        <f t="shared" si="114"/>
        <v>6575.04</v>
      </c>
      <c r="I1812" s="10">
        <f t="shared" si="112"/>
        <v>8.7910359406776504</v>
      </c>
      <c r="J1812" s="10">
        <v>0</v>
      </c>
      <c r="K1812" s="10">
        <v>402.49</v>
      </c>
      <c r="L1812" s="6">
        <f t="shared" si="59"/>
        <v>5.9976702518294864</v>
      </c>
      <c r="M1812" s="5">
        <v>120.41</v>
      </c>
      <c r="N1812" s="11">
        <f t="shared" si="60"/>
        <v>4.7991732475558839</v>
      </c>
      <c r="O1812" s="5">
        <v>0</v>
      </c>
      <c r="P1812" s="12">
        <v>0</v>
      </c>
      <c r="Q1812" s="5">
        <v>0</v>
      </c>
      <c r="R1812" s="12">
        <v>0</v>
      </c>
      <c r="S1812" s="5">
        <f t="shared" si="61"/>
        <v>0</v>
      </c>
      <c r="T1812" s="5">
        <v>2068.2520770000001</v>
      </c>
      <c r="U1812" s="5">
        <f t="shared" si="4"/>
        <v>7.6344591223004175</v>
      </c>
      <c r="V1812" s="12">
        <v>1</v>
      </c>
      <c r="W1812" s="12">
        <v>0</v>
      </c>
      <c r="X1812" s="5">
        <v>4.7927359999999997</v>
      </c>
      <c r="Y1812" s="6">
        <f t="shared" si="113"/>
        <v>115.45601011385799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1</v>
      </c>
      <c r="AR1812" s="6">
        <v>0</v>
      </c>
      <c r="AS1812" s="11">
        <v>0</v>
      </c>
      <c r="AT1812" s="5">
        <v>0</v>
      </c>
      <c r="AU1812" s="5">
        <v>0</v>
      </c>
      <c r="AV1812" s="5">
        <v>0</v>
      </c>
      <c r="AW1812" s="5">
        <v>1</v>
      </c>
      <c r="AX1812" s="5">
        <v>0</v>
      </c>
      <c r="AY1812" s="5">
        <v>0</v>
      </c>
      <c r="AZ1812" s="5">
        <v>0</v>
      </c>
    </row>
    <row r="1813" spans="1:52" ht="15.75" customHeight="1">
      <c r="A1813" s="4">
        <v>43435</v>
      </c>
      <c r="B1813" s="2" t="s">
        <v>24</v>
      </c>
      <c r="C1813" s="2">
        <v>5</v>
      </c>
      <c r="D1813" s="5" t="s">
        <v>20</v>
      </c>
      <c r="E1813" s="6">
        <v>42.5336</v>
      </c>
      <c r="F1813" s="6">
        <f t="shared" si="0"/>
        <v>3.7502943518154024</v>
      </c>
      <c r="G1813" s="7">
        <v>406.08</v>
      </c>
      <c r="H1813" s="31">
        <f t="shared" si="114"/>
        <v>6981.12</v>
      </c>
      <c r="I1813" s="10">
        <f t="shared" si="112"/>
        <v>8.8509646413370593</v>
      </c>
      <c r="J1813" s="10">
        <v>0</v>
      </c>
      <c r="K1813" s="10">
        <v>390.49</v>
      </c>
      <c r="L1813" s="6">
        <f t="shared" si="59"/>
        <v>5.9674023607572231</v>
      </c>
      <c r="M1813" s="5">
        <v>103.92</v>
      </c>
      <c r="N1813" s="11">
        <f t="shared" si="60"/>
        <v>4.6531981549986732</v>
      </c>
      <c r="O1813" s="5">
        <v>0</v>
      </c>
      <c r="P1813" s="12">
        <v>0</v>
      </c>
      <c r="Q1813" s="5">
        <v>0</v>
      </c>
      <c r="R1813" s="12">
        <v>0</v>
      </c>
      <c r="S1813" s="5">
        <f t="shared" si="61"/>
        <v>0</v>
      </c>
      <c r="T1813" s="5">
        <v>2068.2520770000001</v>
      </c>
      <c r="U1813" s="5">
        <f t="shared" si="4"/>
        <v>7.6344591223004175</v>
      </c>
      <c r="V1813" s="12">
        <v>1</v>
      </c>
      <c r="W1813" s="12">
        <v>0</v>
      </c>
      <c r="X1813" s="5">
        <v>4.5512199999999998</v>
      </c>
      <c r="Y1813" s="6">
        <f t="shared" si="113"/>
        <v>109.6379400723079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1</v>
      </c>
      <c r="AS1813" s="11">
        <v>0</v>
      </c>
      <c r="AT1813" s="5">
        <v>0</v>
      </c>
      <c r="AU1813" s="5">
        <v>0</v>
      </c>
      <c r="AV1813" s="5">
        <v>0</v>
      </c>
      <c r="AW1813" s="5">
        <v>1</v>
      </c>
      <c r="AX1813" s="5">
        <v>0</v>
      </c>
      <c r="AY1813" s="5">
        <v>0</v>
      </c>
      <c r="AZ1813" s="5">
        <v>0</v>
      </c>
    </row>
    <row r="1814" spans="1:52" ht="15.75" customHeight="1">
      <c r="A1814" s="4">
        <v>43466</v>
      </c>
      <c r="B1814" s="2" t="s">
        <v>24</v>
      </c>
      <c r="C1814" s="2">
        <v>5</v>
      </c>
      <c r="D1814" s="5" t="s">
        <v>20</v>
      </c>
      <c r="E1814" s="6">
        <v>38.6997</v>
      </c>
      <c r="F1814" s="6">
        <f t="shared" si="0"/>
        <v>3.655831848067705</v>
      </c>
      <c r="G1814" s="7">
        <v>457.92</v>
      </c>
      <c r="H1814" s="31">
        <f t="shared" si="114"/>
        <v>7439.04</v>
      </c>
      <c r="I1814" s="10">
        <f t="shared" si="112"/>
        <v>8.9144970872436957</v>
      </c>
      <c r="J1814" s="10">
        <v>0</v>
      </c>
      <c r="K1814" s="10">
        <v>401.35</v>
      </c>
      <c r="L1814" s="6">
        <f t="shared" si="59"/>
        <v>5.9948338645775863</v>
      </c>
      <c r="M1814" s="5">
        <v>114.64</v>
      </c>
      <c r="N1814" s="11">
        <f t="shared" si="60"/>
        <v>4.7504819171481456</v>
      </c>
      <c r="O1814" s="5">
        <v>0</v>
      </c>
      <c r="P1814" s="12">
        <v>0</v>
      </c>
      <c r="Q1814" s="5">
        <v>0</v>
      </c>
      <c r="R1814" s="12">
        <v>0</v>
      </c>
      <c r="S1814" s="5">
        <f t="shared" si="61"/>
        <v>0</v>
      </c>
      <c r="T1814" s="5">
        <v>2068.2520770000001</v>
      </c>
      <c r="U1814" s="5">
        <f t="shared" si="4"/>
        <v>7.6344591223004175</v>
      </c>
      <c r="V1814" s="12">
        <v>1</v>
      </c>
      <c r="W1814" s="12">
        <v>0</v>
      </c>
      <c r="X1814" s="5">
        <v>4.5064169999999999</v>
      </c>
      <c r="Y1814" s="6">
        <f t="shared" si="113"/>
        <v>108.55864515159224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1</v>
      </c>
      <c r="AH1814" s="5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11">
        <v>0</v>
      </c>
      <c r="AT1814" s="5">
        <v>0</v>
      </c>
      <c r="AU1814" s="5">
        <v>0</v>
      </c>
      <c r="AV1814" s="5">
        <v>0</v>
      </c>
      <c r="AW1814" s="5">
        <v>1</v>
      </c>
      <c r="AX1814" s="5">
        <v>0</v>
      </c>
      <c r="AY1814" s="5">
        <v>0</v>
      </c>
      <c r="AZ1814" s="5">
        <v>0</v>
      </c>
    </row>
    <row r="1815" spans="1:52" ht="15.75" customHeight="1">
      <c r="A1815" s="4">
        <v>43497</v>
      </c>
      <c r="B1815" s="2" t="s">
        <v>24</v>
      </c>
      <c r="C1815" s="2">
        <v>5</v>
      </c>
      <c r="D1815" s="5" t="s">
        <v>20</v>
      </c>
      <c r="E1815" s="6">
        <v>35.722799999999999</v>
      </c>
      <c r="F1815" s="6">
        <f t="shared" si="0"/>
        <v>3.5757891403941686</v>
      </c>
      <c r="G1815" s="7">
        <v>509.76</v>
      </c>
      <c r="H1815" s="31">
        <f t="shared" si="114"/>
        <v>7948.8</v>
      </c>
      <c r="I1815" s="10">
        <f t="shared" si="112"/>
        <v>8.9807762528590498</v>
      </c>
      <c r="J1815" s="10">
        <v>0</v>
      </c>
      <c r="K1815" s="10">
        <v>389.37</v>
      </c>
      <c r="L1815" s="6">
        <f t="shared" si="59"/>
        <v>5.9645300483677772</v>
      </c>
      <c r="M1815" s="5">
        <v>111.03</v>
      </c>
      <c r="N1815" s="11">
        <f t="shared" si="60"/>
        <v>4.7187666925706315</v>
      </c>
      <c r="O1815" s="5">
        <v>0</v>
      </c>
      <c r="P1815" s="12">
        <v>0</v>
      </c>
      <c r="Q1815" s="5">
        <v>0</v>
      </c>
      <c r="R1815" s="12">
        <v>0</v>
      </c>
      <c r="S1815" s="5">
        <f t="shared" si="61"/>
        <v>0</v>
      </c>
      <c r="T1815" s="5">
        <v>2068.2520770000001</v>
      </c>
      <c r="U1815" s="5">
        <f t="shared" si="4"/>
        <v>7.6344591223004175</v>
      </c>
      <c r="V1815" s="12">
        <v>1</v>
      </c>
      <c r="W1815" s="12">
        <v>0</v>
      </c>
      <c r="X1815" s="5">
        <v>4.5960840000000003</v>
      </c>
      <c r="Y1815" s="6">
        <f t="shared" si="113"/>
        <v>110.7187044702944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1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11">
        <v>0</v>
      </c>
      <c r="AT1815" s="5">
        <v>0</v>
      </c>
      <c r="AU1815" s="5">
        <v>0</v>
      </c>
      <c r="AV1815" s="5">
        <v>0</v>
      </c>
      <c r="AW1815" s="5">
        <v>1</v>
      </c>
      <c r="AX1815" s="5">
        <v>0</v>
      </c>
      <c r="AY1815" s="5">
        <v>0</v>
      </c>
      <c r="AZ1815" s="5">
        <v>0</v>
      </c>
    </row>
    <row r="1816" spans="1:52" ht="15.75" customHeight="1">
      <c r="A1816" s="4">
        <v>43525</v>
      </c>
      <c r="B1816" s="2" t="s">
        <v>24</v>
      </c>
      <c r="C1816" s="2">
        <v>5</v>
      </c>
      <c r="D1816" s="5" t="s">
        <v>20</v>
      </c>
      <c r="E1816" s="6">
        <v>26.792100000000001</v>
      </c>
      <c r="F1816" s="6">
        <f t="shared" si="0"/>
        <v>3.2881070679423878</v>
      </c>
      <c r="G1816" s="7">
        <v>743.04</v>
      </c>
      <c r="H1816" s="31">
        <f t="shared" si="114"/>
        <v>8691.84</v>
      </c>
      <c r="I1816" s="10">
        <f t="shared" si="112"/>
        <v>9.0701399334756481</v>
      </c>
      <c r="J1816" s="10">
        <v>0</v>
      </c>
      <c r="K1816" s="10">
        <v>384.07</v>
      </c>
      <c r="L1816" s="6">
        <f t="shared" si="59"/>
        <v>5.950824827641287</v>
      </c>
      <c r="M1816" s="5">
        <v>120.82</v>
      </c>
      <c r="N1816" s="11">
        <f t="shared" si="60"/>
        <v>4.8025445454083382</v>
      </c>
      <c r="O1816" s="5">
        <v>0</v>
      </c>
      <c r="P1816" s="12">
        <v>0</v>
      </c>
      <c r="Q1816" s="5">
        <v>0</v>
      </c>
      <c r="R1816" s="12">
        <v>0</v>
      </c>
      <c r="S1816" s="5">
        <f t="shared" si="61"/>
        <v>0</v>
      </c>
      <c r="T1816" s="5">
        <v>2068.2520770000001</v>
      </c>
      <c r="U1816" s="5">
        <f t="shared" si="4"/>
        <v>7.6344591223004175</v>
      </c>
      <c r="V1816" s="12">
        <v>1</v>
      </c>
      <c r="W1816" s="12">
        <v>0</v>
      </c>
      <c r="X1816" s="5">
        <v>4.6036539999999997</v>
      </c>
      <c r="Y1816" s="6">
        <f t="shared" si="113"/>
        <v>110.90106419062154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6">
        <v>1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11">
        <v>0</v>
      </c>
      <c r="AT1816" s="5">
        <v>0</v>
      </c>
      <c r="AU1816" s="5">
        <v>0</v>
      </c>
      <c r="AV1816" s="5">
        <v>0</v>
      </c>
      <c r="AW1816" s="5">
        <v>1</v>
      </c>
      <c r="AX1816" s="5">
        <v>0</v>
      </c>
      <c r="AY1816" s="5">
        <v>0</v>
      </c>
      <c r="AZ1816" s="5">
        <v>0</v>
      </c>
    </row>
    <row r="1817" spans="1:52" ht="15.75" customHeight="1">
      <c r="A1817" s="4">
        <v>43556</v>
      </c>
      <c r="B1817" s="2" t="s">
        <v>24</v>
      </c>
      <c r="C1817" s="2">
        <v>5</v>
      </c>
      <c r="D1817" s="5" t="s">
        <v>20</v>
      </c>
      <c r="E1817" s="6">
        <v>20.8383</v>
      </c>
      <c r="F1817" s="6">
        <f t="shared" si="0"/>
        <v>3.0367926396614817</v>
      </c>
      <c r="G1817" s="7">
        <v>717.12</v>
      </c>
      <c r="H1817" s="31">
        <f t="shared" si="114"/>
        <v>9408.9600000000009</v>
      </c>
      <c r="I1817" s="10">
        <f t="shared" si="112"/>
        <v>9.1494177057489257</v>
      </c>
      <c r="J1817" s="10">
        <v>0</v>
      </c>
      <c r="K1817" s="10">
        <v>374.23</v>
      </c>
      <c r="L1817" s="6">
        <f t="shared" si="59"/>
        <v>5.9248705816579976</v>
      </c>
      <c r="M1817" s="5">
        <v>119.07</v>
      </c>
      <c r="N1817" s="11">
        <f t="shared" si="60"/>
        <v>4.7880749060426266</v>
      </c>
      <c r="O1817" s="5">
        <v>0</v>
      </c>
      <c r="P1817" s="12">
        <v>0</v>
      </c>
      <c r="Q1817" s="5">
        <v>0</v>
      </c>
      <c r="R1817" s="12">
        <v>0</v>
      </c>
      <c r="S1817" s="5">
        <f t="shared" si="61"/>
        <v>0</v>
      </c>
      <c r="T1817" s="5">
        <v>2068.2520770000001</v>
      </c>
      <c r="U1817" s="5">
        <f t="shared" si="4"/>
        <v>7.6344591223004175</v>
      </c>
      <c r="V1817" s="12">
        <v>1</v>
      </c>
      <c r="W1817" s="12">
        <v>0</v>
      </c>
      <c r="X1817" s="5">
        <v>4.5415809999999999</v>
      </c>
      <c r="Y1817" s="6">
        <f t="shared" si="113"/>
        <v>109.40573857373018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6">
        <v>0</v>
      </c>
      <c r="AJ1817" s="6">
        <v>1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11">
        <v>0</v>
      </c>
      <c r="AT1817" s="5">
        <v>0</v>
      </c>
      <c r="AU1817" s="5">
        <v>0</v>
      </c>
      <c r="AV1817" s="5">
        <v>0</v>
      </c>
      <c r="AW1817" s="5">
        <v>1</v>
      </c>
      <c r="AX1817" s="5">
        <v>0</v>
      </c>
      <c r="AY1817" s="5">
        <v>0</v>
      </c>
      <c r="AZ1817" s="5">
        <v>0</v>
      </c>
    </row>
    <row r="1818" spans="1:52" ht="15.75" customHeight="1">
      <c r="A1818" s="9">
        <v>43586</v>
      </c>
      <c r="B1818" s="2" t="s">
        <v>24</v>
      </c>
      <c r="C1818" s="2">
        <v>5</v>
      </c>
      <c r="D1818" s="5" t="s">
        <v>20</v>
      </c>
      <c r="E1818" s="6">
        <v>44.653500000000001</v>
      </c>
      <c r="F1818" s="6">
        <f t="shared" si="0"/>
        <v>3.7989326917083788</v>
      </c>
      <c r="G1818" s="7">
        <v>648</v>
      </c>
      <c r="H1818" s="31">
        <f t="shared" si="114"/>
        <v>10056.960000000001</v>
      </c>
      <c r="I1818" s="10">
        <f t="shared" si="112"/>
        <v>9.216020211107347</v>
      </c>
      <c r="J1818" s="10">
        <v>0</v>
      </c>
      <c r="K1818" s="10">
        <v>425.1</v>
      </c>
      <c r="L1818" s="6">
        <f t="shared" si="59"/>
        <v>6.0523244353647447</v>
      </c>
      <c r="M1818" s="5">
        <v>119.18</v>
      </c>
      <c r="N1818" s="11">
        <f t="shared" si="60"/>
        <v>4.7889906189057818</v>
      </c>
      <c r="O1818" s="5">
        <v>0</v>
      </c>
      <c r="P1818" s="12">
        <v>0</v>
      </c>
      <c r="Q1818" s="5">
        <v>0</v>
      </c>
      <c r="R1818" s="12">
        <v>0</v>
      </c>
      <c r="S1818" s="5">
        <f t="shared" si="61"/>
        <v>0</v>
      </c>
      <c r="T1818" s="5">
        <v>2068.2520770000001</v>
      </c>
      <c r="U1818" s="5">
        <f t="shared" si="4"/>
        <v>7.6344591223004175</v>
      </c>
      <c r="V1818" s="12">
        <v>1</v>
      </c>
      <c r="W1818" s="12">
        <v>0</v>
      </c>
      <c r="X1818" s="5">
        <v>4.526815</v>
      </c>
      <c r="Y1818" s="6">
        <f t="shared" si="113"/>
        <v>109.05002871503126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6">
        <v>0</v>
      </c>
      <c r="AJ1818" s="6">
        <v>0</v>
      </c>
      <c r="AK1818" s="6">
        <v>1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11">
        <v>0</v>
      </c>
      <c r="AT1818" s="5">
        <v>0</v>
      </c>
      <c r="AU1818" s="5">
        <v>0</v>
      </c>
      <c r="AV1818" s="5">
        <v>0</v>
      </c>
      <c r="AW1818" s="5">
        <v>1</v>
      </c>
      <c r="AX1818" s="5">
        <v>0</v>
      </c>
      <c r="AY1818" s="5">
        <v>0</v>
      </c>
      <c r="AZ1818" s="5">
        <v>0</v>
      </c>
    </row>
    <row r="1819" spans="1:52" ht="15.75" customHeight="1">
      <c r="A1819" s="4">
        <v>43617</v>
      </c>
      <c r="B1819" s="2" t="s">
        <v>24</v>
      </c>
      <c r="C1819" s="2">
        <v>5</v>
      </c>
      <c r="D1819" s="5" t="s">
        <v>20</v>
      </c>
      <c r="E1819" s="6">
        <v>29.768999999999998</v>
      </c>
      <c r="F1819" s="6">
        <f t="shared" si="0"/>
        <v>3.3934675836002142</v>
      </c>
      <c r="G1819" s="7">
        <v>656.64</v>
      </c>
      <c r="H1819" s="31">
        <f t="shared" si="114"/>
        <v>10713.6</v>
      </c>
      <c r="I1819" s="10">
        <f t="shared" si="112"/>
        <v>9.2792692414150473</v>
      </c>
      <c r="J1819" s="10">
        <v>0</v>
      </c>
      <c r="K1819" s="10">
        <v>374.76</v>
      </c>
      <c r="L1819" s="6">
        <f t="shared" si="59"/>
        <v>5.9262858210829874</v>
      </c>
      <c r="M1819" s="5">
        <v>121.86</v>
      </c>
      <c r="N1819" s="11">
        <f t="shared" si="60"/>
        <v>4.8110454957357813</v>
      </c>
      <c r="O1819" s="5">
        <v>0</v>
      </c>
      <c r="P1819" s="12">
        <v>0</v>
      </c>
      <c r="Q1819" s="5">
        <v>0</v>
      </c>
      <c r="R1819" s="12">
        <v>0</v>
      </c>
      <c r="S1819" s="5">
        <f t="shared" si="61"/>
        <v>0</v>
      </c>
      <c r="T1819" s="5">
        <v>2068.2520770000001</v>
      </c>
      <c r="U1819" s="5">
        <f t="shared" si="4"/>
        <v>7.6344591223004175</v>
      </c>
      <c r="V1819" s="12">
        <v>1</v>
      </c>
      <c r="W1819" s="12">
        <v>0</v>
      </c>
      <c r="X1819" s="5">
        <v>4.5132880000000002</v>
      </c>
      <c r="Y1819" s="6">
        <f t="shared" si="113"/>
        <v>108.7241661077835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6">
        <v>0</v>
      </c>
      <c r="AJ1819" s="6">
        <v>0</v>
      </c>
      <c r="AK1819" s="6">
        <v>0</v>
      </c>
      <c r="AL1819" s="6">
        <v>1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11">
        <v>0</v>
      </c>
      <c r="AT1819" s="5">
        <v>0</v>
      </c>
      <c r="AU1819" s="5">
        <v>0</v>
      </c>
      <c r="AV1819" s="5">
        <v>0</v>
      </c>
      <c r="AW1819" s="5">
        <v>1</v>
      </c>
      <c r="AX1819" s="5">
        <v>0</v>
      </c>
      <c r="AY1819" s="5">
        <v>0</v>
      </c>
      <c r="AZ1819" s="5">
        <v>0</v>
      </c>
    </row>
    <row r="1820" spans="1:52" ht="15.75" customHeight="1">
      <c r="A1820" s="4">
        <v>43647</v>
      </c>
      <c r="B1820" s="2" t="s">
        <v>24</v>
      </c>
      <c r="C1820" s="2">
        <v>5</v>
      </c>
      <c r="D1820" s="5" t="s">
        <v>20</v>
      </c>
      <c r="E1820" s="6">
        <v>47.630400000000002</v>
      </c>
      <c r="F1820" s="6">
        <f t="shared" si="0"/>
        <v>3.8634712128459499</v>
      </c>
      <c r="G1820" s="7">
        <v>665.28</v>
      </c>
      <c r="H1820" s="31">
        <f t="shared" si="114"/>
        <v>11378.880000000001</v>
      </c>
      <c r="I1820" s="10">
        <f t="shared" si="112"/>
        <v>9.3395142845592449</v>
      </c>
      <c r="J1820" s="10">
        <v>0</v>
      </c>
      <c r="K1820" s="10">
        <v>428.56</v>
      </c>
      <c r="L1820" s="6">
        <f t="shared" si="59"/>
        <v>6.0604307515727047</v>
      </c>
      <c r="M1820" s="5">
        <v>110.52</v>
      </c>
      <c r="N1820" s="11">
        <f t="shared" si="60"/>
        <v>4.7142039470122139</v>
      </c>
      <c r="O1820" s="5">
        <v>0</v>
      </c>
      <c r="P1820" s="12">
        <v>0</v>
      </c>
      <c r="Q1820" s="5">
        <v>0</v>
      </c>
      <c r="R1820" s="12">
        <v>0</v>
      </c>
      <c r="S1820" s="5">
        <f t="shared" si="61"/>
        <v>0</v>
      </c>
      <c r="T1820" s="5">
        <v>2068.2520770000001</v>
      </c>
      <c r="U1820" s="5">
        <f t="shared" si="4"/>
        <v>7.6344591223004175</v>
      </c>
      <c r="V1820" s="12">
        <v>1</v>
      </c>
      <c r="W1820" s="12">
        <v>0</v>
      </c>
      <c r="X1820" s="5">
        <v>4.4636930000000001</v>
      </c>
      <c r="Y1820" s="6">
        <f t="shared" si="113"/>
        <v>107.52943290704039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1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11">
        <v>0</v>
      </c>
      <c r="AT1820" s="5">
        <v>0</v>
      </c>
      <c r="AU1820" s="5">
        <v>0</v>
      </c>
      <c r="AV1820" s="5">
        <v>0</v>
      </c>
      <c r="AW1820" s="5">
        <v>1</v>
      </c>
      <c r="AX1820" s="5">
        <v>0</v>
      </c>
      <c r="AY1820" s="5">
        <v>0</v>
      </c>
      <c r="AZ1820" s="5">
        <v>0</v>
      </c>
    </row>
    <row r="1821" spans="1:52" ht="15.75" customHeight="1">
      <c r="A1821" s="4">
        <v>43678</v>
      </c>
      <c r="B1821" s="2" t="s">
        <v>24</v>
      </c>
      <c r="C1821" s="2">
        <v>5</v>
      </c>
      <c r="D1821" s="5" t="s">
        <v>20</v>
      </c>
      <c r="E1821" s="6">
        <v>34.234349999999999</v>
      </c>
      <c r="F1821" s="6">
        <f t="shared" si="0"/>
        <v>3.533229525975373</v>
      </c>
      <c r="G1821" s="7">
        <v>734.4</v>
      </c>
      <c r="H1821" s="31">
        <f t="shared" si="114"/>
        <v>12113.28</v>
      </c>
      <c r="I1821" s="10">
        <f t="shared" si="112"/>
        <v>9.4020576504104998</v>
      </c>
      <c r="J1821" s="10">
        <v>0</v>
      </c>
      <c r="K1821" s="10">
        <v>388</v>
      </c>
      <c r="L1821" s="6">
        <f t="shared" si="59"/>
        <v>5.9610053396232736</v>
      </c>
      <c r="M1821" s="5">
        <v>110.62</v>
      </c>
      <c r="N1821" s="11">
        <f t="shared" si="60"/>
        <v>4.7151002453602873</v>
      </c>
      <c r="O1821" s="5">
        <v>0</v>
      </c>
      <c r="P1821" s="12">
        <v>0</v>
      </c>
      <c r="Q1821" s="5">
        <v>0</v>
      </c>
      <c r="R1821" s="12">
        <v>0</v>
      </c>
      <c r="S1821" s="5">
        <f t="shared" si="61"/>
        <v>0</v>
      </c>
      <c r="T1821" s="5">
        <v>2068.2520770000001</v>
      </c>
      <c r="U1821" s="5">
        <f t="shared" si="4"/>
        <v>7.6344591223004175</v>
      </c>
      <c r="V1821" s="12">
        <v>1</v>
      </c>
      <c r="W1821" s="12">
        <v>0</v>
      </c>
      <c r="X1821" s="5">
        <v>4.4684460000000001</v>
      </c>
      <c r="Y1821" s="6">
        <f t="shared" si="113"/>
        <v>107.64393168520617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1</v>
      </c>
      <c r="AO1821" s="6">
        <v>0</v>
      </c>
      <c r="AP1821" s="6">
        <v>0</v>
      </c>
      <c r="AQ1821" s="6">
        <v>0</v>
      </c>
      <c r="AR1821" s="6">
        <v>0</v>
      </c>
      <c r="AS1821" s="11">
        <v>0</v>
      </c>
      <c r="AT1821" s="5">
        <v>0</v>
      </c>
      <c r="AU1821" s="5">
        <v>0</v>
      </c>
      <c r="AV1821" s="5">
        <v>0</v>
      </c>
      <c r="AW1821" s="5">
        <v>1</v>
      </c>
      <c r="AX1821" s="5">
        <v>0</v>
      </c>
      <c r="AY1821" s="5">
        <v>0</v>
      </c>
      <c r="AZ1821" s="5">
        <v>0</v>
      </c>
    </row>
    <row r="1822" spans="1:52" ht="15.75" customHeight="1">
      <c r="A1822" s="4">
        <v>43709</v>
      </c>
      <c r="B1822" s="2" t="s">
        <v>24</v>
      </c>
      <c r="C1822" s="2">
        <v>5</v>
      </c>
      <c r="D1822" s="5" t="s">
        <v>20</v>
      </c>
      <c r="E1822" s="6">
        <v>32.745899999999999</v>
      </c>
      <c r="F1822" s="6">
        <f t="shared" si="0"/>
        <v>3.4887777634045389</v>
      </c>
      <c r="G1822" s="7">
        <v>673.92</v>
      </c>
      <c r="H1822" s="31">
        <f t="shared" si="114"/>
        <v>12787.2</v>
      </c>
      <c r="I1822" s="10">
        <f t="shared" si="112"/>
        <v>9.4561999495741258</v>
      </c>
      <c r="J1822" s="10">
        <v>0</v>
      </c>
      <c r="K1822" s="10">
        <v>390.59</v>
      </c>
      <c r="L1822" s="6">
        <f t="shared" si="59"/>
        <v>5.967658416476346</v>
      </c>
      <c r="M1822" s="5">
        <v>122.68</v>
      </c>
      <c r="N1822" s="11">
        <f t="shared" si="60"/>
        <v>4.8176975848391121</v>
      </c>
      <c r="O1822" s="5">
        <v>0</v>
      </c>
      <c r="P1822" s="12">
        <v>0</v>
      </c>
      <c r="Q1822" s="5">
        <v>0</v>
      </c>
      <c r="R1822" s="12">
        <v>0</v>
      </c>
      <c r="S1822" s="5">
        <f t="shared" si="61"/>
        <v>0</v>
      </c>
      <c r="T1822" s="5">
        <v>2068.2520770000001</v>
      </c>
      <c r="U1822" s="5">
        <f t="shared" si="4"/>
        <v>7.6344591223004175</v>
      </c>
      <c r="V1822" s="12">
        <v>1</v>
      </c>
      <c r="W1822" s="12">
        <v>0</v>
      </c>
      <c r="X1822" s="5">
        <v>4.6449680000000004</v>
      </c>
      <c r="Y1822" s="6">
        <f t="shared" si="113"/>
        <v>111.89630982940575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1</v>
      </c>
      <c r="AP1822" s="6">
        <v>0</v>
      </c>
      <c r="AQ1822" s="6">
        <v>0</v>
      </c>
      <c r="AR1822" s="6">
        <v>0</v>
      </c>
      <c r="AS1822" s="11">
        <v>0</v>
      </c>
      <c r="AT1822" s="5">
        <v>0</v>
      </c>
      <c r="AU1822" s="5">
        <v>0</v>
      </c>
      <c r="AV1822" s="5">
        <v>0</v>
      </c>
      <c r="AW1822" s="5">
        <v>1</v>
      </c>
      <c r="AX1822" s="5">
        <v>0</v>
      </c>
      <c r="AY1822" s="5">
        <v>0</v>
      </c>
      <c r="AZ1822" s="5">
        <v>0</v>
      </c>
    </row>
    <row r="1823" spans="1:52" ht="15.75" customHeight="1">
      <c r="A1823" s="4">
        <v>43739</v>
      </c>
      <c r="B1823" s="2" t="s">
        <v>24</v>
      </c>
      <c r="C1823" s="2">
        <v>5</v>
      </c>
      <c r="D1823" s="5" t="s">
        <v>20</v>
      </c>
      <c r="E1823" s="6">
        <v>56.561100000000003</v>
      </c>
      <c r="F1823" s="6">
        <f t="shared" si="0"/>
        <v>4.035321469772609</v>
      </c>
      <c r="G1823" s="7">
        <v>414.72</v>
      </c>
      <c r="H1823" s="31">
        <f t="shared" si="114"/>
        <v>13201.92</v>
      </c>
      <c r="I1823" s="10">
        <f t="shared" si="112"/>
        <v>9.4881175525424304</v>
      </c>
      <c r="J1823" s="10">
        <v>0</v>
      </c>
      <c r="K1823" s="10">
        <v>405.46</v>
      </c>
      <c r="L1823" s="6">
        <f t="shared" si="59"/>
        <v>6.0050222250400473</v>
      </c>
      <c r="M1823" s="5">
        <v>124.85</v>
      </c>
      <c r="N1823" s="11">
        <f t="shared" si="60"/>
        <v>4.8350907215813246</v>
      </c>
      <c r="O1823" s="5">
        <v>0</v>
      </c>
      <c r="P1823" s="12">
        <v>0</v>
      </c>
      <c r="Q1823" s="5">
        <v>0</v>
      </c>
      <c r="R1823" s="12">
        <v>0</v>
      </c>
      <c r="S1823" s="5">
        <f t="shared" si="61"/>
        <v>0</v>
      </c>
      <c r="T1823" s="5">
        <v>2068.2520770000001</v>
      </c>
      <c r="U1823" s="5">
        <f t="shared" si="4"/>
        <v>7.6344591223004175</v>
      </c>
      <c r="V1823" s="12">
        <v>1</v>
      </c>
      <c r="W1823" s="12">
        <v>0</v>
      </c>
      <c r="X1823" s="5">
        <v>4.6091559999999996</v>
      </c>
      <c r="Y1823" s="6">
        <f t="shared" si="113"/>
        <v>111.03360622248945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1</v>
      </c>
      <c r="AQ1823" s="6">
        <v>0</v>
      </c>
      <c r="AR1823" s="6">
        <v>0</v>
      </c>
      <c r="AS1823" s="11">
        <v>0</v>
      </c>
      <c r="AT1823" s="5">
        <v>0</v>
      </c>
      <c r="AU1823" s="5">
        <v>0</v>
      </c>
      <c r="AV1823" s="5">
        <v>0</v>
      </c>
      <c r="AW1823" s="5">
        <v>1</v>
      </c>
      <c r="AX1823" s="5">
        <v>0</v>
      </c>
      <c r="AY1823" s="5">
        <v>0</v>
      </c>
      <c r="AZ1823" s="5">
        <v>0</v>
      </c>
    </row>
    <row r="1824" spans="1:52" ht="15.75" customHeight="1">
      <c r="A1824" s="4">
        <v>43770</v>
      </c>
      <c r="B1824" s="2" t="s">
        <v>24</v>
      </c>
      <c r="C1824" s="2">
        <v>5</v>
      </c>
      <c r="D1824" s="5" t="s">
        <v>20</v>
      </c>
      <c r="E1824" s="6">
        <v>41.676600000000001</v>
      </c>
      <c r="F1824" s="6">
        <f t="shared" si="0"/>
        <v>3.7299398202214271</v>
      </c>
      <c r="G1824" s="7">
        <v>354.24</v>
      </c>
      <c r="H1824" s="31">
        <f t="shared" si="114"/>
        <v>13556.16</v>
      </c>
      <c r="I1824" s="10">
        <f t="shared" si="112"/>
        <v>9.5145963355489975</v>
      </c>
      <c r="J1824" s="10">
        <v>0</v>
      </c>
      <c r="K1824" s="10">
        <v>410.6</v>
      </c>
      <c r="L1824" s="6">
        <f t="shared" si="59"/>
        <v>6.0176195045848333</v>
      </c>
      <c r="M1824" s="5">
        <v>116.7</v>
      </c>
      <c r="N1824" s="11">
        <f t="shared" si="60"/>
        <v>4.7681390142662314</v>
      </c>
      <c r="O1824" s="5">
        <v>0</v>
      </c>
      <c r="P1824" s="12">
        <v>0</v>
      </c>
      <c r="Q1824" s="5">
        <v>0</v>
      </c>
      <c r="R1824" s="12">
        <v>0</v>
      </c>
      <c r="S1824" s="5">
        <f t="shared" si="61"/>
        <v>0</v>
      </c>
      <c r="T1824" s="5">
        <v>2068.2520770000001</v>
      </c>
      <c r="U1824" s="5">
        <f t="shared" si="4"/>
        <v>7.6344591223004175</v>
      </c>
      <c r="V1824" s="12">
        <v>1</v>
      </c>
      <c r="W1824" s="12">
        <v>0</v>
      </c>
      <c r="X1824" s="5">
        <v>4.6109799999999996</v>
      </c>
      <c r="Y1824" s="6">
        <f t="shared" si="113"/>
        <v>111.0775460018655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0</v>
      </c>
      <c r="AP1824" s="6">
        <v>0</v>
      </c>
      <c r="AQ1824" s="6">
        <v>1</v>
      </c>
      <c r="AR1824" s="6">
        <v>0</v>
      </c>
      <c r="AS1824" s="11">
        <v>0</v>
      </c>
      <c r="AT1824" s="5">
        <v>0</v>
      </c>
      <c r="AU1824" s="5">
        <v>0</v>
      </c>
      <c r="AV1824" s="5">
        <v>0</v>
      </c>
      <c r="AW1824" s="5">
        <v>1</v>
      </c>
      <c r="AX1824" s="5">
        <v>0</v>
      </c>
      <c r="AY1824" s="5">
        <v>0</v>
      </c>
      <c r="AZ1824" s="5">
        <v>0</v>
      </c>
    </row>
    <row r="1825" spans="1:52" ht="15.75" customHeight="1">
      <c r="A1825" s="4">
        <v>43800</v>
      </c>
      <c r="B1825" s="2" t="s">
        <v>24</v>
      </c>
      <c r="C1825" s="2">
        <v>5</v>
      </c>
      <c r="D1825" s="5" t="s">
        <v>20</v>
      </c>
      <c r="E1825" s="6">
        <v>47.630400000000002</v>
      </c>
      <c r="F1825" s="6">
        <f t="shared" si="0"/>
        <v>3.8634712128459499</v>
      </c>
      <c r="G1825" s="7">
        <v>406.08</v>
      </c>
      <c r="H1825" s="31">
        <f t="shared" si="114"/>
        <v>13962.24</v>
      </c>
      <c r="I1825" s="10">
        <f t="shared" si="112"/>
        <v>9.5441118218970047</v>
      </c>
      <c r="J1825" s="10">
        <v>0</v>
      </c>
      <c r="K1825" s="10">
        <v>446.14</v>
      </c>
      <c r="L1825" s="6">
        <f t="shared" si="59"/>
        <v>6.1006328041086357</v>
      </c>
      <c r="M1825" s="5">
        <v>117.94</v>
      </c>
      <c r="N1825" s="11">
        <f t="shared" si="60"/>
        <v>4.7786191642784477</v>
      </c>
      <c r="O1825" s="5">
        <v>0</v>
      </c>
      <c r="P1825" s="12">
        <v>0</v>
      </c>
      <c r="Q1825" s="5">
        <v>0</v>
      </c>
      <c r="R1825" s="12">
        <v>0</v>
      </c>
      <c r="S1825" s="5">
        <f t="shared" si="61"/>
        <v>0</v>
      </c>
      <c r="T1825" s="5">
        <v>2068.2520770000001</v>
      </c>
      <c r="U1825" s="5">
        <f t="shared" si="4"/>
        <v>7.6344591223004175</v>
      </c>
      <c r="V1825" s="12">
        <v>1</v>
      </c>
      <c r="W1825" s="12">
        <v>0</v>
      </c>
      <c r="X1825" s="5">
        <v>4.6832630000000002</v>
      </c>
      <c r="Y1825" s="6">
        <f t="shared" si="113"/>
        <v>112.81882838818096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1</v>
      </c>
      <c r="AS1825" s="11">
        <v>0</v>
      </c>
      <c r="AT1825" s="5">
        <v>0</v>
      </c>
      <c r="AU1825" s="5">
        <v>0</v>
      </c>
      <c r="AV1825" s="5">
        <v>0</v>
      </c>
      <c r="AW1825" s="5">
        <v>1</v>
      </c>
      <c r="AX1825" s="5">
        <v>0</v>
      </c>
      <c r="AY1825" s="5">
        <v>0</v>
      </c>
      <c r="AZ1825" s="5">
        <v>0</v>
      </c>
    </row>
    <row r="1826" spans="1:52" ht="15.75" customHeight="1">
      <c r="A1826" s="4">
        <v>43831</v>
      </c>
      <c r="B1826" s="2" t="s">
        <v>24</v>
      </c>
      <c r="C1826" s="2">
        <v>5</v>
      </c>
      <c r="D1826" s="5" t="s">
        <v>20</v>
      </c>
      <c r="E1826" s="6">
        <v>14.34225</v>
      </c>
      <c r="F1826" s="6">
        <f t="shared" si="0"/>
        <v>2.6632097266290562</v>
      </c>
      <c r="G1826" s="7">
        <v>457.92</v>
      </c>
      <c r="H1826" s="31">
        <f t="shared" si="114"/>
        <v>14420.16</v>
      </c>
      <c r="I1826" s="10">
        <f t="shared" si="112"/>
        <v>9.576382506477799</v>
      </c>
      <c r="J1826" s="10">
        <v>0</v>
      </c>
      <c r="K1826" s="10">
        <v>445.58</v>
      </c>
      <c r="L1826" s="6">
        <f t="shared" si="59"/>
        <v>6.0993768043023771</v>
      </c>
      <c r="M1826" s="5">
        <v>141.65</v>
      </c>
      <c r="N1826" s="11">
        <f t="shared" si="60"/>
        <v>4.960394077659509</v>
      </c>
      <c r="O1826" s="5">
        <v>0</v>
      </c>
      <c r="P1826" s="12">
        <v>0</v>
      </c>
      <c r="Q1826" s="5">
        <v>0</v>
      </c>
      <c r="R1826" s="12">
        <v>0</v>
      </c>
      <c r="S1826" s="5">
        <f t="shared" si="61"/>
        <v>0</v>
      </c>
      <c r="T1826" s="5">
        <v>2068.2520770000001</v>
      </c>
      <c r="U1826" s="5">
        <f t="shared" si="4"/>
        <v>7.6344591223004175</v>
      </c>
      <c r="V1826" s="12">
        <v>1</v>
      </c>
      <c r="W1826" s="12">
        <v>0</v>
      </c>
      <c r="X1826" s="5">
        <v>4.6265689999999999</v>
      </c>
      <c r="Y1826" s="6">
        <f t="shared" si="113"/>
        <v>111.45308175882457</v>
      </c>
      <c r="Z1826" s="5">
        <v>145</v>
      </c>
      <c r="AA1826" s="5">
        <v>1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1</v>
      </c>
      <c r="AH1826" s="5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11">
        <v>0</v>
      </c>
      <c r="AT1826" s="5">
        <v>0</v>
      </c>
      <c r="AU1826" s="5">
        <v>0</v>
      </c>
      <c r="AV1826" s="5">
        <v>0</v>
      </c>
      <c r="AW1826" s="5">
        <v>1</v>
      </c>
      <c r="AX1826" s="5">
        <v>0</v>
      </c>
      <c r="AY1826" s="5">
        <v>0</v>
      </c>
      <c r="AZ1826" s="5">
        <v>0</v>
      </c>
    </row>
    <row r="1827" spans="1:52" ht="15.75" customHeight="1">
      <c r="A1827" s="4">
        <v>43862</v>
      </c>
      <c r="B1827" s="2" t="s">
        <v>24</v>
      </c>
      <c r="C1827" s="2">
        <v>5</v>
      </c>
      <c r="D1827" s="5" t="s">
        <v>20</v>
      </c>
      <c r="E1827" s="6">
        <v>13.239000000000001</v>
      </c>
      <c r="F1827" s="6">
        <f t="shared" si="0"/>
        <v>2.5831670189555198</v>
      </c>
      <c r="G1827" s="7">
        <v>509.76</v>
      </c>
      <c r="H1827" s="31">
        <f t="shared" si="114"/>
        <v>14929.92</v>
      </c>
      <c r="I1827" s="10">
        <f t="shared" si="112"/>
        <v>9.6111225321799658</v>
      </c>
      <c r="J1827" s="10">
        <v>0</v>
      </c>
      <c r="K1827" s="10">
        <v>422.61</v>
      </c>
      <c r="L1827" s="6">
        <f t="shared" si="59"/>
        <v>6.0464497679403255</v>
      </c>
      <c r="M1827" s="5">
        <v>138.35</v>
      </c>
      <c r="N1827" s="11">
        <f t="shared" si="60"/>
        <v>4.9369887539279569</v>
      </c>
      <c r="O1827" s="5">
        <v>0</v>
      </c>
      <c r="P1827" s="12">
        <v>0</v>
      </c>
      <c r="Q1827" s="5">
        <v>0</v>
      </c>
      <c r="R1827" s="12">
        <v>0</v>
      </c>
      <c r="S1827" s="5">
        <f t="shared" si="61"/>
        <v>0</v>
      </c>
      <c r="T1827" s="5">
        <v>2068.2520770000001</v>
      </c>
      <c r="U1827" s="5">
        <f t="shared" si="4"/>
        <v>7.6344591223004175</v>
      </c>
      <c r="V1827" s="12">
        <v>1</v>
      </c>
      <c r="W1827" s="12">
        <v>0</v>
      </c>
      <c r="X1827" s="5">
        <v>4.6766100000000002</v>
      </c>
      <c r="Y1827" s="6">
        <f t="shared" si="113"/>
        <v>112.65855900649846</v>
      </c>
      <c r="Z1827" s="5">
        <v>0</v>
      </c>
      <c r="AA1827" s="5">
        <v>3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1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11">
        <v>0</v>
      </c>
      <c r="AT1827" s="5">
        <v>0</v>
      </c>
      <c r="AU1827" s="5">
        <v>0</v>
      </c>
      <c r="AV1827" s="5">
        <v>0</v>
      </c>
      <c r="AW1827" s="5">
        <v>1</v>
      </c>
      <c r="AX1827" s="5">
        <v>0</v>
      </c>
      <c r="AY1827" s="5">
        <v>0</v>
      </c>
      <c r="AZ1827" s="5">
        <v>0</v>
      </c>
    </row>
    <row r="1828" spans="1:52" ht="15.75" customHeight="1">
      <c r="A1828" s="4">
        <v>43891</v>
      </c>
      <c r="B1828" s="2" t="s">
        <v>24</v>
      </c>
      <c r="C1828" s="2">
        <v>5</v>
      </c>
      <c r="D1828" s="5" t="s">
        <v>20</v>
      </c>
      <c r="E1828" s="6">
        <v>9.9292499999999997</v>
      </c>
      <c r="F1828" s="6">
        <f t="shared" si="0"/>
        <v>2.295484946503739</v>
      </c>
      <c r="G1828" s="7">
        <v>743.04</v>
      </c>
      <c r="H1828" s="31">
        <f t="shared" si="114"/>
        <v>15672.96</v>
      </c>
      <c r="I1828" s="10">
        <f t="shared" si="112"/>
        <v>9.6596922134910468</v>
      </c>
      <c r="J1828" s="10">
        <v>0</v>
      </c>
      <c r="K1828" s="10">
        <v>396.85</v>
      </c>
      <c r="L1828" s="6">
        <f t="shared" si="59"/>
        <v>5.9835583755368846</v>
      </c>
      <c r="M1828" s="5">
        <v>120.82</v>
      </c>
      <c r="N1828" s="11">
        <f t="shared" si="60"/>
        <v>4.8025445454083382</v>
      </c>
      <c r="O1828" s="5">
        <v>0</v>
      </c>
      <c r="P1828" s="12">
        <v>0</v>
      </c>
      <c r="Q1828" s="5">
        <v>0</v>
      </c>
      <c r="R1828" s="12">
        <v>0</v>
      </c>
      <c r="S1828" s="5">
        <f t="shared" si="61"/>
        <v>0</v>
      </c>
      <c r="T1828" s="5">
        <v>2068.2520769999901</v>
      </c>
      <c r="U1828" s="5">
        <f t="shared" si="4"/>
        <v>7.634459122300413</v>
      </c>
      <c r="V1828" s="12">
        <v>1</v>
      </c>
      <c r="W1828" s="12">
        <v>0</v>
      </c>
      <c r="X1828" s="5">
        <v>4.622719</v>
      </c>
      <c r="Y1828" s="6">
        <f t="shared" si="113"/>
        <v>111.36033606222489</v>
      </c>
      <c r="Z1828" s="5">
        <v>241</v>
      </c>
      <c r="AA1828" s="5">
        <v>1251</v>
      </c>
      <c r="AB1828" s="5">
        <v>0</v>
      </c>
      <c r="AC1828" s="5">
        <v>32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6">
        <v>1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11">
        <v>0</v>
      </c>
      <c r="AT1828" s="5">
        <v>0</v>
      </c>
      <c r="AU1828" s="5">
        <v>0</v>
      </c>
      <c r="AV1828" s="5">
        <v>0</v>
      </c>
      <c r="AW1828" s="5">
        <v>1</v>
      </c>
      <c r="AX1828" s="5">
        <v>0</v>
      </c>
      <c r="AY1828" s="5">
        <v>0</v>
      </c>
      <c r="AZ1828" s="5">
        <v>0</v>
      </c>
    </row>
    <row r="1829" spans="1:52" ht="15.75" customHeight="1">
      <c r="A1829" s="4">
        <v>43922</v>
      </c>
      <c r="B1829" s="2" t="s">
        <v>24</v>
      </c>
      <c r="C1829" s="2">
        <v>5</v>
      </c>
      <c r="D1829" s="5" t="s">
        <v>20</v>
      </c>
      <c r="E1829" s="6">
        <v>7.7227499999999996</v>
      </c>
      <c r="F1829" s="6">
        <f t="shared" si="0"/>
        <v>2.0441705182228329</v>
      </c>
      <c r="G1829" s="7">
        <v>717.12</v>
      </c>
      <c r="H1829" s="31">
        <f t="shared" si="114"/>
        <v>16390.079999999998</v>
      </c>
      <c r="I1829" s="10">
        <f t="shared" si="112"/>
        <v>9.7044315527509788</v>
      </c>
      <c r="J1829" s="10">
        <v>0</v>
      </c>
      <c r="K1829" s="10">
        <v>282.60000000000002</v>
      </c>
      <c r="L1829" s="6">
        <f t="shared" si="59"/>
        <v>5.6440324702504272</v>
      </c>
      <c r="M1829" s="5">
        <v>55.67</v>
      </c>
      <c r="N1829" s="11">
        <f t="shared" si="60"/>
        <v>4.0372449701815283</v>
      </c>
      <c r="O1829" s="5">
        <v>0</v>
      </c>
      <c r="P1829" s="12">
        <v>0</v>
      </c>
      <c r="Q1829" s="5">
        <v>0</v>
      </c>
      <c r="R1829" s="12">
        <v>0</v>
      </c>
      <c r="S1829" s="5">
        <f t="shared" si="61"/>
        <v>0</v>
      </c>
      <c r="T1829" s="5">
        <v>2068.2520769999901</v>
      </c>
      <c r="U1829" s="5">
        <f t="shared" si="4"/>
        <v>7.634459122300413</v>
      </c>
      <c r="V1829" s="12">
        <v>1</v>
      </c>
      <c r="W1829" s="12">
        <v>0</v>
      </c>
      <c r="X1829" s="5">
        <v>4.9248710000000004</v>
      </c>
      <c r="Y1829" s="6">
        <f t="shared" si="113"/>
        <v>118.63911469053291</v>
      </c>
      <c r="Z1829" s="5">
        <v>140</v>
      </c>
      <c r="AA1829" s="5">
        <v>34863</v>
      </c>
      <c r="AB1829" s="5">
        <v>0</v>
      </c>
      <c r="AC1829" s="5">
        <v>1154</v>
      </c>
      <c r="AD1829" s="5">
        <v>0</v>
      </c>
      <c r="AE1829" s="5">
        <v>0</v>
      </c>
      <c r="AF1829" s="5">
        <v>1</v>
      </c>
      <c r="AG1829" s="5">
        <v>0</v>
      </c>
      <c r="AH1829" s="5">
        <v>0</v>
      </c>
      <c r="AI1829" s="6">
        <v>0</v>
      </c>
      <c r="AJ1829" s="6">
        <v>1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11">
        <v>0</v>
      </c>
      <c r="AT1829" s="5">
        <v>0</v>
      </c>
      <c r="AU1829" s="5">
        <v>0</v>
      </c>
      <c r="AV1829" s="5">
        <v>0</v>
      </c>
      <c r="AW1829" s="5">
        <v>1</v>
      </c>
      <c r="AX1829" s="5">
        <v>0</v>
      </c>
      <c r="AY1829" s="5">
        <v>0</v>
      </c>
      <c r="AZ1829" s="5">
        <v>0</v>
      </c>
    </row>
    <row r="1830" spans="1:52" ht="15.75" customHeight="1">
      <c r="A1830" s="9">
        <v>43952</v>
      </c>
      <c r="B1830" s="2" t="s">
        <v>24</v>
      </c>
      <c r="C1830" s="2">
        <v>5</v>
      </c>
      <c r="D1830" s="5" t="s">
        <v>20</v>
      </c>
      <c r="E1830" s="6">
        <v>16.548749999999998</v>
      </c>
      <c r="F1830" s="6">
        <f t="shared" si="0"/>
        <v>2.8063105702697295</v>
      </c>
      <c r="G1830" s="7">
        <v>648</v>
      </c>
      <c r="H1830" s="31">
        <f t="shared" si="114"/>
        <v>17038.079999999998</v>
      </c>
      <c r="I1830" s="10">
        <f t="shared" si="112"/>
        <v>9.743206117978545</v>
      </c>
      <c r="J1830" s="10">
        <v>0</v>
      </c>
      <c r="K1830" s="10">
        <v>315.67</v>
      </c>
      <c r="L1830" s="6">
        <f t="shared" si="59"/>
        <v>5.7546973641243069</v>
      </c>
      <c r="M1830" s="5">
        <v>92.99</v>
      </c>
      <c r="N1830" s="11">
        <f t="shared" si="60"/>
        <v>4.5431883936322102</v>
      </c>
      <c r="O1830" s="5">
        <v>0</v>
      </c>
      <c r="P1830" s="12">
        <v>0</v>
      </c>
      <c r="Q1830" s="5">
        <v>0</v>
      </c>
      <c r="R1830" s="12">
        <v>0</v>
      </c>
      <c r="S1830" s="5">
        <f t="shared" si="61"/>
        <v>0</v>
      </c>
      <c r="T1830" s="5">
        <v>2068.2520769999901</v>
      </c>
      <c r="U1830" s="5">
        <f t="shared" si="4"/>
        <v>7.634459122300413</v>
      </c>
      <c r="V1830" s="12">
        <v>1</v>
      </c>
      <c r="W1830" s="12">
        <v>0</v>
      </c>
      <c r="X1830" s="5">
        <v>4.9709009999999996</v>
      </c>
      <c r="Y1830" s="6">
        <f t="shared" si="113"/>
        <v>119.74796778520384</v>
      </c>
      <c r="Z1830" s="5">
        <v>2194</v>
      </c>
      <c r="AA1830" s="5">
        <v>190609</v>
      </c>
      <c r="AB1830" s="5">
        <v>1</v>
      </c>
      <c r="AC1830" s="5">
        <v>5408</v>
      </c>
      <c r="AD1830" s="5">
        <v>0</v>
      </c>
      <c r="AE1830" s="5">
        <v>0</v>
      </c>
      <c r="AF1830" s="5">
        <v>1</v>
      </c>
      <c r="AG1830" s="5">
        <v>0</v>
      </c>
      <c r="AH1830" s="5">
        <v>0</v>
      </c>
      <c r="AI1830" s="6">
        <v>0</v>
      </c>
      <c r="AJ1830" s="6">
        <v>0</v>
      </c>
      <c r="AK1830" s="6">
        <v>1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11">
        <v>0</v>
      </c>
      <c r="AT1830" s="5">
        <v>0</v>
      </c>
      <c r="AU1830" s="5">
        <v>0</v>
      </c>
      <c r="AV1830" s="5">
        <v>0</v>
      </c>
      <c r="AW1830" s="5">
        <v>1</v>
      </c>
      <c r="AX1830" s="5">
        <v>0</v>
      </c>
      <c r="AY1830" s="5">
        <v>0</v>
      </c>
      <c r="AZ1830" s="5">
        <v>0</v>
      </c>
    </row>
    <row r="1831" spans="1:52" ht="15.75" customHeight="1">
      <c r="A1831" s="4">
        <v>43983</v>
      </c>
      <c r="B1831" s="2" t="s">
        <v>24</v>
      </c>
      <c r="C1831" s="2">
        <v>5</v>
      </c>
      <c r="D1831" s="5" t="s">
        <v>20</v>
      </c>
      <c r="E1831" s="6">
        <v>11.032500000000001</v>
      </c>
      <c r="F1831" s="6">
        <f t="shared" si="0"/>
        <v>2.4008454621615654</v>
      </c>
      <c r="G1831" s="7">
        <v>656.64</v>
      </c>
      <c r="H1831" s="31">
        <f t="shared" si="114"/>
        <v>17694.719999999998</v>
      </c>
      <c r="I1831" s="10">
        <f t="shared" si="112"/>
        <v>9.7810215689753619</v>
      </c>
      <c r="J1831" s="10">
        <v>0</v>
      </c>
      <c r="K1831" s="10">
        <v>402.45</v>
      </c>
      <c r="L1831" s="6">
        <f t="shared" si="59"/>
        <v>5.9975708655397426</v>
      </c>
      <c r="M1831" s="5">
        <v>111.24</v>
      </c>
      <c r="N1831" s="11">
        <f t="shared" si="60"/>
        <v>4.7206394357942054</v>
      </c>
      <c r="O1831" s="5">
        <v>0</v>
      </c>
      <c r="P1831" s="12">
        <v>0</v>
      </c>
      <c r="Q1831" s="5">
        <v>0</v>
      </c>
      <c r="R1831" s="12">
        <v>0</v>
      </c>
      <c r="S1831" s="5">
        <f t="shared" si="61"/>
        <v>0</v>
      </c>
      <c r="T1831" s="5">
        <v>2068.2520769999901</v>
      </c>
      <c r="U1831" s="5">
        <f t="shared" si="4"/>
        <v>7.634459122300413</v>
      </c>
      <c r="V1831" s="12">
        <v>1</v>
      </c>
      <c r="W1831" s="12">
        <v>0</v>
      </c>
      <c r="X1831" s="5">
        <v>4.8645480000000001</v>
      </c>
      <c r="Y1831" s="6">
        <f t="shared" si="113"/>
        <v>117.18594620845957</v>
      </c>
      <c r="Z1831" s="5">
        <v>768</v>
      </c>
      <c r="AA1831" s="5">
        <v>585481</v>
      </c>
      <c r="AB1831" s="5">
        <v>1</v>
      </c>
      <c r="AC1831" s="5">
        <v>17400</v>
      </c>
      <c r="AD1831" s="5">
        <v>0</v>
      </c>
      <c r="AE1831" s="5">
        <v>0</v>
      </c>
      <c r="AF1831" s="5">
        <v>1</v>
      </c>
      <c r="AG1831" s="5">
        <v>0</v>
      </c>
      <c r="AH1831" s="5">
        <v>0</v>
      </c>
      <c r="AI1831" s="6">
        <v>0</v>
      </c>
      <c r="AJ1831" s="6">
        <v>0</v>
      </c>
      <c r="AK1831" s="6">
        <v>0</v>
      </c>
      <c r="AL1831" s="6">
        <v>1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11">
        <v>0</v>
      </c>
      <c r="AT1831" s="5">
        <v>0</v>
      </c>
      <c r="AU1831" s="5">
        <v>0</v>
      </c>
      <c r="AV1831" s="5">
        <v>0</v>
      </c>
      <c r="AW1831" s="5">
        <v>1</v>
      </c>
      <c r="AX1831" s="5">
        <v>0</v>
      </c>
      <c r="AY1831" s="5">
        <v>0</v>
      </c>
      <c r="AZ1831" s="5">
        <v>0</v>
      </c>
    </row>
    <row r="1832" spans="1:52" ht="15.75" customHeight="1">
      <c r="A1832" s="4">
        <v>44013</v>
      </c>
      <c r="B1832" s="2" t="s">
        <v>24</v>
      </c>
      <c r="C1832" s="2">
        <v>5</v>
      </c>
      <c r="D1832" s="5" t="s">
        <v>20</v>
      </c>
      <c r="E1832" s="6">
        <v>17.652000000000001</v>
      </c>
      <c r="F1832" s="6">
        <f t="shared" si="0"/>
        <v>2.870849091407301</v>
      </c>
      <c r="G1832" s="7">
        <v>665.28</v>
      </c>
      <c r="H1832" s="31">
        <f t="shared" si="114"/>
        <v>18359.999999999996</v>
      </c>
      <c r="I1832" s="10">
        <f t="shared" si="112"/>
        <v>9.817929664174482</v>
      </c>
      <c r="J1832" s="10">
        <v>0</v>
      </c>
      <c r="K1832" s="10">
        <v>470.58</v>
      </c>
      <c r="L1832" s="6">
        <f t="shared" si="59"/>
        <v>6.1539659764526302</v>
      </c>
      <c r="M1832" s="5">
        <v>121.55</v>
      </c>
      <c r="N1832" s="11">
        <f t="shared" si="60"/>
        <v>4.8085191099741218</v>
      </c>
      <c r="O1832" s="5">
        <v>0</v>
      </c>
      <c r="P1832" s="12">
        <v>0</v>
      </c>
      <c r="Q1832" s="5">
        <v>0</v>
      </c>
      <c r="R1832" s="12">
        <v>0</v>
      </c>
      <c r="S1832" s="5">
        <f t="shared" si="61"/>
        <v>0</v>
      </c>
      <c r="T1832" s="5">
        <v>2068.2520769999901</v>
      </c>
      <c r="U1832" s="5">
        <f t="shared" si="4"/>
        <v>7.634459122300413</v>
      </c>
      <c r="V1832" s="12">
        <v>1</v>
      </c>
      <c r="W1832" s="12">
        <v>0</v>
      </c>
      <c r="X1832" s="5">
        <v>4.9513999999999996</v>
      </c>
      <c r="Y1832" s="6">
        <f t="shared" si="113"/>
        <v>119.27819276458298</v>
      </c>
      <c r="Z1832" s="5">
        <v>217</v>
      </c>
      <c r="AA1832" s="5">
        <v>1695988</v>
      </c>
      <c r="AB1832" s="5">
        <v>2</v>
      </c>
      <c r="AC1832" s="5">
        <v>36511</v>
      </c>
      <c r="AD1832" s="5">
        <v>0</v>
      </c>
      <c r="AE1832" s="5">
        <v>0</v>
      </c>
      <c r="AF1832" s="5">
        <v>1</v>
      </c>
      <c r="AG1832" s="5">
        <v>0</v>
      </c>
      <c r="AH1832" s="5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1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11">
        <v>0</v>
      </c>
      <c r="AT1832" s="5">
        <v>0</v>
      </c>
      <c r="AU1832" s="5">
        <v>0</v>
      </c>
      <c r="AV1832" s="5">
        <v>0</v>
      </c>
      <c r="AW1832" s="5">
        <v>1</v>
      </c>
      <c r="AX1832" s="5">
        <v>0</v>
      </c>
      <c r="AY1832" s="5">
        <v>0</v>
      </c>
      <c r="AZ1832" s="5">
        <v>0</v>
      </c>
    </row>
    <row r="1833" spans="1:52" ht="15.75" customHeight="1">
      <c r="A1833" s="4">
        <v>44044</v>
      </c>
      <c r="B1833" s="2" t="s">
        <v>24</v>
      </c>
      <c r="C1833" s="2">
        <v>5</v>
      </c>
      <c r="D1833" s="5" t="s">
        <v>20</v>
      </c>
      <c r="E1833" s="6">
        <v>12.687374999999999</v>
      </c>
      <c r="F1833" s="6">
        <f t="shared" si="0"/>
        <v>2.5406074045367237</v>
      </c>
      <c r="G1833" s="7">
        <v>734.4</v>
      </c>
      <c r="H1833" s="31">
        <f t="shared" si="114"/>
        <v>19094.399999999998</v>
      </c>
      <c r="I1833" s="10">
        <f t="shared" si="112"/>
        <v>9.8571503773277627</v>
      </c>
      <c r="J1833" s="10">
        <v>0</v>
      </c>
      <c r="K1833" s="10">
        <v>409.83</v>
      </c>
      <c r="L1833" s="6">
        <f t="shared" si="59"/>
        <v>6.0157424395675054</v>
      </c>
      <c r="M1833" s="5">
        <v>120.82</v>
      </c>
      <c r="N1833" s="11">
        <f t="shared" si="60"/>
        <v>4.8025445454083382</v>
      </c>
      <c r="O1833" s="5">
        <v>0</v>
      </c>
      <c r="P1833" s="12">
        <v>0</v>
      </c>
      <c r="Q1833" s="5">
        <v>0</v>
      </c>
      <c r="R1833" s="12">
        <v>0</v>
      </c>
      <c r="S1833" s="5">
        <f t="shared" si="61"/>
        <v>0</v>
      </c>
      <c r="T1833" s="5">
        <v>2068.2520769999901</v>
      </c>
      <c r="U1833" s="5">
        <f t="shared" si="4"/>
        <v>7.634459122300413</v>
      </c>
      <c r="V1833" s="12">
        <v>1</v>
      </c>
      <c r="W1833" s="12">
        <v>0</v>
      </c>
      <c r="X1833" s="5">
        <v>4.9189809999999996</v>
      </c>
      <c r="Y1833" s="6">
        <f t="shared" si="113"/>
        <v>118.49722581963104</v>
      </c>
      <c r="Z1833" s="5">
        <v>215</v>
      </c>
      <c r="AA1833" s="5">
        <v>3691166</v>
      </c>
      <c r="AB1833" s="5">
        <v>1</v>
      </c>
      <c r="AC1833" s="5">
        <v>65288</v>
      </c>
      <c r="AD1833" s="5">
        <v>0</v>
      </c>
      <c r="AE1833" s="5">
        <v>0</v>
      </c>
      <c r="AF1833" s="5">
        <v>1</v>
      </c>
      <c r="AG1833" s="5">
        <v>0</v>
      </c>
      <c r="AH1833" s="5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1</v>
      </c>
      <c r="AO1833" s="6">
        <v>0</v>
      </c>
      <c r="AP1833" s="6">
        <v>0</v>
      </c>
      <c r="AQ1833" s="6">
        <v>0</v>
      </c>
      <c r="AR1833" s="6">
        <v>0</v>
      </c>
      <c r="AS1833" s="11">
        <v>0</v>
      </c>
      <c r="AT1833" s="5">
        <v>0</v>
      </c>
      <c r="AU1833" s="5">
        <v>0</v>
      </c>
      <c r="AV1833" s="5">
        <v>0</v>
      </c>
      <c r="AW1833" s="5">
        <v>1</v>
      </c>
      <c r="AX1833" s="5">
        <v>0</v>
      </c>
      <c r="AY1833" s="5">
        <v>0</v>
      </c>
      <c r="AZ1833" s="5">
        <v>0</v>
      </c>
    </row>
    <row r="1834" spans="1:52" ht="15.75" customHeight="1">
      <c r="A1834" s="4">
        <v>44075</v>
      </c>
      <c r="B1834" s="2" t="s">
        <v>24</v>
      </c>
      <c r="C1834" s="2">
        <v>5</v>
      </c>
      <c r="D1834" s="5" t="s">
        <v>20</v>
      </c>
      <c r="E1834" s="6">
        <v>12.13575</v>
      </c>
      <c r="F1834" s="6">
        <f t="shared" si="0"/>
        <v>2.4961556419658901</v>
      </c>
      <c r="G1834" s="7">
        <v>673.92</v>
      </c>
      <c r="H1834" s="31">
        <f t="shared" si="114"/>
        <v>19768.319999999996</v>
      </c>
      <c r="I1834" s="10">
        <f t="shared" si="112"/>
        <v>9.8918359353156529</v>
      </c>
      <c r="J1834" s="10">
        <v>0</v>
      </c>
      <c r="K1834" s="10">
        <v>427.32</v>
      </c>
      <c r="L1834" s="6">
        <f t="shared" si="59"/>
        <v>6.0575331470776863</v>
      </c>
      <c r="M1834" s="5">
        <v>127.94</v>
      </c>
      <c r="N1834" s="11">
        <f t="shared" si="60"/>
        <v>4.8593471798824739</v>
      </c>
      <c r="O1834" s="5">
        <v>0</v>
      </c>
      <c r="P1834" s="12">
        <v>0</v>
      </c>
      <c r="Q1834" s="5">
        <v>0</v>
      </c>
      <c r="R1834" s="12">
        <v>0</v>
      </c>
      <c r="S1834" s="5">
        <f t="shared" si="61"/>
        <v>0</v>
      </c>
      <c r="T1834" s="5">
        <v>2068.2520769999901</v>
      </c>
      <c r="U1834" s="5">
        <f t="shared" si="4"/>
        <v>7.634459122300413</v>
      </c>
      <c r="V1834" s="12">
        <v>1</v>
      </c>
      <c r="W1834" s="12">
        <v>0</v>
      </c>
      <c r="X1834" s="5">
        <v>4.7875620000000003</v>
      </c>
      <c r="Y1834" s="6">
        <f t="shared" si="113"/>
        <v>115.33136953354456</v>
      </c>
      <c r="Z1834" s="5">
        <v>220</v>
      </c>
      <c r="AA1834" s="5">
        <v>6312584</v>
      </c>
      <c r="AB1834" s="5">
        <v>2</v>
      </c>
      <c r="AC1834" s="5">
        <v>98678</v>
      </c>
      <c r="AD1834" s="5">
        <v>0</v>
      </c>
      <c r="AE1834" s="5">
        <v>0</v>
      </c>
      <c r="AF1834" s="5">
        <v>1</v>
      </c>
      <c r="AG1834" s="5">
        <v>0</v>
      </c>
      <c r="AH1834" s="5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1</v>
      </c>
      <c r="AP1834" s="6">
        <v>0</v>
      </c>
      <c r="AQ1834" s="6">
        <v>0</v>
      </c>
      <c r="AR1834" s="6">
        <v>0</v>
      </c>
      <c r="AS1834" s="11">
        <v>0</v>
      </c>
      <c r="AT1834" s="5">
        <v>0</v>
      </c>
      <c r="AU1834" s="5">
        <v>0</v>
      </c>
      <c r="AV1834" s="5">
        <v>0</v>
      </c>
      <c r="AW1834" s="5">
        <v>1</v>
      </c>
      <c r="AX1834" s="5">
        <v>0</v>
      </c>
      <c r="AY1834" s="5">
        <v>0</v>
      </c>
      <c r="AZ1834" s="5">
        <v>0</v>
      </c>
    </row>
    <row r="1835" spans="1:52" ht="15.75" customHeight="1">
      <c r="A1835" s="4">
        <v>44105</v>
      </c>
      <c r="B1835" s="2" t="s">
        <v>24</v>
      </c>
      <c r="C1835" s="2">
        <v>5</v>
      </c>
      <c r="D1835" s="5" t="s">
        <v>20</v>
      </c>
      <c r="E1835" s="6">
        <v>20.961749999999999</v>
      </c>
      <c r="F1835" s="6">
        <f t="shared" si="0"/>
        <v>3.0426993483339597</v>
      </c>
      <c r="G1835" s="7">
        <v>414.72</v>
      </c>
      <c r="H1835" s="31">
        <f t="shared" si="114"/>
        <v>20183.039999999997</v>
      </c>
      <c r="I1835" s="10">
        <f t="shared" si="112"/>
        <v>9.9125979267640822</v>
      </c>
      <c r="J1835" s="10">
        <v>0</v>
      </c>
      <c r="K1835" s="10">
        <v>429.25</v>
      </c>
      <c r="L1835" s="6">
        <f t="shared" si="59"/>
        <v>6.062039499777585</v>
      </c>
      <c r="M1835" s="5">
        <v>133.61000000000001</v>
      </c>
      <c r="N1835" s="11">
        <f t="shared" si="60"/>
        <v>4.9023817086560015</v>
      </c>
      <c r="O1835" s="5">
        <v>0</v>
      </c>
      <c r="P1835" s="12">
        <v>0</v>
      </c>
      <c r="Q1835" s="5">
        <v>0</v>
      </c>
      <c r="R1835" s="12">
        <v>0</v>
      </c>
      <c r="S1835" s="5">
        <f t="shared" si="61"/>
        <v>0</v>
      </c>
      <c r="T1835" s="5">
        <v>2068.2520769999901</v>
      </c>
      <c r="U1835" s="5">
        <f t="shared" si="4"/>
        <v>7.634459122300413</v>
      </c>
      <c r="V1835" s="12">
        <v>1</v>
      </c>
      <c r="W1835" s="12">
        <v>0</v>
      </c>
      <c r="X1835" s="5">
        <v>4.7172499999999999</v>
      </c>
      <c r="Y1835" s="6">
        <f t="shared" si="113"/>
        <v>113.63756812592986</v>
      </c>
      <c r="Z1835" s="5">
        <v>225</v>
      </c>
      <c r="AA1835" s="5">
        <v>8184082</v>
      </c>
      <c r="AB1835" s="5">
        <v>1</v>
      </c>
      <c r="AC1835" s="5">
        <v>122111</v>
      </c>
      <c r="AD1835" s="5">
        <v>0</v>
      </c>
      <c r="AE1835" s="5">
        <v>0</v>
      </c>
      <c r="AF1835" s="5">
        <v>1</v>
      </c>
      <c r="AG1835" s="5">
        <v>0</v>
      </c>
      <c r="AH1835" s="5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1</v>
      </c>
      <c r="AQ1835" s="6">
        <v>0</v>
      </c>
      <c r="AR1835" s="6">
        <v>0</v>
      </c>
      <c r="AS1835" s="11">
        <v>0</v>
      </c>
      <c r="AT1835" s="5">
        <v>0</v>
      </c>
      <c r="AU1835" s="5">
        <v>0</v>
      </c>
      <c r="AV1835" s="5">
        <v>0</v>
      </c>
      <c r="AW1835" s="5">
        <v>1</v>
      </c>
      <c r="AX1835" s="5">
        <v>0</v>
      </c>
      <c r="AY1835" s="5">
        <v>0</v>
      </c>
      <c r="AZ1835" s="5">
        <v>0</v>
      </c>
    </row>
    <row r="1836" spans="1:52" ht="15.75" customHeight="1">
      <c r="A1836" s="4">
        <v>44136</v>
      </c>
      <c r="B1836" s="2" t="s">
        <v>24</v>
      </c>
      <c r="C1836" s="2">
        <v>5</v>
      </c>
      <c r="D1836" s="5" t="s">
        <v>20</v>
      </c>
      <c r="E1836" s="6">
        <v>15.445499999999999</v>
      </c>
      <c r="F1836" s="6">
        <f t="shared" si="0"/>
        <v>2.7373176987827783</v>
      </c>
      <c r="G1836" s="7">
        <v>354.24</v>
      </c>
      <c r="H1836" s="31">
        <f t="shared" ref="H1836:H1861" si="115">G1836+H1835</f>
        <v>20537.28</v>
      </c>
      <c r="I1836" s="10">
        <f t="shared" si="112"/>
        <v>9.9299970501761585</v>
      </c>
      <c r="J1836" s="10">
        <v>0</v>
      </c>
      <c r="K1836" s="10">
        <v>449.7</v>
      </c>
      <c r="L1836" s="6">
        <f t="shared" si="59"/>
        <v>6.1085806937766618</v>
      </c>
      <c r="M1836" s="5">
        <v>130.62</v>
      </c>
      <c r="N1836" s="11">
        <f t="shared" si="60"/>
        <v>4.8799189830279728</v>
      </c>
      <c r="O1836" s="5">
        <v>0</v>
      </c>
      <c r="P1836" s="12">
        <v>0</v>
      </c>
      <c r="Q1836" s="5">
        <v>0</v>
      </c>
      <c r="R1836" s="12">
        <v>0</v>
      </c>
      <c r="S1836" s="5">
        <f t="shared" si="61"/>
        <v>0</v>
      </c>
      <c r="T1836" s="5">
        <v>2068.2520769999901</v>
      </c>
      <c r="U1836" s="5">
        <f t="shared" si="4"/>
        <v>7.634459122300413</v>
      </c>
      <c r="V1836" s="12">
        <v>1</v>
      </c>
      <c r="W1836" s="12">
        <v>0</v>
      </c>
      <c r="X1836" s="5">
        <v>4.8456020000000004</v>
      </c>
      <c r="Y1836" s="6">
        <f t="shared" si="113"/>
        <v>116.72954102202387</v>
      </c>
      <c r="Z1836" s="5">
        <v>219</v>
      </c>
      <c r="AA1836" s="5">
        <v>9462809</v>
      </c>
      <c r="AB1836" s="5">
        <v>1</v>
      </c>
      <c r="AC1836" s="5">
        <v>137621</v>
      </c>
      <c r="AD1836" s="5">
        <v>0</v>
      </c>
      <c r="AE1836" s="5">
        <v>0</v>
      </c>
      <c r="AF1836" s="5">
        <v>1</v>
      </c>
      <c r="AG1836" s="5">
        <v>0</v>
      </c>
      <c r="AH1836" s="5">
        <v>0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  <c r="AQ1836" s="6">
        <v>1</v>
      </c>
      <c r="AR1836" s="6">
        <v>0</v>
      </c>
      <c r="AS1836" s="11">
        <v>0</v>
      </c>
      <c r="AT1836" s="5">
        <v>0</v>
      </c>
      <c r="AU1836" s="5">
        <v>0</v>
      </c>
      <c r="AV1836" s="5">
        <v>0</v>
      </c>
      <c r="AW1836" s="5">
        <v>1</v>
      </c>
      <c r="AX1836" s="5">
        <v>0</v>
      </c>
      <c r="AY1836" s="5">
        <v>0</v>
      </c>
      <c r="AZ1836" s="5">
        <v>0</v>
      </c>
    </row>
    <row r="1837" spans="1:52" ht="15.75" customHeight="1">
      <c r="A1837" s="4">
        <v>44166</v>
      </c>
      <c r="B1837" s="2" t="s">
        <v>24</v>
      </c>
      <c r="C1837" s="2">
        <v>5</v>
      </c>
      <c r="D1837" s="5" t="s">
        <v>20</v>
      </c>
      <c r="E1837" s="6">
        <v>17.652000000000001</v>
      </c>
      <c r="F1837" s="6">
        <f t="shared" si="0"/>
        <v>2.870849091407301</v>
      </c>
      <c r="G1837" s="7">
        <v>406.08</v>
      </c>
      <c r="H1837" s="31">
        <f t="shared" si="115"/>
        <v>20943.36</v>
      </c>
      <c r="I1837" s="10">
        <f t="shared" si="112"/>
        <v>9.9495769300051702</v>
      </c>
      <c r="J1837" s="10">
        <v>0</v>
      </c>
      <c r="K1837" s="10">
        <v>471.52</v>
      </c>
      <c r="L1837" s="6">
        <f t="shared" si="59"/>
        <v>6.1559615189893844</v>
      </c>
      <c r="M1837" s="5">
        <v>141.65</v>
      </c>
      <c r="N1837" s="11">
        <f t="shared" si="60"/>
        <v>4.960394077659509</v>
      </c>
      <c r="O1837" s="5">
        <v>0</v>
      </c>
      <c r="P1837" s="12">
        <v>0</v>
      </c>
      <c r="Q1837" s="5">
        <v>0</v>
      </c>
      <c r="R1837" s="12">
        <v>0</v>
      </c>
      <c r="S1837" s="5">
        <f t="shared" si="61"/>
        <v>0</v>
      </c>
      <c r="T1837" s="5">
        <v>2068.2520769999901</v>
      </c>
      <c r="U1837" s="5">
        <f t="shared" si="4"/>
        <v>7.634459122300413</v>
      </c>
      <c r="V1837" s="12">
        <v>1</v>
      </c>
      <c r="W1837" s="12">
        <v>0</v>
      </c>
      <c r="X1837" s="5">
        <v>4.8140970000000003</v>
      </c>
      <c r="Y1837" s="6">
        <f t="shared" si="113"/>
        <v>115.9705921463426</v>
      </c>
      <c r="Z1837" s="5">
        <v>47</v>
      </c>
      <c r="AA1837" s="5">
        <v>10286709</v>
      </c>
      <c r="AB1837" s="5">
        <v>1</v>
      </c>
      <c r="AC1837" s="5">
        <v>148994</v>
      </c>
      <c r="AD1837" s="5">
        <v>0</v>
      </c>
      <c r="AE1837" s="5">
        <v>0</v>
      </c>
      <c r="AF1837" s="5">
        <v>1</v>
      </c>
      <c r="AG1837" s="5">
        <v>0</v>
      </c>
      <c r="AH1837" s="5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1</v>
      </c>
      <c r="AS1837" s="11">
        <v>0</v>
      </c>
      <c r="AT1837" s="5">
        <v>0</v>
      </c>
      <c r="AU1837" s="5">
        <v>0</v>
      </c>
      <c r="AV1837" s="5">
        <v>0</v>
      </c>
      <c r="AW1837" s="5">
        <v>1</v>
      </c>
      <c r="AX1837" s="5">
        <v>0</v>
      </c>
      <c r="AY1837" s="5">
        <v>0</v>
      </c>
      <c r="AZ1837" s="5">
        <v>0</v>
      </c>
    </row>
    <row r="1838" spans="1:52" ht="15.75" customHeight="1">
      <c r="A1838" s="4">
        <v>44197</v>
      </c>
      <c r="B1838" s="2" t="s">
        <v>24</v>
      </c>
      <c r="C1838" s="2">
        <v>5</v>
      </c>
      <c r="D1838" s="5" t="s">
        <v>20</v>
      </c>
      <c r="E1838" s="6">
        <v>17.708600000000001</v>
      </c>
      <c r="F1838" s="6">
        <f t="shared" si="0"/>
        <v>2.8740503972866178</v>
      </c>
      <c r="G1838" s="7">
        <v>457.92</v>
      </c>
      <c r="H1838" s="31">
        <f t="shared" si="115"/>
        <v>21401.279999999999</v>
      </c>
      <c r="I1838" s="10">
        <f t="shared" si="112"/>
        <v>9.9712060123053234</v>
      </c>
      <c r="J1838" s="10">
        <v>0</v>
      </c>
      <c r="K1838" s="10">
        <v>484.63</v>
      </c>
      <c r="L1838" s="6">
        <f t="shared" si="59"/>
        <v>6.1833857131934806</v>
      </c>
      <c r="M1838" s="5">
        <v>140.82</v>
      </c>
      <c r="N1838" s="11">
        <f t="shared" si="60"/>
        <v>4.9545586478758503</v>
      </c>
      <c r="O1838" s="5">
        <v>0</v>
      </c>
      <c r="P1838" s="12">
        <v>0</v>
      </c>
      <c r="Q1838" s="5">
        <v>0</v>
      </c>
      <c r="R1838" s="12">
        <v>0</v>
      </c>
      <c r="S1838" s="5">
        <f t="shared" si="61"/>
        <v>0</v>
      </c>
      <c r="T1838" s="5">
        <v>2068.2520769999901</v>
      </c>
      <c r="U1838" s="5">
        <f t="shared" si="4"/>
        <v>7.634459122300413</v>
      </c>
      <c r="V1838" s="12">
        <v>1</v>
      </c>
      <c r="W1838" s="12">
        <v>0</v>
      </c>
      <c r="X1838" s="5">
        <v>4.7490810000000003</v>
      </c>
      <c r="Y1838" s="6">
        <f t="shared" si="113"/>
        <v>114.40437027358296</v>
      </c>
      <c r="Z1838" s="5">
        <v>2838</v>
      </c>
      <c r="AA1838" s="5">
        <v>10757610</v>
      </c>
      <c r="AB1838" s="5">
        <v>1</v>
      </c>
      <c r="AC1838" s="5">
        <v>154392</v>
      </c>
      <c r="AD1838" s="5">
        <v>0</v>
      </c>
      <c r="AE1838" s="5">
        <v>14509</v>
      </c>
      <c r="AF1838" s="5">
        <v>1</v>
      </c>
      <c r="AG1838" s="5">
        <v>1</v>
      </c>
      <c r="AH1838" s="5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11">
        <v>0</v>
      </c>
      <c r="AT1838" s="5">
        <v>0</v>
      </c>
      <c r="AU1838" s="5">
        <v>0</v>
      </c>
      <c r="AV1838" s="5">
        <v>0</v>
      </c>
      <c r="AW1838" s="5">
        <v>1</v>
      </c>
      <c r="AX1838" s="5">
        <v>0</v>
      </c>
      <c r="AY1838" s="5">
        <v>0</v>
      </c>
      <c r="AZ1838" s="5">
        <v>0</v>
      </c>
    </row>
    <row r="1839" spans="1:52" ht="15.75" customHeight="1">
      <c r="A1839" s="4">
        <v>44228</v>
      </c>
      <c r="B1839" s="2" t="s">
        <v>24</v>
      </c>
      <c r="C1839" s="2">
        <v>5</v>
      </c>
      <c r="D1839" s="5" t="s">
        <v>20</v>
      </c>
      <c r="E1839" s="6">
        <v>16.346399999999999</v>
      </c>
      <c r="F1839" s="6">
        <f t="shared" si="0"/>
        <v>2.794007689613081</v>
      </c>
      <c r="G1839" s="7">
        <v>509.76</v>
      </c>
      <c r="H1839" s="31">
        <f t="shared" si="115"/>
        <v>21911.039999999997</v>
      </c>
      <c r="I1839" s="10">
        <f t="shared" si="112"/>
        <v>9.9947458983730808</v>
      </c>
      <c r="J1839" s="10">
        <v>0</v>
      </c>
      <c r="K1839" s="10">
        <v>483.78</v>
      </c>
      <c r="L1839" s="6">
        <f t="shared" si="59"/>
        <v>6.1816302579249855</v>
      </c>
      <c r="M1839" s="5">
        <v>133.91999999999999</v>
      </c>
      <c r="N1839" s="11">
        <f t="shared" si="60"/>
        <v>4.904682010193449</v>
      </c>
      <c r="O1839" s="5">
        <v>0</v>
      </c>
      <c r="P1839" s="12">
        <v>0</v>
      </c>
      <c r="Q1839" s="5">
        <v>0</v>
      </c>
      <c r="R1839" s="12">
        <v>0</v>
      </c>
      <c r="S1839" s="5">
        <f t="shared" si="61"/>
        <v>0</v>
      </c>
      <c r="T1839" s="5">
        <v>2068.2520769999901</v>
      </c>
      <c r="U1839" s="5">
        <f t="shared" si="4"/>
        <v>7.634459122300413</v>
      </c>
      <c r="V1839" s="12">
        <v>1</v>
      </c>
      <c r="W1839" s="12">
        <v>0</v>
      </c>
      <c r="X1839" s="5">
        <v>4.7155040000000001</v>
      </c>
      <c r="Y1839" s="6">
        <f t="shared" si="113"/>
        <v>113.59550735027713</v>
      </c>
      <c r="Z1839" s="5">
        <v>215</v>
      </c>
      <c r="AA1839" s="5">
        <v>11112241</v>
      </c>
      <c r="AB1839" s="5">
        <v>2</v>
      </c>
      <c r="AC1839" s="5">
        <v>157157</v>
      </c>
      <c r="AD1839" s="5">
        <v>5923</v>
      </c>
      <c r="AE1839" s="5">
        <v>58719</v>
      </c>
      <c r="AF1839" s="5">
        <v>1</v>
      </c>
      <c r="AG1839" s="5">
        <v>0</v>
      </c>
      <c r="AH1839" s="5">
        <v>1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11">
        <v>0</v>
      </c>
      <c r="AT1839" s="5">
        <v>0</v>
      </c>
      <c r="AU1839" s="5">
        <v>0</v>
      </c>
      <c r="AV1839" s="5">
        <v>0</v>
      </c>
      <c r="AW1839" s="5">
        <v>1</v>
      </c>
      <c r="AX1839" s="5">
        <v>0</v>
      </c>
      <c r="AY1839" s="5">
        <v>0</v>
      </c>
      <c r="AZ1839" s="5">
        <v>0</v>
      </c>
    </row>
    <row r="1840" spans="1:52" ht="15.75" customHeight="1">
      <c r="A1840" s="4">
        <v>44256</v>
      </c>
      <c r="B1840" s="2" t="s">
        <v>24</v>
      </c>
      <c r="C1840" s="2">
        <v>5</v>
      </c>
      <c r="D1840" s="5" t="s">
        <v>20</v>
      </c>
      <c r="E1840" s="6">
        <v>12.2598</v>
      </c>
      <c r="F1840" s="6">
        <f t="shared" si="0"/>
        <v>2.5063256171613002</v>
      </c>
      <c r="G1840" s="7">
        <v>743.04</v>
      </c>
      <c r="H1840" s="31">
        <f t="shared" si="115"/>
        <v>22654.079999999998</v>
      </c>
      <c r="I1840" s="10">
        <f t="shared" si="112"/>
        <v>10.028095247139609</v>
      </c>
      <c r="J1840" s="10">
        <v>0</v>
      </c>
      <c r="K1840" s="10">
        <v>496.73</v>
      </c>
      <c r="L1840" s="6">
        <f t="shared" si="59"/>
        <v>6.2080466189203456</v>
      </c>
      <c r="M1840" s="5">
        <v>150.1</v>
      </c>
      <c r="N1840" s="11">
        <f t="shared" si="60"/>
        <v>5.0179418692786939</v>
      </c>
      <c r="O1840" s="5">
        <v>0</v>
      </c>
      <c r="P1840" s="12">
        <v>0</v>
      </c>
      <c r="Q1840" s="5">
        <v>0</v>
      </c>
      <c r="R1840" s="12">
        <v>0</v>
      </c>
      <c r="S1840" s="5">
        <f t="shared" si="61"/>
        <v>0</v>
      </c>
      <c r="T1840" s="5">
        <v>2068.2520769999901</v>
      </c>
      <c r="U1840" s="5">
        <f t="shared" si="4"/>
        <v>7.634459122300413</v>
      </c>
      <c r="V1840" s="12">
        <v>1</v>
      </c>
      <c r="W1840" s="12">
        <v>0</v>
      </c>
      <c r="X1840" s="5">
        <v>4.7278089999999997</v>
      </c>
      <c r="Y1840" s="6">
        <f t="shared" si="113"/>
        <v>113.89193223252622</v>
      </c>
      <c r="Z1840" s="5">
        <v>535</v>
      </c>
      <c r="AA1840" s="5">
        <v>12149335</v>
      </c>
      <c r="AB1840" s="5">
        <v>1</v>
      </c>
      <c r="AC1840" s="5">
        <v>162468</v>
      </c>
      <c r="AD1840" s="5">
        <v>2034</v>
      </c>
      <c r="AE1840" s="5">
        <v>2063543</v>
      </c>
      <c r="AF1840" s="5">
        <v>1</v>
      </c>
      <c r="AG1840" s="5">
        <v>0</v>
      </c>
      <c r="AH1840" s="5">
        <v>0</v>
      </c>
      <c r="AI1840" s="6">
        <v>1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11">
        <v>0</v>
      </c>
      <c r="AT1840" s="5">
        <v>0</v>
      </c>
      <c r="AU1840" s="5">
        <v>0</v>
      </c>
      <c r="AV1840" s="5">
        <v>0</v>
      </c>
      <c r="AW1840" s="5">
        <v>1</v>
      </c>
      <c r="AX1840" s="5">
        <v>0</v>
      </c>
      <c r="AY1840" s="5">
        <v>0</v>
      </c>
      <c r="AZ1840" s="5">
        <v>0</v>
      </c>
    </row>
    <row r="1841" spans="1:52" ht="15.75" customHeight="1">
      <c r="A1841" s="4">
        <v>44287</v>
      </c>
      <c r="B1841" s="2" t="s">
        <v>24</v>
      </c>
      <c r="C1841" s="2">
        <v>5</v>
      </c>
      <c r="D1841" s="5" t="s">
        <v>20</v>
      </c>
      <c r="E1841" s="6">
        <v>9.5353999999999992</v>
      </c>
      <c r="F1841" s="6">
        <f t="shared" si="0"/>
        <v>2.2550111888803941</v>
      </c>
      <c r="G1841" s="7">
        <v>717.12</v>
      </c>
      <c r="H1841" s="31">
        <f t="shared" si="115"/>
        <v>23371.199999999997</v>
      </c>
      <c r="I1841" s="10">
        <f t="shared" si="112"/>
        <v>10.059259774096546</v>
      </c>
      <c r="J1841" s="10">
        <v>0</v>
      </c>
      <c r="K1841" s="10">
        <v>504.07</v>
      </c>
      <c r="L1841" s="6">
        <f t="shared" si="59"/>
        <v>6.2227151473160891</v>
      </c>
      <c r="M1841" s="5">
        <v>130</v>
      </c>
      <c r="N1841" s="11">
        <f t="shared" si="60"/>
        <v>4.8751973232011512</v>
      </c>
      <c r="O1841" s="5">
        <v>0</v>
      </c>
      <c r="P1841" s="12">
        <v>0</v>
      </c>
      <c r="Q1841" s="5">
        <v>0</v>
      </c>
      <c r="R1841" s="12">
        <v>0</v>
      </c>
      <c r="S1841" s="5">
        <f t="shared" si="61"/>
        <v>0</v>
      </c>
      <c r="T1841" s="5">
        <v>2068.2520769999901</v>
      </c>
      <c r="U1841" s="5">
        <f t="shared" si="4"/>
        <v>7.634459122300413</v>
      </c>
      <c r="V1841" s="12">
        <v>1</v>
      </c>
      <c r="W1841" s="12">
        <v>0</v>
      </c>
      <c r="X1841" s="5">
        <v>4.748786</v>
      </c>
      <c r="Y1841" s="6">
        <f t="shared" si="113"/>
        <v>114.39726378514219</v>
      </c>
      <c r="Z1841" s="5">
        <v>465</v>
      </c>
      <c r="AA1841" s="5">
        <v>19164969</v>
      </c>
      <c r="AB1841" s="5">
        <v>1</v>
      </c>
      <c r="AC1841" s="5">
        <v>211853</v>
      </c>
      <c r="AD1841" s="5">
        <v>0</v>
      </c>
      <c r="AE1841" s="5">
        <v>2729335</v>
      </c>
      <c r="AF1841" s="5">
        <v>1</v>
      </c>
      <c r="AG1841" s="5">
        <v>0</v>
      </c>
      <c r="AH1841" s="5">
        <v>0</v>
      </c>
      <c r="AI1841" s="6">
        <v>0</v>
      </c>
      <c r="AJ1841" s="6">
        <v>1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11">
        <v>0</v>
      </c>
      <c r="AT1841" s="5">
        <v>0</v>
      </c>
      <c r="AU1841" s="5">
        <v>0</v>
      </c>
      <c r="AV1841" s="5">
        <v>0</v>
      </c>
      <c r="AW1841" s="5">
        <v>1</v>
      </c>
      <c r="AX1841" s="5">
        <v>0</v>
      </c>
      <c r="AY1841" s="5">
        <v>0</v>
      </c>
      <c r="AZ1841" s="5">
        <v>0</v>
      </c>
    </row>
    <row r="1842" spans="1:52" ht="15.75" customHeight="1">
      <c r="A1842" s="9">
        <v>44317</v>
      </c>
      <c r="B1842" s="2" t="s">
        <v>24</v>
      </c>
      <c r="C1842" s="2">
        <v>5</v>
      </c>
      <c r="D1842" s="5" t="s">
        <v>20</v>
      </c>
      <c r="E1842" s="6">
        <v>20.433</v>
      </c>
      <c r="F1842" s="6">
        <f t="shared" si="0"/>
        <v>3.0171512409272911</v>
      </c>
      <c r="G1842" s="7">
        <v>648</v>
      </c>
      <c r="H1842" s="31">
        <f t="shared" si="115"/>
        <v>24019.199999999997</v>
      </c>
      <c r="I1842" s="10">
        <f t="shared" si="112"/>
        <v>10.086608789500646</v>
      </c>
      <c r="J1842" s="10">
        <v>0</v>
      </c>
      <c r="K1842" s="10">
        <v>477.97</v>
      </c>
      <c r="L1842" s="6">
        <f t="shared" si="59"/>
        <v>6.1695479690155945</v>
      </c>
      <c r="M1842" s="5">
        <v>118.66</v>
      </c>
      <c r="N1842" s="11">
        <f t="shared" si="60"/>
        <v>4.7846543879618855</v>
      </c>
      <c r="O1842" s="5">
        <v>0</v>
      </c>
      <c r="P1842" s="12">
        <v>0</v>
      </c>
      <c r="Q1842" s="5">
        <v>0</v>
      </c>
      <c r="R1842" s="12">
        <v>0</v>
      </c>
      <c r="S1842" s="5">
        <f t="shared" si="61"/>
        <v>0</v>
      </c>
      <c r="T1842" s="5">
        <v>2068.2520769999901</v>
      </c>
      <c r="U1842" s="5">
        <f t="shared" si="4"/>
        <v>7.634459122300413</v>
      </c>
      <c r="V1842" s="12">
        <v>1</v>
      </c>
      <c r="W1842" s="12">
        <v>0</v>
      </c>
      <c r="X1842" s="5">
        <v>4.8315450000000002</v>
      </c>
      <c r="Y1842" s="6">
        <f t="shared" si="113"/>
        <v>116.39091082537408</v>
      </c>
      <c r="Z1842" s="5">
        <v>29</v>
      </c>
      <c r="AA1842" s="5">
        <v>28175044</v>
      </c>
      <c r="AB1842" s="5">
        <v>10</v>
      </c>
      <c r="AC1842" s="5">
        <v>331895</v>
      </c>
      <c r="AD1842" s="5">
        <v>1611</v>
      </c>
      <c r="AE1842" s="5">
        <v>1784772</v>
      </c>
      <c r="AF1842" s="5">
        <v>1</v>
      </c>
      <c r="AG1842" s="5">
        <v>0</v>
      </c>
      <c r="AH1842" s="5">
        <v>0</v>
      </c>
      <c r="AI1842" s="6">
        <v>0</v>
      </c>
      <c r="AJ1842" s="6">
        <v>0</v>
      </c>
      <c r="AK1842" s="6">
        <v>1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11">
        <v>0</v>
      </c>
      <c r="AT1842" s="5">
        <v>0</v>
      </c>
      <c r="AU1842" s="5">
        <v>0</v>
      </c>
      <c r="AV1842" s="5">
        <v>0</v>
      </c>
      <c r="AW1842" s="5">
        <v>1</v>
      </c>
      <c r="AX1842" s="5">
        <v>0</v>
      </c>
      <c r="AY1842" s="5">
        <v>0</v>
      </c>
      <c r="AZ1842" s="5">
        <v>0</v>
      </c>
    </row>
    <row r="1843" spans="1:52" ht="15.75" customHeight="1">
      <c r="A1843" s="4">
        <v>44348</v>
      </c>
      <c r="B1843" s="2" t="s">
        <v>24</v>
      </c>
      <c r="C1843" s="2">
        <v>5</v>
      </c>
      <c r="D1843" s="5" t="s">
        <v>20</v>
      </c>
      <c r="E1843" s="6">
        <v>13.622</v>
      </c>
      <c r="F1843" s="6">
        <f t="shared" si="0"/>
        <v>2.6116861328191265</v>
      </c>
      <c r="G1843" s="7">
        <v>656.64</v>
      </c>
      <c r="H1843" s="31">
        <f t="shared" si="115"/>
        <v>24675.839999999997</v>
      </c>
      <c r="I1843" s="10">
        <f t="shared" si="112"/>
        <v>10.113579906275438</v>
      </c>
      <c r="J1843" s="10">
        <v>0</v>
      </c>
      <c r="K1843" s="10">
        <v>508.07</v>
      </c>
      <c r="L1843" s="6">
        <f t="shared" si="59"/>
        <v>6.2306192333611756</v>
      </c>
      <c r="M1843" s="5">
        <v>126.6</v>
      </c>
      <c r="N1843" s="11">
        <f t="shared" si="60"/>
        <v>4.8489003709106893</v>
      </c>
      <c r="O1843" s="5">
        <v>0</v>
      </c>
      <c r="P1843" s="12">
        <v>0</v>
      </c>
      <c r="Q1843" s="5">
        <v>0</v>
      </c>
      <c r="R1843" s="12">
        <v>0</v>
      </c>
      <c r="S1843" s="5">
        <f t="shared" si="61"/>
        <v>0</v>
      </c>
      <c r="T1843" s="5">
        <v>2068.2520769999901</v>
      </c>
      <c r="U1843" s="5">
        <f t="shared" si="4"/>
        <v>7.634459122300413</v>
      </c>
      <c r="V1843" s="12">
        <v>1</v>
      </c>
      <c r="W1843" s="12">
        <v>0</v>
      </c>
      <c r="X1843" s="5">
        <v>4.701047</v>
      </c>
      <c r="Y1843" s="6">
        <f t="shared" si="113"/>
        <v>113.2472412370975</v>
      </c>
      <c r="Z1843" s="5">
        <v>237</v>
      </c>
      <c r="AA1843" s="5">
        <v>30411634</v>
      </c>
      <c r="AB1843" s="5">
        <v>8</v>
      </c>
      <c r="AC1843" s="5">
        <v>399459</v>
      </c>
      <c r="AD1843" s="5">
        <v>667</v>
      </c>
      <c r="AE1843" s="5">
        <v>1734226</v>
      </c>
      <c r="AF1843" s="5">
        <v>1</v>
      </c>
      <c r="AG1843" s="5">
        <v>0</v>
      </c>
      <c r="AH1843" s="5">
        <v>0</v>
      </c>
      <c r="AI1843" s="6">
        <v>0</v>
      </c>
      <c r="AJ1843" s="6">
        <v>0</v>
      </c>
      <c r="AK1843" s="6">
        <v>0</v>
      </c>
      <c r="AL1843" s="6">
        <v>1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11">
        <v>0</v>
      </c>
      <c r="AT1843" s="5">
        <v>0</v>
      </c>
      <c r="AU1843" s="5">
        <v>0</v>
      </c>
      <c r="AV1843" s="5">
        <v>0</v>
      </c>
      <c r="AW1843" s="5">
        <v>1</v>
      </c>
      <c r="AX1843" s="5">
        <v>0</v>
      </c>
      <c r="AY1843" s="5">
        <v>0</v>
      </c>
      <c r="AZ1843" s="5">
        <v>0</v>
      </c>
    </row>
    <row r="1844" spans="1:52" ht="15.75" customHeight="1">
      <c r="A1844" s="4">
        <v>44378</v>
      </c>
      <c r="B1844" s="2" t="s">
        <v>24</v>
      </c>
      <c r="C1844" s="2">
        <v>5</v>
      </c>
      <c r="D1844" s="5" t="s">
        <v>20</v>
      </c>
      <c r="E1844" s="6">
        <v>21.795200000000001</v>
      </c>
      <c r="F1844" s="6">
        <f t="shared" si="0"/>
        <v>3.0816897620648622</v>
      </c>
      <c r="G1844" s="7">
        <v>665.28</v>
      </c>
      <c r="H1844" s="31">
        <f t="shared" si="115"/>
        <v>25341.119999999995</v>
      </c>
      <c r="I1844" s="10">
        <f t="shared" si="112"/>
        <v>10.140183651793414</v>
      </c>
      <c r="J1844" s="10">
        <v>0</v>
      </c>
      <c r="K1844" s="10">
        <v>471.44</v>
      </c>
      <c r="L1844" s="6">
        <f t="shared" si="59"/>
        <v>6.1557918405296581</v>
      </c>
      <c r="M1844" s="5">
        <v>135.57</v>
      </c>
      <c r="N1844" s="11">
        <f t="shared" si="60"/>
        <v>4.9168373036903334</v>
      </c>
      <c r="O1844" s="5">
        <v>0</v>
      </c>
      <c r="P1844" s="12">
        <v>0</v>
      </c>
      <c r="Q1844" s="5">
        <v>0</v>
      </c>
      <c r="R1844" s="12">
        <v>0</v>
      </c>
      <c r="S1844" s="5">
        <f t="shared" si="61"/>
        <v>0</v>
      </c>
      <c r="T1844" s="5">
        <v>2068.2520769999901</v>
      </c>
      <c r="U1844" s="5">
        <f t="shared" si="4"/>
        <v>7.634459122300413</v>
      </c>
      <c r="V1844" s="12">
        <v>1</v>
      </c>
      <c r="W1844" s="12">
        <v>0</v>
      </c>
      <c r="X1844" s="5">
        <v>4.8846049999999996</v>
      </c>
      <c r="Y1844" s="6">
        <f t="shared" si="113"/>
        <v>117.66911515305688</v>
      </c>
      <c r="Z1844" s="5">
        <v>1134</v>
      </c>
      <c r="AA1844" s="5">
        <v>31655824</v>
      </c>
      <c r="AB1844" s="5">
        <v>3</v>
      </c>
      <c r="AC1844" s="5">
        <v>424351</v>
      </c>
      <c r="AD1844" s="5">
        <v>4277</v>
      </c>
      <c r="AF1844" s="5">
        <v>1</v>
      </c>
      <c r="AG1844" s="5">
        <v>0</v>
      </c>
      <c r="AH1844" s="5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1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11">
        <v>0</v>
      </c>
      <c r="AT1844" s="5">
        <v>0</v>
      </c>
      <c r="AU1844" s="5">
        <v>0</v>
      </c>
      <c r="AV1844" s="5">
        <v>0</v>
      </c>
      <c r="AW1844" s="5">
        <v>1</v>
      </c>
      <c r="AX1844" s="5">
        <v>0</v>
      </c>
      <c r="AY1844" s="5">
        <v>0</v>
      </c>
      <c r="AZ1844" s="5">
        <v>0</v>
      </c>
    </row>
    <row r="1845" spans="1:52" ht="15.75" customHeight="1">
      <c r="A1845" s="4">
        <v>44409</v>
      </c>
      <c r="B1845" s="2" t="s">
        <v>24</v>
      </c>
      <c r="C1845" s="2">
        <v>5</v>
      </c>
      <c r="D1845" s="5" t="s">
        <v>20</v>
      </c>
      <c r="E1845" s="6">
        <v>15.6653</v>
      </c>
      <c r="F1845" s="6">
        <f t="shared" si="0"/>
        <v>2.7514480751942854</v>
      </c>
      <c r="G1845" s="7">
        <v>734.4</v>
      </c>
      <c r="H1845" s="31">
        <f t="shared" si="115"/>
        <v>26075.519999999997</v>
      </c>
      <c r="I1845" s="10">
        <f t="shared" si="112"/>
        <v>10.168752222143759</v>
      </c>
      <c r="J1845" s="10">
        <v>0</v>
      </c>
      <c r="K1845" s="10">
        <v>508.07</v>
      </c>
      <c r="L1845" s="6">
        <f t="shared" si="59"/>
        <v>6.2306192333611756</v>
      </c>
      <c r="M1845" s="5">
        <v>136.49</v>
      </c>
      <c r="N1845" s="11">
        <f t="shared" si="60"/>
        <v>4.9235511871891422</v>
      </c>
      <c r="O1845" s="5">
        <v>0</v>
      </c>
      <c r="P1845" s="12">
        <v>0</v>
      </c>
      <c r="Q1845" s="5">
        <v>0</v>
      </c>
      <c r="R1845" s="12">
        <v>0</v>
      </c>
      <c r="S1845" s="5">
        <f t="shared" si="61"/>
        <v>0</v>
      </c>
      <c r="T1845" s="5">
        <v>2068.2520769999901</v>
      </c>
      <c r="U1845" s="5">
        <f t="shared" si="4"/>
        <v>7.634459122300413</v>
      </c>
      <c r="V1845" s="12">
        <v>1</v>
      </c>
      <c r="W1845" s="12">
        <v>0</v>
      </c>
      <c r="X1845" s="5">
        <v>4.8215479999999999</v>
      </c>
      <c r="Y1845" s="6">
        <f t="shared" si="113"/>
        <v>116.15008518150212</v>
      </c>
      <c r="Z1845" s="5">
        <v>169</v>
      </c>
      <c r="AA1845" s="5">
        <v>32810845</v>
      </c>
      <c r="AB1845" s="5">
        <v>2</v>
      </c>
      <c r="AC1845" s="5">
        <v>439020</v>
      </c>
      <c r="AD1845" s="5">
        <v>1154</v>
      </c>
      <c r="AE1845" s="5">
        <v>5493614</v>
      </c>
      <c r="AF1845" s="5">
        <v>1</v>
      </c>
      <c r="AG1845" s="5">
        <v>0</v>
      </c>
      <c r="AH1845" s="5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1</v>
      </c>
      <c r="AO1845" s="6">
        <v>0</v>
      </c>
      <c r="AP1845" s="6">
        <v>0</v>
      </c>
      <c r="AQ1845" s="6">
        <v>0</v>
      </c>
      <c r="AR1845" s="6">
        <v>0</v>
      </c>
      <c r="AS1845" s="11">
        <v>0</v>
      </c>
      <c r="AT1845" s="5">
        <v>0</v>
      </c>
      <c r="AU1845" s="5">
        <v>0</v>
      </c>
      <c r="AV1845" s="5">
        <v>0</v>
      </c>
      <c r="AW1845" s="5">
        <v>1</v>
      </c>
      <c r="AX1845" s="5">
        <v>0</v>
      </c>
      <c r="AY1845" s="5">
        <v>0</v>
      </c>
      <c r="AZ1845" s="5">
        <v>0</v>
      </c>
    </row>
    <row r="1846" spans="1:52" ht="15.75" customHeight="1">
      <c r="A1846" s="4">
        <v>44440</v>
      </c>
      <c r="B1846" s="2" t="s">
        <v>24</v>
      </c>
      <c r="C1846" s="2">
        <v>5</v>
      </c>
      <c r="D1846" s="5" t="s">
        <v>20</v>
      </c>
      <c r="E1846" s="6">
        <v>14.9842</v>
      </c>
      <c r="F1846" s="6">
        <f t="shared" si="0"/>
        <v>2.7069963126234513</v>
      </c>
      <c r="G1846" s="7">
        <v>673.92</v>
      </c>
      <c r="H1846" s="31">
        <f t="shared" si="115"/>
        <v>26749.439999999995</v>
      </c>
      <c r="I1846" s="10">
        <f t="shared" si="112"/>
        <v>10.194268817525582</v>
      </c>
      <c r="J1846" s="10">
        <v>0</v>
      </c>
      <c r="K1846" s="10">
        <v>471.44</v>
      </c>
      <c r="L1846" s="6">
        <f t="shared" si="59"/>
        <v>6.1557918405296581</v>
      </c>
      <c r="M1846" s="5">
        <v>133.51</v>
      </c>
      <c r="N1846" s="11">
        <f t="shared" si="60"/>
        <v>4.9016385457204903</v>
      </c>
      <c r="O1846" s="5">
        <v>0</v>
      </c>
      <c r="P1846" s="12">
        <v>0</v>
      </c>
      <c r="Q1846" s="5">
        <v>0</v>
      </c>
      <c r="R1846" s="12">
        <v>0</v>
      </c>
      <c r="S1846" s="5">
        <f t="shared" si="61"/>
        <v>0</v>
      </c>
      <c r="T1846" s="5">
        <v>2068.2520769999901</v>
      </c>
      <c r="U1846" s="5">
        <f t="shared" si="4"/>
        <v>7.634459122300413</v>
      </c>
      <c r="V1846" s="12">
        <v>1</v>
      </c>
      <c r="W1846" s="12">
        <v>0</v>
      </c>
      <c r="X1846" s="5">
        <v>4.7387940000000004</v>
      </c>
      <c r="Y1846" s="6">
        <f t="shared" si="113"/>
        <v>114.15655859022687</v>
      </c>
      <c r="Z1846" s="5">
        <v>68</v>
      </c>
      <c r="AA1846" s="5">
        <v>33766707</v>
      </c>
      <c r="AB1846" s="5">
        <v>2</v>
      </c>
      <c r="AC1846" s="5">
        <v>448339</v>
      </c>
      <c r="AD1846" s="5">
        <v>1283</v>
      </c>
      <c r="AE1846" s="5">
        <v>6732827</v>
      </c>
      <c r="AF1846" s="5">
        <v>1</v>
      </c>
      <c r="AG1846" s="5">
        <v>0</v>
      </c>
      <c r="AH1846" s="5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1</v>
      </c>
      <c r="AP1846" s="6">
        <v>0</v>
      </c>
      <c r="AQ1846" s="6">
        <v>0</v>
      </c>
      <c r="AR1846" s="6">
        <v>0</v>
      </c>
      <c r="AS1846" s="11">
        <v>0</v>
      </c>
      <c r="AT1846" s="5">
        <v>0</v>
      </c>
      <c r="AU1846" s="5">
        <v>0</v>
      </c>
      <c r="AV1846" s="5">
        <v>0</v>
      </c>
      <c r="AW1846" s="5">
        <v>1</v>
      </c>
      <c r="AX1846" s="5">
        <v>0</v>
      </c>
      <c r="AY1846" s="5">
        <v>0</v>
      </c>
      <c r="AZ1846" s="5">
        <v>0</v>
      </c>
    </row>
    <row r="1847" spans="1:52" ht="15.75" customHeight="1">
      <c r="A1847" s="4">
        <v>44470</v>
      </c>
      <c r="B1847" s="2" t="s">
        <v>24</v>
      </c>
      <c r="C1847" s="2">
        <v>5</v>
      </c>
      <c r="D1847" s="5" t="s">
        <v>20</v>
      </c>
      <c r="E1847" s="6">
        <v>25.881799999999998</v>
      </c>
      <c r="F1847" s="6">
        <f t="shared" si="0"/>
        <v>3.2535400189915213</v>
      </c>
      <c r="G1847" s="7">
        <v>414.72</v>
      </c>
      <c r="H1847" s="31">
        <f t="shared" si="115"/>
        <v>27164.159999999996</v>
      </c>
      <c r="I1847" s="10">
        <f t="shared" si="112"/>
        <v>10.209653736365061</v>
      </c>
      <c r="J1847" s="10">
        <v>0</v>
      </c>
      <c r="K1847" s="10">
        <v>461.8</v>
      </c>
      <c r="L1847" s="6">
        <f t="shared" si="59"/>
        <v>6.1351318969203952</v>
      </c>
      <c r="M1847" s="5">
        <v>139.18</v>
      </c>
      <c r="N1847" s="11">
        <f t="shared" si="60"/>
        <v>4.9429273110721788</v>
      </c>
      <c r="O1847" s="5">
        <v>0</v>
      </c>
      <c r="P1847" s="12">
        <v>0</v>
      </c>
      <c r="Q1847" s="5">
        <v>0</v>
      </c>
      <c r="R1847" s="12">
        <v>0</v>
      </c>
      <c r="S1847" s="5">
        <f t="shared" si="61"/>
        <v>0</v>
      </c>
      <c r="T1847" s="5">
        <v>2068.2520769999901</v>
      </c>
      <c r="U1847" s="5">
        <f t="shared" si="4"/>
        <v>7.634459122300413</v>
      </c>
      <c r="V1847" s="12">
        <v>1</v>
      </c>
      <c r="W1847" s="12">
        <v>0</v>
      </c>
      <c r="X1847" s="5">
        <v>4.817037</v>
      </c>
      <c r="Y1847" s="6">
        <f t="shared" si="113"/>
        <v>116.04141613283689</v>
      </c>
      <c r="Z1847" s="5">
        <v>86</v>
      </c>
      <c r="AA1847" s="5">
        <v>34285814</v>
      </c>
      <c r="AB1847" s="5">
        <v>2</v>
      </c>
      <c r="AC1847" s="5">
        <v>458437</v>
      </c>
      <c r="AD1847" s="5">
        <v>461</v>
      </c>
      <c r="AE1847" s="5">
        <v>4141918</v>
      </c>
      <c r="AF1847" s="5">
        <v>1</v>
      </c>
      <c r="AG1847" s="5">
        <v>0</v>
      </c>
      <c r="AH1847" s="5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1</v>
      </c>
      <c r="AQ1847" s="6">
        <v>0</v>
      </c>
      <c r="AR1847" s="6">
        <v>0</v>
      </c>
      <c r="AS1847" s="11">
        <v>0</v>
      </c>
      <c r="AT1847" s="5">
        <v>0</v>
      </c>
      <c r="AU1847" s="5">
        <v>0</v>
      </c>
      <c r="AV1847" s="5">
        <v>0</v>
      </c>
      <c r="AW1847" s="5">
        <v>1</v>
      </c>
      <c r="AX1847" s="5">
        <v>0</v>
      </c>
      <c r="AY1847" s="5">
        <v>0</v>
      </c>
      <c r="AZ1847" s="5">
        <v>0</v>
      </c>
    </row>
    <row r="1848" spans="1:52" ht="15.75" customHeight="1">
      <c r="A1848" s="4">
        <v>44501</v>
      </c>
      <c r="B1848" s="2" t="s">
        <v>24</v>
      </c>
      <c r="C1848" s="2">
        <v>5</v>
      </c>
      <c r="D1848" s="5" t="s">
        <v>20</v>
      </c>
      <c r="E1848" s="6">
        <v>19.070799999999998</v>
      </c>
      <c r="F1848" s="6">
        <f t="shared" si="0"/>
        <v>2.9481583694403395</v>
      </c>
      <c r="G1848" s="7">
        <v>354.24</v>
      </c>
      <c r="H1848" s="31">
        <f t="shared" si="115"/>
        <v>27518.399999999998</v>
      </c>
      <c r="I1848" s="10">
        <f t="shared" si="112"/>
        <v>10.222610150822227</v>
      </c>
      <c r="J1848" s="10">
        <v>0</v>
      </c>
      <c r="K1848" s="10">
        <v>516.14</v>
      </c>
      <c r="L1848" s="6">
        <f t="shared" si="59"/>
        <v>6.2463780465109942</v>
      </c>
      <c r="M1848" s="5">
        <v>131.96</v>
      </c>
      <c r="N1848" s="11">
        <f t="shared" si="60"/>
        <v>4.8900483311071383</v>
      </c>
      <c r="O1848" s="5">
        <v>0</v>
      </c>
      <c r="P1848" s="12">
        <v>0</v>
      </c>
      <c r="Q1848" s="5">
        <v>0</v>
      </c>
      <c r="R1848" s="12">
        <v>0</v>
      </c>
      <c r="S1848" s="5">
        <f t="shared" si="61"/>
        <v>0</v>
      </c>
      <c r="T1848" s="5">
        <v>2068.2520769999901</v>
      </c>
      <c r="U1848" s="5">
        <f t="shared" si="4"/>
        <v>7.634459122300413</v>
      </c>
      <c r="V1848" s="12">
        <v>1</v>
      </c>
      <c r="W1848" s="12">
        <v>0</v>
      </c>
      <c r="X1848" s="5">
        <v>4.8807280000000004</v>
      </c>
      <c r="Y1848" s="6">
        <f t="shared" si="113"/>
        <v>117.57571903209146</v>
      </c>
      <c r="Z1848" s="5">
        <v>95</v>
      </c>
      <c r="AA1848" s="5">
        <v>34596776</v>
      </c>
      <c r="AB1848" s="5">
        <v>2</v>
      </c>
      <c r="AC1848" s="5">
        <v>469247</v>
      </c>
      <c r="AD1848" s="5">
        <v>0</v>
      </c>
      <c r="AE1848" s="5">
        <v>8563136</v>
      </c>
      <c r="AF1848" s="5">
        <v>1</v>
      </c>
      <c r="AG1848" s="5">
        <v>0</v>
      </c>
      <c r="AH1848" s="5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1</v>
      </c>
      <c r="AR1848" s="6">
        <v>0</v>
      </c>
      <c r="AS1848" s="11">
        <v>0</v>
      </c>
      <c r="AT1848" s="5">
        <v>0</v>
      </c>
      <c r="AU1848" s="5">
        <v>0</v>
      </c>
      <c r="AV1848" s="5">
        <v>0</v>
      </c>
      <c r="AW1848" s="5">
        <v>1</v>
      </c>
      <c r="AX1848" s="5">
        <v>0</v>
      </c>
      <c r="AY1848" s="5">
        <v>0</v>
      </c>
      <c r="AZ1848" s="5">
        <v>0</v>
      </c>
    </row>
    <row r="1849" spans="1:52" ht="15.75" customHeight="1">
      <c r="A1849" s="4">
        <v>44531</v>
      </c>
      <c r="B1849" s="2" t="s">
        <v>24</v>
      </c>
      <c r="C1849" s="2">
        <v>5</v>
      </c>
      <c r="D1849" s="5" t="s">
        <v>20</v>
      </c>
      <c r="E1849" s="6">
        <v>21.795200000000001</v>
      </c>
      <c r="F1849" s="6">
        <f t="shared" si="0"/>
        <v>3.0816897620648622</v>
      </c>
      <c r="G1849" s="7">
        <v>406.08</v>
      </c>
      <c r="H1849" s="31">
        <f t="shared" si="115"/>
        <v>27924.48</v>
      </c>
      <c r="I1849" s="10">
        <f t="shared" si="112"/>
        <v>10.23725900245695</v>
      </c>
      <c r="J1849" s="10">
        <v>0</v>
      </c>
      <c r="K1849" s="10">
        <v>518.45000000000005</v>
      </c>
      <c r="L1849" s="6">
        <f t="shared" si="59"/>
        <v>6.250843591004287</v>
      </c>
      <c r="M1849" s="5">
        <v>143.09</v>
      </c>
      <c r="N1849" s="11">
        <f t="shared" si="60"/>
        <v>4.9704381043448427</v>
      </c>
      <c r="O1849" s="5">
        <v>0</v>
      </c>
      <c r="P1849" s="12">
        <v>0</v>
      </c>
      <c r="Q1849" s="5">
        <v>0</v>
      </c>
      <c r="R1849" s="12">
        <v>0</v>
      </c>
      <c r="S1849" s="5">
        <f t="shared" si="61"/>
        <v>0</v>
      </c>
      <c r="T1849" s="5">
        <v>2068.2520769999901</v>
      </c>
      <c r="U1849" s="5">
        <f t="shared" si="4"/>
        <v>7.634459122300413</v>
      </c>
      <c r="V1849" s="12">
        <v>1</v>
      </c>
      <c r="W1849" s="12">
        <v>0</v>
      </c>
      <c r="X1849" s="5">
        <v>4.8163070000000001</v>
      </c>
      <c r="Y1849" s="6">
        <f t="shared" si="113"/>
        <v>116.02383058516993</v>
      </c>
      <c r="Z1849" s="5">
        <v>218</v>
      </c>
      <c r="AA1849" s="5">
        <v>34861579</v>
      </c>
      <c r="AB1849" s="5">
        <v>2</v>
      </c>
      <c r="AC1849" s="5">
        <v>481486</v>
      </c>
      <c r="AE1849" s="5">
        <v>10147925</v>
      </c>
      <c r="AF1849" s="5">
        <v>1</v>
      </c>
      <c r="AG1849" s="5">
        <v>0</v>
      </c>
      <c r="AH1849" s="5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1</v>
      </c>
      <c r="AS1849" s="11">
        <v>0</v>
      </c>
      <c r="AT1849" s="5">
        <v>0</v>
      </c>
      <c r="AU1849" s="5">
        <v>0</v>
      </c>
      <c r="AV1849" s="5">
        <v>0</v>
      </c>
      <c r="AW1849" s="5">
        <v>1</v>
      </c>
      <c r="AX1849" s="5">
        <v>0</v>
      </c>
      <c r="AY1849" s="5">
        <v>0</v>
      </c>
      <c r="AZ1849" s="5">
        <v>0</v>
      </c>
    </row>
    <row r="1850" spans="1:52" ht="15.75" customHeight="1">
      <c r="A1850" s="4">
        <v>44562</v>
      </c>
      <c r="B1850" s="2" t="s">
        <v>24</v>
      </c>
      <c r="C1850" s="2">
        <v>5</v>
      </c>
      <c r="D1850" s="5" t="s">
        <v>20</v>
      </c>
      <c r="E1850" s="6">
        <v>32.220500000000001</v>
      </c>
      <c r="F1850" s="6">
        <f t="shared" si="0"/>
        <v>3.4726028959400281</v>
      </c>
      <c r="G1850" s="7">
        <v>457.92</v>
      </c>
      <c r="H1850" s="31">
        <f t="shared" si="115"/>
        <v>28382.399999999998</v>
      </c>
      <c r="I1850" s="10">
        <f t="shared" si="112"/>
        <v>10.253524513734675</v>
      </c>
      <c r="J1850" s="10">
        <v>0</v>
      </c>
      <c r="K1850" s="10">
        <v>511.96</v>
      </c>
      <c r="L1850" s="6">
        <f t="shared" si="59"/>
        <v>6.2382464969875908</v>
      </c>
      <c r="M1850" s="5">
        <v>143.61000000000001</v>
      </c>
      <c r="N1850" s="11">
        <f t="shared" si="60"/>
        <v>4.974040463626701</v>
      </c>
      <c r="O1850" s="5">
        <v>0</v>
      </c>
      <c r="P1850" s="12">
        <v>0</v>
      </c>
      <c r="Q1850" s="5">
        <v>0</v>
      </c>
      <c r="R1850" s="12">
        <v>0</v>
      </c>
      <c r="S1850" s="5">
        <f t="shared" si="61"/>
        <v>0</v>
      </c>
      <c r="T1850" s="5">
        <v>2068.2520769999901</v>
      </c>
      <c r="U1850" s="5">
        <f t="shared" si="4"/>
        <v>7.634459122300413</v>
      </c>
      <c r="V1850" s="12">
        <v>1</v>
      </c>
      <c r="W1850" s="12">
        <v>0</v>
      </c>
      <c r="X1850" s="5">
        <v>4.8642729999999998</v>
      </c>
      <c r="Y1850" s="6">
        <f t="shared" si="113"/>
        <v>117.1793215158453</v>
      </c>
      <c r="Z1850" s="5">
        <v>9</v>
      </c>
      <c r="AA1850" s="5">
        <v>41469499</v>
      </c>
      <c r="AB1850" s="5">
        <v>4</v>
      </c>
      <c r="AC1850" s="5">
        <v>496242</v>
      </c>
      <c r="AD1850" s="5">
        <v>3149</v>
      </c>
      <c r="AE1850" s="5">
        <v>7423888</v>
      </c>
      <c r="AF1850" s="5">
        <v>1</v>
      </c>
      <c r="AG1850" s="5">
        <v>1</v>
      </c>
      <c r="AH1850" s="5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11">
        <v>0</v>
      </c>
      <c r="AT1850" s="5">
        <v>0</v>
      </c>
      <c r="AU1850" s="5">
        <v>0</v>
      </c>
      <c r="AV1850" s="5">
        <v>0</v>
      </c>
      <c r="AW1850" s="5">
        <v>1</v>
      </c>
      <c r="AX1850" s="5">
        <v>0</v>
      </c>
      <c r="AY1850" s="5">
        <v>0</v>
      </c>
      <c r="AZ1850" s="5">
        <v>0</v>
      </c>
    </row>
    <row r="1851" spans="1:52" ht="15.75" customHeight="1">
      <c r="A1851" s="4">
        <v>44593</v>
      </c>
      <c r="B1851" s="2" t="s">
        <v>24</v>
      </c>
      <c r="C1851" s="2">
        <v>5</v>
      </c>
      <c r="D1851" s="5" t="s">
        <v>20</v>
      </c>
      <c r="E1851" s="6">
        <v>29.742000000000001</v>
      </c>
      <c r="F1851" s="6">
        <f t="shared" si="0"/>
        <v>3.3925601882664917</v>
      </c>
      <c r="G1851" s="7">
        <v>509.76</v>
      </c>
      <c r="H1851" s="31">
        <f t="shared" si="115"/>
        <v>28892.159999999996</v>
      </c>
      <c r="I1851" s="10">
        <f t="shared" si="112"/>
        <v>10.271325557020557</v>
      </c>
      <c r="J1851" s="10">
        <v>0</v>
      </c>
      <c r="K1851" s="10">
        <v>521.51</v>
      </c>
      <c r="L1851" s="6">
        <f t="shared" si="59"/>
        <v>6.2567284497123978</v>
      </c>
      <c r="M1851" s="5">
        <v>135.46</v>
      </c>
      <c r="N1851" s="11">
        <f t="shared" si="60"/>
        <v>4.9160315313872776</v>
      </c>
      <c r="O1851" s="5">
        <v>0</v>
      </c>
      <c r="P1851" s="12">
        <v>0</v>
      </c>
      <c r="Q1851" s="5">
        <v>0</v>
      </c>
      <c r="R1851" s="12">
        <v>0</v>
      </c>
      <c r="S1851" s="5">
        <f t="shared" si="61"/>
        <v>0</v>
      </c>
      <c r="T1851" s="5">
        <v>2068.2520769999901</v>
      </c>
      <c r="U1851" s="5">
        <f t="shared" si="4"/>
        <v>7.634459122300413</v>
      </c>
      <c r="V1851" s="12">
        <v>1</v>
      </c>
      <c r="W1851" s="12">
        <v>0</v>
      </c>
      <c r="X1851" s="5">
        <v>4.8271090000000001</v>
      </c>
      <c r="Y1851" s="6">
        <f t="shared" si="113"/>
        <v>116.28404851105819</v>
      </c>
      <c r="Z1851" s="5">
        <v>2180</v>
      </c>
      <c r="AA1851" s="5">
        <v>42931045</v>
      </c>
      <c r="AB1851" s="5">
        <v>2</v>
      </c>
      <c r="AC1851" s="5">
        <v>514023</v>
      </c>
      <c r="AD1851" s="5">
        <v>2150</v>
      </c>
      <c r="AE1851" s="5">
        <v>1453832</v>
      </c>
      <c r="AF1851" s="5">
        <v>1</v>
      </c>
      <c r="AG1851" s="5">
        <v>0</v>
      </c>
      <c r="AH1851" s="5">
        <v>1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11">
        <v>0</v>
      </c>
      <c r="AT1851" s="5">
        <v>0</v>
      </c>
      <c r="AU1851" s="5">
        <v>0</v>
      </c>
      <c r="AV1851" s="5">
        <v>0</v>
      </c>
      <c r="AW1851" s="5">
        <v>1</v>
      </c>
      <c r="AX1851" s="5">
        <v>0</v>
      </c>
      <c r="AY1851" s="5">
        <v>0</v>
      </c>
      <c r="AZ1851" s="5">
        <v>0</v>
      </c>
    </row>
    <row r="1852" spans="1:52" ht="15.75" customHeight="1">
      <c r="A1852" s="4">
        <v>44621</v>
      </c>
      <c r="B1852" s="2" t="s">
        <v>24</v>
      </c>
      <c r="C1852" s="2">
        <v>5</v>
      </c>
      <c r="D1852" s="5" t="s">
        <v>20</v>
      </c>
      <c r="E1852" s="6">
        <v>22.3065</v>
      </c>
      <c r="F1852" s="6">
        <f t="shared" si="0"/>
        <v>3.104878115814711</v>
      </c>
      <c r="G1852" s="7">
        <v>743.04</v>
      </c>
      <c r="H1852" s="31">
        <f t="shared" si="115"/>
        <v>29635.199999999997</v>
      </c>
      <c r="I1852" s="10">
        <f t="shared" si="112"/>
        <v>10.29671812297595</v>
      </c>
      <c r="J1852" s="10">
        <v>0</v>
      </c>
      <c r="K1852" s="10">
        <v>520.9</v>
      </c>
      <c r="L1852" s="6">
        <f t="shared" si="59"/>
        <v>6.2555580847511454</v>
      </c>
      <c r="M1852" s="5">
        <v>153.4</v>
      </c>
      <c r="N1852" s="11">
        <f t="shared" si="60"/>
        <v>5.0395466375906759</v>
      </c>
      <c r="O1852" s="5">
        <v>0</v>
      </c>
      <c r="P1852" s="12">
        <v>0</v>
      </c>
      <c r="Q1852" s="5">
        <v>0</v>
      </c>
      <c r="R1852" s="12">
        <v>0</v>
      </c>
      <c r="S1852" s="5">
        <f t="shared" si="61"/>
        <v>0</v>
      </c>
      <c r="T1852" s="5">
        <v>2068.2520769999901</v>
      </c>
      <c r="U1852" s="5">
        <f t="shared" si="4"/>
        <v>7.634459122300413</v>
      </c>
      <c r="V1852" s="12">
        <v>1</v>
      </c>
      <c r="W1852" s="12">
        <v>0</v>
      </c>
      <c r="X1852" s="5">
        <v>5.467301</v>
      </c>
      <c r="Y1852" s="6">
        <f t="shared" si="113"/>
        <v>131.70614019873113</v>
      </c>
      <c r="Z1852" s="5">
        <v>16</v>
      </c>
      <c r="AA1852" s="5">
        <v>43025775</v>
      </c>
      <c r="AB1852" s="5">
        <v>1</v>
      </c>
      <c r="AC1852" s="5">
        <v>521181</v>
      </c>
      <c r="AD1852" s="5">
        <v>0</v>
      </c>
      <c r="AE1852" s="5">
        <v>3427223</v>
      </c>
      <c r="AF1852" s="5">
        <v>1</v>
      </c>
      <c r="AG1852" s="5">
        <v>0</v>
      </c>
      <c r="AH1852" s="5">
        <v>0</v>
      </c>
      <c r="AI1852" s="6">
        <v>1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11">
        <v>0</v>
      </c>
      <c r="AT1852" s="5">
        <v>0</v>
      </c>
      <c r="AU1852" s="5">
        <v>0</v>
      </c>
      <c r="AV1852" s="5">
        <v>0</v>
      </c>
      <c r="AW1852" s="5">
        <v>1</v>
      </c>
      <c r="AX1852" s="5">
        <v>0</v>
      </c>
      <c r="AY1852" s="5">
        <v>0</v>
      </c>
      <c r="AZ1852" s="5">
        <v>0</v>
      </c>
    </row>
    <row r="1853" spans="1:52" ht="15.75" customHeight="1">
      <c r="A1853" s="4">
        <v>44652</v>
      </c>
      <c r="B1853" s="2" t="s">
        <v>24</v>
      </c>
      <c r="C1853" s="2">
        <v>5</v>
      </c>
      <c r="D1853" s="5" t="s">
        <v>20</v>
      </c>
      <c r="E1853" s="6">
        <v>17.349499999999999</v>
      </c>
      <c r="F1853" s="6">
        <f t="shared" si="0"/>
        <v>2.8535636875338048</v>
      </c>
      <c r="G1853" s="7">
        <v>717.12</v>
      </c>
      <c r="H1853" s="31">
        <f t="shared" si="115"/>
        <v>30352.319999999996</v>
      </c>
      <c r="I1853" s="10">
        <f t="shared" si="112"/>
        <v>10.320628235081792</v>
      </c>
      <c r="J1853" s="10">
        <v>0</v>
      </c>
      <c r="K1853" s="10">
        <v>489.73</v>
      </c>
      <c r="L1853" s="6">
        <f t="shared" si="59"/>
        <v>6.1938542188289736</v>
      </c>
      <c r="M1853" s="5">
        <v>138.66</v>
      </c>
      <c r="N1853" s="11">
        <f t="shared" si="60"/>
        <v>4.9392108974178894</v>
      </c>
      <c r="O1853" s="5">
        <v>0</v>
      </c>
      <c r="P1853" s="12">
        <v>0</v>
      </c>
      <c r="Q1853" s="5">
        <v>0</v>
      </c>
      <c r="R1853" s="12">
        <v>0</v>
      </c>
      <c r="S1853" s="5">
        <f t="shared" si="61"/>
        <v>0</v>
      </c>
      <c r="T1853" s="5">
        <v>2068.2520769999901</v>
      </c>
      <c r="U1853" s="5">
        <f t="shared" si="4"/>
        <v>7.634459122300413</v>
      </c>
      <c r="V1853" s="12">
        <v>1</v>
      </c>
      <c r="W1853" s="12">
        <v>0</v>
      </c>
      <c r="X1853" s="5">
        <v>4.7766710000000003</v>
      </c>
      <c r="Y1853" s="6">
        <f t="shared" si="113"/>
        <v>115.06900761622842</v>
      </c>
      <c r="Z1853" s="5">
        <v>164</v>
      </c>
      <c r="AA1853" s="5">
        <v>43079188</v>
      </c>
      <c r="AB1853" s="5">
        <v>0</v>
      </c>
      <c r="AC1853" s="5">
        <v>523843</v>
      </c>
      <c r="AD1853" s="5">
        <v>0</v>
      </c>
      <c r="AE1853" s="5">
        <v>1701306</v>
      </c>
      <c r="AF1853" s="5">
        <v>1</v>
      </c>
      <c r="AG1853" s="5">
        <v>0</v>
      </c>
      <c r="AH1853" s="5">
        <v>0</v>
      </c>
      <c r="AI1853" s="6">
        <v>0</v>
      </c>
      <c r="AJ1853" s="6">
        <v>1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11">
        <v>0</v>
      </c>
      <c r="AT1853" s="5">
        <v>0</v>
      </c>
      <c r="AU1853" s="5">
        <v>0</v>
      </c>
      <c r="AV1853" s="5">
        <v>0</v>
      </c>
      <c r="AW1853" s="5">
        <v>1</v>
      </c>
      <c r="AX1853" s="5">
        <v>0</v>
      </c>
      <c r="AY1853" s="5">
        <v>0</v>
      </c>
      <c r="AZ1853" s="5">
        <v>0</v>
      </c>
    </row>
    <row r="1854" spans="1:52" ht="15.75" customHeight="1">
      <c r="A1854" s="9">
        <v>44682</v>
      </c>
      <c r="B1854" s="2" t="s">
        <v>24</v>
      </c>
      <c r="C1854" s="2">
        <v>5</v>
      </c>
      <c r="D1854" s="5" t="s">
        <v>20</v>
      </c>
      <c r="E1854" s="6">
        <v>37.177500000000002</v>
      </c>
      <c r="F1854" s="6">
        <f t="shared" si="0"/>
        <v>3.6157037395807015</v>
      </c>
      <c r="G1854" s="7">
        <v>648</v>
      </c>
      <c r="H1854" s="31">
        <f t="shared" si="115"/>
        <v>31000.319999999996</v>
      </c>
      <c r="I1854" s="10">
        <f t="shared" si="112"/>
        <v>10.34175280599465</v>
      </c>
      <c r="J1854" s="10">
        <v>0</v>
      </c>
      <c r="K1854" s="10">
        <v>459.57</v>
      </c>
      <c r="L1854" s="6">
        <f t="shared" si="59"/>
        <v>6.1302912696927141</v>
      </c>
      <c r="M1854" s="5">
        <v>142.06</v>
      </c>
      <c r="N1854" s="11">
        <f t="shared" si="60"/>
        <v>4.9632641226802381</v>
      </c>
      <c r="O1854" s="5">
        <v>0</v>
      </c>
      <c r="P1854" s="12">
        <v>0</v>
      </c>
      <c r="Q1854" s="5">
        <v>0</v>
      </c>
      <c r="R1854" s="12">
        <v>0</v>
      </c>
      <c r="S1854" s="5">
        <f t="shared" si="61"/>
        <v>0</v>
      </c>
      <c r="T1854" s="5">
        <v>2068.2520769999901</v>
      </c>
      <c r="U1854" s="5">
        <f t="shared" si="4"/>
        <v>7.634459122300413</v>
      </c>
      <c r="V1854" s="12">
        <v>1</v>
      </c>
      <c r="W1854" s="12">
        <v>0</v>
      </c>
      <c r="X1854" s="5">
        <v>4.9630190000000001</v>
      </c>
      <c r="Y1854" s="6">
        <f t="shared" si="113"/>
        <v>119.55809204998341</v>
      </c>
      <c r="Z1854" s="5">
        <v>150</v>
      </c>
      <c r="AA1854" s="5">
        <v>43160832</v>
      </c>
      <c r="AB1854" s="5">
        <v>0</v>
      </c>
      <c r="AC1854" s="5">
        <v>524636</v>
      </c>
      <c r="AD1854" s="5">
        <v>0</v>
      </c>
      <c r="AE1854" s="5">
        <v>1356081</v>
      </c>
      <c r="AF1854" s="5">
        <v>1</v>
      </c>
      <c r="AG1854" s="5">
        <v>0</v>
      </c>
      <c r="AH1854" s="5">
        <v>0</v>
      </c>
      <c r="AI1854" s="6">
        <v>0</v>
      </c>
      <c r="AJ1854" s="6">
        <v>0</v>
      </c>
      <c r="AK1854" s="6">
        <v>1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11">
        <v>0</v>
      </c>
      <c r="AT1854" s="5">
        <v>0</v>
      </c>
      <c r="AU1854" s="5">
        <v>0</v>
      </c>
      <c r="AV1854" s="5">
        <v>0</v>
      </c>
      <c r="AW1854" s="5">
        <v>1</v>
      </c>
      <c r="AX1854" s="5">
        <v>0</v>
      </c>
      <c r="AY1854" s="5">
        <v>0</v>
      </c>
      <c r="AZ1854" s="5">
        <v>0</v>
      </c>
    </row>
    <row r="1855" spans="1:52" ht="15.75" customHeight="1">
      <c r="A1855" s="4">
        <v>44713</v>
      </c>
      <c r="B1855" s="2" t="s">
        <v>24</v>
      </c>
      <c r="C1855" s="2">
        <v>5</v>
      </c>
      <c r="D1855" s="5" t="s">
        <v>20</v>
      </c>
      <c r="E1855" s="6">
        <v>24.785</v>
      </c>
      <c r="F1855" s="6">
        <f t="shared" si="0"/>
        <v>3.2102386314725373</v>
      </c>
      <c r="G1855" s="7">
        <v>656.64</v>
      </c>
      <c r="H1855" s="31">
        <f t="shared" si="115"/>
        <v>31656.959999999995</v>
      </c>
      <c r="I1855" s="10">
        <f t="shared" si="112"/>
        <v>10.362713308609985</v>
      </c>
      <c r="J1855" s="10">
        <v>0</v>
      </c>
      <c r="K1855" s="10">
        <v>551.27</v>
      </c>
      <c r="L1855" s="6">
        <f t="shared" si="59"/>
        <v>6.3122247072820477</v>
      </c>
      <c r="M1855" s="5">
        <v>142.58000000000001</v>
      </c>
      <c r="N1855" s="11">
        <f t="shared" si="60"/>
        <v>4.9668923711483375</v>
      </c>
      <c r="O1855" s="5">
        <v>0</v>
      </c>
      <c r="P1855" s="12">
        <v>0</v>
      </c>
      <c r="Q1855" s="5">
        <v>0</v>
      </c>
      <c r="R1855" s="12">
        <v>0</v>
      </c>
      <c r="S1855" s="5">
        <f t="shared" si="61"/>
        <v>0</v>
      </c>
      <c r="T1855" s="5">
        <v>2068.2520769999901</v>
      </c>
      <c r="U1855" s="5">
        <f t="shared" si="4"/>
        <v>7.634459122300413</v>
      </c>
      <c r="V1855" s="12">
        <v>1</v>
      </c>
      <c r="W1855" s="12">
        <v>0</v>
      </c>
      <c r="X1855" s="5">
        <v>5.1231450000000001</v>
      </c>
      <c r="Y1855" s="6">
        <f t="shared" si="113"/>
        <v>123.41549397562497</v>
      </c>
      <c r="Z1855" s="5">
        <v>6</v>
      </c>
      <c r="AA1855" s="5">
        <v>43469234</v>
      </c>
      <c r="AB1855" s="5">
        <v>5</v>
      </c>
      <c r="AC1855" s="5">
        <v>525139</v>
      </c>
      <c r="AD1855" s="5">
        <v>0</v>
      </c>
      <c r="AE1855" s="5">
        <v>1512729</v>
      </c>
      <c r="AF1855" s="5">
        <v>1</v>
      </c>
      <c r="AG1855" s="5">
        <v>0</v>
      </c>
      <c r="AH1855" s="5">
        <v>0</v>
      </c>
      <c r="AI1855" s="6">
        <v>0</v>
      </c>
      <c r="AJ1855" s="6">
        <v>0</v>
      </c>
      <c r="AK1855" s="6">
        <v>0</v>
      </c>
      <c r="AL1855" s="6">
        <v>1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11">
        <v>0</v>
      </c>
      <c r="AT1855" s="5">
        <v>0</v>
      </c>
      <c r="AU1855" s="5">
        <v>0</v>
      </c>
      <c r="AV1855" s="5">
        <v>0</v>
      </c>
      <c r="AW1855" s="5">
        <v>1</v>
      </c>
      <c r="AX1855" s="5">
        <v>0</v>
      </c>
      <c r="AY1855" s="5">
        <v>0</v>
      </c>
      <c r="AZ1855" s="5">
        <v>0</v>
      </c>
    </row>
    <row r="1856" spans="1:52" ht="15.75" customHeight="1">
      <c r="A1856" s="4">
        <v>44743</v>
      </c>
      <c r="B1856" s="2" t="s">
        <v>24</v>
      </c>
      <c r="C1856" s="2">
        <v>5</v>
      </c>
      <c r="D1856" s="5" t="s">
        <v>20</v>
      </c>
      <c r="E1856" s="6">
        <v>39.655999999999999</v>
      </c>
      <c r="F1856" s="6">
        <f t="shared" si="0"/>
        <v>3.6802422607182725</v>
      </c>
      <c r="G1856" s="7">
        <v>665.28</v>
      </c>
      <c r="H1856" s="31">
        <f t="shared" si="115"/>
        <v>32322.239999999994</v>
      </c>
      <c r="I1856" s="10">
        <f t="shared" si="112"/>
        <v>10.38351081716411</v>
      </c>
      <c r="J1856" s="10">
        <v>0</v>
      </c>
      <c r="K1856" s="10">
        <v>487.4</v>
      </c>
      <c r="L1856" s="6">
        <f t="shared" si="59"/>
        <v>6.1890851411911054</v>
      </c>
      <c r="M1856" s="5">
        <v>138.56</v>
      </c>
      <c r="N1856" s="11">
        <f t="shared" si="60"/>
        <v>4.9384946163185734</v>
      </c>
      <c r="O1856" s="5">
        <v>0</v>
      </c>
      <c r="P1856" s="12">
        <v>0</v>
      </c>
      <c r="Q1856" s="5">
        <v>0</v>
      </c>
      <c r="R1856" s="12">
        <v>0</v>
      </c>
      <c r="S1856" s="5">
        <f t="shared" si="61"/>
        <v>0</v>
      </c>
      <c r="T1856" s="5">
        <v>2068.2520769999901</v>
      </c>
      <c r="U1856" s="5">
        <f t="shared" si="4"/>
        <v>7.634459122300413</v>
      </c>
      <c r="V1856" s="12">
        <v>1</v>
      </c>
      <c r="W1856" s="12">
        <v>0</v>
      </c>
      <c r="X1856" s="5">
        <v>5.3282410000000002</v>
      </c>
      <c r="Y1856" s="6">
        <f t="shared" si="113"/>
        <v>128.35621381713344</v>
      </c>
      <c r="Z1856" s="5">
        <v>101</v>
      </c>
      <c r="AA1856" s="5">
        <v>44036275</v>
      </c>
      <c r="AB1856" s="5">
        <v>1</v>
      </c>
      <c r="AC1856" s="5">
        <v>526396</v>
      </c>
      <c r="AD1856" s="5">
        <v>0</v>
      </c>
      <c r="AE1856" s="5">
        <v>2700603</v>
      </c>
      <c r="AF1856" s="5">
        <v>1</v>
      </c>
      <c r="AG1856" s="5">
        <v>0</v>
      </c>
      <c r="AH1856" s="5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1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11">
        <v>0</v>
      </c>
      <c r="AT1856" s="5">
        <v>0</v>
      </c>
      <c r="AU1856" s="5">
        <v>0</v>
      </c>
      <c r="AV1856" s="5">
        <v>0</v>
      </c>
      <c r="AW1856" s="5">
        <v>1</v>
      </c>
      <c r="AX1856" s="5">
        <v>0</v>
      </c>
      <c r="AY1856" s="5">
        <v>0</v>
      </c>
      <c r="AZ1856" s="5">
        <v>0</v>
      </c>
    </row>
    <row r="1857" spans="1:52" ht="15.75" customHeight="1">
      <c r="A1857" s="4">
        <v>44774</v>
      </c>
      <c r="B1857" s="2" t="s">
        <v>24</v>
      </c>
      <c r="C1857" s="2">
        <v>5</v>
      </c>
      <c r="D1857" s="5" t="s">
        <v>20</v>
      </c>
      <c r="E1857" s="6">
        <v>28.502749999999999</v>
      </c>
      <c r="F1857" s="6">
        <f t="shared" si="0"/>
        <v>3.3500005738476957</v>
      </c>
      <c r="G1857" s="7">
        <v>734.4</v>
      </c>
      <c r="H1857" s="31">
        <f t="shared" si="115"/>
        <v>33056.639999999992</v>
      </c>
      <c r="I1857" s="10">
        <f t="shared" si="112"/>
        <v>10.405977732816162</v>
      </c>
      <c r="J1857" s="10">
        <v>0</v>
      </c>
      <c r="K1857" s="10">
        <v>517.33000000000004</v>
      </c>
      <c r="L1857" s="6">
        <f t="shared" si="59"/>
        <v>6.2486809687553269</v>
      </c>
      <c r="M1857" s="5">
        <v>135.57</v>
      </c>
      <c r="N1857" s="11">
        <f t="shared" si="60"/>
        <v>4.9168373036903334</v>
      </c>
      <c r="O1857" s="5">
        <v>0</v>
      </c>
      <c r="P1857" s="12">
        <v>0</v>
      </c>
      <c r="Q1857" s="5">
        <v>0</v>
      </c>
      <c r="R1857" s="12">
        <v>0</v>
      </c>
      <c r="S1857" s="5">
        <f t="shared" si="61"/>
        <v>0</v>
      </c>
      <c r="T1857" s="5">
        <v>2068.2520769999901</v>
      </c>
      <c r="U1857" s="5">
        <f t="shared" si="4"/>
        <v>7.634459122300413</v>
      </c>
      <c r="V1857" s="12">
        <v>1</v>
      </c>
      <c r="W1857" s="12">
        <v>0</v>
      </c>
      <c r="X1857" s="5">
        <v>5.2685190000000004</v>
      </c>
      <c r="Y1857" s="6">
        <f t="shared" si="113"/>
        <v>126.91752329964616</v>
      </c>
      <c r="Z1857" s="5">
        <v>106</v>
      </c>
      <c r="AA1857" s="5">
        <v>44436339</v>
      </c>
      <c r="AB1857" s="5">
        <v>1</v>
      </c>
      <c r="AC1857" s="5">
        <v>527911</v>
      </c>
      <c r="AD1857" s="5">
        <v>0</v>
      </c>
      <c r="AE1857" s="5">
        <v>2087696</v>
      </c>
      <c r="AF1857" s="5">
        <v>1</v>
      </c>
      <c r="AG1857" s="5">
        <v>0</v>
      </c>
      <c r="AH1857" s="5">
        <v>0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1</v>
      </c>
      <c r="AO1857" s="6">
        <v>0</v>
      </c>
      <c r="AP1857" s="6">
        <v>0</v>
      </c>
      <c r="AQ1857" s="6">
        <v>0</v>
      </c>
      <c r="AR1857" s="6">
        <v>0</v>
      </c>
      <c r="AS1857" s="11">
        <v>0</v>
      </c>
      <c r="AT1857" s="5">
        <v>0</v>
      </c>
      <c r="AU1857" s="5">
        <v>0</v>
      </c>
      <c r="AV1857" s="5">
        <v>0</v>
      </c>
      <c r="AW1857" s="5">
        <v>1</v>
      </c>
      <c r="AX1857" s="5">
        <v>0</v>
      </c>
      <c r="AY1857" s="5">
        <v>0</v>
      </c>
      <c r="AZ1857" s="5">
        <v>0</v>
      </c>
    </row>
    <row r="1858" spans="1:52" ht="15.75" customHeight="1">
      <c r="A1858" s="4">
        <v>44805</v>
      </c>
      <c r="B1858" s="2" t="s">
        <v>24</v>
      </c>
      <c r="C1858" s="2">
        <v>5</v>
      </c>
      <c r="D1858" s="5" t="s">
        <v>20</v>
      </c>
      <c r="E1858" s="6">
        <v>27.263500000000001</v>
      </c>
      <c r="F1858" s="6">
        <f t="shared" si="0"/>
        <v>3.3055488112768621</v>
      </c>
      <c r="G1858" s="7">
        <v>673.92</v>
      </c>
      <c r="H1858" s="31">
        <f t="shared" si="115"/>
        <v>33730.55999999999</v>
      </c>
      <c r="I1858" s="10">
        <f t="shared" si="112"/>
        <v>10.426159530348947</v>
      </c>
      <c r="J1858" s="10">
        <v>0</v>
      </c>
      <c r="K1858" s="10">
        <v>496.1</v>
      </c>
      <c r="L1858" s="6">
        <f t="shared" si="59"/>
        <v>6.2067775193070034</v>
      </c>
      <c r="M1858" s="5">
        <v>138.13999999999999</v>
      </c>
      <c r="N1858" s="11">
        <f t="shared" si="60"/>
        <v>4.9354806204954951</v>
      </c>
      <c r="O1858" s="5">
        <v>0</v>
      </c>
      <c r="P1858" s="12">
        <v>0</v>
      </c>
      <c r="Q1858" s="5">
        <v>0</v>
      </c>
      <c r="R1858" s="12">
        <v>0</v>
      </c>
      <c r="S1858" s="5">
        <f t="shared" si="61"/>
        <v>0</v>
      </c>
      <c r="T1858" s="5">
        <v>2068.2520769999901</v>
      </c>
      <c r="U1858" s="5">
        <f t="shared" si="4"/>
        <v>7.634459122300413</v>
      </c>
      <c r="V1858" s="12">
        <v>1</v>
      </c>
      <c r="W1858" s="12">
        <v>0</v>
      </c>
      <c r="X1858" s="5">
        <v>5.1850389999999997</v>
      </c>
      <c r="Y1858" s="6">
        <f t="shared" si="113"/>
        <v>124.90650751986924</v>
      </c>
      <c r="Z1858" s="5">
        <v>2838</v>
      </c>
      <c r="AA1858" s="5">
        <v>44591112</v>
      </c>
      <c r="AB1858" s="5">
        <v>0</v>
      </c>
      <c r="AC1858" s="5">
        <v>528655</v>
      </c>
      <c r="AD1858" s="5">
        <v>0</v>
      </c>
      <c r="AE1858" s="5">
        <v>3220020</v>
      </c>
      <c r="AF1858" s="5">
        <v>1</v>
      </c>
      <c r="AG1858" s="5">
        <v>0</v>
      </c>
      <c r="AH1858" s="5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1</v>
      </c>
      <c r="AP1858" s="6">
        <v>0</v>
      </c>
      <c r="AQ1858" s="6">
        <v>0</v>
      </c>
      <c r="AR1858" s="6">
        <v>0</v>
      </c>
      <c r="AS1858" s="11">
        <v>0</v>
      </c>
      <c r="AT1858" s="5">
        <v>0</v>
      </c>
      <c r="AU1858" s="5">
        <v>0</v>
      </c>
      <c r="AV1858" s="5">
        <v>0</v>
      </c>
      <c r="AW1858" s="5">
        <v>1</v>
      </c>
      <c r="AX1858" s="5">
        <v>0</v>
      </c>
      <c r="AY1858" s="5">
        <v>0</v>
      </c>
      <c r="AZ1858" s="5">
        <v>0</v>
      </c>
    </row>
    <row r="1859" spans="1:52" ht="15.75" customHeight="1">
      <c r="A1859" s="4">
        <v>44835</v>
      </c>
      <c r="B1859" s="2" t="s">
        <v>24</v>
      </c>
      <c r="C1859" s="2">
        <v>5</v>
      </c>
      <c r="D1859" s="5" t="s">
        <v>20</v>
      </c>
      <c r="E1859" s="6">
        <v>47.091500000000003</v>
      </c>
      <c r="F1859" s="6">
        <f t="shared" si="0"/>
        <v>3.8520925176449321</v>
      </c>
      <c r="G1859" s="7">
        <v>414.72</v>
      </c>
      <c r="H1859" s="31">
        <f t="shared" si="115"/>
        <v>34145.279999999992</v>
      </c>
      <c r="I1859" s="10">
        <f t="shared" ref="I1859:I1922" si="116">LN(H1859)</f>
        <v>10.438379641683722</v>
      </c>
      <c r="J1859" s="10">
        <v>0</v>
      </c>
      <c r="K1859" s="10">
        <v>1</v>
      </c>
      <c r="L1859" s="6">
        <f t="shared" si="59"/>
        <v>0</v>
      </c>
      <c r="M1859" s="5">
        <v>133.30000000000001</v>
      </c>
      <c r="N1859" s="11">
        <f t="shared" si="60"/>
        <v>4.9000761035291918</v>
      </c>
      <c r="O1859" s="5">
        <v>0</v>
      </c>
      <c r="P1859" s="12">
        <v>0</v>
      </c>
      <c r="Q1859" s="5">
        <v>0</v>
      </c>
      <c r="R1859" s="12">
        <v>0</v>
      </c>
      <c r="S1859" s="5">
        <f t="shared" si="61"/>
        <v>0</v>
      </c>
      <c r="T1859" s="5">
        <v>2068.2520769999901</v>
      </c>
      <c r="U1859" s="5">
        <f t="shared" si="4"/>
        <v>7.634459122300413</v>
      </c>
      <c r="V1859" s="12">
        <v>1</v>
      </c>
      <c r="W1859" s="12">
        <v>0</v>
      </c>
      <c r="X1859" s="5">
        <v>5.478523</v>
      </c>
      <c r="Y1859" s="6">
        <f t="shared" si="113"/>
        <v>131.97647583697571</v>
      </c>
      <c r="Z1859" s="5">
        <v>199</v>
      </c>
      <c r="AB1859" s="5">
        <v>0</v>
      </c>
      <c r="AD1859" s="5">
        <v>0</v>
      </c>
      <c r="AF1859" s="5">
        <v>1</v>
      </c>
      <c r="AG1859" s="5">
        <v>0</v>
      </c>
      <c r="AH1859" s="5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1</v>
      </c>
      <c r="AQ1859" s="6">
        <v>0</v>
      </c>
      <c r="AR1859" s="6">
        <v>0</v>
      </c>
      <c r="AS1859" s="11">
        <v>0</v>
      </c>
      <c r="AT1859" s="5">
        <v>0</v>
      </c>
      <c r="AU1859" s="5">
        <v>0</v>
      </c>
      <c r="AV1859" s="5">
        <v>0</v>
      </c>
      <c r="AW1859" s="5">
        <v>1</v>
      </c>
      <c r="AX1859" s="5">
        <v>0</v>
      </c>
      <c r="AY1859" s="5">
        <v>0</v>
      </c>
      <c r="AZ1859" s="5">
        <v>0</v>
      </c>
    </row>
    <row r="1860" spans="1:52" ht="15.75" customHeight="1">
      <c r="A1860" s="4">
        <v>44866</v>
      </c>
      <c r="B1860" s="2" t="s">
        <v>24</v>
      </c>
      <c r="C1860" s="2">
        <v>5</v>
      </c>
      <c r="D1860" s="5" t="s">
        <v>20</v>
      </c>
      <c r="E1860" s="6">
        <v>34.698999999999998</v>
      </c>
      <c r="F1860" s="6">
        <f t="shared" si="0"/>
        <v>3.5467108680937502</v>
      </c>
      <c r="G1860" s="7">
        <v>354.24</v>
      </c>
      <c r="H1860" s="31">
        <f t="shared" si="115"/>
        <v>34499.51999999999</v>
      </c>
      <c r="I1860" s="10">
        <f t="shared" si="116"/>
        <v>10.448700689879185</v>
      </c>
      <c r="J1860" s="10">
        <v>0</v>
      </c>
      <c r="K1860" s="10">
        <v>1</v>
      </c>
      <c r="L1860" s="6">
        <f t="shared" si="59"/>
        <v>0</v>
      </c>
      <c r="M1860" s="5">
        <v>141.34</v>
      </c>
      <c r="N1860" s="11">
        <f t="shared" si="60"/>
        <v>4.9582185618711252</v>
      </c>
      <c r="O1860" s="5">
        <v>0</v>
      </c>
      <c r="P1860" s="12">
        <v>0</v>
      </c>
      <c r="Q1860" s="5">
        <v>0</v>
      </c>
      <c r="R1860" s="12">
        <v>0</v>
      </c>
      <c r="S1860" s="5">
        <f t="shared" si="61"/>
        <v>0</v>
      </c>
      <c r="T1860" s="5">
        <v>2068.2520769999901</v>
      </c>
      <c r="U1860" s="5">
        <f t="shared" si="4"/>
        <v>7.634459122300413</v>
      </c>
      <c r="V1860" s="12">
        <v>1</v>
      </c>
      <c r="W1860" s="12">
        <v>0</v>
      </c>
      <c r="X1860" s="5">
        <v>5.3912870000000002</v>
      </c>
      <c r="Y1860" s="6">
        <f t="shared" si="113"/>
        <v>129.87497880098363</v>
      </c>
      <c r="Z1860" s="5">
        <v>86</v>
      </c>
      <c r="AB1860" s="5">
        <v>1</v>
      </c>
      <c r="AD1860" s="5">
        <v>0</v>
      </c>
      <c r="AE1860" s="5">
        <v>26278</v>
      </c>
      <c r="AF1860" s="5">
        <v>1</v>
      </c>
      <c r="AG1860" s="5">
        <v>0</v>
      </c>
      <c r="AH1860" s="5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1</v>
      </c>
      <c r="AR1860" s="6">
        <v>0</v>
      </c>
      <c r="AS1860" s="11">
        <v>0</v>
      </c>
      <c r="AT1860" s="5">
        <v>0</v>
      </c>
      <c r="AU1860" s="5">
        <v>0</v>
      </c>
      <c r="AV1860" s="5">
        <v>0</v>
      </c>
      <c r="AW1860" s="5">
        <v>1</v>
      </c>
      <c r="AX1860" s="5">
        <v>0</v>
      </c>
      <c r="AY1860" s="5">
        <v>0</v>
      </c>
      <c r="AZ1860" s="5">
        <v>0</v>
      </c>
    </row>
    <row r="1861" spans="1:52" ht="15.75" customHeight="1">
      <c r="A1861" s="4">
        <v>44896</v>
      </c>
      <c r="B1861" s="2" t="s">
        <v>24</v>
      </c>
      <c r="C1861" s="2">
        <v>5</v>
      </c>
      <c r="D1861" s="5" t="s">
        <v>20</v>
      </c>
      <c r="E1861" s="6">
        <v>39.655999999999999</v>
      </c>
      <c r="F1861" s="6">
        <f t="shared" si="0"/>
        <v>3.6802422607182725</v>
      </c>
      <c r="G1861" s="7">
        <v>406.08</v>
      </c>
      <c r="H1861" s="31">
        <f t="shared" si="115"/>
        <v>34905.599999999991</v>
      </c>
      <c r="I1861" s="10">
        <f t="shared" si="116"/>
        <v>10.460402553771159</v>
      </c>
      <c r="J1861" s="10">
        <v>0</v>
      </c>
      <c r="K1861" s="10">
        <v>1</v>
      </c>
      <c r="L1861" s="6">
        <f t="shared" si="59"/>
        <v>0</v>
      </c>
      <c r="M1861" s="11"/>
      <c r="N1861" s="11">
        <f t="shared" si="60"/>
        <v>0</v>
      </c>
      <c r="O1861" s="5">
        <v>0</v>
      </c>
      <c r="P1861" s="12">
        <v>0</v>
      </c>
      <c r="Q1861" s="5">
        <v>0</v>
      </c>
      <c r="R1861" s="12">
        <v>0</v>
      </c>
      <c r="S1861" s="5">
        <f t="shared" si="61"/>
        <v>0</v>
      </c>
      <c r="T1861" s="5">
        <v>2068.2520769999901</v>
      </c>
      <c r="U1861" s="5">
        <f t="shared" si="4"/>
        <v>7.634459122300413</v>
      </c>
      <c r="V1861" s="12">
        <v>1</v>
      </c>
      <c r="W1861" s="12">
        <v>0</v>
      </c>
      <c r="X1861" s="5">
        <v>5.3400600000000003</v>
      </c>
      <c r="Y1861" s="6">
        <f t="shared" si="113"/>
        <v>128.64093106079878</v>
      </c>
      <c r="Z1861" s="5">
        <v>19</v>
      </c>
      <c r="AB1861" s="5">
        <v>0</v>
      </c>
      <c r="AD1861" s="5">
        <v>0</v>
      </c>
      <c r="AE1861" s="5">
        <v>84200</v>
      </c>
      <c r="AF1861" s="5">
        <v>1</v>
      </c>
      <c r="AG1861" s="5">
        <v>0</v>
      </c>
      <c r="AH1861" s="5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1</v>
      </c>
      <c r="AS1861" s="11">
        <v>0</v>
      </c>
      <c r="AT1861" s="5">
        <v>0</v>
      </c>
      <c r="AU1861" s="5">
        <v>0</v>
      </c>
      <c r="AV1861" s="5">
        <v>0</v>
      </c>
      <c r="AW1861" s="5">
        <v>1</v>
      </c>
      <c r="AX1861" s="5">
        <v>0</v>
      </c>
      <c r="AY1861" s="5">
        <v>0</v>
      </c>
      <c r="AZ1861" s="5">
        <v>0</v>
      </c>
    </row>
    <row r="1862" spans="1:52" ht="15.75" customHeight="1">
      <c r="A1862" s="4">
        <v>43101</v>
      </c>
      <c r="B1862" s="2" t="s">
        <v>25</v>
      </c>
      <c r="C1862" s="2">
        <v>6</v>
      </c>
      <c r="D1862" s="5" t="s">
        <v>20</v>
      </c>
      <c r="E1862" s="6">
        <v>3.1850000000000001</v>
      </c>
      <c r="F1862" s="6">
        <f t="shared" si="0"/>
        <v>1.1584522890241267</v>
      </c>
      <c r="G1862" s="7">
        <v>116663.70600000001</v>
      </c>
      <c r="H1862" s="7">
        <v>116663.70600000001</v>
      </c>
      <c r="I1862" s="10">
        <f t="shared" si="116"/>
        <v>11.667050767332624</v>
      </c>
      <c r="J1862" s="10">
        <v>0</v>
      </c>
      <c r="K1862" s="10">
        <v>362.83</v>
      </c>
      <c r="L1862" s="6">
        <f t="shared" si="59"/>
        <v>5.8939344050097677</v>
      </c>
      <c r="M1862" s="11">
        <v>110.72</v>
      </c>
      <c r="N1862" s="11">
        <f t="shared" si="60"/>
        <v>4.7159957410769762</v>
      </c>
      <c r="O1862" s="5">
        <v>0</v>
      </c>
      <c r="P1862" s="12">
        <v>1</v>
      </c>
      <c r="Q1862" s="5">
        <v>0</v>
      </c>
      <c r="R1862" s="12">
        <v>1</v>
      </c>
      <c r="S1862" s="5">
        <f t="shared" si="61"/>
        <v>0</v>
      </c>
      <c r="T1862" s="5">
        <v>1145.1759790000001</v>
      </c>
      <c r="U1862" s="5">
        <f t="shared" si="4"/>
        <v>7.0433135976284937</v>
      </c>
      <c r="V1862" s="12">
        <v>0</v>
      </c>
      <c r="W1862" s="12">
        <v>0</v>
      </c>
      <c r="X1862" s="5">
        <v>0.62656999999999996</v>
      </c>
      <c r="Y1862" s="6">
        <f t="shared" ref="Y1862:Y1921" si="117">X1862*100/0.62657</f>
        <v>100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1</v>
      </c>
      <c r="AG1862" s="5">
        <v>1</v>
      </c>
      <c r="AH1862" s="5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11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1</v>
      </c>
      <c r="AY1862" s="5">
        <v>0</v>
      </c>
      <c r="AZ1862" s="5">
        <v>0</v>
      </c>
    </row>
    <row r="1863" spans="1:52" ht="15.75" customHeight="1">
      <c r="A1863" s="4">
        <v>43132</v>
      </c>
      <c r="B1863" s="2" t="s">
        <v>25</v>
      </c>
      <c r="C1863" s="2">
        <v>6</v>
      </c>
      <c r="D1863" s="5" t="s">
        <v>20</v>
      </c>
      <c r="E1863" s="6">
        <v>2.94</v>
      </c>
      <c r="F1863" s="6">
        <f t="shared" si="0"/>
        <v>1.0784095813505903</v>
      </c>
      <c r="G1863" s="7">
        <v>129870.91800000001</v>
      </c>
      <c r="H1863" s="31">
        <f>G1863+H1862</f>
        <v>246534.62400000001</v>
      </c>
      <c r="I1863" s="10">
        <f t="shared" si="116"/>
        <v>12.415257725075596</v>
      </c>
      <c r="J1863" s="10">
        <v>0</v>
      </c>
      <c r="K1863" s="10">
        <v>344.64</v>
      </c>
      <c r="L1863" s="6">
        <f t="shared" si="59"/>
        <v>5.8425003939680238</v>
      </c>
      <c r="M1863" s="11">
        <v>105.46</v>
      </c>
      <c r="N1863" s="11">
        <f t="shared" si="60"/>
        <v>4.6677693277446108</v>
      </c>
      <c r="O1863" s="5">
        <v>0</v>
      </c>
      <c r="P1863" s="12">
        <v>1</v>
      </c>
      <c r="Q1863" s="5">
        <v>0</v>
      </c>
      <c r="R1863" s="12">
        <v>1</v>
      </c>
      <c r="S1863" s="5">
        <f t="shared" si="61"/>
        <v>0</v>
      </c>
      <c r="T1863" s="5">
        <v>1145.1759790000001</v>
      </c>
      <c r="U1863" s="5">
        <f t="shared" si="4"/>
        <v>7.0433135976284937</v>
      </c>
      <c r="V1863" s="12">
        <v>0</v>
      </c>
      <c r="W1863" s="12">
        <v>0</v>
      </c>
      <c r="X1863" s="5">
        <v>0.62556599999999996</v>
      </c>
      <c r="Y1863" s="6">
        <f t="shared" si="117"/>
        <v>99.839762516558409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1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11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1</v>
      </c>
      <c r="AY1863" s="5">
        <v>0</v>
      </c>
      <c r="AZ1863" s="5">
        <v>0</v>
      </c>
    </row>
    <row r="1864" spans="1:52" ht="15.75" customHeight="1">
      <c r="A1864" s="4">
        <v>43160</v>
      </c>
      <c r="B1864" s="2" t="s">
        <v>25</v>
      </c>
      <c r="C1864" s="2">
        <v>6</v>
      </c>
      <c r="D1864" s="5" t="s">
        <v>20</v>
      </c>
      <c r="E1864" s="6">
        <v>2.2050000000000001</v>
      </c>
      <c r="F1864" s="6">
        <f t="shared" si="0"/>
        <v>0.79072750889880938</v>
      </c>
      <c r="G1864" s="7">
        <v>189303.372</v>
      </c>
      <c r="H1864" s="31">
        <f t="shared" ref="H1864:H1895" si="118">G1864+H1863</f>
        <v>435837.99600000004</v>
      </c>
      <c r="I1864" s="10">
        <f t="shared" si="116"/>
        <v>12.985025884475037</v>
      </c>
      <c r="J1864" s="10">
        <v>0</v>
      </c>
      <c r="K1864" s="10">
        <v>350.62</v>
      </c>
      <c r="L1864" s="6">
        <f t="shared" si="59"/>
        <v>5.859703015925728</v>
      </c>
      <c r="M1864" s="11">
        <v>121.34</v>
      </c>
      <c r="N1864" s="11">
        <f t="shared" si="60"/>
        <v>4.8068040538144192</v>
      </c>
      <c r="O1864" s="5">
        <v>0</v>
      </c>
      <c r="P1864" s="12">
        <v>1</v>
      </c>
      <c r="Q1864" s="5">
        <v>0</v>
      </c>
      <c r="R1864" s="12">
        <v>1</v>
      </c>
      <c r="S1864" s="5">
        <f t="shared" si="61"/>
        <v>0</v>
      </c>
      <c r="T1864" s="5">
        <v>1145.1759790000001</v>
      </c>
      <c r="U1864" s="5">
        <f t="shared" si="4"/>
        <v>7.0433135976284937</v>
      </c>
      <c r="V1864" s="12">
        <v>0</v>
      </c>
      <c r="W1864" s="12">
        <v>0</v>
      </c>
      <c r="X1864" s="5">
        <v>0.62598299999999996</v>
      </c>
      <c r="Y1864" s="6">
        <f t="shared" si="117"/>
        <v>99.906315335876272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6">
        <v>1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11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1</v>
      </c>
      <c r="AY1864" s="5">
        <v>0</v>
      </c>
      <c r="AZ1864" s="5">
        <v>0</v>
      </c>
    </row>
    <row r="1865" spans="1:52" ht="15.75" customHeight="1">
      <c r="A1865" s="4">
        <v>43191</v>
      </c>
      <c r="B1865" s="2" t="s">
        <v>25</v>
      </c>
      <c r="C1865" s="2">
        <v>6</v>
      </c>
      <c r="D1865" s="5" t="s">
        <v>20</v>
      </c>
      <c r="E1865" s="6">
        <v>1.7150000000000001</v>
      </c>
      <c r="F1865" s="6">
        <f t="shared" si="0"/>
        <v>0.53941308061790327</v>
      </c>
      <c r="G1865" s="7">
        <v>182699.766</v>
      </c>
      <c r="H1865" s="31">
        <f t="shared" si="118"/>
        <v>618537.7620000001</v>
      </c>
      <c r="I1865" s="10">
        <f t="shared" si="116"/>
        <v>13.335113523114249</v>
      </c>
      <c r="J1865" s="10">
        <v>0</v>
      </c>
      <c r="K1865" s="10">
        <v>351.08</v>
      </c>
      <c r="L1865" s="6">
        <f t="shared" si="59"/>
        <v>5.8610141177239168</v>
      </c>
      <c r="M1865" s="11">
        <v>110</v>
      </c>
      <c r="N1865" s="11">
        <f t="shared" si="60"/>
        <v>4.7095302013123339</v>
      </c>
      <c r="O1865" s="5">
        <v>0</v>
      </c>
      <c r="P1865" s="12">
        <v>1</v>
      </c>
      <c r="Q1865" s="5">
        <v>0</v>
      </c>
      <c r="R1865" s="12">
        <v>1</v>
      </c>
      <c r="S1865" s="5">
        <f t="shared" si="61"/>
        <v>0</v>
      </c>
      <c r="T1865" s="5">
        <v>1145.1759790000001</v>
      </c>
      <c r="U1865" s="5">
        <f t="shared" si="4"/>
        <v>7.0433135976284937</v>
      </c>
      <c r="V1865" s="12">
        <v>0</v>
      </c>
      <c r="W1865" s="12">
        <v>0</v>
      </c>
      <c r="X1865" s="5">
        <v>0.62377300000000002</v>
      </c>
      <c r="Y1865" s="6">
        <f t="shared" si="117"/>
        <v>99.553601353400268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6">
        <v>0</v>
      </c>
      <c r="AJ1865" s="6">
        <v>1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11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1</v>
      </c>
      <c r="AY1865" s="5">
        <v>0</v>
      </c>
      <c r="AZ1865" s="5">
        <v>0</v>
      </c>
    </row>
    <row r="1866" spans="1:52" ht="15.75" customHeight="1">
      <c r="A1866" s="9">
        <v>43221</v>
      </c>
      <c r="B1866" s="2" t="s">
        <v>25</v>
      </c>
      <c r="C1866" s="2">
        <v>6</v>
      </c>
      <c r="D1866" s="5" t="s">
        <v>20</v>
      </c>
      <c r="E1866" s="6">
        <v>3.6749999999999998</v>
      </c>
      <c r="F1866" s="6">
        <f t="shared" si="0"/>
        <v>1.3015531326648</v>
      </c>
      <c r="G1866" s="7">
        <v>165090.15</v>
      </c>
      <c r="H1866" s="31">
        <f t="shared" si="118"/>
        <v>783627.91200000013</v>
      </c>
      <c r="I1866" s="10">
        <f t="shared" si="116"/>
        <v>13.571689584632534</v>
      </c>
      <c r="J1866" s="10">
        <v>0</v>
      </c>
      <c r="K1866" s="10">
        <v>373.8</v>
      </c>
      <c r="L1866" s="6">
        <f t="shared" si="59"/>
        <v>5.9237208950214626</v>
      </c>
      <c r="M1866" s="11">
        <v>112.37</v>
      </c>
      <c r="N1866" s="11">
        <f t="shared" si="60"/>
        <v>4.7306568060295069</v>
      </c>
      <c r="O1866" s="5">
        <v>0</v>
      </c>
      <c r="P1866" s="12">
        <v>1</v>
      </c>
      <c r="Q1866" s="5">
        <v>0</v>
      </c>
      <c r="R1866" s="12">
        <v>1</v>
      </c>
      <c r="S1866" s="5">
        <f t="shared" si="61"/>
        <v>0</v>
      </c>
      <c r="T1866" s="5">
        <v>1145.1759790000001</v>
      </c>
      <c r="U1866" s="5">
        <f t="shared" si="4"/>
        <v>7.0433135976284937</v>
      </c>
      <c r="V1866" s="12">
        <v>0</v>
      </c>
      <c r="W1866" s="12">
        <v>0</v>
      </c>
      <c r="X1866" s="5">
        <v>0.63684600000000002</v>
      </c>
      <c r="Y1866" s="6">
        <f t="shared" si="117"/>
        <v>101.64004021896996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6">
        <v>0</v>
      </c>
      <c r="AJ1866" s="6">
        <v>0</v>
      </c>
      <c r="AK1866" s="6">
        <v>1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11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1</v>
      </c>
      <c r="AY1866" s="5">
        <v>0</v>
      </c>
      <c r="AZ1866" s="5">
        <v>0</v>
      </c>
    </row>
    <row r="1867" spans="1:52" ht="15.75" customHeight="1">
      <c r="A1867" s="4">
        <v>43252</v>
      </c>
      <c r="B1867" s="2" t="s">
        <v>25</v>
      </c>
      <c r="C1867" s="2">
        <v>6</v>
      </c>
      <c r="D1867" s="5" t="s">
        <v>20</v>
      </c>
      <c r="E1867" s="6">
        <v>2.4500000000000002</v>
      </c>
      <c r="F1867" s="6">
        <f t="shared" si="0"/>
        <v>0.89608802455663572</v>
      </c>
      <c r="G1867" s="7">
        <v>167291.35200000001</v>
      </c>
      <c r="H1867" s="31">
        <f t="shared" si="118"/>
        <v>950919.2640000002</v>
      </c>
      <c r="I1867" s="10">
        <f t="shared" si="116"/>
        <v>13.765184442024614</v>
      </c>
      <c r="J1867" s="10">
        <v>0</v>
      </c>
      <c r="K1867" s="10">
        <v>340.32</v>
      </c>
      <c r="L1867" s="6">
        <f t="shared" si="59"/>
        <v>5.8298863514519272</v>
      </c>
      <c r="M1867" s="11">
        <v>116.19</v>
      </c>
      <c r="N1867" s="11">
        <f t="shared" si="60"/>
        <v>4.763796549270511</v>
      </c>
      <c r="O1867" s="5">
        <v>0</v>
      </c>
      <c r="P1867" s="12">
        <v>1</v>
      </c>
      <c r="Q1867" s="5">
        <v>0</v>
      </c>
      <c r="R1867" s="12">
        <v>1</v>
      </c>
      <c r="S1867" s="5">
        <f t="shared" si="61"/>
        <v>0</v>
      </c>
      <c r="T1867" s="5">
        <v>1145.1759790000001</v>
      </c>
      <c r="U1867" s="5">
        <f t="shared" si="4"/>
        <v>7.0433135976284937</v>
      </c>
      <c r="V1867" s="12">
        <v>0</v>
      </c>
      <c r="W1867" s="12">
        <v>0</v>
      </c>
      <c r="X1867" s="5">
        <v>0.628382</v>
      </c>
      <c r="Y1867" s="6">
        <f t="shared" si="117"/>
        <v>100.28919354581292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6">
        <v>0</v>
      </c>
      <c r="AJ1867" s="6">
        <v>0</v>
      </c>
      <c r="AK1867" s="6">
        <v>0</v>
      </c>
      <c r="AL1867" s="6">
        <v>1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11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1</v>
      </c>
      <c r="AY1867" s="5">
        <v>0</v>
      </c>
      <c r="AZ1867" s="5">
        <v>0</v>
      </c>
    </row>
    <row r="1868" spans="1:52" ht="15.75" customHeight="1">
      <c r="A1868" s="4">
        <v>43282</v>
      </c>
      <c r="B1868" s="2" t="s">
        <v>25</v>
      </c>
      <c r="C1868" s="2">
        <v>6</v>
      </c>
      <c r="D1868" s="5" t="s">
        <v>20</v>
      </c>
      <c r="E1868" s="6">
        <v>3.92</v>
      </c>
      <c r="F1868" s="6">
        <f t="shared" si="0"/>
        <v>1.3660916538023711</v>
      </c>
      <c r="G1868" s="7">
        <v>169492.554</v>
      </c>
      <c r="H1868" s="31">
        <f t="shared" si="118"/>
        <v>1120411.8180000002</v>
      </c>
      <c r="I1868" s="10">
        <f t="shared" si="116"/>
        <v>13.929206870331026</v>
      </c>
      <c r="J1868" s="10">
        <v>0</v>
      </c>
      <c r="K1868" s="10">
        <v>401.95</v>
      </c>
      <c r="L1868" s="6">
        <f t="shared" si="59"/>
        <v>5.9963277027739696</v>
      </c>
      <c r="M1868" s="11">
        <v>106.7</v>
      </c>
      <c r="N1868" s="11">
        <f t="shared" si="60"/>
        <v>4.6793495841623427</v>
      </c>
      <c r="O1868" s="5">
        <v>0</v>
      </c>
      <c r="P1868" s="12">
        <v>1</v>
      </c>
      <c r="Q1868" s="5">
        <v>0</v>
      </c>
      <c r="R1868" s="12">
        <v>1</v>
      </c>
      <c r="S1868" s="5">
        <f t="shared" si="61"/>
        <v>0</v>
      </c>
      <c r="T1868" s="5">
        <v>1145.1759790000001</v>
      </c>
      <c r="U1868" s="5">
        <f t="shared" si="4"/>
        <v>7.0433135976284937</v>
      </c>
      <c r="V1868" s="12">
        <v>0</v>
      </c>
      <c r="W1868" s="12">
        <v>0</v>
      </c>
      <c r="X1868" s="5">
        <v>0.62544299999999997</v>
      </c>
      <c r="Y1868" s="6">
        <f t="shared" si="117"/>
        <v>99.820131828845945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1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11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1</v>
      </c>
      <c r="AY1868" s="5">
        <v>0</v>
      </c>
      <c r="AZ1868" s="5">
        <v>0</v>
      </c>
    </row>
    <row r="1869" spans="1:52" ht="15.75" customHeight="1">
      <c r="A1869" s="4">
        <v>43313</v>
      </c>
      <c r="B1869" s="2" t="s">
        <v>25</v>
      </c>
      <c r="C1869" s="2">
        <v>6</v>
      </c>
      <c r="D1869" s="5" t="s">
        <v>20</v>
      </c>
      <c r="E1869" s="6">
        <v>2.8174999999999999</v>
      </c>
      <c r="F1869" s="6">
        <f t="shared" si="0"/>
        <v>1.0358499669317942</v>
      </c>
      <c r="G1869" s="7">
        <v>187102.17</v>
      </c>
      <c r="H1869" s="31">
        <f t="shared" si="118"/>
        <v>1307513.9880000001</v>
      </c>
      <c r="I1869" s="10">
        <f t="shared" si="116"/>
        <v>14.083638173143148</v>
      </c>
      <c r="J1869" s="10">
        <v>0</v>
      </c>
      <c r="K1869" s="10">
        <v>390.44</v>
      </c>
      <c r="L1869" s="6">
        <f t="shared" si="59"/>
        <v>5.9672743083067648</v>
      </c>
      <c r="M1869" s="11">
        <v>108.76</v>
      </c>
      <c r="N1869" s="11">
        <f t="shared" si="60"/>
        <v>4.6982961639775755</v>
      </c>
      <c r="O1869" s="5">
        <v>0</v>
      </c>
      <c r="P1869" s="12">
        <v>1</v>
      </c>
      <c r="Q1869" s="5">
        <v>0</v>
      </c>
      <c r="R1869" s="12">
        <v>1</v>
      </c>
      <c r="S1869" s="5">
        <f t="shared" si="61"/>
        <v>0</v>
      </c>
      <c r="T1869" s="5">
        <v>1145.1759790000001</v>
      </c>
      <c r="U1869" s="5">
        <f t="shared" si="4"/>
        <v>7.0433135976284937</v>
      </c>
      <c r="V1869" s="12">
        <v>0</v>
      </c>
      <c r="W1869" s="12">
        <v>0</v>
      </c>
      <c r="X1869" s="5">
        <v>0.57865</v>
      </c>
      <c r="Y1869" s="6">
        <f t="shared" si="117"/>
        <v>92.352011746492821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1</v>
      </c>
      <c r="AO1869" s="6">
        <v>0</v>
      </c>
      <c r="AP1869" s="6">
        <v>0</v>
      </c>
      <c r="AQ1869" s="6">
        <v>0</v>
      </c>
      <c r="AR1869" s="6">
        <v>0</v>
      </c>
      <c r="AS1869" s="11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1</v>
      </c>
      <c r="AY1869" s="5">
        <v>0</v>
      </c>
      <c r="AZ1869" s="5">
        <v>0</v>
      </c>
    </row>
    <row r="1870" spans="1:52" ht="15.75" customHeight="1">
      <c r="A1870" s="4">
        <v>43344</v>
      </c>
      <c r="B1870" s="2" t="s">
        <v>25</v>
      </c>
      <c r="C1870" s="2">
        <v>6</v>
      </c>
      <c r="D1870" s="5" t="s">
        <v>20</v>
      </c>
      <c r="E1870" s="6">
        <v>2.6949999999999998</v>
      </c>
      <c r="F1870" s="6">
        <f t="shared" si="0"/>
        <v>0.99139820436096038</v>
      </c>
      <c r="G1870" s="7">
        <v>171693.75599999999</v>
      </c>
      <c r="H1870" s="31">
        <f t="shared" si="118"/>
        <v>1479207.7440000002</v>
      </c>
      <c r="I1870" s="10">
        <f t="shared" si="116"/>
        <v>14.207017194303653</v>
      </c>
      <c r="J1870" s="10">
        <v>0</v>
      </c>
      <c r="K1870" s="10">
        <v>346.35</v>
      </c>
      <c r="L1870" s="6">
        <f t="shared" si="59"/>
        <v>5.8474498244686144</v>
      </c>
      <c r="M1870" s="11">
        <v>110.31</v>
      </c>
      <c r="N1870" s="11">
        <f t="shared" si="60"/>
        <v>4.7123191015051349</v>
      </c>
      <c r="O1870" s="5">
        <v>0</v>
      </c>
      <c r="P1870" s="12">
        <v>1</v>
      </c>
      <c r="Q1870" s="5">
        <v>0</v>
      </c>
      <c r="R1870" s="12">
        <v>1</v>
      </c>
      <c r="S1870" s="5">
        <f t="shared" si="61"/>
        <v>0</v>
      </c>
      <c r="T1870" s="5">
        <v>1145.1759790000001</v>
      </c>
      <c r="U1870" s="5">
        <f t="shared" si="4"/>
        <v>7.0433135976284937</v>
      </c>
      <c r="V1870" s="12">
        <v>0</v>
      </c>
      <c r="W1870" s="12">
        <v>0</v>
      </c>
      <c r="X1870" s="5">
        <v>0.61989899999999998</v>
      </c>
      <c r="Y1870" s="6">
        <f t="shared" si="117"/>
        <v>98.935314490001119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1</v>
      </c>
      <c r="AP1870" s="6">
        <v>0</v>
      </c>
      <c r="AQ1870" s="6">
        <v>0</v>
      </c>
      <c r="AR1870" s="6">
        <v>0</v>
      </c>
      <c r="AS1870" s="11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1</v>
      </c>
      <c r="AY1870" s="5">
        <v>0</v>
      </c>
      <c r="AZ1870" s="5">
        <v>0</v>
      </c>
    </row>
    <row r="1871" spans="1:52" ht="15.75" customHeight="1">
      <c r="A1871" s="4">
        <v>43374</v>
      </c>
      <c r="B1871" s="2" t="s">
        <v>25</v>
      </c>
      <c r="C1871" s="2">
        <v>6</v>
      </c>
      <c r="D1871" s="5" t="s">
        <v>20</v>
      </c>
      <c r="E1871" s="6">
        <v>4.6550000000000002</v>
      </c>
      <c r="F1871" s="6">
        <f t="shared" si="0"/>
        <v>1.5379419107290304</v>
      </c>
      <c r="G1871" s="7">
        <v>105657.696</v>
      </c>
      <c r="H1871" s="31">
        <f t="shared" si="118"/>
        <v>1584865.4400000002</v>
      </c>
      <c r="I1871" s="10">
        <f t="shared" si="116"/>
        <v>14.276010065790604</v>
      </c>
      <c r="J1871" s="10">
        <v>0</v>
      </c>
      <c r="K1871" s="10">
        <v>383.7</v>
      </c>
      <c r="L1871" s="6">
        <f t="shared" si="59"/>
        <v>5.9498609972529071</v>
      </c>
      <c r="M1871" s="11">
        <v>118.66</v>
      </c>
      <c r="N1871" s="11">
        <f t="shared" si="60"/>
        <v>4.7846543879618855</v>
      </c>
      <c r="O1871" s="5">
        <v>0</v>
      </c>
      <c r="P1871" s="12">
        <v>1</v>
      </c>
      <c r="Q1871" s="5">
        <v>0</v>
      </c>
      <c r="R1871" s="12">
        <v>1</v>
      </c>
      <c r="S1871" s="5">
        <f t="shared" si="61"/>
        <v>0</v>
      </c>
      <c r="T1871" s="5">
        <v>1145.1759790000001</v>
      </c>
      <c r="U1871" s="5">
        <f t="shared" si="4"/>
        <v>7.0433135976284937</v>
      </c>
      <c r="V1871" s="12">
        <v>0</v>
      </c>
      <c r="W1871" s="12">
        <v>0</v>
      </c>
      <c r="X1871" s="5">
        <v>0.62567399999999995</v>
      </c>
      <c r="Y1871" s="6">
        <f t="shared" si="117"/>
        <v>99.856999217964471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1</v>
      </c>
      <c r="AQ1871" s="6">
        <v>0</v>
      </c>
      <c r="AR1871" s="6">
        <v>0</v>
      </c>
      <c r="AS1871" s="11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1</v>
      </c>
      <c r="AY1871" s="5">
        <v>0</v>
      </c>
      <c r="AZ1871" s="5">
        <v>0</v>
      </c>
    </row>
    <row r="1872" spans="1:52" ht="15.75" customHeight="1">
      <c r="A1872" s="4">
        <v>43405</v>
      </c>
      <c r="B1872" s="2" t="s">
        <v>25</v>
      </c>
      <c r="C1872" s="2">
        <v>6</v>
      </c>
      <c r="D1872" s="5" t="s">
        <v>20</v>
      </c>
      <c r="E1872" s="6">
        <v>3.43</v>
      </c>
      <c r="F1872" s="6">
        <f t="shared" si="0"/>
        <v>1.2325602611778486</v>
      </c>
      <c r="G1872" s="7">
        <v>90249.282000000007</v>
      </c>
      <c r="H1872" s="31">
        <f t="shared" si="118"/>
        <v>1675114.7220000001</v>
      </c>
      <c r="I1872" s="10">
        <f t="shared" si="116"/>
        <v>14.331392211642189</v>
      </c>
      <c r="J1872" s="10">
        <v>0</v>
      </c>
      <c r="K1872" s="10">
        <v>402.49</v>
      </c>
      <c r="L1872" s="6">
        <f t="shared" si="59"/>
        <v>5.9976702518294864</v>
      </c>
      <c r="M1872" s="11">
        <v>120.41</v>
      </c>
      <c r="N1872" s="11">
        <f t="shared" si="60"/>
        <v>4.7991732475558839</v>
      </c>
      <c r="O1872" s="5">
        <v>0</v>
      </c>
      <c r="P1872" s="12">
        <v>1</v>
      </c>
      <c r="Q1872" s="5">
        <v>0</v>
      </c>
      <c r="R1872" s="12">
        <v>1</v>
      </c>
      <c r="S1872" s="5">
        <f t="shared" si="61"/>
        <v>0</v>
      </c>
      <c r="T1872" s="5">
        <v>1145.1759790000001</v>
      </c>
      <c r="U1872" s="5">
        <f t="shared" si="4"/>
        <v>7.0433135976284937</v>
      </c>
      <c r="V1872" s="12">
        <v>0</v>
      </c>
      <c r="W1872" s="12">
        <v>0</v>
      </c>
      <c r="X1872" s="5">
        <v>0.62451800000000002</v>
      </c>
      <c r="Y1872" s="6">
        <f t="shared" si="117"/>
        <v>99.672502673284711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1</v>
      </c>
      <c r="AR1872" s="6">
        <v>0</v>
      </c>
      <c r="AS1872" s="11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1</v>
      </c>
      <c r="AY1872" s="5">
        <v>0</v>
      </c>
      <c r="AZ1872" s="5">
        <v>0</v>
      </c>
    </row>
    <row r="1873" spans="1:52" ht="15.75" customHeight="1">
      <c r="A1873" s="4">
        <v>43435</v>
      </c>
      <c r="B1873" s="2" t="s">
        <v>25</v>
      </c>
      <c r="C1873" s="2">
        <v>6</v>
      </c>
      <c r="D1873" s="5" t="s">
        <v>20</v>
      </c>
      <c r="E1873" s="6">
        <v>4.8</v>
      </c>
      <c r="F1873" s="6">
        <f t="shared" si="0"/>
        <v>1.5686159179138452</v>
      </c>
      <c r="G1873" s="7">
        <v>103456.49400000001</v>
      </c>
      <c r="H1873" s="31">
        <f t="shared" si="118"/>
        <v>1778571.216</v>
      </c>
      <c r="I1873" s="10">
        <f t="shared" si="116"/>
        <v>14.391320912301598</v>
      </c>
      <c r="J1873" s="10">
        <v>0</v>
      </c>
      <c r="K1873" s="10">
        <v>390.49</v>
      </c>
      <c r="L1873" s="6">
        <f t="shared" si="59"/>
        <v>5.9674023607572231</v>
      </c>
      <c r="M1873" s="11">
        <v>103.92</v>
      </c>
      <c r="N1873" s="11">
        <f t="shared" si="60"/>
        <v>4.6531981549986732</v>
      </c>
      <c r="O1873" s="5">
        <v>0</v>
      </c>
      <c r="P1873" s="12">
        <v>1</v>
      </c>
      <c r="Q1873" s="5">
        <v>0</v>
      </c>
      <c r="R1873" s="12">
        <v>1</v>
      </c>
      <c r="S1873" s="5">
        <f t="shared" si="61"/>
        <v>0</v>
      </c>
      <c r="T1873" s="5">
        <v>1145.1759790000001</v>
      </c>
      <c r="U1873" s="5">
        <f t="shared" si="4"/>
        <v>7.0433135976284937</v>
      </c>
      <c r="V1873" s="12">
        <v>0</v>
      </c>
      <c r="W1873" s="12">
        <v>0</v>
      </c>
      <c r="X1873" s="5">
        <v>0.63080800000000004</v>
      </c>
      <c r="Y1873" s="6">
        <f t="shared" si="117"/>
        <v>100.67638093110109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1</v>
      </c>
      <c r="AS1873" s="11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1</v>
      </c>
      <c r="AY1873" s="5">
        <v>0</v>
      </c>
      <c r="AZ1873" s="5">
        <v>0</v>
      </c>
    </row>
    <row r="1874" spans="1:52" ht="15.75" customHeight="1">
      <c r="A1874" s="4">
        <v>43466</v>
      </c>
      <c r="B1874" s="2" t="s">
        <v>25</v>
      </c>
      <c r="C1874" s="2">
        <v>6</v>
      </c>
      <c r="D1874" s="5" t="s">
        <v>20</v>
      </c>
      <c r="E1874" s="6">
        <v>3.9</v>
      </c>
      <c r="F1874" s="6">
        <f t="shared" si="0"/>
        <v>1.3609765531356006</v>
      </c>
      <c r="G1874" s="7">
        <v>97219.755000000005</v>
      </c>
      <c r="H1874" s="31">
        <f t="shared" si="118"/>
        <v>1875790.9709999999</v>
      </c>
      <c r="I1874" s="10">
        <f t="shared" si="116"/>
        <v>14.444540979632446</v>
      </c>
      <c r="J1874" s="10">
        <v>0</v>
      </c>
      <c r="K1874" s="10">
        <v>401.35</v>
      </c>
      <c r="L1874" s="6">
        <f t="shared" si="59"/>
        <v>5.9948338645775863</v>
      </c>
      <c r="M1874" s="11">
        <v>114.64</v>
      </c>
      <c r="N1874" s="11">
        <f t="shared" si="60"/>
        <v>4.7504819171481456</v>
      </c>
      <c r="O1874" s="5">
        <v>0</v>
      </c>
      <c r="P1874" s="12">
        <v>1</v>
      </c>
      <c r="Q1874" s="5">
        <v>0</v>
      </c>
      <c r="R1874" s="12">
        <v>1</v>
      </c>
      <c r="S1874" s="5">
        <f t="shared" si="61"/>
        <v>0</v>
      </c>
      <c r="T1874" s="5">
        <v>1145.1759790000001</v>
      </c>
      <c r="U1874" s="5">
        <f t="shared" si="4"/>
        <v>7.0433135976284937</v>
      </c>
      <c r="V1874" s="12">
        <v>0</v>
      </c>
      <c r="W1874" s="12">
        <v>0</v>
      </c>
      <c r="X1874" s="5">
        <v>0.62380599999999997</v>
      </c>
      <c r="Y1874" s="6">
        <f t="shared" si="117"/>
        <v>99.558868123274337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1</v>
      </c>
      <c r="AH1874" s="5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11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1</v>
      </c>
      <c r="AY1874" s="5">
        <v>0</v>
      </c>
      <c r="AZ1874" s="5">
        <v>0</v>
      </c>
    </row>
    <row r="1875" spans="1:52" ht="15.75" customHeight="1">
      <c r="A1875" s="4">
        <v>43497</v>
      </c>
      <c r="B1875" s="2" t="s">
        <v>25</v>
      </c>
      <c r="C1875" s="2">
        <v>6</v>
      </c>
      <c r="D1875" s="5" t="s">
        <v>20</v>
      </c>
      <c r="E1875" s="6">
        <v>3.6</v>
      </c>
      <c r="F1875" s="6">
        <f t="shared" si="0"/>
        <v>1.2809338454620642</v>
      </c>
      <c r="G1875" s="7">
        <v>108225.765</v>
      </c>
      <c r="H1875" s="31">
        <f t="shared" si="118"/>
        <v>1984016.7359999998</v>
      </c>
      <c r="I1875" s="10">
        <f t="shared" si="116"/>
        <v>14.500634002275248</v>
      </c>
      <c r="J1875" s="10">
        <v>0</v>
      </c>
      <c r="K1875" s="10">
        <v>389.37</v>
      </c>
      <c r="L1875" s="6">
        <f t="shared" si="59"/>
        <v>5.9645300483677772</v>
      </c>
      <c r="M1875" s="11">
        <v>111.03</v>
      </c>
      <c r="N1875" s="11">
        <f t="shared" si="60"/>
        <v>4.7187666925706315</v>
      </c>
      <c r="O1875" s="5">
        <v>0</v>
      </c>
      <c r="P1875" s="12">
        <v>1</v>
      </c>
      <c r="Q1875" s="5">
        <v>0</v>
      </c>
      <c r="R1875" s="12">
        <v>1</v>
      </c>
      <c r="S1875" s="5">
        <f t="shared" si="61"/>
        <v>0</v>
      </c>
      <c r="T1875" s="5">
        <v>1145.1759790000001</v>
      </c>
      <c r="U1875" s="5">
        <f t="shared" si="4"/>
        <v>7.0433135976284937</v>
      </c>
      <c r="V1875" s="12">
        <v>0</v>
      </c>
      <c r="W1875" s="12">
        <v>0</v>
      </c>
      <c r="X1875" s="5">
        <v>0.62602999999999998</v>
      </c>
      <c r="Y1875" s="6">
        <f t="shared" si="117"/>
        <v>99.913816492969659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1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11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1</v>
      </c>
      <c r="AY1875" s="5">
        <v>0</v>
      </c>
      <c r="AZ1875" s="5">
        <v>0</v>
      </c>
    </row>
    <row r="1876" spans="1:52" ht="15.75" customHeight="1">
      <c r="A1876" s="4">
        <v>43525</v>
      </c>
      <c r="B1876" s="2" t="s">
        <v>25</v>
      </c>
      <c r="C1876" s="2">
        <v>6</v>
      </c>
      <c r="D1876" s="5" t="s">
        <v>20</v>
      </c>
      <c r="E1876" s="6">
        <v>2.7</v>
      </c>
      <c r="F1876" s="6">
        <f t="shared" si="0"/>
        <v>0.99325177301028345</v>
      </c>
      <c r="G1876" s="7">
        <v>157752.81</v>
      </c>
      <c r="H1876" s="31">
        <f t="shared" si="118"/>
        <v>2141769.5459999996</v>
      </c>
      <c r="I1876" s="10">
        <f t="shared" si="116"/>
        <v>14.577142935966508</v>
      </c>
      <c r="J1876" s="10">
        <v>0</v>
      </c>
      <c r="K1876" s="10">
        <v>384.07</v>
      </c>
      <c r="L1876" s="6">
        <f t="shared" si="59"/>
        <v>5.950824827641287</v>
      </c>
      <c r="M1876" s="11">
        <v>120.82</v>
      </c>
      <c r="N1876" s="11">
        <f t="shared" si="60"/>
        <v>4.8025445454083382</v>
      </c>
      <c r="O1876" s="5">
        <v>0</v>
      </c>
      <c r="P1876" s="12">
        <v>1</v>
      </c>
      <c r="Q1876" s="5">
        <v>0</v>
      </c>
      <c r="R1876" s="12">
        <v>1</v>
      </c>
      <c r="S1876" s="5">
        <f t="shared" si="61"/>
        <v>0</v>
      </c>
      <c r="T1876" s="5">
        <v>1145.1759790000001</v>
      </c>
      <c r="U1876" s="5">
        <f t="shared" si="4"/>
        <v>7.0433135976284937</v>
      </c>
      <c r="V1876" s="12">
        <v>0</v>
      </c>
      <c r="W1876" s="12">
        <v>0</v>
      </c>
      <c r="X1876" s="5">
        <v>0.63061100000000003</v>
      </c>
      <c r="Y1876" s="6">
        <f t="shared" si="117"/>
        <v>100.64493991094372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6">
        <v>1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11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1</v>
      </c>
      <c r="AY1876" s="5">
        <v>0</v>
      </c>
      <c r="AZ1876" s="5">
        <v>0</v>
      </c>
    </row>
    <row r="1877" spans="1:52" ht="15.75" customHeight="1">
      <c r="A1877" s="4">
        <v>43556</v>
      </c>
      <c r="B1877" s="2" t="s">
        <v>25</v>
      </c>
      <c r="C1877" s="2">
        <v>6</v>
      </c>
      <c r="D1877" s="5" t="s">
        <v>20</v>
      </c>
      <c r="E1877" s="6">
        <v>2.1</v>
      </c>
      <c r="F1877" s="6">
        <f t="shared" si="0"/>
        <v>0.74193734472937733</v>
      </c>
      <c r="G1877" s="7">
        <v>152249.80499999999</v>
      </c>
      <c r="H1877" s="31">
        <f t="shared" si="118"/>
        <v>2294019.3509999998</v>
      </c>
      <c r="I1877" s="10">
        <f t="shared" si="116"/>
        <v>14.645816012119745</v>
      </c>
      <c r="J1877" s="10">
        <v>0</v>
      </c>
      <c r="K1877" s="10">
        <v>374.23</v>
      </c>
      <c r="L1877" s="6">
        <f t="shared" si="59"/>
        <v>5.9248705816579976</v>
      </c>
      <c r="M1877" s="11">
        <v>119.07</v>
      </c>
      <c r="N1877" s="11">
        <f t="shared" si="60"/>
        <v>4.7880749060426266</v>
      </c>
      <c r="O1877" s="5">
        <v>0</v>
      </c>
      <c r="P1877" s="12">
        <v>1</v>
      </c>
      <c r="Q1877" s="5">
        <v>0</v>
      </c>
      <c r="R1877" s="12">
        <v>1</v>
      </c>
      <c r="S1877" s="5">
        <f t="shared" si="61"/>
        <v>0</v>
      </c>
      <c r="T1877" s="5">
        <v>1145.1759790000001</v>
      </c>
      <c r="U1877" s="5">
        <f t="shared" si="4"/>
        <v>7.0433135976284937</v>
      </c>
      <c r="V1877" s="12">
        <v>0</v>
      </c>
      <c r="W1877" s="12">
        <v>0</v>
      </c>
      <c r="X1877" s="5">
        <v>0.63417199999999996</v>
      </c>
      <c r="Y1877" s="6">
        <f t="shared" si="117"/>
        <v>101.21327226008268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6">
        <v>0</v>
      </c>
      <c r="AJ1877" s="6">
        <v>1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11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1</v>
      </c>
      <c r="AY1877" s="5">
        <v>0</v>
      </c>
      <c r="AZ1877" s="5">
        <v>0</v>
      </c>
    </row>
    <row r="1878" spans="1:52" ht="15.75" customHeight="1">
      <c r="A1878" s="9">
        <v>43586</v>
      </c>
      <c r="B1878" s="2" t="s">
        <v>25</v>
      </c>
      <c r="C1878" s="2">
        <v>6</v>
      </c>
      <c r="D1878" s="5" t="s">
        <v>20</v>
      </c>
      <c r="E1878" s="6">
        <v>4.5</v>
      </c>
      <c r="F1878" s="6">
        <f t="shared" si="0"/>
        <v>1.5040773967762742</v>
      </c>
      <c r="G1878" s="7">
        <v>137575.125</v>
      </c>
      <c r="H1878" s="31">
        <f t="shared" si="118"/>
        <v>2431594.4759999998</v>
      </c>
      <c r="I1878" s="10">
        <f t="shared" si="116"/>
        <v>14.7040577630989</v>
      </c>
      <c r="J1878" s="10">
        <v>0</v>
      </c>
      <c r="K1878" s="10">
        <v>425.1</v>
      </c>
      <c r="L1878" s="6">
        <f t="shared" si="59"/>
        <v>6.0523244353647447</v>
      </c>
      <c r="M1878" s="11">
        <v>119.18</v>
      </c>
      <c r="N1878" s="11">
        <f t="shared" si="60"/>
        <v>4.7889906189057818</v>
      </c>
      <c r="O1878" s="5">
        <v>0</v>
      </c>
      <c r="P1878" s="12">
        <v>1</v>
      </c>
      <c r="Q1878" s="5">
        <v>0</v>
      </c>
      <c r="R1878" s="12">
        <v>1</v>
      </c>
      <c r="S1878" s="5">
        <f t="shared" si="61"/>
        <v>0</v>
      </c>
      <c r="T1878" s="5">
        <v>1145.1759790000001</v>
      </c>
      <c r="U1878" s="5">
        <f t="shared" si="4"/>
        <v>7.0433135976284937</v>
      </c>
      <c r="V1878" s="12">
        <v>0</v>
      </c>
      <c r="W1878" s="12">
        <v>0</v>
      </c>
      <c r="X1878" s="5">
        <v>0.62590400000000002</v>
      </c>
      <c r="Y1878" s="6">
        <f t="shared" si="117"/>
        <v>99.893707007995928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6">
        <v>0</v>
      </c>
      <c r="AJ1878" s="6">
        <v>0</v>
      </c>
      <c r="AK1878" s="6">
        <v>1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6">
        <v>0</v>
      </c>
      <c r="AS1878" s="11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1</v>
      </c>
      <c r="AY1878" s="5">
        <v>0</v>
      </c>
      <c r="AZ1878" s="5">
        <v>0</v>
      </c>
    </row>
    <row r="1879" spans="1:52" ht="15.75" customHeight="1">
      <c r="A1879" s="4">
        <v>43617</v>
      </c>
      <c r="B1879" s="2" t="s">
        <v>25</v>
      </c>
      <c r="C1879" s="2">
        <v>6</v>
      </c>
      <c r="D1879" s="5" t="s">
        <v>20</v>
      </c>
      <c r="E1879" s="6">
        <v>3</v>
      </c>
      <c r="F1879" s="6">
        <f t="shared" si="0"/>
        <v>1.0986122886681098</v>
      </c>
      <c r="G1879" s="7">
        <v>139409.46</v>
      </c>
      <c r="H1879" s="31">
        <f t="shared" si="118"/>
        <v>2571003.9359999998</v>
      </c>
      <c r="I1879" s="10">
        <f t="shared" si="116"/>
        <v>14.759807017168676</v>
      </c>
      <c r="J1879" s="10">
        <v>0</v>
      </c>
      <c r="K1879" s="10">
        <v>374.76</v>
      </c>
      <c r="L1879" s="6">
        <f t="shared" si="59"/>
        <v>5.9262858210829874</v>
      </c>
      <c r="M1879" s="16">
        <v>121.86</v>
      </c>
      <c r="N1879" s="11">
        <f t="shared" si="60"/>
        <v>4.8110454957357813</v>
      </c>
      <c r="O1879" s="5">
        <v>0</v>
      </c>
      <c r="P1879" s="12">
        <v>1</v>
      </c>
      <c r="Q1879" s="5">
        <v>0</v>
      </c>
      <c r="R1879" s="12">
        <v>1</v>
      </c>
      <c r="S1879" s="5">
        <f t="shared" si="61"/>
        <v>0</v>
      </c>
      <c r="T1879" s="5">
        <v>1145.1759790000001</v>
      </c>
      <c r="U1879" s="5">
        <f t="shared" si="4"/>
        <v>7.0433135976284937</v>
      </c>
      <c r="V1879" s="12">
        <v>0</v>
      </c>
      <c r="W1879" s="12">
        <v>0</v>
      </c>
      <c r="X1879" s="5">
        <v>0.62595000000000001</v>
      </c>
      <c r="Y1879" s="6">
        <f t="shared" si="117"/>
        <v>99.901048566002203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6">
        <v>0</v>
      </c>
      <c r="AJ1879" s="6">
        <v>0</v>
      </c>
      <c r="AK1879" s="6">
        <v>0</v>
      </c>
      <c r="AL1879" s="6">
        <v>1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11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1</v>
      </c>
      <c r="AY1879" s="5">
        <v>0</v>
      </c>
      <c r="AZ1879" s="5">
        <v>0</v>
      </c>
    </row>
    <row r="1880" spans="1:52" ht="15.75" customHeight="1">
      <c r="A1880" s="4">
        <v>43647</v>
      </c>
      <c r="B1880" s="2" t="s">
        <v>25</v>
      </c>
      <c r="C1880" s="2">
        <v>6</v>
      </c>
      <c r="D1880" s="5" t="s">
        <v>20</v>
      </c>
      <c r="E1880" s="6">
        <v>4.8</v>
      </c>
      <c r="F1880" s="6">
        <f t="shared" si="0"/>
        <v>1.5686159179138452</v>
      </c>
      <c r="G1880" s="7">
        <v>141243.79500000001</v>
      </c>
      <c r="H1880" s="31">
        <f t="shared" si="118"/>
        <v>2712247.7309999997</v>
      </c>
      <c r="I1880" s="10">
        <f t="shared" si="116"/>
        <v>14.813288270109547</v>
      </c>
      <c r="J1880" s="10">
        <v>0</v>
      </c>
      <c r="K1880" s="10">
        <v>428.56</v>
      </c>
      <c r="L1880" s="6">
        <f t="shared" si="59"/>
        <v>6.0604307515727047</v>
      </c>
      <c r="M1880" s="11">
        <v>110.52</v>
      </c>
      <c r="N1880" s="11">
        <f t="shared" si="60"/>
        <v>4.7142039470122139</v>
      </c>
      <c r="O1880" s="5">
        <v>0</v>
      </c>
      <c r="P1880" s="12">
        <v>1</v>
      </c>
      <c r="Q1880" s="5">
        <v>0</v>
      </c>
      <c r="R1880" s="12">
        <v>1</v>
      </c>
      <c r="S1880" s="5">
        <f t="shared" si="61"/>
        <v>0</v>
      </c>
      <c r="T1880" s="5">
        <v>1145.1759790000001</v>
      </c>
      <c r="U1880" s="5">
        <f t="shared" si="4"/>
        <v>7.0433135976284937</v>
      </c>
      <c r="V1880" s="12">
        <v>0</v>
      </c>
      <c r="W1880" s="12">
        <v>0</v>
      </c>
      <c r="X1880" s="5">
        <v>0.62256500000000004</v>
      </c>
      <c r="Y1880" s="6">
        <f t="shared" si="117"/>
        <v>99.360805656191658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1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11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1</v>
      </c>
      <c r="AY1880" s="5">
        <v>0</v>
      </c>
      <c r="AZ1880" s="5">
        <v>0</v>
      </c>
    </row>
    <row r="1881" spans="1:52" ht="15.75" customHeight="1">
      <c r="A1881" s="4">
        <v>43678</v>
      </c>
      <c r="B1881" s="2" t="s">
        <v>25</v>
      </c>
      <c r="C1881" s="2">
        <v>6</v>
      </c>
      <c r="D1881" s="5" t="s">
        <v>20</v>
      </c>
      <c r="E1881" s="6">
        <v>3.45</v>
      </c>
      <c r="F1881" s="6">
        <f t="shared" si="0"/>
        <v>1.2383742310432684</v>
      </c>
      <c r="G1881" s="7">
        <v>155918.47500000001</v>
      </c>
      <c r="H1881" s="31">
        <f t="shared" si="118"/>
        <v>2868166.2059999998</v>
      </c>
      <c r="I1881" s="10">
        <f t="shared" si="116"/>
        <v>14.869183430905348</v>
      </c>
      <c r="J1881" s="10">
        <v>0</v>
      </c>
      <c r="K1881" s="10">
        <v>388</v>
      </c>
      <c r="L1881" s="6">
        <f t="shared" si="59"/>
        <v>5.9610053396232736</v>
      </c>
      <c r="M1881" s="11">
        <v>110.62</v>
      </c>
      <c r="N1881" s="11">
        <f t="shared" si="60"/>
        <v>4.7151002453602873</v>
      </c>
      <c r="O1881" s="5">
        <v>0</v>
      </c>
      <c r="P1881" s="12">
        <v>1</v>
      </c>
      <c r="Q1881" s="5">
        <v>0</v>
      </c>
      <c r="R1881" s="12">
        <v>1</v>
      </c>
      <c r="S1881" s="5">
        <f t="shared" si="61"/>
        <v>0</v>
      </c>
      <c r="T1881" s="5">
        <v>1145.1759790000001</v>
      </c>
      <c r="U1881" s="5">
        <f t="shared" si="4"/>
        <v>7.0433135976284937</v>
      </c>
      <c r="V1881" s="12">
        <v>0</v>
      </c>
      <c r="W1881" s="12">
        <v>0</v>
      </c>
      <c r="X1881" s="5">
        <v>0.62671500000000002</v>
      </c>
      <c r="Y1881" s="6">
        <f t="shared" si="117"/>
        <v>100.02314186762852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1</v>
      </c>
      <c r="AO1881" s="6">
        <v>0</v>
      </c>
      <c r="AP1881" s="6">
        <v>0</v>
      </c>
      <c r="AQ1881" s="6">
        <v>0</v>
      </c>
      <c r="AR1881" s="6">
        <v>0</v>
      </c>
      <c r="AS1881" s="11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1</v>
      </c>
      <c r="AY1881" s="5">
        <v>0</v>
      </c>
      <c r="AZ1881" s="5">
        <v>0</v>
      </c>
    </row>
    <row r="1882" spans="1:52" ht="15.75" customHeight="1">
      <c r="A1882" s="4">
        <v>43709</v>
      </c>
      <c r="B1882" s="2" t="s">
        <v>25</v>
      </c>
      <c r="C1882" s="2">
        <v>6</v>
      </c>
      <c r="D1882" s="5" t="s">
        <v>20</v>
      </c>
      <c r="E1882" s="6">
        <v>3.3</v>
      </c>
      <c r="F1882" s="6">
        <f t="shared" si="0"/>
        <v>1.1939224684724346</v>
      </c>
      <c r="G1882" s="7">
        <v>143078.13</v>
      </c>
      <c r="H1882" s="31">
        <f t="shared" si="118"/>
        <v>3011244.3359999997</v>
      </c>
      <c r="I1882" s="10">
        <f t="shared" si="116"/>
        <v>14.917863951962998</v>
      </c>
      <c r="J1882" s="10">
        <v>0</v>
      </c>
      <c r="K1882" s="10">
        <v>390.59</v>
      </c>
      <c r="L1882" s="6">
        <f t="shared" si="59"/>
        <v>5.967658416476346</v>
      </c>
      <c r="M1882" s="11">
        <v>122.68</v>
      </c>
      <c r="N1882" s="11">
        <f t="shared" si="60"/>
        <v>4.8176975848391121</v>
      </c>
      <c r="O1882" s="5">
        <v>0</v>
      </c>
      <c r="P1882" s="12">
        <v>1</v>
      </c>
      <c r="Q1882" s="5">
        <v>0</v>
      </c>
      <c r="R1882" s="12">
        <v>1</v>
      </c>
      <c r="S1882" s="5">
        <f t="shared" si="61"/>
        <v>0</v>
      </c>
      <c r="T1882" s="5">
        <v>1145.1759790000001</v>
      </c>
      <c r="U1882" s="5">
        <f t="shared" si="4"/>
        <v>7.0433135976284937</v>
      </c>
      <c r="V1882" s="12">
        <v>0</v>
      </c>
      <c r="W1882" s="12">
        <v>0</v>
      </c>
      <c r="X1882" s="5">
        <v>0.62823799999999996</v>
      </c>
      <c r="Y1882" s="6">
        <f t="shared" si="117"/>
        <v>100.26621127727149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1</v>
      </c>
      <c r="AP1882" s="6">
        <v>0</v>
      </c>
      <c r="AQ1882" s="6">
        <v>0</v>
      </c>
      <c r="AR1882" s="6">
        <v>0</v>
      </c>
      <c r="AS1882" s="11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1</v>
      </c>
      <c r="AY1882" s="5">
        <v>0</v>
      </c>
      <c r="AZ1882" s="5">
        <v>0</v>
      </c>
    </row>
    <row r="1883" spans="1:52" ht="15.75" customHeight="1">
      <c r="A1883" s="4">
        <v>43739</v>
      </c>
      <c r="B1883" s="2" t="s">
        <v>25</v>
      </c>
      <c r="C1883" s="2">
        <v>6</v>
      </c>
      <c r="D1883" s="5" t="s">
        <v>20</v>
      </c>
      <c r="E1883" s="6">
        <v>5.7</v>
      </c>
      <c r="F1883" s="6">
        <f t="shared" si="0"/>
        <v>1.7404661748405046</v>
      </c>
      <c r="G1883" s="7">
        <v>88048.08</v>
      </c>
      <c r="H1883" s="31">
        <f t="shared" si="118"/>
        <v>3099292.4159999997</v>
      </c>
      <c r="I1883" s="10">
        <f t="shared" si="116"/>
        <v>14.94668439049849</v>
      </c>
      <c r="J1883" s="10">
        <v>0</v>
      </c>
      <c r="K1883" s="10">
        <v>405.46</v>
      </c>
      <c r="L1883" s="6">
        <f t="shared" si="59"/>
        <v>6.0050222250400473</v>
      </c>
      <c r="M1883" s="11">
        <v>124.85</v>
      </c>
      <c r="N1883" s="11">
        <f t="shared" si="60"/>
        <v>4.8350907215813246</v>
      </c>
      <c r="O1883" s="5">
        <v>0</v>
      </c>
      <c r="P1883" s="12">
        <v>1</v>
      </c>
      <c r="Q1883" s="5">
        <v>0</v>
      </c>
      <c r="R1883" s="12">
        <v>1</v>
      </c>
      <c r="S1883" s="5">
        <f t="shared" si="61"/>
        <v>0</v>
      </c>
      <c r="T1883" s="5">
        <v>1145.1759790000001</v>
      </c>
      <c r="U1883" s="5">
        <f t="shared" si="4"/>
        <v>7.0433135976284937</v>
      </c>
      <c r="V1883" s="12">
        <v>0</v>
      </c>
      <c r="W1883" s="12">
        <v>0</v>
      </c>
      <c r="X1883" s="5">
        <v>0.62634900000000004</v>
      </c>
      <c r="Y1883" s="6">
        <f t="shared" si="117"/>
        <v>99.964728601752412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1</v>
      </c>
      <c r="AQ1883" s="6">
        <v>0</v>
      </c>
      <c r="AR1883" s="6">
        <v>0</v>
      </c>
      <c r="AS1883" s="11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1</v>
      </c>
      <c r="AY1883" s="5">
        <v>0</v>
      </c>
      <c r="AZ1883" s="5">
        <v>0</v>
      </c>
    </row>
    <row r="1884" spans="1:52" ht="15.75" customHeight="1">
      <c r="A1884" s="4">
        <v>43770</v>
      </c>
      <c r="B1884" s="2" t="s">
        <v>25</v>
      </c>
      <c r="C1884" s="2">
        <v>6</v>
      </c>
      <c r="D1884" s="5" t="s">
        <v>20</v>
      </c>
      <c r="E1884" s="6">
        <v>4.2</v>
      </c>
      <c r="F1884" s="6">
        <f t="shared" si="0"/>
        <v>1.4350845252893227</v>
      </c>
      <c r="G1884" s="7">
        <v>75207.735000000001</v>
      </c>
      <c r="H1884" s="31">
        <f t="shared" si="118"/>
        <v>3174500.1509999996</v>
      </c>
      <c r="I1884" s="10">
        <f t="shared" si="116"/>
        <v>14.970660745159186</v>
      </c>
      <c r="J1884" s="10">
        <v>0</v>
      </c>
      <c r="K1884" s="10">
        <v>410.6</v>
      </c>
      <c r="L1884" s="6">
        <f t="shared" si="59"/>
        <v>6.0176195045848333</v>
      </c>
      <c r="M1884" s="11">
        <v>116.7</v>
      </c>
      <c r="N1884" s="11">
        <f t="shared" si="60"/>
        <v>4.7681390142662314</v>
      </c>
      <c r="O1884" s="5">
        <v>0</v>
      </c>
      <c r="P1884" s="12">
        <v>1</v>
      </c>
      <c r="Q1884" s="5">
        <v>0</v>
      </c>
      <c r="R1884" s="12">
        <v>1</v>
      </c>
      <c r="S1884" s="5">
        <f t="shared" si="61"/>
        <v>0</v>
      </c>
      <c r="T1884" s="5">
        <v>1145.1759790000001</v>
      </c>
      <c r="U1884" s="5">
        <f t="shared" si="4"/>
        <v>7.0433135976284937</v>
      </c>
      <c r="V1884" s="12">
        <v>0</v>
      </c>
      <c r="W1884" s="12">
        <v>0</v>
      </c>
      <c r="X1884" s="5">
        <v>0.62770000000000004</v>
      </c>
      <c r="Y1884" s="6">
        <f t="shared" si="117"/>
        <v>100.18034696841535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1</v>
      </c>
      <c r="AR1884" s="6">
        <v>0</v>
      </c>
      <c r="AS1884" s="11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1</v>
      </c>
      <c r="AY1884" s="5">
        <v>0</v>
      </c>
      <c r="AZ1884" s="5">
        <v>0</v>
      </c>
    </row>
    <row r="1885" spans="1:52" ht="15.75" customHeight="1">
      <c r="A1885" s="4">
        <v>43800</v>
      </c>
      <c r="B1885" s="2" t="s">
        <v>25</v>
      </c>
      <c r="C1885" s="2">
        <v>6</v>
      </c>
      <c r="D1885" s="5" t="s">
        <v>20</v>
      </c>
      <c r="E1885" s="6">
        <v>4.8</v>
      </c>
      <c r="F1885" s="6">
        <f t="shared" si="0"/>
        <v>1.5686159179138452</v>
      </c>
      <c r="G1885" s="7">
        <v>86213.744999999995</v>
      </c>
      <c r="H1885" s="31">
        <f t="shared" si="118"/>
        <v>3260713.8959999997</v>
      </c>
      <c r="I1885" s="10">
        <f t="shared" si="116"/>
        <v>14.997456715871914</v>
      </c>
      <c r="J1885" s="10">
        <v>0</v>
      </c>
      <c r="K1885" s="10">
        <v>446.14</v>
      </c>
      <c r="L1885" s="6">
        <f t="shared" si="59"/>
        <v>6.1006328041086357</v>
      </c>
      <c r="M1885" s="11">
        <v>117.94</v>
      </c>
      <c r="N1885" s="11">
        <f t="shared" si="60"/>
        <v>4.7786191642784477</v>
      </c>
      <c r="O1885" s="5">
        <v>0</v>
      </c>
      <c r="P1885" s="12">
        <v>1</v>
      </c>
      <c r="Q1885" s="5">
        <v>0</v>
      </c>
      <c r="R1885" s="12">
        <v>1</v>
      </c>
      <c r="S1885" s="5">
        <f t="shared" si="61"/>
        <v>0</v>
      </c>
      <c r="T1885" s="5">
        <v>1145.1759790000001</v>
      </c>
      <c r="U1885" s="5">
        <f t="shared" si="4"/>
        <v>7.0433135976284937</v>
      </c>
      <c r="V1885" s="12">
        <v>0</v>
      </c>
      <c r="W1885" s="12">
        <v>0</v>
      </c>
      <c r="X1885" s="5">
        <v>0.62998699999999996</v>
      </c>
      <c r="Y1885" s="6">
        <f t="shared" si="117"/>
        <v>100.54535008059754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1</v>
      </c>
      <c r="AS1885" s="11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1</v>
      </c>
      <c r="AY1885" s="5">
        <v>0</v>
      </c>
      <c r="AZ1885" s="5">
        <v>0</v>
      </c>
    </row>
    <row r="1886" spans="1:52" ht="15.75" customHeight="1">
      <c r="A1886" s="4">
        <v>43831</v>
      </c>
      <c r="B1886" s="2" t="s">
        <v>25</v>
      </c>
      <c r="C1886" s="2">
        <v>6</v>
      </c>
      <c r="D1886" s="5" t="s">
        <v>20</v>
      </c>
      <c r="E1886" s="6">
        <v>2.86</v>
      </c>
      <c r="F1886" s="6">
        <f t="shared" si="0"/>
        <v>1.0508216248317612</v>
      </c>
      <c r="G1886" s="7">
        <v>77775.804000000004</v>
      </c>
      <c r="H1886" s="31">
        <f t="shared" si="118"/>
        <v>3338489.6999999997</v>
      </c>
      <c r="I1886" s="10">
        <f t="shared" si="116"/>
        <v>15.021029077057388</v>
      </c>
      <c r="J1886" s="10">
        <v>0</v>
      </c>
      <c r="K1886" s="10">
        <v>445.58</v>
      </c>
      <c r="L1886" s="6">
        <f t="shared" si="59"/>
        <v>6.0993768043023771</v>
      </c>
      <c r="M1886" s="11">
        <v>141.65</v>
      </c>
      <c r="N1886" s="11">
        <f t="shared" si="60"/>
        <v>4.960394077659509</v>
      </c>
      <c r="O1886" s="5">
        <v>0</v>
      </c>
      <c r="P1886" s="12">
        <v>1</v>
      </c>
      <c r="Q1886" s="5">
        <v>0</v>
      </c>
      <c r="R1886" s="12">
        <v>1</v>
      </c>
      <c r="S1886" s="5">
        <f t="shared" si="61"/>
        <v>0</v>
      </c>
      <c r="T1886" s="5">
        <v>1145.1759790000001</v>
      </c>
      <c r="U1886" s="5">
        <f t="shared" si="4"/>
        <v>7.0433135976284937</v>
      </c>
      <c r="V1886" s="12">
        <v>0</v>
      </c>
      <c r="W1886" s="12">
        <v>0</v>
      </c>
      <c r="X1886" s="5">
        <v>0.62503600000000004</v>
      </c>
      <c r="Y1886" s="6">
        <f t="shared" si="117"/>
        <v>99.755175000399007</v>
      </c>
      <c r="Z1886" s="5">
        <v>554</v>
      </c>
      <c r="AA1886" s="5">
        <v>1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1</v>
      </c>
      <c r="AH1886" s="5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11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1</v>
      </c>
      <c r="AY1886" s="5">
        <v>0</v>
      </c>
      <c r="AZ1886" s="5">
        <v>0</v>
      </c>
    </row>
    <row r="1887" spans="1:52" ht="15.75" customHeight="1">
      <c r="A1887" s="4">
        <v>43862</v>
      </c>
      <c r="B1887" s="2" t="s">
        <v>25</v>
      </c>
      <c r="C1887" s="2">
        <v>6</v>
      </c>
      <c r="D1887" s="5" t="s">
        <v>20</v>
      </c>
      <c r="E1887" s="6">
        <v>2.64</v>
      </c>
      <c r="F1887" s="6">
        <f t="shared" si="0"/>
        <v>0.97077891715822484</v>
      </c>
      <c r="G1887" s="7">
        <v>86580.611999999994</v>
      </c>
      <c r="H1887" s="31">
        <f t="shared" si="118"/>
        <v>3425070.3119999999</v>
      </c>
      <c r="I1887" s="10">
        <f t="shared" si="116"/>
        <v>15.046632558518839</v>
      </c>
      <c r="J1887" s="10">
        <v>0</v>
      </c>
      <c r="K1887" s="10">
        <v>422.61</v>
      </c>
      <c r="L1887" s="6">
        <f t="shared" si="59"/>
        <v>6.0464497679403255</v>
      </c>
      <c r="M1887" s="11">
        <v>138.35</v>
      </c>
      <c r="N1887" s="11">
        <f t="shared" si="60"/>
        <v>4.9369887539279569</v>
      </c>
      <c r="O1887" s="5">
        <v>0</v>
      </c>
      <c r="P1887" s="12">
        <v>1</v>
      </c>
      <c r="Q1887" s="5">
        <v>0</v>
      </c>
      <c r="R1887" s="12">
        <v>1</v>
      </c>
      <c r="S1887" s="5">
        <f t="shared" si="61"/>
        <v>0</v>
      </c>
      <c r="T1887" s="5">
        <v>1145.1759790000001</v>
      </c>
      <c r="U1887" s="5">
        <f t="shared" si="4"/>
        <v>7.0433135976284937</v>
      </c>
      <c r="V1887" s="12">
        <v>0</v>
      </c>
      <c r="W1887" s="12">
        <v>0</v>
      </c>
      <c r="X1887" s="5">
        <v>0.63394300000000003</v>
      </c>
      <c r="Y1887" s="6">
        <f t="shared" si="117"/>
        <v>101.17672406913833</v>
      </c>
      <c r="Z1887" s="5">
        <v>0</v>
      </c>
      <c r="AA1887" s="5">
        <v>3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1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11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1</v>
      </c>
      <c r="AY1887" s="5">
        <v>0</v>
      </c>
      <c r="AZ1887" s="5">
        <v>0</v>
      </c>
    </row>
    <row r="1888" spans="1:52" ht="15.75" customHeight="1">
      <c r="A1888" s="4">
        <v>43891</v>
      </c>
      <c r="B1888" s="2" t="s">
        <v>25</v>
      </c>
      <c r="C1888" s="2">
        <v>6</v>
      </c>
      <c r="D1888" s="5" t="s">
        <v>20</v>
      </c>
      <c r="E1888" s="6">
        <v>1.98</v>
      </c>
      <c r="F1888" s="6">
        <f t="shared" si="0"/>
        <v>0.68309684470644383</v>
      </c>
      <c r="G1888" s="7">
        <v>126202.24800000001</v>
      </c>
      <c r="H1888" s="31">
        <f t="shared" si="118"/>
        <v>3551272.56</v>
      </c>
      <c r="I1888" s="10">
        <f t="shared" si="116"/>
        <v>15.082816564823071</v>
      </c>
      <c r="J1888" s="10">
        <v>0</v>
      </c>
      <c r="K1888" s="10">
        <v>396.85</v>
      </c>
      <c r="L1888" s="6">
        <f t="shared" si="59"/>
        <v>5.9835583755368846</v>
      </c>
      <c r="M1888" s="11">
        <v>120.82</v>
      </c>
      <c r="N1888" s="11">
        <f t="shared" si="60"/>
        <v>4.8025445454083382</v>
      </c>
      <c r="O1888" s="5">
        <v>0</v>
      </c>
      <c r="P1888" s="12">
        <v>1</v>
      </c>
      <c r="Q1888" s="5">
        <v>0</v>
      </c>
      <c r="R1888" s="12">
        <v>1</v>
      </c>
      <c r="S1888" s="5">
        <f t="shared" si="61"/>
        <v>0</v>
      </c>
      <c r="T1888" s="5">
        <v>1145.1759790000001</v>
      </c>
      <c r="U1888" s="5">
        <f t="shared" si="4"/>
        <v>7.0433135976284937</v>
      </c>
      <c r="V1888" s="12">
        <v>0</v>
      </c>
      <c r="W1888" s="12">
        <v>0</v>
      </c>
      <c r="X1888" s="5">
        <v>0.62062099999999998</v>
      </c>
      <c r="Y1888" s="6">
        <f t="shared" si="117"/>
        <v>99.050545030882432</v>
      </c>
      <c r="Z1888" s="5">
        <v>188</v>
      </c>
      <c r="AA1888" s="5">
        <v>1251</v>
      </c>
      <c r="AB1888" s="5">
        <v>0</v>
      </c>
      <c r="AC1888" s="5">
        <v>32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6">
        <v>1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11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1</v>
      </c>
      <c r="AY1888" s="5">
        <v>0</v>
      </c>
      <c r="AZ1888" s="5">
        <v>0</v>
      </c>
    </row>
    <row r="1889" spans="1:52" ht="15.75" customHeight="1">
      <c r="A1889" s="4">
        <v>43922</v>
      </c>
      <c r="B1889" s="2" t="s">
        <v>25</v>
      </c>
      <c r="C1889" s="2">
        <v>6</v>
      </c>
      <c r="D1889" s="5" t="s">
        <v>20</v>
      </c>
      <c r="E1889" s="6">
        <v>1.54</v>
      </c>
      <c r="F1889" s="6">
        <f t="shared" si="0"/>
        <v>0.43178241642553783</v>
      </c>
      <c r="G1889" s="7">
        <v>121799.844</v>
      </c>
      <c r="H1889" s="31">
        <f t="shared" si="118"/>
        <v>3673072.4040000001</v>
      </c>
      <c r="I1889" s="10">
        <f t="shared" si="116"/>
        <v>15.116539037104113</v>
      </c>
      <c r="J1889" s="10">
        <v>0</v>
      </c>
      <c r="K1889" s="10">
        <v>282.60000000000002</v>
      </c>
      <c r="L1889" s="6">
        <f t="shared" si="59"/>
        <v>5.6440324702504272</v>
      </c>
      <c r="M1889" s="11">
        <v>55.67</v>
      </c>
      <c r="N1889" s="11">
        <f t="shared" si="60"/>
        <v>4.0372449701815283</v>
      </c>
      <c r="O1889" s="5">
        <v>0</v>
      </c>
      <c r="P1889" s="12">
        <v>1</v>
      </c>
      <c r="Q1889" s="5">
        <v>0</v>
      </c>
      <c r="R1889" s="12">
        <v>1</v>
      </c>
      <c r="S1889" s="5">
        <f t="shared" si="61"/>
        <v>0</v>
      </c>
      <c r="T1889" s="5">
        <v>1145.1759790000001</v>
      </c>
      <c r="U1889" s="5">
        <f t="shared" si="4"/>
        <v>7.0433135976284937</v>
      </c>
      <c r="V1889" s="12">
        <v>0</v>
      </c>
      <c r="W1889" s="12">
        <v>0</v>
      </c>
      <c r="X1889" s="5">
        <v>0.63348899999999997</v>
      </c>
      <c r="Y1889" s="6">
        <f t="shared" si="117"/>
        <v>101.10426608359801</v>
      </c>
      <c r="Z1889" s="5">
        <v>14</v>
      </c>
      <c r="AA1889" s="5">
        <v>34863</v>
      </c>
      <c r="AB1889" s="5">
        <v>0</v>
      </c>
      <c r="AC1889" s="5">
        <v>1154</v>
      </c>
      <c r="AD1889" s="5">
        <v>0</v>
      </c>
      <c r="AE1889" s="5">
        <v>0</v>
      </c>
      <c r="AF1889" s="5">
        <v>1</v>
      </c>
      <c r="AG1889" s="5">
        <v>0</v>
      </c>
      <c r="AH1889" s="5">
        <v>0</v>
      </c>
      <c r="AI1889" s="6">
        <v>0</v>
      </c>
      <c r="AJ1889" s="6">
        <v>1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11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1</v>
      </c>
      <c r="AY1889" s="5">
        <v>0</v>
      </c>
      <c r="AZ1889" s="5">
        <v>0</v>
      </c>
    </row>
    <row r="1890" spans="1:52" ht="15.75" customHeight="1">
      <c r="A1890" s="9">
        <v>43952</v>
      </c>
      <c r="B1890" s="2" t="s">
        <v>25</v>
      </c>
      <c r="C1890" s="2">
        <v>6</v>
      </c>
      <c r="D1890" s="5" t="s">
        <v>20</v>
      </c>
      <c r="E1890" s="6">
        <v>3.3</v>
      </c>
      <c r="F1890" s="6">
        <f t="shared" si="0"/>
        <v>1.1939224684724346</v>
      </c>
      <c r="G1890" s="7">
        <v>110060.1</v>
      </c>
      <c r="H1890" s="31">
        <f t="shared" si="118"/>
        <v>3783132.5040000002</v>
      </c>
      <c r="I1890" s="10">
        <f t="shared" si="116"/>
        <v>15.146062929171471</v>
      </c>
      <c r="J1890" s="10">
        <v>0</v>
      </c>
      <c r="K1890" s="10">
        <v>315.67</v>
      </c>
      <c r="L1890" s="6">
        <f t="shared" si="59"/>
        <v>5.7546973641243069</v>
      </c>
      <c r="M1890" s="11">
        <v>92.99</v>
      </c>
      <c r="N1890" s="11">
        <f t="shared" si="60"/>
        <v>4.5431883936322102</v>
      </c>
      <c r="O1890" s="5">
        <v>0</v>
      </c>
      <c r="P1890" s="12">
        <v>1</v>
      </c>
      <c r="Q1890" s="5">
        <v>0</v>
      </c>
      <c r="R1890" s="12">
        <v>1</v>
      </c>
      <c r="S1890" s="5">
        <f t="shared" si="61"/>
        <v>0</v>
      </c>
      <c r="T1890" s="5">
        <v>1145.1759790000001</v>
      </c>
      <c r="U1890" s="5">
        <f t="shared" si="4"/>
        <v>7.0433135976284937</v>
      </c>
      <c r="V1890" s="12">
        <v>0</v>
      </c>
      <c r="W1890" s="12">
        <v>0</v>
      </c>
      <c r="X1890" s="5">
        <v>0.63941300000000001</v>
      </c>
      <c r="Y1890" s="6">
        <f t="shared" si="117"/>
        <v>102.04973107553825</v>
      </c>
      <c r="Z1890" s="5">
        <v>9317</v>
      </c>
      <c r="AA1890" s="5">
        <v>190609</v>
      </c>
      <c r="AB1890" s="5">
        <v>2</v>
      </c>
      <c r="AC1890" s="5">
        <v>5408</v>
      </c>
      <c r="AD1890" s="5">
        <v>0</v>
      </c>
      <c r="AE1890" s="5">
        <v>0</v>
      </c>
      <c r="AF1890" s="5">
        <v>1</v>
      </c>
      <c r="AG1890" s="5">
        <v>0</v>
      </c>
      <c r="AH1890" s="5">
        <v>0</v>
      </c>
      <c r="AI1890" s="6">
        <v>0</v>
      </c>
      <c r="AJ1890" s="6">
        <v>0</v>
      </c>
      <c r="AK1890" s="6">
        <v>1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11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1</v>
      </c>
      <c r="AY1890" s="5">
        <v>0</v>
      </c>
      <c r="AZ1890" s="5">
        <v>0</v>
      </c>
    </row>
    <row r="1891" spans="1:52" ht="15.75" customHeight="1">
      <c r="A1891" s="4">
        <v>43983</v>
      </c>
      <c r="B1891" s="2" t="s">
        <v>25</v>
      </c>
      <c r="C1891" s="2">
        <v>6</v>
      </c>
      <c r="D1891" s="5" t="s">
        <v>20</v>
      </c>
      <c r="E1891" s="6">
        <v>2.2000000000000002</v>
      </c>
      <c r="F1891" s="6">
        <f t="shared" si="0"/>
        <v>0.78845736036427028</v>
      </c>
      <c r="G1891" s="7">
        <v>111527.568</v>
      </c>
      <c r="H1891" s="31">
        <f t="shared" si="118"/>
        <v>3894660.0720000002</v>
      </c>
      <c r="I1891" s="10">
        <f t="shared" si="116"/>
        <v>15.175116960564491</v>
      </c>
      <c r="J1891" s="10">
        <v>0</v>
      </c>
      <c r="K1891" s="10">
        <v>402.45</v>
      </c>
      <c r="L1891" s="6">
        <f t="shared" si="59"/>
        <v>5.9975708655397426</v>
      </c>
      <c r="M1891" s="11">
        <v>111.24</v>
      </c>
      <c r="N1891" s="11">
        <f t="shared" si="60"/>
        <v>4.7206394357942054</v>
      </c>
      <c r="O1891" s="5">
        <v>0</v>
      </c>
      <c r="P1891" s="12">
        <v>1</v>
      </c>
      <c r="Q1891" s="5">
        <v>0</v>
      </c>
      <c r="R1891" s="12">
        <v>1</v>
      </c>
      <c r="S1891" s="5">
        <f t="shared" si="61"/>
        <v>0</v>
      </c>
      <c r="T1891" s="5">
        <v>1145.1759790000001</v>
      </c>
      <c r="U1891" s="5">
        <f t="shared" si="4"/>
        <v>7.0433135976284937</v>
      </c>
      <c r="V1891" s="12">
        <v>0</v>
      </c>
      <c r="W1891" s="12">
        <v>0</v>
      </c>
      <c r="X1891" s="5">
        <v>0.620892</v>
      </c>
      <c r="Y1891" s="6">
        <f t="shared" si="117"/>
        <v>99.093796383484687</v>
      </c>
      <c r="Z1891" s="5">
        <v>5825</v>
      </c>
      <c r="AA1891" s="5">
        <v>585481</v>
      </c>
      <c r="AB1891" s="5">
        <v>2</v>
      </c>
      <c r="AC1891" s="5">
        <v>17400</v>
      </c>
      <c r="AD1891" s="5">
        <v>0</v>
      </c>
      <c r="AE1891" s="5">
        <v>0</v>
      </c>
      <c r="AF1891" s="5">
        <v>1</v>
      </c>
      <c r="AG1891" s="5">
        <v>0</v>
      </c>
      <c r="AH1891" s="5">
        <v>0</v>
      </c>
      <c r="AI1891" s="6">
        <v>0</v>
      </c>
      <c r="AJ1891" s="6">
        <v>0</v>
      </c>
      <c r="AK1891" s="6">
        <v>0</v>
      </c>
      <c r="AL1891" s="6">
        <v>1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11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1</v>
      </c>
      <c r="AY1891" s="5">
        <v>0</v>
      </c>
      <c r="AZ1891" s="5">
        <v>0</v>
      </c>
    </row>
    <row r="1892" spans="1:52" ht="15.75" customHeight="1">
      <c r="A1892" s="4">
        <v>44013</v>
      </c>
      <c r="B1892" s="2" t="s">
        <v>25</v>
      </c>
      <c r="C1892" s="2">
        <v>6</v>
      </c>
      <c r="D1892" s="5" t="s">
        <v>20</v>
      </c>
      <c r="E1892" s="6">
        <v>3.52</v>
      </c>
      <c r="F1892" s="6">
        <f t="shared" si="0"/>
        <v>1.2584609896100056</v>
      </c>
      <c r="G1892" s="7">
        <v>112995.03599999999</v>
      </c>
      <c r="H1892" s="31">
        <f t="shared" si="118"/>
        <v>4007655.108</v>
      </c>
      <c r="I1892" s="10">
        <f t="shared" si="116"/>
        <v>15.203716867146044</v>
      </c>
      <c r="J1892" s="10">
        <v>0</v>
      </c>
      <c r="K1892" s="10">
        <v>470.58</v>
      </c>
      <c r="L1892" s="6">
        <f t="shared" si="59"/>
        <v>6.1539659764526302</v>
      </c>
      <c r="M1892" s="11">
        <v>121.55</v>
      </c>
      <c r="N1892" s="11">
        <f t="shared" si="60"/>
        <v>4.8085191099741218</v>
      </c>
      <c r="O1892" s="5">
        <v>0</v>
      </c>
      <c r="P1892" s="12">
        <v>1</v>
      </c>
      <c r="Q1892" s="5">
        <v>0</v>
      </c>
      <c r="R1892" s="12">
        <v>1</v>
      </c>
      <c r="S1892" s="5">
        <f t="shared" si="61"/>
        <v>0</v>
      </c>
      <c r="T1892" s="5">
        <v>1145.1759790000001</v>
      </c>
      <c r="U1892" s="5">
        <f t="shared" si="4"/>
        <v>7.0433135976284937</v>
      </c>
      <c r="V1892" s="12">
        <v>0</v>
      </c>
      <c r="W1892" s="12">
        <v>0</v>
      </c>
      <c r="X1892" s="5">
        <v>0.63225900000000002</v>
      </c>
      <c r="Y1892" s="6">
        <f t="shared" si="117"/>
        <v>100.90795920647335</v>
      </c>
      <c r="Z1892" s="5">
        <v>2726</v>
      </c>
      <c r="AA1892" s="5">
        <v>1695988</v>
      </c>
      <c r="AB1892" s="5">
        <v>4</v>
      </c>
      <c r="AC1892" s="5">
        <v>36511</v>
      </c>
      <c r="AD1892" s="5">
        <v>0</v>
      </c>
      <c r="AE1892" s="5">
        <v>0</v>
      </c>
      <c r="AF1892" s="5">
        <v>1</v>
      </c>
      <c r="AG1892" s="5">
        <v>0</v>
      </c>
      <c r="AH1892" s="5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1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11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1</v>
      </c>
      <c r="AY1892" s="5">
        <v>0</v>
      </c>
      <c r="AZ1892" s="5">
        <v>0</v>
      </c>
    </row>
    <row r="1893" spans="1:52" ht="15.75" customHeight="1">
      <c r="A1893" s="4">
        <v>44044</v>
      </c>
      <c r="B1893" s="2" t="s">
        <v>25</v>
      </c>
      <c r="C1893" s="2">
        <v>6</v>
      </c>
      <c r="D1893" s="5" t="s">
        <v>20</v>
      </c>
      <c r="E1893" s="6">
        <v>2.5299999999999998</v>
      </c>
      <c r="F1893" s="6">
        <f t="shared" si="0"/>
        <v>0.92821930273942876</v>
      </c>
      <c r="G1893" s="7">
        <v>124734.78</v>
      </c>
      <c r="H1893" s="31">
        <f t="shared" si="118"/>
        <v>4132389.8879999998</v>
      </c>
      <c r="I1893" s="10">
        <f t="shared" si="116"/>
        <v>15.234366462950272</v>
      </c>
      <c r="J1893" s="10">
        <v>0</v>
      </c>
      <c r="K1893" s="10">
        <v>409.83</v>
      </c>
      <c r="L1893" s="6">
        <f t="shared" si="59"/>
        <v>6.0157424395675054</v>
      </c>
      <c r="M1893" s="11">
        <v>120.82</v>
      </c>
      <c r="N1893" s="11">
        <f t="shared" si="60"/>
        <v>4.8025445454083382</v>
      </c>
      <c r="O1893" s="5">
        <v>0</v>
      </c>
      <c r="P1893" s="12">
        <v>1</v>
      </c>
      <c r="Q1893" s="5">
        <v>0</v>
      </c>
      <c r="R1893" s="12">
        <v>1</v>
      </c>
      <c r="S1893" s="5">
        <f t="shared" si="61"/>
        <v>0</v>
      </c>
      <c r="T1893" s="5">
        <v>1145.1759790000001</v>
      </c>
      <c r="U1893" s="5">
        <f t="shared" si="4"/>
        <v>7.0433135976284937</v>
      </c>
      <c r="V1893" s="12">
        <v>0</v>
      </c>
      <c r="W1893" s="12">
        <v>0</v>
      </c>
      <c r="X1893" s="5">
        <v>0.63392499999999996</v>
      </c>
      <c r="Y1893" s="6">
        <f t="shared" si="117"/>
        <v>101.17385128557065</v>
      </c>
      <c r="Z1893" s="5">
        <v>1221</v>
      </c>
      <c r="AA1893" s="5">
        <v>3691166</v>
      </c>
      <c r="AB1893" s="5">
        <v>15</v>
      </c>
      <c r="AC1893" s="5">
        <v>65288</v>
      </c>
      <c r="AD1893" s="5">
        <v>0</v>
      </c>
      <c r="AE1893" s="5">
        <v>0</v>
      </c>
      <c r="AF1893" s="5">
        <v>1</v>
      </c>
      <c r="AG1893" s="5">
        <v>0</v>
      </c>
      <c r="AH1893" s="5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1</v>
      </c>
      <c r="AO1893" s="6">
        <v>0</v>
      </c>
      <c r="AP1893" s="6">
        <v>0</v>
      </c>
      <c r="AQ1893" s="6">
        <v>0</v>
      </c>
      <c r="AR1893" s="6">
        <v>0</v>
      </c>
      <c r="AS1893" s="11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1</v>
      </c>
      <c r="AY1893" s="5">
        <v>0</v>
      </c>
      <c r="AZ1893" s="5">
        <v>0</v>
      </c>
    </row>
    <row r="1894" spans="1:52" ht="15.75" customHeight="1">
      <c r="A1894" s="4">
        <v>44075</v>
      </c>
      <c r="B1894" s="2" t="s">
        <v>25</v>
      </c>
      <c r="C1894" s="2">
        <v>6</v>
      </c>
      <c r="D1894" s="5" t="s">
        <v>20</v>
      </c>
      <c r="E1894" s="6">
        <v>2.42</v>
      </c>
      <c r="F1894" s="6">
        <f t="shared" si="0"/>
        <v>0.88376754016859504</v>
      </c>
      <c r="G1894" s="7">
        <v>114462.504</v>
      </c>
      <c r="H1894" s="31">
        <f t="shared" si="118"/>
        <v>4246852.392</v>
      </c>
      <c r="I1894" s="10">
        <f t="shared" si="116"/>
        <v>15.261688652863768</v>
      </c>
      <c r="J1894" s="10">
        <v>0</v>
      </c>
      <c r="K1894" s="10">
        <v>427.32</v>
      </c>
      <c r="L1894" s="6">
        <f t="shared" si="59"/>
        <v>6.0575331470776863</v>
      </c>
      <c r="M1894" s="11">
        <v>127.94</v>
      </c>
      <c r="N1894" s="11">
        <f t="shared" si="60"/>
        <v>4.8593471798824739</v>
      </c>
      <c r="O1894" s="5">
        <v>0</v>
      </c>
      <c r="P1894" s="12">
        <v>1</v>
      </c>
      <c r="Q1894" s="5">
        <v>0</v>
      </c>
      <c r="R1894" s="12">
        <v>1</v>
      </c>
      <c r="S1894" s="5">
        <f t="shared" si="61"/>
        <v>0</v>
      </c>
      <c r="T1894" s="5">
        <v>1145.1759790000001</v>
      </c>
      <c r="U1894" s="5">
        <f t="shared" si="4"/>
        <v>7.0433135976284937</v>
      </c>
      <c r="V1894" s="12">
        <v>0</v>
      </c>
      <c r="W1894" s="12">
        <v>0</v>
      </c>
      <c r="X1894" s="5">
        <v>0.62911700000000004</v>
      </c>
      <c r="Y1894" s="6">
        <f t="shared" si="117"/>
        <v>100.40649887482645</v>
      </c>
      <c r="Z1894" s="5">
        <v>1648</v>
      </c>
      <c r="AA1894" s="5">
        <v>6312584</v>
      </c>
      <c r="AB1894" s="5">
        <v>21</v>
      </c>
      <c r="AC1894" s="5">
        <v>98678</v>
      </c>
      <c r="AD1894" s="5">
        <v>0</v>
      </c>
      <c r="AE1894" s="5">
        <v>0</v>
      </c>
      <c r="AF1894" s="5">
        <v>1</v>
      </c>
      <c r="AG1894" s="5">
        <v>0</v>
      </c>
      <c r="AH1894" s="5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1</v>
      </c>
      <c r="AP1894" s="6">
        <v>0</v>
      </c>
      <c r="AQ1894" s="6">
        <v>0</v>
      </c>
      <c r="AR1894" s="6">
        <v>0</v>
      </c>
      <c r="AS1894" s="11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1</v>
      </c>
      <c r="AY1894" s="5">
        <v>0</v>
      </c>
      <c r="AZ1894" s="5">
        <v>0</v>
      </c>
    </row>
    <row r="1895" spans="1:52" ht="15.75" customHeight="1">
      <c r="A1895" s="4">
        <v>44105</v>
      </c>
      <c r="B1895" s="2" t="s">
        <v>25</v>
      </c>
      <c r="C1895" s="2">
        <v>6</v>
      </c>
      <c r="D1895" s="5" t="s">
        <v>20</v>
      </c>
      <c r="E1895" s="6">
        <v>4.18</v>
      </c>
      <c r="F1895" s="6">
        <f t="shared" si="0"/>
        <v>1.430311246536665</v>
      </c>
      <c r="G1895" s="7">
        <v>70438.464000000007</v>
      </c>
      <c r="H1895" s="31">
        <f t="shared" si="118"/>
        <v>4317290.8559999997</v>
      </c>
      <c r="I1895" s="10">
        <f t="shared" si="116"/>
        <v>15.278138646833721</v>
      </c>
      <c r="J1895" s="10">
        <v>0</v>
      </c>
      <c r="K1895" s="10">
        <v>429.25</v>
      </c>
      <c r="L1895" s="6">
        <f t="shared" si="59"/>
        <v>6.062039499777585</v>
      </c>
      <c r="M1895" s="11">
        <v>133.61000000000001</v>
      </c>
      <c r="N1895" s="11">
        <f t="shared" si="60"/>
        <v>4.9023817086560015</v>
      </c>
      <c r="O1895" s="5">
        <v>0</v>
      </c>
      <c r="P1895" s="12">
        <v>1</v>
      </c>
      <c r="Q1895" s="5">
        <v>0</v>
      </c>
      <c r="R1895" s="12">
        <v>1</v>
      </c>
      <c r="S1895" s="5">
        <f t="shared" si="61"/>
        <v>0</v>
      </c>
      <c r="T1895" s="5">
        <v>1145.1759790000001</v>
      </c>
      <c r="U1895" s="5">
        <f t="shared" si="4"/>
        <v>7.0433135976284937</v>
      </c>
      <c r="V1895" s="12">
        <v>0</v>
      </c>
      <c r="W1895" s="12">
        <v>0</v>
      </c>
      <c r="X1895" s="5">
        <v>0.616587</v>
      </c>
      <c r="Y1895" s="6">
        <f t="shared" si="117"/>
        <v>98.406722313548372</v>
      </c>
      <c r="Z1895" s="5">
        <v>957</v>
      </c>
      <c r="AA1895" s="5">
        <v>8184082</v>
      </c>
      <c r="AB1895" s="5">
        <v>39</v>
      </c>
      <c r="AC1895" s="5">
        <v>122111</v>
      </c>
      <c r="AD1895" s="5">
        <v>0</v>
      </c>
      <c r="AE1895" s="5">
        <v>0</v>
      </c>
      <c r="AF1895" s="5">
        <v>1</v>
      </c>
      <c r="AG1895" s="5">
        <v>0</v>
      </c>
      <c r="AH1895" s="5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1</v>
      </c>
      <c r="AQ1895" s="6">
        <v>0</v>
      </c>
      <c r="AR1895" s="6">
        <v>0</v>
      </c>
      <c r="AS1895" s="11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1</v>
      </c>
      <c r="AY1895" s="5">
        <v>0</v>
      </c>
      <c r="AZ1895" s="5">
        <v>0</v>
      </c>
    </row>
    <row r="1896" spans="1:52" ht="15.75" customHeight="1">
      <c r="A1896" s="4">
        <v>44136</v>
      </c>
      <c r="B1896" s="2" t="s">
        <v>25</v>
      </c>
      <c r="C1896" s="2">
        <v>6</v>
      </c>
      <c r="D1896" s="5" t="s">
        <v>20</v>
      </c>
      <c r="E1896" s="6">
        <v>3.08</v>
      </c>
      <c r="F1896" s="6">
        <f t="shared" si="0"/>
        <v>1.1249295969854831</v>
      </c>
      <c r="G1896" s="7">
        <v>60166.188000000002</v>
      </c>
      <c r="H1896" s="31">
        <f t="shared" ref="H1896:H1921" si="119">G1896+H1895</f>
        <v>4377457.0439999998</v>
      </c>
      <c r="I1896" s="10">
        <f t="shared" si="116"/>
        <v>15.291978530187087</v>
      </c>
      <c r="J1896" s="10">
        <v>0</v>
      </c>
      <c r="K1896" s="10">
        <v>449.7</v>
      </c>
      <c r="L1896" s="6">
        <f t="shared" si="59"/>
        <v>6.1085806937766618</v>
      </c>
      <c r="M1896" s="11">
        <v>130.62</v>
      </c>
      <c r="N1896" s="11">
        <f t="shared" si="60"/>
        <v>4.8799189830279728</v>
      </c>
      <c r="O1896" s="5">
        <v>0</v>
      </c>
      <c r="P1896" s="12">
        <v>1</v>
      </c>
      <c r="Q1896" s="5">
        <v>0</v>
      </c>
      <c r="R1896" s="12">
        <v>1</v>
      </c>
      <c r="S1896" s="5">
        <f t="shared" si="61"/>
        <v>0</v>
      </c>
      <c r="T1896" s="5">
        <v>1145.1759790000001</v>
      </c>
      <c r="U1896" s="5">
        <f t="shared" si="4"/>
        <v>7.0433135976284937</v>
      </c>
      <c r="V1896" s="12">
        <v>0</v>
      </c>
      <c r="W1896" s="12">
        <v>0</v>
      </c>
      <c r="X1896" s="5">
        <v>0.62608600000000003</v>
      </c>
      <c r="Y1896" s="6">
        <f t="shared" si="117"/>
        <v>99.922754041846886</v>
      </c>
      <c r="Z1896" s="5">
        <v>443</v>
      </c>
      <c r="AA1896" s="5">
        <v>9462809</v>
      </c>
      <c r="AB1896" s="5">
        <v>42</v>
      </c>
      <c r="AC1896" s="5">
        <v>137621</v>
      </c>
      <c r="AD1896" s="5">
        <v>0</v>
      </c>
      <c r="AE1896" s="5">
        <v>0</v>
      </c>
      <c r="AF1896" s="5">
        <v>1</v>
      </c>
      <c r="AG1896" s="5">
        <v>0</v>
      </c>
      <c r="AH1896" s="5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1</v>
      </c>
      <c r="AR1896" s="6">
        <v>0</v>
      </c>
      <c r="AS1896" s="11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1</v>
      </c>
      <c r="AY1896" s="5">
        <v>0</v>
      </c>
      <c r="AZ1896" s="5">
        <v>0</v>
      </c>
    </row>
    <row r="1897" spans="1:52" ht="15.75" customHeight="1">
      <c r="A1897" s="4">
        <v>44166</v>
      </c>
      <c r="B1897" s="2" t="s">
        <v>25</v>
      </c>
      <c r="C1897" s="2">
        <v>6</v>
      </c>
      <c r="D1897" s="5" t="s">
        <v>20</v>
      </c>
      <c r="E1897" s="6">
        <v>3.52</v>
      </c>
      <c r="F1897" s="6">
        <f t="shared" si="0"/>
        <v>1.2584609896100056</v>
      </c>
      <c r="G1897" s="7">
        <v>68970.995999999999</v>
      </c>
      <c r="H1897" s="31">
        <f t="shared" si="119"/>
        <v>4446428.04</v>
      </c>
      <c r="I1897" s="10">
        <f t="shared" si="116"/>
        <v>15.307611644175752</v>
      </c>
      <c r="J1897" s="10">
        <v>0</v>
      </c>
      <c r="K1897" s="10">
        <v>471.52</v>
      </c>
      <c r="L1897" s="6">
        <f t="shared" si="59"/>
        <v>6.1559615189893844</v>
      </c>
      <c r="M1897" s="11">
        <v>141.65</v>
      </c>
      <c r="N1897" s="11">
        <f t="shared" si="60"/>
        <v>4.960394077659509</v>
      </c>
      <c r="O1897" s="5">
        <v>0</v>
      </c>
      <c r="P1897" s="12">
        <v>1</v>
      </c>
      <c r="Q1897" s="5">
        <v>0</v>
      </c>
      <c r="R1897" s="12">
        <v>1</v>
      </c>
      <c r="S1897" s="5">
        <f t="shared" si="61"/>
        <v>0</v>
      </c>
      <c r="T1897" s="5">
        <v>1145.1759790000001</v>
      </c>
      <c r="U1897" s="5">
        <f t="shared" si="4"/>
        <v>7.0433135976284937</v>
      </c>
      <c r="V1897" s="12">
        <v>0</v>
      </c>
      <c r="W1897" s="12">
        <v>0</v>
      </c>
      <c r="X1897" s="5">
        <v>0.62506399999999995</v>
      </c>
      <c r="Y1897" s="6">
        <f t="shared" si="117"/>
        <v>99.759643774837599</v>
      </c>
      <c r="Z1897" s="5">
        <v>1490</v>
      </c>
      <c r="AA1897" s="5">
        <v>10286709</v>
      </c>
      <c r="AB1897" s="5">
        <v>29</v>
      </c>
      <c r="AC1897" s="5">
        <v>148994</v>
      </c>
      <c r="AD1897" s="5">
        <v>0</v>
      </c>
      <c r="AE1897" s="5">
        <v>0</v>
      </c>
      <c r="AF1897" s="5">
        <v>1</v>
      </c>
      <c r="AG1897" s="5">
        <v>0</v>
      </c>
      <c r="AH1897" s="5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1</v>
      </c>
      <c r="AS1897" s="11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1</v>
      </c>
      <c r="AY1897" s="5">
        <v>0</v>
      </c>
      <c r="AZ1897" s="5">
        <v>0</v>
      </c>
    </row>
    <row r="1898" spans="1:52" ht="15.75" customHeight="1">
      <c r="A1898" s="4">
        <v>44197</v>
      </c>
      <c r="B1898" s="2" t="s">
        <v>25</v>
      </c>
      <c r="C1898" s="2">
        <v>6</v>
      </c>
      <c r="D1898" s="5" t="s">
        <v>20</v>
      </c>
      <c r="E1898" s="6">
        <v>2.86</v>
      </c>
      <c r="F1898" s="6">
        <f t="shared" si="0"/>
        <v>1.0508216248317612</v>
      </c>
      <c r="G1898" s="7">
        <v>58331.853000000003</v>
      </c>
      <c r="H1898" s="31">
        <f t="shared" si="119"/>
        <v>4504759.8930000002</v>
      </c>
      <c r="I1898" s="10">
        <f t="shared" si="116"/>
        <v>15.320645149712961</v>
      </c>
      <c r="J1898" s="10">
        <v>0</v>
      </c>
      <c r="K1898" s="10">
        <v>484.63</v>
      </c>
      <c r="L1898" s="6">
        <f t="shared" si="59"/>
        <v>6.1833857131934806</v>
      </c>
      <c r="M1898" s="11">
        <v>140.82</v>
      </c>
      <c r="N1898" s="11">
        <f t="shared" si="60"/>
        <v>4.9545586478758503</v>
      </c>
      <c r="O1898" s="5">
        <v>0</v>
      </c>
      <c r="P1898" s="12">
        <v>1</v>
      </c>
      <c r="Q1898" s="5">
        <v>0</v>
      </c>
      <c r="R1898" s="12">
        <v>1</v>
      </c>
      <c r="S1898" s="5">
        <f t="shared" si="61"/>
        <v>0</v>
      </c>
      <c r="T1898" s="5">
        <v>1145.1759790000001</v>
      </c>
      <c r="U1898" s="5">
        <f t="shared" si="4"/>
        <v>7.0433135976284937</v>
      </c>
      <c r="V1898" s="12">
        <v>0</v>
      </c>
      <c r="W1898" s="12">
        <v>0</v>
      </c>
      <c r="X1898" s="5">
        <v>0.62250799999999995</v>
      </c>
      <c r="Y1898" s="6">
        <f t="shared" si="117"/>
        <v>99.351708508227333</v>
      </c>
      <c r="Z1898" s="5">
        <v>10052</v>
      </c>
      <c r="AA1898" s="5">
        <v>10757610</v>
      </c>
      <c r="AB1898" s="5">
        <v>13</v>
      </c>
      <c r="AC1898" s="5">
        <v>154392</v>
      </c>
      <c r="AD1898" s="5">
        <v>0</v>
      </c>
      <c r="AE1898" s="5">
        <v>14509</v>
      </c>
      <c r="AF1898" s="5">
        <v>1</v>
      </c>
      <c r="AG1898" s="5">
        <v>1</v>
      </c>
      <c r="AH1898" s="5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11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1</v>
      </c>
      <c r="AY1898" s="5">
        <v>0</v>
      </c>
      <c r="AZ1898" s="5">
        <v>0</v>
      </c>
    </row>
    <row r="1899" spans="1:52" ht="15.75" customHeight="1">
      <c r="A1899" s="4">
        <v>44228</v>
      </c>
      <c r="B1899" s="2" t="s">
        <v>25</v>
      </c>
      <c r="C1899" s="2">
        <v>6</v>
      </c>
      <c r="D1899" s="5" t="s">
        <v>20</v>
      </c>
      <c r="E1899" s="6">
        <v>2.64</v>
      </c>
      <c r="F1899" s="6">
        <f t="shared" si="0"/>
        <v>0.97077891715822484</v>
      </c>
      <c r="G1899" s="7">
        <v>64935.459000000003</v>
      </c>
      <c r="H1899" s="31">
        <f t="shared" si="119"/>
        <v>4569695.352</v>
      </c>
      <c r="I1899" s="10">
        <f t="shared" si="116"/>
        <v>15.334957098066281</v>
      </c>
      <c r="J1899" s="10">
        <v>0</v>
      </c>
      <c r="K1899" s="10">
        <v>483.78</v>
      </c>
      <c r="L1899" s="6">
        <f t="shared" si="59"/>
        <v>6.1816302579249855</v>
      </c>
      <c r="M1899" s="11">
        <v>133.91999999999999</v>
      </c>
      <c r="N1899" s="11">
        <f t="shared" si="60"/>
        <v>4.904682010193449</v>
      </c>
      <c r="O1899" s="5">
        <v>0</v>
      </c>
      <c r="P1899" s="12">
        <v>1</v>
      </c>
      <c r="Q1899" s="5">
        <v>0</v>
      </c>
      <c r="R1899" s="12">
        <v>1</v>
      </c>
      <c r="S1899" s="5">
        <f t="shared" si="61"/>
        <v>0</v>
      </c>
      <c r="T1899" s="5">
        <v>1145.1759790000001</v>
      </c>
      <c r="U1899" s="5">
        <f t="shared" si="4"/>
        <v>7.0433135976284937</v>
      </c>
      <c r="V1899" s="12">
        <v>0</v>
      </c>
      <c r="W1899" s="12">
        <v>0</v>
      </c>
      <c r="X1899" s="5">
        <v>0.62267399999999995</v>
      </c>
      <c r="Y1899" s="6">
        <f t="shared" si="117"/>
        <v>99.378201956684805</v>
      </c>
      <c r="Z1899" s="5">
        <v>171</v>
      </c>
      <c r="AA1899" s="5">
        <v>11112241</v>
      </c>
      <c r="AB1899" s="5">
        <v>7</v>
      </c>
      <c r="AC1899" s="5">
        <v>157157</v>
      </c>
      <c r="AD1899" s="5">
        <v>0</v>
      </c>
      <c r="AE1899" s="5">
        <v>58719</v>
      </c>
      <c r="AF1899" s="5">
        <v>1</v>
      </c>
      <c r="AG1899" s="5">
        <v>0</v>
      </c>
      <c r="AH1899" s="5">
        <v>1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11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1</v>
      </c>
      <c r="AY1899" s="5">
        <v>0</v>
      </c>
      <c r="AZ1899" s="5">
        <v>0</v>
      </c>
    </row>
    <row r="1900" spans="1:52" ht="15.75" customHeight="1">
      <c r="A1900" s="4">
        <v>44256</v>
      </c>
      <c r="B1900" s="2" t="s">
        <v>25</v>
      </c>
      <c r="C1900" s="2">
        <v>6</v>
      </c>
      <c r="D1900" s="5" t="s">
        <v>20</v>
      </c>
      <c r="E1900" s="6">
        <v>1.98</v>
      </c>
      <c r="F1900" s="6">
        <f t="shared" si="0"/>
        <v>0.68309684470644383</v>
      </c>
      <c r="G1900" s="7">
        <v>94651.686000000002</v>
      </c>
      <c r="H1900" s="31">
        <f t="shared" si="119"/>
        <v>4664347.0379999997</v>
      </c>
      <c r="I1900" s="10">
        <f t="shared" si="116"/>
        <v>15.355458412048801</v>
      </c>
      <c r="J1900" s="10">
        <v>0</v>
      </c>
      <c r="K1900" s="10">
        <v>496.73</v>
      </c>
      <c r="L1900" s="6">
        <f t="shared" si="59"/>
        <v>6.2080466189203456</v>
      </c>
      <c r="M1900" s="11">
        <v>150.1</v>
      </c>
      <c r="N1900" s="11">
        <f t="shared" si="60"/>
        <v>5.0179418692786939</v>
      </c>
      <c r="O1900" s="5">
        <v>0</v>
      </c>
      <c r="P1900" s="12">
        <v>1</v>
      </c>
      <c r="Q1900" s="5">
        <v>0</v>
      </c>
      <c r="R1900" s="12">
        <v>1</v>
      </c>
      <c r="S1900" s="5">
        <f t="shared" si="61"/>
        <v>0</v>
      </c>
      <c r="T1900" s="5">
        <v>1145.1759790000001</v>
      </c>
      <c r="U1900" s="5">
        <f t="shared" si="4"/>
        <v>7.0433135976284937</v>
      </c>
      <c r="V1900" s="12">
        <v>0</v>
      </c>
      <c r="W1900" s="12">
        <v>0</v>
      </c>
      <c r="X1900" s="5">
        <v>0.62112699999999998</v>
      </c>
      <c r="Y1900" s="6">
        <f t="shared" si="117"/>
        <v>99.131302168951592</v>
      </c>
      <c r="Z1900" s="5">
        <v>123</v>
      </c>
      <c r="AA1900" s="5">
        <v>12149335</v>
      </c>
      <c r="AB1900" s="5">
        <v>4</v>
      </c>
      <c r="AC1900" s="5">
        <v>162468</v>
      </c>
      <c r="AD1900" s="5">
        <v>0</v>
      </c>
      <c r="AE1900" s="5">
        <v>2063543</v>
      </c>
      <c r="AF1900" s="5">
        <v>1</v>
      </c>
      <c r="AG1900" s="5">
        <v>0</v>
      </c>
      <c r="AH1900" s="5">
        <v>0</v>
      </c>
      <c r="AI1900" s="6">
        <v>1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11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1</v>
      </c>
      <c r="AY1900" s="5">
        <v>0</v>
      </c>
      <c r="AZ1900" s="5">
        <v>0</v>
      </c>
    </row>
    <row r="1901" spans="1:52" ht="15.75" customHeight="1">
      <c r="A1901" s="4">
        <v>44287</v>
      </c>
      <c r="B1901" s="2" t="s">
        <v>25</v>
      </c>
      <c r="C1901" s="2">
        <v>6</v>
      </c>
      <c r="D1901" s="5" t="s">
        <v>20</v>
      </c>
      <c r="E1901" s="6">
        <v>1.54</v>
      </c>
      <c r="F1901" s="6">
        <f t="shared" si="0"/>
        <v>0.43178241642553783</v>
      </c>
      <c r="G1901" s="7">
        <v>91349.883000000002</v>
      </c>
      <c r="H1901" s="31">
        <f t="shared" si="119"/>
        <v>4755696.9210000001</v>
      </c>
      <c r="I1901" s="10">
        <f t="shared" si="116"/>
        <v>15.374853809152491</v>
      </c>
      <c r="J1901" s="10">
        <v>0</v>
      </c>
      <c r="K1901" s="10">
        <v>504.07</v>
      </c>
      <c r="L1901" s="6">
        <f t="shared" si="59"/>
        <v>6.2227151473160891</v>
      </c>
      <c r="M1901" s="11">
        <v>130</v>
      </c>
      <c r="N1901" s="11">
        <f t="shared" si="60"/>
        <v>4.8751973232011512</v>
      </c>
      <c r="O1901" s="5">
        <v>0</v>
      </c>
      <c r="P1901" s="12">
        <v>1</v>
      </c>
      <c r="Q1901" s="5">
        <v>0</v>
      </c>
      <c r="R1901" s="12">
        <v>1</v>
      </c>
      <c r="S1901" s="5">
        <f t="shared" si="61"/>
        <v>0</v>
      </c>
      <c r="T1901" s="5">
        <v>1145.1759790000001</v>
      </c>
      <c r="U1901" s="5">
        <f t="shared" si="4"/>
        <v>7.0433135976284937</v>
      </c>
      <c r="V1901" s="12">
        <v>0</v>
      </c>
      <c r="W1901" s="12">
        <v>0</v>
      </c>
      <c r="X1901" s="5">
        <v>0.627413</v>
      </c>
      <c r="Y1901" s="6">
        <f t="shared" si="117"/>
        <v>100.1345420304196</v>
      </c>
      <c r="Z1901" s="5">
        <v>5657</v>
      </c>
      <c r="AA1901" s="5">
        <v>19164969</v>
      </c>
      <c r="AB1901" s="5">
        <v>35</v>
      </c>
      <c r="AC1901" s="5">
        <v>211853</v>
      </c>
      <c r="AD1901" s="5">
        <v>0</v>
      </c>
      <c r="AE1901" s="5">
        <v>2729335</v>
      </c>
      <c r="AF1901" s="5">
        <v>1</v>
      </c>
      <c r="AG1901" s="5">
        <v>0</v>
      </c>
      <c r="AH1901" s="5">
        <v>0</v>
      </c>
      <c r="AI1901" s="6">
        <v>0</v>
      </c>
      <c r="AJ1901" s="6">
        <v>1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  <c r="AQ1901" s="6">
        <v>0</v>
      </c>
      <c r="AR1901" s="6">
        <v>0</v>
      </c>
      <c r="AS1901" s="11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1</v>
      </c>
      <c r="AY1901" s="5">
        <v>0</v>
      </c>
      <c r="AZ1901" s="5">
        <v>0</v>
      </c>
    </row>
    <row r="1902" spans="1:52" ht="15.75" customHeight="1">
      <c r="A1902" s="9">
        <v>44317</v>
      </c>
      <c r="B1902" s="2" t="s">
        <v>25</v>
      </c>
      <c r="C1902" s="2">
        <v>6</v>
      </c>
      <c r="D1902" s="5" t="s">
        <v>20</v>
      </c>
      <c r="E1902" s="6">
        <v>3.3</v>
      </c>
      <c r="F1902" s="6">
        <f t="shared" si="0"/>
        <v>1.1939224684724346</v>
      </c>
      <c r="G1902" s="7">
        <v>82545.074999999997</v>
      </c>
      <c r="H1902" s="31">
        <f t="shared" si="119"/>
        <v>4838241.9960000003</v>
      </c>
      <c r="I1902" s="10">
        <f t="shared" si="116"/>
        <v>15.39206198874407</v>
      </c>
      <c r="J1902" s="10">
        <v>0</v>
      </c>
      <c r="K1902" s="10">
        <v>477.97</v>
      </c>
      <c r="L1902" s="6">
        <f t="shared" si="59"/>
        <v>6.1695479690155945</v>
      </c>
      <c r="M1902" s="11">
        <v>118.66</v>
      </c>
      <c r="N1902" s="11">
        <f t="shared" si="60"/>
        <v>4.7846543879618855</v>
      </c>
      <c r="O1902" s="5">
        <v>0</v>
      </c>
      <c r="P1902" s="12">
        <v>1</v>
      </c>
      <c r="Q1902" s="5">
        <v>0</v>
      </c>
      <c r="R1902" s="12">
        <v>1</v>
      </c>
      <c r="S1902" s="5">
        <f t="shared" si="61"/>
        <v>0</v>
      </c>
      <c r="T1902" s="5">
        <v>1145.1759790000001</v>
      </c>
      <c r="U1902" s="5">
        <f t="shared" si="4"/>
        <v>7.0433135976284937</v>
      </c>
      <c r="V1902" s="12">
        <v>0</v>
      </c>
      <c r="W1902" s="12">
        <v>0</v>
      </c>
      <c r="X1902" s="5">
        <v>0.62876399999999999</v>
      </c>
      <c r="Y1902" s="6">
        <f t="shared" si="117"/>
        <v>100.35016039708253</v>
      </c>
      <c r="Z1902" s="5">
        <v>29</v>
      </c>
      <c r="AA1902" s="5">
        <v>28175044</v>
      </c>
      <c r="AB1902" s="5">
        <v>246</v>
      </c>
      <c r="AC1902" s="5">
        <v>331895</v>
      </c>
      <c r="AD1902" s="5">
        <v>0</v>
      </c>
      <c r="AE1902" s="5">
        <v>1784772</v>
      </c>
      <c r="AF1902" s="5">
        <v>1</v>
      </c>
      <c r="AG1902" s="5">
        <v>0</v>
      </c>
      <c r="AH1902" s="5">
        <v>0</v>
      </c>
      <c r="AI1902" s="6">
        <v>0</v>
      </c>
      <c r="AJ1902" s="6">
        <v>0</v>
      </c>
      <c r="AK1902" s="6">
        <v>1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11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1</v>
      </c>
      <c r="AY1902" s="5">
        <v>0</v>
      </c>
      <c r="AZ1902" s="5">
        <v>0</v>
      </c>
    </row>
    <row r="1903" spans="1:52" ht="15.75" customHeight="1">
      <c r="A1903" s="4">
        <v>44348</v>
      </c>
      <c r="B1903" s="2" t="s">
        <v>25</v>
      </c>
      <c r="C1903" s="2">
        <v>6</v>
      </c>
      <c r="D1903" s="5" t="s">
        <v>20</v>
      </c>
      <c r="E1903" s="6">
        <v>2.2000000000000002</v>
      </c>
      <c r="F1903" s="6">
        <f t="shared" si="0"/>
        <v>0.78845736036427028</v>
      </c>
      <c r="G1903" s="7">
        <v>83645.676000000007</v>
      </c>
      <c r="H1903" s="31">
        <f t="shared" si="119"/>
        <v>4921887.6720000003</v>
      </c>
      <c r="I1903" s="10">
        <f t="shared" si="116"/>
        <v>15.409202688055492</v>
      </c>
      <c r="J1903" s="10">
        <v>0</v>
      </c>
      <c r="K1903" s="10">
        <v>508.07</v>
      </c>
      <c r="L1903" s="6">
        <f t="shared" si="59"/>
        <v>6.2306192333611756</v>
      </c>
      <c r="M1903" s="11">
        <v>126.6</v>
      </c>
      <c r="N1903" s="11">
        <f t="shared" si="60"/>
        <v>4.8489003709106893</v>
      </c>
      <c r="O1903" s="5">
        <v>0</v>
      </c>
      <c r="P1903" s="12">
        <v>1</v>
      </c>
      <c r="Q1903" s="5">
        <v>0</v>
      </c>
      <c r="R1903" s="12">
        <v>1</v>
      </c>
      <c r="S1903" s="5">
        <f t="shared" si="61"/>
        <v>0</v>
      </c>
      <c r="T1903" s="5">
        <v>1145.1759790000001</v>
      </c>
      <c r="U1903" s="5">
        <f t="shared" si="4"/>
        <v>7.0433135976284937</v>
      </c>
      <c r="V1903" s="12">
        <v>0</v>
      </c>
      <c r="W1903" s="12">
        <v>0</v>
      </c>
      <c r="X1903" s="5">
        <v>0.62800299999999998</v>
      </c>
      <c r="Y1903" s="6">
        <f t="shared" si="117"/>
        <v>100.22870549180459</v>
      </c>
      <c r="Z1903" s="5">
        <v>51</v>
      </c>
      <c r="AA1903" s="5">
        <v>30411634</v>
      </c>
      <c r="AB1903" s="5">
        <v>108</v>
      </c>
      <c r="AC1903" s="5">
        <v>399459</v>
      </c>
      <c r="AD1903" s="5">
        <v>2240</v>
      </c>
      <c r="AE1903" s="5">
        <v>1734226</v>
      </c>
      <c r="AF1903" s="5">
        <v>1</v>
      </c>
      <c r="AG1903" s="5">
        <v>0</v>
      </c>
      <c r="AH1903" s="5">
        <v>0</v>
      </c>
      <c r="AI1903" s="6">
        <v>0</v>
      </c>
      <c r="AJ1903" s="6">
        <v>0</v>
      </c>
      <c r="AK1903" s="6">
        <v>0</v>
      </c>
      <c r="AL1903" s="6">
        <v>1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11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1</v>
      </c>
      <c r="AY1903" s="5">
        <v>0</v>
      </c>
      <c r="AZ1903" s="5">
        <v>0</v>
      </c>
    </row>
    <row r="1904" spans="1:52" ht="15.75" customHeight="1">
      <c r="A1904" s="4">
        <v>44378</v>
      </c>
      <c r="B1904" s="2" t="s">
        <v>25</v>
      </c>
      <c r="C1904" s="2">
        <v>6</v>
      </c>
      <c r="D1904" s="5" t="s">
        <v>20</v>
      </c>
      <c r="E1904" s="6">
        <v>3.52</v>
      </c>
      <c r="F1904" s="6">
        <f t="shared" si="0"/>
        <v>1.2584609896100056</v>
      </c>
      <c r="G1904" s="7">
        <v>84746.277000000002</v>
      </c>
      <c r="H1904" s="31">
        <f t="shared" si="119"/>
        <v>5006633.949</v>
      </c>
      <c r="I1904" s="10">
        <f t="shared" si="116"/>
        <v>15.426274380790561</v>
      </c>
      <c r="J1904" s="10">
        <v>0</v>
      </c>
      <c r="K1904" s="10">
        <v>471.44</v>
      </c>
      <c r="L1904" s="6">
        <f t="shared" si="59"/>
        <v>6.1557918405296581</v>
      </c>
      <c r="M1904" s="11">
        <v>135.57</v>
      </c>
      <c r="N1904" s="11">
        <f t="shared" si="60"/>
        <v>4.9168373036903334</v>
      </c>
      <c r="O1904" s="5">
        <v>0</v>
      </c>
      <c r="P1904" s="12">
        <v>1</v>
      </c>
      <c r="Q1904" s="5">
        <v>0</v>
      </c>
      <c r="R1904" s="12">
        <v>1</v>
      </c>
      <c r="S1904" s="5">
        <f t="shared" si="61"/>
        <v>0</v>
      </c>
      <c r="T1904" s="5">
        <v>1145.1759790000001</v>
      </c>
      <c r="U1904" s="5">
        <f t="shared" si="4"/>
        <v>7.0433135976284937</v>
      </c>
      <c r="V1904" s="12">
        <v>0</v>
      </c>
      <c r="W1904" s="12">
        <v>0</v>
      </c>
      <c r="X1904" s="5">
        <v>0.630463</v>
      </c>
      <c r="Y1904" s="6">
        <f t="shared" si="117"/>
        <v>100.62131924605393</v>
      </c>
      <c r="Z1904" s="5">
        <v>524</v>
      </c>
      <c r="AA1904" s="5">
        <v>31655824</v>
      </c>
      <c r="AB1904" s="5">
        <v>43</v>
      </c>
      <c r="AC1904" s="5">
        <v>424351</v>
      </c>
      <c r="AD1904" s="5">
        <v>0</v>
      </c>
      <c r="AF1904" s="5">
        <v>1</v>
      </c>
      <c r="AG1904" s="5">
        <v>0</v>
      </c>
      <c r="AH1904" s="5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1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11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1</v>
      </c>
      <c r="AY1904" s="5">
        <v>0</v>
      </c>
      <c r="AZ1904" s="5">
        <v>0</v>
      </c>
    </row>
    <row r="1905" spans="1:52" ht="15.75" customHeight="1">
      <c r="A1905" s="4">
        <v>44409</v>
      </c>
      <c r="B1905" s="2" t="s">
        <v>25</v>
      </c>
      <c r="C1905" s="2">
        <v>6</v>
      </c>
      <c r="D1905" s="5" t="s">
        <v>20</v>
      </c>
      <c r="E1905" s="6">
        <v>2.5299999999999998</v>
      </c>
      <c r="F1905" s="6">
        <f t="shared" si="0"/>
        <v>0.92821930273942876</v>
      </c>
      <c r="G1905" s="7">
        <v>93551.085000000006</v>
      </c>
      <c r="H1905" s="31">
        <f t="shared" si="119"/>
        <v>5100185.034</v>
      </c>
      <c r="I1905" s="10">
        <f t="shared" si="116"/>
        <v>15.44478737821288</v>
      </c>
      <c r="J1905" s="10">
        <v>0</v>
      </c>
      <c r="K1905" s="10">
        <v>508.07</v>
      </c>
      <c r="L1905" s="6">
        <f t="shared" si="59"/>
        <v>6.2306192333611756</v>
      </c>
      <c r="M1905" s="17">
        <v>136.49</v>
      </c>
      <c r="N1905" s="11">
        <f t="shared" si="60"/>
        <v>4.9235511871891422</v>
      </c>
      <c r="O1905" s="5">
        <v>0</v>
      </c>
      <c r="P1905" s="12">
        <v>1</v>
      </c>
      <c r="Q1905" s="5">
        <v>0</v>
      </c>
      <c r="R1905" s="12">
        <v>1</v>
      </c>
      <c r="S1905" s="5">
        <f t="shared" si="61"/>
        <v>0</v>
      </c>
      <c r="T1905" s="5">
        <v>1145.1759790000001</v>
      </c>
      <c r="U1905" s="5">
        <f t="shared" si="4"/>
        <v>7.0433135976284937</v>
      </c>
      <c r="V1905" s="12">
        <v>0</v>
      </c>
      <c r="W1905" s="12">
        <v>0</v>
      </c>
      <c r="X1905" s="5">
        <v>0.62553800000000004</v>
      </c>
      <c r="Y1905" s="6">
        <f t="shared" si="117"/>
        <v>99.835293742119802</v>
      </c>
      <c r="Z1905" s="5">
        <v>3194</v>
      </c>
      <c r="AA1905" s="5">
        <v>32810845</v>
      </c>
      <c r="AB1905" s="5">
        <v>55</v>
      </c>
      <c r="AC1905" s="5">
        <v>439020</v>
      </c>
      <c r="AD1905" s="5">
        <v>85128</v>
      </c>
      <c r="AE1905" s="5">
        <v>5493614</v>
      </c>
      <c r="AF1905" s="5">
        <v>1</v>
      </c>
      <c r="AG1905" s="5">
        <v>0</v>
      </c>
      <c r="AH1905" s="5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1</v>
      </c>
      <c r="AO1905" s="6">
        <v>0</v>
      </c>
      <c r="AP1905" s="6">
        <v>0</v>
      </c>
      <c r="AQ1905" s="6">
        <v>0</v>
      </c>
      <c r="AR1905" s="6">
        <v>0</v>
      </c>
      <c r="AS1905" s="11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1</v>
      </c>
      <c r="AY1905" s="5">
        <v>0</v>
      </c>
      <c r="AZ1905" s="5">
        <v>0</v>
      </c>
    </row>
    <row r="1906" spans="1:52" ht="15.75" customHeight="1">
      <c r="A1906" s="4">
        <v>44440</v>
      </c>
      <c r="B1906" s="2" t="s">
        <v>25</v>
      </c>
      <c r="C1906" s="2">
        <v>6</v>
      </c>
      <c r="D1906" s="5" t="s">
        <v>20</v>
      </c>
      <c r="E1906" s="6">
        <v>2.42</v>
      </c>
      <c r="F1906" s="6">
        <f t="shared" si="0"/>
        <v>0.88376754016859504</v>
      </c>
      <c r="G1906" s="7">
        <v>85846.877999999997</v>
      </c>
      <c r="H1906" s="31">
        <f t="shared" si="119"/>
        <v>5186031.9119999995</v>
      </c>
      <c r="I1906" s="10">
        <f t="shared" si="116"/>
        <v>15.46147939855198</v>
      </c>
      <c r="J1906" s="10">
        <v>0</v>
      </c>
      <c r="K1906" s="10">
        <v>471.44</v>
      </c>
      <c r="L1906" s="6">
        <f t="shared" si="59"/>
        <v>6.1557918405296581</v>
      </c>
      <c r="M1906" s="11">
        <v>133.51</v>
      </c>
      <c r="N1906" s="11">
        <f t="shared" si="60"/>
        <v>4.9016385457204903</v>
      </c>
      <c r="O1906" s="5">
        <v>0</v>
      </c>
      <c r="P1906" s="12">
        <v>1</v>
      </c>
      <c r="Q1906" s="5">
        <v>0</v>
      </c>
      <c r="R1906" s="12">
        <v>1</v>
      </c>
      <c r="S1906" s="5">
        <f t="shared" si="61"/>
        <v>0</v>
      </c>
      <c r="T1906" s="5">
        <v>1145.1759790000001</v>
      </c>
      <c r="U1906" s="5">
        <f t="shared" si="4"/>
        <v>7.0433135976284937</v>
      </c>
      <c r="V1906" s="12">
        <v>0</v>
      </c>
      <c r="W1906" s="12">
        <v>0</v>
      </c>
      <c r="X1906" s="5">
        <v>0.62553099999999995</v>
      </c>
      <c r="Y1906" s="6">
        <f t="shared" si="117"/>
        <v>99.834176548510143</v>
      </c>
      <c r="Z1906" s="5">
        <v>180</v>
      </c>
      <c r="AA1906" s="5">
        <v>33766707</v>
      </c>
      <c r="AB1906" s="5">
        <v>23</v>
      </c>
      <c r="AC1906" s="5">
        <v>448339</v>
      </c>
      <c r="AD1906" s="5">
        <v>289381</v>
      </c>
      <c r="AE1906" s="5">
        <v>6732827</v>
      </c>
      <c r="AF1906" s="5">
        <v>1</v>
      </c>
      <c r="AG1906" s="5">
        <v>0</v>
      </c>
      <c r="AH1906" s="5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1</v>
      </c>
      <c r="AP1906" s="6">
        <v>0</v>
      </c>
      <c r="AQ1906" s="6">
        <v>0</v>
      </c>
      <c r="AR1906" s="6">
        <v>0</v>
      </c>
      <c r="AS1906" s="11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1</v>
      </c>
      <c r="AY1906" s="5">
        <v>0</v>
      </c>
      <c r="AZ1906" s="5">
        <v>0</v>
      </c>
    </row>
    <row r="1907" spans="1:52" ht="15.75" customHeight="1">
      <c r="A1907" s="4">
        <v>44470</v>
      </c>
      <c r="B1907" s="2" t="s">
        <v>25</v>
      </c>
      <c r="C1907" s="2">
        <v>6</v>
      </c>
      <c r="D1907" s="5" t="s">
        <v>20</v>
      </c>
      <c r="E1907" s="6">
        <v>4.18</v>
      </c>
      <c r="F1907" s="6">
        <f t="shared" si="0"/>
        <v>1.430311246536665</v>
      </c>
      <c r="G1907" s="7">
        <v>52828.847999999998</v>
      </c>
      <c r="H1907" s="31">
        <f t="shared" si="119"/>
        <v>5238860.76</v>
      </c>
      <c r="I1907" s="10">
        <f t="shared" si="116"/>
        <v>15.471614620446022</v>
      </c>
      <c r="J1907" s="10">
        <v>0</v>
      </c>
      <c r="K1907" s="10">
        <v>461.8</v>
      </c>
      <c r="L1907" s="6">
        <f t="shared" si="59"/>
        <v>6.1351318969203952</v>
      </c>
      <c r="M1907" s="11">
        <v>139.18</v>
      </c>
      <c r="N1907" s="11">
        <f t="shared" si="60"/>
        <v>4.9429273110721788</v>
      </c>
      <c r="O1907" s="5">
        <v>0</v>
      </c>
      <c r="P1907" s="12">
        <v>1</v>
      </c>
      <c r="Q1907" s="5">
        <v>0</v>
      </c>
      <c r="R1907" s="12">
        <v>1</v>
      </c>
      <c r="S1907" s="5">
        <f t="shared" si="61"/>
        <v>0</v>
      </c>
      <c r="T1907" s="5">
        <v>1145.1759790000001</v>
      </c>
      <c r="U1907" s="5">
        <f t="shared" si="4"/>
        <v>7.0433135976284937</v>
      </c>
      <c r="V1907" s="12">
        <v>0</v>
      </c>
      <c r="W1907" s="12">
        <v>0</v>
      </c>
      <c r="X1907" s="5">
        <v>0.62659500000000001</v>
      </c>
      <c r="Y1907" s="6">
        <f t="shared" si="117"/>
        <v>100.00398997717734</v>
      </c>
      <c r="Z1907" s="5">
        <v>50</v>
      </c>
      <c r="AA1907" s="5">
        <v>34285814</v>
      </c>
      <c r="AB1907" s="5">
        <v>14</v>
      </c>
      <c r="AC1907" s="5">
        <v>458437</v>
      </c>
      <c r="AD1907" s="5">
        <v>0</v>
      </c>
      <c r="AE1907" s="5">
        <v>4141918</v>
      </c>
      <c r="AF1907" s="5">
        <v>1</v>
      </c>
      <c r="AG1907" s="5">
        <v>0</v>
      </c>
      <c r="AH1907" s="5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1</v>
      </c>
      <c r="AQ1907" s="6">
        <v>0</v>
      </c>
      <c r="AR1907" s="6">
        <v>0</v>
      </c>
      <c r="AS1907" s="11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1</v>
      </c>
      <c r="AY1907" s="5">
        <v>0</v>
      </c>
      <c r="AZ1907" s="5">
        <v>0</v>
      </c>
    </row>
    <row r="1908" spans="1:52" ht="15.75" customHeight="1">
      <c r="A1908" s="4">
        <v>44501</v>
      </c>
      <c r="B1908" s="2" t="s">
        <v>25</v>
      </c>
      <c r="C1908" s="2">
        <v>6</v>
      </c>
      <c r="D1908" s="5" t="s">
        <v>20</v>
      </c>
      <c r="E1908" s="6">
        <v>3.08</v>
      </c>
      <c r="F1908" s="6">
        <f t="shared" si="0"/>
        <v>1.1249295969854831</v>
      </c>
      <c r="G1908" s="7">
        <v>45124.641000000003</v>
      </c>
      <c r="H1908" s="31">
        <f t="shared" si="119"/>
        <v>5283985.4009999996</v>
      </c>
      <c r="I1908" s="10">
        <f t="shared" si="116"/>
        <v>15.480191181751497</v>
      </c>
      <c r="J1908" s="10">
        <v>0</v>
      </c>
      <c r="K1908" s="10">
        <v>516.14</v>
      </c>
      <c r="L1908" s="6">
        <f t="shared" si="59"/>
        <v>6.2463780465109942</v>
      </c>
      <c r="M1908" s="11">
        <v>131.96</v>
      </c>
      <c r="N1908" s="11">
        <f t="shared" si="60"/>
        <v>4.8900483311071383</v>
      </c>
      <c r="O1908" s="5">
        <v>0</v>
      </c>
      <c r="P1908" s="12">
        <v>1</v>
      </c>
      <c r="Q1908" s="5">
        <v>0</v>
      </c>
      <c r="R1908" s="12">
        <v>1</v>
      </c>
      <c r="S1908" s="5">
        <f t="shared" si="61"/>
        <v>0</v>
      </c>
      <c r="T1908" s="5">
        <v>1145.1759790000001</v>
      </c>
      <c r="U1908" s="5">
        <f t="shared" si="4"/>
        <v>7.0433135976284937</v>
      </c>
      <c r="V1908" s="12">
        <v>0</v>
      </c>
      <c r="W1908" s="12">
        <v>0</v>
      </c>
      <c r="X1908" s="5">
        <v>0.62406099999999998</v>
      </c>
      <c r="Y1908" s="6">
        <f t="shared" si="117"/>
        <v>99.599565890483106</v>
      </c>
      <c r="Z1908" s="5">
        <v>46</v>
      </c>
      <c r="AA1908" s="5">
        <v>34596776</v>
      </c>
      <c r="AB1908" s="5">
        <v>11</v>
      </c>
      <c r="AC1908" s="5">
        <v>469247</v>
      </c>
      <c r="AD1908" s="5">
        <v>0</v>
      </c>
      <c r="AE1908" s="5">
        <v>8563136</v>
      </c>
      <c r="AF1908" s="5">
        <v>1</v>
      </c>
      <c r="AG1908" s="5">
        <v>0</v>
      </c>
      <c r="AH1908" s="5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1</v>
      </c>
      <c r="AR1908" s="6">
        <v>0</v>
      </c>
      <c r="AS1908" s="11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1</v>
      </c>
      <c r="AY1908" s="5">
        <v>0</v>
      </c>
      <c r="AZ1908" s="5">
        <v>0</v>
      </c>
    </row>
    <row r="1909" spans="1:52" ht="15.75" customHeight="1">
      <c r="A1909" s="4">
        <v>44531</v>
      </c>
      <c r="B1909" s="2" t="s">
        <v>25</v>
      </c>
      <c r="C1909" s="2">
        <v>6</v>
      </c>
      <c r="D1909" s="5" t="s">
        <v>20</v>
      </c>
      <c r="E1909" s="6">
        <v>3.52</v>
      </c>
      <c r="F1909" s="6">
        <f t="shared" si="0"/>
        <v>1.2584609896100056</v>
      </c>
      <c r="G1909" s="7">
        <v>51728.247000000003</v>
      </c>
      <c r="H1909" s="31">
        <f t="shared" si="119"/>
        <v>5335713.648</v>
      </c>
      <c r="I1909" s="10">
        <f t="shared" si="116"/>
        <v>15.489933200969707</v>
      </c>
      <c r="J1909" s="10">
        <v>0</v>
      </c>
      <c r="K1909" s="10">
        <v>518.45000000000005</v>
      </c>
      <c r="L1909" s="6">
        <f t="shared" si="59"/>
        <v>6.250843591004287</v>
      </c>
      <c r="M1909" s="11">
        <v>143.09</v>
      </c>
      <c r="N1909" s="11">
        <f t="shared" si="60"/>
        <v>4.9704381043448427</v>
      </c>
      <c r="O1909" s="5">
        <v>0</v>
      </c>
      <c r="P1909" s="12">
        <v>1</v>
      </c>
      <c r="Q1909" s="5">
        <v>0</v>
      </c>
      <c r="R1909" s="12">
        <v>1</v>
      </c>
      <c r="S1909" s="5">
        <f t="shared" si="61"/>
        <v>0</v>
      </c>
      <c r="T1909" s="5">
        <v>1145.1759790000001</v>
      </c>
      <c r="U1909" s="5">
        <f t="shared" si="4"/>
        <v>7.0433135976284937</v>
      </c>
      <c r="V1909" s="12">
        <v>0</v>
      </c>
      <c r="W1909" s="12">
        <v>0</v>
      </c>
      <c r="X1909" s="5">
        <v>0.61923399999999995</v>
      </c>
      <c r="Y1909" s="6">
        <f t="shared" si="117"/>
        <v>98.829181097084117</v>
      </c>
      <c r="Z1909" s="5">
        <v>313</v>
      </c>
      <c r="AA1909" s="5">
        <v>34861579</v>
      </c>
      <c r="AB1909" s="5">
        <v>6</v>
      </c>
      <c r="AC1909" s="5">
        <v>481486</v>
      </c>
      <c r="AD1909" s="5">
        <v>0</v>
      </c>
      <c r="AE1909" s="5">
        <v>10147925</v>
      </c>
      <c r="AF1909" s="5">
        <v>1</v>
      </c>
      <c r="AG1909" s="5">
        <v>0</v>
      </c>
      <c r="AH1909" s="5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1</v>
      </c>
      <c r="AS1909" s="11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1</v>
      </c>
      <c r="AY1909" s="5">
        <v>0</v>
      </c>
      <c r="AZ1909" s="5">
        <v>0</v>
      </c>
    </row>
    <row r="1910" spans="1:52" ht="15.75" customHeight="1">
      <c r="A1910" s="4">
        <v>44562</v>
      </c>
      <c r="B1910" s="2" t="s">
        <v>25</v>
      </c>
      <c r="C1910" s="2">
        <v>6</v>
      </c>
      <c r="D1910" s="5" t="s">
        <v>20</v>
      </c>
      <c r="E1910" s="6">
        <v>2.86</v>
      </c>
      <c r="F1910" s="6">
        <f t="shared" si="0"/>
        <v>1.0508216248317612</v>
      </c>
      <c r="G1910" s="7">
        <v>38887.902000000002</v>
      </c>
      <c r="H1910" s="31">
        <f t="shared" si="119"/>
        <v>5374601.5499999998</v>
      </c>
      <c r="I1910" s="10">
        <f t="shared" si="116"/>
        <v>15.49719499899766</v>
      </c>
      <c r="J1910" s="10">
        <v>0</v>
      </c>
      <c r="K1910" s="10">
        <v>511.96</v>
      </c>
      <c r="L1910" s="6">
        <f t="shared" si="59"/>
        <v>6.2382464969875908</v>
      </c>
      <c r="M1910" s="11">
        <v>143.61000000000001</v>
      </c>
      <c r="N1910" s="11">
        <f t="shared" si="60"/>
        <v>4.974040463626701</v>
      </c>
      <c r="O1910" s="5">
        <v>0</v>
      </c>
      <c r="P1910" s="12">
        <v>1</v>
      </c>
      <c r="Q1910" s="5">
        <v>0</v>
      </c>
      <c r="R1910" s="12">
        <v>1</v>
      </c>
      <c r="S1910" s="5">
        <f t="shared" si="61"/>
        <v>0</v>
      </c>
      <c r="T1910" s="5">
        <v>1145.1759790000001</v>
      </c>
      <c r="U1910" s="5">
        <f t="shared" si="4"/>
        <v>7.0433135976284937</v>
      </c>
      <c r="V1910" s="12">
        <v>0</v>
      </c>
      <c r="W1910" s="12">
        <v>0</v>
      </c>
      <c r="X1910" s="5">
        <v>0.62769200000000003</v>
      </c>
      <c r="Y1910" s="6">
        <f t="shared" si="117"/>
        <v>100.17907017571861</v>
      </c>
      <c r="Z1910" s="5">
        <v>9</v>
      </c>
      <c r="AA1910" s="5">
        <v>41469499</v>
      </c>
      <c r="AB1910" s="5">
        <v>32</v>
      </c>
      <c r="AC1910" s="5">
        <v>496242</v>
      </c>
      <c r="AD1910" s="5">
        <v>0</v>
      </c>
      <c r="AE1910" s="5">
        <v>7423888</v>
      </c>
      <c r="AF1910" s="5">
        <v>1</v>
      </c>
      <c r="AG1910" s="5">
        <v>1</v>
      </c>
      <c r="AH1910" s="5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11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1</v>
      </c>
      <c r="AY1910" s="5">
        <v>0</v>
      </c>
      <c r="AZ1910" s="5">
        <v>0</v>
      </c>
    </row>
    <row r="1911" spans="1:52" ht="15.75" customHeight="1">
      <c r="A1911" s="4">
        <v>44593</v>
      </c>
      <c r="B1911" s="2" t="s">
        <v>25</v>
      </c>
      <c r="C1911" s="2">
        <v>6</v>
      </c>
      <c r="D1911" s="5" t="s">
        <v>20</v>
      </c>
      <c r="E1911" s="6">
        <v>2.64</v>
      </c>
      <c r="F1911" s="6">
        <f t="shared" si="0"/>
        <v>0.97077891715822484</v>
      </c>
      <c r="G1911" s="7">
        <v>43290.305999999997</v>
      </c>
      <c r="H1911" s="31">
        <f t="shared" si="119"/>
        <v>5417891.8559999997</v>
      </c>
      <c r="I1911" s="10">
        <f t="shared" si="116"/>
        <v>15.505217341295081</v>
      </c>
      <c r="J1911" s="10">
        <v>0</v>
      </c>
      <c r="K1911" s="10">
        <v>521.51</v>
      </c>
      <c r="L1911" s="6">
        <f t="shared" si="59"/>
        <v>6.2567284497123978</v>
      </c>
      <c r="M1911" s="11">
        <v>135.46</v>
      </c>
      <c r="N1911" s="11">
        <f t="shared" si="60"/>
        <v>4.9160315313872776</v>
      </c>
      <c r="O1911" s="5">
        <v>0</v>
      </c>
      <c r="P1911" s="12">
        <v>1</v>
      </c>
      <c r="Q1911" s="5">
        <v>0</v>
      </c>
      <c r="R1911" s="12">
        <v>1</v>
      </c>
      <c r="S1911" s="5">
        <f t="shared" si="61"/>
        <v>0</v>
      </c>
      <c r="T1911" s="5">
        <v>1145.1759790000001</v>
      </c>
      <c r="U1911" s="5">
        <f t="shared" si="4"/>
        <v>7.0433135976284937</v>
      </c>
      <c r="V1911" s="12">
        <v>0</v>
      </c>
      <c r="W1911" s="12">
        <v>0</v>
      </c>
      <c r="X1911" s="5">
        <v>0.69841200000000003</v>
      </c>
      <c r="Y1911" s="6">
        <f t="shared" si="117"/>
        <v>111.46591761495125</v>
      </c>
      <c r="Z1911" s="5">
        <v>3657</v>
      </c>
      <c r="AA1911" s="5">
        <v>42931045</v>
      </c>
      <c r="AB1911" s="5">
        <v>16</v>
      </c>
      <c r="AC1911" s="5">
        <v>514023</v>
      </c>
      <c r="AD1911" s="5">
        <v>141121</v>
      </c>
      <c r="AE1911" s="5">
        <v>1453832</v>
      </c>
      <c r="AF1911" s="5">
        <v>1</v>
      </c>
      <c r="AG1911" s="5">
        <v>0</v>
      </c>
      <c r="AH1911" s="5">
        <v>1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11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1</v>
      </c>
      <c r="AY1911" s="5">
        <v>0</v>
      </c>
      <c r="AZ1911" s="5">
        <v>0</v>
      </c>
    </row>
    <row r="1912" spans="1:52" ht="15.75" customHeight="1">
      <c r="A1912" s="4">
        <v>44621</v>
      </c>
      <c r="B1912" s="2" t="s">
        <v>25</v>
      </c>
      <c r="C1912" s="2">
        <v>6</v>
      </c>
      <c r="D1912" s="5" t="s">
        <v>20</v>
      </c>
      <c r="E1912" s="6">
        <v>1.98</v>
      </c>
      <c r="F1912" s="6">
        <f t="shared" si="0"/>
        <v>0.68309684470644383</v>
      </c>
      <c r="G1912" s="7">
        <v>63101.124000000003</v>
      </c>
      <c r="H1912" s="31">
        <f t="shared" si="119"/>
        <v>5480992.9799999995</v>
      </c>
      <c r="I1912" s="10">
        <f t="shared" si="116"/>
        <v>15.516796843239256</v>
      </c>
      <c r="J1912" s="10">
        <v>0</v>
      </c>
      <c r="K1912" s="10">
        <v>520.9</v>
      </c>
      <c r="L1912" s="6">
        <f t="shared" si="59"/>
        <v>6.2555580847511454</v>
      </c>
      <c r="M1912" s="11">
        <v>153.4</v>
      </c>
      <c r="N1912" s="11">
        <f t="shared" si="60"/>
        <v>5.0395466375906759</v>
      </c>
      <c r="O1912" s="5">
        <v>0</v>
      </c>
      <c r="P1912" s="12">
        <v>1</v>
      </c>
      <c r="Q1912" s="5">
        <v>0</v>
      </c>
      <c r="R1912" s="12">
        <v>1</v>
      </c>
      <c r="S1912" s="5">
        <f t="shared" si="61"/>
        <v>0</v>
      </c>
      <c r="T1912" s="5">
        <v>1145.1759790000001</v>
      </c>
      <c r="U1912" s="5">
        <f t="shared" si="4"/>
        <v>7.0433135976284937</v>
      </c>
      <c r="V1912" s="12">
        <v>0</v>
      </c>
      <c r="W1912" s="12">
        <v>0</v>
      </c>
      <c r="X1912" s="5">
        <v>0.60794099999999995</v>
      </c>
      <c r="Y1912" s="6">
        <f t="shared" si="117"/>
        <v>97.026828606540363</v>
      </c>
      <c r="Z1912" s="5">
        <v>44</v>
      </c>
      <c r="AA1912" s="5">
        <v>43025775</v>
      </c>
      <c r="AB1912" s="5">
        <v>3</v>
      </c>
      <c r="AC1912" s="5">
        <v>521181</v>
      </c>
      <c r="AD1912" s="5">
        <v>60908</v>
      </c>
      <c r="AE1912" s="5">
        <v>3427223</v>
      </c>
      <c r="AF1912" s="5">
        <v>1</v>
      </c>
      <c r="AG1912" s="5">
        <v>0</v>
      </c>
      <c r="AH1912" s="5">
        <v>0</v>
      </c>
      <c r="AI1912" s="6">
        <v>1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11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1</v>
      </c>
      <c r="AY1912" s="5">
        <v>0</v>
      </c>
      <c r="AZ1912" s="5">
        <v>0</v>
      </c>
    </row>
    <row r="1913" spans="1:52" ht="15.75" customHeight="1">
      <c r="A1913" s="4">
        <v>44652</v>
      </c>
      <c r="B1913" s="2" t="s">
        <v>25</v>
      </c>
      <c r="C1913" s="2">
        <v>6</v>
      </c>
      <c r="D1913" s="5" t="s">
        <v>20</v>
      </c>
      <c r="E1913" s="6">
        <v>1.54</v>
      </c>
      <c r="F1913" s="6">
        <f t="shared" si="0"/>
        <v>0.43178241642553783</v>
      </c>
      <c r="G1913" s="7">
        <v>60899.921999999999</v>
      </c>
      <c r="H1913" s="31">
        <f t="shared" si="119"/>
        <v>5541892.9019999998</v>
      </c>
      <c r="I1913" s="10">
        <f t="shared" si="116"/>
        <v>15.52784667942584</v>
      </c>
      <c r="J1913" s="10">
        <v>0</v>
      </c>
      <c r="K1913" s="10">
        <v>489.73</v>
      </c>
      <c r="L1913" s="6">
        <f t="shared" si="59"/>
        <v>6.1938542188289736</v>
      </c>
      <c r="M1913" s="11">
        <v>138.66</v>
      </c>
      <c r="N1913" s="11">
        <f t="shared" si="60"/>
        <v>4.9392108974178894</v>
      </c>
      <c r="O1913" s="5">
        <v>0</v>
      </c>
      <c r="P1913" s="12">
        <v>1</v>
      </c>
      <c r="Q1913" s="5">
        <v>0</v>
      </c>
      <c r="R1913" s="12">
        <v>1</v>
      </c>
      <c r="S1913" s="5">
        <f t="shared" si="61"/>
        <v>0</v>
      </c>
      <c r="T1913" s="5">
        <v>1145.1759790000001</v>
      </c>
      <c r="U1913" s="5">
        <f t="shared" si="4"/>
        <v>7.0433135976284937</v>
      </c>
      <c r="V1913" s="12">
        <v>0</v>
      </c>
      <c r="W1913" s="12">
        <v>0</v>
      </c>
      <c r="X1913" s="5">
        <v>0.62723799999999996</v>
      </c>
      <c r="Y1913" s="6">
        <f t="shared" si="117"/>
        <v>100.10661219017827</v>
      </c>
      <c r="Z1913" s="5">
        <v>32</v>
      </c>
      <c r="AA1913" s="5">
        <v>43079188</v>
      </c>
      <c r="AB1913" s="5">
        <v>0</v>
      </c>
      <c r="AC1913" s="5">
        <v>523843</v>
      </c>
      <c r="AD1913" s="5">
        <v>74646</v>
      </c>
      <c r="AE1913" s="5">
        <v>1701306</v>
      </c>
      <c r="AF1913" s="5">
        <v>1</v>
      </c>
      <c r="AG1913" s="5">
        <v>0</v>
      </c>
      <c r="AH1913" s="5">
        <v>0</v>
      </c>
      <c r="AI1913" s="6">
        <v>0</v>
      </c>
      <c r="AJ1913" s="6">
        <v>1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  <c r="AQ1913" s="6">
        <v>0</v>
      </c>
      <c r="AR1913" s="6">
        <v>0</v>
      </c>
      <c r="AS1913" s="11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1</v>
      </c>
      <c r="AY1913" s="5">
        <v>0</v>
      </c>
      <c r="AZ1913" s="5">
        <v>0</v>
      </c>
    </row>
    <row r="1914" spans="1:52" ht="15.75" customHeight="1">
      <c r="A1914" s="9">
        <v>44682</v>
      </c>
      <c r="B1914" s="2" t="s">
        <v>25</v>
      </c>
      <c r="C1914" s="2">
        <v>6</v>
      </c>
      <c r="D1914" s="5" t="s">
        <v>20</v>
      </c>
      <c r="E1914" s="6">
        <v>3.3</v>
      </c>
      <c r="F1914" s="6">
        <f t="shared" si="0"/>
        <v>1.1939224684724346</v>
      </c>
      <c r="G1914" s="7">
        <v>55030.05</v>
      </c>
      <c r="H1914" s="31">
        <f t="shared" si="119"/>
        <v>5596922.9519999996</v>
      </c>
      <c r="I1914" s="10">
        <f t="shared" si="116"/>
        <v>15.537727531832703</v>
      </c>
      <c r="J1914" s="10">
        <v>0</v>
      </c>
      <c r="K1914" s="10">
        <v>459.57</v>
      </c>
      <c r="L1914" s="6">
        <f t="shared" si="59"/>
        <v>6.1302912696927141</v>
      </c>
      <c r="M1914" s="11">
        <v>142.06</v>
      </c>
      <c r="N1914" s="11">
        <f t="shared" si="60"/>
        <v>4.9632641226802381</v>
      </c>
      <c r="O1914" s="5">
        <v>0</v>
      </c>
      <c r="P1914" s="12">
        <v>1</v>
      </c>
      <c r="Q1914" s="5">
        <v>0</v>
      </c>
      <c r="R1914" s="12">
        <v>1</v>
      </c>
      <c r="S1914" s="5">
        <f t="shared" si="61"/>
        <v>0</v>
      </c>
      <c r="T1914" s="5">
        <v>1145.1759790000001</v>
      </c>
      <c r="U1914" s="5">
        <f t="shared" si="4"/>
        <v>7.0433135976284937</v>
      </c>
      <c r="V1914" s="12">
        <v>0</v>
      </c>
      <c r="W1914" s="12">
        <v>0</v>
      </c>
      <c r="X1914" s="5">
        <v>0.63870700000000002</v>
      </c>
      <c r="Y1914" s="6">
        <f t="shared" si="117"/>
        <v>101.93705412005043</v>
      </c>
      <c r="Z1914" s="5">
        <v>3309</v>
      </c>
      <c r="AA1914" s="5">
        <v>43160832</v>
      </c>
      <c r="AB1914" s="5">
        <v>1</v>
      </c>
      <c r="AC1914" s="5">
        <v>524636</v>
      </c>
      <c r="AD1914" s="5">
        <v>0</v>
      </c>
      <c r="AE1914" s="5">
        <v>1356081</v>
      </c>
      <c r="AF1914" s="5">
        <v>1</v>
      </c>
      <c r="AG1914" s="5">
        <v>0</v>
      </c>
      <c r="AH1914" s="5">
        <v>0</v>
      </c>
      <c r="AI1914" s="6">
        <v>0</v>
      </c>
      <c r="AJ1914" s="6">
        <v>0</v>
      </c>
      <c r="AK1914" s="6">
        <v>1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11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1</v>
      </c>
      <c r="AY1914" s="5">
        <v>0</v>
      </c>
      <c r="AZ1914" s="5">
        <v>0</v>
      </c>
    </row>
    <row r="1915" spans="1:52" ht="15.75" customHeight="1">
      <c r="A1915" s="4">
        <v>44713</v>
      </c>
      <c r="B1915" s="2" t="s">
        <v>25</v>
      </c>
      <c r="C1915" s="2">
        <v>6</v>
      </c>
      <c r="D1915" s="5" t="s">
        <v>20</v>
      </c>
      <c r="E1915" s="6">
        <v>2.2000000000000002</v>
      </c>
      <c r="F1915" s="6">
        <f t="shared" si="0"/>
        <v>0.78845736036427028</v>
      </c>
      <c r="G1915" s="7">
        <v>55763.784</v>
      </c>
      <c r="H1915" s="31">
        <f t="shared" si="119"/>
        <v>5652686.7359999996</v>
      </c>
      <c r="I1915" s="10">
        <f t="shared" si="116"/>
        <v>15.547641518590355</v>
      </c>
      <c r="J1915" s="10">
        <v>0</v>
      </c>
      <c r="K1915" s="10">
        <v>551.27</v>
      </c>
      <c r="L1915" s="6">
        <f t="shared" si="59"/>
        <v>6.3122247072820477</v>
      </c>
      <c r="M1915" s="11">
        <v>142.58000000000001</v>
      </c>
      <c r="N1915" s="11">
        <f t="shared" si="60"/>
        <v>4.9668923711483375</v>
      </c>
      <c r="O1915" s="5">
        <v>0</v>
      </c>
      <c r="P1915" s="12">
        <v>1</v>
      </c>
      <c r="Q1915" s="5">
        <v>0</v>
      </c>
      <c r="R1915" s="12">
        <v>1</v>
      </c>
      <c r="S1915" s="5">
        <f t="shared" si="61"/>
        <v>0</v>
      </c>
      <c r="T1915" s="5">
        <v>1145.1759790000001</v>
      </c>
      <c r="U1915" s="5">
        <f t="shared" si="4"/>
        <v>7.0433135976284937</v>
      </c>
      <c r="V1915" s="12">
        <v>0</v>
      </c>
      <c r="W1915" s="12">
        <v>0</v>
      </c>
      <c r="X1915" s="5">
        <v>0.65253399999999995</v>
      </c>
      <c r="Y1915" s="6">
        <f t="shared" si="117"/>
        <v>104.14383069728842</v>
      </c>
      <c r="Z1915" s="5">
        <v>2</v>
      </c>
      <c r="AA1915" s="5">
        <v>43469234</v>
      </c>
      <c r="AB1915" s="5">
        <v>0</v>
      </c>
      <c r="AC1915" s="5">
        <v>525139</v>
      </c>
      <c r="AD1915" s="5">
        <v>0</v>
      </c>
      <c r="AE1915" s="5">
        <v>1512729</v>
      </c>
      <c r="AF1915" s="5">
        <v>1</v>
      </c>
      <c r="AG1915" s="5">
        <v>0</v>
      </c>
      <c r="AH1915" s="5">
        <v>0</v>
      </c>
      <c r="AI1915" s="6">
        <v>0</v>
      </c>
      <c r="AJ1915" s="6">
        <v>0</v>
      </c>
      <c r="AK1915" s="6">
        <v>0</v>
      </c>
      <c r="AL1915" s="6">
        <v>1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11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1</v>
      </c>
      <c r="AY1915" s="5">
        <v>0</v>
      </c>
      <c r="AZ1915" s="5">
        <v>0</v>
      </c>
    </row>
    <row r="1916" spans="1:52" ht="15.75" customHeight="1">
      <c r="A1916" s="4">
        <v>44743</v>
      </c>
      <c r="B1916" s="2" t="s">
        <v>25</v>
      </c>
      <c r="C1916" s="2">
        <v>6</v>
      </c>
      <c r="D1916" s="5" t="s">
        <v>20</v>
      </c>
      <c r="E1916" s="6">
        <v>3.52</v>
      </c>
      <c r="F1916" s="6">
        <f t="shared" si="0"/>
        <v>1.2584609896100056</v>
      </c>
      <c r="G1916" s="7">
        <v>56497.517999999996</v>
      </c>
      <c r="H1916" s="31">
        <f t="shared" si="119"/>
        <v>5709184.2539999997</v>
      </c>
      <c r="I1916" s="10">
        <f t="shared" si="116"/>
        <v>15.557586708729323</v>
      </c>
      <c r="J1916" s="10">
        <v>0</v>
      </c>
      <c r="K1916" s="10">
        <v>487.4</v>
      </c>
      <c r="L1916" s="6">
        <f t="shared" si="59"/>
        <v>6.1890851411911054</v>
      </c>
      <c r="M1916" s="11">
        <v>138.56</v>
      </c>
      <c r="N1916" s="11">
        <f t="shared" si="60"/>
        <v>4.9384946163185734</v>
      </c>
      <c r="O1916" s="5">
        <v>0</v>
      </c>
      <c r="P1916" s="12">
        <v>1</v>
      </c>
      <c r="Q1916" s="5">
        <v>0</v>
      </c>
      <c r="R1916" s="12">
        <v>1</v>
      </c>
      <c r="S1916" s="5">
        <f t="shared" si="61"/>
        <v>0</v>
      </c>
      <c r="T1916" s="5">
        <v>1145.1759790000001</v>
      </c>
      <c r="U1916" s="5">
        <f t="shared" si="4"/>
        <v>7.0433135976284937</v>
      </c>
      <c r="V1916" s="12">
        <v>0</v>
      </c>
      <c r="W1916" s="12">
        <v>0</v>
      </c>
      <c r="X1916" s="5">
        <v>0.63881299999999996</v>
      </c>
      <c r="Y1916" s="6">
        <f t="shared" si="117"/>
        <v>101.95397162328231</v>
      </c>
      <c r="Z1916" s="5">
        <v>671</v>
      </c>
      <c r="AA1916" s="5">
        <v>44036275</v>
      </c>
      <c r="AB1916" s="5">
        <v>2</v>
      </c>
      <c r="AC1916" s="5">
        <v>526396</v>
      </c>
      <c r="AD1916" s="5">
        <v>0</v>
      </c>
      <c r="AE1916" s="5">
        <v>2700603</v>
      </c>
      <c r="AF1916" s="5">
        <v>1</v>
      </c>
      <c r="AG1916" s="5">
        <v>0</v>
      </c>
      <c r="AH1916" s="5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1</v>
      </c>
      <c r="AN1916" s="6">
        <v>0</v>
      </c>
      <c r="AO1916" s="6">
        <v>0</v>
      </c>
      <c r="AP1916" s="6">
        <v>0</v>
      </c>
      <c r="AQ1916" s="6">
        <v>0</v>
      </c>
      <c r="AR1916" s="6">
        <v>0</v>
      </c>
      <c r="AS1916" s="11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1</v>
      </c>
      <c r="AY1916" s="5">
        <v>0</v>
      </c>
      <c r="AZ1916" s="5">
        <v>0</v>
      </c>
    </row>
    <row r="1917" spans="1:52" ht="15.75" customHeight="1">
      <c r="A1917" s="4">
        <v>44774</v>
      </c>
      <c r="B1917" s="2" t="s">
        <v>25</v>
      </c>
      <c r="C1917" s="2">
        <v>6</v>
      </c>
      <c r="D1917" s="5" t="s">
        <v>20</v>
      </c>
      <c r="E1917" s="6">
        <v>2.5299999999999998</v>
      </c>
      <c r="F1917" s="6">
        <f t="shared" si="0"/>
        <v>0.92821930273942876</v>
      </c>
      <c r="G1917" s="7">
        <v>62367.39</v>
      </c>
      <c r="H1917" s="31">
        <f t="shared" si="119"/>
        <v>5771551.6439999994</v>
      </c>
      <c r="I1917" s="10">
        <f t="shared" si="116"/>
        <v>15.568451518104148</v>
      </c>
      <c r="J1917" s="10">
        <v>0</v>
      </c>
      <c r="K1917" s="10">
        <v>517.33000000000004</v>
      </c>
      <c r="L1917" s="6">
        <f t="shared" si="59"/>
        <v>6.2486809687553269</v>
      </c>
      <c r="M1917" s="11">
        <v>135.57</v>
      </c>
      <c r="N1917" s="11">
        <f t="shared" si="60"/>
        <v>4.9168373036903334</v>
      </c>
      <c r="O1917" s="5">
        <v>0</v>
      </c>
      <c r="P1917" s="12">
        <v>1</v>
      </c>
      <c r="Q1917" s="5">
        <v>0</v>
      </c>
      <c r="R1917" s="12">
        <v>1</v>
      </c>
      <c r="S1917" s="5">
        <f t="shared" si="61"/>
        <v>0</v>
      </c>
      <c r="T1917" s="5">
        <v>1145.1759790000001</v>
      </c>
      <c r="U1917" s="5">
        <f t="shared" si="4"/>
        <v>7.0433135976284937</v>
      </c>
      <c r="V1917" s="12">
        <v>0</v>
      </c>
      <c r="W1917" s="12">
        <v>0</v>
      </c>
      <c r="X1917" s="5">
        <v>0.62900800000000001</v>
      </c>
      <c r="Y1917" s="6">
        <f t="shared" si="117"/>
        <v>100.38910257433329</v>
      </c>
      <c r="Z1917" s="5">
        <v>632</v>
      </c>
      <c r="AA1917" s="5">
        <v>44436339</v>
      </c>
      <c r="AB1917" s="5">
        <v>5</v>
      </c>
      <c r="AC1917" s="5">
        <v>527911</v>
      </c>
      <c r="AD1917" s="5">
        <v>0</v>
      </c>
      <c r="AE1917" s="5">
        <v>2087696</v>
      </c>
      <c r="AF1917" s="5">
        <v>1</v>
      </c>
      <c r="AG1917" s="5">
        <v>0</v>
      </c>
      <c r="AH1917" s="5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1</v>
      </c>
      <c r="AO1917" s="6">
        <v>0</v>
      </c>
      <c r="AP1917" s="6">
        <v>0</v>
      </c>
      <c r="AQ1917" s="6">
        <v>0</v>
      </c>
      <c r="AR1917" s="6">
        <v>0</v>
      </c>
      <c r="AS1917" s="11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1</v>
      </c>
      <c r="AY1917" s="5">
        <v>0</v>
      </c>
      <c r="AZ1917" s="5">
        <v>0</v>
      </c>
    </row>
    <row r="1918" spans="1:52" ht="15.75" customHeight="1">
      <c r="A1918" s="4">
        <v>44805</v>
      </c>
      <c r="B1918" s="2" t="s">
        <v>25</v>
      </c>
      <c r="C1918" s="2">
        <v>6</v>
      </c>
      <c r="D1918" s="5" t="s">
        <v>20</v>
      </c>
      <c r="E1918" s="6">
        <v>2.42</v>
      </c>
      <c r="F1918" s="6">
        <f t="shared" si="0"/>
        <v>0.88376754016859504</v>
      </c>
      <c r="G1918" s="7">
        <v>57231.252</v>
      </c>
      <c r="H1918" s="31">
        <f t="shared" si="119"/>
        <v>5828782.8959999997</v>
      </c>
      <c r="I1918" s="10">
        <f t="shared" si="116"/>
        <v>15.578318770837402</v>
      </c>
      <c r="J1918" s="10">
        <v>0</v>
      </c>
      <c r="K1918" s="10">
        <v>496.1</v>
      </c>
      <c r="L1918" s="6">
        <f t="shared" si="59"/>
        <v>6.2067775193070034</v>
      </c>
      <c r="M1918" s="11">
        <v>138.13999999999999</v>
      </c>
      <c r="N1918" s="11">
        <f t="shared" si="60"/>
        <v>4.9354806204954951</v>
      </c>
      <c r="O1918" s="5">
        <v>0</v>
      </c>
      <c r="P1918" s="12">
        <v>1</v>
      </c>
      <c r="Q1918" s="5">
        <v>0</v>
      </c>
      <c r="R1918" s="12">
        <v>1</v>
      </c>
      <c r="S1918" s="5">
        <f t="shared" si="61"/>
        <v>0</v>
      </c>
      <c r="T1918" s="5">
        <v>1145.1759790000001</v>
      </c>
      <c r="U1918" s="5">
        <f t="shared" si="4"/>
        <v>7.0433135976284937</v>
      </c>
      <c r="V1918" s="12">
        <v>0</v>
      </c>
      <c r="W1918" s="12">
        <v>0</v>
      </c>
      <c r="X1918" s="5">
        <v>0.64926099999999998</v>
      </c>
      <c r="Y1918" s="6">
        <f t="shared" si="117"/>
        <v>103.62146288523229</v>
      </c>
      <c r="Z1918" s="5">
        <v>10052</v>
      </c>
      <c r="AA1918" s="5">
        <v>44591112</v>
      </c>
      <c r="AB1918" s="5">
        <v>3</v>
      </c>
      <c r="AC1918" s="5">
        <v>528655</v>
      </c>
      <c r="AD1918" s="5">
        <v>0</v>
      </c>
      <c r="AE1918" s="5">
        <v>3220020</v>
      </c>
      <c r="AF1918" s="5">
        <v>1</v>
      </c>
      <c r="AG1918" s="5">
        <v>0</v>
      </c>
      <c r="AH1918" s="5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1</v>
      </c>
      <c r="AP1918" s="6">
        <v>0</v>
      </c>
      <c r="AQ1918" s="6">
        <v>0</v>
      </c>
      <c r="AR1918" s="6">
        <v>0</v>
      </c>
      <c r="AS1918" s="11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1</v>
      </c>
      <c r="AY1918" s="5">
        <v>0</v>
      </c>
      <c r="AZ1918" s="5">
        <v>0</v>
      </c>
    </row>
    <row r="1919" spans="1:52" ht="15.75" customHeight="1">
      <c r="A1919" s="4">
        <v>44835</v>
      </c>
      <c r="B1919" s="2" t="s">
        <v>25</v>
      </c>
      <c r="C1919" s="2">
        <v>6</v>
      </c>
      <c r="D1919" s="5" t="s">
        <v>20</v>
      </c>
      <c r="E1919" s="6">
        <v>4.18</v>
      </c>
      <c r="F1919" s="6">
        <f t="shared" si="0"/>
        <v>1.430311246536665</v>
      </c>
      <c r="G1919" s="7">
        <v>35219.232000000004</v>
      </c>
      <c r="H1919" s="31">
        <f t="shared" si="119"/>
        <v>5864002.1279999996</v>
      </c>
      <c r="I1919" s="10">
        <f t="shared" si="116"/>
        <v>15.584342885440782</v>
      </c>
      <c r="J1919" s="10">
        <v>0</v>
      </c>
      <c r="K1919" s="10">
        <v>1</v>
      </c>
      <c r="L1919" s="6">
        <f t="shared" si="59"/>
        <v>0</v>
      </c>
      <c r="M1919" s="11">
        <v>133.30000000000001</v>
      </c>
      <c r="N1919" s="11">
        <f t="shared" si="60"/>
        <v>4.9000761035291918</v>
      </c>
      <c r="O1919" s="5">
        <v>0</v>
      </c>
      <c r="P1919" s="12">
        <v>1</v>
      </c>
      <c r="Q1919" s="5">
        <v>0</v>
      </c>
      <c r="R1919" s="12">
        <v>1</v>
      </c>
      <c r="S1919" s="5">
        <f t="shared" si="61"/>
        <v>0</v>
      </c>
      <c r="T1919" s="5">
        <v>1145.1759790000001</v>
      </c>
      <c r="U1919" s="5">
        <f t="shared" si="4"/>
        <v>7.0433135976284937</v>
      </c>
      <c r="V1919" s="12">
        <v>0</v>
      </c>
      <c r="W1919" s="12">
        <v>0</v>
      </c>
      <c r="X1919" s="5">
        <v>0.62700100000000003</v>
      </c>
      <c r="Y1919" s="6">
        <f t="shared" si="117"/>
        <v>100.06878720653719</v>
      </c>
      <c r="Z1919" s="5">
        <v>2020</v>
      </c>
      <c r="AB1919" s="5">
        <v>1</v>
      </c>
      <c r="AD1919" s="5">
        <v>0</v>
      </c>
      <c r="AF1919" s="5">
        <v>1</v>
      </c>
      <c r="AG1919" s="5">
        <v>0</v>
      </c>
      <c r="AH1919" s="5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1</v>
      </c>
      <c r="AQ1919" s="6">
        <v>0</v>
      </c>
      <c r="AR1919" s="6">
        <v>0</v>
      </c>
      <c r="AS1919" s="11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1</v>
      </c>
      <c r="AY1919" s="5">
        <v>0</v>
      </c>
      <c r="AZ1919" s="5">
        <v>0</v>
      </c>
    </row>
    <row r="1920" spans="1:52" ht="15.75" customHeight="1">
      <c r="A1920" s="4">
        <v>44866</v>
      </c>
      <c r="B1920" s="2" t="s">
        <v>25</v>
      </c>
      <c r="C1920" s="2">
        <v>6</v>
      </c>
      <c r="D1920" s="5" t="s">
        <v>20</v>
      </c>
      <c r="E1920" s="6">
        <v>3.08</v>
      </c>
      <c r="F1920" s="6">
        <f t="shared" si="0"/>
        <v>1.1249295969854831</v>
      </c>
      <c r="G1920" s="7">
        <v>30083.094000000001</v>
      </c>
      <c r="H1920" s="31">
        <f t="shared" si="119"/>
        <v>5894085.2219999991</v>
      </c>
      <c r="I1920" s="10">
        <f t="shared" si="116"/>
        <v>15.589459901286205</v>
      </c>
      <c r="J1920" s="10">
        <v>0</v>
      </c>
      <c r="K1920" s="10">
        <v>1</v>
      </c>
      <c r="L1920" s="6">
        <f t="shared" si="59"/>
        <v>0</v>
      </c>
      <c r="M1920" s="11">
        <v>141.34</v>
      </c>
      <c r="N1920" s="11">
        <f t="shared" si="60"/>
        <v>4.9582185618711252</v>
      </c>
      <c r="O1920" s="5">
        <v>0</v>
      </c>
      <c r="P1920" s="12">
        <v>1</v>
      </c>
      <c r="Q1920" s="5">
        <v>0</v>
      </c>
      <c r="R1920" s="12">
        <v>1</v>
      </c>
      <c r="S1920" s="5">
        <f t="shared" si="61"/>
        <v>0</v>
      </c>
      <c r="T1920" s="5">
        <v>1145.1759790000001</v>
      </c>
      <c r="U1920" s="5">
        <f t="shared" si="4"/>
        <v>7.0433135976284937</v>
      </c>
      <c r="V1920" s="12">
        <v>0</v>
      </c>
      <c r="W1920" s="12">
        <v>0</v>
      </c>
      <c r="X1920" s="5">
        <v>0.62896700000000005</v>
      </c>
      <c r="Y1920" s="6">
        <f t="shared" si="117"/>
        <v>100.38255901176247</v>
      </c>
      <c r="Z1920" s="5">
        <v>5743</v>
      </c>
      <c r="AB1920" s="5">
        <v>0</v>
      </c>
      <c r="AD1920" s="5">
        <v>0</v>
      </c>
      <c r="AE1920" s="5">
        <v>26278</v>
      </c>
      <c r="AF1920" s="5">
        <v>1</v>
      </c>
      <c r="AG1920" s="5">
        <v>0</v>
      </c>
      <c r="AH1920" s="5">
        <v>0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1</v>
      </c>
      <c r="AR1920" s="6">
        <v>0</v>
      </c>
      <c r="AS1920" s="11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1</v>
      </c>
      <c r="AY1920" s="5">
        <v>0</v>
      </c>
      <c r="AZ1920" s="5">
        <v>0</v>
      </c>
    </row>
    <row r="1921" spans="1:52" ht="15.75" customHeight="1">
      <c r="A1921" s="4">
        <v>44896</v>
      </c>
      <c r="B1921" s="2" t="s">
        <v>25</v>
      </c>
      <c r="C1921" s="2">
        <v>6</v>
      </c>
      <c r="D1921" s="5" t="s">
        <v>20</v>
      </c>
      <c r="E1921" s="6">
        <v>3.52</v>
      </c>
      <c r="F1921" s="6">
        <f t="shared" si="0"/>
        <v>1.2584609896100056</v>
      </c>
      <c r="G1921" s="7">
        <v>34485.498</v>
      </c>
      <c r="H1921" s="31">
        <f t="shared" si="119"/>
        <v>5928570.7199999988</v>
      </c>
      <c r="I1921" s="10">
        <f t="shared" si="116"/>
        <v>15.595293716627534</v>
      </c>
      <c r="J1921" s="10">
        <v>0</v>
      </c>
      <c r="K1921" s="10">
        <v>1</v>
      </c>
      <c r="L1921" s="6">
        <f t="shared" si="59"/>
        <v>0</v>
      </c>
      <c r="M1921" s="11"/>
      <c r="N1921" s="11">
        <f t="shared" si="60"/>
        <v>0</v>
      </c>
      <c r="O1921" s="5">
        <v>0</v>
      </c>
      <c r="P1921" s="12">
        <v>1</v>
      </c>
      <c r="Q1921" s="5">
        <v>0</v>
      </c>
      <c r="R1921" s="12">
        <v>1</v>
      </c>
      <c r="S1921" s="5">
        <f t="shared" si="61"/>
        <v>0</v>
      </c>
      <c r="T1921" s="5">
        <v>1145.1759790000001</v>
      </c>
      <c r="U1921" s="5">
        <f t="shared" si="4"/>
        <v>7.0433135976284937</v>
      </c>
      <c r="V1921" s="12">
        <v>0</v>
      </c>
      <c r="W1921" s="12">
        <v>0</v>
      </c>
      <c r="X1921" s="5">
        <v>0.63093299999999997</v>
      </c>
      <c r="Y1921" s="6">
        <f t="shared" si="117"/>
        <v>100.69633081698773</v>
      </c>
      <c r="Z1921" s="5">
        <v>14</v>
      </c>
      <c r="AB1921" s="5">
        <v>0</v>
      </c>
      <c r="AD1921" s="5">
        <v>0</v>
      </c>
      <c r="AE1921" s="5">
        <v>84200</v>
      </c>
      <c r="AF1921" s="5">
        <v>1</v>
      </c>
      <c r="AG1921" s="5">
        <v>0</v>
      </c>
      <c r="AH1921" s="5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1</v>
      </c>
      <c r="AS1921" s="11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1</v>
      </c>
      <c r="AY1921" s="5">
        <v>0</v>
      </c>
      <c r="AZ1921" s="5">
        <v>0</v>
      </c>
    </row>
    <row r="1922" spans="1:52" ht="15.75" customHeight="1">
      <c r="A1922" s="4">
        <v>43101</v>
      </c>
      <c r="B1922" s="2" t="s">
        <v>27</v>
      </c>
      <c r="C1922" s="2">
        <v>7</v>
      </c>
      <c r="D1922" s="5" t="s">
        <v>20</v>
      </c>
      <c r="E1922" s="5">
        <v>79.263028000000006</v>
      </c>
      <c r="F1922" s="6">
        <f t="shared" si="0"/>
        <v>4.372771790413835</v>
      </c>
      <c r="G1922" s="7">
        <v>29380.02</v>
      </c>
      <c r="H1922" s="7">
        <v>29380.02</v>
      </c>
      <c r="I1922" s="10">
        <f t="shared" si="116"/>
        <v>10.288070130462831</v>
      </c>
      <c r="J1922" s="10">
        <v>0</v>
      </c>
      <c r="K1922" s="10">
        <v>362.83</v>
      </c>
      <c r="L1922" s="6">
        <f t="shared" si="59"/>
        <v>5.8939344050097677</v>
      </c>
      <c r="M1922" s="11">
        <v>110.72</v>
      </c>
      <c r="N1922" s="11">
        <f t="shared" si="60"/>
        <v>4.7159957410769762</v>
      </c>
      <c r="O1922" s="5">
        <v>0</v>
      </c>
      <c r="P1922" s="12">
        <v>0</v>
      </c>
      <c r="Q1922" s="5">
        <v>0</v>
      </c>
      <c r="R1922" s="12">
        <v>0</v>
      </c>
      <c r="S1922" s="5">
        <f t="shared" si="61"/>
        <v>0</v>
      </c>
      <c r="T1922" s="5">
        <v>1667.862562</v>
      </c>
      <c r="U1922" s="5">
        <f t="shared" si="4"/>
        <v>7.4192981826413886</v>
      </c>
      <c r="V1922" s="12">
        <v>1</v>
      </c>
      <c r="W1922" s="12">
        <v>0</v>
      </c>
      <c r="X1922" s="5">
        <v>0.41698099999999999</v>
      </c>
      <c r="Y1922" s="6">
        <f t="shared" ref="Y1922:Y1981" si="120">X1922*100/0.416981</f>
        <v>100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1</v>
      </c>
      <c r="AG1922" s="5">
        <v>1</v>
      </c>
      <c r="AH1922" s="5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11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1</v>
      </c>
      <c r="AZ1922" s="5">
        <v>0</v>
      </c>
    </row>
    <row r="1923" spans="1:52" ht="15.75" customHeight="1">
      <c r="A1923" s="4">
        <v>43132</v>
      </c>
      <c r="B1923" s="2" t="s">
        <v>27</v>
      </c>
      <c r="C1923" s="2">
        <v>7</v>
      </c>
      <c r="D1923" s="5" t="s">
        <v>20</v>
      </c>
      <c r="E1923" s="5">
        <v>73.165871999999993</v>
      </c>
      <c r="F1923" s="6">
        <f t="shared" si="0"/>
        <v>4.2927290827402986</v>
      </c>
      <c r="G1923" s="7">
        <v>32706.06</v>
      </c>
      <c r="H1923" s="31">
        <f>G1923+H1922</f>
        <v>62086.080000000002</v>
      </c>
      <c r="I1923" s="10">
        <f t="shared" ref="I1923:I1986" si="121">LN(H1923)</f>
        <v>11.036277088205804</v>
      </c>
      <c r="J1923" s="10">
        <v>0</v>
      </c>
      <c r="K1923" s="10">
        <v>344.64</v>
      </c>
      <c r="L1923" s="6">
        <f t="shared" si="59"/>
        <v>5.8425003939680238</v>
      </c>
      <c r="M1923" s="11">
        <v>105.46</v>
      </c>
      <c r="N1923" s="11">
        <f t="shared" si="60"/>
        <v>4.6677693277446108</v>
      </c>
      <c r="O1923" s="5">
        <v>0</v>
      </c>
      <c r="P1923" s="12">
        <v>0</v>
      </c>
      <c r="Q1923" s="5">
        <v>0</v>
      </c>
      <c r="R1923" s="12">
        <v>0</v>
      </c>
      <c r="S1923" s="5">
        <f t="shared" si="61"/>
        <v>0</v>
      </c>
      <c r="T1923" s="5">
        <v>1667.862562</v>
      </c>
      <c r="U1923" s="5">
        <f t="shared" si="4"/>
        <v>7.4192981826413886</v>
      </c>
      <c r="V1923" s="12">
        <v>1</v>
      </c>
      <c r="W1923" s="12">
        <v>0</v>
      </c>
      <c r="X1923" s="5">
        <v>0.41345300000000001</v>
      </c>
      <c r="Y1923" s="6">
        <f t="shared" si="120"/>
        <v>99.153918284046526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1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11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1</v>
      </c>
      <c r="AZ1923" s="5">
        <v>0</v>
      </c>
    </row>
    <row r="1924" spans="1:52" ht="15.75" customHeight="1">
      <c r="A1924" s="4">
        <v>43160</v>
      </c>
      <c r="B1924" s="2" t="s">
        <v>27</v>
      </c>
      <c r="C1924" s="2">
        <v>7</v>
      </c>
      <c r="D1924" s="5" t="s">
        <v>20</v>
      </c>
      <c r="E1924" s="5">
        <v>54.874403999999998</v>
      </c>
      <c r="F1924" s="6">
        <f t="shared" si="0"/>
        <v>4.0050470102885178</v>
      </c>
      <c r="G1924" s="7">
        <v>47673.24</v>
      </c>
      <c r="H1924" s="31">
        <f t="shared" ref="H1924:H1955" si="122">G1924+H1923</f>
        <v>109759.32</v>
      </c>
      <c r="I1924" s="10">
        <f t="shared" si="121"/>
        <v>11.606045247605245</v>
      </c>
      <c r="J1924" s="10">
        <v>0</v>
      </c>
      <c r="K1924" s="10">
        <v>350.62</v>
      </c>
      <c r="L1924" s="6">
        <f t="shared" si="59"/>
        <v>5.859703015925728</v>
      </c>
      <c r="M1924" s="11">
        <v>121.34</v>
      </c>
      <c r="N1924" s="11">
        <f t="shared" si="60"/>
        <v>4.8068040538144192</v>
      </c>
      <c r="O1924" s="5">
        <v>0</v>
      </c>
      <c r="P1924" s="12">
        <v>0</v>
      </c>
      <c r="Q1924" s="5">
        <v>0</v>
      </c>
      <c r="R1924" s="12">
        <v>0</v>
      </c>
      <c r="S1924" s="5">
        <f t="shared" si="61"/>
        <v>0</v>
      </c>
      <c r="T1924" s="5">
        <v>1667.862562</v>
      </c>
      <c r="U1924" s="5">
        <f t="shared" si="4"/>
        <v>7.4192981826413886</v>
      </c>
      <c r="V1924" s="12">
        <v>1</v>
      </c>
      <c r="W1924" s="12">
        <v>0</v>
      </c>
      <c r="X1924" s="5">
        <v>0.42094399999999998</v>
      </c>
      <c r="Y1924" s="6">
        <f t="shared" si="120"/>
        <v>100.95040301596475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6">
        <v>1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11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1</v>
      </c>
      <c r="AZ1924" s="5">
        <v>0</v>
      </c>
    </row>
    <row r="1925" spans="1:52" ht="15.75" customHeight="1">
      <c r="A1925" s="4">
        <v>43191</v>
      </c>
      <c r="B1925" s="2" t="s">
        <v>27</v>
      </c>
      <c r="C1925" s="2">
        <v>7</v>
      </c>
      <c r="D1925" s="5" t="s">
        <v>20</v>
      </c>
      <c r="E1925" s="5">
        <v>42.680092000000002</v>
      </c>
      <c r="F1925" s="6">
        <f t="shared" si="0"/>
        <v>3.7537325820076117</v>
      </c>
      <c r="G1925" s="7">
        <v>46010.22</v>
      </c>
      <c r="H1925" s="31">
        <f t="shared" si="122"/>
        <v>155769.54</v>
      </c>
      <c r="I1925" s="10">
        <f t="shared" si="121"/>
        <v>11.956132886244454</v>
      </c>
      <c r="J1925" s="10">
        <v>0</v>
      </c>
      <c r="K1925" s="10">
        <v>351.08</v>
      </c>
      <c r="L1925" s="6">
        <f t="shared" si="59"/>
        <v>5.8610141177239168</v>
      </c>
      <c r="M1925" s="11">
        <v>110</v>
      </c>
      <c r="N1925" s="11">
        <f t="shared" si="60"/>
        <v>4.7095302013123339</v>
      </c>
      <c r="O1925" s="5">
        <v>0</v>
      </c>
      <c r="P1925" s="12">
        <v>0</v>
      </c>
      <c r="Q1925" s="5">
        <v>0</v>
      </c>
      <c r="R1925" s="12">
        <v>0</v>
      </c>
      <c r="S1925" s="5">
        <f t="shared" si="61"/>
        <v>0</v>
      </c>
      <c r="T1925" s="5">
        <v>1667.862562</v>
      </c>
      <c r="U1925" s="5">
        <f t="shared" si="4"/>
        <v>7.4192981826413886</v>
      </c>
      <c r="V1925" s="12">
        <v>1</v>
      </c>
      <c r="W1925" s="12">
        <v>0</v>
      </c>
      <c r="X1925" s="5">
        <v>0.41739199999999999</v>
      </c>
      <c r="Y1925" s="6">
        <f t="shared" si="120"/>
        <v>100.09856564207961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6">
        <v>0</v>
      </c>
      <c r="AJ1925" s="6">
        <v>1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11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1</v>
      </c>
      <c r="AZ1925" s="5">
        <v>0</v>
      </c>
    </row>
    <row r="1926" spans="1:52" ht="15.75" customHeight="1">
      <c r="A1926" s="9">
        <v>43221</v>
      </c>
      <c r="B1926" s="2" t="s">
        <v>27</v>
      </c>
      <c r="C1926" s="2">
        <v>7</v>
      </c>
      <c r="D1926" s="5" t="s">
        <v>20</v>
      </c>
      <c r="E1926" s="5">
        <v>91.457340000000002</v>
      </c>
      <c r="F1926" s="6">
        <f t="shared" si="0"/>
        <v>4.5158726340545083</v>
      </c>
      <c r="G1926" s="7">
        <v>41575.5</v>
      </c>
      <c r="H1926" s="31">
        <f t="shared" si="122"/>
        <v>197345.04</v>
      </c>
      <c r="I1926" s="10">
        <f t="shared" si="121"/>
        <v>12.192708947762739</v>
      </c>
      <c r="J1926" s="10">
        <v>0</v>
      </c>
      <c r="K1926" s="10">
        <v>373.8</v>
      </c>
      <c r="L1926" s="6">
        <f t="shared" si="59"/>
        <v>5.9237208950214626</v>
      </c>
      <c r="M1926" s="11">
        <v>112.37</v>
      </c>
      <c r="N1926" s="11">
        <f t="shared" si="60"/>
        <v>4.7306568060295069</v>
      </c>
      <c r="O1926" s="5">
        <v>0</v>
      </c>
      <c r="P1926" s="12">
        <v>0</v>
      </c>
      <c r="Q1926" s="5">
        <v>0</v>
      </c>
      <c r="R1926" s="12">
        <v>0</v>
      </c>
      <c r="S1926" s="5">
        <f t="shared" si="61"/>
        <v>0</v>
      </c>
      <c r="T1926" s="5">
        <v>1667.862562</v>
      </c>
      <c r="U1926" s="5">
        <f t="shared" si="4"/>
        <v>7.4192981826413886</v>
      </c>
      <c r="V1926" s="12">
        <v>1</v>
      </c>
      <c r="W1926" s="12">
        <v>0</v>
      </c>
      <c r="X1926" s="5">
        <v>0.428782</v>
      </c>
      <c r="Y1926" s="6">
        <f t="shared" si="120"/>
        <v>102.83010496881153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6">
        <v>0</v>
      </c>
      <c r="AJ1926" s="6">
        <v>0</v>
      </c>
      <c r="AK1926" s="6">
        <v>1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11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1</v>
      </c>
      <c r="AZ1926" s="5">
        <v>0</v>
      </c>
    </row>
    <row r="1927" spans="1:52" ht="15.75" customHeight="1">
      <c r="A1927" s="4">
        <v>43252</v>
      </c>
      <c r="B1927" s="2" t="s">
        <v>27</v>
      </c>
      <c r="C1927" s="2">
        <v>7</v>
      </c>
      <c r="D1927" s="5" t="s">
        <v>20</v>
      </c>
      <c r="E1927" s="5">
        <v>60.971559999999997</v>
      </c>
      <c r="F1927" s="6">
        <f t="shared" si="0"/>
        <v>4.1104075259463437</v>
      </c>
      <c r="G1927" s="7">
        <v>42129.84</v>
      </c>
      <c r="H1927" s="31">
        <f t="shared" si="122"/>
        <v>239474.88</v>
      </c>
      <c r="I1927" s="10">
        <f t="shared" si="121"/>
        <v>12.386203805154819</v>
      </c>
      <c r="J1927" s="10">
        <v>0</v>
      </c>
      <c r="K1927" s="10">
        <v>340.32</v>
      </c>
      <c r="L1927" s="6">
        <f t="shared" si="59"/>
        <v>5.8298863514519272</v>
      </c>
      <c r="M1927" s="11">
        <v>116.19</v>
      </c>
      <c r="N1927" s="11">
        <f t="shared" si="60"/>
        <v>4.763796549270511</v>
      </c>
      <c r="O1927" s="5">
        <v>0</v>
      </c>
      <c r="P1927" s="12">
        <v>0</v>
      </c>
      <c r="Q1927" s="5">
        <v>0</v>
      </c>
      <c r="R1927" s="12">
        <v>0</v>
      </c>
      <c r="S1927" s="5">
        <f t="shared" si="61"/>
        <v>0</v>
      </c>
      <c r="T1927" s="5">
        <v>1667.862562</v>
      </c>
      <c r="U1927" s="5">
        <f t="shared" si="4"/>
        <v>7.4192981826413886</v>
      </c>
      <c r="V1927" s="12">
        <v>1</v>
      </c>
      <c r="W1927" s="12">
        <v>0</v>
      </c>
      <c r="X1927" s="5">
        <v>0.42911300000000002</v>
      </c>
      <c r="Y1927" s="6">
        <f t="shared" si="120"/>
        <v>102.9094850844523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6">
        <v>0</v>
      </c>
      <c r="AJ1927" s="6">
        <v>0</v>
      </c>
      <c r="AK1927" s="6">
        <v>0</v>
      </c>
      <c r="AL1927" s="6">
        <v>1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11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1</v>
      </c>
      <c r="AZ1927" s="5">
        <v>0</v>
      </c>
    </row>
    <row r="1928" spans="1:52" ht="15.75" customHeight="1">
      <c r="A1928" s="4">
        <v>43282</v>
      </c>
      <c r="B1928" s="2" t="s">
        <v>27</v>
      </c>
      <c r="C1928" s="2">
        <v>7</v>
      </c>
      <c r="D1928" s="5" t="s">
        <v>20</v>
      </c>
      <c r="E1928" s="5">
        <v>97.554496</v>
      </c>
      <c r="F1928" s="6">
        <f t="shared" si="0"/>
        <v>4.5804111551920794</v>
      </c>
      <c r="G1928" s="7">
        <v>42684.18</v>
      </c>
      <c r="H1928" s="31">
        <f t="shared" si="122"/>
        <v>282159.06</v>
      </c>
      <c r="I1928" s="10">
        <f t="shared" si="121"/>
        <v>12.550226233461231</v>
      </c>
      <c r="J1928" s="10">
        <v>0</v>
      </c>
      <c r="K1928" s="10">
        <v>401.95</v>
      </c>
      <c r="L1928" s="6">
        <f t="shared" si="59"/>
        <v>5.9963277027739696</v>
      </c>
      <c r="M1928" s="11">
        <v>106.7</v>
      </c>
      <c r="N1928" s="11">
        <f t="shared" si="60"/>
        <v>4.6793495841623427</v>
      </c>
      <c r="O1928" s="5">
        <v>0</v>
      </c>
      <c r="P1928" s="12">
        <v>0</v>
      </c>
      <c r="Q1928" s="5">
        <v>0</v>
      </c>
      <c r="R1928" s="12">
        <v>0</v>
      </c>
      <c r="S1928" s="5">
        <f t="shared" si="61"/>
        <v>0</v>
      </c>
      <c r="T1928" s="5">
        <v>1667.862562</v>
      </c>
      <c r="U1928" s="5">
        <f t="shared" si="4"/>
        <v>7.4192981826413886</v>
      </c>
      <c r="V1928" s="12">
        <v>1</v>
      </c>
      <c r="W1928" s="12">
        <v>0</v>
      </c>
      <c r="X1928" s="5">
        <v>0.43288900000000002</v>
      </c>
      <c r="Y1928" s="6">
        <f t="shared" si="120"/>
        <v>103.81504193236624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1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11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1</v>
      </c>
      <c r="AZ1928" s="5">
        <v>0</v>
      </c>
    </row>
    <row r="1929" spans="1:52" ht="15.75" customHeight="1">
      <c r="A1929" s="4">
        <v>43313</v>
      </c>
      <c r="B1929" s="2" t="s">
        <v>27</v>
      </c>
      <c r="C1929" s="2">
        <v>7</v>
      </c>
      <c r="D1929" s="5" t="s">
        <v>20</v>
      </c>
      <c r="E1929" s="5">
        <v>70.117294000000001</v>
      </c>
      <c r="F1929" s="6">
        <f t="shared" si="0"/>
        <v>4.250169468321503</v>
      </c>
      <c r="G1929" s="7">
        <v>47118.9</v>
      </c>
      <c r="H1929" s="31">
        <f t="shared" si="122"/>
        <v>329277.96000000002</v>
      </c>
      <c r="I1929" s="10">
        <f t="shared" si="121"/>
        <v>12.704657536273354</v>
      </c>
      <c r="J1929" s="10">
        <v>0</v>
      </c>
      <c r="K1929" s="10">
        <v>390.44</v>
      </c>
      <c r="L1929" s="6">
        <f t="shared" si="59"/>
        <v>5.9672743083067648</v>
      </c>
      <c r="M1929" s="11">
        <v>108.76</v>
      </c>
      <c r="N1929" s="11">
        <f t="shared" si="60"/>
        <v>4.6982961639775755</v>
      </c>
      <c r="O1929" s="5">
        <v>0</v>
      </c>
      <c r="P1929" s="12">
        <v>0</v>
      </c>
      <c r="Q1929" s="5">
        <v>0</v>
      </c>
      <c r="R1929" s="12">
        <v>0</v>
      </c>
      <c r="S1929" s="5">
        <f t="shared" si="61"/>
        <v>0</v>
      </c>
      <c r="T1929" s="5">
        <v>1667.862562</v>
      </c>
      <c r="U1929" s="5">
        <f t="shared" si="4"/>
        <v>7.4192981826413886</v>
      </c>
      <c r="V1929" s="12">
        <v>1</v>
      </c>
      <c r="W1929" s="12">
        <v>0</v>
      </c>
      <c r="X1929" s="5">
        <v>0.39785199999999998</v>
      </c>
      <c r="Y1929" s="6">
        <f t="shared" si="120"/>
        <v>95.412500809389385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1</v>
      </c>
      <c r="AO1929" s="6">
        <v>0</v>
      </c>
      <c r="AP1929" s="6">
        <v>0</v>
      </c>
      <c r="AQ1929" s="6">
        <v>0</v>
      </c>
      <c r="AR1929" s="6">
        <v>0</v>
      </c>
      <c r="AS1929" s="11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1</v>
      </c>
      <c r="AZ1929" s="5">
        <v>0</v>
      </c>
    </row>
    <row r="1930" spans="1:52" ht="15.75" customHeight="1">
      <c r="A1930" s="4">
        <v>43344</v>
      </c>
      <c r="B1930" s="2" t="s">
        <v>27</v>
      </c>
      <c r="C1930" s="2">
        <v>7</v>
      </c>
      <c r="D1930" s="5" t="s">
        <v>20</v>
      </c>
      <c r="E1930" s="5">
        <v>67.068715999999995</v>
      </c>
      <c r="F1930" s="6">
        <f t="shared" si="0"/>
        <v>4.2057177057506685</v>
      </c>
      <c r="G1930" s="7">
        <v>43238.52</v>
      </c>
      <c r="H1930" s="31">
        <f t="shared" si="122"/>
        <v>372516.48000000004</v>
      </c>
      <c r="I1930" s="10">
        <f t="shared" si="121"/>
        <v>12.828036557433858</v>
      </c>
      <c r="J1930" s="10">
        <v>0</v>
      </c>
      <c r="K1930" s="10">
        <v>346.35</v>
      </c>
      <c r="L1930" s="6">
        <f t="shared" si="59"/>
        <v>5.8474498244686144</v>
      </c>
      <c r="M1930" s="11">
        <v>110.31</v>
      </c>
      <c r="N1930" s="11">
        <f t="shared" si="60"/>
        <v>4.7123191015051349</v>
      </c>
      <c r="O1930" s="5">
        <v>0</v>
      </c>
      <c r="P1930" s="12">
        <v>0</v>
      </c>
      <c r="Q1930" s="5">
        <v>0</v>
      </c>
      <c r="R1930" s="12">
        <v>0</v>
      </c>
      <c r="S1930" s="5">
        <f t="shared" si="61"/>
        <v>0</v>
      </c>
      <c r="T1930" s="5">
        <v>1667.862562</v>
      </c>
      <c r="U1930" s="5">
        <f t="shared" si="4"/>
        <v>7.4192981826413886</v>
      </c>
      <c r="V1930" s="12">
        <v>1</v>
      </c>
      <c r="W1930" s="12">
        <v>0</v>
      </c>
      <c r="X1930" s="5">
        <v>0.43554799999999999</v>
      </c>
      <c r="Y1930" s="6">
        <f t="shared" si="120"/>
        <v>104.45272086737765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1</v>
      </c>
      <c r="AP1930" s="6">
        <v>0</v>
      </c>
      <c r="AQ1930" s="6">
        <v>0</v>
      </c>
      <c r="AR1930" s="6">
        <v>0</v>
      </c>
      <c r="AS1930" s="11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1</v>
      </c>
      <c r="AZ1930" s="5">
        <v>0</v>
      </c>
    </row>
    <row r="1931" spans="1:52" ht="15.75" customHeight="1">
      <c r="A1931" s="4">
        <v>43374</v>
      </c>
      <c r="B1931" s="2" t="s">
        <v>27</v>
      </c>
      <c r="C1931" s="2">
        <v>7</v>
      </c>
      <c r="D1931" s="5" t="s">
        <v>20</v>
      </c>
      <c r="E1931" s="5">
        <v>115.845964</v>
      </c>
      <c r="F1931" s="6">
        <f t="shared" si="0"/>
        <v>4.752261412118739</v>
      </c>
      <c r="G1931" s="7">
        <v>26608.32</v>
      </c>
      <c r="H1931" s="31">
        <f t="shared" si="122"/>
        <v>399124.80000000005</v>
      </c>
      <c r="I1931" s="10">
        <f t="shared" si="121"/>
        <v>12.89702942892081</v>
      </c>
      <c r="J1931" s="10">
        <v>0</v>
      </c>
      <c r="K1931" s="10">
        <v>383.7</v>
      </c>
      <c r="L1931" s="6">
        <f t="shared" si="59"/>
        <v>5.9498609972529071</v>
      </c>
      <c r="M1931" s="11">
        <v>118.66</v>
      </c>
      <c r="N1931" s="11">
        <f t="shared" si="60"/>
        <v>4.7846543879618855</v>
      </c>
      <c r="O1931" s="5">
        <v>0</v>
      </c>
      <c r="P1931" s="12">
        <v>0</v>
      </c>
      <c r="Q1931" s="5">
        <v>0</v>
      </c>
      <c r="R1931" s="12">
        <v>0</v>
      </c>
      <c r="S1931" s="5">
        <f t="shared" si="61"/>
        <v>0</v>
      </c>
      <c r="T1931" s="5">
        <v>1667.862562</v>
      </c>
      <c r="U1931" s="5">
        <f t="shared" si="4"/>
        <v>7.4192981826413886</v>
      </c>
      <c r="V1931" s="12">
        <v>1</v>
      </c>
      <c r="W1931" s="12">
        <v>0</v>
      </c>
      <c r="X1931" s="5">
        <v>0.42811500000000002</v>
      </c>
      <c r="Y1931" s="6">
        <f t="shared" si="120"/>
        <v>102.67014564212759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1</v>
      </c>
      <c r="AQ1931" s="6">
        <v>0</v>
      </c>
      <c r="AR1931" s="6">
        <v>0</v>
      </c>
      <c r="AS1931" s="11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1</v>
      </c>
      <c r="AZ1931" s="5">
        <v>0</v>
      </c>
    </row>
    <row r="1932" spans="1:52" ht="15.75" customHeight="1">
      <c r="A1932" s="4">
        <v>43405</v>
      </c>
      <c r="B1932" s="2" t="s">
        <v>27</v>
      </c>
      <c r="C1932" s="2">
        <v>7</v>
      </c>
      <c r="D1932" s="5" t="s">
        <v>20</v>
      </c>
      <c r="E1932" s="5">
        <v>85.360184000000004</v>
      </c>
      <c r="F1932" s="6">
        <f t="shared" si="0"/>
        <v>4.4468797625675567</v>
      </c>
      <c r="G1932" s="7">
        <v>22727.94</v>
      </c>
      <c r="H1932" s="31">
        <f t="shared" si="122"/>
        <v>421852.74000000005</v>
      </c>
      <c r="I1932" s="10">
        <f t="shared" si="121"/>
        <v>12.952411574772395</v>
      </c>
      <c r="J1932" s="10">
        <v>0</v>
      </c>
      <c r="K1932" s="10">
        <v>402.49</v>
      </c>
      <c r="L1932" s="6">
        <f t="shared" si="59"/>
        <v>5.9976702518294864</v>
      </c>
      <c r="M1932" s="11">
        <v>120.41</v>
      </c>
      <c r="N1932" s="11">
        <f t="shared" si="60"/>
        <v>4.7991732475558839</v>
      </c>
      <c r="O1932" s="5">
        <v>0</v>
      </c>
      <c r="P1932" s="12">
        <v>0</v>
      </c>
      <c r="Q1932" s="5">
        <v>0</v>
      </c>
      <c r="R1932" s="12">
        <v>0</v>
      </c>
      <c r="S1932" s="5">
        <f t="shared" si="61"/>
        <v>0</v>
      </c>
      <c r="T1932" s="5">
        <v>1667.862562</v>
      </c>
      <c r="U1932" s="5">
        <f t="shared" si="4"/>
        <v>7.4192981826413886</v>
      </c>
      <c r="V1932" s="12">
        <v>1</v>
      </c>
      <c r="W1932" s="12">
        <v>0</v>
      </c>
      <c r="X1932" s="5">
        <v>0.42307</v>
      </c>
      <c r="Y1932" s="6">
        <f t="shared" si="120"/>
        <v>101.46025838107732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1</v>
      </c>
      <c r="AR1932" s="6">
        <v>0</v>
      </c>
      <c r="AS1932" s="11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1</v>
      </c>
      <c r="AZ1932" s="5">
        <v>0</v>
      </c>
    </row>
    <row r="1933" spans="1:52" ht="15.75" customHeight="1">
      <c r="A1933" s="4">
        <v>43435</v>
      </c>
      <c r="B1933" s="2" t="s">
        <v>27</v>
      </c>
      <c r="C1933" s="2">
        <v>7</v>
      </c>
      <c r="D1933" s="5" t="s">
        <v>20</v>
      </c>
      <c r="E1933" s="5">
        <v>97.554496</v>
      </c>
      <c r="F1933" s="6">
        <f t="shared" si="0"/>
        <v>4.5804111551920794</v>
      </c>
      <c r="G1933" s="7">
        <v>26053.98</v>
      </c>
      <c r="H1933" s="31">
        <f t="shared" si="122"/>
        <v>447906.72000000003</v>
      </c>
      <c r="I1933" s="10">
        <f t="shared" si="121"/>
        <v>13.012340275431804</v>
      </c>
      <c r="J1933" s="10">
        <v>0</v>
      </c>
      <c r="K1933" s="10">
        <v>390.49</v>
      </c>
      <c r="L1933" s="6">
        <f t="shared" si="59"/>
        <v>5.9674023607572231</v>
      </c>
      <c r="M1933" s="11">
        <v>103.92</v>
      </c>
      <c r="N1933" s="11">
        <f t="shared" si="60"/>
        <v>4.6531981549986732</v>
      </c>
      <c r="O1933" s="5">
        <v>0</v>
      </c>
      <c r="P1933" s="12">
        <v>0</v>
      </c>
      <c r="Q1933" s="5">
        <v>0</v>
      </c>
      <c r="R1933" s="12">
        <v>0</v>
      </c>
      <c r="S1933" s="5">
        <f t="shared" si="61"/>
        <v>0</v>
      </c>
      <c r="T1933" s="5">
        <v>1667.862562</v>
      </c>
      <c r="U1933" s="5">
        <f t="shared" si="4"/>
        <v>7.4192981826413886</v>
      </c>
      <c r="V1933" s="12">
        <v>1</v>
      </c>
      <c r="W1933" s="12">
        <v>0</v>
      </c>
      <c r="X1933" s="5">
        <v>0.39315899999999998</v>
      </c>
      <c r="Y1933" s="6">
        <f t="shared" si="120"/>
        <v>94.287029864670089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1</v>
      </c>
      <c r="AS1933" s="11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1</v>
      </c>
      <c r="AZ1933" s="5">
        <v>0</v>
      </c>
    </row>
    <row r="1934" spans="1:52" ht="15.75" customHeight="1">
      <c r="A1934" s="4">
        <v>43466</v>
      </c>
      <c r="B1934" s="2" t="s">
        <v>27</v>
      </c>
      <c r="C1934" s="2">
        <v>7</v>
      </c>
      <c r="D1934" s="5" t="s">
        <v>20</v>
      </c>
      <c r="E1934" s="6">
        <v>89.891853999999995</v>
      </c>
      <c r="F1934" s="6">
        <f t="shared" si="0"/>
        <v>4.4986073255811991</v>
      </c>
      <c r="G1934" s="7">
        <v>24483.35</v>
      </c>
      <c r="H1934" s="31">
        <f t="shared" si="122"/>
        <v>472390.07</v>
      </c>
      <c r="I1934" s="10">
        <f t="shared" si="121"/>
        <v>13.065560342762653</v>
      </c>
      <c r="J1934" s="10">
        <v>0</v>
      </c>
      <c r="K1934" s="10">
        <v>401.35</v>
      </c>
      <c r="L1934" s="6">
        <f t="shared" si="59"/>
        <v>5.9948338645775863</v>
      </c>
      <c r="M1934" s="11">
        <v>114.64</v>
      </c>
      <c r="N1934" s="11">
        <f t="shared" si="60"/>
        <v>4.7504819171481456</v>
      </c>
      <c r="O1934" s="5">
        <v>0</v>
      </c>
      <c r="P1934" s="12">
        <v>0</v>
      </c>
      <c r="Q1934" s="5">
        <v>0</v>
      </c>
      <c r="R1934" s="12">
        <v>0</v>
      </c>
      <c r="S1934" s="5">
        <f t="shared" si="61"/>
        <v>0</v>
      </c>
      <c r="T1934" s="5">
        <v>1667.862562</v>
      </c>
      <c r="U1934" s="5">
        <f t="shared" si="4"/>
        <v>7.4192981826413886</v>
      </c>
      <c r="V1934" s="12">
        <v>1</v>
      </c>
      <c r="W1934" s="12">
        <v>0</v>
      </c>
      <c r="X1934" s="5">
        <v>0.38062600000000002</v>
      </c>
      <c r="Y1934" s="6">
        <f t="shared" si="120"/>
        <v>91.281377328943051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1</v>
      </c>
      <c r="AH1934" s="5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11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1</v>
      </c>
      <c r="AZ1934" s="5">
        <v>0</v>
      </c>
    </row>
    <row r="1935" spans="1:52" ht="15.75" customHeight="1">
      <c r="A1935" s="4">
        <v>43497</v>
      </c>
      <c r="B1935" s="2" t="s">
        <v>27</v>
      </c>
      <c r="C1935" s="2">
        <v>7</v>
      </c>
      <c r="D1935" s="5" t="s">
        <v>20</v>
      </c>
      <c r="E1935" s="6">
        <v>82.977096000000003</v>
      </c>
      <c r="F1935" s="6">
        <f t="shared" si="0"/>
        <v>4.4185646179076628</v>
      </c>
      <c r="G1935" s="7">
        <v>27255.05</v>
      </c>
      <c r="H1935" s="31">
        <f t="shared" si="122"/>
        <v>499645.12</v>
      </c>
      <c r="I1935" s="10">
        <f t="shared" si="121"/>
        <v>13.121653365405454</v>
      </c>
      <c r="J1935" s="10">
        <v>0</v>
      </c>
      <c r="K1935" s="10">
        <v>389.37</v>
      </c>
      <c r="L1935" s="6">
        <f t="shared" si="59"/>
        <v>5.9645300483677772</v>
      </c>
      <c r="M1935" s="11">
        <v>111.03</v>
      </c>
      <c r="N1935" s="11">
        <f t="shared" si="60"/>
        <v>4.7187666925706315</v>
      </c>
      <c r="O1935" s="5">
        <v>0</v>
      </c>
      <c r="P1935" s="12">
        <v>0</v>
      </c>
      <c r="Q1935" s="5">
        <v>0</v>
      </c>
      <c r="R1935" s="12">
        <v>0</v>
      </c>
      <c r="S1935" s="5">
        <f t="shared" si="61"/>
        <v>0</v>
      </c>
      <c r="T1935" s="5">
        <v>1667.862562</v>
      </c>
      <c r="U1935" s="5">
        <f t="shared" si="4"/>
        <v>7.4192981826413886</v>
      </c>
      <c r="V1935" s="12">
        <v>1</v>
      </c>
      <c r="W1935" s="12">
        <v>0</v>
      </c>
      <c r="X1935" s="5">
        <v>0.40325699999999998</v>
      </c>
      <c r="Y1935" s="6">
        <f t="shared" si="120"/>
        <v>96.7087229394145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1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11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1</v>
      </c>
      <c r="AZ1935" s="5">
        <v>0</v>
      </c>
    </row>
    <row r="1936" spans="1:52" ht="15.75" customHeight="1">
      <c r="A1936" s="4">
        <v>43525</v>
      </c>
      <c r="B1936" s="2" t="s">
        <v>27</v>
      </c>
      <c r="C1936" s="2">
        <v>7</v>
      </c>
      <c r="D1936" s="5" t="s">
        <v>20</v>
      </c>
      <c r="E1936" s="6">
        <v>62.232821999999999</v>
      </c>
      <c r="F1936" s="6">
        <f t="shared" si="0"/>
        <v>4.130882545455882</v>
      </c>
      <c r="G1936" s="7">
        <v>39727.699999999997</v>
      </c>
      <c r="H1936" s="31">
        <f t="shared" si="122"/>
        <v>539372.81999999995</v>
      </c>
      <c r="I1936" s="10">
        <f t="shared" si="121"/>
        <v>13.198162299096714</v>
      </c>
      <c r="J1936" s="10">
        <v>0</v>
      </c>
      <c r="K1936" s="10">
        <v>384.07</v>
      </c>
      <c r="L1936" s="6">
        <f t="shared" si="59"/>
        <v>5.950824827641287</v>
      </c>
      <c r="M1936" s="11">
        <v>120.82</v>
      </c>
      <c r="N1936" s="11">
        <f t="shared" si="60"/>
        <v>4.8025445454083382</v>
      </c>
      <c r="O1936" s="5">
        <v>0</v>
      </c>
      <c r="P1936" s="12">
        <v>0</v>
      </c>
      <c r="Q1936" s="5">
        <v>0</v>
      </c>
      <c r="R1936" s="12">
        <v>0</v>
      </c>
      <c r="S1936" s="5">
        <f t="shared" si="61"/>
        <v>0</v>
      </c>
      <c r="T1936" s="5">
        <v>1667.862562</v>
      </c>
      <c r="U1936" s="5">
        <f t="shared" si="4"/>
        <v>7.4192981826413886</v>
      </c>
      <c r="V1936" s="12">
        <v>1</v>
      </c>
      <c r="W1936" s="12">
        <v>0</v>
      </c>
      <c r="X1936" s="5">
        <v>0.395011</v>
      </c>
      <c r="Y1936" s="6">
        <f t="shared" si="120"/>
        <v>94.73117480172958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6">
        <v>1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11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1</v>
      </c>
      <c r="AZ1936" s="5">
        <v>0</v>
      </c>
    </row>
    <row r="1937" spans="1:52" ht="15.75" customHeight="1">
      <c r="A1937" s="4">
        <v>43556</v>
      </c>
      <c r="B1937" s="2" t="s">
        <v>27</v>
      </c>
      <c r="C1937" s="2">
        <v>7</v>
      </c>
      <c r="D1937" s="5" t="s">
        <v>20</v>
      </c>
      <c r="E1937" s="6">
        <v>48.403306000000001</v>
      </c>
      <c r="F1937" s="6">
        <f t="shared" si="0"/>
        <v>3.8795681171749763</v>
      </c>
      <c r="G1937" s="7">
        <v>38341.85</v>
      </c>
      <c r="H1937" s="31">
        <f t="shared" si="122"/>
        <v>577714.66999999993</v>
      </c>
      <c r="I1937" s="10">
        <f t="shared" si="121"/>
        <v>13.266835375249952</v>
      </c>
      <c r="J1937" s="10">
        <v>0</v>
      </c>
      <c r="K1937" s="10">
        <v>374.23</v>
      </c>
      <c r="L1937" s="6">
        <f t="shared" si="59"/>
        <v>5.9248705816579976</v>
      </c>
      <c r="M1937" s="11">
        <v>119.07</v>
      </c>
      <c r="N1937" s="11">
        <f t="shared" si="60"/>
        <v>4.7880749060426266</v>
      </c>
      <c r="O1937" s="5">
        <v>0</v>
      </c>
      <c r="P1937" s="12">
        <v>0</v>
      </c>
      <c r="Q1937" s="5">
        <v>0</v>
      </c>
      <c r="R1937" s="12">
        <v>0</v>
      </c>
      <c r="S1937" s="5">
        <f t="shared" si="61"/>
        <v>0</v>
      </c>
      <c r="T1937" s="5">
        <v>1667.862562</v>
      </c>
      <c r="U1937" s="5">
        <f t="shared" si="4"/>
        <v>7.4192981826413886</v>
      </c>
      <c r="V1937" s="12">
        <v>1</v>
      </c>
      <c r="W1937" s="12">
        <v>0</v>
      </c>
      <c r="X1937" s="5">
        <v>0.39940700000000001</v>
      </c>
      <c r="Y1937" s="6">
        <f t="shared" si="120"/>
        <v>95.785419479544629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6">
        <v>0</v>
      </c>
      <c r="AJ1937" s="6">
        <v>1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11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1</v>
      </c>
      <c r="AZ1937" s="5">
        <v>0</v>
      </c>
    </row>
    <row r="1938" spans="1:52" ht="15.75" customHeight="1">
      <c r="A1938" s="9">
        <v>43586</v>
      </c>
      <c r="B1938" s="2" t="s">
        <v>27</v>
      </c>
      <c r="C1938" s="2">
        <v>7</v>
      </c>
      <c r="D1938" s="5" t="s">
        <v>20</v>
      </c>
      <c r="E1938" s="6">
        <v>103.72136999999999</v>
      </c>
      <c r="F1938" s="6">
        <f t="shared" si="0"/>
        <v>4.6417081692218725</v>
      </c>
      <c r="G1938" s="7">
        <v>34646.25</v>
      </c>
      <c r="H1938" s="31">
        <f t="shared" si="122"/>
        <v>612360.91999999993</v>
      </c>
      <c r="I1938" s="10">
        <f t="shared" si="121"/>
        <v>13.325077126229107</v>
      </c>
      <c r="J1938" s="10">
        <v>0</v>
      </c>
      <c r="K1938" s="10">
        <v>425.1</v>
      </c>
      <c r="L1938" s="6">
        <f t="shared" si="59"/>
        <v>6.0523244353647447</v>
      </c>
      <c r="M1938" s="11">
        <v>119.18</v>
      </c>
      <c r="N1938" s="11">
        <f t="shared" si="60"/>
        <v>4.7889906189057818</v>
      </c>
      <c r="O1938" s="5">
        <v>0</v>
      </c>
      <c r="P1938" s="12">
        <v>0</v>
      </c>
      <c r="Q1938" s="5">
        <v>0</v>
      </c>
      <c r="R1938" s="12">
        <v>0</v>
      </c>
      <c r="S1938" s="5">
        <f t="shared" si="61"/>
        <v>0</v>
      </c>
      <c r="T1938" s="5">
        <v>1667.862562</v>
      </c>
      <c r="U1938" s="5">
        <f t="shared" si="4"/>
        <v>7.4192981826413886</v>
      </c>
      <c r="V1938" s="12">
        <v>1</v>
      </c>
      <c r="W1938" s="12">
        <v>0</v>
      </c>
      <c r="X1938" s="5">
        <v>0.39566899999999999</v>
      </c>
      <c r="Y1938" s="6">
        <f t="shared" si="120"/>
        <v>94.888975756689149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6">
        <v>0</v>
      </c>
      <c r="AJ1938" s="6">
        <v>0</v>
      </c>
      <c r="AK1938" s="6">
        <v>1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11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1</v>
      </c>
      <c r="AZ1938" s="5">
        <v>0</v>
      </c>
    </row>
    <row r="1939" spans="1:52" ht="15.75" customHeight="1">
      <c r="A1939" s="4">
        <v>43617</v>
      </c>
      <c r="B1939" s="2" t="s">
        <v>27</v>
      </c>
      <c r="C1939" s="2">
        <v>7</v>
      </c>
      <c r="D1939" s="5" t="s">
        <v>20</v>
      </c>
      <c r="E1939" s="6">
        <v>69.147580000000005</v>
      </c>
      <c r="F1939" s="6">
        <f t="shared" si="0"/>
        <v>4.2362430611137087</v>
      </c>
      <c r="G1939" s="7">
        <v>35108.199999999997</v>
      </c>
      <c r="H1939" s="31">
        <f t="shared" si="122"/>
        <v>647469.11999999988</v>
      </c>
      <c r="I1939" s="10">
        <f t="shared" si="121"/>
        <v>13.380826380298881</v>
      </c>
      <c r="J1939" s="10">
        <v>0</v>
      </c>
      <c r="K1939" s="10">
        <v>374.76</v>
      </c>
      <c r="L1939" s="6">
        <f t="shared" si="59"/>
        <v>5.9262858210829874</v>
      </c>
      <c r="M1939" s="11">
        <v>121.86</v>
      </c>
      <c r="N1939" s="11">
        <f t="shared" si="60"/>
        <v>4.8110454957357813</v>
      </c>
      <c r="O1939" s="5">
        <v>0</v>
      </c>
      <c r="P1939" s="12">
        <v>0</v>
      </c>
      <c r="Q1939" s="5">
        <v>0</v>
      </c>
      <c r="R1939" s="12">
        <v>0</v>
      </c>
      <c r="S1939" s="5">
        <f t="shared" si="61"/>
        <v>0</v>
      </c>
      <c r="T1939" s="5">
        <v>1667.862562</v>
      </c>
      <c r="U1939" s="5">
        <f t="shared" si="4"/>
        <v>7.4192981826413886</v>
      </c>
      <c r="V1939" s="12">
        <v>1</v>
      </c>
      <c r="W1939" s="12">
        <v>0</v>
      </c>
      <c r="X1939" s="5">
        <v>0.39644800000000002</v>
      </c>
      <c r="Y1939" s="6">
        <f t="shared" si="120"/>
        <v>95.075794820387515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6">
        <v>0</v>
      </c>
      <c r="AJ1939" s="6">
        <v>0</v>
      </c>
      <c r="AK1939" s="6">
        <v>0</v>
      </c>
      <c r="AL1939" s="6">
        <v>1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11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1</v>
      </c>
      <c r="AZ1939" s="5">
        <v>0</v>
      </c>
    </row>
    <row r="1940" spans="1:52" ht="15.75" customHeight="1">
      <c r="A1940" s="4">
        <v>43647</v>
      </c>
      <c r="B1940" s="2" t="s">
        <v>27</v>
      </c>
      <c r="C1940" s="2">
        <v>7</v>
      </c>
      <c r="D1940" s="5" t="s">
        <v>20</v>
      </c>
      <c r="E1940" s="6">
        <v>110.636128</v>
      </c>
      <c r="F1940" s="6">
        <f t="shared" si="0"/>
        <v>4.7062466903594444</v>
      </c>
      <c r="G1940" s="7">
        <v>35570.15</v>
      </c>
      <c r="H1940" s="31">
        <f t="shared" si="122"/>
        <v>683039.2699999999</v>
      </c>
      <c r="I1940" s="10">
        <f t="shared" si="121"/>
        <v>13.434307633239754</v>
      </c>
      <c r="J1940" s="10">
        <v>0</v>
      </c>
      <c r="K1940" s="10">
        <v>428.56</v>
      </c>
      <c r="L1940" s="6">
        <f t="shared" si="59"/>
        <v>6.0604307515727047</v>
      </c>
      <c r="M1940" s="11">
        <v>110.52</v>
      </c>
      <c r="N1940" s="11">
        <f t="shared" si="60"/>
        <v>4.7142039470122139</v>
      </c>
      <c r="O1940" s="5">
        <v>0</v>
      </c>
      <c r="P1940" s="12">
        <v>0</v>
      </c>
      <c r="Q1940" s="5">
        <v>0</v>
      </c>
      <c r="R1940" s="12">
        <v>0</v>
      </c>
      <c r="S1940" s="5">
        <f t="shared" si="61"/>
        <v>0</v>
      </c>
      <c r="T1940" s="5">
        <v>1667.862562</v>
      </c>
      <c r="U1940" s="5">
        <f t="shared" si="4"/>
        <v>7.4192981826413886</v>
      </c>
      <c r="V1940" s="12">
        <v>1</v>
      </c>
      <c r="W1940" s="12">
        <v>0</v>
      </c>
      <c r="X1940" s="5">
        <v>0.389963</v>
      </c>
      <c r="Y1940" s="6">
        <f t="shared" si="120"/>
        <v>93.520568083437851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6">
        <v>0</v>
      </c>
      <c r="AJ1940" s="6">
        <v>0</v>
      </c>
      <c r="AK1940" s="6">
        <v>0</v>
      </c>
      <c r="AL1940" s="6">
        <v>0</v>
      </c>
      <c r="AM1940" s="6">
        <v>1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11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1</v>
      </c>
      <c r="AZ1940" s="5">
        <v>0</v>
      </c>
    </row>
    <row r="1941" spans="1:52" ht="15.75" customHeight="1">
      <c r="A1941" s="4">
        <v>43678</v>
      </c>
      <c r="B1941" s="2" t="s">
        <v>27</v>
      </c>
      <c r="C1941" s="2">
        <v>7</v>
      </c>
      <c r="D1941" s="5" t="s">
        <v>20</v>
      </c>
      <c r="E1941" s="6">
        <v>79.519717</v>
      </c>
      <c r="F1941" s="6">
        <f t="shared" si="0"/>
        <v>4.3760050034888671</v>
      </c>
      <c r="G1941" s="7">
        <v>39265.75</v>
      </c>
      <c r="H1941" s="31">
        <f t="shared" si="122"/>
        <v>722305.0199999999</v>
      </c>
      <c r="I1941" s="10">
        <f t="shared" si="121"/>
        <v>13.490202794035554</v>
      </c>
      <c r="J1941" s="10">
        <v>0</v>
      </c>
      <c r="K1941" s="10">
        <v>388</v>
      </c>
      <c r="L1941" s="6">
        <f t="shared" si="59"/>
        <v>5.9610053396232736</v>
      </c>
      <c r="M1941" s="11">
        <v>110.62</v>
      </c>
      <c r="N1941" s="11">
        <f t="shared" si="60"/>
        <v>4.7151002453602873</v>
      </c>
      <c r="O1941" s="5">
        <v>0</v>
      </c>
      <c r="P1941" s="12">
        <v>0</v>
      </c>
      <c r="Q1941" s="5">
        <v>0</v>
      </c>
      <c r="R1941" s="12">
        <v>0</v>
      </c>
      <c r="S1941" s="5">
        <f t="shared" si="61"/>
        <v>0</v>
      </c>
      <c r="T1941" s="5">
        <v>1667.862562</v>
      </c>
      <c r="U1941" s="5">
        <f t="shared" si="4"/>
        <v>7.4192981826413886</v>
      </c>
      <c r="V1941" s="12">
        <v>1</v>
      </c>
      <c r="W1941" s="12">
        <v>0</v>
      </c>
      <c r="X1941" s="5">
        <v>0.38854100000000003</v>
      </c>
      <c r="Y1941" s="6">
        <f t="shared" si="120"/>
        <v>93.179545350987226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1</v>
      </c>
      <c r="AO1941" s="6">
        <v>0</v>
      </c>
      <c r="AP1941" s="6">
        <v>0</v>
      </c>
      <c r="AQ1941" s="6">
        <v>0</v>
      </c>
      <c r="AR1941" s="6">
        <v>0</v>
      </c>
      <c r="AS1941" s="11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1</v>
      </c>
      <c r="AZ1941" s="5">
        <v>0</v>
      </c>
    </row>
    <row r="1942" spans="1:52" ht="15.75" customHeight="1">
      <c r="A1942" s="4">
        <v>43709</v>
      </c>
      <c r="B1942" s="2" t="s">
        <v>27</v>
      </c>
      <c r="C1942" s="2">
        <v>7</v>
      </c>
      <c r="D1942" s="5" t="s">
        <v>20</v>
      </c>
      <c r="E1942" s="6">
        <v>76.062337999999997</v>
      </c>
      <c r="F1942" s="6">
        <f t="shared" si="0"/>
        <v>4.3315532409180335</v>
      </c>
      <c r="G1942" s="7">
        <v>36032.1</v>
      </c>
      <c r="H1942" s="31">
        <f t="shared" si="122"/>
        <v>758337.11999999988</v>
      </c>
      <c r="I1942" s="10">
        <f t="shared" si="121"/>
        <v>13.538883315093205</v>
      </c>
      <c r="J1942" s="10">
        <v>0</v>
      </c>
      <c r="K1942" s="10">
        <v>390.59</v>
      </c>
      <c r="L1942" s="6">
        <f t="shared" si="59"/>
        <v>5.967658416476346</v>
      </c>
      <c r="M1942" s="11">
        <v>122.68</v>
      </c>
      <c r="N1942" s="11">
        <f t="shared" si="60"/>
        <v>4.8176975848391121</v>
      </c>
      <c r="O1942" s="5">
        <v>0</v>
      </c>
      <c r="P1942" s="12">
        <v>0</v>
      </c>
      <c r="Q1942" s="5">
        <v>0</v>
      </c>
      <c r="R1942" s="12">
        <v>0</v>
      </c>
      <c r="S1942" s="5">
        <f t="shared" si="61"/>
        <v>0</v>
      </c>
      <c r="T1942" s="5">
        <v>1667.862562</v>
      </c>
      <c r="U1942" s="5">
        <f t="shared" si="4"/>
        <v>7.4192981826413886</v>
      </c>
      <c r="V1942" s="12">
        <v>1</v>
      </c>
      <c r="W1942" s="12">
        <v>0</v>
      </c>
      <c r="X1942" s="5">
        <v>0.40027499999999999</v>
      </c>
      <c r="Y1942" s="6">
        <f t="shared" si="120"/>
        <v>95.99358244140619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1</v>
      </c>
      <c r="AP1942" s="6">
        <v>0</v>
      </c>
      <c r="AQ1942" s="6">
        <v>0</v>
      </c>
      <c r="AR1942" s="6">
        <v>0</v>
      </c>
      <c r="AS1942" s="11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1</v>
      </c>
      <c r="AZ1942" s="5">
        <v>0</v>
      </c>
    </row>
    <row r="1943" spans="1:52" ht="15.75" customHeight="1">
      <c r="A1943" s="4">
        <v>43739</v>
      </c>
      <c r="B1943" s="2" t="s">
        <v>27</v>
      </c>
      <c r="C1943" s="2">
        <v>7</v>
      </c>
      <c r="D1943" s="5" t="s">
        <v>20</v>
      </c>
      <c r="E1943" s="6">
        <v>131.380402</v>
      </c>
      <c r="F1943" s="6">
        <f t="shared" si="0"/>
        <v>4.8780969472861031</v>
      </c>
      <c r="G1943" s="7">
        <v>22173.599999999999</v>
      </c>
      <c r="H1943" s="31">
        <f t="shared" si="122"/>
        <v>780510.71999999986</v>
      </c>
      <c r="I1943" s="10">
        <f t="shared" si="121"/>
        <v>13.567703753628697</v>
      </c>
      <c r="J1943" s="10">
        <v>0</v>
      </c>
      <c r="K1943" s="10">
        <v>405.46</v>
      </c>
      <c r="L1943" s="6">
        <f t="shared" si="59"/>
        <v>6.0050222250400473</v>
      </c>
      <c r="M1943" s="11">
        <v>124.85</v>
      </c>
      <c r="N1943" s="11">
        <f t="shared" si="60"/>
        <v>4.8350907215813246</v>
      </c>
      <c r="O1943" s="5">
        <v>0</v>
      </c>
      <c r="P1943" s="12">
        <v>0</v>
      </c>
      <c r="Q1943" s="5">
        <v>0</v>
      </c>
      <c r="R1943" s="12">
        <v>0</v>
      </c>
      <c r="S1943" s="5">
        <f t="shared" si="61"/>
        <v>0</v>
      </c>
      <c r="T1943" s="5">
        <v>1667.862562</v>
      </c>
      <c r="U1943" s="5">
        <f t="shared" si="4"/>
        <v>7.4192981826413886</v>
      </c>
      <c r="V1943" s="12">
        <v>1</v>
      </c>
      <c r="W1943" s="12">
        <v>0</v>
      </c>
      <c r="X1943" s="5">
        <v>0.38881700000000002</v>
      </c>
      <c r="Y1943" s="6">
        <f t="shared" si="120"/>
        <v>93.245735417201274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1</v>
      </c>
      <c r="AQ1943" s="6">
        <v>0</v>
      </c>
      <c r="AR1943" s="6">
        <v>0</v>
      </c>
      <c r="AS1943" s="11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1</v>
      </c>
      <c r="AZ1943" s="5">
        <v>0</v>
      </c>
    </row>
    <row r="1944" spans="1:52" ht="15.75" customHeight="1">
      <c r="A1944" s="4">
        <v>43770</v>
      </c>
      <c r="B1944" s="2" t="s">
        <v>27</v>
      </c>
      <c r="C1944" s="2">
        <v>7</v>
      </c>
      <c r="D1944" s="5" t="s">
        <v>20</v>
      </c>
      <c r="E1944" s="6">
        <v>96.806612000000001</v>
      </c>
      <c r="F1944" s="6">
        <f t="shared" si="0"/>
        <v>4.5727152977349217</v>
      </c>
      <c r="G1944" s="7">
        <v>18939.95</v>
      </c>
      <c r="H1944" s="31">
        <f t="shared" si="122"/>
        <v>799450.66999999981</v>
      </c>
      <c r="I1944" s="10">
        <f t="shared" si="121"/>
        <v>13.591680108289392</v>
      </c>
      <c r="J1944" s="10">
        <v>0</v>
      </c>
      <c r="K1944" s="10">
        <v>410.6</v>
      </c>
      <c r="L1944" s="6">
        <f t="shared" si="59"/>
        <v>6.0176195045848333</v>
      </c>
      <c r="M1944" s="11">
        <v>116.7</v>
      </c>
      <c r="N1944" s="11">
        <f t="shared" si="60"/>
        <v>4.7681390142662314</v>
      </c>
      <c r="O1944" s="5">
        <v>0</v>
      </c>
      <c r="P1944" s="12">
        <v>0</v>
      </c>
      <c r="Q1944" s="5">
        <v>0</v>
      </c>
      <c r="R1944" s="12">
        <v>0</v>
      </c>
      <c r="S1944" s="5">
        <f t="shared" si="61"/>
        <v>0</v>
      </c>
      <c r="T1944" s="5">
        <v>1667.862562</v>
      </c>
      <c r="U1944" s="5">
        <f t="shared" si="4"/>
        <v>7.4192981826413886</v>
      </c>
      <c r="V1944" s="12">
        <v>1</v>
      </c>
      <c r="W1944" s="12">
        <v>0</v>
      </c>
      <c r="X1944" s="5">
        <v>0.39333099999999999</v>
      </c>
      <c r="Y1944" s="6">
        <f t="shared" si="120"/>
        <v>94.328278746513632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1</v>
      </c>
      <c r="AR1944" s="6">
        <v>0</v>
      </c>
      <c r="AS1944" s="11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1</v>
      </c>
      <c r="AZ1944" s="5">
        <v>0</v>
      </c>
    </row>
    <row r="1945" spans="1:52" ht="15.75" customHeight="1">
      <c r="A1945" s="4">
        <v>43800</v>
      </c>
      <c r="B1945" s="2" t="s">
        <v>27</v>
      </c>
      <c r="C1945" s="2">
        <v>7</v>
      </c>
      <c r="D1945" s="5" t="s">
        <v>20</v>
      </c>
      <c r="E1945" s="6">
        <v>110.636128</v>
      </c>
      <c r="F1945" s="6">
        <f t="shared" si="0"/>
        <v>4.7062466903594444</v>
      </c>
      <c r="G1945" s="7">
        <v>21711.65</v>
      </c>
      <c r="H1945" s="31">
        <f t="shared" si="122"/>
        <v>821162.31999999983</v>
      </c>
      <c r="I1945" s="10">
        <f t="shared" si="121"/>
        <v>13.61847607900212</v>
      </c>
      <c r="J1945" s="10">
        <v>0</v>
      </c>
      <c r="K1945" s="10">
        <v>446.14</v>
      </c>
      <c r="L1945" s="6">
        <f t="shared" si="59"/>
        <v>6.1006328041086357</v>
      </c>
      <c r="M1945" s="11">
        <v>117.94</v>
      </c>
      <c r="N1945" s="11">
        <f t="shared" si="60"/>
        <v>4.7786191642784477</v>
      </c>
      <c r="O1945" s="5">
        <v>0</v>
      </c>
      <c r="P1945" s="12">
        <v>0</v>
      </c>
      <c r="Q1945" s="5">
        <v>0</v>
      </c>
      <c r="R1945" s="12">
        <v>0</v>
      </c>
      <c r="S1945" s="5">
        <f t="shared" si="61"/>
        <v>0</v>
      </c>
      <c r="T1945" s="5">
        <v>1667.862562</v>
      </c>
      <c r="U1945" s="5">
        <f t="shared" si="4"/>
        <v>7.4192981826413886</v>
      </c>
      <c r="V1945" s="12">
        <v>1</v>
      </c>
      <c r="W1945" s="12">
        <v>0</v>
      </c>
      <c r="X1945" s="5">
        <v>0.39967999999999998</v>
      </c>
      <c r="Y1945" s="6">
        <f t="shared" si="120"/>
        <v>95.850890088517218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1</v>
      </c>
      <c r="AS1945" s="11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1</v>
      </c>
      <c r="AZ1945" s="5">
        <v>0</v>
      </c>
    </row>
    <row r="1946" spans="1:52" ht="15.75" customHeight="1">
      <c r="A1946" s="4">
        <v>43831</v>
      </c>
      <c r="B1946" s="2" t="s">
        <v>27</v>
      </c>
      <c r="C1946" s="2">
        <v>7</v>
      </c>
      <c r="D1946" s="5" t="s">
        <v>20</v>
      </c>
      <c r="E1946" s="6">
        <v>85.854547999999994</v>
      </c>
      <c r="F1946" s="6">
        <f t="shared" si="0"/>
        <v>4.4526545620614408</v>
      </c>
      <c r="G1946" s="7">
        <v>19586.68</v>
      </c>
      <c r="H1946" s="31">
        <f t="shared" si="122"/>
        <v>840748.99999999988</v>
      </c>
      <c r="I1946" s="10">
        <f t="shared" si="121"/>
        <v>13.642048440187596</v>
      </c>
      <c r="J1946" s="10">
        <v>0</v>
      </c>
      <c r="K1946" s="10">
        <v>445.58</v>
      </c>
      <c r="L1946" s="6">
        <f t="shared" si="59"/>
        <v>6.0993768043023771</v>
      </c>
      <c r="M1946" s="11">
        <v>141.65</v>
      </c>
      <c r="N1946" s="11">
        <f t="shared" si="60"/>
        <v>4.960394077659509</v>
      </c>
      <c r="O1946" s="5">
        <v>0</v>
      </c>
      <c r="P1946" s="12">
        <v>0</v>
      </c>
      <c r="Q1946" s="5">
        <v>0</v>
      </c>
      <c r="R1946" s="12">
        <v>0</v>
      </c>
      <c r="S1946" s="5">
        <f t="shared" si="61"/>
        <v>0</v>
      </c>
      <c r="T1946" s="5">
        <v>1667.862562</v>
      </c>
      <c r="U1946" s="5">
        <f t="shared" si="4"/>
        <v>7.4192981826413886</v>
      </c>
      <c r="V1946" s="12">
        <v>1</v>
      </c>
      <c r="W1946" s="12">
        <v>0</v>
      </c>
      <c r="X1946" s="5">
        <v>0.39418999999999998</v>
      </c>
      <c r="Y1946" s="6">
        <f t="shared" si="120"/>
        <v>94.53428333665083</v>
      </c>
      <c r="Z1946" s="5">
        <v>892</v>
      </c>
      <c r="AA1946" s="5">
        <v>1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1</v>
      </c>
      <c r="AH1946" s="5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11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1</v>
      </c>
      <c r="AZ1946" s="5">
        <v>0</v>
      </c>
    </row>
    <row r="1947" spans="1:52" ht="15.75" customHeight="1">
      <c r="A1947" s="4">
        <v>43862</v>
      </c>
      <c r="B1947" s="2" t="s">
        <v>27</v>
      </c>
      <c r="C1947" s="2">
        <v>7</v>
      </c>
      <c r="D1947" s="5" t="s">
        <v>20</v>
      </c>
      <c r="E1947" s="6">
        <v>79.250352000000007</v>
      </c>
      <c r="F1947" s="6">
        <f t="shared" si="0"/>
        <v>4.3726118543879045</v>
      </c>
      <c r="G1947" s="7">
        <v>21804.04</v>
      </c>
      <c r="H1947" s="31">
        <f t="shared" si="122"/>
        <v>862553.03999999992</v>
      </c>
      <c r="I1947" s="10">
        <f t="shared" si="121"/>
        <v>13.667651921649046</v>
      </c>
      <c r="J1947" s="10">
        <v>0</v>
      </c>
      <c r="K1947" s="10">
        <v>422.61</v>
      </c>
      <c r="L1947" s="6">
        <f t="shared" si="59"/>
        <v>6.0464497679403255</v>
      </c>
      <c r="M1947" s="11">
        <v>138.35</v>
      </c>
      <c r="N1947" s="11">
        <f t="shared" si="60"/>
        <v>4.9369887539279569</v>
      </c>
      <c r="O1947" s="5">
        <v>0</v>
      </c>
      <c r="P1947" s="12">
        <v>0</v>
      </c>
      <c r="Q1947" s="5">
        <v>0</v>
      </c>
      <c r="R1947" s="12">
        <v>0</v>
      </c>
      <c r="S1947" s="5">
        <f t="shared" si="61"/>
        <v>0</v>
      </c>
      <c r="T1947" s="5">
        <v>1667.862562</v>
      </c>
      <c r="U1947" s="5">
        <f t="shared" si="4"/>
        <v>7.4192981826413886</v>
      </c>
      <c r="V1947" s="12">
        <v>1</v>
      </c>
      <c r="W1947" s="12">
        <v>0</v>
      </c>
      <c r="X1947" s="5">
        <v>0.39850200000000002</v>
      </c>
      <c r="Y1947" s="6">
        <f t="shared" si="120"/>
        <v>95.568383211705097</v>
      </c>
      <c r="Z1947" s="5">
        <v>0</v>
      </c>
      <c r="AA1947" s="5">
        <v>3</v>
      </c>
      <c r="AB1947" s="5">
        <v>1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1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11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1</v>
      </c>
      <c r="AZ1947" s="5">
        <v>0</v>
      </c>
    </row>
    <row r="1948" spans="1:52" ht="15.75" customHeight="1">
      <c r="A1948" s="4">
        <v>43891</v>
      </c>
      <c r="B1948" s="2" t="s">
        <v>27</v>
      </c>
      <c r="C1948" s="2">
        <v>7</v>
      </c>
      <c r="D1948" s="5" t="s">
        <v>20</v>
      </c>
      <c r="E1948" s="6">
        <v>59.437764000000001</v>
      </c>
      <c r="F1948" s="6">
        <f t="shared" si="0"/>
        <v>4.0849297819361237</v>
      </c>
      <c r="G1948" s="7">
        <v>31782.16</v>
      </c>
      <c r="H1948" s="31">
        <f t="shared" si="122"/>
        <v>894335.2</v>
      </c>
      <c r="I1948" s="10">
        <f t="shared" si="121"/>
        <v>13.703835927953277</v>
      </c>
      <c r="J1948" s="10">
        <v>0</v>
      </c>
      <c r="K1948" s="10">
        <v>396.85</v>
      </c>
      <c r="L1948" s="6">
        <f t="shared" si="59"/>
        <v>5.9835583755368846</v>
      </c>
      <c r="M1948" s="11">
        <v>120.82</v>
      </c>
      <c r="N1948" s="11">
        <f t="shared" si="60"/>
        <v>4.8025445454083382</v>
      </c>
      <c r="O1948" s="5">
        <v>0</v>
      </c>
      <c r="P1948" s="12">
        <v>0</v>
      </c>
      <c r="Q1948" s="5">
        <v>0</v>
      </c>
      <c r="R1948" s="12">
        <v>0</v>
      </c>
      <c r="S1948" s="5">
        <f t="shared" si="61"/>
        <v>0</v>
      </c>
      <c r="T1948" s="5">
        <v>1667.862562</v>
      </c>
      <c r="U1948" s="5">
        <f t="shared" si="4"/>
        <v>7.4192981826413886</v>
      </c>
      <c r="V1948" s="12">
        <v>1</v>
      </c>
      <c r="W1948" s="12">
        <v>0</v>
      </c>
      <c r="X1948" s="5">
        <v>0.39423799999999998</v>
      </c>
      <c r="Y1948" s="6">
        <f t="shared" si="120"/>
        <v>94.545794652514147</v>
      </c>
      <c r="Z1948" s="5">
        <v>384</v>
      </c>
      <c r="AA1948" s="5">
        <v>1251</v>
      </c>
      <c r="AB1948" s="5">
        <v>7</v>
      </c>
      <c r="AC1948" s="5">
        <v>32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6">
        <v>1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11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1</v>
      </c>
      <c r="AZ1948" s="5">
        <v>0</v>
      </c>
    </row>
    <row r="1949" spans="1:52" ht="15.75" customHeight="1">
      <c r="A1949" s="4">
        <v>43922</v>
      </c>
      <c r="B1949" s="2" t="s">
        <v>27</v>
      </c>
      <c r="C1949" s="2">
        <v>7</v>
      </c>
      <c r="D1949" s="5" t="s">
        <v>20</v>
      </c>
      <c r="E1949" s="6">
        <v>46.229371999999998</v>
      </c>
      <c r="F1949" s="6">
        <f t="shared" si="0"/>
        <v>3.8336153536552176</v>
      </c>
      <c r="G1949" s="7">
        <v>30673.48</v>
      </c>
      <c r="H1949" s="31">
        <f t="shared" si="122"/>
        <v>925008.67999999993</v>
      </c>
      <c r="I1949" s="10">
        <f t="shared" si="121"/>
        <v>13.737558400234319</v>
      </c>
      <c r="J1949" s="10">
        <v>0</v>
      </c>
      <c r="K1949" s="10">
        <v>282.60000000000002</v>
      </c>
      <c r="L1949" s="6">
        <f t="shared" si="59"/>
        <v>5.6440324702504272</v>
      </c>
      <c r="M1949" s="11">
        <v>55.67</v>
      </c>
      <c r="N1949" s="11">
        <f t="shared" si="60"/>
        <v>4.0372449701815283</v>
      </c>
      <c r="O1949" s="5">
        <v>0</v>
      </c>
      <c r="P1949" s="12">
        <v>0</v>
      </c>
      <c r="Q1949" s="5">
        <v>0</v>
      </c>
      <c r="R1949" s="12">
        <v>0</v>
      </c>
      <c r="S1949" s="5">
        <f t="shared" si="61"/>
        <v>0</v>
      </c>
      <c r="T1949" s="5">
        <v>1667.862562</v>
      </c>
      <c r="U1949" s="5">
        <f t="shared" si="4"/>
        <v>7.4192981826413886</v>
      </c>
      <c r="V1949" s="12">
        <v>1</v>
      </c>
      <c r="W1949" s="12">
        <v>0</v>
      </c>
      <c r="X1949" s="5">
        <v>0.40380300000000002</v>
      </c>
      <c r="Y1949" s="6">
        <f t="shared" si="120"/>
        <v>96.839664157359707</v>
      </c>
      <c r="Z1949" s="5">
        <v>65</v>
      </c>
      <c r="AA1949" s="5">
        <v>34863</v>
      </c>
      <c r="AB1949" s="5">
        <v>1</v>
      </c>
      <c r="AC1949" s="5">
        <v>1154</v>
      </c>
      <c r="AD1949" s="5">
        <v>0</v>
      </c>
      <c r="AE1949" s="5">
        <v>0</v>
      </c>
      <c r="AF1949" s="5">
        <v>1</v>
      </c>
      <c r="AG1949" s="5">
        <v>0</v>
      </c>
      <c r="AH1949" s="5">
        <v>0</v>
      </c>
      <c r="AI1949" s="6">
        <v>0</v>
      </c>
      <c r="AJ1949" s="6">
        <v>1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0</v>
      </c>
      <c r="AR1949" s="6">
        <v>0</v>
      </c>
      <c r="AS1949" s="11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1</v>
      </c>
      <c r="AZ1949" s="5">
        <v>0</v>
      </c>
    </row>
    <row r="1950" spans="1:52" ht="15.75" customHeight="1">
      <c r="A1950" s="9">
        <v>43952</v>
      </c>
      <c r="B1950" s="2" t="s">
        <v>27</v>
      </c>
      <c r="C1950" s="2">
        <v>7</v>
      </c>
      <c r="D1950" s="5" t="s">
        <v>20</v>
      </c>
      <c r="E1950" s="6">
        <v>99.062939999999998</v>
      </c>
      <c r="F1950" s="6">
        <f t="shared" si="0"/>
        <v>4.5957554057021142</v>
      </c>
      <c r="G1950" s="7">
        <v>27717</v>
      </c>
      <c r="H1950" s="31">
        <f t="shared" si="122"/>
        <v>952725.67999999993</v>
      </c>
      <c r="I1950" s="10">
        <f t="shared" si="121"/>
        <v>13.767082292301676</v>
      </c>
      <c r="J1950" s="10">
        <v>0</v>
      </c>
      <c r="K1950" s="10">
        <v>315.67</v>
      </c>
      <c r="L1950" s="6">
        <f t="shared" si="59"/>
        <v>5.7546973641243069</v>
      </c>
      <c r="M1950" s="11">
        <v>92.99</v>
      </c>
      <c r="N1950" s="11">
        <f t="shared" si="60"/>
        <v>4.5431883936322102</v>
      </c>
      <c r="O1950" s="5">
        <v>0</v>
      </c>
      <c r="P1950" s="12">
        <v>0</v>
      </c>
      <c r="Q1950" s="5">
        <v>0</v>
      </c>
      <c r="R1950" s="12">
        <v>0</v>
      </c>
      <c r="S1950" s="5">
        <f t="shared" si="61"/>
        <v>0</v>
      </c>
      <c r="T1950" s="5">
        <v>1667.862562</v>
      </c>
      <c r="U1950" s="5">
        <f t="shared" si="4"/>
        <v>7.4192981826413886</v>
      </c>
      <c r="V1950" s="12">
        <v>1</v>
      </c>
      <c r="W1950" s="12">
        <v>0</v>
      </c>
      <c r="X1950" s="5">
        <v>0.403113</v>
      </c>
      <c r="Y1950" s="6">
        <f t="shared" si="120"/>
        <v>96.674188991824579</v>
      </c>
      <c r="Z1950" s="5">
        <v>3623</v>
      </c>
      <c r="AA1950" s="5">
        <v>190609</v>
      </c>
      <c r="AB1950" s="5">
        <v>1</v>
      </c>
      <c r="AC1950" s="5">
        <v>5408</v>
      </c>
      <c r="AD1950" s="5">
        <v>0</v>
      </c>
      <c r="AE1950" s="5">
        <v>0</v>
      </c>
      <c r="AF1950" s="5">
        <v>1</v>
      </c>
      <c r="AG1950" s="5">
        <v>0</v>
      </c>
      <c r="AH1950" s="5">
        <v>0</v>
      </c>
      <c r="AI1950" s="6">
        <v>0</v>
      </c>
      <c r="AJ1950" s="6">
        <v>0</v>
      </c>
      <c r="AK1950" s="6">
        <v>1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11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1</v>
      </c>
      <c r="AZ1950" s="5">
        <v>0</v>
      </c>
    </row>
    <row r="1951" spans="1:52" ht="15.75" customHeight="1">
      <c r="A1951" s="4">
        <v>43983</v>
      </c>
      <c r="B1951" s="2" t="s">
        <v>27</v>
      </c>
      <c r="C1951" s="2">
        <v>7</v>
      </c>
      <c r="D1951" s="5" t="s">
        <v>20</v>
      </c>
      <c r="E1951" s="6">
        <v>66.041960000000003</v>
      </c>
      <c r="F1951" s="6">
        <f t="shared" si="0"/>
        <v>4.1902902975939496</v>
      </c>
      <c r="G1951" s="7">
        <v>28086.560000000001</v>
      </c>
      <c r="H1951" s="31">
        <f t="shared" si="122"/>
        <v>980812.24</v>
      </c>
      <c r="I1951" s="10">
        <f t="shared" si="121"/>
        <v>13.796136323694697</v>
      </c>
      <c r="J1951" s="10">
        <v>0</v>
      </c>
      <c r="K1951" s="10">
        <v>402.45</v>
      </c>
      <c r="L1951" s="6">
        <f t="shared" si="59"/>
        <v>5.9975708655397426</v>
      </c>
      <c r="M1951" s="11">
        <v>111.24</v>
      </c>
      <c r="N1951" s="11">
        <f t="shared" si="60"/>
        <v>4.7206394357942054</v>
      </c>
      <c r="O1951" s="5">
        <v>0</v>
      </c>
      <c r="P1951" s="12">
        <v>0</v>
      </c>
      <c r="Q1951" s="5">
        <v>0</v>
      </c>
      <c r="R1951" s="12">
        <v>0</v>
      </c>
      <c r="S1951" s="5">
        <f t="shared" si="61"/>
        <v>0</v>
      </c>
      <c r="T1951" s="5">
        <v>1667.862562</v>
      </c>
      <c r="U1951" s="5">
        <f t="shared" si="4"/>
        <v>7.4192981826413886</v>
      </c>
      <c r="V1951" s="12">
        <v>1</v>
      </c>
      <c r="W1951" s="12">
        <v>0</v>
      </c>
      <c r="X1951" s="5">
        <v>0.40318100000000001</v>
      </c>
      <c r="Y1951" s="6">
        <f t="shared" si="120"/>
        <v>96.690496689297603</v>
      </c>
      <c r="Z1951" s="5">
        <v>3410</v>
      </c>
      <c r="AA1951" s="5">
        <v>585481</v>
      </c>
      <c r="AB1951" s="5">
        <v>0</v>
      </c>
      <c r="AC1951" s="5">
        <v>17400</v>
      </c>
      <c r="AD1951" s="5">
        <v>0</v>
      </c>
      <c r="AE1951" s="5">
        <v>0</v>
      </c>
      <c r="AF1951" s="5">
        <v>1</v>
      </c>
      <c r="AG1951" s="5">
        <v>0</v>
      </c>
      <c r="AH1951" s="5">
        <v>0</v>
      </c>
      <c r="AI1951" s="6">
        <v>0</v>
      </c>
      <c r="AJ1951" s="6">
        <v>0</v>
      </c>
      <c r="AK1951" s="6">
        <v>0</v>
      </c>
      <c r="AL1951" s="6">
        <v>1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11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1</v>
      </c>
      <c r="AZ1951" s="5">
        <v>0</v>
      </c>
    </row>
    <row r="1952" spans="1:52" ht="15.75" customHeight="1">
      <c r="A1952" s="4">
        <v>44013</v>
      </c>
      <c r="B1952" s="2" t="s">
        <v>27</v>
      </c>
      <c r="C1952" s="2">
        <v>7</v>
      </c>
      <c r="D1952" s="5" t="s">
        <v>20</v>
      </c>
      <c r="E1952" s="6">
        <v>105.667136</v>
      </c>
      <c r="F1952" s="6">
        <f t="shared" si="0"/>
        <v>4.6602939268396852</v>
      </c>
      <c r="G1952" s="7">
        <v>28456.12</v>
      </c>
      <c r="H1952" s="31">
        <f t="shared" si="122"/>
        <v>1009268.36</v>
      </c>
      <c r="I1952" s="10">
        <f t="shared" si="121"/>
        <v>13.824736230276249</v>
      </c>
      <c r="J1952" s="10">
        <v>0</v>
      </c>
      <c r="K1952" s="10">
        <v>470.58</v>
      </c>
      <c r="L1952" s="6">
        <f t="shared" si="59"/>
        <v>6.1539659764526302</v>
      </c>
      <c r="M1952" s="11">
        <v>121.55</v>
      </c>
      <c r="N1952" s="11">
        <f t="shared" si="60"/>
        <v>4.8085191099741218</v>
      </c>
      <c r="O1952" s="5">
        <v>0</v>
      </c>
      <c r="P1952" s="12">
        <v>0</v>
      </c>
      <c r="Q1952" s="5">
        <v>0</v>
      </c>
      <c r="R1952" s="12">
        <v>0</v>
      </c>
      <c r="S1952" s="5">
        <f t="shared" si="61"/>
        <v>0</v>
      </c>
      <c r="T1952" s="5">
        <v>1667.862562</v>
      </c>
      <c r="U1952" s="5">
        <f t="shared" si="4"/>
        <v>7.4192981826413886</v>
      </c>
      <c r="V1952" s="12">
        <v>1</v>
      </c>
      <c r="W1952" s="12">
        <v>0</v>
      </c>
      <c r="X1952" s="5">
        <v>0.41059000000000001</v>
      </c>
      <c r="Y1952" s="6">
        <f t="shared" si="120"/>
        <v>98.467316256616002</v>
      </c>
      <c r="Z1952" s="5">
        <v>2460</v>
      </c>
      <c r="AA1952" s="5">
        <v>1695988</v>
      </c>
      <c r="AB1952" s="5">
        <v>1</v>
      </c>
      <c r="AC1952" s="5">
        <v>36511</v>
      </c>
      <c r="AD1952" s="5">
        <v>0</v>
      </c>
      <c r="AE1952" s="5">
        <v>0</v>
      </c>
      <c r="AF1952" s="5">
        <v>1</v>
      </c>
      <c r="AG1952" s="5">
        <v>0</v>
      </c>
      <c r="AH1952" s="5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1</v>
      </c>
      <c r="AN1952" s="6">
        <v>0</v>
      </c>
      <c r="AO1952" s="6">
        <v>0</v>
      </c>
      <c r="AP1952" s="6">
        <v>0</v>
      </c>
      <c r="AQ1952" s="6">
        <v>0</v>
      </c>
      <c r="AR1952" s="6">
        <v>0</v>
      </c>
      <c r="AS1952" s="11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1</v>
      </c>
      <c r="AZ1952" s="5">
        <v>0</v>
      </c>
    </row>
    <row r="1953" spans="1:52" ht="15.75" customHeight="1">
      <c r="A1953" s="4">
        <v>44044</v>
      </c>
      <c r="B1953" s="2" t="s">
        <v>27</v>
      </c>
      <c r="C1953" s="2">
        <v>7</v>
      </c>
      <c r="D1953" s="5" t="s">
        <v>20</v>
      </c>
      <c r="E1953" s="6">
        <v>75.948254000000006</v>
      </c>
      <c r="F1953" s="6">
        <f t="shared" si="0"/>
        <v>4.3300522399691088</v>
      </c>
      <c r="G1953" s="7">
        <v>31412.6</v>
      </c>
      <c r="H1953" s="31">
        <f t="shared" si="122"/>
        <v>1040680.96</v>
      </c>
      <c r="I1953" s="10">
        <f t="shared" si="121"/>
        <v>13.855385826080477</v>
      </c>
      <c r="J1953" s="10">
        <v>0</v>
      </c>
      <c r="K1953" s="10">
        <v>409.83</v>
      </c>
      <c r="L1953" s="6">
        <f t="shared" si="59"/>
        <v>6.0157424395675054</v>
      </c>
      <c r="M1953" s="11">
        <v>120.82</v>
      </c>
      <c r="N1953" s="11">
        <f t="shared" si="60"/>
        <v>4.8025445454083382</v>
      </c>
      <c r="O1953" s="5">
        <v>0</v>
      </c>
      <c r="P1953" s="12">
        <v>0</v>
      </c>
      <c r="Q1953" s="5">
        <v>0</v>
      </c>
      <c r="R1953" s="12">
        <v>0</v>
      </c>
      <c r="S1953" s="5">
        <f t="shared" si="61"/>
        <v>0</v>
      </c>
      <c r="T1953" s="5">
        <v>1667.862562</v>
      </c>
      <c r="U1953" s="5">
        <f t="shared" si="4"/>
        <v>7.4192981826413886</v>
      </c>
      <c r="V1953" s="12">
        <v>1</v>
      </c>
      <c r="W1953" s="12">
        <v>0</v>
      </c>
      <c r="X1953" s="5">
        <v>0.40823199999999998</v>
      </c>
      <c r="Y1953" s="6">
        <f t="shared" si="120"/>
        <v>97.901822864830777</v>
      </c>
      <c r="Z1953" s="5">
        <v>37</v>
      </c>
      <c r="AA1953" s="5">
        <v>3691166</v>
      </c>
      <c r="AB1953" s="5">
        <v>1</v>
      </c>
      <c r="AC1953" s="5">
        <v>65288</v>
      </c>
      <c r="AD1953" s="5">
        <v>0</v>
      </c>
      <c r="AE1953" s="5">
        <v>0</v>
      </c>
      <c r="AF1953" s="5">
        <v>1</v>
      </c>
      <c r="AG1953" s="5">
        <v>0</v>
      </c>
      <c r="AH1953" s="5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1</v>
      </c>
      <c r="AO1953" s="6">
        <v>0</v>
      </c>
      <c r="AP1953" s="6">
        <v>0</v>
      </c>
      <c r="AQ1953" s="6">
        <v>0</v>
      </c>
      <c r="AR1953" s="6">
        <v>0</v>
      </c>
      <c r="AS1953" s="11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1</v>
      </c>
      <c r="AZ1953" s="5">
        <v>0</v>
      </c>
    </row>
    <row r="1954" spans="1:52" ht="15.75" customHeight="1">
      <c r="A1954" s="4">
        <v>44075</v>
      </c>
      <c r="B1954" s="2" t="s">
        <v>27</v>
      </c>
      <c r="C1954" s="2">
        <v>7</v>
      </c>
      <c r="D1954" s="5" t="s">
        <v>20</v>
      </c>
      <c r="E1954" s="6">
        <v>72.646156000000005</v>
      </c>
      <c r="F1954" s="6">
        <f t="shared" si="0"/>
        <v>4.2856004773982752</v>
      </c>
      <c r="G1954" s="7">
        <v>28825.68</v>
      </c>
      <c r="H1954" s="31">
        <f t="shared" si="122"/>
        <v>1069506.6399999999</v>
      </c>
      <c r="I1954" s="10">
        <f t="shared" si="121"/>
        <v>13.882708015993973</v>
      </c>
      <c r="J1954" s="10">
        <v>0</v>
      </c>
      <c r="K1954" s="10">
        <v>427.32</v>
      </c>
      <c r="L1954" s="6">
        <f t="shared" si="59"/>
        <v>6.0575331470776863</v>
      </c>
      <c r="M1954" s="11">
        <v>127.94</v>
      </c>
      <c r="N1954" s="11">
        <f t="shared" si="60"/>
        <v>4.8593471798824739</v>
      </c>
      <c r="O1954" s="5">
        <v>0</v>
      </c>
      <c r="P1954" s="12">
        <v>0</v>
      </c>
      <c r="Q1954" s="5">
        <v>0</v>
      </c>
      <c r="R1954" s="12">
        <v>0</v>
      </c>
      <c r="S1954" s="5">
        <f t="shared" si="61"/>
        <v>0</v>
      </c>
      <c r="T1954" s="5">
        <v>1667.862562</v>
      </c>
      <c r="U1954" s="5">
        <f t="shared" si="4"/>
        <v>7.4192981826413886</v>
      </c>
      <c r="V1954" s="12">
        <v>1</v>
      </c>
      <c r="W1954" s="12">
        <v>0</v>
      </c>
      <c r="X1954" s="5">
        <v>0.39759100000000003</v>
      </c>
      <c r="Y1954" s="6">
        <f t="shared" si="120"/>
        <v>95.349908029382647</v>
      </c>
      <c r="Z1954" s="5">
        <v>8058</v>
      </c>
      <c r="AA1954" s="5">
        <v>6312584</v>
      </c>
      <c r="AB1954" s="5">
        <v>3</v>
      </c>
      <c r="AC1954" s="5">
        <v>98678</v>
      </c>
      <c r="AD1954" s="5">
        <v>0</v>
      </c>
      <c r="AE1954" s="5">
        <v>0</v>
      </c>
      <c r="AF1954" s="5">
        <v>1</v>
      </c>
      <c r="AG1954" s="5">
        <v>0</v>
      </c>
      <c r="AH1954" s="5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1</v>
      </c>
      <c r="AP1954" s="6">
        <v>0</v>
      </c>
      <c r="AQ1954" s="6">
        <v>0</v>
      </c>
      <c r="AR1954" s="6">
        <v>0</v>
      </c>
      <c r="AS1954" s="11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1</v>
      </c>
      <c r="AZ1954" s="5">
        <v>0</v>
      </c>
    </row>
    <row r="1955" spans="1:52" ht="15.75" customHeight="1">
      <c r="A1955" s="4">
        <v>44105</v>
      </c>
      <c r="B1955" s="2" t="s">
        <v>27</v>
      </c>
      <c r="C1955" s="2">
        <v>7</v>
      </c>
      <c r="D1955" s="5" t="s">
        <v>20</v>
      </c>
      <c r="E1955" s="6">
        <v>125.479724</v>
      </c>
      <c r="F1955" s="6">
        <f t="shared" si="0"/>
        <v>4.8321441837663448</v>
      </c>
      <c r="G1955" s="7">
        <v>17738.88</v>
      </c>
      <c r="H1955" s="31">
        <f t="shared" si="122"/>
        <v>1087245.5199999998</v>
      </c>
      <c r="I1955" s="10">
        <f t="shared" si="121"/>
        <v>13.899158009963926</v>
      </c>
      <c r="J1955" s="10">
        <v>0</v>
      </c>
      <c r="K1955" s="10">
        <v>429.25</v>
      </c>
      <c r="L1955" s="6">
        <f t="shared" si="59"/>
        <v>6.062039499777585</v>
      </c>
      <c r="M1955" s="11">
        <v>133.61000000000001</v>
      </c>
      <c r="N1955" s="11">
        <f t="shared" si="60"/>
        <v>4.9023817086560015</v>
      </c>
      <c r="O1955" s="5">
        <v>0</v>
      </c>
      <c r="P1955" s="12">
        <v>0</v>
      </c>
      <c r="Q1955" s="5">
        <v>0</v>
      </c>
      <c r="R1955" s="12">
        <v>0</v>
      </c>
      <c r="S1955" s="5">
        <f t="shared" si="61"/>
        <v>0</v>
      </c>
      <c r="T1955" s="5">
        <v>1667.862562</v>
      </c>
      <c r="U1955" s="5">
        <f t="shared" si="4"/>
        <v>7.4192981826413886</v>
      </c>
      <c r="V1955" s="12">
        <v>1</v>
      </c>
      <c r="W1955" s="12">
        <v>0</v>
      </c>
      <c r="X1955" s="5">
        <v>0.393376</v>
      </c>
      <c r="Y1955" s="6">
        <f t="shared" si="120"/>
        <v>94.33907060513549</v>
      </c>
      <c r="Z1955" s="5">
        <v>1398</v>
      </c>
      <c r="AA1955" s="5">
        <v>8184082</v>
      </c>
      <c r="AB1955" s="5">
        <v>9</v>
      </c>
      <c r="AC1955" s="5">
        <v>122111</v>
      </c>
      <c r="AD1955" s="5">
        <v>0</v>
      </c>
      <c r="AE1955" s="5">
        <v>0</v>
      </c>
      <c r="AF1955" s="5">
        <v>1</v>
      </c>
      <c r="AG1955" s="5">
        <v>0</v>
      </c>
      <c r="AH1955" s="5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1</v>
      </c>
      <c r="AQ1955" s="6">
        <v>0</v>
      </c>
      <c r="AR1955" s="6">
        <v>0</v>
      </c>
      <c r="AS1955" s="11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1</v>
      </c>
      <c r="AZ1955" s="5">
        <v>0</v>
      </c>
    </row>
    <row r="1956" spans="1:52" ht="15.75" customHeight="1">
      <c r="A1956" s="4">
        <v>44136</v>
      </c>
      <c r="B1956" s="2" t="s">
        <v>27</v>
      </c>
      <c r="C1956" s="2">
        <v>7</v>
      </c>
      <c r="D1956" s="5" t="s">
        <v>20</v>
      </c>
      <c r="E1956" s="6">
        <v>92.458743999999996</v>
      </c>
      <c r="F1956" s="6">
        <f t="shared" si="0"/>
        <v>4.5267625342151625</v>
      </c>
      <c r="G1956" s="7">
        <v>15151.96</v>
      </c>
      <c r="H1956" s="31">
        <f t="shared" ref="H1956:H1981" si="123">G1956+H1955</f>
        <v>1102397.4799999997</v>
      </c>
      <c r="I1956" s="10">
        <f t="shared" si="121"/>
        <v>13.912997893317293</v>
      </c>
      <c r="J1956" s="10">
        <v>0</v>
      </c>
      <c r="K1956" s="10">
        <v>449.7</v>
      </c>
      <c r="L1956" s="6">
        <f t="shared" si="59"/>
        <v>6.1085806937766618</v>
      </c>
      <c r="M1956" s="11">
        <v>130.62</v>
      </c>
      <c r="N1956" s="11">
        <f t="shared" si="60"/>
        <v>4.8799189830279728</v>
      </c>
      <c r="O1956" s="5">
        <v>0</v>
      </c>
      <c r="P1956" s="12">
        <v>0</v>
      </c>
      <c r="Q1956" s="5">
        <v>0</v>
      </c>
      <c r="R1956" s="12">
        <v>0</v>
      </c>
      <c r="S1956" s="5">
        <f t="shared" si="61"/>
        <v>0</v>
      </c>
      <c r="T1956" s="5">
        <v>1667.862562</v>
      </c>
      <c r="U1956" s="5">
        <f t="shared" si="4"/>
        <v>7.4192981826413886</v>
      </c>
      <c r="V1956" s="12">
        <v>1</v>
      </c>
      <c r="W1956" s="12">
        <v>0</v>
      </c>
      <c r="X1956" s="5">
        <v>0.40516799999999997</v>
      </c>
      <c r="Y1956" s="6">
        <f t="shared" si="120"/>
        <v>97.167017202222638</v>
      </c>
      <c r="Z1956" s="5">
        <v>2042</v>
      </c>
      <c r="AA1956" s="5">
        <v>9462809</v>
      </c>
      <c r="AB1956" s="5">
        <v>7</v>
      </c>
      <c r="AC1956" s="5">
        <v>137621</v>
      </c>
      <c r="AD1956" s="5">
        <v>0</v>
      </c>
      <c r="AE1956" s="5">
        <v>0</v>
      </c>
      <c r="AF1956" s="5">
        <v>1</v>
      </c>
      <c r="AG1956" s="5">
        <v>0</v>
      </c>
      <c r="AH1956" s="5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1</v>
      </c>
      <c r="AR1956" s="6">
        <v>0</v>
      </c>
      <c r="AS1956" s="11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1</v>
      </c>
      <c r="AZ1956" s="5">
        <v>0</v>
      </c>
    </row>
    <row r="1957" spans="1:52" ht="15.75" customHeight="1">
      <c r="A1957" s="4">
        <v>44166</v>
      </c>
      <c r="B1957" s="2" t="s">
        <v>27</v>
      </c>
      <c r="C1957" s="2">
        <v>7</v>
      </c>
      <c r="D1957" s="5" t="s">
        <v>20</v>
      </c>
      <c r="E1957" s="6">
        <v>105.667136</v>
      </c>
      <c r="F1957" s="6">
        <f t="shared" si="0"/>
        <v>4.6602939268396852</v>
      </c>
      <c r="G1957" s="7">
        <v>17369.32</v>
      </c>
      <c r="H1957" s="31">
        <f t="shared" si="123"/>
        <v>1119766.7999999998</v>
      </c>
      <c r="I1957" s="10">
        <f t="shared" si="121"/>
        <v>13.92863100730596</v>
      </c>
      <c r="J1957" s="10">
        <v>0</v>
      </c>
      <c r="K1957" s="10">
        <v>471.52</v>
      </c>
      <c r="L1957" s="6">
        <f t="shared" si="59"/>
        <v>6.1559615189893844</v>
      </c>
      <c r="M1957" s="11">
        <v>141.65</v>
      </c>
      <c r="N1957" s="11">
        <f t="shared" si="60"/>
        <v>4.960394077659509</v>
      </c>
      <c r="O1957" s="5">
        <v>0</v>
      </c>
      <c r="P1957" s="12">
        <v>0</v>
      </c>
      <c r="Q1957" s="5">
        <v>0</v>
      </c>
      <c r="R1957" s="12">
        <v>0</v>
      </c>
      <c r="S1957" s="5">
        <f t="shared" si="61"/>
        <v>0</v>
      </c>
      <c r="T1957" s="5">
        <v>1667.862562</v>
      </c>
      <c r="U1957" s="5">
        <f t="shared" si="4"/>
        <v>7.4192981826413886</v>
      </c>
      <c r="V1957" s="12">
        <v>1</v>
      </c>
      <c r="W1957" s="12">
        <v>0</v>
      </c>
      <c r="X1957" s="5">
        <v>0.39800099999999999</v>
      </c>
      <c r="Y1957" s="6">
        <f t="shared" si="120"/>
        <v>95.448233852381762</v>
      </c>
      <c r="Z1957" s="5">
        <v>878</v>
      </c>
      <c r="AA1957" s="5">
        <v>10286709</v>
      </c>
      <c r="AB1957" s="5">
        <v>12</v>
      </c>
      <c r="AC1957" s="5">
        <v>148994</v>
      </c>
      <c r="AD1957" s="5">
        <v>0</v>
      </c>
      <c r="AE1957" s="5">
        <v>0</v>
      </c>
      <c r="AF1957" s="5">
        <v>1</v>
      </c>
      <c r="AG1957" s="5">
        <v>0</v>
      </c>
      <c r="AH1957" s="5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1</v>
      </c>
      <c r="AS1957" s="11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1</v>
      </c>
      <c r="AZ1957" s="5">
        <v>0</v>
      </c>
    </row>
    <row r="1958" spans="1:52" ht="15.75" customHeight="1">
      <c r="A1958" s="4">
        <v>44197</v>
      </c>
      <c r="B1958" s="2" t="s">
        <v>27</v>
      </c>
      <c r="C1958" s="2">
        <v>7</v>
      </c>
      <c r="D1958" s="5" t="s">
        <v>20</v>
      </c>
      <c r="E1958" s="6">
        <v>165.50469000000001</v>
      </c>
      <c r="F1958" s="6">
        <f t="shared" si="0"/>
        <v>5.108999532784174</v>
      </c>
      <c r="G1958" s="7">
        <v>14690.01</v>
      </c>
      <c r="H1958" s="31">
        <f t="shared" si="123"/>
        <v>1134456.8099999998</v>
      </c>
      <c r="I1958" s="10">
        <f t="shared" si="121"/>
        <v>13.941664512843166</v>
      </c>
      <c r="J1958" s="10">
        <v>0</v>
      </c>
      <c r="K1958" s="10">
        <v>484.63</v>
      </c>
      <c r="L1958" s="6">
        <f t="shared" si="59"/>
        <v>6.1833857131934806</v>
      </c>
      <c r="M1958" s="11">
        <v>140.82</v>
      </c>
      <c r="N1958" s="11">
        <f t="shared" si="60"/>
        <v>4.9545586478758503</v>
      </c>
      <c r="O1958" s="5">
        <v>0</v>
      </c>
      <c r="P1958" s="12">
        <v>0</v>
      </c>
      <c r="Q1958" s="5">
        <v>0</v>
      </c>
      <c r="R1958" s="12">
        <v>0</v>
      </c>
      <c r="S1958" s="5">
        <f t="shared" si="61"/>
        <v>0</v>
      </c>
      <c r="T1958" s="5">
        <v>1667.862562</v>
      </c>
      <c r="U1958" s="5">
        <f t="shared" si="4"/>
        <v>7.4192981826413886</v>
      </c>
      <c r="V1958" s="12">
        <v>1</v>
      </c>
      <c r="W1958" s="12">
        <v>0</v>
      </c>
      <c r="X1958" s="5">
        <v>0.39285100000000001</v>
      </c>
      <c r="Y1958" s="6">
        <f t="shared" si="120"/>
        <v>94.213165587880511</v>
      </c>
      <c r="Z1958" s="5">
        <v>2523</v>
      </c>
      <c r="AA1958" s="5">
        <v>10757610</v>
      </c>
      <c r="AB1958" s="5">
        <v>13</v>
      </c>
      <c r="AC1958" s="5">
        <v>154392</v>
      </c>
      <c r="AD1958" s="5">
        <v>21329</v>
      </c>
      <c r="AE1958" s="5">
        <v>14509</v>
      </c>
      <c r="AF1958" s="5">
        <v>1</v>
      </c>
      <c r="AG1958" s="5">
        <v>1</v>
      </c>
      <c r="AH1958" s="5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  <c r="AQ1958" s="6">
        <v>0</v>
      </c>
      <c r="AR1958" s="6">
        <v>0</v>
      </c>
      <c r="AS1958" s="11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1</v>
      </c>
      <c r="AZ1958" s="5">
        <v>0</v>
      </c>
    </row>
    <row r="1959" spans="1:52" ht="15.75" customHeight="1">
      <c r="A1959" s="4">
        <v>44228</v>
      </c>
      <c r="B1959" s="2" t="s">
        <v>27</v>
      </c>
      <c r="C1959" s="2">
        <v>7</v>
      </c>
      <c r="D1959" s="5" t="s">
        <v>20</v>
      </c>
      <c r="E1959" s="6">
        <v>152.77356</v>
      </c>
      <c r="F1959" s="6">
        <f t="shared" si="0"/>
        <v>5.0289568251106376</v>
      </c>
      <c r="G1959" s="7">
        <v>16353.03</v>
      </c>
      <c r="H1959" s="31">
        <f t="shared" si="123"/>
        <v>1150809.8399999999</v>
      </c>
      <c r="I1959" s="10">
        <f t="shared" si="121"/>
        <v>13.955976461196489</v>
      </c>
      <c r="J1959" s="10">
        <v>0</v>
      </c>
      <c r="K1959" s="10">
        <v>483.78</v>
      </c>
      <c r="L1959" s="6">
        <f t="shared" si="59"/>
        <v>6.1816302579249855</v>
      </c>
      <c r="M1959" s="11">
        <v>133.91999999999999</v>
      </c>
      <c r="N1959" s="11">
        <f t="shared" si="60"/>
        <v>4.904682010193449</v>
      </c>
      <c r="O1959" s="5">
        <v>0</v>
      </c>
      <c r="P1959" s="12">
        <v>0</v>
      </c>
      <c r="Q1959" s="5">
        <v>0</v>
      </c>
      <c r="R1959" s="12">
        <v>0</v>
      </c>
      <c r="S1959" s="5">
        <f t="shared" si="61"/>
        <v>0</v>
      </c>
      <c r="T1959" s="5">
        <v>1667.862562</v>
      </c>
      <c r="U1959" s="5">
        <f t="shared" si="4"/>
        <v>7.4192981826413886</v>
      </c>
      <c r="V1959" s="12">
        <v>1</v>
      </c>
      <c r="W1959" s="12">
        <v>0</v>
      </c>
      <c r="X1959" s="5">
        <v>0.38073400000000002</v>
      </c>
      <c r="Y1959" s="6">
        <f t="shared" si="120"/>
        <v>91.307277789635506</v>
      </c>
      <c r="Z1959" s="5">
        <v>976</v>
      </c>
      <c r="AA1959" s="5">
        <v>11112241</v>
      </c>
      <c r="AB1959" s="5">
        <v>9</v>
      </c>
      <c r="AC1959" s="5">
        <v>157157</v>
      </c>
      <c r="AD1959" s="5">
        <v>24374</v>
      </c>
      <c r="AE1959" s="5">
        <v>58719</v>
      </c>
      <c r="AF1959" s="5">
        <v>1</v>
      </c>
      <c r="AG1959" s="5">
        <v>0</v>
      </c>
      <c r="AH1959" s="5">
        <v>1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11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1</v>
      </c>
      <c r="AZ1959" s="5">
        <v>0</v>
      </c>
    </row>
    <row r="1960" spans="1:52" ht="15.75" customHeight="1">
      <c r="A1960" s="4">
        <v>44256</v>
      </c>
      <c r="B1960" s="2" t="s">
        <v>27</v>
      </c>
      <c r="C1960" s="2">
        <v>7</v>
      </c>
      <c r="D1960" s="5" t="s">
        <v>20</v>
      </c>
      <c r="E1960" s="6">
        <v>114.58017</v>
      </c>
      <c r="F1960" s="6">
        <f t="shared" si="0"/>
        <v>4.7412747526588559</v>
      </c>
      <c r="G1960" s="7">
        <v>23836.62</v>
      </c>
      <c r="H1960" s="31">
        <f t="shared" si="123"/>
        <v>1174646.46</v>
      </c>
      <c r="I1960" s="10">
        <f t="shared" si="121"/>
        <v>13.976477775179008</v>
      </c>
      <c r="J1960" s="10">
        <v>0</v>
      </c>
      <c r="K1960" s="10">
        <v>496.73</v>
      </c>
      <c r="L1960" s="6">
        <f t="shared" si="59"/>
        <v>6.2080466189203456</v>
      </c>
      <c r="M1960" s="11">
        <v>150.1</v>
      </c>
      <c r="N1960" s="11">
        <f t="shared" si="60"/>
        <v>5.0179418692786939</v>
      </c>
      <c r="O1960" s="5">
        <v>0</v>
      </c>
      <c r="P1960" s="12">
        <v>0</v>
      </c>
      <c r="Q1960" s="5">
        <v>0</v>
      </c>
      <c r="R1960" s="12">
        <v>0</v>
      </c>
      <c r="S1960" s="5">
        <f t="shared" si="61"/>
        <v>0</v>
      </c>
      <c r="T1960" s="5">
        <v>1667.862562</v>
      </c>
      <c r="U1960" s="5">
        <f t="shared" si="4"/>
        <v>7.4192981826413886</v>
      </c>
      <c r="V1960" s="12">
        <v>1</v>
      </c>
      <c r="W1960" s="12">
        <v>0</v>
      </c>
      <c r="X1960" s="5">
        <v>0.37379099999999998</v>
      </c>
      <c r="Y1960" s="6">
        <f t="shared" si="120"/>
        <v>89.642213913823412</v>
      </c>
      <c r="Z1960" s="5">
        <v>2859</v>
      </c>
      <c r="AA1960" s="5">
        <v>12149335</v>
      </c>
      <c r="AB1960" s="5">
        <v>14</v>
      </c>
      <c r="AC1960" s="5">
        <v>162468</v>
      </c>
      <c r="AD1960" s="5">
        <v>9752</v>
      </c>
      <c r="AE1960" s="5">
        <v>2063543</v>
      </c>
      <c r="AF1960" s="5">
        <v>1</v>
      </c>
      <c r="AG1960" s="5">
        <v>0</v>
      </c>
      <c r="AH1960" s="5">
        <v>0</v>
      </c>
      <c r="AI1960" s="6">
        <v>1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11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1</v>
      </c>
      <c r="AZ1960" s="5">
        <v>0</v>
      </c>
    </row>
    <row r="1961" spans="1:52" ht="15.75" customHeight="1">
      <c r="A1961" s="4">
        <v>44287</v>
      </c>
      <c r="B1961" s="2" t="s">
        <v>27</v>
      </c>
      <c r="C1961" s="2">
        <v>7</v>
      </c>
      <c r="D1961" s="5" t="s">
        <v>20</v>
      </c>
      <c r="E1961" s="6">
        <v>89.117909999999995</v>
      </c>
      <c r="F1961" s="6">
        <f t="shared" si="0"/>
        <v>4.4899603243779502</v>
      </c>
      <c r="G1961" s="7">
        <v>23005.11</v>
      </c>
      <c r="H1961" s="31">
        <f t="shared" si="123"/>
        <v>1197651.57</v>
      </c>
      <c r="I1961" s="10">
        <f t="shared" si="121"/>
        <v>13.995873172282696</v>
      </c>
      <c r="J1961" s="10">
        <v>0</v>
      </c>
      <c r="K1961" s="10">
        <v>504.07</v>
      </c>
      <c r="L1961" s="6">
        <f t="shared" si="59"/>
        <v>6.2227151473160891</v>
      </c>
      <c r="M1961" s="11">
        <v>130</v>
      </c>
      <c r="N1961" s="11">
        <f t="shared" si="60"/>
        <v>4.8751973232011512</v>
      </c>
      <c r="O1961" s="5">
        <v>0</v>
      </c>
      <c r="P1961" s="12">
        <v>0</v>
      </c>
      <c r="Q1961" s="5">
        <v>0</v>
      </c>
      <c r="R1961" s="12">
        <v>0</v>
      </c>
      <c r="S1961" s="5">
        <f t="shared" si="61"/>
        <v>0</v>
      </c>
      <c r="T1961" s="5">
        <v>1667.862562</v>
      </c>
      <c r="U1961" s="5">
        <f t="shared" si="4"/>
        <v>7.4192981826413886</v>
      </c>
      <c r="V1961" s="12">
        <v>1</v>
      </c>
      <c r="W1961" s="12">
        <v>0</v>
      </c>
      <c r="X1961" s="5">
        <v>0.367898</v>
      </c>
      <c r="Y1961" s="6">
        <f t="shared" si="120"/>
        <v>88.228960072521289</v>
      </c>
      <c r="Z1961" s="5">
        <v>1662</v>
      </c>
      <c r="AA1961" s="5">
        <v>19164969</v>
      </c>
      <c r="AB1961" s="5">
        <v>89</v>
      </c>
      <c r="AC1961" s="5">
        <v>211853</v>
      </c>
      <c r="AD1961" s="5">
        <v>19870</v>
      </c>
      <c r="AE1961" s="5">
        <v>2729335</v>
      </c>
      <c r="AF1961" s="5">
        <v>1</v>
      </c>
      <c r="AG1961" s="5">
        <v>0</v>
      </c>
      <c r="AH1961" s="5">
        <v>0</v>
      </c>
      <c r="AI1961" s="6">
        <v>0</v>
      </c>
      <c r="AJ1961" s="6">
        <v>1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11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1</v>
      </c>
      <c r="AZ1961" s="5">
        <v>0</v>
      </c>
    </row>
    <row r="1962" spans="1:52" ht="15.75" customHeight="1">
      <c r="A1962" s="9">
        <v>44317</v>
      </c>
      <c r="B1962" s="2" t="s">
        <v>27</v>
      </c>
      <c r="C1962" s="2">
        <v>7</v>
      </c>
      <c r="D1962" s="5" t="s">
        <v>20</v>
      </c>
      <c r="E1962" s="6">
        <v>190.96695</v>
      </c>
      <c r="F1962" s="6">
        <f t="shared" si="0"/>
        <v>5.2521003764248473</v>
      </c>
      <c r="G1962" s="7">
        <v>20787.75</v>
      </c>
      <c r="H1962" s="31">
        <f t="shared" si="123"/>
        <v>1218439.32</v>
      </c>
      <c r="I1962" s="10">
        <f t="shared" si="121"/>
        <v>14.013081351874275</v>
      </c>
      <c r="J1962" s="10">
        <v>0</v>
      </c>
      <c r="K1962" s="10">
        <v>477.97</v>
      </c>
      <c r="L1962" s="6">
        <f t="shared" si="59"/>
        <v>6.1695479690155945</v>
      </c>
      <c r="M1962" s="11">
        <v>118.66</v>
      </c>
      <c r="N1962" s="11">
        <f t="shared" si="60"/>
        <v>4.7846543879618855</v>
      </c>
      <c r="O1962" s="5">
        <v>0</v>
      </c>
      <c r="P1962" s="12">
        <v>0</v>
      </c>
      <c r="Q1962" s="5">
        <v>0</v>
      </c>
      <c r="R1962" s="12">
        <v>0</v>
      </c>
      <c r="S1962" s="5">
        <f t="shared" si="61"/>
        <v>0</v>
      </c>
      <c r="T1962" s="5">
        <v>1667.862562</v>
      </c>
      <c r="U1962" s="5">
        <f t="shared" si="4"/>
        <v>7.4192981826413886</v>
      </c>
      <c r="V1962" s="12">
        <v>1</v>
      </c>
      <c r="W1962" s="12">
        <v>0</v>
      </c>
      <c r="X1962" s="5">
        <v>0.37734400000000001</v>
      </c>
      <c r="Y1962" s="6">
        <f t="shared" si="120"/>
        <v>90.494291106789049</v>
      </c>
      <c r="Z1962" s="5">
        <v>43</v>
      </c>
      <c r="AA1962" s="5">
        <v>28175044</v>
      </c>
      <c r="AB1962" s="5">
        <v>101</v>
      </c>
      <c r="AC1962" s="5">
        <v>331895</v>
      </c>
      <c r="AD1962" s="5">
        <v>83752</v>
      </c>
      <c r="AE1962" s="5">
        <v>1784772</v>
      </c>
      <c r="AF1962" s="5">
        <v>1</v>
      </c>
      <c r="AG1962" s="5">
        <v>0</v>
      </c>
      <c r="AH1962" s="5">
        <v>0</v>
      </c>
      <c r="AI1962" s="6">
        <v>0</v>
      </c>
      <c r="AJ1962" s="6">
        <v>0</v>
      </c>
      <c r="AK1962" s="6">
        <v>1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11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1</v>
      </c>
      <c r="AZ1962" s="5">
        <v>0</v>
      </c>
    </row>
    <row r="1963" spans="1:52" ht="15.75" customHeight="1">
      <c r="A1963" s="4">
        <v>44348</v>
      </c>
      <c r="B1963" s="2" t="s">
        <v>27</v>
      </c>
      <c r="C1963" s="2">
        <v>7</v>
      </c>
      <c r="D1963" s="5" t="s">
        <v>20</v>
      </c>
      <c r="E1963" s="6">
        <v>127.3113</v>
      </c>
      <c r="F1963" s="6">
        <f t="shared" si="0"/>
        <v>4.8466352683166827</v>
      </c>
      <c r="G1963" s="7">
        <v>21064.92</v>
      </c>
      <c r="H1963" s="31">
        <f t="shared" si="123"/>
        <v>1239504.24</v>
      </c>
      <c r="I1963" s="10">
        <f t="shared" si="121"/>
        <v>14.030222051185699</v>
      </c>
      <c r="J1963" s="10">
        <v>0</v>
      </c>
      <c r="K1963" s="10">
        <v>508.07</v>
      </c>
      <c r="L1963" s="6">
        <f t="shared" si="59"/>
        <v>6.2306192333611756</v>
      </c>
      <c r="M1963" s="11">
        <v>126.6</v>
      </c>
      <c r="N1963" s="11">
        <f t="shared" si="60"/>
        <v>4.8489003709106893</v>
      </c>
      <c r="O1963" s="5">
        <v>0</v>
      </c>
      <c r="P1963" s="12">
        <v>0</v>
      </c>
      <c r="Q1963" s="5">
        <v>0</v>
      </c>
      <c r="R1963" s="12">
        <v>0</v>
      </c>
      <c r="S1963" s="5">
        <f t="shared" si="61"/>
        <v>0</v>
      </c>
      <c r="T1963" s="5">
        <v>1667.862562</v>
      </c>
      <c r="U1963" s="5">
        <f t="shared" si="4"/>
        <v>7.4192981826413886</v>
      </c>
      <c r="V1963" s="12">
        <v>1</v>
      </c>
      <c r="W1963" s="12">
        <v>0</v>
      </c>
      <c r="X1963" s="5">
        <v>0.36848999999999998</v>
      </c>
      <c r="Y1963" s="6">
        <f t="shared" si="120"/>
        <v>88.370932968168802</v>
      </c>
      <c r="Z1963" s="5">
        <v>18</v>
      </c>
      <c r="AA1963" s="5">
        <v>30411634</v>
      </c>
      <c r="AB1963" s="5">
        <v>66</v>
      </c>
      <c r="AC1963" s="5">
        <v>399459</v>
      </c>
      <c r="AD1963" s="5">
        <v>117107</v>
      </c>
      <c r="AE1963" s="5">
        <v>1734226</v>
      </c>
      <c r="AF1963" s="5">
        <v>1</v>
      </c>
      <c r="AG1963" s="5">
        <v>0</v>
      </c>
      <c r="AH1963" s="5">
        <v>0</v>
      </c>
      <c r="AI1963" s="6">
        <v>0</v>
      </c>
      <c r="AJ1963" s="6">
        <v>0</v>
      </c>
      <c r="AK1963" s="6">
        <v>0</v>
      </c>
      <c r="AL1963" s="6">
        <v>1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11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1</v>
      </c>
      <c r="AZ1963" s="5">
        <v>0</v>
      </c>
    </row>
    <row r="1964" spans="1:52" ht="15.75" customHeight="1">
      <c r="A1964" s="4">
        <v>44378</v>
      </c>
      <c r="B1964" s="2" t="s">
        <v>27</v>
      </c>
      <c r="C1964" s="2">
        <v>7</v>
      </c>
      <c r="D1964" s="5" t="s">
        <v>20</v>
      </c>
      <c r="E1964" s="6">
        <v>203.69808</v>
      </c>
      <c r="F1964" s="6">
        <f t="shared" si="0"/>
        <v>5.3166388975624184</v>
      </c>
      <c r="G1964" s="7">
        <v>21342.09</v>
      </c>
      <c r="H1964" s="31">
        <f t="shared" si="123"/>
        <v>1260846.33</v>
      </c>
      <c r="I1964" s="10">
        <f t="shared" si="121"/>
        <v>14.047293743920768</v>
      </c>
      <c r="J1964" s="10">
        <v>0</v>
      </c>
      <c r="K1964" s="10">
        <v>471.44</v>
      </c>
      <c r="L1964" s="6">
        <f t="shared" si="59"/>
        <v>6.1557918405296581</v>
      </c>
      <c r="M1964" s="11">
        <v>135.57</v>
      </c>
      <c r="N1964" s="11">
        <f t="shared" si="60"/>
        <v>4.9168373036903334</v>
      </c>
      <c r="O1964" s="5">
        <v>0</v>
      </c>
      <c r="P1964" s="12">
        <v>0</v>
      </c>
      <c r="Q1964" s="5">
        <v>0</v>
      </c>
      <c r="R1964" s="12">
        <v>0</v>
      </c>
      <c r="S1964" s="5">
        <f t="shared" si="61"/>
        <v>0</v>
      </c>
      <c r="T1964" s="5">
        <v>1667.862562</v>
      </c>
      <c r="U1964" s="5">
        <f t="shared" si="4"/>
        <v>7.4192981826413886</v>
      </c>
      <c r="V1964" s="12">
        <v>1</v>
      </c>
      <c r="W1964" s="12">
        <v>0</v>
      </c>
      <c r="X1964" s="5">
        <v>0.37638199999999999</v>
      </c>
      <c r="Y1964" s="6">
        <f t="shared" si="120"/>
        <v>90.263585151361809</v>
      </c>
      <c r="Z1964" s="5">
        <v>164</v>
      </c>
      <c r="AA1964" s="5">
        <v>31655824</v>
      </c>
      <c r="AB1964" s="5">
        <v>243</v>
      </c>
      <c r="AC1964" s="5">
        <v>424351</v>
      </c>
      <c r="AD1964" s="5">
        <v>526092</v>
      </c>
      <c r="AF1964" s="5">
        <v>1</v>
      </c>
      <c r="AG1964" s="5">
        <v>0</v>
      </c>
      <c r="AH1964" s="5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1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11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1</v>
      </c>
      <c r="AZ1964" s="5">
        <v>0</v>
      </c>
    </row>
    <row r="1965" spans="1:52" ht="15.75" customHeight="1">
      <c r="A1965" s="4">
        <v>44409</v>
      </c>
      <c r="B1965" s="2" t="s">
        <v>27</v>
      </c>
      <c r="C1965" s="2">
        <v>7</v>
      </c>
      <c r="D1965" s="5" t="s">
        <v>20</v>
      </c>
      <c r="E1965" s="6">
        <v>146.407995</v>
      </c>
      <c r="F1965" s="6">
        <f t="shared" si="0"/>
        <v>4.9863972106918411</v>
      </c>
      <c r="G1965" s="7">
        <v>23559.45</v>
      </c>
      <c r="H1965" s="31">
        <f t="shared" si="123"/>
        <v>1284405.78</v>
      </c>
      <c r="I1965" s="10">
        <f t="shared" si="121"/>
        <v>14.065806741343085</v>
      </c>
      <c r="J1965" s="10">
        <v>0</v>
      </c>
      <c r="K1965" s="10">
        <v>508.07</v>
      </c>
      <c r="L1965" s="6">
        <f t="shared" si="59"/>
        <v>6.2306192333611756</v>
      </c>
      <c r="M1965" s="11">
        <v>136.49</v>
      </c>
      <c r="N1965" s="11">
        <f t="shared" si="60"/>
        <v>4.9235511871891422</v>
      </c>
      <c r="O1965" s="5">
        <v>0</v>
      </c>
      <c r="P1965" s="12">
        <v>0</v>
      </c>
      <c r="Q1965" s="5">
        <v>0</v>
      </c>
      <c r="R1965" s="12">
        <v>0</v>
      </c>
      <c r="S1965" s="5">
        <f t="shared" si="61"/>
        <v>0</v>
      </c>
      <c r="T1965" s="5">
        <v>1667.862562</v>
      </c>
      <c r="U1965" s="5">
        <f t="shared" si="4"/>
        <v>7.4192981826413886</v>
      </c>
      <c r="V1965" s="12">
        <v>1</v>
      </c>
      <c r="W1965" s="12">
        <v>0</v>
      </c>
      <c r="X1965" s="5">
        <v>0.37282399999999999</v>
      </c>
      <c r="Y1965" s="6">
        <f t="shared" si="120"/>
        <v>89.410308862993745</v>
      </c>
      <c r="Z1965" s="5">
        <v>9962</v>
      </c>
      <c r="AA1965" s="5">
        <v>32810845</v>
      </c>
      <c r="AB1965" s="5">
        <v>215</v>
      </c>
      <c r="AC1965" s="5">
        <v>439020</v>
      </c>
      <c r="AD1965" s="5">
        <v>628583</v>
      </c>
      <c r="AE1965" s="5">
        <v>5493614</v>
      </c>
      <c r="AF1965" s="5">
        <v>1</v>
      </c>
      <c r="AG1965" s="5">
        <v>0</v>
      </c>
      <c r="AH1965" s="5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1</v>
      </c>
      <c r="AO1965" s="6">
        <v>0</v>
      </c>
      <c r="AP1965" s="6">
        <v>0</v>
      </c>
      <c r="AQ1965" s="6">
        <v>0</v>
      </c>
      <c r="AR1965" s="6">
        <v>0</v>
      </c>
      <c r="AS1965" s="11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1</v>
      </c>
      <c r="AZ1965" s="5">
        <v>0</v>
      </c>
    </row>
    <row r="1966" spans="1:52" ht="15.75" customHeight="1">
      <c r="A1966" s="4">
        <v>44440</v>
      </c>
      <c r="B1966" s="2" t="s">
        <v>27</v>
      </c>
      <c r="C1966" s="2">
        <v>7</v>
      </c>
      <c r="D1966" s="5" t="s">
        <v>20</v>
      </c>
      <c r="E1966" s="6">
        <v>140.04243</v>
      </c>
      <c r="F1966" s="6">
        <f t="shared" si="0"/>
        <v>4.9419454481210074</v>
      </c>
      <c r="G1966" s="7">
        <v>21619.26</v>
      </c>
      <c r="H1966" s="31">
        <f t="shared" si="123"/>
        <v>1306025.04</v>
      </c>
      <c r="I1966" s="10">
        <f t="shared" si="121"/>
        <v>14.082498761682187</v>
      </c>
      <c r="J1966" s="10">
        <v>0</v>
      </c>
      <c r="K1966" s="10">
        <v>471.44</v>
      </c>
      <c r="L1966" s="6">
        <f t="shared" si="59"/>
        <v>6.1557918405296581</v>
      </c>
      <c r="M1966" s="11">
        <v>133.51</v>
      </c>
      <c r="N1966" s="11">
        <f t="shared" si="60"/>
        <v>4.9016385457204903</v>
      </c>
      <c r="O1966" s="5">
        <v>0</v>
      </c>
      <c r="P1966" s="12">
        <v>0</v>
      </c>
      <c r="Q1966" s="5">
        <v>0</v>
      </c>
      <c r="R1966" s="12">
        <v>0</v>
      </c>
      <c r="S1966" s="5">
        <f t="shared" si="61"/>
        <v>0</v>
      </c>
      <c r="T1966" s="5">
        <v>1667.862562</v>
      </c>
      <c r="U1966" s="5">
        <f t="shared" si="4"/>
        <v>7.4192981826413886</v>
      </c>
      <c r="V1966" s="12">
        <v>1</v>
      </c>
      <c r="W1966" s="12">
        <v>0</v>
      </c>
      <c r="X1966" s="5">
        <v>0.36602699999999999</v>
      </c>
      <c r="Y1966" s="6">
        <f t="shared" si="120"/>
        <v>87.780258572932581</v>
      </c>
      <c r="Z1966" s="5">
        <v>61</v>
      </c>
      <c r="AA1966" s="5">
        <v>33766707</v>
      </c>
      <c r="AB1966" s="5">
        <v>58</v>
      </c>
      <c r="AC1966" s="5">
        <v>448339</v>
      </c>
      <c r="AD1966" s="5">
        <v>61403</v>
      </c>
      <c r="AE1966" s="5">
        <v>6732827</v>
      </c>
      <c r="AF1966" s="5">
        <v>1</v>
      </c>
      <c r="AG1966" s="5">
        <v>0</v>
      </c>
      <c r="AH1966" s="5">
        <v>0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1</v>
      </c>
      <c r="AP1966" s="6">
        <v>0</v>
      </c>
      <c r="AQ1966" s="6">
        <v>0</v>
      </c>
      <c r="AR1966" s="6">
        <v>0</v>
      </c>
      <c r="AS1966" s="11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1</v>
      </c>
      <c r="AZ1966" s="5">
        <v>0</v>
      </c>
    </row>
    <row r="1967" spans="1:52" ht="15.75" customHeight="1">
      <c r="A1967" s="4">
        <v>44470</v>
      </c>
      <c r="B1967" s="2" t="s">
        <v>27</v>
      </c>
      <c r="C1967" s="2">
        <v>7</v>
      </c>
      <c r="D1967" s="5" t="s">
        <v>20</v>
      </c>
      <c r="E1967" s="6">
        <v>241.89147</v>
      </c>
      <c r="F1967" s="6">
        <f t="shared" si="0"/>
        <v>5.488489154489077</v>
      </c>
      <c r="G1967" s="7">
        <v>13304.16</v>
      </c>
      <c r="H1967" s="31">
        <f t="shared" si="123"/>
        <v>1319329.2</v>
      </c>
      <c r="I1967" s="10">
        <f t="shared" si="121"/>
        <v>14.09263398357623</v>
      </c>
      <c r="J1967" s="10">
        <v>0</v>
      </c>
      <c r="K1967" s="10">
        <v>461.8</v>
      </c>
      <c r="L1967" s="6">
        <f t="shared" si="59"/>
        <v>6.1351318969203952</v>
      </c>
      <c r="M1967" s="11">
        <v>139.18</v>
      </c>
      <c r="N1967" s="11">
        <f t="shared" si="60"/>
        <v>4.9429273110721788</v>
      </c>
      <c r="O1967" s="5">
        <v>0</v>
      </c>
      <c r="P1967" s="12">
        <v>0</v>
      </c>
      <c r="Q1967" s="5">
        <v>0</v>
      </c>
      <c r="R1967" s="12">
        <v>0</v>
      </c>
      <c r="S1967" s="5">
        <f t="shared" si="61"/>
        <v>0</v>
      </c>
      <c r="T1967" s="5">
        <v>1667.862562</v>
      </c>
      <c r="U1967" s="5">
        <f t="shared" si="4"/>
        <v>7.4192981826413886</v>
      </c>
      <c r="V1967" s="12">
        <v>1</v>
      </c>
      <c r="W1967" s="12">
        <v>0</v>
      </c>
      <c r="X1967" s="5">
        <v>0.37241299999999999</v>
      </c>
      <c r="Y1967" s="6">
        <f t="shared" si="120"/>
        <v>89.311743220914153</v>
      </c>
      <c r="Z1967" s="5">
        <v>18</v>
      </c>
      <c r="AA1967" s="5">
        <v>34285814</v>
      </c>
      <c r="AB1967" s="5">
        <v>31</v>
      </c>
      <c r="AC1967" s="5">
        <v>458437</v>
      </c>
      <c r="AD1967" s="5">
        <v>0</v>
      </c>
      <c r="AE1967" s="5">
        <v>4141918</v>
      </c>
      <c r="AF1967" s="5">
        <v>1</v>
      </c>
      <c r="AG1967" s="5">
        <v>0</v>
      </c>
      <c r="AH1967" s="5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1</v>
      </c>
      <c r="AQ1967" s="6">
        <v>0</v>
      </c>
      <c r="AR1967" s="6">
        <v>0</v>
      </c>
      <c r="AS1967" s="11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1</v>
      </c>
      <c r="AZ1967" s="5">
        <v>0</v>
      </c>
    </row>
    <row r="1968" spans="1:52" ht="15.75" customHeight="1">
      <c r="A1968" s="4">
        <v>44501</v>
      </c>
      <c r="B1968" s="2" t="s">
        <v>27</v>
      </c>
      <c r="C1968" s="2">
        <v>7</v>
      </c>
      <c r="D1968" s="5" t="s">
        <v>20</v>
      </c>
      <c r="E1968" s="6">
        <v>178.23581999999999</v>
      </c>
      <c r="F1968" s="6">
        <f t="shared" si="0"/>
        <v>5.1831075049378956</v>
      </c>
      <c r="G1968" s="7">
        <v>11363.97</v>
      </c>
      <c r="H1968" s="31">
        <f t="shared" si="123"/>
        <v>1330693.17</v>
      </c>
      <c r="I1968" s="10">
        <f t="shared" si="121"/>
        <v>14.101210544881704</v>
      </c>
      <c r="J1968" s="10">
        <v>0</v>
      </c>
      <c r="K1968" s="10">
        <v>516.14</v>
      </c>
      <c r="L1968" s="6">
        <f t="shared" si="59"/>
        <v>6.2463780465109942</v>
      </c>
      <c r="M1968" s="11">
        <v>131.96</v>
      </c>
      <c r="N1968" s="11">
        <f t="shared" si="60"/>
        <v>4.8900483311071383</v>
      </c>
      <c r="O1968" s="5">
        <v>0</v>
      </c>
      <c r="P1968" s="12">
        <v>0</v>
      </c>
      <c r="Q1968" s="5">
        <v>0</v>
      </c>
      <c r="R1968" s="12">
        <v>0</v>
      </c>
      <c r="S1968" s="5">
        <f t="shared" si="61"/>
        <v>0</v>
      </c>
      <c r="T1968" s="5">
        <v>1667.862562</v>
      </c>
      <c r="U1968" s="5">
        <f t="shared" si="4"/>
        <v>7.4192981826413886</v>
      </c>
      <c r="V1968" s="12">
        <v>1</v>
      </c>
      <c r="W1968" s="12">
        <v>0</v>
      </c>
      <c r="X1968" s="5">
        <v>0.37018800000000002</v>
      </c>
      <c r="Y1968" s="6">
        <f t="shared" si="120"/>
        <v>88.778145766833504</v>
      </c>
      <c r="Z1968" s="5">
        <v>177</v>
      </c>
      <c r="AA1968" s="5">
        <v>34596776</v>
      </c>
      <c r="AB1968" s="5">
        <v>28</v>
      </c>
      <c r="AC1968" s="5">
        <v>469247</v>
      </c>
      <c r="AD1968" s="5">
        <v>5977</v>
      </c>
      <c r="AE1968" s="5">
        <v>8563136</v>
      </c>
      <c r="AF1968" s="5">
        <v>1</v>
      </c>
      <c r="AG1968" s="5">
        <v>0</v>
      </c>
      <c r="AH1968" s="5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  <c r="AQ1968" s="6">
        <v>1</v>
      </c>
      <c r="AR1968" s="6">
        <v>0</v>
      </c>
      <c r="AS1968" s="11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1</v>
      </c>
      <c r="AZ1968" s="5">
        <v>0</v>
      </c>
    </row>
    <row r="1969" spans="1:52" ht="15.75" customHeight="1">
      <c r="A1969" s="4">
        <v>44531</v>
      </c>
      <c r="B1969" s="2" t="s">
        <v>27</v>
      </c>
      <c r="C1969" s="2">
        <v>7</v>
      </c>
      <c r="D1969" s="5" t="s">
        <v>20</v>
      </c>
      <c r="E1969" s="6">
        <v>203.69808</v>
      </c>
      <c r="F1969" s="6">
        <f t="shared" si="0"/>
        <v>5.3166388975624184</v>
      </c>
      <c r="G1969" s="7">
        <v>13026.99</v>
      </c>
      <c r="H1969" s="31">
        <f t="shared" si="123"/>
        <v>1343720.16</v>
      </c>
      <c r="I1969" s="10">
        <f t="shared" si="121"/>
        <v>14.110952564099914</v>
      </c>
      <c r="J1969" s="10">
        <v>0</v>
      </c>
      <c r="K1969" s="10">
        <v>518.45000000000005</v>
      </c>
      <c r="L1969" s="6">
        <f t="shared" si="59"/>
        <v>6.250843591004287</v>
      </c>
      <c r="M1969" s="11">
        <v>143.09</v>
      </c>
      <c r="N1969" s="11">
        <f t="shared" si="60"/>
        <v>4.9704381043448427</v>
      </c>
      <c r="O1969" s="5">
        <v>0</v>
      </c>
      <c r="P1969" s="12">
        <v>0</v>
      </c>
      <c r="Q1969" s="5">
        <v>0</v>
      </c>
      <c r="R1969" s="12">
        <v>0</v>
      </c>
      <c r="S1969" s="5">
        <f t="shared" si="61"/>
        <v>0</v>
      </c>
      <c r="T1969" s="5">
        <v>1667.862562</v>
      </c>
      <c r="U1969" s="5">
        <f t="shared" si="4"/>
        <v>7.4192981826413886</v>
      </c>
      <c r="V1969" s="12">
        <v>1</v>
      </c>
      <c r="W1969" s="12">
        <v>0</v>
      </c>
      <c r="X1969" s="5">
        <v>0.367004</v>
      </c>
      <c r="Y1969" s="6">
        <f t="shared" si="120"/>
        <v>88.014561814567102</v>
      </c>
      <c r="Z1969" s="5">
        <v>2545</v>
      </c>
      <c r="AA1969" s="5">
        <v>34861579</v>
      </c>
      <c r="AB1969" s="5">
        <v>24</v>
      </c>
      <c r="AC1969" s="5">
        <v>481486</v>
      </c>
      <c r="AD1969" s="5">
        <v>154162</v>
      </c>
      <c r="AE1969" s="5">
        <v>10147925</v>
      </c>
      <c r="AF1969" s="5">
        <v>1</v>
      </c>
      <c r="AG1969" s="5">
        <v>0</v>
      </c>
      <c r="AH1969" s="5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1</v>
      </c>
      <c r="AS1969" s="11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1</v>
      </c>
      <c r="AZ1969" s="5">
        <v>0</v>
      </c>
    </row>
    <row r="1970" spans="1:52" ht="15.75" customHeight="1">
      <c r="A1970" s="4">
        <v>44562</v>
      </c>
      <c r="B1970" s="2" t="s">
        <v>27</v>
      </c>
      <c r="C1970" s="2">
        <v>7</v>
      </c>
      <c r="D1970" s="5" t="s">
        <v>20</v>
      </c>
      <c r="E1970" s="6">
        <v>16.882530599999999</v>
      </c>
      <c r="F1970" s="6">
        <f t="shared" si="0"/>
        <v>2.8262793949929828</v>
      </c>
      <c r="G1970" s="7">
        <v>9793.34</v>
      </c>
      <c r="H1970" s="31">
        <f t="shared" si="123"/>
        <v>1353513.5</v>
      </c>
      <c r="I1970" s="10">
        <f t="shared" si="121"/>
        <v>14.118214362127867</v>
      </c>
      <c r="J1970" s="10">
        <v>0</v>
      </c>
      <c r="K1970" s="10">
        <v>511.96</v>
      </c>
      <c r="L1970" s="6">
        <f t="shared" si="59"/>
        <v>6.2382464969875908</v>
      </c>
      <c r="M1970" s="11">
        <v>143.61000000000001</v>
      </c>
      <c r="N1970" s="11">
        <f t="shared" si="60"/>
        <v>4.974040463626701</v>
      </c>
      <c r="O1970" s="5">
        <v>0</v>
      </c>
      <c r="P1970" s="12">
        <v>0</v>
      </c>
      <c r="Q1970" s="5">
        <v>0</v>
      </c>
      <c r="R1970" s="12">
        <v>0</v>
      </c>
      <c r="S1970" s="5">
        <f t="shared" si="61"/>
        <v>0</v>
      </c>
      <c r="T1970" s="5">
        <v>1667.862562</v>
      </c>
      <c r="U1970" s="5">
        <f t="shared" si="4"/>
        <v>7.4192981826413886</v>
      </c>
      <c r="V1970" s="12">
        <v>1</v>
      </c>
      <c r="W1970" s="12">
        <v>0</v>
      </c>
      <c r="X1970" s="5">
        <v>0.36915599999999998</v>
      </c>
      <c r="Y1970" s="6">
        <f t="shared" si="120"/>
        <v>88.530652475772271</v>
      </c>
      <c r="Z1970" s="5">
        <v>10</v>
      </c>
      <c r="AA1970" s="5">
        <v>41469499</v>
      </c>
      <c r="AB1970" s="5">
        <v>54</v>
      </c>
      <c r="AC1970" s="5">
        <v>496242</v>
      </c>
      <c r="AD1970" s="5">
        <v>43171</v>
      </c>
      <c r="AE1970" s="5">
        <v>7423888</v>
      </c>
      <c r="AF1970" s="5">
        <v>1</v>
      </c>
      <c r="AG1970" s="5">
        <v>1</v>
      </c>
      <c r="AH1970" s="5">
        <v>0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11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1</v>
      </c>
      <c r="AZ1970" s="5">
        <v>0</v>
      </c>
    </row>
    <row r="1971" spans="1:52" ht="15.75" customHeight="1">
      <c r="A1971" s="4">
        <v>44593</v>
      </c>
      <c r="B1971" s="2" t="s">
        <v>27</v>
      </c>
      <c r="C1971" s="2">
        <v>7</v>
      </c>
      <c r="D1971" s="5" t="s">
        <v>20</v>
      </c>
      <c r="E1971" s="6">
        <v>15.583874399999999</v>
      </c>
      <c r="F1971" s="6">
        <f t="shared" si="0"/>
        <v>2.7462366873194464</v>
      </c>
      <c r="G1971" s="7">
        <v>10902.02</v>
      </c>
      <c r="H1971" s="31">
        <f t="shared" si="123"/>
        <v>1364415.52</v>
      </c>
      <c r="I1971" s="10">
        <f t="shared" si="121"/>
        <v>14.126236704425287</v>
      </c>
      <c r="J1971" s="10">
        <v>0</v>
      </c>
      <c r="K1971" s="10">
        <v>521.51</v>
      </c>
      <c r="L1971" s="6">
        <f t="shared" si="59"/>
        <v>6.2567284497123978</v>
      </c>
      <c r="M1971" s="11">
        <v>135.46</v>
      </c>
      <c r="N1971" s="11">
        <f t="shared" si="60"/>
        <v>4.9160315313872776</v>
      </c>
      <c r="O1971" s="5">
        <v>0</v>
      </c>
      <c r="P1971" s="12">
        <v>0</v>
      </c>
      <c r="Q1971" s="5">
        <v>0</v>
      </c>
      <c r="R1971" s="12">
        <v>0</v>
      </c>
      <c r="S1971" s="5">
        <f t="shared" si="61"/>
        <v>0</v>
      </c>
      <c r="T1971" s="5">
        <v>1667.862562</v>
      </c>
      <c r="U1971" s="5">
        <f t="shared" si="4"/>
        <v>7.4192981826413886</v>
      </c>
      <c r="V1971" s="12">
        <v>1</v>
      </c>
      <c r="W1971" s="12">
        <v>0</v>
      </c>
      <c r="X1971" s="5">
        <v>0.36957600000000002</v>
      </c>
      <c r="Y1971" s="6">
        <f t="shared" si="120"/>
        <v>88.631376489576269</v>
      </c>
      <c r="Z1971" s="5">
        <v>2212</v>
      </c>
      <c r="AA1971" s="5">
        <v>42931045</v>
      </c>
      <c r="AB1971" s="5">
        <v>23</v>
      </c>
      <c r="AC1971" s="5">
        <v>514023</v>
      </c>
      <c r="AD1971" s="5">
        <v>0</v>
      </c>
      <c r="AE1971" s="5">
        <v>1453832</v>
      </c>
      <c r="AF1971" s="5">
        <v>1</v>
      </c>
      <c r="AG1971" s="5">
        <v>0</v>
      </c>
      <c r="AH1971" s="5">
        <v>1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  <c r="AO1971" s="6">
        <v>0</v>
      </c>
      <c r="AP1971" s="6">
        <v>0</v>
      </c>
      <c r="AQ1971" s="6">
        <v>0</v>
      </c>
      <c r="AR1971" s="6">
        <v>0</v>
      </c>
      <c r="AS1971" s="11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1</v>
      </c>
      <c r="AZ1971" s="5">
        <v>0</v>
      </c>
    </row>
    <row r="1972" spans="1:52" ht="15.75" customHeight="1">
      <c r="A1972" s="4">
        <v>44621</v>
      </c>
      <c r="B1972" s="2" t="s">
        <v>27</v>
      </c>
      <c r="C1972" s="2">
        <v>7</v>
      </c>
      <c r="D1972" s="5" t="s">
        <v>20</v>
      </c>
      <c r="E1972" s="6">
        <v>11.687905799999999</v>
      </c>
      <c r="F1972" s="6">
        <f t="shared" si="0"/>
        <v>2.4585546148676651</v>
      </c>
      <c r="G1972" s="7">
        <v>15891.08</v>
      </c>
      <c r="H1972" s="31">
        <f t="shared" si="123"/>
        <v>1380306.6</v>
      </c>
      <c r="I1972" s="10">
        <f t="shared" si="121"/>
        <v>14.137816206369463</v>
      </c>
      <c r="J1972" s="10">
        <v>0</v>
      </c>
      <c r="K1972" s="10">
        <v>520.9</v>
      </c>
      <c r="L1972" s="6">
        <f t="shared" si="59"/>
        <v>6.2555580847511454</v>
      </c>
      <c r="M1972" s="11">
        <v>153.4</v>
      </c>
      <c r="N1972" s="11">
        <f t="shared" si="60"/>
        <v>5.0395466375906759</v>
      </c>
      <c r="O1972" s="5">
        <v>0</v>
      </c>
      <c r="P1972" s="12">
        <v>0</v>
      </c>
      <c r="Q1972" s="5">
        <v>0</v>
      </c>
      <c r="R1972" s="12">
        <v>0</v>
      </c>
      <c r="S1972" s="5">
        <f t="shared" si="61"/>
        <v>0</v>
      </c>
      <c r="T1972" s="5">
        <v>1667.862562</v>
      </c>
      <c r="U1972" s="5">
        <f t="shared" si="4"/>
        <v>7.4192981826413886</v>
      </c>
      <c r="V1972" s="12">
        <v>1</v>
      </c>
      <c r="W1972" s="12">
        <v>0</v>
      </c>
      <c r="X1972" s="5">
        <v>0.41729100000000002</v>
      </c>
      <c r="Y1972" s="6">
        <f t="shared" si="120"/>
        <v>100.07434391495057</v>
      </c>
      <c r="Z1972" s="5">
        <v>4</v>
      </c>
      <c r="AA1972" s="5">
        <v>43025775</v>
      </c>
      <c r="AB1972" s="5">
        <v>4</v>
      </c>
      <c r="AC1972" s="5">
        <v>521181</v>
      </c>
      <c r="AD1972" s="5">
        <v>0</v>
      </c>
      <c r="AE1972" s="5">
        <v>3427223</v>
      </c>
      <c r="AF1972" s="5">
        <v>1</v>
      </c>
      <c r="AG1972" s="5">
        <v>0</v>
      </c>
      <c r="AH1972" s="5">
        <v>0</v>
      </c>
      <c r="AI1972" s="6">
        <v>1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11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1</v>
      </c>
      <c r="AZ1972" s="5">
        <v>0</v>
      </c>
    </row>
    <row r="1973" spans="1:52" ht="15.75" customHeight="1">
      <c r="A1973" s="4">
        <v>44652</v>
      </c>
      <c r="B1973" s="2" t="s">
        <v>27</v>
      </c>
      <c r="C1973" s="2">
        <v>7</v>
      </c>
      <c r="D1973" s="5" t="s">
        <v>20</v>
      </c>
      <c r="E1973" s="6">
        <v>9.0905933999999995</v>
      </c>
      <c r="F1973" s="6">
        <f t="shared" si="0"/>
        <v>2.2072401865867595</v>
      </c>
      <c r="G1973" s="7">
        <v>15336.74</v>
      </c>
      <c r="H1973" s="31">
        <f t="shared" si="123"/>
        <v>1395643.34</v>
      </c>
      <c r="I1973" s="10">
        <f t="shared" si="121"/>
        <v>14.148866042556048</v>
      </c>
      <c r="J1973" s="10">
        <v>0</v>
      </c>
      <c r="K1973" s="10">
        <v>489.73</v>
      </c>
      <c r="L1973" s="6">
        <f t="shared" si="59"/>
        <v>6.1938542188289736</v>
      </c>
      <c r="M1973" s="11">
        <v>138.66</v>
      </c>
      <c r="N1973" s="11">
        <f t="shared" si="60"/>
        <v>4.9392108974178894</v>
      </c>
      <c r="O1973" s="5">
        <v>0</v>
      </c>
      <c r="P1973" s="12">
        <v>0</v>
      </c>
      <c r="Q1973" s="5">
        <v>0</v>
      </c>
      <c r="R1973" s="12">
        <v>0</v>
      </c>
      <c r="S1973" s="5">
        <f t="shared" si="61"/>
        <v>0</v>
      </c>
      <c r="T1973" s="5">
        <v>1667.862562</v>
      </c>
      <c r="U1973" s="5">
        <f t="shared" si="4"/>
        <v>7.4192981826413886</v>
      </c>
      <c r="V1973" s="12">
        <v>1</v>
      </c>
      <c r="W1973" s="12">
        <v>0</v>
      </c>
      <c r="X1973" s="5">
        <v>0.25043799999999999</v>
      </c>
      <c r="Y1973" s="6">
        <f t="shared" si="120"/>
        <v>60.059810878673133</v>
      </c>
      <c r="Z1973" s="5">
        <v>150</v>
      </c>
      <c r="AA1973" s="5">
        <v>43079188</v>
      </c>
      <c r="AB1973" s="5">
        <v>1</v>
      </c>
      <c r="AC1973" s="5">
        <v>523843</v>
      </c>
      <c r="AD1973" s="5">
        <v>0</v>
      </c>
      <c r="AE1973" s="5">
        <v>1701306</v>
      </c>
      <c r="AF1973" s="5">
        <v>1</v>
      </c>
      <c r="AG1973" s="5">
        <v>0</v>
      </c>
      <c r="AH1973" s="5">
        <v>0</v>
      </c>
      <c r="AI1973" s="6">
        <v>0</v>
      </c>
      <c r="AJ1973" s="6">
        <v>1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11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1</v>
      </c>
      <c r="AZ1973" s="5">
        <v>0</v>
      </c>
    </row>
    <row r="1974" spans="1:52" ht="15.75" customHeight="1">
      <c r="A1974" s="9">
        <v>44682</v>
      </c>
      <c r="B1974" s="2" t="s">
        <v>27</v>
      </c>
      <c r="C1974" s="2">
        <v>7</v>
      </c>
      <c r="D1974" s="5" t="s">
        <v>20</v>
      </c>
      <c r="E1974" s="6">
        <v>19.479842999999999</v>
      </c>
      <c r="F1974" s="6">
        <f t="shared" si="0"/>
        <v>2.9693802386336561</v>
      </c>
      <c r="G1974" s="7">
        <v>13858.5</v>
      </c>
      <c r="H1974" s="31">
        <f t="shared" si="123"/>
        <v>1409501.84</v>
      </c>
      <c r="I1974" s="10">
        <f t="shared" si="121"/>
        <v>14.158746894962908</v>
      </c>
      <c r="J1974" s="10">
        <v>0</v>
      </c>
      <c r="K1974" s="10">
        <v>459.57</v>
      </c>
      <c r="L1974" s="6">
        <f t="shared" si="59"/>
        <v>6.1302912696927141</v>
      </c>
      <c r="M1974" s="11">
        <v>142.06</v>
      </c>
      <c r="N1974" s="11">
        <f t="shared" si="60"/>
        <v>4.9632641226802381</v>
      </c>
      <c r="O1974" s="5">
        <v>0</v>
      </c>
      <c r="P1974" s="12">
        <v>0</v>
      </c>
      <c r="Q1974" s="5">
        <v>0</v>
      </c>
      <c r="R1974" s="12">
        <v>0</v>
      </c>
      <c r="S1974" s="5">
        <f t="shared" si="61"/>
        <v>0</v>
      </c>
      <c r="T1974" s="5">
        <v>1667.862562</v>
      </c>
      <c r="U1974" s="5">
        <f t="shared" si="4"/>
        <v>7.4192981826413886</v>
      </c>
      <c r="V1974" s="12">
        <v>1</v>
      </c>
      <c r="W1974" s="12">
        <v>0</v>
      </c>
      <c r="X1974" s="5">
        <v>0.219085</v>
      </c>
      <c r="Y1974" s="6">
        <f t="shared" si="120"/>
        <v>52.540763248205558</v>
      </c>
      <c r="Z1974" s="5">
        <v>704</v>
      </c>
      <c r="AA1974" s="5">
        <v>43160832</v>
      </c>
      <c r="AB1974" s="5">
        <v>1</v>
      </c>
      <c r="AC1974" s="5">
        <v>524636</v>
      </c>
      <c r="AD1974" s="5">
        <v>0</v>
      </c>
      <c r="AE1974" s="5">
        <v>1356081</v>
      </c>
      <c r="AF1974" s="5">
        <v>1</v>
      </c>
      <c r="AG1974" s="5">
        <v>0</v>
      </c>
      <c r="AH1974" s="5">
        <v>0</v>
      </c>
      <c r="AI1974" s="6">
        <v>0</v>
      </c>
      <c r="AJ1974" s="6">
        <v>0</v>
      </c>
      <c r="AK1974" s="6">
        <v>1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11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1</v>
      </c>
      <c r="AZ1974" s="5">
        <v>0</v>
      </c>
    </row>
    <row r="1975" spans="1:52" ht="15.75" customHeight="1">
      <c r="A1975" s="4">
        <v>44713</v>
      </c>
      <c r="B1975" s="2" t="s">
        <v>27</v>
      </c>
      <c r="C1975" s="2">
        <v>7</v>
      </c>
      <c r="D1975" s="5" t="s">
        <v>20</v>
      </c>
      <c r="E1975" s="6">
        <v>12.986561999999999</v>
      </c>
      <c r="F1975" s="6">
        <f t="shared" si="0"/>
        <v>2.5639151305254915</v>
      </c>
      <c r="G1975" s="7">
        <v>14043.28</v>
      </c>
      <c r="H1975" s="31">
        <f t="shared" si="123"/>
        <v>1423545.12</v>
      </c>
      <c r="I1975" s="10">
        <f t="shared" si="121"/>
        <v>14.168660881720561</v>
      </c>
      <c r="J1975" s="10">
        <v>0</v>
      </c>
      <c r="K1975" s="10">
        <v>551.27</v>
      </c>
      <c r="L1975" s="6">
        <f t="shared" si="59"/>
        <v>6.3122247072820477</v>
      </c>
      <c r="M1975" s="11">
        <v>142.58000000000001</v>
      </c>
      <c r="N1975" s="11">
        <f t="shared" si="60"/>
        <v>4.9668923711483375</v>
      </c>
      <c r="O1975" s="5">
        <v>0</v>
      </c>
      <c r="P1975" s="12">
        <v>0</v>
      </c>
      <c r="Q1975" s="5">
        <v>0</v>
      </c>
      <c r="R1975" s="12">
        <v>0</v>
      </c>
      <c r="S1975" s="5">
        <f t="shared" si="61"/>
        <v>0</v>
      </c>
      <c r="T1975" s="5">
        <v>1667.862562</v>
      </c>
      <c r="U1975" s="5">
        <f t="shared" si="4"/>
        <v>7.4192981826413886</v>
      </c>
      <c r="V1975" s="12">
        <v>1</v>
      </c>
      <c r="W1975" s="12">
        <v>0</v>
      </c>
      <c r="X1975" s="5">
        <v>0.21879299999999999</v>
      </c>
      <c r="Y1975" s="6">
        <f t="shared" si="120"/>
        <v>52.47073607670373</v>
      </c>
      <c r="Z1975" s="5">
        <v>13</v>
      </c>
      <c r="AA1975" s="5">
        <v>43469234</v>
      </c>
      <c r="AB1975" s="5">
        <v>5</v>
      </c>
      <c r="AC1975" s="5">
        <v>525139</v>
      </c>
      <c r="AD1975" s="5">
        <v>0</v>
      </c>
      <c r="AE1975" s="5">
        <v>1512729</v>
      </c>
      <c r="AF1975" s="5">
        <v>1</v>
      </c>
      <c r="AG1975" s="5">
        <v>0</v>
      </c>
      <c r="AH1975" s="5">
        <v>0</v>
      </c>
      <c r="AI1975" s="6">
        <v>0</v>
      </c>
      <c r="AJ1975" s="6">
        <v>0</v>
      </c>
      <c r="AK1975" s="6">
        <v>0</v>
      </c>
      <c r="AL1975" s="6">
        <v>1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11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1</v>
      </c>
      <c r="AZ1975" s="5">
        <v>0</v>
      </c>
    </row>
    <row r="1976" spans="1:52" ht="15.75" customHeight="1">
      <c r="A1976" s="4">
        <v>44743</v>
      </c>
      <c r="B1976" s="2" t="s">
        <v>27</v>
      </c>
      <c r="C1976" s="2">
        <v>7</v>
      </c>
      <c r="D1976" s="5" t="s">
        <v>20</v>
      </c>
      <c r="E1976" s="6">
        <v>20.778499199999999</v>
      </c>
      <c r="F1976" s="6">
        <f t="shared" si="0"/>
        <v>3.0339187597712272</v>
      </c>
      <c r="G1976" s="7">
        <v>14228.06</v>
      </c>
      <c r="H1976" s="31">
        <f t="shared" si="123"/>
        <v>1437773.1800000002</v>
      </c>
      <c r="I1976" s="10">
        <f t="shared" si="121"/>
        <v>14.17860607185953</v>
      </c>
      <c r="J1976" s="10">
        <v>0</v>
      </c>
      <c r="K1976" s="10">
        <v>487.4</v>
      </c>
      <c r="L1976" s="6">
        <f t="shared" si="59"/>
        <v>6.1890851411911054</v>
      </c>
      <c r="M1976" s="11">
        <v>138.56</v>
      </c>
      <c r="N1976" s="11">
        <f t="shared" si="60"/>
        <v>4.9384946163185734</v>
      </c>
      <c r="O1976" s="5">
        <v>0</v>
      </c>
      <c r="P1976" s="12">
        <v>0</v>
      </c>
      <c r="Q1976" s="5">
        <v>0</v>
      </c>
      <c r="R1976" s="12">
        <v>0</v>
      </c>
      <c r="S1976" s="5">
        <f t="shared" si="61"/>
        <v>0</v>
      </c>
      <c r="T1976" s="5">
        <v>1667.862562</v>
      </c>
      <c r="U1976" s="5">
        <f t="shared" si="4"/>
        <v>7.4192981826413886</v>
      </c>
      <c r="V1976" s="12">
        <v>1</v>
      </c>
      <c r="W1976" s="12">
        <v>0</v>
      </c>
      <c r="X1976" s="5">
        <v>0.22692200000000001</v>
      </c>
      <c r="Y1976" s="6">
        <f t="shared" si="120"/>
        <v>54.420225381971839</v>
      </c>
      <c r="Z1976" s="5">
        <v>66</v>
      </c>
      <c r="AA1976" s="5">
        <v>44036275</v>
      </c>
      <c r="AB1976" s="5">
        <v>9</v>
      </c>
      <c r="AC1976" s="5">
        <v>526396</v>
      </c>
      <c r="AD1976" s="5">
        <v>0</v>
      </c>
      <c r="AE1976" s="5">
        <v>2700603</v>
      </c>
      <c r="AF1976" s="5">
        <v>1</v>
      </c>
      <c r="AG1976" s="5">
        <v>0</v>
      </c>
      <c r="AH1976" s="5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1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11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1</v>
      </c>
      <c r="AZ1976" s="5">
        <v>0</v>
      </c>
    </row>
    <row r="1977" spans="1:52" ht="15.75" customHeight="1">
      <c r="A1977" s="4">
        <v>44774</v>
      </c>
      <c r="B1977" s="2" t="s">
        <v>27</v>
      </c>
      <c r="C1977" s="2">
        <v>7</v>
      </c>
      <c r="D1977" s="5" t="s">
        <v>20</v>
      </c>
      <c r="E1977" s="6">
        <v>14.934546299999999</v>
      </c>
      <c r="F1977" s="6">
        <f t="shared" si="0"/>
        <v>2.7036770729006503</v>
      </c>
      <c r="G1977" s="7">
        <v>15706.3</v>
      </c>
      <c r="H1977" s="31">
        <f t="shared" si="123"/>
        <v>1453479.4800000002</v>
      </c>
      <c r="I1977" s="10">
        <f t="shared" si="121"/>
        <v>14.189470881234355</v>
      </c>
      <c r="J1977" s="10">
        <v>0</v>
      </c>
      <c r="K1977" s="10">
        <v>517.33000000000004</v>
      </c>
      <c r="L1977" s="6">
        <f t="shared" si="59"/>
        <v>6.2486809687553269</v>
      </c>
      <c r="M1977" s="11">
        <v>135.57</v>
      </c>
      <c r="N1977" s="11">
        <f t="shared" si="60"/>
        <v>4.9168373036903334</v>
      </c>
      <c r="O1977" s="5">
        <v>0</v>
      </c>
      <c r="P1977" s="12">
        <v>0</v>
      </c>
      <c r="Q1977" s="5">
        <v>0</v>
      </c>
      <c r="R1977" s="12">
        <v>0</v>
      </c>
      <c r="S1977" s="5">
        <f t="shared" si="61"/>
        <v>0</v>
      </c>
      <c r="T1977" s="5">
        <v>1667.862562</v>
      </c>
      <c r="U1977" s="5">
        <f t="shared" si="4"/>
        <v>7.4192981826413886</v>
      </c>
      <c r="V1977" s="12">
        <v>1</v>
      </c>
      <c r="W1977" s="12">
        <v>0</v>
      </c>
      <c r="X1977" s="5">
        <v>0.226185</v>
      </c>
      <c r="Y1977" s="6">
        <f t="shared" si="120"/>
        <v>54.243478719653893</v>
      </c>
      <c r="Z1977" s="5">
        <v>227</v>
      </c>
      <c r="AA1977" s="5">
        <v>44436339</v>
      </c>
      <c r="AB1977" s="5">
        <v>5</v>
      </c>
      <c r="AC1977" s="5">
        <v>527911</v>
      </c>
      <c r="AD1977" s="5">
        <v>0</v>
      </c>
      <c r="AE1977" s="5">
        <v>2087696</v>
      </c>
      <c r="AF1977" s="5">
        <v>1</v>
      </c>
      <c r="AG1977" s="5">
        <v>0</v>
      </c>
      <c r="AH1977" s="5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1</v>
      </c>
      <c r="AO1977" s="6">
        <v>0</v>
      </c>
      <c r="AP1977" s="6">
        <v>0</v>
      </c>
      <c r="AQ1977" s="6">
        <v>0</v>
      </c>
      <c r="AR1977" s="6">
        <v>0</v>
      </c>
      <c r="AS1977" s="11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1</v>
      </c>
      <c r="AZ1977" s="5">
        <v>0</v>
      </c>
    </row>
    <row r="1978" spans="1:52" ht="15.75" customHeight="1">
      <c r="A1978" s="4">
        <v>44805</v>
      </c>
      <c r="B1978" s="2" t="s">
        <v>27</v>
      </c>
      <c r="C1978" s="2">
        <v>7</v>
      </c>
      <c r="D1978" s="5" t="s">
        <v>20</v>
      </c>
      <c r="E1978" s="6">
        <v>14.285218199999999</v>
      </c>
      <c r="F1978" s="6">
        <f t="shared" si="0"/>
        <v>2.6592253103298167</v>
      </c>
      <c r="G1978" s="7">
        <v>14412.84</v>
      </c>
      <c r="H1978" s="31">
        <f t="shared" si="123"/>
        <v>1467892.3200000003</v>
      </c>
      <c r="I1978" s="10">
        <f t="shared" si="121"/>
        <v>14.199338133967608</v>
      </c>
      <c r="J1978" s="10">
        <v>0</v>
      </c>
      <c r="K1978" s="10">
        <v>496.1</v>
      </c>
      <c r="L1978" s="6">
        <f t="shared" si="59"/>
        <v>6.2067775193070034</v>
      </c>
      <c r="M1978" s="11">
        <v>138.13999999999999</v>
      </c>
      <c r="N1978" s="11">
        <f t="shared" si="60"/>
        <v>4.9354806204954951</v>
      </c>
      <c r="O1978" s="5">
        <v>0</v>
      </c>
      <c r="P1978" s="12">
        <v>0</v>
      </c>
      <c r="Q1978" s="5">
        <v>0</v>
      </c>
      <c r="R1978" s="12">
        <v>0</v>
      </c>
      <c r="S1978" s="5">
        <f t="shared" si="61"/>
        <v>0</v>
      </c>
      <c r="T1978" s="5">
        <v>1667.862562</v>
      </c>
      <c r="U1978" s="5">
        <f t="shared" si="4"/>
        <v>7.4192981826413886</v>
      </c>
      <c r="V1978" s="12">
        <v>1</v>
      </c>
      <c r="W1978" s="12">
        <v>0</v>
      </c>
      <c r="X1978" s="5">
        <v>0.22539300000000001</v>
      </c>
      <c r="Y1978" s="6">
        <f t="shared" si="120"/>
        <v>54.053542007909236</v>
      </c>
      <c r="Z1978" s="5">
        <v>9962</v>
      </c>
      <c r="AA1978" s="5">
        <v>44591112</v>
      </c>
      <c r="AB1978" s="5">
        <v>2</v>
      </c>
      <c r="AC1978" s="5">
        <v>528655</v>
      </c>
      <c r="AD1978" s="5">
        <v>0</v>
      </c>
      <c r="AE1978" s="5">
        <v>3220020</v>
      </c>
      <c r="AF1978" s="5">
        <v>1</v>
      </c>
      <c r="AG1978" s="5">
        <v>0</v>
      </c>
      <c r="AH1978" s="5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1</v>
      </c>
      <c r="AP1978" s="6">
        <v>0</v>
      </c>
      <c r="AQ1978" s="6">
        <v>0</v>
      </c>
      <c r="AR1978" s="6">
        <v>0</v>
      </c>
      <c r="AS1978" s="11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1</v>
      </c>
      <c r="AZ1978" s="5">
        <v>0</v>
      </c>
    </row>
    <row r="1979" spans="1:52" ht="15.75" customHeight="1">
      <c r="A1979" s="4">
        <v>44835</v>
      </c>
      <c r="B1979" s="2" t="s">
        <v>27</v>
      </c>
      <c r="C1979" s="2">
        <v>7</v>
      </c>
      <c r="D1979" s="5" t="s">
        <v>20</v>
      </c>
      <c r="E1979" s="6">
        <v>24.674467799999999</v>
      </c>
      <c r="F1979" s="6">
        <f t="shared" si="0"/>
        <v>3.2057690166978863</v>
      </c>
      <c r="G1979" s="7">
        <v>8869.44</v>
      </c>
      <c r="H1979" s="31">
        <f t="shared" si="123"/>
        <v>1476761.7600000002</v>
      </c>
      <c r="I1979" s="10">
        <f t="shared" si="121"/>
        <v>14.205362248570989</v>
      </c>
      <c r="J1979" s="10">
        <v>0</v>
      </c>
      <c r="K1979" s="10">
        <v>1</v>
      </c>
      <c r="L1979" s="6">
        <f t="shared" si="59"/>
        <v>0</v>
      </c>
      <c r="M1979" s="11">
        <v>133.30000000000001</v>
      </c>
      <c r="N1979" s="11">
        <f t="shared" si="60"/>
        <v>4.9000761035291918</v>
      </c>
      <c r="O1979" s="5">
        <v>0</v>
      </c>
      <c r="P1979" s="12">
        <v>0</v>
      </c>
      <c r="Q1979" s="5">
        <v>0</v>
      </c>
      <c r="R1979" s="12">
        <v>0</v>
      </c>
      <c r="S1979" s="5">
        <f t="shared" si="61"/>
        <v>0</v>
      </c>
      <c r="T1979" s="5">
        <v>1667.862562</v>
      </c>
      <c r="U1979" s="5">
        <f t="shared" si="4"/>
        <v>7.4192981826413886</v>
      </c>
      <c r="V1979" s="12">
        <v>1</v>
      </c>
      <c r="W1979" s="12">
        <v>0</v>
      </c>
      <c r="X1979" s="5">
        <v>0.23147999999999999</v>
      </c>
      <c r="Y1979" s="6">
        <f t="shared" si="120"/>
        <v>55.513320750825578</v>
      </c>
      <c r="Z1979" s="5">
        <v>43</v>
      </c>
      <c r="AB1979" s="5">
        <v>3</v>
      </c>
      <c r="AD1979" s="5">
        <v>0</v>
      </c>
      <c r="AF1979" s="5">
        <v>1</v>
      </c>
      <c r="AG1979" s="5">
        <v>0</v>
      </c>
      <c r="AH1979" s="5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1</v>
      </c>
      <c r="AQ1979" s="6">
        <v>0</v>
      </c>
      <c r="AR1979" s="6">
        <v>0</v>
      </c>
      <c r="AS1979" s="11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1</v>
      </c>
      <c r="AZ1979" s="5">
        <v>0</v>
      </c>
    </row>
    <row r="1980" spans="1:52" ht="15.75" customHeight="1">
      <c r="A1980" s="4">
        <v>44866</v>
      </c>
      <c r="B1980" s="2" t="s">
        <v>27</v>
      </c>
      <c r="C1980" s="2">
        <v>7</v>
      </c>
      <c r="D1980" s="5" t="s">
        <v>20</v>
      </c>
      <c r="E1980" s="6">
        <v>18.181186799999999</v>
      </c>
      <c r="F1980" s="6">
        <f t="shared" si="0"/>
        <v>2.9003873671467044</v>
      </c>
      <c r="G1980" s="7">
        <v>7575.98</v>
      </c>
      <c r="H1980" s="31">
        <f t="shared" si="123"/>
        <v>1484337.7400000002</v>
      </c>
      <c r="I1980" s="10">
        <f t="shared" si="121"/>
        <v>14.210479264416412</v>
      </c>
      <c r="J1980" s="10">
        <v>0</v>
      </c>
      <c r="K1980" s="10">
        <v>1</v>
      </c>
      <c r="L1980" s="6">
        <f t="shared" si="59"/>
        <v>0</v>
      </c>
      <c r="M1980" s="11">
        <v>141.34</v>
      </c>
      <c r="N1980" s="11">
        <f t="shared" si="60"/>
        <v>4.9582185618711252</v>
      </c>
      <c r="O1980" s="5">
        <v>0</v>
      </c>
      <c r="P1980" s="12">
        <v>0</v>
      </c>
      <c r="Q1980" s="5">
        <v>0</v>
      </c>
      <c r="R1980" s="12">
        <v>0</v>
      </c>
      <c r="S1980" s="5">
        <f t="shared" si="61"/>
        <v>0</v>
      </c>
      <c r="T1980" s="5">
        <v>1667.862562</v>
      </c>
      <c r="U1980" s="5">
        <f t="shared" si="4"/>
        <v>7.4192981826413886</v>
      </c>
      <c r="V1980" s="12">
        <v>1</v>
      </c>
      <c r="W1980" s="12">
        <v>0</v>
      </c>
      <c r="X1980" s="5">
        <v>0.22648399999999999</v>
      </c>
      <c r="Y1980" s="6">
        <f t="shared" si="120"/>
        <v>54.315184624719109</v>
      </c>
      <c r="Z1980" s="5">
        <v>866</v>
      </c>
      <c r="AB1980" s="5">
        <v>2</v>
      </c>
      <c r="AD1980" s="5">
        <v>0</v>
      </c>
      <c r="AE1980" s="5">
        <v>26278</v>
      </c>
      <c r="AF1980" s="5">
        <v>1</v>
      </c>
      <c r="AG1980" s="5">
        <v>0</v>
      </c>
      <c r="AH1980" s="5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  <c r="AQ1980" s="6">
        <v>1</v>
      </c>
      <c r="AR1980" s="6">
        <v>0</v>
      </c>
      <c r="AS1980" s="11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1</v>
      </c>
      <c r="AZ1980" s="5">
        <v>0</v>
      </c>
    </row>
    <row r="1981" spans="1:52" ht="15.75" customHeight="1">
      <c r="A1981" s="4">
        <v>44896</v>
      </c>
      <c r="B1981" s="2" t="s">
        <v>27</v>
      </c>
      <c r="C1981" s="2">
        <v>7</v>
      </c>
      <c r="D1981" s="5" t="s">
        <v>20</v>
      </c>
      <c r="E1981" s="6">
        <v>20.778499199999999</v>
      </c>
      <c r="F1981" s="6">
        <f t="shared" si="0"/>
        <v>3.0339187597712272</v>
      </c>
      <c r="G1981" s="7">
        <v>8684.66</v>
      </c>
      <c r="H1981" s="31">
        <f t="shared" si="123"/>
        <v>1493022.4000000001</v>
      </c>
      <c r="I1981" s="10">
        <f t="shared" si="121"/>
        <v>14.21631307975774</v>
      </c>
      <c r="J1981" s="10">
        <v>0</v>
      </c>
      <c r="K1981" s="10">
        <v>1</v>
      </c>
      <c r="L1981" s="6">
        <f t="shared" si="59"/>
        <v>0</v>
      </c>
      <c r="M1981" s="11"/>
      <c r="N1981" s="11">
        <f t="shared" si="60"/>
        <v>0</v>
      </c>
      <c r="O1981" s="5">
        <v>0</v>
      </c>
      <c r="P1981" s="12">
        <v>0</v>
      </c>
      <c r="Q1981" s="5">
        <v>0</v>
      </c>
      <c r="R1981" s="12">
        <v>0</v>
      </c>
      <c r="S1981" s="5">
        <f t="shared" si="61"/>
        <v>0</v>
      </c>
      <c r="T1981" s="5">
        <v>1667.862562</v>
      </c>
      <c r="U1981" s="5">
        <f t="shared" si="4"/>
        <v>7.4192981826413886</v>
      </c>
      <c r="V1981" s="12">
        <v>1</v>
      </c>
      <c r="W1981" s="12">
        <v>0</v>
      </c>
      <c r="X1981" s="5">
        <v>0.22220500000000001</v>
      </c>
      <c r="Y1981" s="6">
        <f t="shared" si="120"/>
        <v>53.288998779320885</v>
      </c>
      <c r="Z1981" s="5">
        <v>20</v>
      </c>
      <c r="AB1981" s="5">
        <v>0</v>
      </c>
      <c r="AD1981" s="5">
        <v>0</v>
      </c>
      <c r="AE1981" s="5">
        <v>84200</v>
      </c>
      <c r="AF1981" s="5">
        <v>1</v>
      </c>
      <c r="AG1981" s="5">
        <v>0</v>
      </c>
      <c r="AH1981" s="5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1</v>
      </c>
      <c r="AS1981" s="11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1</v>
      </c>
      <c r="AZ1981" s="5">
        <v>0</v>
      </c>
    </row>
    <row r="1982" spans="1:52" ht="15.75" customHeight="1">
      <c r="A1982" s="4">
        <v>43101</v>
      </c>
      <c r="B1982" s="2" t="s">
        <v>19</v>
      </c>
      <c r="C1982" s="2">
        <v>8</v>
      </c>
      <c r="D1982" s="5" t="s">
        <v>20</v>
      </c>
      <c r="E1982" s="6">
        <v>174.7098</v>
      </c>
      <c r="F1982" s="6">
        <f t="shared" si="0"/>
        <v>5.163126311731534</v>
      </c>
      <c r="G1982" s="7">
        <v>8865.1134000000002</v>
      </c>
      <c r="H1982" s="7">
        <v>8865.1134000000002</v>
      </c>
      <c r="I1982" s="10">
        <f t="shared" si="121"/>
        <v>9.0898790103046654</v>
      </c>
      <c r="J1982" s="10">
        <v>2</v>
      </c>
      <c r="K1982" s="10">
        <v>147.82</v>
      </c>
      <c r="L1982" s="6">
        <f t="shared" ref="L1982:L2041" si="124">LN(K1982+1)</f>
        <v>5.0027375219691148</v>
      </c>
      <c r="M1982" s="11">
        <v>110.72</v>
      </c>
      <c r="N1982" s="6">
        <f t="shared" ref="N1982:N2041" si="125">LN(M1982+1)</f>
        <v>4.7159957410769762</v>
      </c>
      <c r="O1982" s="5">
        <v>0</v>
      </c>
      <c r="P1982" s="5">
        <v>1</v>
      </c>
      <c r="Q1982" s="5">
        <v>0</v>
      </c>
      <c r="R1982" s="12">
        <v>1</v>
      </c>
      <c r="S1982" s="5">
        <f t="shared" si="61"/>
        <v>0</v>
      </c>
      <c r="T1982" s="5">
        <v>1444.4050440000001</v>
      </c>
      <c r="U1982" s="5">
        <f t="shared" si="4"/>
        <v>7.2754527815046552</v>
      </c>
      <c r="V1982" s="5">
        <v>0</v>
      </c>
      <c r="W1982" s="12">
        <v>0</v>
      </c>
      <c r="X1982" s="5">
        <v>1.002548</v>
      </c>
      <c r="Y1982" s="6">
        <f t="shared" ref="Y1982:Y2041" si="126">X1982*100/1.002548</f>
        <v>100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1</v>
      </c>
      <c r="AG1982" s="5">
        <v>1</v>
      </c>
      <c r="AH1982" s="5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11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1</v>
      </c>
    </row>
    <row r="1983" spans="1:52" ht="15.75" customHeight="1">
      <c r="A1983" s="4">
        <v>43132</v>
      </c>
      <c r="B1983" s="2" t="s">
        <v>19</v>
      </c>
      <c r="C1983" s="2">
        <v>8</v>
      </c>
      <c r="D1983" s="5" t="s">
        <v>20</v>
      </c>
      <c r="E1983" s="6">
        <v>163.43819999999999</v>
      </c>
      <c r="F1983" s="6">
        <f t="shared" si="0"/>
        <v>5.0964349372328615</v>
      </c>
      <c r="G1983" s="7">
        <v>8293.1705999999995</v>
      </c>
      <c r="H1983" s="8">
        <f>G1983+H1982</f>
        <v>17158.284</v>
      </c>
      <c r="I1983" s="10">
        <f t="shared" si="121"/>
        <v>9.7502363680416195</v>
      </c>
      <c r="J1983" s="10">
        <v>2</v>
      </c>
      <c r="K1983" s="10">
        <v>147.82</v>
      </c>
      <c r="L1983" s="6">
        <f t="shared" si="124"/>
        <v>5.0027375219691148</v>
      </c>
      <c r="M1983" s="11">
        <v>105.46</v>
      </c>
      <c r="N1983" s="6">
        <f t="shared" si="125"/>
        <v>4.6677693277446108</v>
      </c>
      <c r="O1983" s="5">
        <v>0</v>
      </c>
      <c r="P1983" s="5">
        <v>1</v>
      </c>
      <c r="Q1983" s="5">
        <v>0</v>
      </c>
      <c r="R1983" s="12">
        <v>1</v>
      </c>
      <c r="S1983" s="5">
        <f t="shared" si="61"/>
        <v>0</v>
      </c>
      <c r="T1983" s="5">
        <v>1444.4050440000001</v>
      </c>
      <c r="U1983" s="5">
        <f t="shared" si="4"/>
        <v>7.2754527815046552</v>
      </c>
      <c r="V1983" s="5">
        <v>0</v>
      </c>
      <c r="W1983" s="12">
        <v>0</v>
      </c>
      <c r="X1983" s="5">
        <v>1.0009710000000001</v>
      </c>
      <c r="Y1983" s="6">
        <f t="shared" si="126"/>
        <v>99.842700798365783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1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6">
        <v>0</v>
      </c>
      <c r="AS1983" s="11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1</v>
      </c>
    </row>
    <row r="1984" spans="1:52" ht="15.75" customHeight="1">
      <c r="A1984" s="4">
        <v>43160</v>
      </c>
      <c r="B1984" s="2" t="s">
        <v>19</v>
      </c>
      <c r="C1984" s="2">
        <v>8</v>
      </c>
      <c r="D1984" s="5" t="s">
        <v>20</v>
      </c>
      <c r="E1984" s="6">
        <v>450.86399999999998</v>
      </c>
      <c r="F1984" s="6">
        <f t="shared" si="0"/>
        <v>6.111165741920269</v>
      </c>
      <c r="G1984" s="7">
        <v>22877.712</v>
      </c>
      <c r="H1984" s="8">
        <f t="shared" ref="H1984:H2015" si="127">G1984+H1983</f>
        <v>40035.995999999999</v>
      </c>
      <c r="I1984" s="10">
        <f t="shared" si="121"/>
        <v>10.597534228428824</v>
      </c>
      <c r="J1984" s="10">
        <v>2</v>
      </c>
      <c r="K1984" s="10">
        <v>147.82</v>
      </c>
      <c r="L1984" s="6">
        <f t="shared" si="124"/>
        <v>5.0027375219691148</v>
      </c>
      <c r="M1984" s="11">
        <v>121.34</v>
      </c>
      <c r="N1984" s="6">
        <f t="shared" si="125"/>
        <v>4.8068040538144192</v>
      </c>
      <c r="O1984" s="5">
        <v>0</v>
      </c>
      <c r="P1984" s="5">
        <v>1</v>
      </c>
      <c r="Q1984" s="5">
        <v>0</v>
      </c>
      <c r="R1984" s="12">
        <v>1</v>
      </c>
      <c r="S1984" s="5">
        <f t="shared" si="61"/>
        <v>0</v>
      </c>
      <c r="T1984" s="5">
        <v>1444.4050440000001</v>
      </c>
      <c r="U1984" s="5">
        <f t="shared" si="4"/>
        <v>7.2754527815046552</v>
      </c>
      <c r="V1984" s="5">
        <v>0</v>
      </c>
      <c r="W1984" s="12">
        <v>0</v>
      </c>
      <c r="X1984" s="5">
        <v>1.0016389999999999</v>
      </c>
      <c r="Y1984" s="6">
        <f t="shared" si="126"/>
        <v>99.909331024549445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6">
        <v>1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11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1</v>
      </c>
    </row>
    <row r="1985" spans="1:52" ht="15.75" customHeight="1">
      <c r="A1985" s="4">
        <v>43191</v>
      </c>
      <c r="B1985" s="2" t="s">
        <v>19</v>
      </c>
      <c r="C1985" s="2">
        <v>8</v>
      </c>
      <c r="D1985" s="5" t="s">
        <v>20</v>
      </c>
      <c r="E1985" s="6">
        <v>286.29863999999998</v>
      </c>
      <c r="F1985" s="6">
        <f t="shared" si="0"/>
        <v>5.6570354618308238</v>
      </c>
      <c r="G1985" s="7">
        <v>14527.34712</v>
      </c>
      <c r="H1985" s="8">
        <f t="shared" si="127"/>
        <v>54563.343119999998</v>
      </c>
      <c r="I1985" s="10">
        <f t="shared" si="121"/>
        <v>10.907117564833705</v>
      </c>
      <c r="J1985" s="10">
        <v>2</v>
      </c>
      <c r="K1985" s="5">
        <v>166.14</v>
      </c>
      <c r="L1985" s="6">
        <f t="shared" si="124"/>
        <v>5.11883178457329</v>
      </c>
      <c r="M1985" s="11">
        <v>110</v>
      </c>
      <c r="N1985" s="6">
        <f t="shared" si="125"/>
        <v>4.7095302013123339</v>
      </c>
      <c r="O1985" s="5">
        <v>0</v>
      </c>
      <c r="P1985" s="5">
        <v>1</v>
      </c>
      <c r="Q1985" s="5">
        <v>0</v>
      </c>
      <c r="R1985" s="12">
        <v>1</v>
      </c>
      <c r="S1985" s="5">
        <f t="shared" si="61"/>
        <v>0</v>
      </c>
      <c r="T1985" s="5">
        <v>1444.4050440000001</v>
      </c>
      <c r="U1985" s="5">
        <f t="shared" si="4"/>
        <v>7.2754527815046552</v>
      </c>
      <c r="V1985" s="5">
        <v>0</v>
      </c>
      <c r="W1985" s="12">
        <v>0</v>
      </c>
      <c r="X1985" s="5">
        <v>0.99799300000000002</v>
      </c>
      <c r="Y1985" s="6">
        <f t="shared" si="126"/>
        <v>99.545657664271445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6">
        <v>0</v>
      </c>
      <c r="AJ1985" s="6">
        <v>1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11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1</v>
      </c>
    </row>
    <row r="1986" spans="1:52" ht="15.75" customHeight="1">
      <c r="A1986" s="9">
        <v>43221</v>
      </c>
      <c r="B1986" s="2" t="s">
        <v>19</v>
      </c>
      <c r="C1986" s="2">
        <v>8</v>
      </c>
      <c r="D1986" s="5" t="s">
        <v>20</v>
      </c>
      <c r="E1986" s="6">
        <v>283.48074000000003</v>
      </c>
      <c r="F1986" s="6">
        <f t="shared" si="0"/>
        <v>5.6471441843520811</v>
      </c>
      <c r="G1986" s="7">
        <v>14384.361419999999</v>
      </c>
      <c r="H1986" s="8">
        <f t="shared" si="127"/>
        <v>68947.704539999992</v>
      </c>
      <c r="I1986" s="10">
        <f t="shared" si="121"/>
        <v>11.141103591006644</v>
      </c>
      <c r="J1986" s="10">
        <v>2</v>
      </c>
      <c r="K1986" s="5">
        <v>166.14</v>
      </c>
      <c r="L1986" s="6">
        <f t="shared" si="124"/>
        <v>5.11883178457329</v>
      </c>
      <c r="M1986" s="11">
        <v>112.37</v>
      </c>
      <c r="N1986" s="6">
        <f t="shared" si="125"/>
        <v>4.7306568060295069</v>
      </c>
      <c r="O1986" s="5">
        <v>0</v>
      </c>
      <c r="P1986" s="5">
        <v>1</v>
      </c>
      <c r="Q1986" s="5">
        <v>0</v>
      </c>
      <c r="R1986" s="12">
        <v>1</v>
      </c>
      <c r="S1986" s="5">
        <f t="shared" si="61"/>
        <v>0</v>
      </c>
      <c r="T1986" s="5">
        <v>1444.4050440000001</v>
      </c>
      <c r="U1986" s="5">
        <f t="shared" si="4"/>
        <v>7.2754527815046552</v>
      </c>
      <c r="V1986" s="5">
        <v>0</v>
      </c>
      <c r="W1986" s="12">
        <v>0</v>
      </c>
      <c r="X1986" s="5">
        <v>1.0188090000000001</v>
      </c>
      <c r="Y1986" s="6">
        <f t="shared" si="126"/>
        <v>101.62196722750433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6">
        <v>0</v>
      </c>
      <c r="AJ1986" s="6">
        <v>0</v>
      </c>
      <c r="AK1986" s="6">
        <v>1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11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1</v>
      </c>
    </row>
    <row r="1987" spans="1:52" ht="15.75" customHeight="1">
      <c r="A1987" s="4">
        <v>43252</v>
      </c>
      <c r="B1987" s="2" t="s">
        <v>19</v>
      </c>
      <c r="C1987" s="2">
        <v>8</v>
      </c>
      <c r="D1987" s="5" t="s">
        <v>20</v>
      </c>
      <c r="E1987" s="6">
        <v>225.43199999999999</v>
      </c>
      <c r="F1987" s="6">
        <f t="shared" si="0"/>
        <v>5.4180185613603236</v>
      </c>
      <c r="G1987" s="7">
        <v>11438.856</v>
      </c>
      <c r="H1987" s="8">
        <f t="shared" si="127"/>
        <v>80386.560539999991</v>
      </c>
      <c r="I1987" s="10">
        <f t="shared" ref="I1987:I2041" si="128">LN(H1987)</f>
        <v>11.294602283732006</v>
      </c>
      <c r="J1987" s="10">
        <v>2</v>
      </c>
      <c r="K1987" s="5">
        <v>166.14</v>
      </c>
      <c r="L1987" s="6">
        <f t="shared" si="124"/>
        <v>5.11883178457329</v>
      </c>
      <c r="M1987" s="11">
        <v>116.19</v>
      </c>
      <c r="N1987" s="6">
        <f t="shared" si="125"/>
        <v>4.763796549270511</v>
      </c>
      <c r="O1987" s="5">
        <v>0</v>
      </c>
      <c r="P1987" s="5">
        <v>1</v>
      </c>
      <c r="Q1987" s="5">
        <v>0</v>
      </c>
      <c r="R1987" s="12">
        <v>1</v>
      </c>
      <c r="S1987" s="5">
        <f t="shared" si="61"/>
        <v>0</v>
      </c>
      <c r="T1987" s="5">
        <v>1444.4050440000001</v>
      </c>
      <c r="U1987" s="5">
        <f t="shared" si="4"/>
        <v>7.2754527815046552</v>
      </c>
      <c r="V1987" s="5">
        <v>0</v>
      </c>
      <c r="W1987" s="12">
        <v>0</v>
      </c>
      <c r="X1987" s="5">
        <v>1.0055160000000001</v>
      </c>
      <c r="Y1987" s="6">
        <f t="shared" si="126"/>
        <v>100.29604567561853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6">
        <v>0</v>
      </c>
      <c r="AJ1987" s="6">
        <v>0</v>
      </c>
      <c r="AK1987" s="6">
        <v>0</v>
      </c>
      <c r="AL1987" s="6">
        <v>1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11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1</v>
      </c>
    </row>
    <row r="1988" spans="1:52" ht="15.75" customHeight="1">
      <c r="A1988" s="4">
        <v>43282</v>
      </c>
      <c r="B1988" s="2" t="s">
        <v>19</v>
      </c>
      <c r="C1988" s="2">
        <v>8</v>
      </c>
      <c r="D1988" s="5" t="s">
        <v>20</v>
      </c>
      <c r="E1988" s="6">
        <v>642.48119999999994</v>
      </c>
      <c r="F1988" s="6">
        <f t="shared" si="0"/>
        <v>6.4653375556408834</v>
      </c>
      <c r="G1988" s="7">
        <v>32600.739600000001</v>
      </c>
      <c r="H1988" s="8">
        <f t="shared" si="127"/>
        <v>112987.30013999999</v>
      </c>
      <c r="I1988" s="10">
        <f t="shared" si="128"/>
        <v>11.635030703236865</v>
      </c>
      <c r="J1988" s="10">
        <v>2</v>
      </c>
      <c r="K1988" s="11">
        <v>149.28</v>
      </c>
      <c r="L1988" s="6">
        <f t="shared" si="124"/>
        <v>5.0125002207057685</v>
      </c>
      <c r="M1988" s="11">
        <v>106.7</v>
      </c>
      <c r="N1988" s="6">
        <f t="shared" si="125"/>
        <v>4.6793495841623427</v>
      </c>
      <c r="O1988" s="5">
        <v>0</v>
      </c>
      <c r="P1988" s="5">
        <v>1</v>
      </c>
      <c r="Q1988" s="5">
        <v>0</v>
      </c>
      <c r="R1988" s="12">
        <v>1</v>
      </c>
      <c r="S1988" s="5">
        <f t="shared" si="61"/>
        <v>0</v>
      </c>
      <c r="T1988" s="5">
        <v>1444.4050440000001</v>
      </c>
      <c r="U1988" s="5">
        <f t="shared" si="4"/>
        <v>7.2754527815046552</v>
      </c>
      <c r="V1988" s="5">
        <v>0</v>
      </c>
      <c r="W1988" s="12">
        <v>0</v>
      </c>
      <c r="X1988" s="5">
        <v>1.00057</v>
      </c>
      <c r="Y1988" s="6">
        <f t="shared" si="126"/>
        <v>99.802702713486042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1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11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1</v>
      </c>
    </row>
    <row r="1989" spans="1:52" ht="15.75" customHeight="1">
      <c r="A1989" s="4">
        <v>43313</v>
      </c>
      <c r="B1989" s="2" t="s">
        <v>19</v>
      </c>
      <c r="C1989" s="2">
        <v>8</v>
      </c>
      <c r="D1989" s="5" t="s">
        <v>20</v>
      </c>
      <c r="E1989" s="6">
        <v>225.43199999999999</v>
      </c>
      <c r="F1989" s="6">
        <f t="shared" si="0"/>
        <v>5.4180185613603236</v>
      </c>
      <c r="G1989" s="7">
        <v>11438.856</v>
      </c>
      <c r="H1989" s="8">
        <f t="shared" si="127"/>
        <v>124426.15613999999</v>
      </c>
      <c r="I1989" s="10">
        <f t="shared" si="128"/>
        <v>11.731467695546154</v>
      </c>
      <c r="J1989" s="10">
        <v>2</v>
      </c>
      <c r="K1989" s="11">
        <v>149.28</v>
      </c>
      <c r="L1989" s="6">
        <f t="shared" si="124"/>
        <v>5.0125002207057685</v>
      </c>
      <c r="M1989" s="11">
        <v>108.76</v>
      </c>
      <c r="N1989" s="6">
        <f t="shared" si="125"/>
        <v>4.6982961639775755</v>
      </c>
      <c r="O1989" s="5">
        <v>0</v>
      </c>
      <c r="P1989" s="5">
        <v>1</v>
      </c>
      <c r="Q1989" s="5">
        <v>0</v>
      </c>
      <c r="R1989" s="12">
        <v>1</v>
      </c>
      <c r="S1989" s="5">
        <f t="shared" si="61"/>
        <v>0</v>
      </c>
      <c r="T1989" s="5">
        <v>1444.4050440000001</v>
      </c>
      <c r="U1989" s="5">
        <f t="shared" si="4"/>
        <v>7.2754527815046552</v>
      </c>
      <c r="V1989" s="5">
        <v>0</v>
      </c>
      <c r="W1989" s="12">
        <v>0</v>
      </c>
      <c r="X1989" s="5">
        <v>0.92587600000000003</v>
      </c>
      <c r="Y1989" s="6">
        <f t="shared" si="126"/>
        <v>92.35228637431824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1</v>
      </c>
      <c r="AO1989" s="6">
        <v>0</v>
      </c>
      <c r="AP1989" s="6">
        <v>0</v>
      </c>
      <c r="AQ1989" s="6">
        <v>0</v>
      </c>
      <c r="AR1989" s="6">
        <v>0</v>
      </c>
      <c r="AS1989" s="11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1</v>
      </c>
    </row>
    <row r="1990" spans="1:52" ht="15.75" customHeight="1">
      <c r="A1990" s="4">
        <v>43344</v>
      </c>
      <c r="B1990" s="2" t="s">
        <v>19</v>
      </c>
      <c r="C1990" s="2">
        <v>8</v>
      </c>
      <c r="D1990" s="5" t="s">
        <v>20</v>
      </c>
      <c r="E1990" s="6">
        <v>202.8888</v>
      </c>
      <c r="F1990" s="6">
        <f t="shared" si="0"/>
        <v>5.3126580457024977</v>
      </c>
      <c r="G1990" s="7">
        <v>10294.9704</v>
      </c>
      <c r="H1990" s="8">
        <f t="shared" si="127"/>
        <v>134721.12654</v>
      </c>
      <c r="I1990" s="10">
        <f t="shared" si="128"/>
        <v>11.810962191525515</v>
      </c>
      <c r="J1990" s="10">
        <v>2</v>
      </c>
      <c r="K1990" s="11">
        <v>149.28</v>
      </c>
      <c r="L1990" s="6">
        <f t="shared" si="124"/>
        <v>5.0125002207057685</v>
      </c>
      <c r="M1990" s="11">
        <v>110.31</v>
      </c>
      <c r="N1990" s="6">
        <f t="shared" si="125"/>
        <v>4.7123191015051349</v>
      </c>
      <c r="O1990" s="5">
        <v>0</v>
      </c>
      <c r="P1990" s="5">
        <v>1</v>
      </c>
      <c r="Q1990" s="5">
        <v>0</v>
      </c>
      <c r="R1990" s="12">
        <v>1</v>
      </c>
      <c r="S1990" s="5">
        <f t="shared" si="61"/>
        <v>0</v>
      </c>
      <c r="T1990" s="5">
        <v>1444.4050440000001</v>
      </c>
      <c r="U1990" s="5">
        <f t="shared" si="4"/>
        <v>7.2754527815046552</v>
      </c>
      <c r="V1990" s="5">
        <v>0</v>
      </c>
      <c r="W1990" s="12">
        <v>0</v>
      </c>
      <c r="X1990" s="5">
        <v>0.99184600000000001</v>
      </c>
      <c r="Y1990" s="6">
        <f t="shared" si="126"/>
        <v>98.932519939194933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1</v>
      </c>
      <c r="AP1990" s="6">
        <v>0</v>
      </c>
      <c r="AQ1990" s="6">
        <v>0</v>
      </c>
      <c r="AR1990" s="6">
        <v>0</v>
      </c>
      <c r="AS1990" s="11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1</v>
      </c>
    </row>
    <row r="1991" spans="1:52" ht="15.75" customHeight="1">
      <c r="A1991" s="4">
        <v>43374</v>
      </c>
      <c r="B1991" s="2" t="s">
        <v>19</v>
      </c>
      <c r="C1991" s="2">
        <v>8</v>
      </c>
      <c r="D1991" s="5" t="s">
        <v>20</v>
      </c>
      <c r="E1991" s="6">
        <v>197.25299999999999</v>
      </c>
      <c r="F1991" s="6">
        <f t="shared" si="0"/>
        <v>5.2844871687358008</v>
      </c>
      <c r="G1991" s="7">
        <v>10008.999</v>
      </c>
      <c r="H1991" s="8">
        <f t="shared" si="127"/>
        <v>144730.12554000001</v>
      </c>
      <c r="I1991" s="10">
        <f t="shared" si="128"/>
        <v>11.882626084039552</v>
      </c>
      <c r="J1991" s="10">
        <v>2</v>
      </c>
      <c r="K1991" s="11">
        <v>148.44</v>
      </c>
      <c r="L1991" s="6">
        <f t="shared" si="124"/>
        <v>5.0068949744805327</v>
      </c>
      <c r="M1991" s="11">
        <v>118.66</v>
      </c>
      <c r="N1991" s="6">
        <f t="shared" si="125"/>
        <v>4.7846543879618855</v>
      </c>
      <c r="O1991" s="5">
        <v>0</v>
      </c>
      <c r="P1991" s="5">
        <v>1</v>
      </c>
      <c r="Q1991" s="5">
        <v>0</v>
      </c>
      <c r="R1991" s="12">
        <v>1</v>
      </c>
      <c r="S1991" s="5">
        <f t="shared" si="61"/>
        <v>0</v>
      </c>
      <c r="T1991" s="5">
        <v>1444.4050440000001</v>
      </c>
      <c r="U1991" s="5">
        <f t="shared" si="4"/>
        <v>7.2754527815046552</v>
      </c>
      <c r="V1991" s="5">
        <v>0</v>
      </c>
      <c r="W1991" s="12">
        <v>0</v>
      </c>
      <c r="X1991" s="5">
        <v>1.001047</v>
      </c>
      <c r="Y1991" s="6">
        <f t="shared" si="126"/>
        <v>99.850281482781881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1</v>
      </c>
      <c r="AQ1991" s="6">
        <v>0</v>
      </c>
      <c r="AR1991" s="6">
        <v>0</v>
      </c>
      <c r="AS1991" s="11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1</v>
      </c>
    </row>
    <row r="1992" spans="1:52" ht="15.75" customHeight="1">
      <c r="A1992" s="4">
        <v>43405</v>
      </c>
      <c r="B1992" s="2" t="s">
        <v>19</v>
      </c>
      <c r="C1992" s="2">
        <v>8</v>
      </c>
      <c r="D1992" s="5" t="s">
        <v>20</v>
      </c>
      <c r="E1992" s="6">
        <v>225.43199999999999</v>
      </c>
      <c r="F1992" s="6">
        <f t="shared" si="0"/>
        <v>5.4180185613603236</v>
      </c>
      <c r="G1992" s="7">
        <v>11438.856</v>
      </c>
      <c r="H1992" s="8">
        <f t="shared" si="127"/>
        <v>156168.98154000001</v>
      </c>
      <c r="I1992" s="10">
        <f t="shared" si="128"/>
        <v>11.958693914977628</v>
      </c>
      <c r="J1992" s="10">
        <v>2</v>
      </c>
      <c r="K1992" s="11">
        <v>148.44</v>
      </c>
      <c r="L1992" s="6">
        <f t="shared" si="124"/>
        <v>5.0068949744805327</v>
      </c>
      <c r="M1992" s="11">
        <v>120.41</v>
      </c>
      <c r="N1992" s="6">
        <f t="shared" si="125"/>
        <v>4.7991732475558839</v>
      </c>
      <c r="O1992" s="5">
        <v>0</v>
      </c>
      <c r="P1992" s="5">
        <v>1</v>
      </c>
      <c r="Q1992" s="5">
        <v>0</v>
      </c>
      <c r="R1992" s="12">
        <v>1</v>
      </c>
      <c r="S1992" s="5">
        <f t="shared" si="61"/>
        <v>0</v>
      </c>
      <c r="T1992" s="5">
        <v>1444.4050440000001</v>
      </c>
      <c r="U1992" s="5">
        <f t="shared" si="4"/>
        <v>7.2754527815046552</v>
      </c>
      <c r="V1992" s="5">
        <v>0</v>
      </c>
      <c r="W1992" s="12">
        <v>0</v>
      </c>
      <c r="X1992" s="5">
        <v>0.99920900000000001</v>
      </c>
      <c r="Y1992" s="6">
        <f t="shared" si="126"/>
        <v>99.666948614929169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1</v>
      </c>
      <c r="AR1992" s="6">
        <v>0</v>
      </c>
      <c r="AS1992" s="11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1</v>
      </c>
    </row>
    <row r="1993" spans="1:52" ht="15.75" customHeight="1">
      <c r="A1993" s="4">
        <v>43435</v>
      </c>
      <c r="B1993" s="2" t="s">
        <v>19</v>
      </c>
      <c r="C1993" s="2">
        <v>8</v>
      </c>
      <c r="D1993" s="5" t="s">
        <v>20</v>
      </c>
      <c r="E1993" s="6">
        <v>270.51839999999999</v>
      </c>
      <c r="F1993" s="6">
        <f t="shared" si="0"/>
        <v>5.6003401181542785</v>
      </c>
      <c r="G1993" s="7">
        <v>13726.627200000001</v>
      </c>
      <c r="H1993" s="8">
        <f t="shared" si="127"/>
        <v>169895.60874</v>
      </c>
      <c r="I1993" s="10">
        <f t="shared" si="128"/>
        <v>12.042939461181215</v>
      </c>
      <c r="J1993" s="10">
        <v>2</v>
      </c>
      <c r="K1993" s="11">
        <v>148.44</v>
      </c>
      <c r="L1993" s="6">
        <f t="shared" si="124"/>
        <v>5.0068949744805327</v>
      </c>
      <c r="M1993" s="11">
        <v>103.92</v>
      </c>
      <c r="N1993" s="6">
        <f t="shared" si="125"/>
        <v>4.6531981549986732</v>
      </c>
      <c r="O1993" s="5">
        <v>0</v>
      </c>
      <c r="P1993" s="5">
        <v>1</v>
      </c>
      <c r="Q1993" s="5">
        <v>0</v>
      </c>
      <c r="R1993" s="12">
        <v>1</v>
      </c>
      <c r="S1993" s="5">
        <f t="shared" si="61"/>
        <v>0</v>
      </c>
      <c r="T1993" s="5">
        <v>1444.4050440000001</v>
      </c>
      <c r="U1993" s="5">
        <f t="shared" si="4"/>
        <v>7.2754527815046552</v>
      </c>
      <c r="V1993" s="5">
        <v>0</v>
      </c>
      <c r="W1993" s="12">
        <v>0</v>
      </c>
      <c r="X1993" s="5">
        <v>1.00969</v>
      </c>
      <c r="Y1993" s="6">
        <f t="shared" si="126"/>
        <v>100.71238484341896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1</v>
      </c>
      <c r="AS1993" s="11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1</v>
      </c>
    </row>
    <row r="1994" spans="1:52" ht="15.75" customHeight="1">
      <c r="A1994" s="4">
        <v>43466</v>
      </c>
      <c r="B1994" s="2" t="s">
        <v>19</v>
      </c>
      <c r="C1994" s="2">
        <v>8</v>
      </c>
      <c r="D1994" s="5" t="s">
        <v>20</v>
      </c>
      <c r="E1994" s="6">
        <v>167.214</v>
      </c>
      <c r="F1994" s="6">
        <f t="shared" si="0"/>
        <v>5.1192744292026848</v>
      </c>
      <c r="G1994" s="7">
        <v>8484.7620000000006</v>
      </c>
      <c r="H1994" s="8">
        <f t="shared" si="127"/>
        <v>178380.37073999998</v>
      </c>
      <c r="I1994" s="10">
        <f t="shared" si="128"/>
        <v>12.091673463590054</v>
      </c>
      <c r="J1994" s="10">
        <v>2</v>
      </c>
      <c r="K1994" s="5">
        <v>135.15</v>
      </c>
      <c r="L1994" s="6">
        <f t="shared" si="124"/>
        <v>4.9137572191197689</v>
      </c>
      <c r="M1994" s="11">
        <v>114.64</v>
      </c>
      <c r="N1994" s="6">
        <f t="shared" si="125"/>
        <v>4.7504819171481456</v>
      </c>
      <c r="O1994" s="5">
        <v>0</v>
      </c>
      <c r="P1994" s="5">
        <v>1</v>
      </c>
      <c r="Q1994" s="5">
        <v>0</v>
      </c>
      <c r="R1994" s="12">
        <v>1</v>
      </c>
      <c r="S1994" s="5">
        <f t="shared" si="61"/>
        <v>0</v>
      </c>
      <c r="T1994" s="5">
        <v>1444.4050440000001</v>
      </c>
      <c r="U1994" s="5">
        <f t="shared" si="4"/>
        <v>7.2754527815046552</v>
      </c>
      <c r="V1994" s="5">
        <v>0</v>
      </c>
      <c r="W1994" s="12">
        <v>0</v>
      </c>
      <c r="X1994" s="5">
        <v>0.99806399999999995</v>
      </c>
      <c r="Y1994" s="6">
        <f t="shared" si="126"/>
        <v>99.552739619449639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1</v>
      </c>
      <c r="AH1994" s="5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11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1</v>
      </c>
    </row>
    <row r="1995" spans="1:52" ht="15.75" customHeight="1">
      <c r="A1995" s="4">
        <v>43497</v>
      </c>
      <c r="B1995" s="2" t="s">
        <v>19</v>
      </c>
      <c r="C1995" s="2">
        <v>8</v>
      </c>
      <c r="D1995" s="5" t="s">
        <v>20</v>
      </c>
      <c r="E1995" s="6">
        <v>156.42599999999999</v>
      </c>
      <c r="F1995" s="6">
        <f t="shared" si="0"/>
        <v>5.0525830547040123</v>
      </c>
      <c r="G1995" s="7">
        <v>7937.3580000000002</v>
      </c>
      <c r="H1995" s="8">
        <f t="shared" si="127"/>
        <v>186317.72873999999</v>
      </c>
      <c r="I1995" s="10">
        <f t="shared" si="128"/>
        <v>12.135208714380875</v>
      </c>
      <c r="J1995" s="10">
        <v>2</v>
      </c>
      <c r="K1995" s="5">
        <v>135.15</v>
      </c>
      <c r="L1995" s="6">
        <f t="shared" si="124"/>
        <v>4.9137572191197689</v>
      </c>
      <c r="M1995" s="11">
        <v>111.03</v>
      </c>
      <c r="N1995" s="6">
        <f t="shared" si="125"/>
        <v>4.7187666925706315</v>
      </c>
      <c r="O1995" s="5">
        <v>0</v>
      </c>
      <c r="P1995" s="5">
        <v>1</v>
      </c>
      <c r="Q1995" s="5">
        <v>0</v>
      </c>
      <c r="R1995" s="12">
        <v>1</v>
      </c>
      <c r="S1995" s="5">
        <f t="shared" si="61"/>
        <v>0</v>
      </c>
      <c r="T1995" s="5">
        <v>1444.4050440000001</v>
      </c>
      <c r="U1995" s="5">
        <f t="shared" si="4"/>
        <v>7.2754527815046552</v>
      </c>
      <c r="V1995" s="5">
        <v>0</v>
      </c>
      <c r="W1995" s="12">
        <v>0</v>
      </c>
      <c r="X1995" s="5">
        <v>1.001654</v>
      </c>
      <c r="Y1995" s="6">
        <f t="shared" si="126"/>
        <v>99.910827212263158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1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11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1</v>
      </c>
    </row>
    <row r="1996" spans="1:52" ht="15.75" customHeight="1">
      <c r="A1996" s="4">
        <v>43525</v>
      </c>
      <c r="B1996" s="2" t="s">
        <v>19</v>
      </c>
      <c r="C1996" s="2">
        <v>8</v>
      </c>
      <c r="D1996" s="5" t="s">
        <v>20</v>
      </c>
      <c r="E1996" s="6">
        <v>431.52</v>
      </c>
      <c r="F1996" s="6">
        <f t="shared" si="0"/>
        <v>6.0673138593914198</v>
      </c>
      <c r="G1996" s="7">
        <v>21896.16</v>
      </c>
      <c r="H1996" s="8">
        <f t="shared" si="127"/>
        <v>208213.88873999999</v>
      </c>
      <c r="I1996" s="10">
        <f t="shared" si="128"/>
        <v>12.246321141583616</v>
      </c>
      <c r="J1996" s="10">
        <v>2</v>
      </c>
      <c r="K1996" s="5">
        <v>135.15</v>
      </c>
      <c r="L1996" s="6">
        <f t="shared" si="124"/>
        <v>4.9137572191197689</v>
      </c>
      <c r="M1996" s="11">
        <v>120.82</v>
      </c>
      <c r="N1996" s="6">
        <f t="shared" si="125"/>
        <v>4.8025445454083382</v>
      </c>
      <c r="O1996" s="5">
        <v>0</v>
      </c>
      <c r="P1996" s="5">
        <v>1</v>
      </c>
      <c r="Q1996" s="5">
        <v>0</v>
      </c>
      <c r="R1996" s="12">
        <v>1</v>
      </c>
      <c r="S1996" s="5">
        <f t="shared" si="61"/>
        <v>0</v>
      </c>
      <c r="T1996" s="5">
        <v>1444.4050440000001</v>
      </c>
      <c r="U1996" s="5">
        <f t="shared" si="4"/>
        <v>7.2754527815046552</v>
      </c>
      <c r="V1996" s="5">
        <v>0</v>
      </c>
      <c r="W1996" s="12">
        <v>0</v>
      </c>
      <c r="X1996" s="5">
        <v>1.0089490000000001</v>
      </c>
      <c r="Y1996" s="6">
        <f t="shared" si="126"/>
        <v>100.63847317036192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6">
        <v>1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11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1</v>
      </c>
    </row>
    <row r="1997" spans="1:52" ht="15.75" customHeight="1">
      <c r="A1997" s="4">
        <v>43556</v>
      </c>
      <c r="B1997" s="2" t="s">
        <v>19</v>
      </c>
      <c r="C1997" s="2">
        <v>8</v>
      </c>
      <c r="D1997" s="5" t="s">
        <v>20</v>
      </c>
      <c r="E1997" s="6">
        <v>274.01519999999999</v>
      </c>
      <c r="F1997" s="6">
        <f t="shared" si="0"/>
        <v>5.6131835793019746</v>
      </c>
      <c r="G1997" s="7">
        <v>13904.061600000001</v>
      </c>
      <c r="H1997" s="8">
        <f t="shared" si="127"/>
        <v>222117.95033999998</v>
      </c>
      <c r="I1997" s="10">
        <f t="shared" si="128"/>
        <v>12.310963827598219</v>
      </c>
      <c r="J1997" s="10">
        <v>2</v>
      </c>
      <c r="K1997" s="5">
        <v>157.47</v>
      </c>
      <c r="L1997" s="6">
        <f t="shared" si="124"/>
        <v>5.0655653009547166</v>
      </c>
      <c r="M1997" s="11">
        <v>119.07</v>
      </c>
      <c r="N1997" s="6">
        <f t="shared" si="125"/>
        <v>4.7880749060426266</v>
      </c>
      <c r="O1997" s="5">
        <v>0</v>
      </c>
      <c r="P1997" s="5">
        <v>1</v>
      </c>
      <c r="Q1997" s="5">
        <v>0</v>
      </c>
      <c r="R1997" s="12">
        <v>1</v>
      </c>
      <c r="S1997" s="5">
        <f t="shared" si="61"/>
        <v>0</v>
      </c>
      <c r="T1997" s="5">
        <v>1444.4050440000001</v>
      </c>
      <c r="U1997" s="5">
        <f t="shared" si="4"/>
        <v>7.2754527815046552</v>
      </c>
      <c r="V1997" s="5">
        <v>0</v>
      </c>
      <c r="W1997" s="12">
        <v>0</v>
      </c>
      <c r="X1997" s="5">
        <v>1.014669</v>
      </c>
      <c r="Y1997" s="6">
        <f t="shared" si="126"/>
        <v>101.20901941852162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6">
        <v>0</v>
      </c>
      <c r="AJ1997" s="6">
        <v>1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0</v>
      </c>
      <c r="AR1997" s="6">
        <v>0</v>
      </c>
      <c r="AS1997" s="11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1</v>
      </c>
    </row>
    <row r="1998" spans="1:52" ht="15.75" customHeight="1">
      <c r="A1998" s="9">
        <v>43586</v>
      </c>
      <c r="B1998" s="2" t="s">
        <v>19</v>
      </c>
      <c r="C1998" s="2">
        <v>8</v>
      </c>
      <c r="D1998" s="5" t="s">
        <v>20</v>
      </c>
      <c r="E1998" s="6">
        <v>271.31819999999999</v>
      </c>
      <c r="F1998" s="6">
        <f t="shared" si="0"/>
        <v>5.6032923018232319</v>
      </c>
      <c r="G1998" s="7">
        <v>13767.2106</v>
      </c>
      <c r="H1998" s="8">
        <f t="shared" si="127"/>
        <v>235885.16093999997</v>
      </c>
      <c r="I1998" s="10">
        <f t="shared" si="128"/>
        <v>12.371100359390095</v>
      </c>
      <c r="J1998" s="10">
        <v>2</v>
      </c>
      <c r="K1998" s="5">
        <v>157.47</v>
      </c>
      <c r="L1998" s="6">
        <f t="shared" si="124"/>
        <v>5.0655653009547166</v>
      </c>
      <c r="M1998" s="11">
        <v>119.18</v>
      </c>
      <c r="N1998" s="6">
        <f t="shared" si="125"/>
        <v>4.7889906189057818</v>
      </c>
      <c r="O1998" s="5">
        <v>0</v>
      </c>
      <c r="P1998" s="5">
        <v>1</v>
      </c>
      <c r="Q1998" s="5">
        <v>0</v>
      </c>
      <c r="R1998" s="12">
        <v>1</v>
      </c>
      <c r="S1998" s="5">
        <f t="shared" si="61"/>
        <v>0</v>
      </c>
      <c r="T1998" s="5">
        <v>1444.4050440000001</v>
      </c>
      <c r="U1998" s="5">
        <f t="shared" si="4"/>
        <v>7.2754527815046552</v>
      </c>
      <c r="V1998" s="5">
        <v>0</v>
      </c>
      <c r="W1998" s="12">
        <v>0</v>
      </c>
      <c r="X1998" s="5">
        <v>1.0013320000000001</v>
      </c>
      <c r="Y1998" s="6">
        <f t="shared" si="126"/>
        <v>99.878709049342291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6">
        <v>0</v>
      </c>
      <c r="AJ1998" s="6">
        <v>0</v>
      </c>
      <c r="AK1998" s="6">
        <v>1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11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1</v>
      </c>
    </row>
    <row r="1999" spans="1:52" ht="15.75" customHeight="1">
      <c r="A1999" s="4">
        <v>43617</v>
      </c>
      <c r="B1999" s="2" t="s">
        <v>19</v>
      </c>
      <c r="C1999" s="2">
        <v>8</v>
      </c>
      <c r="D1999" s="5" t="s">
        <v>20</v>
      </c>
      <c r="E1999" s="6">
        <v>215.76</v>
      </c>
      <c r="F1999" s="6">
        <f t="shared" si="0"/>
        <v>5.3741666788314744</v>
      </c>
      <c r="G1999" s="7">
        <v>10948.08</v>
      </c>
      <c r="H1999" s="8">
        <f t="shared" si="127"/>
        <v>246833.24093999996</v>
      </c>
      <c r="I1999" s="10">
        <f t="shared" si="128"/>
        <v>12.416468249707158</v>
      </c>
      <c r="J1999" s="10">
        <v>2</v>
      </c>
      <c r="K1999" s="5">
        <v>157.47</v>
      </c>
      <c r="L1999" s="6">
        <f t="shared" si="124"/>
        <v>5.0655653009547166</v>
      </c>
      <c r="M1999" s="11">
        <v>121.86</v>
      </c>
      <c r="N1999" s="6">
        <f t="shared" si="125"/>
        <v>4.8110454957357813</v>
      </c>
      <c r="O1999" s="5">
        <v>0</v>
      </c>
      <c r="P1999" s="5">
        <v>1</v>
      </c>
      <c r="Q1999" s="5">
        <v>0</v>
      </c>
      <c r="R1999" s="12">
        <v>1</v>
      </c>
      <c r="S1999" s="5">
        <f t="shared" si="61"/>
        <v>0</v>
      </c>
      <c r="T1999" s="5">
        <v>1444.4050440000001</v>
      </c>
      <c r="U1999" s="5">
        <f t="shared" si="4"/>
        <v>7.2754527815046552</v>
      </c>
      <c r="V1999" s="5">
        <v>0</v>
      </c>
      <c r="W1999" s="12">
        <v>0</v>
      </c>
      <c r="X1999" s="5">
        <v>1.0015350000000001</v>
      </c>
      <c r="Y1999" s="6">
        <f t="shared" si="126"/>
        <v>99.898957456401092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6">
        <v>0</v>
      </c>
      <c r="AJ1999" s="6">
        <v>0</v>
      </c>
      <c r="AK1999" s="6">
        <v>0</v>
      </c>
      <c r="AL1999" s="6">
        <v>1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11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1</v>
      </c>
    </row>
    <row r="2000" spans="1:52" ht="15.75" customHeight="1">
      <c r="A2000" s="4">
        <v>43647</v>
      </c>
      <c r="B2000" s="2" t="s">
        <v>19</v>
      </c>
      <c r="C2000" s="2">
        <v>8</v>
      </c>
      <c r="D2000" s="5" t="s">
        <v>20</v>
      </c>
      <c r="E2000" s="6">
        <v>614.91600000000005</v>
      </c>
      <c r="F2000" s="6">
        <f t="shared" si="0"/>
        <v>6.4214856731120333</v>
      </c>
      <c r="G2000" s="7">
        <v>31202.027999999998</v>
      </c>
      <c r="H2000" s="8">
        <f t="shared" si="127"/>
        <v>278035.26893999998</v>
      </c>
      <c r="I2000" s="10">
        <f t="shared" si="128"/>
        <v>12.535503251316523</v>
      </c>
      <c r="J2000" s="10">
        <v>2</v>
      </c>
      <c r="K2000" s="5">
        <v>150.69999999999999</v>
      </c>
      <c r="L2000" s="6">
        <f t="shared" si="124"/>
        <v>5.0219048863544868</v>
      </c>
      <c r="M2000" s="11">
        <v>110.52</v>
      </c>
      <c r="N2000" s="6">
        <f t="shared" si="125"/>
        <v>4.7142039470122139</v>
      </c>
      <c r="O2000" s="5">
        <v>0</v>
      </c>
      <c r="P2000" s="5">
        <v>1</v>
      </c>
      <c r="Q2000" s="5">
        <v>0</v>
      </c>
      <c r="R2000" s="12">
        <v>1</v>
      </c>
      <c r="S2000" s="5">
        <f t="shared" si="61"/>
        <v>0</v>
      </c>
      <c r="T2000" s="5">
        <v>1444.4050440000001</v>
      </c>
      <c r="U2000" s="5">
        <f t="shared" si="4"/>
        <v>7.2754527815046552</v>
      </c>
      <c r="V2000" s="5">
        <v>0</v>
      </c>
      <c r="W2000" s="12">
        <v>0</v>
      </c>
      <c r="X2000" s="5">
        <v>0.99609400000000003</v>
      </c>
      <c r="Y2000" s="6">
        <f t="shared" si="126"/>
        <v>99.356240299716333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1</v>
      </c>
      <c r="AN2000" s="6">
        <v>0</v>
      </c>
      <c r="AO2000" s="6">
        <v>0</v>
      </c>
      <c r="AP2000" s="6">
        <v>0</v>
      </c>
      <c r="AQ2000" s="6">
        <v>0</v>
      </c>
      <c r="AR2000" s="6">
        <v>0</v>
      </c>
      <c r="AS2000" s="11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1</v>
      </c>
    </row>
    <row r="2001" spans="1:52" ht="15.75" customHeight="1">
      <c r="A2001" s="4">
        <v>43678</v>
      </c>
      <c r="B2001" s="2" t="s">
        <v>19</v>
      </c>
      <c r="C2001" s="2">
        <v>8</v>
      </c>
      <c r="D2001" s="5" t="s">
        <v>20</v>
      </c>
      <c r="E2001" s="6">
        <v>215.76</v>
      </c>
      <c r="F2001" s="6">
        <f t="shared" si="0"/>
        <v>5.3741666788314744</v>
      </c>
      <c r="G2001" s="7">
        <v>10948.08</v>
      </c>
      <c r="H2001" s="8">
        <f t="shared" si="127"/>
        <v>288983.34894</v>
      </c>
      <c r="I2001" s="10">
        <f t="shared" si="128"/>
        <v>12.574124349310129</v>
      </c>
      <c r="J2001" s="10">
        <v>2</v>
      </c>
      <c r="K2001" s="5">
        <v>150.69999999999999</v>
      </c>
      <c r="L2001" s="6">
        <f t="shared" si="124"/>
        <v>5.0219048863544868</v>
      </c>
      <c r="M2001" s="11">
        <v>110.62</v>
      </c>
      <c r="N2001" s="6">
        <f t="shared" si="125"/>
        <v>4.7151002453602873</v>
      </c>
      <c r="O2001" s="5">
        <v>0</v>
      </c>
      <c r="P2001" s="5">
        <v>1</v>
      </c>
      <c r="Q2001" s="5">
        <v>0</v>
      </c>
      <c r="R2001" s="12">
        <v>1</v>
      </c>
      <c r="S2001" s="5">
        <f t="shared" si="61"/>
        <v>0</v>
      </c>
      <c r="T2001" s="5">
        <v>1444.4050440000001</v>
      </c>
      <c r="U2001" s="5">
        <f t="shared" si="4"/>
        <v>7.2754527815046552</v>
      </c>
      <c r="V2001" s="5">
        <v>0</v>
      </c>
      <c r="W2001" s="12">
        <v>0</v>
      </c>
      <c r="X2001" s="5">
        <v>1.0027410000000001</v>
      </c>
      <c r="Y2001" s="6">
        <f t="shared" si="126"/>
        <v>100.01925094858302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1</v>
      </c>
      <c r="AO2001" s="6">
        <v>0</v>
      </c>
      <c r="AP2001" s="6">
        <v>0</v>
      </c>
      <c r="AQ2001" s="6">
        <v>0</v>
      </c>
      <c r="AR2001" s="6">
        <v>0</v>
      </c>
      <c r="AS2001" s="11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1</v>
      </c>
    </row>
    <row r="2002" spans="1:52" ht="15.75" customHeight="1">
      <c r="A2002" s="4">
        <v>43709</v>
      </c>
      <c r="B2002" s="2" t="s">
        <v>19</v>
      </c>
      <c r="C2002" s="2">
        <v>8</v>
      </c>
      <c r="D2002" s="5" t="s">
        <v>20</v>
      </c>
      <c r="E2002" s="6">
        <v>194.184</v>
      </c>
      <c r="F2002" s="6">
        <f t="shared" si="0"/>
        <v>5.2688061631736485</v>
      </c>
      <c r="G2002" s="7">
        <v>9853.2720000000008</v>
      </c>
      <c r="H2002" s="8">
        <f t="shared" si="127"/>
        <v>298836.62093999999</v>
      </c>
      <c r="I2002" s="10">
        <f t="shared" si="128"/>
        <v>12.607652284771092</v>
      </c>
      <c r="J2002" s="10">
        <v>2</v>
      </c>
      <c r="K2002" s="5">
        <v>150.69999999999999</v>
      </c>
      <c r="L2002" s="6">
        <f t="shared" si="124"/>
        <v>5.0219048863544868</v>
      </c>
      <c r="M2002" s="11">
        <v>122.68</v>
      </c>
      <c r="N2002" s="6">
        <f t="shared" si="125"/>
        <v>4.8176975848391121</v>
      </c>
      <c r="O2002" s="5">
        <v>0</v>
      </c>
      <c r="P2002" s="5">
        <v>1</v>
      </c>
      <c r="Q2002" s="5">
        <v>0</v>
      </c>
      <c r="R2002" s="12">
        <v>1</v>
      </c>
      <c r="S2002" s="5">
        <f t="shared" si="61"/>
        <v>0</v>
      </c>
      <c r="T2002" s="5">
        <v>1444.4050440000001</v>
      </c>
      <c r="U2002" s="5">
        <f t="shared" si="4"/>
        <v>7.2754527815046552</v>
      </c>
      <c r="V2002" s="5">
        <v>0</v>
      </c>
      <c r="W2002" s="12">
        <v>0</v>
      </c>
      <c r="X2002" s="5">
        <v>1.0051479999999999</v>
      </c>
      <c r="Y2002" s="6">
        <f t="shared" si="126"/>
        <v>100.25933920370895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1</v>
      </c>
      <c r="AP2002" s="6">
        <v>0</v>
      </c>
      <c r="AQ2002" s="6">
        <v>0</v>
      </c>
      <c r="AR2002" s="6">
        <v>0</v>
      </c>
      <c r="AS2002" s="11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1</v>
      </c>
    </row>
    <row r="2003" spans="1:52" ht="15.75" customHeight="1">
      <c r="A2003" s="4">
        <v>43739</v>
      </c>
      <c r="B2003" s="2" t="s">
        <v>19</v>
      </c>
      <c r="C2003" s="2">
        <v>8</v>
      </c>
      <c r="D2003" s="5" t="s">
        <v>20</v>
      </c>
      <c r="E2003" s="6">
        <v>188.79</v>
      </c>
      <c r="F2003" s="6">
        <f t="shared" si="0"/>
        <v>5.2406352862069516</v>
      </c>
      <c r="G2003" s="7">
        <v>9579.57</v>
      </c>
      <c r="H2003" s="8">
        <f t="shared" si="127"/>
        <v>308416.19094</v>
      </c>
      <c r="I2003" s="10">
        <f t="shared" si="128"/>
        <v>12.639205419098692</v>
      </c>
      <c r="J2003" s="10">
        <v>2</v>
      </c>
      <c r="K2003" s="5">
        <v>159.5</v>
      </c>
      <c r="L2003" s="6">
        <f t="shared" si="124"/>
        <v>5.0782939425700704</v>
      </c>
      <c r="M2003" s="11">
        <v>124.85</v>
      </c>
      <c r="N2003" s="6">
        <f t="shared" si="125"/>
        <v>4.8350907215813246</v>
      </c>
      <c r="O2003" s="5">
        <v>0</v>
      </c>
      <c r="P2003" s="5">
        <v>1</v>
      </c>
      <c r="Q2003" s="5">
        <v>0</v>
      </c>
      <c r="R2003" s="12">
        <v>1</v>
      </c>
      <c r="S2003" s="5">
        <f t="shared" si="61"/>
        <v>0</v>
      </c>
      <c r="T2003" s="5">
        <v>1444.4050440000001</v>
      </c>
      <c r="U2003" s="5">
        <f t="shared" si="4"/>
        <v>7.2754527815046552</v>
      </c>
      <c r="V2003" s="5">
        <v>0</v>
      </c>
      <c r="W2003" s="12">
        <v>0</v>
      </c>
      <c r="X2003" s="5">
        <v>1.0021580000000001</v>
      </c>
      <c r="Y2003" s="6">
        <f t="shared" si="126"/>
        <v>99.961099119443674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1</v>
      </c>
      <c r="AQ2003" s="6">
        <v>0</v>
      </c>
      <c r="AR2003" s="6">
        <v>0</v>
      </c>
      <c r="AS2003" s="11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1</v>
      </c>
    </row>
    <row r="2004" spans="1:52" ht="15.75" customHeight="1">
      <c r="A2004" s="4">
        <v>43770</v>
      </c>
      <c r="B2004" s="2" t="s">
        <v>19</v>
      </c>
      <c r="C2004" s="2">
        <v>8</v>
      </c>
      <c r="D2004" s="5" t="s">
        <v>20</v>
      </c>
      <c r="E2004" s="6">
        <v>215.76</v>
      </c>
      <c r="F2004" s="6">
        <f t="shared" si="0"/>
        <v>5.3741666788314744</v>
      </c>
      <c r="G2004" s="7">
        <v>10948.08</v>
      </c>
      <c r="H2004" s="8">
        <f t="shared" si="127"/>
        <v>319364.27094000002</v>
      </c>
      <c r="I2004" s="10">
        <f t="shared" si="128"/>
        <v>12.674087645450182</v>
      </c>
      <c r="J2004" s="10">
        <v>2</v>
      </c>
      <c r="K2004" s="5">
        <v>159.5</v>
      </c>
      <c r="L2004" s="6">
        <f t="shared" si="124"/>
        <v>5.0782939425700704</v>
      </c>
      <c r="M2004" s="11">
        <v>116.7</v>
      </c>
      <c r="N2004" s="6">
        <f t="shared" si="125"/>
        <v>4.7681390142662314</v>
      </c>
      <c r="O2004" s="5">
        <v>0</v>
      </c>
      <c r="P2004" s="5">
        <v>1</v>
      </c>
      <c r="Q2004" s="5">
        <v>0</v>
      </c>
      <c r="R2004" s="12">
        <v>1</v>
      </c>
      <c r="S2004" s="5">
        <f t="shared" si="61"/>
        <v>0</v>
      </c>
      <c r="T2004" s="5">
        <v>1444.4050440000001</v>
      </c>
      <c r="U2004" s="5">
        <f t="shared" si="4"/>
        <v>7.2754527815046552</v>
      </c>
      <c r="V2004" s="5">
        <v>0</v>
      </c>
      <c r="W2004" s="12">
        <v>0</v>
      </c>
      <c r="X2004" s="5">
        <v>1.004335</v>
      </c>
      <c r="Y2004" s="6">
        <f t="shared" si="126"/>
        <v>100.17824582962611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1</v>
      </c>
      <c r="AR2004" s="6">
        <v>0</v>
      </c>
      <c r="AS2004" s="11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1</v>
      </c>
    </row>
    <row r="2005" spans="1:52" ht="15.75" customHeight="1">
      <c r="A2005" s="4">
        <v>43800</v>
      </c>
      <c r="B2005" s="2" t="s">
        <v>19</v>
      </c>
      <c r="C2005" s="2">
        <v>8</v>
      </c>
      <c r="D2005" s="5" t="s">
        <v>20</v>
      </c>
      <c r="E2005" s="6">
        <v>258.91199999999998</v>
      </c>
      <c r="F2005" s="6">
        <f t="shared" si="0"/>
        <v>5.5564882356254293</v>
      </c>
      <c r="G2005" s="7">
        <v>13137.696</v>
      </c>
      <c r="H2005" s="8">
        <f t="shared" si="127"/>
        <v>332501.96694000001</v>
      </c>
      <c r="I2005" s="10">
        <f t="shared" si="128"/>
        <v>12.714401054669571</v>
      </c>
      <c r="J2005" s="10">
        <v>2</v>
      </c>
      <c r="K2005" s="5">
        <v>159.5</v>
      </c>
      <c r="L2005" s="6">
        <f t="shared" si="124"/>
        <v>5.0782939425700704</v>
      </c>
      <c r="M2005" s="11">
        <v>117.94</v>
      </c>
      <c r="N2005" s="6">
        <f t="shared" si="125"/>
        <v>4.7786191642784477</v>
      </c>
      <c r="O2005" s="5">
        <v>0</v>
      </c>
      <c r="P2005" s="5">
        <v>1</v>
      </c>
      <c r="Q2005" s="5">
        <v>0</v>
      </c>
      <c r="R2005" s="12">
        <v>1</v>
      </c>
      <c r="S2005" s="5">
        <f t="shared" si="61"/>
        <v>0</v>
      </c>
      <c r="T2005" s="5">
        <v>1444.4050440000001</v>
      </c>
      <c r="U2005" s="5">
        <f t="shared" si="4"/>
        <v>7.2754527815046552</v>
      </c>
      <c r="V2005" s="5">
        <v>0</v>
      </c>
      <c r="W2005" s="12">
        <v>0</v>
      </c>
      <c r="X2005" s="5">
        <v>1.0079819999999999</v>
      </c>
      <c r="Y2005" s="6">
        <f t="shared" si="126"/>
        <v>100.5420189357517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1</v>
      </c>
      <c r="AS2005" s="11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1</v>
      </c>
    </row>
    <row r="2006" spans="1:52" ht="15.75" customHeight="1">
      <c r="A2006" s="4">
        <v>43831</v>
      </c>
      <c r="B2006" s="2" t="s">
        <v>19</v>
      </c>
      <c r="C2006" s="2">
        <v>8</v>
      </c>
      <c r="D2006" s="5" t="s">
        <v>20</v>
      </c>
      <c r="E2006" s="6">
        <v>476.84820000000002</v>
      </c>
      <c r="F2006" s="6">
        <f t="shared" si="0"/>
        <v>6.1671982012458564</v>
      </c>
      <c r="G2006" s="7">
        <v>24196.2006</v>
      </c>
      <c r="H2006" s="8">
        <f t="shared" si="127"/>
        <v>356698.16753999999</v>
      </c>
      <c r="I2006" s="10">
        <f t="shared" si="128"/>
        <v>12.784645234075587</v>
      </c>
      <c r="J2006" s="10">
        <v>2</v>
      </c>
      <c r="K2006" s="5">
        <v>129.04</v>
      </c>
      <c r="L2006" s="6">
        <f t="shared" si="124"/>
        <v>4.8678420954357042</v>
      </c>
      <c r="M2006" s="11">
        <v>141.65</v>
      </c>
      <c r="N2006" s="6">
        <f t="shared" si="125"/>
        <v>4.960394077659509</v>
      </c>
      <c r="O2006" s="5">
        <v>0</v>
      </c>
      <c r="P2006" s="5">
        <v>1</v>
      </c>
      <c r="Q2006" s="5">
        <v>0</v>
      </c>
      <c r="R2006" s="12">
        <v>1</v>
      </c>
      <c r="S2006" s="5">
        <f t="shared" si="61"/>
        <v>0</v>
      </c>
      <c r="T2006" s="5">
        <v>1444.4050440000001</v>
      </c>
      <c r="U2006" s="5">
        <f t="shared" si="4"/>
        <v>7.2754527815046552</v>
      </c>
      <c r="V2006" s="5">
        <v>0</v>
      </c>
      <c r="W2006" s="12">
        <v>0</v>
      </c>
      <c r="X2006" s="5">
        <v>1.0000910000000001</v>
      </c>
      <c r="Y2006" s="6">
        <f t="shared" si="126"/>
        <v>99.754924452495047</v>
      </c>
      <c r="Z2006" s="5">
        <v>39</v>
      </c>
      <c r="AA2006" s="5">
        <v>1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1</v>
      </c>
      <c r="AH2006" s="5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11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1</v>
      </c>
    </row>
    <row r="2007" spans="1:52" ht="15.75" customHeight="1">
      <c r="A2007" s="4">
        <v>43862</v>
      </c>
      <c r="B2007" s="2" t="s">
        <v>19</v>
      </c>
      <c r="C2007" s="2">
        <v>8</v>
      </c>
      <c r="D2007" s="5" t="s">
        <v>20</v>
      </c>
      <c r="E2007" s="6">
        <v>446.0838</v>
      </c>
      <c r="F2007" s="6">
        <f t="shared" si="0"/>
        <v>6.1005068267471838</v>
      </c>
      <c r="G2007" s="7">
        <v>22635.1554</v>
      </c>
      <c r="H2007" s="8">
        <f t="shared" si="127"/>
        <v>379333.32293999998</v>
      </c>
      <c r="I2007" s="10">
        <f t="shared" si="128"/>
        <v>12.846170577601358</v>
      </c>
      <c r="J2007" s="10">
        <v>2</v>
      </c>
      <c r="K2007" s="5">
        <v>129.04</v>
      </c>
      <c r="L2007" s="6">
        <f t="shared" si="124"/>
        <v>4.8678420954357042</v>
      </c>
      <c r="M2007" s="11">
        <v>138.35</v>
      </c>
      <c r="N2007" s="6">
        <f t="shared" si="125"/>
        <v>4.9369887539279569</v>
      </c>
      <c r="O2007" s="5">
        <v>0</v>
      </c>
      <c r="P2007" s="5">
        <v>1</v>
      </c>
      <c r="Q2007" s="5">
        <v>0</v>
      </c>
      <c r="R2007" s="12">
        <v>1</v>
      </c>
      <c r="S2007" s="5">
        <f t="shared" si="61"/>
        <v>0</v>
      </c>
      <c r="T2007" s="5">
        <v>1444.4050440000001</v>
      </c>
      <c r="U2007" s="5">
        <f t="shared" si="4"/>
        <v>7.2754527815046552</v>
      </c>
      <c r="V2007" s="5">
        <v>0</v>
      </c>
      <c r="W2007" s="12">
        <v>0</v>
      </c>
      <c r="X2007" s="5">
        <v>1.001735</v>
      </c>
      <c r="Y2007" s="6">
        <f t="shared" si="126"/>
        <v>99.918906625917174</v>
      </c>
      <c r="Z2007" s="5">
        <v>0</v>
      </c>
      <c r="AA2007" s="5">
        <v>3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1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  <c r="AQ2007" s="6">
        <v>0</v>
      </c>
      <c r="AR2007" s="6">
        <v>0</v>
      </c>
      <c r="AS2007" s="11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1</v>
      </c>
    </row>
    <row r="2008" spans="1:52" ht="15.75" customHeight="1">
      <c r="A2008" s="4">
        <v>43891</v>
      </c>
      <c r="B2008" s="2" t="s">
        <v>19</v>
      </c>
      <c r="C2008" s="2">
        <v>8</v>
      </c>
      <c r="D2008" s="5" t="s">
        <v>20</v>
      </c>
      <c r="E2008" s="6">
        <v>1230.576</v>
      </c>
      <c r="F2008" s="6">
        <f t="shared" si="0"/>
        <v>7.1152376314345913</v>
      </c>
      <c r="G2008" s="7">
        <v>62441.807999999997</v>
      </c>
      <c r="H2008" s="8">
        <f t="shared" si="127"/>
        <v>441775.13094</v>
      </c>
      <c r="I2008" s="10">
        <f t="shared" si="128"/>
        <v>12.998556278071437</v>
      </c>
      <c r="J2008" s="10">
        <v>2</v>
      </c>
      <c r="K2008" s="5">
        <v>129.04</v>
      </c>
      <c r="L2008" s="6">
        <f t="shared" si="124"/>
        <v>4.8678420954357042</v>
      </c>
      <c r="M2008" s="11">
        <v>120.82</v>
      </c>
      <c r="N2008" s="6">
        <f t="shared" si="125"/>
        <v>4.8025445454083382</v>
      </c>
      <c r="O2008" s="5">
        <v>0</v>
      </c>
      <c r="P2008" s="5">
        <v>1</v>
      </c>
      <c r="Q2008" s="5">
        <v>0</v>
      </c>
      <c r="R2008" s="12">
        <v>1</v>
      </c>
      <c r="S2008" s="5">
        <f t="shared" si="61"/>
        <v>0</v>
      </c>
      <c r="T2008" s="5">
        <v>1444.4050440000001</v>
      </c>
      <c r="U2008" s="5">
        <f t="shared" si="4"/>
        <v>7.2754527815046552</v>
      </c>
      <c r="V2008" s="5">
        <v>0</v>
      </c>
      <c r="W2008" s="12">
        <v>0</v>
      </c>
      <c r="X2008" s="5">
        <v>0.98655000000000004</v>
      </c>
      <c r="Y2008" s="6">
        <f t="shared" si="126"/>
        <v>98.404265930409323</v>
      </c>
      <c r="Z2008" s="5">
        <v>1</v>
      </c>
      <c r="AA2008" s="5">
        <v>1251</v>
      </c>
      <c r="AB2008" s="5">
        <v>0</v>
      </c>
      <c r="AC2008" s="5">
        <v>32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6">
        <v>1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11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1</v>
      </c>
    </row>
    <row r="2009" spans="1:52" ht="15.75" customHeight="1">
      <c r="A2009" s="4">
        <v>43922</v>
      </c>
      <c r="B2009" s="2" t="s">
        <v>19</v>
      </c>
      <c r="C2009" s="2">
        <v>8</v>
      </c>
      <c r="D2009" s="5" t="s">
        <v>20</v>
      </c>
      <c r="E2009" s="6">
        <v>781.41575999999998</v>
      </c>
      <c r="F2009" s="6">
        <f t="shared" si="0"/>
        <v>6.6611073513451462</v>
      </c>
      <c r="G2009" s="7">
        <v>39650.54808</v>
      </c>
      <c r="H2009" s="8">
        <f t="shared" si="127"/>
        <v>481425.67901999998</v>
      </c>
      <c r="I2009" s="10">
        <f t="shared" si="128"/>
        <v>13.084507145284856</v>
      </c>
      <c r="J2009" s="10">
        <v>2</v>
      </c>
      <c r="K2009" s="5">
        <v>133</v>
      </c>
      <c r="L2009" s="6">
        <f t="shared" si="124"/>
        <v>4.8978397999509111</v>
      </c>
      <c r="M2009" s="11">
        <v>55.67</v>
      </c>
      <c r="N2009" s="6">
        <f t="shared" si="125"/>
        <v>4.0372449701815283</v>
      </c>
      <c r="O2009" s="5">
        <v>0</v>
      </c>
      <c r="P2009" s="5">
        <v>1</v>
      </c>
      <c r="Q2009" s="5">
        <v>0</v>
      </c>
      <c r="R2009" s="12">
        <v>1</v>
      </c>
      <c r="S2009" s="5">
        <f t="shared" si="61"/>
        <v>0</v>
      </c>
      <c r="T2009" s="5">
        <v>1444.4050440000001</v>
      </c>
      <c r="U2009" s="5">
        <f t="shared" si="4"/>
        <v>7.2754527815046552</v>
      </c>
      <c r="V2009" s="5">
        <v>0</v>
      </c>
      <c r="W2009" s="12">
        <v>0</v>
      </c>
      <c r="X2009" s="5">
        <v>1.006589</v>
      </c>
      <c r="Y2009" s="6">
        <f t="shared" si="126"/>
        <v>100.40307297007224</v>
      </c>
      <c r="Z2009" s="5">
        <v>1</v>
      </c>
      <c r="AA2009" s="5">
        <v>34863</v>
      </c>
      <c r="AB2009" s="5">
        <v>0</v>
      </c>
      <c r="AC2009" s="5">
        <v>1154</v>
      </c>
      <c r="AD2009" s="5">
        <v>0</v>
      </c>
      <c r="AE2009" s="5">
        <v>0</v>
      </c>
      <c r="AF2009" s="5">
        <v>1</v>
      </c>
      <c r="AG2009" s="5">
        <v>0</v>
      </c>
      <c r="AH2009" s="5">
        <v>0</v>
      </c>
      <c r="AI2009" s="6">
        <v>0</v>
      </c>
      <c r="AJ2009" s="6">
        <v>1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11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1</v>
      </c>
    </row>
    <row r="2010" spans="1:52" ht="15.75" customHeight="1">
      <c r="A2010" s="9">
        <v>43952</v>
      </c>
      <c r="B2010" s="2" t="s">
        <v>19</v>
      </c>
      <c r="C2010" s="2">
        <v>8</v>
      </c>
      <c r="D2010" s="5" t="s">
        <v>20</v>
      </c>
      <c r="E2010" s="6">
        <v>773.72465999999997</v>
      </c>
      <c r="F2010" s="6">
        <f t="shared" si="0"/>
        <v>6.6512160738664035</v>
      </c>
      <c r="G2010" s="7">
        <v>39260.286780000002</v>
      </c>
      <c r="H2010" s="8">
        <f t="shared" si="127"/>
        <v>520685.96580000001</v>
      </c>
      <c r="I2010" s="10">
        <f t="shared" si="128"/>
        <v>13.162902386223907</v>
      </c>
      <c r="J2010" s="10">
        <v>2</v>
      </c>
      <c r="K2010" s="5">
        <v>133</v>
      </c>
      <c r="L2010" s="6">
        <f t="shared" si="124"/>
        <v>4.8978397999509111</v>
      </c>
      <c r="M2010" s="11">
        <v>92.99</v>
      </c>
      <c r="N2010" s="6">
        <f t="shared" si="125"/>
        <v>4.5431883936322102</v>
      </c>
      <c r="O2010" s="5">
        <v>0</v>
      </c>
      <c r="P2010" s="5">
        <v>1</v>
      </c>
      <c r="Q2010" s="5">
        <v>0</v>
      </c>
      <c r="R2010" s="12">
        <v>1</v>
      </c>
      <c r="S2010" s="5">
        <f t="shared" si="61"/>
        <v>0</v>
      </c>
      <c r="T2010" s="5">
        <v>1444.4050440000001</v>
      </c>
      <c r="U2010" s="5">
        <f t="shared" si="4"/>
        <v>7.2754527815046552</v>
      </c>
      <c r="V2010" s="5">
        <v>0</v>
      </c>
      <c r="W2010" s="12">
        <v>0</v>
      </c>
      <c r="X2010" s="5">
        <v>1.014275</v>
      </c>
      <c r="Y2010" s="6">
        <f t="shared" si="126"/>
        <v>101.16971955457495</v>
      </c>
      <c r="Z2010" s="5">
        <v>100</v>
      </c>
      <c r="AA2010" s="5">
        <v>190609</v>
      </c>
      <c r="AB2010" s="5">
        <v>0</v>
      </c>
      <c r="AC2010" s="5">
        <v>5408</v>
      </c>
      <c r="AD2010" s="5">
        <v>0</v>
      </c>
      <c r="AE2010" s="5">
        <v>0</v>
      </c>
      <c r="AF2010" s="5">
        <v>1</v>
      </c>
      <c r="AG2010" s="5">
        <v>0</v>
      </c>
      <c r="AH2010" s="5">
        <v>0</v>
      </c>
      <c r="AI2010" s="6">
        <v>0</v>
      </c>
      <c r="AJ2010" s="6">
        <v>0</v>
      </c>
      <c r="AK2010" s="6">
        <v>1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11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1</v>
      </c>
    </row>
    <row r="2011" spans="1:52" ht="15.75" customHeight="1">
      <c r="A2011" s="4">
        <v>43983</v>
      </c>
      <c r="B2011" s="2" t="s">
        <v>19</v>
      </c>
      <c r="C2011" s="2">
        <v>8</v>
      </c>
      <c r="D2011" s="5" t="s">
        <v>20</v>
      </c>
      <c r="E2011" s="6">
        <v>615.28800000000001</v>
      </c>
      <c r="F2011" s="6">
        <f t="shared" si="0"/>
        <v>6.4220904508746459</v>
      </c>
      <c r="G2011" s="7">
        <v>31220.903999999999</v>
      </c>
      <c r="H2011" s="8">
        <f t="shared" si="127"/>
        <v>551906.86979999999</v>
      </c>
      <c r="I2011" s="10">
        <f t="shared" si="128"/>
        <v>13.221134596894968</v>
      </c>
      <c r="J2011" s="10">
        <v>2</v>
      </c>
      <c r="K2011" s="5">
        <v>133</v>
      </c>
      <c r="L2011" s="6">
        <f t="shared" si="124"/>
        <v>4.8978397999509111</v>
      </c>
      <c r="M2011" s="11">
        <v>111.24</v>
      </c>
      <c r="N2011" s="6">
        <f t="shared" si="125"/>
        <v>4.7206394357942054</v>
      </c>
      <c r="O2011" s="5">
        <v>0</v>
      </c>
      <c r="P2011" s="5">
        <v>1</v>
      </c>
      <c r="Q2011" s="5">
        <v>0</v>
      </c>
      <c r="R2011" s="12">
        <v>1</v>
      </c>
      <c r="S2011" s="5">
        <f t="shared" si="61"/>
        <v>0</v>
      </c>
      <c r="T2011" s="5">
        <v>1444.4050440000001</v>
      </c>
      <c r="U2011" s="5">
        <f t="shared" si="4"/>
        <v>7.2754527815046552</v>
      </c>
      <c r="V2011" s="5">
        <v>0</v>
      </c>
      <c r="W2011" s="12">
        <v>0</v>
      </c>
      <c r="X2011" s="5">
        <v>1.011468</v>
      </c>
      <c r="Y2011" s="6">
        <f t="shared" si="126"/>
        <v>100.88973296041685</v>
      </c>
      <c r="Z2011" s="5">
        <v>36</v>
      </c>
      <c r="AA2011" s="5">
        <v>585481</v>
      </c>
      <c r="AB2011" s="5">
        <v>0</v>
      </c>
      <c r="AC2011" s="5">
        <v>17400</v>
      </c>
      <c r="AD2011" s="5">
        <v>0</v>
      </c>
      <c r="AE2011" s="5">
        <v>0</v>
      </c>
      <c r="AF2011" s="5">
        <v>1</v>
      </c>
      <c r="AG2011" s="5">
        <v>0</v>
      </c>
      <c r="AH2011" s="5">
        <v>0</v>
      </c>
      <c r="AI2011" s="6">
        <v>0</v>
      </c>
      <c r="AJ2011" s="6">
        <v>0</v>
      </c>
      <c r="AK2011" s="6">
        <v>0</v>
      </c>
      <c r="AL2011" s="6">
        <v>1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11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1</v>
      </c>
    </row>
    <row r="2012" spans="1:52" ht="15.75" customHeight="1">
      <c r="A2012" s="4">
        <v>44013</v>
      </c>
      <c r="B2012" s="2" t="s">
        <v>19</v>
      </c>
      <c r="C2012" s="2">
        <v>8</v>
      </c>
      <c r="D2012" s="5" t="s">
        <v>20</v>
      </c>
      <c r="E2012" s="6">
        <v>1753.5708</v>
      </c>
      <c r="F2012" s="6">
        <f t="shared" si="0"/>
        <v>7.4694094451552049</v>
      </c>
      <c r="G2012" s="7">
        <v>88979.576400000005</v>
      </c>
      <c r="H2012" s="8">
        <f t="shared" si="127"/>
        <v>640886.44620000001</v>
      </c>
      <c r="I2012" s="10">
        <f t="shared" si="128"/>
        <v>13.370607569195672</v>
      </c>
      <c r="J2012" s="10">
        <v>2</v>
      </c>
      <c r="K2012" s="5">
        <v>154.63</v>
      </c>
      <c r="L2012" s="6">
        <f t="shared" si="124"/>
        <v>5.0474813952169182</v>
      </c>
      <c r="M2012" s="11">
        <v>121.55</v>
      </c>
      <c r="N2012" s="6">
        <f t="shared" si="125"/>
        <v>4.8085191099741218</v>
      </c>
      <c r="O2012" s="5">
        <v>0</v>
      </c>
      <c r="P2012" s="5">
        <v>1</v>
      </c>
      <c r="Q2012" s="5">
        <v>0</v>
      </c>
      <c r="R2012" s="12">
        <v>1</v>
      </c>
      <c r="S2012" s="5">
        <f t="shared" si="61"/>
        <v>0</v>
      </c>
      <c r="T2012" s="5">
        <v>1444.4050440000001</v>
      </c>
      <c r="U2012" s="5">
        <f t="shared" si="4"/>
        <v>7.2754527815046552</v>
      </c>
      <c r="V2012" s="5">
        <v>0</v>
      </c>
      <c r="W2012" s="12">
        <v>0</v>
      </c>
      <c r="X2012" s="5">
        <v>0.99343300000000001</v>
      </c>
      <c r="Y2012" s="6">
        <f t="shared" si="126"/>
        <v>99.090816599304972</v>
      </c>
      <c r="Z2012" s="5">
        <v>46</v>
      </c>
      <c r="AA2012" s="5">
        <v>1695988</v>
      </c>
      <c r="AB2012" s="5">
        <v>0</v>
      </c>
      <c r="AC2012" s="5">
        <v>36511</v>
      </c>
      <c r="AD2012" s="5">
        <v>0</v>
      </c>
      <c r="AE2012" s="5">
        <v>0</v>
      </c>
      <c r="AF2012" s="5">
        <v>1</v>
      </c>
      <c r="AG2012" s="5">
        <v>0</v>
      </c>
      <c r="AH2012" s="5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1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11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1</v>
      </c>
    </row>
    <row r="2013" spans="1:52" ht="15.75" customHeight="1">
      <c r="A2013" s="4">
        <v>44044</v>
      </c>
      <c r="B2013" s="2" t="s">
        <v>19</v>
      </c>
      <c r="C2013" s="2">
        <v>8</v>
      </c>
      <c r="D2013" s="5" t="s">
        <v>20</v>
      </c>
      <c r="E2013" s="6">
        <v>615.28800000000001</v>
      </c>
      <c r="F2013" s="6">
        <f t="shared" si="0"/>
        <v>6.4220904508746459</v>
      </c>
      <c r="G2013" s="7">
        <v>31220.903999999999</v>
      </c>
      <c r="H2013" s="8">
        <f t="shared" si="127"/>
        <v>672107.35019999999</v>
      </c>
      <c r="I2013" s="10">
        <f t="shared" si="128"/>
        <v>13.41817335406847</v>
      </c>
      <c r="J2013" s="10">
        <v>2</v>
      </c>
      <c r="K2013" s="5">
        <v>154.63</v>
      </c>
      <c r="L2013" s="6">
        <f t="shared" si="124"/>
        <v>5.0474813952169182</v>
      </c>
      <c r="M2013" s="11">
        <v>120.82</v>
      </c>
      <c r="N2013" s="6">
        <f t="shared" si="125"/>
        <v>4.8025445454083382</v>
      </c>
      <c r="O2013" s="5">
        <v>0</v>
      </c>
      <c r="P2013" s="5">
        <v>1</v>
      </c>
      <c r="Q2013" s="5">
        <v>0</v>
      </c>
      <c r="R2013" s="12">
        <v>1</v>
      </c>
      <c r="S2013" s="5">
        <f t="shared" si="61"/>
        <v>0</v>
      </c>
      <c r="T2013" s="5">
        <v>1444.4050440000001</v>
      </c>
      <c r="U2013" s="5">
        <f t="shared" si="4"/>
        <v>7.2754527815046552</v>
      </c>
      <c r="V2013" s="5">
        <v>0</v>
      </c>
      <c r="W2013" s="12">
        <v>0</v>
      </c>
      <c r="X2013" s="5">
        <v>1.0230840000000001</v>
      </c>
      <c r="Y2013" s="6">
        <f t="shared" si="126"/>
        <v>102.04838072591039</v>
      </c>
      <c r="Z2013" s="5">
        <v>29</v>
      </c>
      <c r="AA2013" s="5">
        <v>3691166</v>
      </c>
      <c r="AB2013" s="5">
        <v>0</v>
      </c>
      <c r="AC2013" s="5">
        <v>65288</v>
      </c>
      <c r="AD2013" s="5">
        <v>0</v>
      </c>
      <c r="AE2013" s="5">
        <v>0</v>
      </c>
      <c r="AF2013" s="5">
        <v>1</v>
      </c>
      <c r="AG2013" s="5">
        <v>0</v>
      </c>
      <c r="AH2013" s="5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1</v>
      </c>
      <c r="AO2013" s="6">
        <v>0</v>
      </c>
      <c r="AP2013" s="6">
        <v>0</v>
      </c>
      <c r="AQ2013" s="6">
        <v>0</v>
      </c>
      <c r="AR2013" s="6">
        <v>0</v>
      </c>
      <c r="AS2013" s="11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1</v>
      </c>
    </row>
    <row r="2014" spans="1:52" ht="15.75" customHeight="1">
      <c r="A2014" s="4">
        <v>44075</v>
      </c>
      <c r="B2014" s="2" t="s">
        <v>19</v>
      </c>
      <c r="C2014" s="2">
        <v>8</v>
      </c>
      <c r="D2014" s="5" t="s">
        <v>20</v>
      </c>
      <c r="E2014" s="6">
        <v>553.75919999999996</v>
      </c>
      <c r="F2014" s="6">
        <f t="shared" si="0"/>
        <v>6.31672993521682</v>
      </c>
      <c r="G2014" s="7">
        <v>28098.813600000001</v>
      </c>
      <c r="H2014" s="8">
        <f t="shared" si="127"/>
        <v>700206.16379999998</v>
      </c>
      <c r="I2014" s="10">
        <f t="shared" si="128"/>
        <v>13.45913009037741</v>
      </c>
      <c r="J2014" s="10">
        <v>2</v>
      </c>
      <c r="K2014" s="5">
        <v>154.63</v>
      </c>
      <c r="L2014" s="6">
        <f t="shared" si="124"/>
        <v>5.0474813952169182</v>
      </c>
      <c r="M2014" s="11">
        <v>127.94</v>
      </c>
      <c r="N2014" s="6">
        <f t="shared" si="125"/>
        <v>4.8593471798824739</v>
      </c>
      <c r="O2014" s="5">
        <v>0</v>
      </c>
      <c r="P2014" s="5">
        <v>1</v>
      </c>
      <c r="Q2014" s="5">
        <v>0</v>
      </c>
      <c r="R2014" s="12">
        <v>1</v>
      </c>
      <c r="S2014" s="5">
        <f t="shared" si="61"/>
        <v>0</v>
      </c>
      <c r="T2014" s="5">
        <v>1444.4050440000001</v>
      </c>
      <c r="U2014" s="5">
        <f t="shared" si="4"/>
        <v>7.2754527815046552</v>
      </c>
      <c r="V2014" s="5">
        <v>0</v>
      </c>
      <c r="W2014" s="12">
        <v>0</v>
      </c>
      <c r="X2014" s="5">
        <v>1.0135909999999999</v>
      </c>
      <c r="Y2014" s="6">
        <f t="shared" si="126"/>
        <v>101.10149339482996</v>
      </c>
      <c r="Z2014" s="5">
        <v>2</v>
      </c>
      <c r="AA2014" s="5">
        <v>6312584</v>
      </c>
      <c r="AB2014" s="5">
        <v>0</v>
      </c>
      <c r="AC2014" s="5">
        <v>98678</v>
      </c>
      <c r="AD2014" s="5">
        <v>0</v>
      </c>
      <c r="AE2014" s="5">
        <v>0</v>
      </c>
      <c r="AF2014" s="5">
        <v>1</v>
      </c>
      <c r="AG2014" s="5">
        <v>0</v>
      </c>
      <c r="AH2014" s="5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1</v>
      </c>
      <c r="AP2014" s="6">
        <v>0</v>
      </c>
      <c r="AQ2014" s="6">
        <v>0</v>
      </c>
      <c r="AR2014" s="6">
        <v>0</v>
      </c>
      <c r="AS2014" s="11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1</v>
      </c>
    </row>
    <row r="2015" spans="1:52" ht="15.75" customHeight="1">
      <c r="A2015" s="4">
        <v>44105</v>
      </c>
      <c r="B2015" s="2" t="s">
        <v>19</v>
      </c>
      <c r="C2015" s="2">
        <v>8</v>
      </c>
      <c r="D2015" s="5" t="s">
        <v>20</v>
      </c>
      <c r="E2015" s="6">
        <v>538.37699999999995</v>
      </c>
      <c r="F2015" s="6">
        <f t="shared" si="0"/>
        <v>6.2885590582501232</v>
      </c>
      <c r="G2015" s="7">
        <v>27318.291000000001</v>
      </c>
      <c r="H2015" s="8">
        <f t="shared" si="127"/>
        <v>727524.45479999995</v>
      </c>
      <c r="I2015" s="10">
        <f t="shared" si="128"/>
        <v>13.497402892308179</v>
      </c>
      <c r="J2015" s="10">
        <v>2</v>
      </c>
      <c r="K2015" s="13"/>
      <c r="L2015" s="6">
        <f t="shared" si="124"/>
        <v>0</v>
      </c>
      <c r="M2015" s="11">
        <v>133.61000000000001</v>
      </c>
      <c r="N2015" s="6">
        <f t="shared" si="125"/>
        <v>4.9023817086560015</v>
      </c>
      <c r="O2015" s="5">
        <v>0</v>
      </c>
      <c r="P2015" s="5">
        <v>1</v>
      </c>
      <c r="Q2015" s="5">
        <v>0</v>
      </c>
      <c r="R2015" s="12">
        <v>1</v>
      </c>
      <c r="S2015" s="5">
        <f t="shared" si="61"/>
        <v>0</v>
      </c>
      <c r="T2015" s="5">
        <v>1444.4050440000001</v>
      </c>
      <c r="U2015" s="5">
        <f t="shared" si="4"/>
        <v>7.2754527815046552</v>
      </c>
      <c r="V2015" s="5">
        <v>0</v>
      </c>
      <c r="W2015" s="12">
        <v>0</v>
      </c>
      <c r="X2015" s="5">
        <v>0.992977</v>
      </c>
      <c r="Y2015" s="6">
        <f t="shared" si="126"/>
        <v>99.045332492808328</v>
      </c>
      <c r="Z2015" s="5">
        <v>7</v>
      </c>
      <c r="AA2015" s="5">
        <v>8184082</v>
      </c>
      <c r="AB2015" s="5">
        <v>0</v>
      </c>
      <c r="AC2015" s="5">
        <v>122111</v>
      </c>
      <c r="AD2015" s="5">
        <v>0</v>
      </c>
      <c r="AE2015" s="5">
        <v>0</v>
      </c>
      <c r="AF2015" s="5">
        <v>1</v>
      </c>
      <c r="AG2015" s="5">
        <v>0</v>
      </c>
      <c r="AH2015" s="5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1</v>
      </c>
      <c r="AQ2015" s="6">
        <v>0</v>
      </c>
      <c r="AR2015" s="6">
        <v>0</v>
      </c>
      <c r="AS2015" s="11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1</v>
      </c>
    </row>
    <row r="2016" spans="1:52" ht="15.75" customHeight="1">
      <c r="A2016" s="4">
        <v>44136</v>
      </c>
      <c r="B2016" s="2" t="s">
        <v>19</v>
      </c>
      <c r="C2016" s="2">
        <v>8</v>
      </c>
      <c r="D2016" s="5" t="s">
        <v>20</v>
      </c>
      <c r="E2016" s="6">
        <v>615.28800000000001</v>
      </c>
      <c r="F2016" s="6">
        <f t="shared" si="0"/>
        <v>6.4220904508746459</v>
      </c>
      <c r="G2016" s="7">
        <v>31220.903999999999</v>
      </c>
      <c r="H2016" s="8">
        <f t="shared" ref="H2016:H2041" si="129">G2016+H2015</f>
        <v>758745.35879999993</v>
      </c>
      <c r="I2016" s="10">
        <f t="shared" si="128"/>
        <v>13.539421504434335</v>
      </c>
      <c r="J2016" s="10">
        <v>2</v>
      </c>
      <c r="K2016" s="13"/>
      <c r="L2016" s="6">
        <f t="shared" si="124"/>
        <v>0</v>
      </c>
      <c r="M2016" s="11">
        <v>130.62</v>
      </c>
      <c r="N2016" s="6">
        <f t="shared" si="125"/>
        <v>4.8799189830279728</v>
      </c>
      <c r="O2016" s="5">
        <v>0</v>
      </c>
      <c r="P2016" s="5">
        <v>1</v>
      </c>
      <c r="Q2016" s="5">
        <v>0</v>
      </c>
      <c r="R2016" s="12">
        <v>1</v>
      </c>
      <c r="S2016" s="5">
        <f t="shared" si="61"/>
        <v>0</v>
      </c>
      <c r="T2016" s="5">
        <v>1444.4050440000001</v>
      </c>
      <c r="U2016" s="5">
        <f t="shared" si="4"/>
        <v>7.2754527815046552</v>
      </c>
      <c r="V2016" s="5">
        <v>0</v>
      </c>
      <c r="W2016" s="12">
        <v>0</v>
      </c>
      <c r="X2016" s="5">
        <v>1.014343</v>
      </c>
      <c r="Y2016" s="6">
        <f t="shared" si="126"/>
        <v>101.1765022722104</v>
      </c>
      <c r="Z2016" s="5">
        <v>4</v>
      </c>
      <c r="AA2016" s="5">
        <v>9462809</v>
      </c>
      <c r="AB2016" s="5">
        <v>0</v>
      </c>
      <c r="AC2016" s="5">
        <v>137621</v>
      </c>
      <c r="AD2016" s="5">
        <v>0</v>
      </c>
      <c r="AE2016" s="5">
        <v>0</v>
      </c>
      <c r="AF2016" s="5">
        <v>1</v>
      </c>
      <c r="AG2016" s="5">
        <v>0</v>
      </c>
      <c r="AH2016" s="5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1</v>
      </c>
      <c r="AR2016" s="6">
        <v>0</v>
      </c>
      <c r="AS2016" s="11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1</v>
      </c>
    </row>
    <row r="2017" spans="1:52" ht="15.75" customHeight="1">
      <c r="A2017" s="4">
        <v>44166</v>
      </c>
      <c r="B2017" s="2" t="s">
        <v>19</v>
      </c>
      <c r="C2017" s="2">
        <v>8</v>
      </c>
      <c r="D2017" s="5" t="s">
        <v>20</v>
      </c>
      <c r="E2017" s="6">
        <v>738.34559999999999</v>
      </c>
      <c r="F2017" s="6">
        <f t="shared" si="0"/>
        <v>6.6044120076686008</v>
      </c>
      <c r="G2017" s="7">
        <v>37465.084799999997</v>
      </c>
      <c r="H2017" s="8">
        <f t="shared" si="129"/>
        <v>796210.44359999988</v>
      </c>
      <c r="I2017" s="10">
        <f t="shared" si="128"/>
        <v>13.587618806267152</v>
      </c>
      <c r="J2017" s="10">
        <v>2</v>
      </c>
      <c r="K2017" s="13"/>
      <c r="L2017" s="6">
        <f t="shared" si="124"/>
        <v>0</v>
      </c>
      <c r="M2017" s="11">
        <v>141.65</v>
      </c>
      <c r="N2017" s="6">
        <f t="shared" si="125"/>
        <v>4.960394077659509</v>
      </c>
      <c r="O2017" s="5">
        <v>0</v>
      </c>
      <c r="P2017" s="5">
        <v>1</v>
      </c>
      <c r="Q2017" s="5">
        <v>0</v>
      </c>
      <c r="R2017" s="12">
        <v>1</v>
      </c>
      <c r="S2017" s="5">
        <f t="shared" si="61"/>
        <v>0</v>
      </c>
      <c r="T2017" s="5">
        <v>1444.4050440000001</v>
      </c>
      <c r="U2017" s="5">
        <f t="shared" si="4"/>
        <v>7.2754527815046552</v>
      </c>
      <c r="V2017" s="5">
        <v>0</v>
      </c>
      <c r="W2017" s="12">
        <v>0</v>
      </c>
      <c r="X2017" s="5">
        <v>1.0015559999999999</v>
      </c>
      <c r="Y2017" s="6">
        <f t="shared" si="126"/>
        <v>99.901052119200273</v>
      </c>
      <c r="Z2017" s="5">
        <v>37</v>
      </c>
      <c r="AA2017" s="5">
        <v>10286709</v>
      </c>
      <c r="AB2017" s="5">
        <v>0</v>
      </c>
      <c r="AC2017" s="5">
        <v>148994</v>
      </c>
      <c r="AD2017" s="5">
        <v>0</v>
      </c>
      <c r="AE2017" s="5">
        <v>0</v>
      </c>
      <c r="AF2017" s="5">
        <v>1</v>
      </c>
      <c r="AG2017" s="5">
        <v>0</v>
      </c>
      <c r="AH2017" s="5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1</v>
      </c>
      <c r="AS2017" s="11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1</v>
      </c>
    </row>
    <row r="2018" spans="1:52" ht="15.75" customHeight="1">
      <c r="A2018" s="4">
        <v>44197</v>
      </c>
      <c r="B2018" s="2" t="s">
        <v>19</v>
      </c>
      <c r="C2018" s="2">
        <v>8</v>
      </c>
      <c r="D2018" s="5" t="s">
        <v>20</v>
      </c>
      <c r="E2018" s="6">
        <v>574.87019999999995</v>
      </c>
      <c r="F2018" s="6">
        <f t="shared" si="0"/>
        <v>6.3541442761840026</v>
      </c>
      <c r="G2018" s="7">
        <v>29170.026600000001</v>
      </c>
      <c r="H2018" s="8">
        <f t="shared" si="129"/>
        <v>825380.47019999987</v>
      </c>
      <c r="I2018" s="10">
        <f t="shared" si="128"/>
        <v>13.623599735007851</v>
      </c>
      <c r="J2018" s="10">
        <v>2</v>
      </c>
      <c r="K2018" s="13"/>
      <c r="L2018" s="6">
        <f t="shared" si="124"/>
        <v>0</v>
      </c>
      <c r="M2018" s="11">
        <v>140.82</v>
      </c>
      <c r="N2018" s="6">
        <f t="shared" si="125"/>
        <v>4.9545586478758503</v>
      </c>
      <c r="O2018" s="5">
        <v>0</v>
      </c>
      <c r="P2018" s="5">
        <v>1</v>
      </c>
      <c r="Q2018" s="5">
        <v>0</v>
      </c>
      <c r="R2018" s="12">
        <v>1</v>
      </c>
      <c r="S2018" s="5">
        <f t="shared" si="61"/>
        <v>0</v>
      </c>
      <c r="T2018" s="5">
        <v>1444.4050440000001</v>
      </c>
      <c r="U2018" s="5">
        <f t="shared" si="4"/>
        <v>7.2754527815046552</v>
      </c>
      <c r="V2018" s="5">
        <v>0</v>
      </c>
      <c r="W2018" s="12">
        <v>0</v>
      </c>
      <c r="X2018" s="5">
        <v>0.39285100000000001</v>
      </c>
      <c r="Y2018" s="6">
        <f t="shared" si="126"/>
        <v>39.185255967794063</v>
      </c>
      <c r="Z2018" s="5">
        <v>206</v>
      </c>
      <c r="AA2018" s="5">
        <v>10757610</v>
      </c>
      <c r="AB2018" s="5">
        <v>1</v>
      </c>
      <c r="AC2018" s="5">
        <v>154392</v>
      </c>
      <c r="AD2018" s="5">
        <v>0</v>
      </c>
      <c r="AE2018" s="5">
        <v>14509</v>
      </c>
      <c r="AF2018" s="5">
        <v>1</v>
      </c>
      <c r="AG2018" s="5">
        <v>1</v>
      </c>
      <c r="AH2018" s="5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11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1</v>
      </c>
    </row>
    <row r="2019" spans="1:52" ht="15.75" customHeight="1">
      <c r="A2019" s="4">
        <v>44228</v>
      </c>
      <c r="B2019" s="2" t="s">
        <v>19</v>
      </c>
      <c r="C2019" s="2">
        <v>8</v>
      </c>
      <c r="D2019" s="5" t="s">
        <v>20</v>
      </c>
      <c r="E2019" s="6">
        <v>537.78179999999998</v>
      </c>
      <c r="F2019" s="6">
        <f t="shared" si="0"/>
        <v>6.2874529016853309</v>
      </c>
      <c r="G2019" s="7">
        <v>27288.089400000001</v>
      </c>
      <c r="H2019" s="8">
        <f t="shared" si="129"/>
        <v>852668.55959999992</v>
      </c>
      <c r="I2019" s="10">
        <f t="shared" si="128"/>
        <v>13.656126192465988</v>
      </c>
      <c r="J2019" s="10">
        <v>2</v>
      </c>
      <c r="K2019" s="13"/>
      <c r="L2019" s="6">
        <f t="shared" si="124"/>
        <v>0</v>
      </c>
      <c r="M2019" s="11">
        <v>133.91999999999999</v>
      </c>
      <c r="N2019" s="6">
        <f t="shared" si="125"/>
        <v>4.904682010193449</v>
      </c>
      <c r="O2019" s="5">
        <v>0</v>
      </c>
      <c r="P2019" s="5">
        <v>1</v>
      </c>
      <c r="Q2019" s="5">
        <v>0</v>
      </c>
      <c r="R2019" s="12">
        <v>1</v>
      </c>
      <c r="S2019" s="5">
        <f t="shared" si="61"/>
        <v>0</v>
      </c>
      <c r="T2019" s="5">
        <v>1444.4050440000001</v>
      </c>
      <c r="U2019" s="5">
        <f t="shared" si="4"/>
        <v>7.2754527815046552</v>
      </c>
      <c r="V2019" s="5">
        <v>0</v>
      </c>
      <c r="W2019" s="12">
        <v>0</v>
      </c>
      <c r="X2019" s="5">
        <v>0.38073400000000002</v>
      </c>
      <c r="Y2019" s="6">
        <f t="shared" si="126"/>
        <v>37.976635532662776</v>
      </c>
      <c r="Z2019" s="5">
        <v>2</v>
      </c>
      <c r="AA2019" s="5">
        <v>11112241</v>
      </c>
      <c r="AB2019" s="5">
        <v>0</v>
      </c>
      <c r="AC2019" s="5">
        <v>157157</v>
      </c>
      <c r="AD2019" s="5">
        <v>0</v>
      </c>
      <c r="AE2019" s="5">
        <v>58719</v>
      </c>
      <c r="AF2019" s="5">
        <v>1</v>
      </c>
      <c r="AG2019" s="5">
        <v>0</v>
      </c>
      <c r="AH2019" s="5">
        <v>1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0</v>
      </c>
      <c r="AR2019" s="6">
        <v>0</v>
      </c>
      <c r="AS2019" s="11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1</v>
      </c>
    </row>
    <row r="2020" spans="1:52" ht="15.75" customHeight="1">
      <c r="A2020" s="4">
        <v>44256</v>
      </c>
      <c r="B2020" s="2" t="s">
        <v>19</v>
      </c>
      <c r="C2020" s="2">
        <v>8</v>
      </c>
      <c r="D2020" s="5" t="s">
        <v>20</v>
      </c>
      <c r="E2020" s="6">
        <v>1483.5360000000001</v>
      </c>
      <c r="F2020" s="6">
        <f t="shared" si="0"/>
        <v>7.3021837063727384</v>
      </c>
      <c r="G2020" s="7">
        <v>75277.487999999998</v>
      </c>
      <c r="H2020" s="8">
        <f t="shared" si="129"/>
        <v>927946.04759999993</v>
      </c>
      <c r="I2020" s="10">
        <f t="shared" si="128"/>
        <v>13.740728871716168</v>
      </c>
      <c r="J2020" s="10">
        <v>2</v>
      </c>
      <c r="K2020" s="13"/>
      <c r="L2020" s="6">
        <f t="shared" si="124"/>
        <v>0</v>
      </c>
      <c r="M2020" s="11">
        <v>150.1</v>
      </c>
      <c r="N2020" s="6">
        <f t="shared" si="125"/>
        <v>5.0179418692786939</v>
      </c>
      <c r="O2020" s="5">
        <v>0</v>
      </c>
      <c r="P2020" s="5">
        <v>1</v>
      </c>
      <c r="Q2020" s="5">
        <v>0</v>
      </c>
      <c r="R2020" s="12">
        <v>1</v>
      </c>
      <c r="S2020" s="5">
        <f t="shared" si="61"/>
        <v>0</v>
      </c>
      <c r="T2020" s="5">
        <v>1444.4050440000001</v>
      </c>
      <c r="U2020" s="5">
        <f t="shared" si="4"/>
        <v>7.2754527815046552</v>
      </c>
      <c r="V2020" s="5">
        <v>0</v>
      </c>
      <c r="W2020" s="12">
        <v>0</v>
      </c>
      <c r="X2020" s="5">
        <v>0.37379099999999998</v>
      </c>
      <c r="Y2020" s="6">
        <f t="shared" si="126"/>
        <v>37.284100112912299</v>
      </c>
      <c r="Z2020" s="5">
        <v>1138</v>
      </c>
      <c r="AA2020" s="5">
        <v>12149335</v>
      </c>
      <c r="AB2020" s="5">
        <v>0</v>
      </c>
      <c r="AC2020" s="5">
        <v>162468</v>
      </c>
      <c r="AD2020" s="5">
        <v>53848</v>
      </c>
      <c r="AE2020" s="5">
        <v>2063543</v>
      </c>
      <c r="AF2020" s="5">
        <v>1</v>
      </c>
      <c r="AG2020" s="5">
        <v>0</v>
      </c>
      <c r="AH2020" s="5">
        <v>0</v>
      </c>
      <c r="AI2020" s="6">
        <v>1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11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1</v>
      </c>
    </row>
    <row r="2021" spans="1:52" ht="15.75" customHeight="1">
      <c r="A2021" s="4">
        <v>44287</v>
      </c>
      <c r="B2021" s="2" t="s">
        <v>19</v>
      </c>
      <c r="C2021" s="2">
        <v>8</v>
      </c>
      <c r="D2021" s="5" t="s">
        <v>20</v>
      </c>
      <c r="E2021" s="6">
        <v>942.04535999999996</v>
      </c>
      <c r="F2021" s="6">
        <f t="shared" si="0"/>
        <v>6.8480534262832933</v>
      </c>
      <c r="G2021" s="7">
        <v>47801.204879999998</v>
      </c>
      <c r="H2021" s="8">
        <f t="shared" si="129"/>
        <v>975747.25247999991</v>
      </c>
      <c r="I2021" s="10">
        <f t="shared" si="128"/>
        <v>13.790958869235668</v>
      </c>
      <c r="J2021" s="10">
        <v>2</v>
      </c>
      <c r="K2021" s="13"/>
      <c r="L2021" s="6">
        <f t="shared" si="124"/>
        <v>0</v>
      </c>
      <c r="M2021" s="11">
        <v>130</v>
      </c>
      <c r="N2021" s="6">
        <f t="shared" si="125"/>
        <v>4.8751973232011512</v>
      </c>
      <c r="O2021" s="5">
        <v>0</v>
      </c>
      <c r="P2021" s="5">
        <v>1</v>
      </c>
      <c r="Q2021" s="5">
        <v>0</v>
      </c>
      <c r="R2021" s="12">
        <v>1</v>
      </c>
      <c r="S2021" s="5">
        <f t="shared" si="61"/>
        <v>0</v>
      </c>
      <c r="T2021" s="5">
        <v>1444.4050440000001</v>
      </c>
      <c r="U2021" s="5">
        <f t="shared" si="4"/>
        <v>7.2754527815046552</v>
      </c>
      <c r="V2021" s="5">
        <v>0</v>
      </c>
      <c r="W2021" s="12">
        <v>0</v>
      </c>
      <c r="X2021" s="5">
        <v>0.367898</v>
      </c>
      <c r="Y2021" s="6">
        <f t="shared" si="126"/>
        <v>36.696297833121207</v>
      </c>
      <c r="Z2021" s="5">
        <v>27</v>
      </c>
      <c r="AA2021" s="5">
        <v>19164969</v>
      </c>
      <c r="AB2021" s="5">
        <v>0</v>
      </c>
      <c r="AC2021" s="5">
        <v>211853</v>
      </c>
      <c r="AD2021" s="5">
        <v>92</v>
      </c>
      <c r="AE2021" s="5">
        <v>2729335</v>
      </c>
      <c r="AF2021" s="5">
        <v>1</v>
      </c>
      <c r="AG2021" s="5">
        <v>0</v>
      </c>
      <c r="AH2021" s="5">
        <v>0</v>
      </c>
      <c r="AI2021" s="6">
        <v>0</v>
      </c>
      <c r="AJ2021" s="6">
        <v>1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11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1</v>
      </c>
    </row>
    <row r="2022" spans="1:52" ht="15.75" customHeight="1">
      <c r="A2022" s="9">
        <v>44317</v>
      </c>
      <c r="B2022" s="2" t="s">
        <v>19</v>
      </c>
      <c r="C2022" s="2">
        <v>8</v>
      </c>
      <c r="D2022" s="5" t="s">
        <v>20</v>
      </c>
      <c r="E2022" s="6">
        <v>932.77326000000005</v>
      </c>
      <c r="F2022" s="6">
        <f t="shared" si="0"/>
        <v>6.8381621488045505</v>
      </c>
      <c r="G2022" s="7">
        <v>47330.720580000001</v>
      </c>
      <c r="H2022" s="8">
        <f t="shared" si="129"/>
        <v>1023077.9730599999</v>
      </c>
      <c r="I2022" s="10">
        <f t="shared" si="128"/>
        <v>13.838326262029167</v>
      </c>
      <c r="J2022" s="10">
        <v>2</v>
      </c>
      <c r="K2022" s="13"/>
      <c r="L2022" s="6">
        <f t="shared" si="124"/>
        <v>0</v>
      </c>
      <c r="M2022" s="11">
        <v>118.66</v>
      </c>
      <c r="N2022" s="6">
        <f t="shared" si="125"/>
        <v>4.7846543879618855</v>
      </c>
      <c r="O2022" s="5">
        <v>0</v>
      </c>
      <c r="P2022" s="5">
        <v>1</v>
      </c>
      <c r="Q2022" s="5">
        <v>0</v>
      </c>
      <c r="R2022" s="12">
        <v>1</v>
      </c>
      <c r="S2022" s="5">
        <f t="shared" si="61"/>
        <v>0</v>
      </c>
      <c r="T2022" s="5">
        <v>1444.4050440000001</v>
      </c>
      <c r="U2022" s="5">
        <f t="shared" si="4"/>
        <v>7.2754527815046552</v>
      </c>
      <c r="V2022" s="5">
        <v>0</v>
      </c>
      <c r="W2022" s="12">
        <v>0</v>
      </c>
      <c r="X2022" s="5">
        <v>0.37734400000000001</v>
      </c>
      <c r="Y2022" s="6">
        <f t="shared" si="126"/>
        <v>37.638497109365339</v>
      </c>
      <c r="Z2022" s="5">
        <v>84</v>
      </c>
      <c r="AA2022" s="5">
        <v>28175044</v>
      </c>
      <c r="AB2022" s="5">
        <v>0</v>
      </c>
      <c r="AC2022" s="5">
        <v>331895</v>
      </c>
      <c r="AD2022" s="5">
        <v>0</v>
      </c>
      <c r="AE2022" s="5">
        <v>1784772</v>
      </c>
      <c r="AF2022" s="5">
        <v>1</v>
      </c>
      <c r="AG2022" s="5">
        <v>0</v>
      </c>
      <c r="AH2022" s="5">
        <v>0</v>
      </c>
      <c r="AI2022" s="6">
        <v>0</v>
      </c>
      <c r="AJ2022" s="6">
        <v>0</v>
      </c>
      <c r="AK2022" s="6">
        <v>1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11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1</v>
      </c>
    </row>
    <row r="2023" spans="1:52" ht="15.75" customHeight="1">
      <c r="A2023" s="4">
        <v>44348</v>
      </c>
      <c r="B2023" s="2" t="s">
        <v>19</v>
      </c>
      <c r="C2023" s="2">
        <v>8</v>
      </c>
      <c r="D2023" s="5" t="s">
        <v>20</v>
      </c>
      <c r="E2023" s="6">
        <v>741.76800000000003</v>
      </c>
      <c r="F2023" s="6">
        <f t="shared" si="0"/>
        <v>6.609036525812793</v>
      </c>
      <c r="G2023" s="7">
        <v>37638.743999999999</v>
      </c>
      <c r="H2023" s="8">
        <f t="shared" si="129"/>
        <v>1060716.7170599999</v>
      </c>
      <c r="I2023" s="10">
        <f t="shared" si="128"/>
        <v>13.874455385772874</v>
      </c>
      <c r="J2023" s="10">
        <v>2</v>
      </c>
      <c r="K2023" s="13"/>
      <c r="L2023" s="6">
        <f t="shared" si="124"/>
        <v>0</v>
      </c>
      <c r="M2023" s="11">
        <v>126.6</v>
      </c>
      <c r="N2023" s="6">
        <f t="shared" si="125"/>
        <v>4.8489003709106893</v>
      </c>
      <c r="O2023" s="5">
        <v>0</v>
      </c>
      <c r="P2023" s="5">
        <v>1</v>
      </c>
      <c r="Q2023" s="5">
        <v>0</v>
      </c>
      <c r="R2023" s="12">
        <v>1</v>
      </c>
      <c r="S2023" s="5">
        <f t="shared" si="61"/>
        <v>0</v>
      </c>
      <c r="T2023" s="5">
        <v>1444.4050440000001</v>
      </c>
      <c r="U2023" s="5">
        <f t="shared" si="4"/>
        <v>7.2754527815046552</v>
      </c>
      <c r="V2023" s="5">
        <v>0</v>
      </c>
      <c r="W2023" s="12">
        <v>0</v>
      </c>
      <c r="X2023" s="5">
        <v>0.36848999999999998</v>
      </c>
      <c r="Y2023" s="6">
        <f t="shared" si="126"/>
        <v>36.755347374888778</v>
      </c>
      <c r="Z2023" s="5">
        <v>22</v>
      </c>
      <c r="AA2023" s="5">
        <v>30411634</v>
      </c>
      <c r="AB2023" s="5">
        <v>0</v>
      </c>
      <c r="AC2023" s="5">
        <v>399459</v>
      </c>
      <c r="AD2023" s="5">
        <v>0</v>
      </c>
      <c r="AE2023" s="5">
        <v>1734226</v>
      </c>
      <c r="AF2023" s="5">
        <v>1</v>
      </c>
      <c r="AG2023" s="5">
        <v>0</v>
      </c>
      <c r="AH2023" s="5">
        <v>0</v>
      </c>
      <c r="AI2023" s="6">
        <v>0</v>
      </c>
      <c r="AJ2023" s="6">
        <v>0</v>
      </c>
      <c r="AK2023" s="6">
        <v>0</v>
      </c>
      <c r="AL2023" s="6">
        <v>1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11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1</v>
      </c>
    </row>
    <row r="2024" spans="1:52" ht="15.75" customHeight="1">
      <c r="A2024" s="4">
        <v>44378</v>
      </c>
      <c r="B2024" s="2" t="s">
        <v>19</v>
      </c>
      <c r="C2024" s="2">
        <v>8</v>
      </c>
      <c r="D2024" s="5" t="s">
        <v>20</v>
      </c>
      <c r="E2024" s="6">
        <v>2114.0387999999998</v>
      </c>
      <c r="F2024" s="6">
        <f t="shared" si="0"/>
        <v>7.656355520093352</v>
      </c>
      <c r="G2024" s="7">
        <v>107270.4204</v>
      </c>
      <c r="H2024" s="8">
        <f t="shared" si="129"/>
        <v>1167987.1374599999</v>
      </c>
      <c r="I2024" s="10">
        <f t="shared" si="128"/>
        <v>13.970792429861042</v>
      </c>
      <c r="J2024" s="10">
        <v>2</v>
      </c>
      <c r="K2024" s="13"/>
      <c r="L2024" s="6">
        <f t="shared" si="124"/>
        <v>0</v>
      </c>
      <c r="M2024" s="11">
        <v>135.57</v>
      </c>
      <c r="N2024" s="6">
        <f t="shared" si="125"/>
        <v>4.9168373036903334</v>
      </c>
      <c r="O2024" s="5">
        <v>0</v>
      </c>
      <c r="P2024" s="5">
        <v>1</v>
      </c>
      <c r="Q2024" s="5">
        <v>0</v>
      </c>
      <c r="R2024" s="12">
        <v>1</v>
      </c>
      <c r="S2024" s="5">
        <f t="shared" si="61"/>
        <v>0</v>
      </c>
      <c r="T2024" s="5">
        <v>1444.4050440000001</v>
      </c>
      <c r="U2024" s="5">
        <f t="shared" si="4"/>
        <v>7.2754527815046552</v>
      </c>
      <c r="V2024" s="5">
        <v>0</v>
      </c>
      <c r="W2024" s="12">
        <v>0</v>
      </c>
      <c r="X2024" s="5">
        <v>0.37638199999999999</v>
      </c>
      <c r="Y2024" s="6">
        <f t="shared" si="126"/>
        <v>37.542541603993023</v>
      </c>
      <c r="Z2024" s="5">
        <v>61</v>
      </c>
      <c r="AA2024" s="5">
        <v>31655824</v>
      </c>
      <c r="AB2024" s="5">
        <v>1</v>
      </c>
      <c r="AC2024" s="5">
        <v>424351</v>
      </c>
      <c r="AD2024" s="5">
        <v>0</v>
      </c>
      <c r="AF2024" s="5">
        <v>1</v>
      </c>
      <c r="AG2024" s="5">
        <v>0</v>
      </c>
      <c r="AH2024" s="5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1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11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1</v>
      </c>
    </row>
    <row r="2025" spans="1:52" ht="15.75" customHeight="1">
      <c r="A2025" s="4">
        <v>44409</v>
      </c>
      <c r="B2025" s="2" t="s">
        <v>19</v>
      </c>
      <c r="C2025" s="2">
        <v>8</v>
      </c>
      <c r="D2025" s="5" t="s">
        <v>20</v>
      </c>
      <c r="E2025" s="6">
        <v>741.76800000000003</v>
      </c>
      <c r="F2025" s="6">
        <f t="shared" si="0"/>
        <v>6.609036525812793</v>
      </c>
      <c r="G2025" s="7">
        <v>37638.743999999999</v>
      </c>
      <c r="H2025" s="8">
        <f t="shared" si="129"/>
        <v>1205625.8814599998</v>
      </c>
      <c r="I2025" s="10">
        <f t="shared" si="128"/>
        <v>14.002509393764726</v>
      </c>
      <c r="J2025" s="10">
        <v>2</v>
      </c>
      <c r="K2025" s="13"/>
      <c r="L2025" s="6">
        <f t="shared" si="124"/>
        <v>0</v>
      </c>
      <c r="M2025" s="11">
        <v>136.49</v>
      </c>
      <c r="N2025" s="6">
        <f t="shared" si="125"/>
        <v>4.9235511871891422</v>
      </c>
      <c r="O2025" s="5">
        <v>0</v>
      </c>
      <c r="P2025" s="5">
        <v>1</v>
      </c>
      <c r="Q2025" s="5">
        <v>0</v>
      </c>
      <c r="R2025" s="12">
        <v>1</v>
      </c>
      <c r="S2025" s="5">
        <f t="shared" si="61"/>
        <v>0</v>
      </c>
      <c r="T2025" s="5">
        <v>1444.4050440000001</v>
      </c>
      <c r="U2025" s="5">
        <f t="shared" si="4"/>
        <v>7.2754527815046552</v>
      </c>
      <c r="V2025" s="5">
        <v>0</v>
      </c>
      <c r="W2025" s="12">
        <v>0</v>
      </c>
      <c r="X2025" s="5">
        <v>0.37282399999999999</v>
      </c>
      <c r="Y2025" s="6">
        <f t="shared" si="126"/>
        <v>37.187645878302085</v>
      </c>
      <c r="Z2025" s="5">
        <v>13</v>
      </c>
      <c r="AA2025" s="5">
        <v>32810845</v>
      </c>
      <c r="AB2025" s="5">
        <v>1</v>
      </c>
      <c r="AC2025" s="5">
        <v>439020</v>
      </c>
      <c r="AD2025" s="5">
        <v>0</v>
      </c>
      <c r="AE2025" s="5">
        <v>5493614</v>
      </c>
      <c r="AF2025" s="5">
        <v>1</v>
      </c>
      <c r="AG2025" s="5">
        <v>0</v>
      </c>
      <c r="AH2025" s="5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1</v>
      </c>
      <c r="AO2025" s="6">
        <v>0</v>
      </c>
      <c r="AP2025" s="6">
        <v>0</v>
      </c>
      <c r="AQ2025" s="6">
        <v>0</v>
      </c>
      <c r="AR2025" s="6">
        <v>0</v>
      </c>
      <c r="AS2025" s="11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1</v>
      </c>
    </row>
    <row r="2026" spans="1:52" ht="15.75" customHeight="1">
      <c r="A2026" s="4">
        <v>44440</v>
      </c>
      <c r="B2026" s="2" t="s">
        <v>19</v>
      </c>
      <c r="C2026" s="2">
        <v>8</v>
      </c>
      <c r="D2026" s="5" t="s">
        <v>20</v>
      </c>
      <c r="E2026" s="6">
        <v>667.59119999999996</v>
      </c>
      <c r="F2026" s="6">
        <f t="shared" si="0"/>
        <v>6.5036760101549671</v>
      </c>
      <c r="G2026" s="7">
        <v>33874.869599999998</v>
      </c>
      <c r="H2026" s="8">
        <f t="shared" si="129"/>
        <v>1239500.7510599999</v>
      </c>
      <c r="I2026" s="10">
        <f t="shared" si="128"/>
        <v>14.030219236395077</v>
      </c>
      <c r="J2026" s="10">
        <v>2</v>
      </c>
      <c r="K2026" s="13"/>
      <c r="L2026" s="6">
        <f t="shared" si="124"/>
        <v>0</v>
      </c>
      <c r="M2026" s="11">
        <v>133.51</v>
      </c>
      <c r="N2026" s="6">
        <f t="shared" si="125"/>
        <v>4.9016385457204903</v>
      </c>
      <c r="O2026" s="5">
        <v>0</v>
      </c>
      <c r="P2026" s="5">
        <v>1</v>
      </c>
      <c r="Q2026" s="5">
        <v>0</v>
      </c>
      <c r="R2026" s="12">
        <v>1</v>
      </c>
      <c r="S2026" s="5">
        <f t="shared" si="61"/>
        <v>0</v>
      </c>
      <c r="T2026" s="5">
        <v>1444.4050440000001</v>
      </c>
      <c r="U2026" s="5">
        <f t="shared" si="4"/>
        <v>7.2754527815046552</v>
      </c>
      <c r="V2026" s="5">
        <v>0</v>
      </c>
      <c r="W2026" s="12">
        <v>0</v>
      </c>
      <c r="X2026" s="5">
        <v>0.36602699999999999</v>
      </c>
      <c r="Y2026" s="6">
        <f t="shared" si="126"/>
        <v>36.509673352298343</v>
      </c>
      <c r="Z2026" s="5">
        <v>76</v>
      </c>
      <c r="AA2026" s="5">
        <v>33766707</v>
      </c>
      <c r="AB2026" s="5">
        <v>0</v>
      </c>
      <c r="AC2026" s="5">
        <v>448339</v>
      </c>
      <c r="AD2026" s="5">
        <v>0</v>
      </c>
      <c r="AE2026" s="5">
        <v>6732827</v>
      </c>
      <c r="AF2026" s="5">
        <v>1</v>
      </c>
      <c r="AG2026" s="5">
        <v>0</v>
      </c>
      <c r="AH2026" s="5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1</v>
      </c>
      <c r="AP2026" s="6">
        <v>0</v>
      </c>
      <c r="AQ2026" s="6">
        <v>0</v>
      </c>
      <c r="AR2026" s="6">
        <v>0</v>
      </c>
      <c r="AS2026" s="11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1</v>
      </c>
    </row>
    <row r="2027" spans="1:52" ht="15.75" customHeight="1">
      <c r="A2027" s="4">
        <v>44470</v>
      </c>
      <c r="B2027" s="2" t="s">
        <v>19</v>
      </c>
      <c r="C2027" s="2">
        <v>8</v>
      </c>
      <c r="D2027" s="5" t="s">
        <v>20</v>
      </c>
      <c r="E2027" s="6">
        <v>649.04700000000003</v>
      </c>
      <c r="F2027" s="6">
        <f t="shared" si="0"/>
        <v>6.4755051331882703</v>
      </c>
      <c r="G2027" s="7">
        <v>32933.900999999998</v>
      </c>
      <c r="H2027" s="8">
        <f t="shared" si="129"/>
        <v>1272434.65206</v>
      </c>
      <c r="I2027" s="10">
        <f t="shared" si="128"/>
        <v>14.056442672107801</v>
      </c>
      <c r="J2027" s="10">
        <v>2</v>
      </c>
      <c r="K2027" s="13"/>
      <c r="L2027" s="6">
        <f t="shared" si="124"/>
        <v>0</v>
      </c>
      <c r="M2027" s="11">
        <v>139.18</v>
      </c>
      <c r="N2027" s="6">
        <f t="shared" si="125"/>
        <v>4.9429273110721788</v>
      </c>
      <c r="O2027" s="5">
        <v>0</v>
      </c>
      <c r="P2027" s="5">
        <v>1</v>
      </c>
      <c r="Q2027" s="5">
        <v>0</v>
      </c>
      <c r="R2027" s="12">
        <v>1</v>
      </c>
      <c r="S2027" s="5">
        <f t="shared" si="61"/>
        <v>0</v>
      </c>
      <c r="T2027" s="5">
        <v>1444.4050440000001</v>
      </c>
      <c r="U2027" s="5">
        <f t="shared" si="4"/>
        <v>7.2754527815046552</v>
      </c>
      <c r="V2027" s="5">
        <v>0</v>
      </c>
      <c r="W2027" s="12">
        <v>0</v>
      </c>
      <c r="X2027" s="5">
        <v>0.37241299999999999</v>
      </c>
      <c r="Y2027" s="6">
        <f t="shared" si="126"/>
        <v>37.146650334946557</v>
      </c>
      <c r="Z2027" s="5">
        <v>83</v>
      </c>
      <c r="AA2027" s="5">
        <v>34285814</v>
      </c>
      <c r="AB2027" s="5">
        <v>0</v>
      </c>
      <c r="AC2027" s="5">
        <v>458437</v>
      </c>
      <c r="AD2027" s="5">
        <v>0</v>
      </c>
      <c r="AE2027" s="5">
        <v>4141918</v>
      </c>
      <c r="AF2027" s="5">
        <v>1</v>
      </c>
      <c r="AG2027" s="5">
        <v>0</v>
      </c>
      <c r="AH2027" s="5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1</v>
      </c>
      <c r="AQ2027" s="6">
        <v>0</v>
      </c>
      <c r="AR2027" s="6">
        <v>0</v>
      </c>
      <c r="AS2027" s="11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1</v>
      </c>
    </row>
    <row r="2028" spans="1:52" ht="15.75" customHeight="1">
      <c r="A2028" s="4">
        <v>44501</v>
      </c>
      <c r="B2028" s="2" t="s">
        <v>19</v>
      </c>
      <c r="C2028" s="2">
        <v>8</v>
      </c>
      <c r="D2028" s="5" t="s">
        <v>20</v>
      </c>
      <c r="E2028" s="6">
        <v>741.76800000000003</v>
      </c>
      <c r="F2028" s="6">
        <f t="shared" si="0"/>
        <v>6.609036525812793</v>
      </c>
      <c r="G2028" s="7">
        <v>37638.743999999999</v>
      </c>
      <c r="H2028" s="8">
        <f t="shared" si="129"/>
        <v>1310073.3960599999</v>
      </c>
      <c r="I2028" s="10">
        <f t="shared" si="128"/>
        <v>14.085593721134568</v>
      </c>
      <c r="J2028" s="10">
        <v>2</v>
      </c>
      <c r="K2028" s="13"/>
      <c r="L2028" s="6">
        <f t="shared" si="124"/>
        <v>0</v>
      </c>
      <c r="M2028" s="11">
        <v>131.96</v>
      </c>
      <c r="N2028" s="6">
        <f t="shared" si="125"/>
        <v>4.8900483311071383</v>
      </c>
      <c r="O2028" s="5">
        <v>0</v>
      </c>
      <c r="P2028" s="5">
        <v>1</v>
      </c>
      <c r="Q2028" s="5">
        <v>0</v>
      </c>
      <c r="R2028" s="12">
        <v>1</v>
      </c>
      <c r="S2028" s="5">
        <f t="shared" si="61"/>
        <v>0</v>
      </c>
      <c r="T2028" s="5">
        <v>1444.4050440000001</v>
      </c>
      <c r="U2028" s="5">
        <f t="shared" si="4"/>
        <v>7.2754527815046552</v>
      </c>
      <c r="V2028" s="5">
        <v>0</v>
      </c>
      <c r="W2028" s="12">
        <v>0</v>
      </c>
      <c r="X2028" s="5">
        <v>0.37018800000000002</v>
      </c>
      <c r="Y2028" s="6">
        <f t="shared" si="126"/>
        <v>36.924715824080245</v>
      </c>
      <c r="Z2028" s="5">
        <v>50</v>
      </c>
      <c r="AA2028" s="5">
        <v>34596776</v>
      </c>
      <c r="AB2028" s="5">
        <v>0</v>
      </c>
      <c r="AC2028" s="5">
        <v>469247</v>
      </c>
      <c r="AD2028" s="5">
        <v>0</v>
      </c>
      <c r="AE2028" s="5">
        <v>8563136</v>
      </c>
      <c r="AF2028" s="5">
        <v>1</v>
      </c>
      <c r="AG2028" s="5">
        <v>0</v>
      </c>
      <c r="AH2028" s="5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  <c r="AQ2028" s="6">
        <v>1</v>
      </c>
      <c r="AR2028" s="6">
        <v>0</v>
      </c>
      <c r="AS2028" s="11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1</v>
      </c>
    </row>
    <row r="2029" spans="1:52" ht="15.75" customHeight="1">
      <c r="A2029" s="4">
        <v>44531</v>
      </c>
      <c r="B2029" s="2" t="s">
        <v>19</v>
      </c>
      <c r="C2029" s="2">
        <v>8</v>
      </c>
      <c r="D2029" s="5" t="s">
        <v>20</v>
      </c>
      <c r="E2029" s="6">
        <v>890.12159999999994</v>
      </c>
      <c r="F2029" s="6">
        <f t="shared" si="0"/>
        <v>6.7913580826067479</v>
      </c>
      <c r="G2029" s="7">
        <v>45166.4928</v>
      </c>
      <c r="H2029" s="8">
        <f t="shared" si="129"/>
        <v>1355239.8888599998</v>
      </c>
      <c r="I2029" s="10">
        <f t="shared" si="128"/>
        <v>14.119489036375329</v>
      </c>
      <c r="J2029" s="10">
        <v>2</v>
      </c>
      <c r="K2029" s="13"/>
      <c r="L2029" s="6">
        <f t="shared" si="124"/>
        <v>0</v>
      </c>
      <c r="M2029" s="11">
        <v>143.09</v>
      </c>
      <c r="N2029" s="6">
        <f t="shared" si="125"/>
        <v>4.9704381043448427</v>
      </c>
      <c r="O2029" s="5">
        <v>0</v>
      </c>
      <c r="P2029" s="5">
        <v>1</v>
      </c>
      <c r="Q2029" s="5">
        <v>0</v>
      </c>
      <c r="R2029" s="12">
        <v>1</v>
      </c>
      <c r="S2029" s="5">
        <f t="shared" si="61"/>
        <v>0</v>
      </c>
      <c r="T2029" s="5">
        <v>1444.4050440000001</v>
      </c>
      <c r="U2029" s="5">
        <f t="shared" si="4"/>
        <v>7.2754527815046552</v>
      </c>
      <c r="V2029" s="5">
        <v>0</v>
      </c>
      <c r="W2029" s="12">
        <v>0</v>
      </c>
      <c r="X2029" s="5">
        <v>0.367004</v>
      </c>
      <c r="Y2029" s="6">
        <f t="shared" si="126"/>
        <v>36.607125045384365</v>
      </c>
      <c r="Z2029" s="5">
        <v>6</v>
      </c>
      <c r="AA2029" s="5">
        <v>34861579</v>
      </c>
      <c r="AB2029" s="5">
        <v>0</v>
      </c>
      <c r="AC2029" s="5">
        <v>481486</v>
      </c>
      <c r="AD2029" s="5">
        <v>0</v>
      </c>
      <c r="AE2029" s="5">
        <v>10147925</v>
      </c>
      <c r="AF2029" s="5">
        <v>1</v>
      </c>
      <c r="AG2029" s="5">
        <v>0</v>
      </c>
      <c r="AH2029" s="5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1</v>
      </c>
      <c r="AS2029" s="11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1</v>
      </c>
    </row>
    <row r="2030" spans="1:52" ht="15.75" customHeight="1">
      <c r="A2030" s="4">
        <v>44562</v>
      </c>
      <c r="B2030" s="2" t="s">
        <v>19</v>
      </c>
      <c r="C2030" s="2">
        <v>8</v>
      </c>
      <c r="D2030" s="5" t="s">
        <v>20</v>
      </c>
      <c r="E2030" s="6">
        <v>725.93939999999998</v>
      </c>
      <c r="F2030" s="6">
        <f t="shared" si="0"/>
        <v>6.5874665402665116</v>
      </c>
      <c r="G2030" s="7">
        <v>36835.570200000002</v>
      </c>
      <c r="H2030" s="8">
        <f t="shared" si="129"/>
        <v>1392075.4590599998</v>
      </c>
      <c r="I2030" s="10">
        <f t="shared" si="128"/>
        <v>14.146306327502069</v>
      </c>
      <c r="J2030" s="10">
        <v>2</v>
      </c>
      <c r="K2030" s="13"/>
      <c r="L2030" s="6">
        <f t="shared" si="124"/>
        <v>0</v>
      </c>
      <c r="M2030" s="11">
        <v>143.61000000000001</v>
      </c>
      <c r="N2030" s="6">
        <f t="shared" si="125"/>
        <v>4.974040463626701</v>
      </c>
      <c r="O2030" s="5">
        <v>0</v>
      </c>
      <c r="P2030" s="5">
        <v>1</v>
      </c>
      <c r="Q2030" s="5">
        <v>0</v>
      </c>
      <c r="R2030" s="12">
        <v>1</v>
      </c>
      <c r="S2030" s="5">
        <f t="shared" si="61"/>
        <v>0</v>
      </c>
      <c r="T2030" s="5">
        <v>1444.4050440000001</v>
      </c>
      <c r="U2030" s="5">
        <f t="shared" si="4"/>
        <v>7.2754527815046552</v>
      </c>
      <c r="V2030" s="5">
        <v>0</v>
      </c>
      <c r="W2030" s="12">
        <v>0</v>
      </c>
      <c r="X2030" s="5">
        <v>0.36915599999999998</v>
      </c>
      <c r="Y2030" s="6">
        <f t="shared" si="126"/>
        <v>36.821778109377306</v>
      </c>
      <c r="Z2030" s="5">
        <v>26</v>
      </c>
      <c r="AA2030" s="5">
        <v>41469499</v>
      </c>
      <c r="AB2030" s="5">
        <v>1</v>
      </c>
      <c r="AC2030" s="5">
        <v>496242</v>
      </c>
      <c r="AD2030" s="5">
        <v>0</v>
      </c>
      <c r="AE2030" s="5">
        <v>7423888</v>
      </c>
      <c r="AF2030" s="5">
        <v>1</v>
      </c>
      <c r="AG2030" s="5">
        <v>1</v>
      </c>
      <c r="AH2030" s="5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11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1</v>
      </c>
    </row>
    <row r="2031" spans="1:52" ht="15.75" customHeight="1">
      <c r="A2031" s="4">
        <v>44593</v>
      </c>
      <c r="B2031" s="2" t="s">
        <v>19</v>
      </c>
      <c r="C2031" s="2">
        <v>8</v>
      </c>
      <c r="D2031" s="5" t="s">
        <v>20</v>
      </c>
      <c r="E2031" s="6">
        <v>679.1046</v>
      </c>
      <c r="F2031" s="6">
        <f t="shared" si="0"/>
        <v>6.5207751657678399</v>
      </c>
      <c r="G2031" s="7">
        <v>34459.0818</v>
      </c>
      <c r="H2031" s="8">
        <f t="shared" si="129"/>
        <v>1426534.5408599998</v>
      </c>
      <c r="I2031" s="10">
        <f t="shared" si="128"/>
        <v>14.170758663054427</v>
      </c>
      <c r="J2031" s="10">
        <v>2</v>
      </c>
      <c r="K2031" s="13"/>
      <c r="L2031" s="6">
        <f t="shared" si="124"/>
        <v>0</v>
      </c>
      <c r="M2031" s="11">
        <v>135.46</v>
      </c>
      <c r="N2031" s="6">
        <f t="shared" si="125"/>
        <v>4.9160315313872776</v>
      </c>
      <c r="O2031" s="5">
        <v>0</v>
      </c>
      <c r="P2031" s="5">
        <v>1</v>
      </c>
      <c r="Q2031" s="5">
        <v>0</v>
      </c>
      <c r="R2031" s="12">
        <v>1</v>
      </c>
      <c r="S2031" s="5">
        <f t="shared" si="61"/>
        <v>0</v>
      </c>
      <c r="T2031" s="5">
        <v>1444.4050440000001</v>
      </c>
      <c r="U2031" s="5">
        <f t="shared" si="4"/>
        <v>7.2754527815046552</v>
      </c>
      <c r="V2031" s="5">
        <v>0</v>
      </c>
      <c r="W2031" s="12">
        <v>0</v>
      </c>
      <c r="X2031" s="5">
        <v>0.36957600000000002</v>
      </c>
      <c r="Y2031" s="6">
        <f t="shared" si="126"/>
        <v>36.863671365361057</v>
      </c>
      <c r="Z2031" s="5">
        <v>527</v>
      </c>
      <c r="AA2031" s="5">
        <v>42931045</v>
      </c>
      <c r="AB2031" s="5">
        <v>1</v>
      </c>
      <c r="AC2031" s="5">
        <v>514023</v>
      </c>
      <c r="AD2031" s="5">
        <v>0</v>
      </c>
      <c r="AE2031" s="5">
        <v>1453832</v>
      </c>
      <c r="AF2031" s="5">
        <v>1</v>
      </c>
      <c r="AG2031" s="5">
        <v>0</v>
      </c>
      <c r="AH2031" s="5">
        <v>1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11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1</v>
      </c>
    </row>
    <row r="2032" spans="1:52" ht="15.75" customHeight="1">
      <c r="A2032" s="4">
        <v>44621</v>
      </c>
      <c r="B2032" s="2" t="s">
        <v>19</v>
      </c>
      <c r="C2032" s="2">
        <v>8</v>
      </c>
      <c r="D2032" s="5" t="s">
        <v>20</v>
      </c>
      <c r="E2032" s="6">
        <v>1873.3920000000001</v>
      </c>
      <c r="F2032" s="6">
        <f t="shared" si="0"/>
        <v>7.5355059704552474</v>
      </c>
      <c r="G2032" s="7">
        <v>95059.535999999993</v>
      </c>
      <c r="H2032" s="8">
        <f t="shared" si="129"/>
        <v>1521594.0768599999</v>
      </c>
      <c r="I2032" s="10">
        <f t="shared" si="128"/>
        <v>14.235269078060639</v>
      </c>
      <c r="J2032" s="10">
        <v>2</v>
      </c>
      <c r="K2032" s="13"/>
      <c r="L2032" s="6">
        <f t="shared" si="124"/>
        <v>0</v>
      </c>
      <c r="M2032" s="11">
        <v>153.4</v>
      </c>
      <c r="N2032" s="6">
        <f t="shared" si="125"/>
        <v>5.0395466375906759</v>
      </c>
      <c r="O2032" s="5">
        <v>0</v>
      </c>
      <c r="P2032" s="5">
        <v>1</v>
      </c>
      <c r="Q2032" s="5">
        <v>0</v>
      </c>
      <c r="R2032" s="12">
        <v>1</v>
      </c>
      <c r="S2032" s="5">
        <f t="shared" si="61"/>
        <v>0</v>
      </c>
      <c r="T2032" s="5">
        <v>1444.4050440000001</v>
      </c>
      <c r="U2032" s="5">
        <f t="shared" si="4"/>
        <v>7.2754527815046552</v>
      </c>
      <c r="V2032" s="5">
        <v>0</v>
      </c>
      <c r="W2032" s="12">
        <v>0</v>
      </c>
      <c r="X2032" s="5">
        <v>0.41729100000000002</v>
      </c>
      <c r="Y2032" s="6">
        <f t="shared" si="126"/>
        <v>41.623044482658187</v>
      </c>
      <c r="Z2032" s="5">
        <v>10</v>
      </c>
      <c r="AA2032" s="5">
        <v>43025775</v>
      </c>
      <c r="AB2032" s="5">
        <v>2</v>
      </c>
      <c r="AC2032" s="5">
        <v>521181</v>
      </c>
      <c r="AD2032" s="5">
        <v>0</v>
      </c>
      <c r="AE2032" s="5">
        <v>3427223</v>
      </c>
      <c r="AF2032" s="5">
        <v>1</v>
      </c>
      <c r="AG2032" s="5">
        <v>0</v>
      </c>
      <c r="AH2032" s="5">
        <v>0</v>
      </c>
      <c r="AI2032" s="6">
        <v>1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11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1</v>
      </c>
    </row>
    <row r="2033" spans="1:52" ht="15.75" customHeight="1">
      <c r="A2033" s="4">
        <v>44652</v>
      </c>
      <c r="B2033" s="2" t="s">
        <v>19</v>
      </c>
      <c r="C2033" s="2">
        <v>8</v>
      </c>
      <c r="D2033" s="5" t="s">
        <v>20</v>
      </c>
      <c r="E2033" s="6">
        <v>1189.60392</v>
      </c>
      <c r="F2033" s="6">
        <f t="shared" si="0"/>
        <v>7.0813756903658023</v>
      </c>
      <c r="G2033" s="7">
        <v>60362.805359999998</v>
      </c>
      <c r="H2033" s="8">
        <f t="shared" si="129"/>
        <v>1581956.88222</v>
      </c>
      <c r="I2033" s="10">
        <f t="shared" si="128"/>
        <v>14.274173171704424</v>
      </c>
      <c r="J2033" s="10">
        <v>2</v>
      </c>
      <c r="K2033" s="13"/>
      <c r="L2033" s="6">
        <f t="shared" si="124"/>
        <v>0</v>
      </c>
      <c r="M2033" s="11">
        <v>138.66</v>
      </c>
      <c r="N2033" s="6">
        <f t="shared" si="125"/>
        <v>4.9392108974178894</v>
      </c>
      <c r="O2033" s="5">
        <v>0</v>
      </c>
      <c r="P2033" s="5">
        <v>1</v>
      </c>
      <c r="Q2033" s="5">
        <v>0</v>
      </c>
      <c r="R2033" s="12">
        <v>1</v>
      </c>
      <c r="S2033" s="5">
        <f t="shared" si="61"/>
        <v>0</v>
      </c>
      <c r="T2033" s="5">
        <v>1444.4050440000001</v>
      </c>
      <c r="U2033" s="5">
        <f t="shared" si="4"/>
        <v>7.2754527815046552</v>
      </c>
      <c r="V2033" s="5">
        <v>0</v>
      </c>
      <c r="W2033" s="12">
        <v>0</v>
      </c>
      <c r="X2033" s="5">
        <v>0.25043799999999999</v>
      </c>
      <c r="Y2033" s="6">
        <f t="shared" si="126"/>
        <v>24.980150576331507</v>
      </c>
      <c r="Z2033" s="5">
        <v>2291</v>
      </c>
      <c r="AA2033" s="5">
        <v>43079188</v>
      </c>
      <c r="AB2033" s="5">
        <v>2</v>
      </c>
      <c r="AC2033" s="5">
        <v>523843</v>
      </c>
      <c r="AD2033" s="5">
        <v>0</v>
      </c>
      <c r="AE2033" s="5">
        <v>1701306</v>
      </c>
      <c r="AF2033" s="5">
        <v>1</v>
      </c>
      <c r="AG2033" s="5">
        <v>0</v>
      </c>
      <c r="AH2033" s="5">
        <v>0</v>
      </c>
      <c r="AI2033" s="6">
        <v>0</v>
      </c>
      <c r="AJ2033" s="6">
        <v>1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11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1</v>
      </c>
    </row>
    <row r="2034" spans="1:52" ht="15.75" customHeight="1">
      <c r="A2034" s="9">
        <v>44682</v>
      </c>
      <c r="B2034" s="2" t="s">
        <v>19</v>
      </c>
      <c r="C2034" s="2">
        <v>8</v>
      </c>
      <c r="D2034" s="5" t="s">
        <v>20</v>
      </c>
      <c r="E2034" s="6">
        <v>1177.8952200000001</v>
      </c>
      <c r="F2034" s="6">
        <f t="shared" si="0"/>
        <v>7.0714844128870595</v>
      </c>
      <c r="G2034" s="7">
        <v>59768.683259999998</v>
      </c>
      <c r="H2034" s="8">
        <f t="shared" si="129"/>
        <v>1641725.5654800001</v>
      </c>
      <c r="I2034" s="10">
        <f t="shared" si="128"/>
        <v>14.311258420726382</v>
      </c>
      <c r="J2034" s="10">
        <v>2</v>
      </c>
      <c r="K2034" s="13"/>
      <c r="L2034" s="6">
        <f t="shared" si="124"/>
        <v>0</v>
      </c>
      <c r="M2034" s="11">
        <v>142.06</v>
      </c>
      <c r="N2034" s="6">
        <f t="shared" si="125"/>
        <v>4.9632641226802381</v>
      </c>
      <c r="O2034" s="5">
        <v>0</v>
      </c>
      <c r="P2034" s="5">
        <v>1</v>
      </c>
      <c r="Q2034" s="5">
        <v>0</v>
      </c>
      <c r="R2034" s="12">
        <v>1</v>
      </c>
      <c r="S2034" s="5">
        <f t="shared" si="61"/>
        <v>0</v>
      </c>
      <c r="T2034" s="5">
        <v>1444.4050440000001</v>
      </c>
      <c r="U2034" s="5">
        <f t="shared" si="4"/>
        <v>7.2754527815046552</v>
      </c>
      <c r="V2034" s="5">
        <v>0</v>
      </c>
      <c r="W2034" s="12">
        <v>0</v>
      </c>
      <c r="X2034" s="5">
        <v>0.219085</v>
      </c>
      <c r="Y2034" s="6">
        <f t="shared" si="126"/>
        <v>21.852819017144316</v>
      </c>
      <c r="Z2034" s="5">
        <v>6</v>
      </c>
      <c r="AA2034" s="5">
        <v>43160832</v>
      </c>
      <c r="AB2034" s="5">
        <v>0</v>
      </c>
      <c r="AC2034" s="5">
        <v>524636</v>
      </c>
      <c r="AD2034" s="5">
        <v>0</v>
      </c>
      <c r="AE2034" s="5">
        <v>1356081</v>
      </c>
      <c r="AF2034" s="5">
        <v>1</v>
      </c>
      <c r="AG2034" s="5">
        <v>0</v>
      </c>
      <c r="AH2034" s="5">
        <v>0</v>
      </c>
      <c r="AI2034" s="6">
        <v>0</v>
      </c>
      <c r="AJ2034" s="6">
        <v>0</v>
      </c>
      <c r="AK2034" s="6">
        <v>1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11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1</v>
      </c>
    </row>
    <row r="2035" spans="1:52" ht="15.75" customHeight="1">
      <c r="A2035" s="4">
        <v>44713</v>
      </c>
      <c r="B2035" s="2" t="s">
        <v>19</v>
      </c>
      <c r="C2035" s="2">
        <v>8</v>
      </c>
      <c r="D2035" s="5" t="s">
        <v>20</v>
      </c>
      <c r="E2035" s="6">
        <v>936.69600000000003</v>
      </c>
      <c r="F2035" s="6">
        <f t="shared" si="0"/>
        <v>6.842358789895302</v>
      </c>
      <c r="G2035" s="7">
        <v>47529.767999999996</v>
      </c>
      <c r="H2035" s="8">
        <f t="shared" si="129"/>
        <v>1689255.33348</v>
      </c>
      <c r="I2035" s="10">
        <f t="shared" si="128"/>
        <v>14.339798358715933</v>
      </c>
      <c r="J2035" s="10">
        <v>2</v>
      </c>
      <c r="K2035" s="13"/>
      <c r="L2035" s="6">
        <f t="shared" si="124"/>
        <v>0</v>
      </c>
      <c r="M2035" s="11">
        <v>142.58000000000001</v>
      </c>
      <c r="N2035" s="6">
        <f t="shared" si="125"/>
        <v>4.9668923711483375</v>
      </c>
      <c r="O2035" s="5">
        <v>0</v>
      </c>
      <c r="P2035" s="5">
        <v>1</v>
      </c>
      <c r="Q2035" s="5">
        <v>0</v>
      </c>
      <c r="R2035" s="12">
        <v>1</v>
      </c>
      <c r="S2035" s="5">
        <f t="shared" si="61"/>
        <v>0</v>
      </c>
      <c r="T2035" s="5">
        <v>1444.4050440000001</v>
      </c>
      <c r="U2035" s="5">
        <f t="shared" si="4"/>
        <v>7.2754527815046552</v>
      </c>
      <c r="V2035" s="5">
        <v>0</v>
      </c>
      <c r="W2035" s="12">
        <v>0</v>
      </c>
      <c r="X2035" s="5">
        <v>0.21879299999999999</v>
      </c>
      <c r="Y2035" s="6">
        <f t="shared" si="126"/>
        <v>21.823693229650846</v>
      </c>
      <c r="Z2035" s="5">
        <v>1</v>
      </c>
      <c r="AA2035" s="5">
        <v>43469234</v>
      </c>
      <c r="AB2035" s="5">
        <v>0</v>
      </c>
      <c r="AC2035" s="5">
        <v>525139</v>
      </c>
      <c r="AD2035" s="5">
        <v>0</v>
      </c>
      <c r="AE2035" s="5">
        <v>1512729</v>
      </c>
      <c r="AF2035" s="5">
        <v>1</v>
      </c>
      <c r="AG2035" s="5">
        <v>0</v>
      </c>
      <c r="AH2035" s="5">
        <v>0</v>
      </c>
      <c r="AI2035" s="6">
        <v>0</v>
      </c>
      <c r="AJ2035" s="6">
        <v>0</v>
      </c>
      <c r="AK2035" s="6">
        <v>0</v>
      </c>
      <c r="AL2035" s="6">
        <v>1</v>
      </c>
      <c r="AM2035" s="6">
        <v>0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11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1</v>
      </c>
    </row>
    <row r="2036" spans="1:52" ht="15.75" customHeight="1">
      <c r="A2036" s="4">
        <v>44743</v>
      </c>
      <c r="B2036" s="2" t="s">
        <v>19</v>
      </c>
      <c r="C2036" s="2">
        <v>8</v>
      </c>
      <c r="D2036" s="5" t="s">
        <v>20</v>
      </c>
      <c r="E2036" s="6">
        <v>2669.5835999999999</v>
      </c>
      <c r="F2036" s="6">
        <f t="shared" si="0"/>
        <v>7.889677784175861</v>
      </c>
      <c r="G2036" s="7">
        <v>135459.8388</v>
      </c>
      <c r="H2036" s="8">
        <f t="shared" si="129"/>
        <v>1824715.1722800001</v>
      </c>
      <c r="I2036" s="10">
        <f t="shared" si="128"/>
        <v>14.41693446283498</v>
      </c>
      <c r="J2036" s="10">
        <v>2</v>
      </c>
      <c r="K2036" s="13"/>
      <c r="L2036" s="6">
        <f t="shared" si="124"/>
        <v>0</v>
      </c>
      <c r="M2036" s="11">
        <v>138.56</v>
      </c>
      <c r="N2036" s="6">
        <f t="shared" si="125"/>
        <v>4.9384946163185734</v>
      </c>
      <c r="O2036" s="5">
        <v>0</v>
      </c>
      <c r="P2036" s="5">
        <v>1</v>
      </c>
      <c r="Q2036" s="5">
        <v>0</v>
      </c>
      <c r="R2036" s="12">
        <v>1</v>
      </c>
      <c r="S2036" s="5">
        <f t="shared" si="61"/>
        <v>0</v>
      </c>
      <c r="T2036" s="5">
        <v>1444.4050440000001</v>
      </c>
      <c r="U2036" s="5">
        <f t="shared" si="4"/>
        <v>7.2754527815046552</v>
      </c>
      <c r="V2036" s="5">
        <v>0</v>
      </c>
      <c r="W2036" s="12">
        <v>0</v>
      </c>
      <c r="X2036" s="5">
        <v>0.22692200000000001</v>
      </c>
      <c r="Y2036" s="6">
        <f t="shared" si="126"/>
        <v>22.63452722463164</v>
      </c>
      <c r="Z2036" s="5">
        <v>11</v>
      </c>
      <c r="AA2036" s="5">
        <v>44036275</v>
      </c>
      <c r="AB2036" s="5">
        <v>0</v>
      </c>
      <c r="AC2036" s="5">
        <v>526396</v>
      </c>
      <c r="AD2036" s="5">
        <v>0</v>
      </c>
      <c r="AE2036" s="5">
        <v>2700603</v>
      </c>
      <c r="AF2036" s="5">
        <v>1</v>
      </c>
      <c r="AG2036" s="5">
        <v>0</v>
      </c>
      <c r="AH2036" s="5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1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11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1</v>
      </c>
    </row>
    <row r="2037" spans="1:52" ht="15.75" customHeight="1">
      <c r="A2037" s="4">
        <v>44774</v>
      </c>
      <c r="B2037" s="2" t="s">
        <v>19</v>
      </c>
      <c r="C2037" s="2">
        <v>8</v>
      </c>
      <c r="D2037" s="5" t="s">
        <v>20</v>
      </c>
      <c r="E2037" s="6">
        <v>936.69600000000003</v>
      </c>
      <c r="F2037" s="6">
        <f t="shared" si="0"/>
        <v>6.842358789895302</v>
      </c>
      <c r="G2037" s="7">
        <v>47529.767999999996</v>
      </c>
      <c r="H2037" s="8">
        <f t="shared" si="129"/>
        <v>1872244.94028</v>
      </c>
      <c r="I2037" s="10">
        <f t="shared" si="128"/>
        <v>14.44264877162699</v>
      </c>
      <c r="J2037" s="10">
        <v>2</v>
      </c>
      <c r="K2037" s="13"/>
      <c r="L2037" s="6">
        <f t="shared" si="124"/>
        <v>0</v>
      </c>
      <c r="M2037" s="11">
        <v>135.57</v>
      </c>
      <c r="N2037" s="6">
        <f t="shared" si="125"/>
        <v>4.9168373036903334</v>
      </c>
      <c r="O2037" s="5">
        <v>0</v>
      </c>
      <c r="P2037" s="5">
        <v>1</v>
      </c>
      <c r="Q2037" s="5">
        <v>0</v>
      </c>
      <c r="R2037" s="12">
        <v>1</v>
      </c>
      <c r="S2037" s="5">
        <f t="shared" si="61"/>
        <v>0</v>
      </c>
      <c r="T2037" s="5">
        <v>1444.4050440000001</v>
      </c>
      <c r="U2037" s="5">
        <f t="shared" si="4"/>
        <v>7.2754527815046552</v>
      </c>
      <c r="V2037" s="5">
        <v>0</v>
      </c>
      <c r="W2037" s="12">
        <v>0</v>
      </c>
      <c r="X2037" s="5">
        <v>0.226185</v>
      </c>
      <c r="Y2037" s="6">
        <f t="shared" si="126"/>
        <v>22.561014534964912</v>
      </c>
      <c r="Z2037" s="5">
        <v>38</v>
      </c>
      <c r="AA2037" s="5">
        <v>44436339</v>
      </c>
      <c r="AB2037" s="5">
        <v>0</v>
      </c>
      <c r="AC2037" s="5">
        <v>527911</v>
      </c>
      <c r="AD2037" s="5">
        <v>0</v>
      </c>
      <c r="AE2037" s="5">
        <v>2087696</v>
      </c>
      <c r="AF2037" s="5">
        <v>1</v>
      </c>
      <c r="AG2037" s="5">
        <v>0</v>
      </c>
      <c r="AH2037" s="5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1</v>
      </c>
      <c r="AO2037" s="6">
        <v>0</v>
      </c>
      <c r="AP2037" s="6">
        <v>0</v>
      </c>
      <c r="AQ2037" s="6">
        <v>0</v>
      </c>
      <c r="AR2037" s="6">
        <v>0</v>
      </c>
      <c r="AS2037" s="11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1</v>
      </c>
    </row>
    <row r="2038" spans="1:52" ht="15.75" customHeight="1">
      <c r="A2038" s="4">
        <v>44805</v>
      </c>
      <c r="B2038" s="2" t="s">
        <v>19</v>
      </c>
      <c r="C2038" s="2">
        <v>8</v>
      </c>
      <c r="D2038" s="5" t="s">
        <v>20</v>
      </c>
      <c r="E2038" s="6">
        <v>843.02639999999997</v>
      </c>
      <c r="F2038" s="6">
        <f t="shared" si="0"/>
        <v>6.7369982742374752</v>
      </c>
      <c r="G2038" s="7">
        <v>42776.7912</v>
      </c>
      <c r="H2038" s="8">
        <f t="shared" si="129"/>
        <v>1915021.7314800001</v>
      </c>
      <c r="I2038" s="10">
        <f t="shared" si="128"/>
        <v>14.465239528563826</v>
      </c>
      <c r="J2038" s="10">
        <v>2</v>
      </c>
      <c r="K2038" s="13"/>
      <c r="L2038" s="6">
        <f t="shared" si="124"/>
        <v>0</v>
      </c>
      <c r="M2038" s="11">
        <v>138.13999999999999</v>
      </c>
      <c r="N2038" s="6">
        <f t="shared" si="125"/>
        <v>4.9354806204954951</v>
      </c>
      <c r="O2038" s="5">
        <v>0</v>
      </c>
      <c r="P2038" s="5">
        <v>1</v>
      </c>
      <c r="Q2038" s="5">
        <v>0</v>
      </c>
      <c r="R2038" s="12">
        <v>1</v>
      </c>
      <c r="S2038" s="5">
        <f t="shared" si="61"/>
        <v>0</v>
      </c>
      <c r="T2038" s="5">
        <v>1444.4050440000001</v>
      </c>
      <c r="U2038" s="5">
        <f t="shared" si="4"/>
        <v>7.2754527815046552</v>
      </c>
      <c r="V2038" s="5">
        <v>0</v>
      </c>
      <c r="W2038" s="12">
        <v>0</v>
      </c>
      <c r="X2038" s="5">
        <v>0.22539300000000001</v>
      </c>
      <c r="Y2038" s="6">
        <f t="shared" si="126"/>
        <v>22.482015823681262</v>
      </c>
      <c r="Z2038" s="5">
        <v>2291</v>
      </c>
      <c r="AA2038" s="5">
        <v>44591112</v>
      </c>
      <c r="AB2038" s="5">
        <v>0</v>
      </c>
      <c r="AC2038" s="5">
        <v>528655</v>
      </c>
      <c r="AD2038" s="5">
        <v>0</v>
      </c>
      <c r="AE2038" s="5">
        <v>3220020</v>
      </c>
      <c r="AF2038" s="5">
        <v>1</v>
      </c>
      <c r="AG2038" s="5">
        <v>0</v>
      </c>
      <c r="AH2038" s="5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1</v>
      </c>
      <c r="AP2038" s="6">
        <v>0</v>
      </c>
      <c r="AQ2038" s="6">
        <v>0</v>
      </c>
      <c r="AR2038" s="6">
        <v>0</v>
      </c>
      <c r="AS2038" s="11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1</v>
      </c>
    </row>
    <row r="2039" spans="1:52" ht="15.75" customHeight="1">
      <c r="A2039" s="4">
        <v>44835</v>
      </c>
      <c r="B2039" s="2" t="s">
        <v>19</v>
      </c>
      <c r="C2039" s="2">
        <v>8</v>
      </c>
      <c r="D2039" s="5" t="s">
        <v>20</v>
      </c>
      <c r="E2039" s="6">
        <v>819.60900000000004</v>
      </c>
      <c r="F2039" s="6">
        <f t="shared" si="0"/>
        <v>6.7088273972707793</v>
      </c>
      <c r="G2039" s="7">
        <v>41588.546999999999</v>
      </c>
      <c r="H2039" s="8">
        <f t="shared" si="129"/>
        <v>1956610.2784800001</v>
      </c>
      <c r="I2039" s="10">
        <f t="shared" si="128"/>
        <v>14.486724084226871</v>
      </c>
      <c r="J2039" s="10">
        <v>2</v>
      </c>
      <c r="K2039" s="13"/>
      <c r="L2039" s="6">
        <f t="shared" si="124"/>
        <v>0</v>
      </c>
      <c r="M2039" s="11">
        <v>133.30000000000001</v>
      </c>
      <c r="N2039" s="6">
        <f t="shared" si="125"/>
        <v>4.9000761035291918</v>
      </c>
      <c r="O2039" s="5">
        <v>0</v>
      </c>
      <c r="P2039" s="5">
        <v>1</v>
      </c>
      <c r="Q2039" s="5">
        <v>0</v>
      </c>
      <c r="R2039" s="12">
        <v>1</v>
      </c>
      <c r="S2039" s="5">
        <f t="shared" si="61"/>
        <v>0</v>
      </c>
      <c r="T2039" s="5">
        <v>1444.4050440000001</v>
      </c>
      <c r="U2039" s="5">
        <f t="shared" si="4"/>
        <v>7.2754527815046552</v>
      </c>
      <c r="V2039" s="5">
        <v>0</v>
      </c>
      <c r="W2039" s="12">
        <v>0</v>
      </c>
      <c r="X2039" s="5">
        <v>0.23147999999999999</v>
      </c>
      <c r="Y2039" s="6">
        <f t="shared" si="126"/>
        <v>23.089168797902943</v>
      </c>
      <c r="Z2039" s="5">
        <v>8</v>
      </c>
      <c r="AB2039" s="5">
        <v>0</v>
      </c>
      <c r="AD2039" s="5">
        <v>0</v>
      </c>
      <c r="AF2039" s="5">
        <v>1</v>
      </c>
      <c r="AG2039" s="5">
        <v>0</v>
      </c>
      <c r="AH2039" s="5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1</v>
      </c>
      <c r="AQ2039" s="6">
        <v>0</v>
      </c>
      <c r="AR2039" s="6">
        <v>0</v>
      </c>
      <c r="AS2039" s="11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1</v>
      </c>
    </row>
    <row r="2040" spans="1:52" ht="15.75" customHeight="1">
      <c r="A2040" s="4">
        <v>44866</v>
      </c>
      <c r="B2040" s="2" t="s">
        <v>19</v>
      </c>
      <c r="C2040" s="2">
        <v>8</v>
      </c>
      <c r="D2040" s="5" t="s">
        <v>20</v>
      </c>
      <c r="E2040" s="6">
        <v>936.69600000000003</v>
      </c>
      <c r="F2040" s="6">
        <f t="shared" si="0"/>
        <v>6.842358789895302</v>
      </c>
      <c r="G2040" s="7">
        <v>47529.767999999996</v>
      </c>
      <c r="H2040" s="8">
        <f t="shared" si="129"/>
        <v>2004140.04648</v>
      </c>
      <c r="I2040" s="10">
        <f t="shared" si="128"/>
        <v>14.51072562221821</v>
      </c>
      <c r="J2040" s="10">
        <v>2</v>
      </c>
      <c r="K2040" s="13"/>
      <c r="L2040" s="6">
        <f t="shared" si="124"/>
        <v>0</v>
      </c>
      <c r="M2040" s="11">
        <v>141.34</v>
      </c>
      <c r="N2040" s="6">
        <f t="shared" si="125"/>
        <v>4.9582185618711252</v>
      </c>
      <c r="O2040" s="5">
        <v>0</v>
      </c>
      <c r="P2040" s="5">
        <v>1</v>
      </c>
      <c r="Q2040" s="5">
        <v>0</v>
      </c>
      <c r="R2040" s="12">
        <v>1</v>
      </c>
      <c r="S2040" s="5">
        <f t="shared" si="61"/>
        <v>0</v>
      </c>
      <c r="T2040" s="5">
        <v>1444.4050440000001</v>
      </c>
      <c r="U2040" s="5">
        <f t="shared" si="4"/>
        <v>7.2754527815046552</v>
      </c>
      <c r="V2040" s="5">
        <v>0</v>
      </c>
      <c r="W2040" s="12">
        <v>0</v>
      </c>
      <c r="X2040" s="5">
        <v>0.22648399999999999</v>
      </c>
      <c r="Y2040" s="6">
        <f t="shared" si="126"/>
        <v>22.590838543391438</v>
      </c>
      <c r="Z2040" s="5">
        <v>15</v>
      </c>
      <c r="AB2040" s="5">
        <v>0</v>
      </c>
      <c r="AD2040" s="5">
        <v>0</v>
      </c>
      <c r="AE2040" s="5">
        <v>26278</v>
      </c>
      <c r="AF2040" s="5">
        <v>1</v>
      </c>
      <c r="AG2040" s="5">
        <v>0</v>
      </c>
      <c r="AH2040" s="5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1</v>
      </c>
      <c r="AR2040" s="6">
        <v>0</v>
      </c>
      <c r="AS2040" s="11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1</v>
      </c>
    </row>
    <row r="2041" spans="1:52" ht="15.75" customHeight="1">
      <c r="A2041" s="4">
        <v>44896</v>
      </c>
      <c r="B2041" s="2" t="s">
        <v>19</v>
      </c>
      <c r="C2041" s="2">
        <v>8</v>
      </c>
      <c r="D2041" s="5" t="s">
        <v>20</v>
      </c>
      <c r="E2041" s="6">
        <v>1124.0352</v>
      </c>
      <c r="F2041" s="6">
        <f t="shared" si="0"/>
        <v>7.0246803466892569</v>
      </c>
      <c r="G2041" s="7">
        <v>57035.721599999997</v>
      </c>
      <c r="H2041" s="8">
        <f t="shared" si="129"/>
        <v>2061175.7680800001</v>
      </c>
      <c r="I2041" s="10">
        <f t="shared" si="128"/>
        <v>14.538787139147423</v>
      </c>
      <c r="J2041" s="10">
        <v>2</v>
      </c>
      <c r="K2041" s="13"/>
      <c r="L2041" s="6">
        <f t="shared" si="124"/>
        <v>0</v>
      </c>
      <c r="M2041" s="11"/>
      <c r="N2041" s="6">
        <f t="shared" si="125"/>
        <v>0</v>
      </c>
      <c r="O2041" s="5">
        <v>0</v>
      </c>
      <c r="P2041" s="5">
        <v>1</v>
      </c>
      <c r="Q2041" s="5">
        <v>0</v>
      </c>
      <c r="R2041" s="12">
        <v>1</v>
      </c>
      <c r="S2041" s="5">
        <f t="shared" si="61"/>
        <v>0</v>
      </c>
      <c r="T2041" s="5">
        <v>1444.4050440000001</v>
      </c>
      <c r="U2041" s="5">
        <f t="shared" si="4"/>
        <v>7.2754527815046552</v>
      </c>
      <c r="V2041" s="5">
        <v>0</v>
      </c>
      <c r="W2041" s="12">
        <v>0</v>
      </c>
      <c r="X2041" s="5">
        <v>0.22220500000000001</v>
      </c>
      <c r="Y2041" s="6">
        <f t="shared" si="126"/>
        <v>22.164026061595056</v>
      </c>
      <c r="Z2041" s="5">
        <v>9</v>
      </c>
      <c r="AB2041" s="5">
        <v>0</v>
      </c>
      <c r="AD2041" s="5">
        <v>0</v>
      </c>
      <c r="AE2041" s="5">
        <v>84200</v>
      </c>
      <c r="AF2041" s="5">
        <v>1</v>
      </c>
      <c r="AG2041" s="5">
        <v>0</v>
      </c>
      <c r="AH2041" s="5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1</v>
      </c>
      <c r="AS2041" s="11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1</v>
      </c>
    </row>
    <row r="2042" spans="1:52" ht="15.75" customHeight="1">
      <c r="A2042" s="4"/>
      <c r="B2042" s="2"/>
      <c r="C2042" s="2"/>
      <c r="G2042" s="7"/>
      <c r="I2042" s="13"/>
      <c r="J2042" s="13"/>
      <c r="K2042" s="13"/>
      <c r="M2042" s="11"/>
      <c r="N2042" s="11"/>
      <c r="O2042" s="12"/>
      <c r="P2042" s="12"/>
      <c r="Q2042" s="12"/>
      <c r="R2042" s="12"/>
      <c r="S2042" s="12"/>
      <c r="V2042" s="12"/>
      <c r="W2042" s="12"/>
    </row>
    <row r="2043" spans="1:52" ht="15.75" customHeight="1">
      <c r="A2043" s="4"/>
      <c r="B2043" s="2"/>
      <c r="C2043" s="2"/>
      <c r="E2043" s="32">
        <f>SUM(E2:E2041)</f>
        <v>153229680008.12335</v>
      </c>
      <c r="G2043" s="7"/>
      <c r="I2043" s="13"/>
      <c r="J2043" s="13"/>
      <c r="K2043" s="13"/>
      <c r="M2043" s="11"/>
      <c r="N2043" s="11"/>
      <c r="O2043" s="12"/>
      <c r="P2043" s="12"/>
      <c r="Q2043" s="12"/>
      <c r="R2043" s="12"/>
      <c r="S2043" s="12"/>
      <c r="V2043" s="12"/>
      <c r="W2043" s="12"/>
    </row>
    <row r="2044" spans="1:52" ht="15.75" customHeight="1">
      <c r="A2044" s="4"/>
      <c r="B2044" s="2"/>
      <c r="C2044" s="2"/>
      <c r="G2044" s="7"/>
      <c r="I2044" s="13"/>
      <c r="J2044" s="13"/>
      <c r="K2044" s="13"/>
      <c r="M2044" s="11"/>
      <c r="N2044" s="11"/>
      <c r="O2044" s="12"/>
      <c r="P2044" s="12"/>
      <c r="Q2044" s="12"/>
      <c r="R2044" s="12"/>
      <c r="S2044" s="12"/>
      <c r="V2044" s="12"/>
      <c r="W2044" s="12"/>
    </row>
    <row r="2045" spans="1:52" ht="15.75" customHeight="1">
      <c r="A2045" s="4"/>
      <c r="B2045" s="2"/>
      <c r="C2045" s="2"/>
      <c r="G2045" s="7"/>
      <c r="I2045" s="13"/>
      <c r="J2045" s="13"/>
      <c r="K2045" s="13"/>
      <c r="M2045" s="11"/>
      <c r="N2045" s="11"/>
      <c r="O2045" s="12"/>
      <c r="P2045" s="12"/>
      <c r="Q2045" s="12"/>
      <c r="R2045" s="12"/>
      <c r="S2045" s="12"/>
      <c r="V2045" s="12"/>
      <c r="W2045" s="12"/>
    </row>
    <row r="2046" spans="1:52" ht="15.75" customHeight="1">
      <c r="A2046" s="9"/>
      <c r="B2046" s="2"/>
      <c r="C2046" s="2"/>
      <c r="G2046" s="7"/>
      <c r="I2046" s="13"/>
      <c r="J2046" s="13"/>
      <c r="K2046" s="13"/>
      <c r="M2046" s="11"/>
      <c r="N2046" s="11"/>
      <c r="O2046" s="12"/>
      <c r="P2046" s="12"/>
      <c r="Q2046" s="12"/>
      <c r="R2046" s="12"/>
      <c r="S2046" s="12"/>
      <c r="V2046" s="12"/>
      <c r="W2046" s="12"/>
    </row>
    <row r="2047" spans="1:52" ht="15.75" customHeight="1">
      <c r="A2047" s="4"/>
      <c r="B2047" s="2"/>
      <c r="C2047" s="2"/>
      <c r="G2047" s="7"/>
      <c r="I2047" s="13"/>
      <c r="J2047" s="13"/>
      <c r="K2047" s="13"/>
      <c r="M2047" s="11"/>
      <c r="N2047" s="11"/>
      <c r="O2047" s="12"/>
      <c r="P2047" s="12"/>
      <c r="Q2047" s="12"/>
      <c r="R2047" s="12"/>
      <c r="S2047" s="12"/>
      <c r="V2047" s="12"/>
      <c r="W2047" s="12"/>
    </row>
    <row r="2048" spans="1:52" ht="15.75" customHeight="1">
      <c r="A2048" s="4"/>
      <c r="B2048" s="2"/>
      <c r="C2048" s="2"/>
      <c r="G2048" s="7"/>
      <c r="I2048" s="13"/>
      <c r="J2048" s="13"/>
      <c r="K2048" s="13"/>
      <c r="M2048" s="11"/>
      <c r="N2048" s="11"/>
      <c r="O2048" s="11"/>
      <c r="P2048" s="11"/>
      <c r="Q2048" s="11"/>
      <c r="R2048" s="12"/>
      <c r="S2048" s="11"/>
      <c r="V2048" s="12"/>
      <c r="W2048" s="12"/>
    </row>
    <row r="2049" spans="1:23" ht="15.75" customHeight="1">
      <c r="A2049" s="4"/>
      <c r="B2049" s="2"/>
      <c r="C2049" s="2"/>
      <c r="G2049" s="7"/>
      <c r="I2049" s="13"/>
      <c r="J2049" s="13"/>
      <c r="K2049" s="13"/>
      <c r="M2049" s="11"/>
      <c r="N2049" s="11"/>
      <c r="O2049" s="12"/>
      <c r="P2049" s="12"/>
      <c r="Q2049" s="12"/>
      <c r="R2049" s="12"/>
      <c r="S2049" s="12"/>
      <c r="V2049" s="11"/>
      <c r="W2049" s="11"/>
    </row>
    <row r="2050" spans="1:23" ht="15.75" customHeight="1">
      <c r="A2050" s="4"/>
      <c r="B2050" s="2"/>
      <c r="C2050" s="2"/>
      <c r="G2050" s="7"/>
      <c r="I2050" s="13"/>
      <c r="J2050" s="13"/>
      <c r="K2050" s="13"/>
      <c r="M2050" s="11"/>
      <c r="N2050" s="11"/>
      <c r="O2050" s="12"/>
      <c r="P2050" s="12"/>
      <c r="Q2050" s="12"/>
      <c r="R2050" s="12"/>
      <c r="S2050" s="12"/>
      <c r="V2050" s="12"/>
      <c r="W2050" s="12"/>
    </row>
    <row r="2051" spans="1:23" ht="15.75" customHeight="1">
      <c r="A2051" s="4"/>
      <c r="B2051" s="2"/>
      <c r="C2051" s="2"/>
      <c r="G2051" s="7"/>
      <c r="I2051" s="13"/>
      <c r="J2051" s="13"/>
      <c r="K2051" s="13"/>
      <c r="M2051" s="11"/>
      <c r="N2051" s="11"/>
      <c r="O2051" s="12"/>
      <c r="P2051" s="12"/>
      <c r="Q2051" s="12"/>
      <c r="R2051" s="12"/>
      <c r="S2051" s="12"/>
      <c r="V2051" s="12"/>
      <c r="W2051" s="12"/>
    </row>
    <row r="2052" spans="1:23" ht="15.75" customHeight="1">
      <c r="A2052" s="4"/>
      <c r="B2052" s="2"/>
      <c r="C2052" s="2"/>
      <c r="G2052" s="7"/>
      <c r="I2052" s="13"/>
      <c r="J2052" s="13"/>
      <c r="K2052" s="13"/>
      <c r="M2052" s="11"/>
      <c r="N2052" s="11"/>
      <c r="O2052" s="12"/>
      <c r="P2052" s="12"/>
      <c r="Q2052" s="12"/>
      <c r="R2052" s="12"/>
      <c r="S2052" s="12"/>
      <c r="V2052" s="12"/>
      <c r="W2052" s="12"/>
    </row>
    <row r="2053" spans="1:23" ht="15.75" customHeight="1">
      <c r="A2053" s="4"/>
      <c r="B2053" s="2"/>
      <c r="C2053" s="2"/>
      <c r="G2053" s="7"/>
      <c r="I2053" s="13"/>
      <c r="J2053" s="13"/>
      <c r="K2053" s="13"/>
      <c r="M2053" s="11"/>
      <c r="N2053" s="11"/>
      <c r="O2053" s="12"/>
      <c r="P2053" s="12"/>
      <c r="Q2053" s="12"/>
      <c r="R2053" s="12"/>
      <c r="S2053" s="12"/>
      <c r="V2053" s="12"/>
      <c r="W2053" s="12"/>
    </row>
    <row r="2054" spans="1:23" ht="15.75" customHeight="1">
      <c r="A2054" s="4"/>
      <c r="B2054" s="2"/>
      <c r="C2054" s="2"/>
      <c r="G2054" s="7"/>
      <c r="I2054" s="13"/>
      <c r="J2054" s="13"/>
      <c r="K2054" s="13"/>
      <c r="M2054" s="11"/>
      <c r="N2054" s="11"/>
      <c r="O2054" s="12"/>
      <c r="P2054" s="12"/>
      <c r="Q2054" s="12"/>
      <c r="R2054" s="12"/>
      <c r="S2054" s="12"/>
      <c r="V2054" s="12"/>
      <c r="W2054" s="12"/>
    </row>
    <row r="2055" spans="1:23" ht="15.75" customHeight="1">
      <c r="A2055" s="4"/>
      <c r="B2055" s="2"/>
      <c r="C2055" s="2"/>
      <c r="G2055" s="7"/>
      <c r="I2055" s="13"/>
      <c r="J2055" s="13"/>
      <c r="K2055" s="13"/>
      <c r="M2055" s="11"/>
      <c r="N2055" s="11"/>
      <c r="O2055" s="12"/>
      <c r="P2055" s="12"/>
      <c r="Q2055" s="12"/>
      <c r="R2055" s="12"/>
      <c r="S2055" s="12"/>
      <c r="V2055" s="12"/>
      <c r="W2055" s="12"/>
    </row>
    <row r="2056" spans="1:23" ht="15.75" customHeight="1">
      <c r="A2056" s="4"/>
      <c r="B2056" s="2"/>
      <c r="C2056" s="2"/>
      <c r="G2056" s="7"/>
      <c r="I2056" s="13"/>
      <c r="J2056" s="13"/>
      <c r="K2056" s="13"/>
      <c r="M2056" s="11"/>
      <c r="N2056" s="11"/>
      <c r="O2056" s="12"/>
      <c r="P2056" s="12"/>
      <c r="Q2056" s="12"/>
      <c r="R2056" s="12"/>
      <c r="S2056" s="12"/>
      <c r="V2056" s="12"/>
      <c r="W2056" s="12"/>
    </row>
    <row r="2057" spans="1:23" ht="15.75" customHeight="1">
      <c r="A2057" s="4"/>
      <c r="B2057" s="2"/>
      <c r="C2057" s="2"/>
      <c r="G2057" s="7"/>
      <c r="I2057" s="13"/>
      <c r="J2057" s="13"/>
      <c r="K2057" s="13"/>
      <c r="M2057" s="11"/>
      <c r="N2057" s="11"/>
      <c r="O2057" s="12"/>
      <c r="P2057" s="12"/>
      <c r="Q2057" s="12"/>
      <c r="R2057" s="12"/>
      <c r="S2057" s="12"/>
      <c r="V2057" s="12"/>
      <c r="W2057" s="12"/>
    </row>
    <row r="2058" spans="1:23" ht="15.75" customHeight="1">
      <c r="A2058" s="9"/>
      <c r="B2058" s="2"/>
      <c r="C2058" s="2"/>
      <c r="G2058" s="7"/>
      <c r="I2058" s="13"/>
      <c r="J2058" s="13"/>
      <c r="K2058" s="13"/>
      <c r="M2058" s="11"/>
      <c r="N2058" s="11"/>
      <c r="O2058" s="12"/>
      <c r="P2058" s="12"/>
      <c r="Q2058" s="12"/>
      <c r="R2058" s="12"/>
      <c r="S2058" s="12"/>
      <c r="V2058" s="12"/>
      <c r="W2058" s="12"/>
    </row>
    <row r="2059" spans="1:23" ht="15.75" customHeight="1">
      <c r="A2059" s="4"/>
      <c r="B2059" s="2"/>
      <c r="C2059" s="2"/>
      <c r="G2059" s="7"/>
      <c r="I2059" s="13"/>
      <c r="J2059" s="13"/>
      <c r="K2059" s="13"/>
      <c r="M2059" s="11"/>
      <c r="N2059" s="11"/>
      <c r="O2059" s="12"/>
      <c r="P2059" s="12"/>
      <c r="Q2059" s="12"/>
      <c r="R2059" s="12"/>
      <c r="S2059" s="12"/>
      <c r="V2059" s="12"/>
      <c r="W2059" s="12"/>
    </row>
    <row r="2060" spans="1:23" ht="15.75" customHeight="1">
      <c r="A2060" s="4"/>
      <c r="B2060" s="2"/>
      <c r="C2060" s="2"/>
      <c r="G2060" s="7"/>
      <c r="I2060" s="13"/>
      <c r="J2060" s="13"/>
      <c r="K2060" s="13"/>
      <c r="M2060" s="11"/>
      <c r="N2060" s="11"/>
      <c r="O2060" s="11"/>
      <c r="P2060" s="11"/>
      <c r="Q2060" s="11"/>
      <c r="R2060" s="11"/>
      <c r="S2060" s="11"/>
      <c r="V2060" s="12"/>
      <c r="W2060" s="12"/>
    </row>
    <row r="2061" spans="1:23" ht="15.75" customHeight="1">
      <c r="A2061" s="4"/>
      <c r="B2061" s="2"/>
      <c r="C2061" s="2"/>
      <c r="G2061" s="7"/>
      <c r="I2061" s="13"/>
      <c r="J2061" s="13"/>
      <c r="K2061" s="13"/>
      <c r="M2061" s="11"/>
      <c r="N2061" s="11"/>
      <c r="O2061" s="12"/>
      <c r="P2061" s="12"/>
      <c r="Q2061" s="12"/>
      <c r="R2061" s="12"/>
      <c r="S2061" s="12"/>
      <c r="V2061" s="11"/>
      <c r="W2061" s="11"/>
    </row>
    <row r="2062" spans="1:23" ht="15.75" customHeight="1">
      <c r="A2062" s="4"/>
      <c r="B2062" s="2"/>
      <c r="C2062" s="2"/>
      <c r="G2062" s="7"/>
      <c r="I2062" s="13"/>
      <c r="J2062" s="13"/>
      <c r="K2062" s="13"/>
      <c r="M2062" s="11"/>
      <c r="N2062" s="11"/>
      <c r="O2062" s="12"/>
      <c r="P2062" s="12"/>
      <c r="Q2062" s="12"/>
      <c r="R2062" s="12"/>
      <c r="S2062" s="12"/>
      <c r="V2062" s="12"/>
      <c r="W2062" s="12"/>
    </row>
    <row r="2063" spans="1:23" ht="15.75" customHeight="1">
      <c r="A2063" s="4"/>
      <c r="B2063" s="2"/>
      <c r="C2063" s="2"/>
      <c r="G2063" s="7"/>
      <c r="I2063" s="13"/>
      <c r="J2063" s="13"/>
      <c r="K2063" s="13"/>
      <c r="M2063" s="11"/>
      <c r="N2063" s="11"/>
      <c r="O2063" s="12"/>
      <c r="P2063" s="12"/>
      <c r="Q2063" s="12"/>
      <c r="R2063" s="12"/>
      <c r="S2063" s="12"/>
      <c r="V2063" s="12"/>
      <c r="W2063" s="12"/>
    </row>
    <row r="2064" spans="1:23" ht="15.75" customHeight="1">
      <c r="A2064" s="4"/>
      <c r="B2064" s="2"/>
      <c r="C2064" s="2"/>
      <c r="G2064" s="7"/>
      <c r="I2064" s="13"/>
      <c r="J2064" s="13"/>
      <c r="K2064" s="13"/>
      <c r="M2064" s="11"/>
      <c r="N2064" s="11"/>
      <c r="O2064" s="12"/>
      <c r="P2064" s="12"/>
      <c r="Q2064" s="12"/>
      <c r="R2064" s="12"/>
      <c r="S2064" s="12"/>
      <c r="V2064" s="12"/>
      <c r="W2064" s="12"/>
    </row>
    <row r="2065" spans="1:23" ht="15.75" customHeight="1">
      <c r="A2065" s="4"/>
      <c r="B2065" s="2"/>
      <c r="C2065" s="2"/>
      <c r="G2065" s="7"/>
      <c r="I2065" s="13"/>
      <c r="J2065" s="13"/>
      <c r="K2065" s="13"/>
      <c r="M2065" s="11"/>
      <c r="N2065" s="11"/>
      <c r="O2065" s="12"/>
      <c r="P2065" s="12"/>
      <c r="Q2065" s="12"/>
      <c r="R2065" s="12"/>
      <c r="S2065" s="12"/>
      <c r="V2065" s="12"/>
      <c r="W2065" s="12"/>
    </row>
    <row r="2066" spans="1:23" ht="15.75" customHeight="1">
      <c r="A2066" s="4"/>
      <c r="B2066" s="2"/>
      <c r="C2066" s="2"/>
      <c r="G2066" s="7"/>
      <c r="I2066" s="13"/>
      <c r="J2066" s="13"/>
      <c r="K2066" s="13"/>
      <c r="M2066" s="11"/>
      <c r="N2066" s="11"/>
      <c r="O2066" s="12"/>
      <c r="P2066" s="12"/>
      <c r="Q2066" s="12"/>
      <c r="R2066" s="12"/>
      <c r="S2066" s="12"/>
      <c r="V2066" s="12"/>
      <c r="W2066" s="12"/>
    </row>
    <row r="2067" spans="1:23" ht="15.75" customHeight="1">
      <c r="A2067" s="4"/>
      <c r="B2067" s="2"/>
      <c r="C2067" s="2"/>
      <c r="G2067" s="7"/>
      <c r="I2067" s="13"/>
      <c r="J2067" s="13"/>
      <c r="K2067" s="13"/>
      <c r="M2067" s="11"/>
      <c r="N2067" s="11"/>
      <c r="O2067" s="12"/>
      <c r="P2067" s="12"/>
      <c r="Q2067" s="12"/>
      <c r="R2067" s="12"/>
      <c r="S2067" s="12"/>
      <c r="V2067" s="12"/>
      <c r="W2067" s="12"/>
    </row>
    <row r="2068" spans="1:23" ht="15.75" customHeight="1">
      <c r="A2068" s="4"/>
      <c r="B2068" s="2"/>
      <c r="C2068" s="2"/>
      <c r="G2068" s="7"/>
      <c r="I2068" s="13"/>
      <c r="J2068" s="13"/>
      <c r="K2068" s="13"/>
      <c r="M2068" s="11"/>
      <c r="N2068" s="11"/>
      <c r="O2068" s="11"/>
      <c r="P2068" s="11"/>
      <c r="Q2068" s="11"/>
      <c r="R2068" s="11"/>
      <c r="S2068" s="11"/>
      <c r="V2068" s="12"/>
      <c r="W2068" s="12"/>
    </row>
    <row r="2069" spans="1:23" ht="15.75" customHeight="1">
      <c r="A2069" s="4"/>
      <c r="B2069" s="2"/>
      <c r="C2069" s="2"/>
      <c r="G2069" s="7"/>
      <c r="I2069" s="13"/>
      <c r="J2069" s="13"/>
      <c r="K2069" s="13"/>
      <c r="M2069" s="11"/>
      <c r="N2069" s="11"/>
      <c r="O2069" s="12"/>
      <c r="P2069" s="12"/>
      <c r="Q2069" s="12"/>
      <c r="R2069" s="12"/>
      <c r="S2069" s="12"/>
      <c r="V2069" s="11"/>
      <c r="W2069" s="11"/>
    </row>
    <row r="2070" spans="1:23" ht="15.75" customHeight="1">
      <c r="A2070" s="9"/>
      <c r="B2070" s="2"/>
      <c r="C2070" s="2"/>
      <c r="G2070" s="7"/>
      <c r="I2070" s="13"/>
      <c r="J2070" s="13"/>
      <c r="K2070" s="13"/>
      <c r="M2070" s="11"/>
      <c r="N2070" s="11"/>
      <c r="O2070" s="12"/>
      <c r="P2070" s="12"/>
      <c r="Q2070" s="12"/>
      <c r="R2070" s="12"/>
      <c r="S2070" s="12"/>
      <c r="V2070" s="12"/>
      <c r="W2070" s="12"/>
    </row>
    <row r="2071" spans="1:23" ht="15.75" customHeight="1">
      <c r="A2071" s="4"/>
      <c r="B2071" s="2"/>
      <c r="C2071" s="2"/>
      <c r="G2071" s="13"/>
      <c r="I2071" s="13"/>
      <c r="J2071" s="13"/>
      <c r="K2071" s="13"/>
      <c r="M2071" s="11"/>
      <c r="N2071" s="11"/>
      <c r="O2071" s="12"/>
      <c r="P2071" s="12"/>
      <c r="Q2071" s="12"/>
      <c r="R2071" s="12"/>
      <c r="S2071" s="12"/>
      <c r="V2071" s="12"/>
      <c r="W2071" s="12"/>
    </row>
    <row r="2072" spans="1:23" ht="15.75" customHeight="1">
      <c r="A2072" s="4"/>
      <c r="B2072" s="2"/>
      <c r="C2072" s="2"/>
      <c r="G2072" s="13"/>
      <c r="I2072" s="13"/>
      <c r="J2072" s="13"/>
      <c r="K2072" s="13"/>
      <c r="M2072" s="11"/>
      <c r="N2072" s="11"/>
      <c r="O2072" s="12"/>
      <c r="P2072" s="12"/>
      <c r="Q2072" s="12"/>
      <c r="R2072" s="12"/>
      <c r="S2072" s="12"/>
      <c r="V2072" s="12"/>
      <c r="W2072" s="12"/>
    </row>
    <row r="2073" spans="1:23" ht="15.75" customHeight="1">
      <c r="A2073" s="4"/>
      <c r="B2073" s="2"/>
      <c r="C2073" s="2"/>
      <c r="G2073" s="13"/>
      <c r="I2073" s="13"/>
      <c r="J2073" s="13"/>
      <c r="K2073" s="13"/>
      <c r="M2073" s="11"/>
      <c r="N2073" s="11"/>
      <c r="O2073" s="12"/>
      <c r="P2073" s="12"/>
      <c r="Q2073" s="12"/>
      <c r="R2073" s="12"/>
      <c r="S2073" s="12"/>
      <c r="V2073" s="12"/>
      <c r="W2073" s="12"/>
    </row>
    <row r="2074" spans="1:23" ht="15.75" customHeight="1">
      <c r="A2074" s="4"/>
      <c r="B2074" s="2"/>
      <c r="C2074" s="2"/>
      <c r="G2074" s="13"/>
      <c r="I2074" s="13"/>
      <c r="J2074" s="13"/>
      <c r="K2074" s="13"/>
      <c r="M2074" s="11"/>
      <c r="N2074" s="11"/>
      <c r="O2074" s="12"/>
      <c r="P2074" s="12"/>
      <c r="Q2074" s="12"/>
      <c r="R2074" s="12"/>
      <c r="S2074" s="12"/>
      <c r="V2074" s="12"/>
      <c r="W2074" s="12"/>
    </row>
    <row r="2075" spans="1:23" ht="15.75" customHeight="1">
      <c r="A2075" s="4"/>
      <c r="B2075" s="2"/>
      <c r="C2075" s="2"/>
      <c r="G2075" s="13"/>
      <c r="I2075" s="13"/>
      <c r="J2075" s="13"/>
      <c r="K2075" s="13"/>
      <c r="M2075" s="11"/>
      <c r="N2075" s="11"/>
      <c r="O2075" s="12"/>
      <c r="P2075" s="12"/>
      <c r="Q2075" s="12"/>
      <c r="R2075" s="12"/>
      <c r="S2075" s="12"/>
      <c r="V2075" s="12"/>
      <c r="W2075" s="12"/>
    </row>
    <row r="2076" spans="1:23" ht="15.75" customHeight="1">
      <c r="A2076" s="4"/>
      <c r="B2076" s="2"/>
      <c r="C2076" s="2"/>
      <c r="G2076" s="13"/>
      <c r="I2076" s="13"/>
      <c r="J2076" s="13"/>
      <c r="K2076" s="13"/>
      <c r="M2076" s="11"/>
      <c r="N2076" s="11"/>
      <c r="O2076" s="12"/>
      <c r="P2076" s="12"/>
      <c r="Q2076" s="12"/>
      <c r="R2076" s="12"/>
      <c r="S2076" s="12"/>
      <c r="V2076" s="12"/>
      <c r="W2076" s="12"/>
    </row>
    <row r="2077" spans="1:23" ht="15.75" customHeight="1">
      <c r="A2077" s="4"/>
      <c r="B2077" s="2"/>
      <c r="C2077" s="2"/>
      <c r="G2077" s="13"/>
      <c r="I2077" s="13"/>
      <c r="J2077" s="13"/>
      <c r="K2077" s="13"/>
      <c r="M2077" s="11"/>
      <c r="N2077" s="11"/>
      <c r="O2077" s="12"/>
      <c r="P2077" s="12"/>
      <c r="Q2077" s="12"/>
      <c r="R2077" s="12"/>
      <c r="S2077" s="12"/>
      <c r="V2077" s="12"/>
      <c r="W2077" s="12"/>
    </row>
    <row r="2078" spans="1:23" ht="15.75" customHeight="1">
      <c r="A2078" s="4"/>
      <c r="B2078" s="2"/>
      <c r="C2078" s="2"/>
      <c r="G2078" s="13"/>
      <c r="I2078" s="13"/>
      <c r="J2078" s="13"/>
      <c r="K2078" s="13"/>
      <c r="M2078" s="11"/>
      <c r="N2078" s="11"/>
      <c r="O2078" s="12"/>
      <c r="P2078" s="12"/>
      <c r="Q2078" s="12"/>
      <c r="R2078" s="12"/>
      <c r="S2078" s="12"/>
      <c r="V2078" s="12"/>
      <c r="W2078" s="12"/>
    </row>
    <row r="2079" spans="1:23" ht="15.75" customHeight="1">
      <c r="A2079" s="4"/>
      <c r="B2079" s="2"/>
      <c r="C2079" s="2"/>
      <c r="G2079" s="13"/>
      <c r="I2079" s="13"/>
      <c r="J2079" s="13"/>
      <c r="K2079" s="13"/>
      <c r="M2079" s="11"/>
      <c r="N2079" s="11"/>
      <c r="O2079" s="12"/>
      <c r="P2079" s="12"/>
      <c r="Q2079" s="12"/>
      <c r="R2079" s="12"/>
      <c r="S2079" s="12"/>
      <c r="V2079" s="12"/>
      <c r="W2079" s="12"/>
    </row>
    <row r="2080" spans="1:23" ht="15.75" customHeight="1">
      <c r="A2080" s="4"/>
      <c r="B2080" s="2"/>
      <c r="C2080" s="2"/>
      <c r="G2080" s="13"/>
      <c r="I2080" s="13"/>
      <c r="J2080" s="13"/>
      <c r="K2080" s="13"/>
      <c r="M2080" s="11"/>
      <c r="N2080" s="11"/>
      <c r="O2080" s="11"/>
      <c r="P2080" s="11"/>
      <c r="Q2080" s="11"/>
      <c r="R2080" s="11"/>
      <c r="S2080" s="11"/>
      <c r="V2080" s="12"/>
      <c r="W2080" s="12"/>
    </row>
    <row r="2081" spans="1:23" ht="15.75" customHeight="1">
      <c r="A2081" s="4"/>
      <c r="B2081" s="2"/>
      <c r="C2081" s="2"/>
      <c r="G2081" s="13"/>
      <c r="I2081" s="13"/>
      <c r="J2081" s="13"/>
      <c r="K2081" s="13"/>
      <c r="M2081" s="11"/>
      <c r="N2081" s="11"/>
      <c r="O2081" s="12"/>
      <c r="P2081" s="12"/>
      <c r="Q2081" s="12"/>
      <c r="R2081" s="12"/>
      <c r="S2081" s="12"/>
      <c r="V2081" s="11"/>
      <c r="W2081" s="11"/>
    </row>
    <row r="2082" spans="1:23" ht="15.75" customHeight="1">
      <c r="A2082" s="9"/>
      <c r="B2082" s="2"/>
      <c r="C2082" s="2"/>
      <c r="G2082" s="13"/>
      <c r="I2082" s="13"/>
      <c r="J2082" s="13"/>
      <c r="K2082" s="13"/>
      <c r="M2082" s="11"/>
      <c r="N2082" s="11"/>
      <c r="O2082" s="12"/>
      <c r="P2082" s="12"/>
      <c r="Q2082" s="12"/>
      <c r="R2082" s="12"/>
      <c r="S2082" s="12"/>
      <c r="V2082" s="12"/>
      <c r="W2082" s="12"/>
    </row>
    <row r="2083" spans="1:23" ht="15.75" customHeight="1">
      <c r="A2083" s="4"/>
      <c r="B2083" s="2"/>
      <c r="C2083" s="2"/>
      <c r="G2083" s="13"/>
      <c r="I2083" s="13"/>
      <c r="J2083" s="13"/>
      <c r="K2083" s="13"/>
      <c r="M2083" s="11"/>
      <c r="N2083" s="11"/>
      <c r="O2083" s="12"/>
      <c r="P2083" s="12"/>
      <c r="Q2083" s="12"/>
      <c r="R2083" s="12"/>
      <c r="S2083" s="12"/>
      <c r="V2083" s="12"/>
      <c r="W2083" s="12"/>
    </row>
    <row r="2084" spans="1:23" ht="15.75" customHeight="1">
      <c r="A2084" s="4"/>
      <c r="B2084" s="2"/>
      <c r="C2084" s="2"/>
      <c r="G2084" s="13"/>
      <c r="I2084" s="13"/>
      <c r="J2084" s="13"/>
      <c r="K2084" s="13"/>
      <c r="M2084" s="11"/>
      <c r="N2084" s="11"/>
      <c r="O2084" s="12"/>
      <c r="P2084" s="12"/>
      <c r="Q2084" s="12"/>
      <c r="R2084" s="12"/>
      <c r="S2084" s="12"/>
      <c r="V2084" s="12"/>
      <c r="W2084" s="12"/>
    </row>
    <row r="2085" spans="1:23" ht="15.75" customHeight="1">
      <c r="A2085" s="4"/>
      <c r="B2085" s="2"/>
      <c r="C2085" s="2"/>
      <c r="G2085" s="13"/>
      <c r="I2085" s="13"/>
      <c r="J2085" s="13"/>
      <c r="K2085" s="13"/>
      <c r="M2085" s="11"/>
      <c r="N2085" s="11"/>
      <c r="O2085" s="12"/>
      <c r="P2085" s="12"/>
      <c r="Q2085" s="12"/>
      <c r="R2085" s="12"/>
      <c r="S2085" s="12"/>
      <c r="V2085" s="12"/>
      <c r="W2085" s="12"/>
    </row>
    <row r="2086" spans="1:23" ht="15.75" customHeight="1">
      <c r="A2086" s="4"/>
      <c r="B2086" s="2"/>
      <c r="C2086" s="2"/>
      <c r="G2086" s="13"/>
      <c r="I2086" s="13"/>
      <c r="J2086" s="13"/>
      <c r="K2086" s="13"/>
      <c r="M2086" s="11"/>
      <c r="N2086" s="11"/>
      <c r="O2086" s="12"/>
      <c r="P2086" s="12"/>
      <c r="Q2086" s="12"/>
      <c r="R2086" s="12"/>
      <c r="S2086" s="12"/>
      <c r="V2086" s="12"/>
      <c r="W2086" s="12"/>
    </row>
    <row r="2087" spans="1:23" ht="15.75" customHeight="1">
      <c r="A2087" s="4"/>
      <c r="B2087" s="2"/>
      <c r="C2087" s="2"/>
      <c r="G2087" s="13"/>
      <c r="I2087" s="13"/>
      <c r="J2087" s="13"/>
      <c r="K2087" s="13"/>
      <c r="M2087" s="11"/>
      <c r="N2087" s="11"/>
      <c r="O2087" s="12"/>
      <c r="P2087" s="12"/>
      <c r="Q2087" s="12"/>
      <c r="R2087" s="12"/>
      <c r="S2087" s="12"/>
      <c r="V2087" s="12"/>
      <c r="W2087" s="12"/>
    </row>
    <row r="2088" spans="1:23" ht="15.75" customHeight="1">
      <c r="A2088" s="4"/>
      <c r="B2088" s="2"/>
      <c r="C2088" s="2"/>
      <c r="G2088" s="13"/>
      <c r="I2088" s="13"/>
      <c r="J2088" s="13"/>
      <c r="K2088" s="13"/>
      <c r="M2088" s="11"/>
      <c r="N2088" s="11"/>
      <c r="O2088" s="12"/>
      <c r="P2088" s="12"/>
      <c r="Q2088" s="12"/>
      <c r="R2088" s="12"/>
      <c r="S2088" s="12"/>
      <c r="V2088" s="12"/>
      <c r="W2088" s="12"/>
    </row>
    <row r="2089" spans="1:23" ht="15.75" customHeight="1">
      <c r="A2089" s="4"/>
      <c r="B2089" s="2"/>
      <c r="C2089" s="2"/>
      <c r="G2089" s="13"/>
      <c r="I2089" s="13"/>
      <c r="J2089" s="13"/>
      <c r="K2089" s="13"/>
      <c r="M2089" s="11"/>
      <c r="N2089" s="11"/>
      <c r="O2089" s="12"/>
      <c r="P2089" s="12"/>
      <c r="Q2089" s="12"/>
      <c r="R2089" s="12"/>
      <c r="S2089" s="12"/>
      <c r="V2089" s="12"/>
      <c r="W2089" s="12"/>
    </row>
    <row r="2090" spans="1:23" ht="15.75" customHeight="1">
      <c r="A2090" s="4"/>
      <c r="B2090" s="2"/>
      <c r="C2090" s="2"/>
      <c r="G2090" s="13"/>
      <c r="I2090" s="13"/>
      <c r="J2090" s="13"/>
      <c r="K2090" s="13"/>
      <c r="M2090" s="11"/>
      <c r="N2090" s="11"/>
      <c r="O2090" s="12"/>
      <c r="P2090" s="12"/>
      <c r="Q2090" s="12"/>
      <c r="R2090" s="12"/>
      <c r="S2090" s="12"/>
      <c r="V2090" s="12"/>
      <c r="W2090" s="12"/>
    </row>
    <row r="2091" spans="1:23" ht="15.75" customHeight="1">
      <c r="A2091" s="4"/>
      <c r="B2091" s="2"/>
      <c r="C2091" s="2"/>
      <c r="G2091" s="13"/>
      <c r="I2091" s="13"/>
      <c r="J2091" s="13"/>
      <c r="K2091" s="13"/>
      <c r="M2091" s="11"/>
      <c r="N2091" s="11"/>
      <c r="O2091" s="12"/>
      <c r="P2091" s="12"/>
      <c r="Q2091" s="12"/>
      <c r="R2091" s="12"/>
      <c r="S2091" s="12"/>
      <c r="V2091" s="12"/>
      <c r="W2091" s="12"/>
    </row>
    <row r="2092" spans="1:23" ht="15.75" customHeight="1">
      <c r="A2092" s="4"/>
      <c r="B2092" s="2"/>
      <c r="C2092" s="2"/>
      <c r="G2092" s="13"/>
      <c r="I2092" s="13"/>
      <c r="J2092" s="13"/>
      <c r="K2092" s="13"/>
      <c r="M2092" s="11"/>
      <c r="N2092" s="11"/>
      <c r="O2092" s="11"/>
      <c r="P2092" s="11"/>
      <c r="Q2092" s="11"/>
      <c r="R2092" s="11"/>
      <c r="S2092" s="11"/>
      <c r="V2092" s="12"/>
      <c r="W2092" s="12"/>
    </row>
    <row r="2093" spans="1:23" ht="15.75" customHeight="1">
      <c r="A2093" s="4"/>
      <c r="B2093" s="2"/>
      <c r="C2093" s="2"/>
      <c r="G2093" s="13"/>
      <c r="I2093" s="13"/>
      <c r="J2093" s="13"/>
      <c r="K2093" s="13"/>
      <c r="M2093" s="11"/>
      <c r="N2093" s="11"/>
      <c r="O2093" s="12"/>
      <c r="P2093" s="12"/>
      <c r="Q2093" s="12"/>
      <c r="R2093" s="12"/>
      <c r="S2093" s="12"/>
      <c r="V2093" s="11"/>
      <c r="W2093" s="11"/>
    </row>
    <row r="2094" spans="1:23" ht="15.75" customHeight="1">
      <c r="A2094" s="9"/>
      <c r="B2094" s="2"/>
      <c r="C2094" s="2"/>
      <c r="G2094" s="13"/>
      <c r="I2094" s="13"/>
      <c r="J2094" s="13"/>
      <c r="K2094" s="13"/>
      <c r="M2094" s="11"/>
      <c r="N2094" s="11"/>
      <c r="O2094" s="11"/>
      <c r="P2094" s="11"/>
      <c r="Q2094" s="11"/>
      <c r="R2094" s="11"/>
      <c r="S2094" s="11"/>
      <c r="V2094" s="12"/>
      <c r="W2094" s="12"/>
    </row>
    <row r="2095" spans="1:23" ht="15.75" customHeight="1">
      <c r="A2095" s="4"/>
      <c r="B2095" s="2"/>
      <c r="C2095" s="2"/>
      <c r="G2095" s="13"/>
      <c r="I2095" s="13"/>
      <c r="J2095" s="13"/>
      <c r="K2095" s="13"/>
      <c r="M2095" s="11"/>
      <c r="N2095" s="11"/>
      <c r="O2095" s="12"/>
      <c r="P2095" s="12"/>
      <c r="Q2095" s="12"/>
      <c r="R2095" s="12"/>
      <c r="S2095" s="12"/>
      <c r="V2095" s="11"/>
      <c r="W2095" s="11"/>
    </row>
    <row r="2096" spans="1:23" ht="15.75" customHeight="1">
      <c r="A2096" s="4"/>
      <c r="B2096" s="2"/>
      <c r="C2096" s="2"/>
      <c r="G2096" s="13"/>
      <c r="I2096" s="13"/>
      <c r="J2096" s="13"/>
      <c r="K2096" s="13"/>
      <c r="M2096" s="11"/>
      <c r="N2096" s="11"/>
      <c r="O2096" s="12"/>
      <c r="P2096" s="12"/>
      <c r="Q2096" s="12"/>
      <c r="R2096" s="12"/>
      <c r="S2096" s="12"/>
      <c r="V2096" s="12"/>
      <c r="W2096" s="12"/>
    </row>
    <row r="2097" spans="1:23" ht="15.75" customHeight="1">
      <c r="A2097" s="4"/>
      <c r="B2097" s="2"/>
      <c r="C2097" s="2"/>
      <c r="G2097" s="13"/>
      <c r="I2097" s="13"/>
      <c r="J2097" s="13"/>
      <c r="K2097" s="13"/>
      <c r="M2097" s="11"/>
      <c r="N2097" s="11"/>
      <c r="O2097" s="12"/>
      <c r="P2097" s="12"/>
      <c r="Q2097" s="12"/>
      <c r="R2097" s="12"/>
      <c r="S2097" s="12"/>
      <c r="V2097" s="12"/>
      <c r="W2097" s="12"/>
    </row>
    <row r="2098" spans="1:23" ht="15.75" customHeight="1">
      <c r="A2098" s="4"/>
      <c r="B2098" s="2"/>
      <c r="C2098" s="2"/>
      <c r="G2098" s="13"/>
      <c r="I2098" s="13"/>
      <c r="J2098" s="13"/>
      <c r="K2098" s="13"/>
      <c r="M2098" s="11"/>
      <c r="N2098" s="11"/>
      <c r="O2098" s="12"/>
      <c r="P2098" s="12"/>
      <c r="Q2098" s="12"/>
      <c r="R2098" s="12"/>
      <c r="S2098" s="12"/>
      <c r="V2098" s="12"/>
      <c r="W2098" s="12"/>
    </row>
    <row r="2099" spans="1:23" ht="15.75" customHeight="1">
      <c r="A2099" s="4"/>
      <c r="B2099" s="2"/>
      <c r="C2099" s="2"/>
      <c r="G2099" s="13"/>
      <c r="I2099" s="13"/>
      <c r="J2099" s="13"/>
      <c r="K2099" s="13"/>
      <c r="M2099" s="11"/>
      <c r="N2099" s="11"/>
      <c r="O2099" s="12"/>
      <c r="P2099" s="12"/>
      <c r="Q2099" s="12"/>
      <c r="R2099" s="12"/>
      <c r="S2099" s="12"/>
      <c r="V2099" s="12"/>
      <c r="W2099" s="12"/>
    </row>
    <row r="2100" spans="1:23" ht="15.75" customHeight="1">
      <c r="A2100" s="4"/>
      <c r="B2100" s="2"/>
      <c r="C2100" s="2"/>
      <c r="G2100" s="13"/>
      <c r="I2100" s="13"/>
      <c r="J2100" s="13"/>
      <c r="K2100" s="13"/>
      <c r="M2100" s="11"/>
      <c r="N2100" s="11"/>
      <c r="O2100" s="12"/>
      <c r="P2100" s="12"/>
      <c r="Q2100" s="12"/>
      <c r="R2100" s="12"/>
      <c r="S2100" s="12"/>
      <c r="V2100" s="12"/>
      <c r="W2100" s="12"/>
    </row>
    <row r="2101" spans="1:23" ht="15.75" customHeight="1">
      <c r="A2101" s="4"/>
      <c r="B2101" s="2"/>
      <c r="C2101" s="2"/>
      <c r="G2101" s="13"/>
      <c r="I2101" s="13"/>
      <c r="J2101" s="13"/>
      <c r="K2101" s="13"/>
      <c r="M2101" s="11"/>
      <c r="N2101" s="11"/>
      <c r="O2101" s="12"/>
      <c r="P2101" s="12"/>
      <c r="Q2101" s="12"/>
      <c r="R2101" s="12"/>
      <c r="S2101" s="12"/>
      <c r="V2101" s="12"/>
      <c r="W2101" s="12"/>
    </row>
    <row r="2102" spans="1:23" ht="15.75" customHeight="1">
      <c r="A2102" s="4"/>
      <c r="B2102" s="2"/>
      <c r="C2102" s="2"/>
      <c r="G2102" s="13"/>
      <c r="I2102" s="13"/>
      <c r="J2102" s="13"/>
      <c r="K2102" s="13"/>
      <c r="M2102" s="11"/>
      <c r="N2102" s="11"/>
      <c r="O2102" s="12"/>
      <c r="P2102" s="12"/>
      <c r="Q2102" s="12"/>
      <c r="R2102" s="12"/>
      <c r="S2102" s="12"/>
      <c r="V2102" s="12"/>
      <c r="W2102" s="12"/>
    </row>
    <row r="2103" spans="1:23" ht="15.75" customHeight="1">
      <c r="A2103" s="4"/>
      <c r="B2103" s="2"/>
      <c r="C2103" s="2"/>
      <c r="G2103" s="13"/>
      <c r="I2103" s="13"/>
      <c r="J2103" s="13"/>
      <c r="K2103" s="13"/>
      <c r="M2103" s="11"/>
      <c r="N2103" s="11"/>
      <c r="O2103" s="12"/>
      <c r="P2103" s="12"/>
      <c r="Q2103" s="12"/>
      <c r="R2103" s="12"/>
      <c r="S2103" s="12"/>
      <c r="V2103" s="12"/>
      <c r="W2103" s="12"/>
    </row>
    <row r="2104" spans="1:23" ht="15.75" customHeight="1">
      <c r="A2104" s="4"/>
      <c r="B2104" s="2"/>
      <c r="C2104" s="2"/>
      <c r="G2104" s="13"/>
      <c r="I2104" s="13"/>
      <c r="J2104" s="13"/>
      <c r="K2104" s="13"/>
      <c r="M2104" s="11"/>
      <c r="N2104" s="11"/>
      <c r="O2104" s="11"/>
      <c r="P2104" s="11"/>
      <c r="Q2104" s="11"/>
      <c r="R2104" s="11"/>
      <c r="S2104" s="11"/>
      <c r="V2104" s="12"/>
      <c r="W2104" s="12"/>
    </row>
    <row r="2105" spans="1:23" ht="15.75" customHeight="1">
      <c r="A2105" s="4"/>
      <c r="B2105" s="2"/>
      <c r="C2105" s="2"/>
      <c r="G2105" s="13"/>
      <c r="I2105" s="13"/>
      <c r="J2105" s="13"/>
      <c r="K2105" s="13"/>
      <c r="M2105" s="11"/>
      <c r="N2105" s="11"/>
      <c r="O2105" s="12"/>
      <c r="P2105" s="12"/>
      <c r="Q2105" s="12"/>
      <c r="R2105" s="12"/>
      <c r="S2105" s="12"/>
      <c r="V2105" s="11"/>
      <c r="W2105" s="11"/>
    </row>
    <row r="2106" spans="1:23" ht="15.75" customHeight="1">
      <c r="A2106" s="9"/>
      <c r="B2106" s="2"/>
      <c r="C2106" s="2"/>
      <c r="G2106" s="13"/>
      <c r="I2106" s="13"/>
      <c r="J2106" s="13"/>
      <c r="K2106" s="13"/>
      <c r="M2106" s="11"/>
      <c r="N2106" s="11"/>
      <c r="O2106" s="12"/>
      <c r="P2106" s="12"/>
      <c r="Q2106" s="12"/>
      <c r="R2106" s="12"/>
      <c r="S2106" s="12"/>
      <c r="V2106" s="12"/>
      <c r="W2106" s="12"/>
    </row>
    <row r="2107" spans="1:23" ht="15.75" customHeight="1">
      <c r="A2107" s="4"/>
      <c r="B2107" s="2"/>
      <c r="C2107" s="2"/>
      <c r="G2107" s="13"/>
      <c r="I2107" s="13"/>
      <c r="J2107" s="13"/>
      <c r="K2107" s="13"/>
      <c r="M2107" s="11"/>
      <c r="N2107" s="11"/>
      <c r="O2107" s="12"/>
      <c r="P2107" s="12"/>
      <c r="Q2107" s="12"/>
      <c r="R2107" s="12"/>
      <c r="S2107" s="12"/>
      <c r="V2107" s="12"/>
      <c r="W2107" s="12"/>
    </row>
    <row r="2108" spans="1:23" ht="15.75" customHeight="1">
      <c r="A2108" s="4"/>
      <c r="B2108" s="2"/>
      <c r="C2108" s="2"/>
      <c r="G2108" s="13"/>
      <c r="I2108" s="13"/>
      <c r="J2108" s="13"/>
      <c r="K2108" s="13"/>
      <c r="M2108" s="11"/>
      <c r="N2108" s="11"/>
      <c r="O2108" s="12"/>
      <c r="P2108" s="12"/>
      <c r="Q2108" s="12"/>
      <c r="R2108" s="12"/>
      <c r="S2108" s="12"/>
      <c r="V2108" s="12"/>
      <c r="W2108" s="12"/>
    </row>
    <row r="2109" spans="1:23" ht="15.75" customHeight="1">
      <c r="A2109" s="4"/>
      <c r="B2109" s="2"/>
      <c r="C2109" s="2"/>
      <c r="G2109" s="13"/>
      <c r="I2109" s="13"/>
      <c r="J2109" s="13"/>
      <c r="K2109" s="13"/>
      <c r="M2109" s="11"/>
      <c r="N2109" s="11"/>
      <c r="O2109" s="12"/>
      <c r="P2109" s="12"/>
      <c r="Q2109" s="12"/>
      <c r="R2109" s="12"/>
      <c r="S2109" s="12"/>
      <c r="V2109" s="12"/>
      <c r="W2109" s="12"/>
    </row>
    <row r="2110" spans="1:23" ht="15.75" customHeight="1">
      <c r="A2110" s="4"/>
      <c r="B2110" s="2"/>
      <c r="C2110" s="2"/>
      <c r="G2110" s="13"/>
      <c r="I2110" s="13"/>
      <c r="J2110" s="13"/>
      <c r="K2110" s="13"/>
      <c r="M2110" s="11"/>
      <c r="N2110" s="11"/>
      <c r="O2110" s="12"/>
      <c r="P2110" s="12"/>
      <c r="Q2110" s="12"/>
      <c r="R2110" s="12"/>
      <c r="S2110" s="12"/>
      <c r="V2110" s="12"/>
      <c r="W2110" s="12"/>
    </row>
    <row r="2111" spans="1:23" ht="15.75" customHeight="1">
      <c r="A2111" s="4"/>
      <c r="B2111" s="2"/>
      <c r="C2111" s="2"/>
      <c r="G2111" s="13"/>
      <c r="I2111" s="13"/>
      <c r="J2111" s="13"/>
      <c r="K2111" s="13"/>
      <c r="M2111" s="11"/>
      <c r="N2111" s="11"/>
      <c r="O2111" s="12"/>
      <c r="P2111" s="12"/>
      <c r="Q2111" s="12"/>
      <c r="R2111" s="12"/>
      <c r="S2111" s="12"/>
      <c r="V2111" s="12"/>
      <c r="W2111" s="12"/>
    </row>
    <row r="2112" spans="1:23" ht="15.75" customHeight="1">
      <c r="A2112" s="4"/>
      <c r="B2112" s="2"/>
      <c r="C2112" s="2"/>
      <c r="G2112" s="13"/>
      <c r="I2112" s="13"/>
      <c r="J2112" s="13"/>
      <c r="K2112" s="13"/>
      <c r="M2112" s="11"/>
      <c r="N2112" s="11"/>
      <c r="O2112" s="12"/>
      <c r="P2112" s="12"/>
      <c r="Q2112" s="12"/>
      <c r="R2112" s="12"/>
      <c r="S2112" s="12"/>
      <c r="V2112" s="12"/>
      <c r="W2112" s="12"/>
    </row>
    <row r="2113" spans="1:23" ht="15.75" customHeight="1">
      <c r="A2113" s="4"/>
      <c r="B2113" s="2"/>
      <c r="C2113" s="2"/>
      <c r="G2113" s="13"/>
      <c r="I2113" s="13"/>
      <c r="J2113" s="13"/>
      <c r="K2113" s="13"/>
      <c r="M2113" s="11"/>
      <c r="N2113" s="11"/>
      <c r="O2113" s="12"/>
      <c r="P2113" s="12"/>
      <c r="Q2113" s="12"/>
      <c r="R2113" s="12"/>
      <c r="S2113" s="12"/>
      <c r="V2113" s="12"/>
      <c r="W2113" s="12"/>
    </row>
    <row r="2114" spans="1:23" ht="15.75" customHeight="1">
      <c r="A2114" s="4"/>
      <c r="B2114" s="2"/>
      <c r="C2114" s="2"/>
      <c r="G2114" s="13"/>
      <c r="I2114" s="13"/>
      <c r="J2114" s="13"/>
      <c r="K2114" s="13"/>
      <c r="M2114" s="11"/>
      <c r="N2114" s="11"/>
      <c r="O2114" s="12"/>
      <c r="P2114" s="12"/>
      <c r="Q2114" s="12"/>
      <c r="R2114" s="12"/>
      <c r="S2114" s="12"/>
      <c r="V2114" s="12"/>
      <c r="W2114" s="12"/>
    </row>
    <row r="2115" spans="1:23" ht="15.75" customHeight="1">
      <c r="A2115" s="4"/>
      <c r="B2115" s="2"/>
      <c r="C2115" s="2"/>
      <c r="G2115" s="13"/>
      <c r="I2115" s="13"/>
      <c r="J2115" s="13"/>
      <c r="K2115" s="13"/>
      <c r="M2115" s="11"/>
      <c r="N2115" s="11"/>
      <c r="O2115" s="12"/>
      <c r="P2115" s="12"/>
      <c r="Q2115" s="12"/>
      <c r="R2115" s="12"/>
      <c r="S2115" s="12"/>
      <c r="V2115" s="12"/>
      <c r="W2115" s="12"/>
    </row>
    <row r="2116" spans="1:23" ht="15.75" customHeight="1">
      <c r="A2116" s="4"/>
      <c r="B2116" s="2"/>
      <c r="C2116" s="2"/>
      <c r="G2116" s="13"/>
      <c r="I2116" s="13"/>
      <c r="J2116" s="13"/>
      <c r="K2116" s="13"/>
      <c r="M2116" s="11"/>
      <c r="N2116" s="11"/>
      <c r="O2116" s="11"/>
      <c r="P2116" s="11"/>
      <c r="Q2116" s="11"/>
      <c r="R2116" s="11"/>
      <c r="S2116" s="11"/>
      <c r="V2116" s="12"/>
      <c r="W2116" s="12"/>
    </row>
    <row r="2117" spans="1:23" ht="15.75" customHeight="1">
      <c r="A2117" s="4"/>
      <c r="B2117" s="2"/>
      <c r="C2117" s="2"/>
      <c r="G2117" s="13"/>
      <c r="I2117" s="13"/>
      <c r="J2117" s="13"/>
      <c r="K2117" s="13"/>
      <c r="M2117" s="11"/>
      <c r="N2117" s="11"/>
      <c r="O2117" s="12"/>
      <c r="P2117" s="12"/>
      <c r="Q2117" s="12"/>
      <c r="R2117" s="12"/>
      <c r="S2117" s="12"/>
      <c r="V2117" s="11"/>
      <c r="W2117" s="11"/>
    </row>
    <row r="2118" spans="1:23" ht="15.75" customHeight="1">
      <c r="A2118" s="9"/>
      <c r="B2118" s="2"/>
      <c r="C2118" s="2"/>
      <c r="G2118" s="13"/>
      <c r="I2118" s="13"/>
      <c r="J2118" s="13"/>
      <c r="K2118" s="13"/>
      <c r="M2118" s="11"/>
      <c r="N2118" s="11"/>
      <c r="O2118" s="12"/>
      <c r="P2118" s="12"/>
      <c r="Q2118" s="12"/>
      <c r="R2118" s="12"/>
      <c r="S2118" s="12"/>
      <c r="V2118" s="12"/>
      <c r="W2118" s="12"/>
    </row>
    <row r="2119" spans="1:23" ht="15.75" customHeight="1">
      <c r="A2119" s="4"/>
      <c r="B2119" s="2"/>
      <c r="C2119" s="2"/>
      <c r="G2119" s="13"/>
      <c r="I2119" s="13"/>
      <c r="J2119" s="13"/>
      <c r="K2119" s="13"/>
      <c r="M2119" s="11"/>
      <c r="N2119" s="11"/>
      <c r="O2119" s="12"/>
      <c r="P2119" s="12"/>
      <c r="Q2119" s="12"/>
      <c r="R2119" s="12"/>
      <c r="S2119" s="12"/>
      <c r="V2119" s="12"/>
      <c r="W2119" s="12"/>
    </row>
    <row r="2120" spans="1:23" ht="15.75" customHeight="1">
      <c r="A2120" s="4"/>
      <c r="B2120" s="2"/>
      <c r="C2120" s="2"/>
      <c r="G2120" s="13"/>
      <c r="I2120" s="13"/>
      <c r="J2120" s="13"/>
      <c r="K2120" s="13"/>
      <c r="M2120" s="11"/>
      <c r="N2120" s="11"/>
      <c r="O2120" s="12"/>
      <c r="P2120" s="12"/>
      <c r="Q2120" s="12"/>
      <c r="R2120" s="12"/>
      <c r="S2120" s="12"/>
      <c r="V2120" s="12"/>
      <c r="W2120" s="12"/>
    </row>
    <row r="2121" spans="1:23" ht="15.75" customHeight="1">
      <c r="A2121" s="4"/>
      <c r="B2121" s="2"/>
      <c r="C2121" s="2"/>
      <c r="G2121" s="13"/>
      <c r="I2121" s="13"/>
      <c r="J2121" s="13"/>
      <c r="K2121" s="13"/>
      <c r="M2121" s="11"/>
      <c r="N2121" s="11"/>
      <c r="O2121" s="12"/>
      <c r="P2121" s="12"/>
      <c r="Q2121" s="12"/>
      <c r="R2121" s="12"/>
      <c r="S2121" s="12"/>
      <c r="V2121" s="12"/>
      <c r="W2121" s="12"/>
    </row>
    <row r="2122" spans="1:23" ht="15.75" customHeight="1">
      <c r="A2122" s="4"/>
      <c r="B2122" s="2"/>
      <c r="C2122" s="2"/>
      <c r="G2122" s="13"/>
      <c r="I2122" s="13"/>
      <c r="J2122" s="13"/>
      <c r="K2122" s="13"/>
      <c r="M2122" s="11"/>
      <c r="N2122" s="11"/>
      <c r="O2122" s="12"/>
      <c r="P2122" s="12"/>
      <c r="Q2122" s="12"/>
      <c r="R2122" s="12"/>
      <c r="S2122" s="12"/>
      <c r="V2122" s="12"/>
      <c r="W2122" s="12"/>
    </row>
    <row r="2123" spans="1:23" ht="15.75" customHeight="1">
      <c r="A2123" s="4"/>
      <c r="B2123" s="2"/>
      <c r="C2123" s="2"/>
      <c r="G2123" s="13"/>
      <c r="I2123" s="13"/>
      <c r="J2123" s="13"/>
      <c r="K2123" s="13"/>
      <c r="M2123" s="11"/>
      <c r="N2123" s="11"/>
      <c r="O2123" s="12"/>
      <c r="P2123" s="12"/>
      <c r="Q2123" s="12"/>
      <c r="R2123" s="12"/>
      <c r="S2123" s="12"/>
      <c r="V2123" s="12"/>
      <c r="W2123" s="12"/>
    </row>
    <row r="2124" spans="1:23" ht="15.75" customHeight="1">
      <c r="A2124" s="4"/>
      <c r="B2124" s="2"/>
      <c r="C2124" s="2"/>
      <c r="G2124" s="13"/>
      <c r="I2124" s="13"/>
      <c r="J2124" s="13"/>
      <c r="K2124" s="13"/>
      <c r="M2124" s="11"/>
      <c r="N2124" s="11"/>
      <c r="O2124" s="11"/>
      <c r="P2124" s="11"/>
      <c r="Q2124" s="11"/>
      <c r="R2124" s="11"/>
      <c r="S2124" s="11"/>
      <c r="V2124" s="12"/>
      <c r="W2124" s="12"/>
    </row>
    <row r="2125" spans="1:23" ht="15.75" customHeight="1">
      <c r="A2125" s="4"/>
      <c r="B2125" s="2"/>
      <c r="C2125" s="2"/>
      <c r="G2125" s="13"/>
      <c r="I2125" s="13"/>
      <c r="J2125" s="13"/>
      <c r="K2125" s="13"/>
      <c r="M2125" s="11"/>
      <c r="N2125" s="11"/>
      <c r="O2125" s="12"/>
      <c r="P2125" s="12"/>
      <c r="Q2125" s="12"/>
      <c r="R2125" s="12"/>
      <c r="S2125" s="12"/>
      <c r="V2125" s="11"/>
      <c r="W2125" s="11"/>
    </row>
    <row r="2126" spans="1:23" ht="15.75" customHeight="1">
      <c r="A2126" s="4"/>
      <c r="B2126" s="2"/>
      <c r="C2126" s="2"/>
      <c r="G2126" s="13"/>
      <c r="I2126" s="13"/>
      <c r="J2126" s="13"/>
      <c r="K2126" s="13"/>
      <c r="M2126" s="11"/>
      <c r="N2126" s="11"/>
      <c r="O2126" s="12"/>
      <c r="P2126" s="12"/>
      <c r="Q2126" s="12"/>
      <c r="R2126" s="12"/>
      <c r="S2126" s="12"/>
      <c r="V2126" s="12"/>
      <c r="W2126" s="12"/>
    </row>
    <row r="2127" spans="1:23" ht="15.75" customHeight="1">
      <c r="A2127" s="4"/>
      <c r="B2127" s="2"/>
      <c r="C2127" s="2"/>
      <c r="G2127" s="13"/>
      <c r="I2127" s="13"/>
      <c r="J2127" s="13"/>
      <c r="K2127" s="13"/>
      <c r="M2127" s="11"/>
      <c r="N2127" s="11"/>
      <c r="O2127" s="12"/>
      <c r="P2127" s="12"/>
      <c r="Q2127" s="12"/>
      <c r="R2127" s="12"/>
      <c r="S2127" s="12"/>
      <c r="V2127" s="12"/>
      <c r="W2127" s="12"/>
    </row>
    <row r="2128" spans="1:23" ht="15.75" customHeight="1">
      <c r="A2128" s="4"/>
      <c r="B2128" s="2"/>
      <c r="C2128" s="2"/>
      <c r="G2128" s="13"/>
      <c r="I2128" s="13"/>
      <c r="J2128" s="13"/>
      <c r="K2128" s="13"/>
      <c r="M2128" s="11"/>
      <c r="N2128" s="11"/>
      <c r="O2128" s="12"/>
      <c r="P2128" s="12"/>
      <c r="Q2128" s="12"/>
      <c r="R2128" s="12"/>
      <c r="S2128" s="12"/>
      <c r="V2128" s="12"/>
      <c r="W2128" s="12"/>
    </row>
    <row r="2129" spans="1:23" ht="15.75" customHeight="1">
      <c r="A2129" s="4"/>
      <c r="B2129" s="2"/>
      <c r="C2129" s="2"/>
      <c r="G2129" s="13"/>
      <c r="I2129" s="13"/>
      <c r="J2129" s="13"/>
      <c r="K2129" s="13"/>
      <c r="M2129" s="11"/>
      <c r="N2129" s="11"/>
      <c r="O2129" s="12"/>
      <c r="P2129" s="12"/>
      <c r="Q2129" s="12"/>
      <c r="R2129" s="12"/>
      <c r="S2129" s="12"/>
      <c r="V2129" s="12"/>
      <c r="W2129" s="12"/>
    </row>
    <row r="2130" spans="1:23" ht="15.75" customHeight="1">
      <c r="A2130" s="9"/>
      <c r="B2130" s="2"/>
      <c r="C2130" s="2"/>
      <c r="G2130" s="13"/>
      <c r="I2130" s="13"/>
      <c r="J2130" s="13"/>
      <c r="K2130" s="13"/>
      <c r="M2130" s="11"/>
      <c r="N2130" s="11"/>
      <c r="O2130" s="12"/>
      <c r="P2130" s="12"/>
      <c r="Q2130" s="12"/>
      <c r="R2130" s="12"/>
      <c r="S2130" s="12"/>
      <c r="V2130" s="12"/>
      <c r="W2130" s="12"/>
    </row>
    <row r="2131" spans="1:23" ht="15.75" customHeight="1">
      <c r="A2131" s="4"/>
      <c r="B2131" s="2"/>
      <c r="C2131" s="2"/>
      <c r="G2131" s="13"/>
      <c r="I2131" s="13"/>
      <c r="J2131" s="13"/>
      <c r="K2131" s="13"/>
      <c r="M2131" s="11"/>
      <c r="N2131" s="11"/>
      <c r="O2131" s="12"/>
      <c r="P2131" s="12"/>
      <c r="Q2131" s="12"/>
      <c r="R2131" s="12"/>
      <c r="S2131" s="12"/>
      <c r="V2131" s="12"/>
      <c r="W2131" s="12"/>
    </row>
    <row r="2132" spans="1:23" ht="15.75" customHeight="1">
      <c r="A2132" s="4"/>
      <c r="B2132" s="2"/>
      <c r="C2132" s="2"/>
      <c r="G2132" s="13"/>
      <c r="I2132" s="13"/>
      <c r="J2132" s="13"/>
      <c r="K2132" s="13"/>
      <c r="M2132" s="11"/>
      <c r="N2132" s="11"/>
      <c r="O2132" s="12"/>
      <c r="P2132" s="12"/>
      <c r="Q2132" s="12"/>
      <c r="R2132" s="12"/>
      <c r="S2132" s="12"/>
      <c r="V2132" s="12"/>
      <c r="W2132" s="12"/>
    </row>
    <row r="2133" spans="1:23" ht="15.75" customHeight="1">
      <c r="A2133" s="4"/>
      <c r="B2133" s="2"/>
      <c r="C2133" s="2"/>
      <c r="G2133" s="13"/>
      <c r="I2133" s="13"/>
      <c r="J2133" s="13"/>
      <c r="K2133" s="13"/>
      <c r="M2133" s="11"/>
      <c r="N2133" s="11"/>
      <c r="O2133" s="12"/>
      <c r="P2133" s="12"/>
      <c r="Q2133" s="12"/>
      <c r="R2133" s="12"/>
      <c r="S2133" s="12"/>
      <c r="V2133" s="12"/>
      <c r="W2133" s="12"/>
    </row>
    <row r="2134" spans="1:23" ht="15.75" customHeight="1">
      <c r="A2134" s="4"/>
      <c r="B2134" s="2"/>
      <c r="C2134" s="2"/>
      <c r="G2134" s="13"/>
      <c r="I2134" s="13"/>
      <c r="J2134" s="13"/>
      <c r="K2134" s="13"/>
      <c r="M2134" s="11"/>
      <c r="N2134" s="11"/>
      <c r="O2134" s="12"/>
      <c r="P2134" s="12"/>
      <c r="Q2134" s="12"/>
      <c r="R2134" s="12"/>
      <c r="S2134" s="12"/>
      <c r="V2134" s="12"/>
      <c r="W2134" s="12"/>
    </row>
    <row r="2135" spans="1:23" ht="15.75" customHeight="1">
      <c r="A2135" s="4"/>
      <c r="B2135" s="2"/>
      <c r="C2135" s="2"/>
      <c r="G2135" s="13"/>
      <c r="I2135" s="13"/>
      <c r="J2135" s="13"/>
      <c r="K2135" s="13"/>
      <c r="M2135" s="11"/>
      <c r="N2135" s="11"/>
      <c r="O2135" s="12"/>
      <c r="P2135" s="12"/>
      <c r="Q2135" s="12"/>
      <c r="R2135" s="12"/>
      <c r="S2135" s="12"/>
      <c r="V2135" s="12"/>
      <c r="W2135" s="12"/>
    </row>
    <row r="2136" spans="1:23" ht="15.75" customHeight="1">
      <c r="A2136" s="4"/>
      <c r="B2136" s="2"/>
      <c r="C2136" s="2"/>
      <c r="G2136" s="13"/>
      <c r="I2136" s="13"/>
      <c r="J2136" s="13"/>
      <c r="K2136" s="13"/>
      <c r="M2136" s="11"/>
      <c r="N2136" s="11"/>
      <c r="O2136" s="11"/>
      <c r="P2136" s="11"/>
      <c r="Q2136" s="11"/>
      <c r="R2136" s="11"/>
      <c r="S2136" s="11"/>
      <c r="V2136" s="12"/>
      <c r="W2136" s="12"/>
    </row>
    <row r="2137" spans="1:23" ht="15.75" customHeight="1">
      <c r="A2137" s="4"/>
      <c r="B2137" s="2"/>
      <c r="C2137" s="2"/>
      <c r="G2137" s="13"/>
      <c r="I2137" s="13"/>
      <c r="J2137" s="13"/>
      <c r="K2137" s="13"/>
      <c r="M2137" s="11"/>
      <c r="N2137" s="11"/>
      <c r="O2137" s="12"/>
      <c r="P2137" s="12"/>
      <c r="Q2137" s="12"/>
      <c r="R2137" s="12"/>
      <c r="S2137" s="12"/>
      <c r="V2137" s="11"/>
      <c r="W2137" s="11"/>
    </row>
    <row r="2138" spans="1:23" ht="15.75" customHeight="1">
      <c r="A2138" s="4"/>
      <c r="B2138" s="2"/>
      <c r="C2138" s="2"/>
      <c r="G2138" s="13"/>
      <c r="I2138" s="13"/>
      <c r="J2138" s="13"/>
      <c r="K2138" s="13"/>
      <c r="M2138" s="11"/>
      <c r="N2138" s="11"/>
      <c r="O2138" s="12"/>
      <c r="P2138" s="12"/>
      <c r="Q2138" s="12"/>
      <c r="R2138" s="12"/>
      <c r="S2138" s="12"/>
      <c r="V2138" s="12"/>
      <c r="W2138" s="12"/>
    </row>
    <row r="2139" spans="1:23" ht="15.75" customHeight="1">
      <c r="A2139" s="4"/>
      <c r="B2139" s="2"/>
      <c r="C2139" s="2"/>
      <c r="G2139" s="13"/>
      <c r="I2139" s="13"/>
      <c r="J2139" s="13"/>
      <c r="K2139" s="13"/>
      <c r="M2139" s="11"/>
      <c r="N2139" s="11"/>
      <c r="O2139" s="12"/>
      <c r="P2139" s="12"/>
      <c r="Q2139" s="12"/>
      <c r="R2139" s="12"/>
      <c r="S2139" s="12"/>
      <c r="V2139" s="12"/>
      <c r="W2139" s="12"/>
    </row>
    <row r="2140" spans="1:23" ht="15.75" customHeight="1">
      <c r="A2140" s="4"/>
      <c r="B2140" s="2"/>
      <c r="C2140" s="2"/>
      <c r="G2140" s="13"/>
      <c r="I2140" s="13"/>
      <c r="J2140" s="13"/>
      <c r="K2140" s="13"/>
      <c r="M2140" s="11"/>
      <c r="N2140" s="11"/>
      <c r="O2140" s="12"/>
      <c r="P2140" s="12"/>
      <c r="Q2140" s="12"/>
      <c r="R2140" s="12"/>
      <c r="S2140" s="12"/>
      <c r="V2140" s="12"/>
      <c r="W2140" s="12"/>
    </row>
    <row r="2141" spans="1:23" ht="15.75" customHeight="1">
      <c r="A2141" s="4"/>
      <c r="B2141" s="2"/>
      <c r="C2141" s="2"/>
      <c r="G2141" s="13"/>
      <c r="I2141" s="13"/>
      <c r="J2141" s="13"/>
      <c r="K2141" s="13"/>
      <c r="M2141" s="11"/>
      <c r="N2141" s="11"/>
      <c r="O2141" s="12"/>
      <c r="P2141" s="12"/>
      <c r="Q2141" s="12"/>
      <c r="R2141" s="12"/>
      <c r="S2141" s="12"/>
      <c r="V2141" s="12"/>
      <c r="W2141" s="12"/>
    </row>
    <row r="2142" spans="1:23" ht="15.75" customHeight="1">
      <c r="A2142" s="9"/>
      <c r="B2142" s="2"/>
      <c r="C2142" s="2"/>
      <c r="G2142" s="13"/>
      <c r="I2142" s="13"/>
      <c r="J2142" s="13"/>
      <c r="K2142" s="13"/>
      <c r="M2142" s="11"/>
      <c r="N2142" s="11"/>
      <c r="O2142" s="12"/>
      <c r="P2142" s="12"/>
      <c r="Q2142" s="12"/>
      <c r="R2142" s="12"/>
      <c r="S2142" s="12"/>
      <c r="V2142" s="12"/>
      <c r="W2142" s="12"/>
    </row>
    <row r="2143" spans="1:23" ht="15.75" customHeight="1">
      <c r="A2143" s="4"/>
      <c r="B2143" s="2"/>
      <c r="C2143" s="2"/>
      <c r="G2143" s="13"/>
      <c r="I2143" s="13"/>
      <c r="J2143" s="13"/>
      <c r="K2143" s="13"/>
      <c r="M2143" s="11"/>
      <c r="N2143" s="11"/>
      <c r="O2143" s="12"/>
      <c r="P2143" s="12"/>
      <c r="Q2143" s="12"/>
      <c r="R2143" s="12"/>
      <c r="S2143" s="12"/>
      <c r="V2143" s="12"/>
      <c r="W2143" s="12"/>
    </row>
    <row r="2144" spans="1:23" ht="15.75" customHeight="1">
      <c r="A2144" s="4"/>
      <c r="B2144" s="2"/>
      <c r="C2144" s="2"/>
      <c r="G2144" s="13"/>
      <c r="I2144" s="13"/>
      <c r="J2144" s="13"/>
      <c r="K2144" s="13"/>
      <c r="M2144" s="11"/>
      <c r="N2144" s="11"/>
      <c r="O2144" s="12"/>
      <c r="P2144" s="12"/>
      <c r="Q2144" s="12"/>
      <c r="R2144" s="12"/>
      <c r="S2144" s="12"/>
      <c r="V2144" s="12"/>
      <c r="W2144" s="12"/>
    </row>
    <row r="2145" spans="1:23" ht="15.75" customHeight="1">
      <c r="A2145" s="4"/>
      <c r="B2145" s="2"/>
      <c r="C2145" s="2"/>
      <c r="G2145" s="13"/>
      <c r="I2145" s="13"/>
      <c r="J2145" s="13"/>
      <c r="K2145" s="13"/>
      <c r="M2145" s="11"/>
      <c r="N2145" s="11"/>
      <c r="O2145" s="12"/>
      <c r="P2145" s="12"/>
      <c r="Q2145" s="12"/>
      <c r="R2145" s="12"/>
      <c r="S2145" s="12"/>
      <c r="V2145" s="12"/>
      <c r="W2145" s="12"/>
    </row>
    <row r="2146" spans="1:23" ht="15.75" customHeight="1">
      <c r="A2146" s="4"/>
      <c r="B2146" s="2"/>
      <c r="C2146" s="2"/>
      <c r="G2146" s="13"/>
      <c r="I2146" s="13"/>
      <c r="J2146" s="13"/>
      <c r="K2146" s="13"/>
      <c r="M2146" s="11"/>
      <c r="N2146" s="11"/>
      <c r="O2146" s="12"/>
      <c r="P2146" s="12"/>
      <c r="Q2146" s="12"/>
      <c r="R2146" s="12"/>
      <c r="S2146" s="12"/>
      <c r="V2146" s="12"/>
      <c r="W2146" s="12"/>
    </row>
    <row r="2147" spans="1:23" ht="15.75" customHeight="1">
      <c r="A2147" s="4"/>
      <c r="B2147" s="2"/>
      <c r="C2147" s="2"/>
      <c r="G2147" s="13"/>
      <c r="I2147" s="13"/>
      <c r="J2147" s="13"/>
      <c r="K2147" s="13"/>
      <c r="M2147" s="11"/>
      <c r="N2147" s="11"/>
      <c r="O2147" s="12"/>
      <c r="P2147" s="12"/>
      <c r="Q2147" s="12"/>
      <c r="R2147" s="12"/>
      <c r="S2147" s="12"/>
      <c r="V2147" s="12"/>
      <c r="W2147" s="12"/>
    </row>
    <row r="2148" spans="1:23" ht="15.75" customHeight="1">
      <c r="A2148" s="4"/>
      <c r="B2148" s="2"/>
      <c r="C2148" s="2"/>
      <c r="G2148" s="13"/>
      <c r="I2148" s="13"/>
      <c r="J2148" s="13"/>
      <c r="K2148" s="13"/>
      <c r="M2148" s="11"/>
      <c r="N2148" s="11"/>
      <c r="O2148" s="11"/>
      <c r="P2148" s="11"/>
      <c r="Q2148" s="11"/>
      <c r="R2148" s="11"/>
      <c r="S2148" s="11"/>
      <c r="V2148" s="12"/>
      <c r="W2148" s="12"/>
    </row>
    <row r="2149" spans="1:23" ht="15.75" customHeight="1">
      <c r="A2149" s="4"/>
      <c r="B2149" s="2"/>
      <c r="C2149" s="2"/>
      <c r="G2149" s="13"/>
      <c r="I2149" s="13"/>
      <c r="J2149" s="13"/>
      <c r="K2149" s="13"/>
      <c r="M2149" s="11"/>
      <c r="N2149" s="11"/>
      <c r="O2149" s="12"/>
      <c r="P2149" s="12"/>
      <c r="Q2149" s="12"/>
      <c r="R2149" s="12"/>
      <c r="S2149" s="12"/>
      <c r="V2149" s="11"/>
      <c r="W2149" s="11"/>
    </row>
    <row r="2150" spans="1:23" ht="15.75" customHeight="1">
      <c r="A2150" s="4"/>
      <c r="B2150" s="2"/>
      <c r="C2150" s="2"/>
      <c r="G2150" s="13"/>
      <c r="I2150" s="13"/>
      <c r="J2150" s="13"/>
      <c r="K2150" s="13"/>
      <c r="M2150" s="11"/>
      <c r="N2150" s="11"/>
      <c r="O2150" s="11"/>
      <c r="P2150" s="11"/>
      <c r="Q2150" s="11"/>
      <c r="R2150" s="11"/>
      <c r="S2150" s="11"/>
      <c r="V2150" s="12"/>
      <c r="W2150" s="12"/>
    </row>
    <row r="2151" spans="1:23" ht="15.75" customHeight="1">
      <c r="A2151" s="4"/>
      <c r="B2151" s="2"/>
      <c r="C2151" s="2"/>
      <c r="G2151" s="13"/>
      <c r="I2151" s="13"/>
      <c r="J2151" s="13"/>
      <c r="K2151" s="13"/>
      <c r="M2151" s="11"/>
      <c r="N2151" s="11"/>
      <c r="O2151" s="12"/>
      <c r="P2151" s="12"/>
      <c r="Q2151" s="12"/>
      <c r="R2151" s="12"/>
      <c r="S2151" s="12"/>
      <c r="V2151" s="11"/>
      <c r="W2151" s="11"/>
    </row>
    <row r="2152" spans="1:23" ht="15.75" customHeight="1">
      <c r="A2152" s="4"/>
      <c r="B2152" s="2"/>
      <c r="C2152" s="2"/>
      <c r="G2152" s="13"/>
      <c r="I2152" s="13"/>
      <c r="J2152" s="13"/>
      <c r="K2152" s="13"/>
      <c r="M2152" s="11"/>
      <c r="N2152" s="11"/>
      <c r="O2152" s="12"/>
      <c r="P2152" s="12"/>
      <c r="Q2152" s="12"/>
      <c r="R2152" s="12"/>
      <c r="S2152" s="12"/>
      <c r="V2152" s="12"/>
      <c r="W2152" s="12"/>
    </row>
    <row r="2153" spans="1:23" ht="15.75" customHeight="1">
      <c r="A2153" s="4"/>
      <c r="B2153" s="2"/>
      <c r="C2153" s="2"/>
      <c r="G2153" s="13"/>
      <c r="I2153" s="13"/>
      <c r="J2153" s="13"/>
      <c r="K2153" s="13"/>
      <c r="M2153" s="11"/>
      <c r="N2153" s="11"/>
      <c r="O2153" s="12"/>
      <c r="P2153" s="12"/>
      <c r="Q2153" s="12"/>
      <c r="R2153" s="12"/>
      <c r="S2153" s="12"/>
      <c r="V2153" s="12"/>
      <c r="W2153" s="12"/>
    </row>
    <row r="2154" spans="1:23" ht="15.75" customHeight="1">
      <c r="A2154" s="9"/>
      <c r="B2154" s="2"/>
      <c r="C2154" s="2"/>
      <c r="G2154" s="13"/>
      <c r="I2154" s="13"/>
      <c r="J2154" s="13"/>
      <c r="K2154" s="13"/>
      <c r="M2154" s="11"/>
      <c r="N2154" s="11"/>
      <c r="O2154" s="12"/>
      <c r="P2154" s="12"/>
      <c r="Q2154" s="12"/>
      <c r="R2154" s="12"/>
      <c r="S2154" s="12"/>
      <c r="V2154" s="12"/>
      <c r="W2154" s="12"/>
    </row>
    <row r="2155" spans="1:23" ht="15.75" customHeight="1">
      <c r="A2155" s="4"/>
      <c r="B2155" s="2"/>
      <c r="C2155" s="2"/>
      <c r="G2155" s="13"/>
      <c r="I2155" s="13"/>
      <c r="J2155" s="13"/>
      <c r="K2155" s="13"/>
      <c r="M2155" s="11"/>
      <c r="N2155" s="11"/>
      <c r="O2155" s="12"/>
      <c r="P2155" s="12"/>
      <c r="Q2155" s="12"/>
      <c r="R2155" s="12"/>
      <c r="S2155" s="12"/>
      <c r="V2155" s="12"/>
      <c r="W2155" s="12"/>
    </row>
    <row r="2156" spans="1:23" ht="15.75" customHeight="1">
      <c r="A2156" s="4"/>
      <c r="B2156" s="2"/>
      <c r="C2156" s="2"/>
      <c r="G2156" s="13"/>
      <c r="I2156" s="13"/>
      <c r="J2156" s="13"/>
      <c r="K2156" s="13"/>
      <c r="M2156" s="11"/>
      <c r="N2156" s="11"/>
      <c r="O2156" s="12"/>
      <c r="P2156" s="12"/>
      <c r="Q2156" s="12"/>
      <c r="R2156" s="12"/>
      <c r="S2156" s="12"/>
      <c r="V2156" s="12"/>
      <c r="W2156" s="12"/>
    </row>
    <row r="2157" spans="1:23" ht="15.75" customHeight="1">
      <c r="A2157" s="4"/>
      <c r="B2157" s="2"/>
      <c r="C2157" s="2"/>
      <c r="G2157" s="13"/>
      <c r="I2157" s="13"/>
      <c r="J2157" s="13"/>
      <c r="K2157" s="13"/>
      <c r="M2157" s="11"/>
      <c r="N2157" s="11"/>
      <c r="O2157" s="12"/>
      <c r="P2157" s="12"/>
      <c r="Q2157" s="12"/>
      <c r="R2157" s="12"/>
      <c r="S2157" s="12"/>
      <c r="V2157" s="12"/>
      <c r="W2157" s="12"/>
    </row>
    <row r="2158" spans="1:23" ht="15.75" customHeight="1">
      <c r="A2158" s="4"/>
      <c r="B2158" s="2"/>
      <c r="C2158" s="2"/>
      <c r="G2158" s="13"/>
      <c r="I2158" s="13"/>
      <c r="J2158" s="13"/>
      <c r="K2158" s="13"/>
      <c r="M2158" s="11"/>
      <c r="N2158" s="11"/>
      <c r="O2158" s="12"/>
      <c r="P2158" s="12"/>
      <c r="Q2158" s="12"/>
      <c r="R2158" s="12"/>
      <c r="S2158" s="12"/>
      <c r="V2158" s="12"/>
      <c r="W2158" s="12"/>
    </row>
    <row r="2159" spans="1:23" ht="15.75" customHeight="1">
      <c r="A2159" s="4"/>
      <c r="B2159" s="2"/>
      <c r="C2159" s="2"/>
      <c r="G2159" s="13"/>
      <c r="I2159" s="13"/>
      <c r="J2159" s="13"/>
      <c r="K2159" s="13"/>
      <c r="M2159" s="11"/>
      <c r="N2159" s="11"/>
      <c r="O2159" s="12"/>
      <c r="P2159" s="12"/>
      <c r="Q2159" s="12"/>
      <c r="R2159" s="12"/>
      <c r="S2159" s="12"/>
      <c r="V2159" s="12"/>
      <c r="W2159" s="12"/>
    </row>
    <row r="2160" spans="1:23" ht="15.75" customHeight="1">
      <c r="A2160" s="4"/>
      <c r="B2160" s="2"/>
      <c r="C2160" s="2"/>
      <c r="G2160" s="13"/>
      <c r="I2160" s="13"/>
      <c r="J2160" s="13"/>
      <c r="K2160" s="13"/>
      <c r="M2160" s="11"/>
      <c r="N2160" s="11"/>
      <c r="O2160" s="11"/>
      <c r="P2160" s="11"/>
      <c r="Q2160" s="11"/>
      <c r="R2160" s="11"/>
      <c r="S2160" s="11"/>
      <c r="V2160" s="12"/>
      <c r="W2160" s="12"/>
    </row>
    <row r="2161" spans="1:23" ht="15.75" customHeight="1">
      <c r="A2161" s="4"/>
      <c r="B2161" s="2"/>
      <c r="C2161" s="2"/>
      <c r="G2161" s="13"/>
      <c r="I2161" s="13"/>
      <c r="J2161" s="13"/>
      <c r="K2161" s="13"/>
      <c r="M2161" s="11"/>
      <c r="N2161" s="11"/>
      <c r="O2161" s="12"/>
      <c r="P2161" s="12"/>
      <c r="Q2161" s="12"/>
      <c r="R2161" s="12"/>
      <c r="S2161" s="12"/>
      <c r="V2161" s="11"/>
      <c r="W2161" s="11"/>
    </row>
    <row r="2162" spans="1:23" ht="15.75" customHeight="1">
      <c r="A2162" s="4"/>
      <c r="B2162" s="2"/>
      <c r="C2162" s="2"/>
      <c r="G2162" s="13"/>
      <c r="I2162" s="13"/>
      <c r="J2162" s="13"/>
      <c r="K2162" s="13"/>
      <c r="M2162" s="11"/>
      <c r="N2162" s="11"/>
      <c r="O2162" s="12"/>
      <c r="P2162" s="12"/>
      <c r="Q2162" s="12"/>
      <c r="R2162" s="12"/>
      <c r="S2162" s="12"/>
      <c r="V2162" s="12"/>
      <c r="W2162" s="12"/>
    </row>
    <row r="2163" spans="1:23" ht="15.75" customHeight="1">
      <c r="A2163" s="4"/>
      <c r="B2163" s="2"/>
      <c r="C2163" s="2"/>
      <c r="G2163" s="13"/>
      <c r="I2163" s="13"/>
      <c r="J2163" s="13"/>
      <c r="K2163" s="13"/>
      <c r="M2163" s="11"/>
      <c r="N2163" s="11"/>
      <c r="O2163" s="12"/>
      <c r="P2163" s="12"/>
      <c r="Q2163" s="12"/>
      <c r="R2163" s="12"/>
      <c r="S2163" s="12"/>
      <c r="V2163" s="12"/>
      <c r="W2163" s="12"/>
    </row>
    <row r="2164" spans="1:23" ht="15.75" customHeight="1">
      <c r="A2164" s="4"/>
      <c r="B2164" s="2"/>
      <c r="C2164" s="2"/>
      <c r="G2164" s="13"/>
      <c r="I2164" s="13"/>
      <c r="J2164" s="13"/>
      <c r="K2164" s="13"/>
      <c r="M2164" s="11"/>
      <c r="N2164" s="11"/>
      <c r="O2164" s="12"/>
      <c r="P2164" s="12"/>
      <c r="Q2164" s="12"/>
      <c r="R2164" s="12"/>
      <c r="S2164" s="12"/>
      <c r="V2164" s="12"/>
      <c r="W2164" s="12"/>
    </row>
    <row r="2165" spans="1:23" ht="15.75" customHeight="1">
      <c r="A2165" s="4"/>
      <c r="B2165" s="2"/>
      <c r="C2165" s="2"/>
      <c r="G2165" s="13"/>
      <c r="I2165" s="13"/>
      <c r="J2165" s="13"/>
      <c r="K2165" s="13"/>
      <c r="M2165" s="11"/>
      <c r="N2165" s="11"/>
      <c r="O2165" s="12"/>
      <c r="P2165" s="12"/>
      <c r="Q2165" s="12"/>
      <c r="R2165" s="12"/>
      <c r="S2165" s="12"/>
      <c r="V2165" s="12"/>
      <c r="W2165" s="12"/>
    </row>
    <row r="2166" spans="1:23" ht="15.75" customHeight="1">
      <c r="A2166" s="9"/>
      <c r="B2166" s="2"/>
      <c r="C2166" s="2"/>
      <c r="G2166" s="13"/>
      <c r="I2166" s="13"/>
      <c r="J2166" s="13"/>
      <c r="K2166" s="13"/>
      <c r="M2166" s="11"/>
      <c r="N2166" s="11"/>
      <c r="O2166" s="12"/>
      <c r="P2166" s="12"/>
      <c r="Q2166" s="12"/>
      <c r="R2166" s="12"/>
      <c r="S2166" s="12"/>
      <c r="V2166" s="12"/>
      <c r="W2166" s="12"/>
    </row>
    <row r="2167" spans="1:23" ht="15.75" customHeight="1">
      <c r="A2167" s="4"/>
      <c r="B2167" s="2"/>
      <c r="C2167" s="2"/>
      <c r="G2167" s="13"/>
      <c r="I2167" s="13"/>
      <c r="J2167" s="13"/>
      <c r="K2167" s="13"/>
      <c r="M2167" s="11"/>
      <c r="N2167" s="11"/>
      <c r="O2167" s="12"/>
      <c r="P2167" s="12"/>
      <c r="Q2167" s="12"/>
      <c r="R2167" s="12"/>
      <c r="S2167" s="12"/>
      <c r="V2167" s="12"/>
      <c r="W2167" s="12"/>
    </row>
    <row r="2168" spans="1:23" ht="15.75" customHeight="1">
      <c r="A2168" s="4"/>
      <c r="B2168" s="2"/>
      <c r="C2168" s="2"/>
      <c r="G2168" s="13"/>
      <c r="I2168" s="13"/>
      <c r="J2168" s="13"/>
      <c r="K2168" s="13"/>
      <c r="M2168" s="11"/>
      <c r="N2168" s="11"/>
      <c r="O2168" s="12"/>
      <c r="P2168" s="12"/>
      <c r="Q2168" s="12"/>
      <c r="R2168" s="12"/>
      <c r="S2168" s="12"/>
      <c r="V2168" s="12"/>
      <c r="W2168" s="12"/>
    </row>
    <row r="2169" spans="1:23" ht="15.75" customHeight="1">
      <c r="A2169" s="4"/>
      <c r="B2169" s="2"/>
      <c r="C2169" s="2"/>
      <c r="G2169" s="13"/>
      <c r="I2169" s="13"/>
      <c r="J2169" s="13"/>
      <c r="K2169" s="13"/>
      <c r="M2169" s="11"/>
      <c r="N2169" s="11"/>
      <c r="O2169" s="12"/>
      <c r="P2169" s="12"/>
      <c r="Q2169" s="12"/>
      <c r="R2169" s="12"/>
      <c r="S2169" s="12"/>
      <c r="V2169" s="12"/>
      <c r="W2169" s="12"/>
    </row>
    <row r="2170" spans="1:23" ht="15.75" customHeight="1">
      <c r="A2170" s="4"/>
      <c r="B2170" s="2"/>
      <c r="C2170" s="2"/>
      <c r="G2170" s="13"/>
      <c r="I2170" s="13"/>
      <c r="J2170" s="13"/>
      <c r="K2170" s="13"/>
      <c r="M2170" s="11"/>
      <c r="N2170" s="11"/>
      <c r="O2170" s="12"/>
      <c r="P2170" s="12"/>
      <c r="Q2170" s="12"/>
      <c r="R2170" s="12"/>
      <c r="S2170" s="12"/>
      <c r="V2170" s="12"/>
      <c r="W2170" s="12"/>
    </row>
    <row r="2171" spans="1:23" ht="15.75" customHeight="1">
      <c r="A2171" s="4"/>
      <c r="B2171" s="2"/>
      <c r="C2171" s="2"/>
      <c r="G2171" s="13"/>
      <c r="I2171" s="13"/>
      <c r="J2171" s="13"/>
      <c r="K2171" s="13"/>
      <c r="M2171" s="11"/>
      <c r="N2171" s="11"/>
      <c r="O2171" s="12"/>
      <c r="P2171" s="12"/>
      <c r="Q2171" s="12"/>
      <c r="R2171" s="12"/>
      <c r="S2171" s="12"/>
      <c r="V2171" s="12"/>
      <c r="W2171" s="12"/>
    </row>
    <row r="2172" spans="1:23" ht="15.75" customHeight="1">
      <c r="A2172" s="4"/>
      <c r="B2172" s="2"/>
      <c r="C2172" s="2"/>
      <c r="G2172" s="13"/>
      <c r="I2172" s="13"/>
      <c r="J2172" s="13"/>
      <c r="K2172" s="13"/>
      <c r="M2172" s="11"/>
      <c r="N2172" s="11"/>
      <c r="O2172" s="11"/>
      <c r="P2172" s="11"/>
      <c r="Q2172" s="11"/>
      <c r="R2172" s="11"/>
      <c r="S2172" s="11"/>
      <c r="V2172" s="12"/>
      <c r="W2172" s="12"/>
    </row>
    <row r="2173" spans="1:23" ht="15.75" customHeight="1">
      <c r="A2173" s="4"/>
      <c r="B2173" s="2"/>
      <c r="C2173" s="2"/>
      <c r="G2173" s="13"/>
      <c r="I2173" s="13"/>
      <c r="J2173" s="13"/>
      <c r="K2173" s="13"/>
      <c r="M2173" s="11"/>
      <c r="N2173" s="11"/>
      <c r="O2173" s="12"/>
      <c r="P2173" s="12"/>
      <c r="Q2173" s="12"/>
      <c r="R2173" s="12"/>
      <c r="S2173" s="12"/>
      <c r="V2173" s="11"/>
      <c r="W2173" s="11"/>
    </row>
    <row r="2174" spans="1:23" ht="15.75" customHeight="1">
      <c r="A2174" s="4"/>
      <c r="B2174" s="2"/>
      <c r="C2174" s="2"/>
      <c r="G2174" s="13"/>
      <c r="I2174" s="13"/>
      <c r="J2174" s="13"/>
      <c r="K2174" s="13"/>
      <c r="M2174" s="11"/>
      <c r="N2174" s="11"/>
      <c r="O2174" s="12"/>
      <c r="P2174" s="12"/>
      <c r="Q2174" s="12"/>
      <c r="R2174" s="12"/>
      <c r="S2174" s="12"/>
      <c r="V2174" s="12"/>
      <c r="W2174" s="12"/>
    </row>
    <row r="2175" spans="1:23" ht="15.75" customHeight="1">
      <c r="A2175" s="4"/>
      <c r="B2175" s="2"/>
      <c r="C2175" s="2"/>
      <c r="G2175" s="13"/>
      <c r="I2175" s="13"/>
      <c r="J2175" s="13"/>
      <c r="K2175" s="13"/>
      <c r="M2175" s="11"/>
      <c r="N2175" s="11"/>
      <c r="O2175" s="12"/>
      <c r="P2175" s="12"/>
      <c r="Q2175" s="12"/>
      <c r="R2175" s="12"/>
      <c r="S2175" s="12"/>
      <c r="V2175" s="12"/>
      <c r="W2175" s="12"/>
    </row>
    <row r="2176" spans="1:23" ht="15.75" customHeight="1">
      <c r="A2176" s="4"/>
      <c r="B2176" s="2"/>
      <c r="C2176" s="2"/>
      <c r="G2176" s="13"/>
      <c r="I2176" s="13"/>
      <c r="J2176" s="13"/>
      <c r="K2176" s="13"/>
      <c r="M2176" s="11"/>
      <c r="N2176" s="11"/>
      <c r="O2176" s="12"/>
      <c r="P2176" s="12"/>
      <c r="Q2176" s="12"/>
      <c r="R2176" s="12"/>
      <c r="S2176" s="12"/>
      <c r="V2176" s="12"/>
      <c r="W2176" s="12"/>
    </row>
    <row r="2177" spans="1:23" ht="15.75" customHeight="1">
      <c r="A2177" s="4"/>
      <c r="B2177" s="2"/>
      <c r="C2177" s="2"/>
      <c r="G2177" s="13"/>
      <c r="I2177" s="13"/>
      <c r="J2177" s="13"/>
      <c r="K2177" s="13"/>
      <c r="M2177" s="11"/>
      <c r="N2177" s="11"/>
      <c r="O2177" s="12"/>
      <c r="P2177" s="12"/>
      <c r="Q2177" s="12"/>
      <c r="R2177" s="12"/>
      <c r="S2177" s="12"/>
      <c r="V2177" s="12"/>
      <c r="W2177" s="12"/>
    </row>
    <row r="2178" spans="1:23" ht="15.75" customHeight="1">
      <c r="A2178" s="9"/>
      <c r="B2178" s="2"/>
      <c r="C2178" s="2"/>
      <c r="G2178" s="13"/>
      <c r="I2178" s="13"/>
      <c r="J2178" s="13"/>
      <c r="K2178" s="13"/>
      <c r="M2178" s="11"/>
      <c r="N2178" s="11"/>
      <c r="O2178" s="12"/>
      <c r="P2178" s="12"/>
      <c r="Q2178" s="12"/>
      <c r="R2178" s="12"/>
      <c r="S2178" s="12"/>
      <c r="V2178" s="12"/>
      <c r="W2178" s="12"/>
    </row>
    <row r="2179" spans="1:23" ht="15.75" customHeight="1">
      <c r="A2179" s="4"/>
      <c r="B2179" s="2"/>
      <c r="C2179" s="2"/>
      <c r="G2179" s="13"/>
      <c r="I2179" s="13"/>
      <c r="J2179" s="13"/>
      <c r="K2179" s="13"/>
      <c r="M2179" s="11"/>
      <c r="N2179" s="11"/>
      <c r="V2179" s="12"/>
      <c r="W2179" s="12"/>
    </row>
    <row r="2180" spans="1:23" ht="15.75" customHeight="1">
      <c r="A2180" s="4"/>
      <c r="B2180" s="2"/>
      <c r="C2180" s="2"/>
      <c r="G2180" s="13"/>
      <c r="I2180" s="13"/>
      <c r="J2180" s="13"/>
      <c r="K2180" s="13"/>
      <c r="M2180" s="11"/>
      <c r="N2180" s="11"/>
    </row>
    <row r="2181" spans="1:23" ht="15.75" customHeight="1">
      <c r="A2181" s="4"/>
      <c r="B2181" s="2"/>
      <c r="C2181" s="2"/>
      <c r="G2181" s="13"/>
      <c r="I2181" s="13"/>
      <c r="J2181" s="13"/>
      <c r="K2181" s="13"/>
      <c r="M2181" s="11"/>
      <c r="N2181" s="11"/>
    </row>
    <row r="2182" spans="1:23" ht="15.75" customHeight="1">
      <c r="A2182" s="4"/>
      <c r="B2182" s="2"/>
      <c r="C2182" s="2"/>
      <c r="G2182" s="13"/>
      <c r="I2182" s="13"/>
      <c r="J2182" s="13"/>
      <c r="K2182" s="13"/>
      <c r="M2182" s="11"/>
      <c r="N2182" s="11"/>
    </row>
    <row r="2183" spans="1:23" ht="15.75" customHeight="1">
      <c r="A2183" s="4"/>
      <c r="B2183" s="2"/>
      <c r="C2183" s="2"/>
      <c r="G2183" s="13"/>
      <c r="I2183" s="13"/>
      <c r="J2183" s="13"/>
      <c r="K2183" s="13"/>
      <c r="M2183" s="11"/>
      <c r="N2183" s="11"/>
    </row>
    <row r="2184" spans="1:23" ht="15.75" customHeight="1">
      <c r="A2184" s="4"/>
      <c r="B2184" s="2"/>
      <c r="C2184" s="2"/>
      <c r="G2184" s="13"/>
      <c r="I2184" s="13"/>
      <c r="J2184" s="13"/>
      <c r="K2184" s="13"/>
      <c r="M2184" s="11"/>
      <c r="N2184" s="11"/>
    </row>
    <row r="2185" spans="1:23" ht="15.75" customHeight="1">
      <c r="A2185" s="4"/>
      <c r="B2185" s="2"/>
      <c r="C2185" s="2"/>
      <c r="G2185" s="13"/>
      <c r="I2185" s="13"/>
      <c r="J2185" s="13"/>
      <c r="K2185" s="13"/>
      <c r="M2185" s="11"/>
      <c r="N2185" s="11"/>
    </row>
    <row r="2186" spans="1:23" ht="15.75" customHeight="1">
      <c r="A2186" s="4"/>
      <c r="B2186" s="2"/>
      <c r="C2186" s="2"/>
      <c r="G2186" s="13"/>
      <c r="I2186" s="13"/>
      <c r="J2186" s="13"/>
      <c r="K2186" s="13"/>
      <c r="M2186" s="11"/>
      <c r="N2186" s="11"/>
    </row>
    <row r="2187" spans="1:23" ht="15.75" customHeight="1">
      <c r="A2187" s="4"/>
      <c r="B2187" s="2"/>
      <c r="C2187" s="2"/>
      <c r="G2187" s="13"/>
      <c r="I2187" s="13"/>
      <c r="J2187" s="13"/>
      <c r="K2187" s="13"/>
      <c r="M2187" s="11"/>
      <c r="N2187" s="11"/>
    </row>
    <row r="2188" spans="1:23" ht="15.75" customHeight="1">
      <c r="A2188" s="4"/>
      <c r="B2188" s="2"/>
      <c r="C2188" s="2"/>
      <c r="G2188" s="13"/>
      <c r="I2188" s="13"/>
      <c r="J2188" s="13"/>
      <c r="K2188" s="13"/>
      <c r="M2188" s="11"/>
      <c r="N2188" s="11"/>
    </row>
    <row r="2189" spans="1:23" ht="15.75" customHeight="1">
      <c r="A2189" s="4"/>
      <c r="B2189" s="2"/>
      <c r="C2189" s="2"/>
      <c r="G2189" s="13"/>
      <c r="I2189" s="13"/>
      <c r="J2189" s="13"/>
      <c r="K2189" s="13"/>
      <c r="M2189" s="11"/>
      <c r="N2189" s="11"/>
    </row>
    <row r="2190" spans="1:23" ht="15.75" customHeight="1">
      <c r="A2190" s="9"/>
      <c r="B2190" s="2"/>
      <c r="C2190" s="2"/>
      <c r="G2190" s="13"/>
      <c r="I2190" s="13"/>
      <c r="J2190" s="13"/>
      <c r="K2190" s="13"/>
      <c r="M2190" s="11"/>
      <c r="N2190" s="11"/>
    </row>
    <row r="2191" spans="1:23" ht="15.75" customHeight="1">
      <c r="A2191" s="4"/>
      <c r="B2191" s="2"/>
      <c r="C2191" s="2"/>
      <c r="G2191" s="13"/>
      <c r="I2191" s="13"/>
      <c r="J2191" s="13"/>
      <c r="K2191" s="13"/>
      <c r="M2191" s="11"/>
      <c r="N2191" s="11"/>
    </row>
    <row r="2192" spans="1:23" ht="15.75" customHeight="1">
      <c r="A2192" s="4"/>
      <c r="B2192" s="2"/>
      <c r="C2192" s="2"/>
      <c r="G2192" s="13"/>
      <c r="I2192" s="13"/>
      <c r="J2192" s="13"/>
      <c r="K2192" s="13"/>
      <c r="M2192" s="11"/>
      <c r="N2192" s="11"/>
    </row>
    <row r="2193" spans="1:14" ht="15.75" customHeight="1">
      <c r="A2193" s="4"/>
      <c r="B2193" s="2"/>
      <c r="C2193" s="2"/>
      <c r="G2193" s="13"/>
      <c r="I2193" s="13"/>
      <c r="J2193" s="13"/>
      <c r="K2193" s="13"/>
      <c r="M2193" s="11"/>
      <c r="N2193" s="11"/>
    </row>
    <row r="2194" spans="1:14" ht="15.75" customHeight="1">
      <c r="A2194" s="4"/>
      <c r="B2194" s="2"/>
      <c r="C2194" s="2"/>
      <c r="G2194" s="13"/>
      <c r="I2194" s="13"/>
      <c r="J2194" s="13"/>
      <c r="K2194" s="13"/>
      <c r="M2194" s="11"/>
      <c r="N2194" s="11"/>
    </row>
    <row r="2195" spans="1:14" ht="15.75" customHeight="1">
      <c r="A2195" s="4"/>
      <c r="B2195" s="2"/>
      <c r="C2195" s="2"/>
      <c r="G2195" s="13"/>
      <c r="I2195" s="13"/>
      <c r="J2195" s="13"/>
      <c r="K2195" s="13"/>
      <c r="M2195" s="11"/>
      <c r="N2195" s="11"/>
    </row>
    <row r="2196" spans="1:14" ht="15.75" customHeight="1">
      <c r="A2196" s="4"/>
      <c r="B2196" s="2"/>
      <c r="C2196" s="2"/>
      <c r="G2196" s="13"/>
      <c r="I2196" s="13"/>
      <c r="J2196" s="13"/>
      <c r="K2196" s="13"/>
      <c r="M2196" s="11"/>
      <c r="N2196" s="11"/>
    </row>
    <row r="2197" spans="1:14" ht="15.75" customHeight="1">
      <c r="A2197" s="4"/>
      <c r="B2197" s="2"/>
      <c r="C2197" s="2"/>
      <c r="G2197" s="13"/>
      <c r="I2197" s="13"/>
      <c r="J2197" s="13"/>
      <c r="K2197" s="13"/>
      <c r="M2197" s="11"/>
      <c r="N2197" s="11"/>
    </row>
    <row r="2198" spans="1:14" ht="15.75" customHeight="1">
      <c r="A2198" s="4"/>
      <c r="B2198" s="2"/>
      <c r="C2198" s="2"/>
      <c r="G2198" s="13"/>
      <c r="I2198" s="13"/>
      <c r="J2198" s="13"/>
      <c r="K2198" s="13"/>
      <c r="M2198" s="11"/>
      <c r="N2198" s="11"/>
    </row>
    <row r="2199" spans="1:14" ht="15.75" customHeight="1">
      <c r="A2199" s="4"/>
      <c r="B2199" s="2"/>
      <c r="C2199" s="2"/>
      <c r="G2199" s="13"/>
      <c r="I2199" s="13"/>
      <c r="J2199" s="13"/>
      <c r="K2199" s="13"/>
      <c r="M2199" s="11"/>
      <c r="N2199" s="11"/>
    </row>
    <row r="2200" spans="1:14" ht="15.75" customHeight="1">
      <c r="A2200" s="4"/>
      <c r="B2200" s="2"/>
      <c r="C2200" s="2"/>
      <c r="G2200" s="13"/>
      <c r="I2200" s="13"/>
      <c r="J2200" s="13"/>
      <c r="K2200" s="13"/>
      <c r="M2200" s="11"/>
      <c r="N2200" s="11"/>
    </row>
    <row r="2201" spans="1:14" ht="15.75" customHeight="1">
      <c r="A2201" s="4"/>
      <c r="B2201" s="2"/>
      <c r="C2201" s="2"/>
      <c r="G2201" s="13"/>
      <c r="I2201" s="13"/>
      <c r="J2201" s="13"/>
      <c r="K2201" s="13"/>
      <c r="M2201" s="11"/>
      <c r="N2201" s="11"/>
    </row>
    <row r="2202" spans="1:14" ht="15.75" customHeight="1">
      <c r="A2202" s="9"/>
      <c r="B2202" s="2"/>
      <c r="C2202" s="2"/>
      <c r="G2202" s="13"/>
      <c r="I2202" s="13"/>
      <c r="J2202" s="13"/>
      <c r="K2202" s="13"/>
      <c r="M2202" s="11"/>
      <c r="N2202" s="11"/>
    </row>
    <row r="2203" spans="1:14" ht="15.75" customHeight="1">
      <c r="A2203" s="4"/>
      <c r="B2203" s="2"/>
      <c r="C2203" s="2"/>
      <c r="G2203" s="13"/>
      <c r="I2203" s="13"/>
      <c r="J2203" s="13"/>
      <c r="K2203" s="13"/>
      <c r="M2203" s="11"/>
      <c r="N2203" s="11"/>
    </row>
    <row r="2204" spans="1:14" ht="15.75" customHeight="1">
      <c r="A2204" s="4"/>
      <c r="B2204" s="2"/>
      <c r="C2204" s="2"/>
      <c r="G2204" s="13"/>
      <c r="I2204" s="13"/>
      <c r="J2204" s="13"/>
      <c r="K2204" s="13"/>
      <c r="M2204" s="11"/>
      <c r="N2204" s="11"/>
    </row>
    <row r="2205" spans="1:14" ht="15.75" customHeight="1">
      <c r="A2205" s="4"/>
      <c r="B2205" s="2"/>
      <c r="C2205" s="2"/>
      <c r="G2205" s="13"/>
      <c r="I2205" s="13"/>
      <c r="J2205" s="13"/>
      <c r="K2205" s="13"/>
      <c r="M2205" s="11"/>
      <c r="N2205" s="11"/>
    </row>
    <row r="2206" spans="1:14" ht="15.75" customHeight="1">
      <c r="A2206" s="4"/>
      <c r="B2206" s="2"/>
      <c r="C2206" s="2"/>
      <c r="G2206" s="13"/>
      <c r="I2206" s="13"/>
      <c r="J2206" s="13"/>
      <c r="K2206" s="13"/>
      <c r="M2206" s="11"/>
      <c r="N2206" s="11"/>
    </row>
    <row r="2207" spans="1:14" ht="15.75" customHeight="1">
      <c r="A2207" s="4"/>
      <c r="B2207" s="2"/>
      <c r="C2207" s="2"/>
      <c r="G2207" s="13"/>
      <c r="I2207" s="13"/>
      <c r="J2207" s="13"/>
      <c r="K2207" s="13"/>
      <c r="M2207" s="11"/>
      <c r="N2207" s="11"/>
    </row>
    <row r="2208" spans="1:14" ht="15.75" customHeight="1">
      <c r="A2208" s="4"/>
      <c r="B2208" s="2"/>
      <c r="C2208" s="2"/>
      <c r="G2208" s="13"/>
      <c r="I2208" s="13"/>
      <c r="J2208" s="13"/>
      <c r="K2208" s="13"/>
      <c r="M2208" s="11"/>
      <c r="N2208" s="11"/>
    </row>
    <row r="2209" spans="1:14" ht="15.75" customHeight="1">
      <c r="A2209" s="4"/>
      <c r="B2209" s="2"/>
      <c r="C2209" s="2"/>
      <c r="G2209" s="13"/>
      <c r="I2209" s="13"/>
      <c r="J2209" s="13"/>
      <c r="K2209" s="13"/>
      <c r="M2209" s="11"/>
      <c r="N2209" s="11"/>
    </row>
    <row r="2210" spans="1:14" ht="15.75" customHeight="1">
      <c r="A2210" s="4"/>
      <c r="B2210" s="2"/>
      <c r="C2210" s="2"/>
      <c r="G2210" s="13"/>
      <c r="I2210" s="13"/>
      <c r="J2210" s="13"/>
      <c r="K2210" s="13"/>
      <c r="M2210" s="11"/>
      <c r="N2210" s="11"/>
    </row>
    <row r="2211" spans="1:14" ht="15.75" customHeight="1">
      <c r="A2211" s="4"/>
      <c r="B2211" s="2"/>
      <c r="C2211" s="2"/>
      <c r="G2211" s="13"/>
      <c r="I2211" s="13"/>
      <c r="J2211" s="13"/>
      <c r="K2211" s="13"/>
      <c r="M2211" s="11"/>
      <c r="N2211" s="11"/>
    </row>
    <row r="2212" spans="1:14" ht="15.75" customHeight="1">
      <c r="A2212" s="4"/>
      <c r="B2212" s="2"/>
      <c r="C2212" s="2"/>
      <c r="G2212" s="13"/>
      <c r="I2212" s="13"/>
      <c r="J2212" s="13"/>
      <c r="K2212" s="13"/>
      <c r="M2212" s="11"/>
      <c r="N2212" s="11"/>
    </row>
    <row r="2213" spans="1:14" ht="15.75" customHeight="1">
      <c r="A2213" s="4"/>
      <c r="B2213" s="2"/>
      <c r="C2213" s="2"/>
      <c r="G2213" s="13"/>
      <c r="I2213" s="13"/>
      <c r="J2213" s="13"/>
      <c r="K2213" s="13"/>
      <c r="M2213" s="11"/>
      <c r="N2213" s="11"/>
    </row>
    <row r="2214" spans="1:14" ht="15.75" customHeight="1">
      <c r="A2214" s="9"/>
      <c r="B2214" s="2"/>
      <c r="C2214" s="2"/>
      <c r="G2214" s="13"/>
      <c r="I2214" s="13"/>
      <c r="J2214" s="13"/>
      <c r="K2214" s="13"/>
      <c r="M2214" s="11"/>
      <c r="N2214" s="11"/>
    </row>
    <row r="2215" spans="1:14" ht="15.75" customHeight="1">
      <c r="A2215" s="4"/>
      <c r="B2215" s="2"/>
      <c r="C2215" s="2"/>
      <c r="G2215" s="13"/>
      <c r="I2215" s="13"/>
      <c r="J2215" s="13"/>
      <c r="K2215" s="13"/>
      <c r="M2215" s="11"/>
      <c r="N2215" s="11"/>
    </row>
    <row r="2216" spans="1:14" ht="15.75" customHeight="1">
      <c r="A2216" s="4"/>
      <c r="B2216" s="2"/>
      <c r="C2216" s="2"/>
      <c r="G2216" s="13"/>
      <c r="I2216" s="13"/>
      <c r="J2216" s="13"/>
      <c r="K2216" s="13"/>
      <c r="M2216" s="11"/>
      <c r="N2216" s="11"/>
    </row>
    <row r="2217" spans="1:14" ht="15.75" customHeight="1">
      <c r="A2217" s="4"/>
      <c r="B2217" s="2"/>
      <c r="C2217" s="2"/>
      <c r="G2217" s="13"/>
      <c r="I2217" s="13"/>
      <c r="J2217" s="13"/>
      <c r="K2217" s="13"/>
      <c r="M2217" s="11"/>
      <c r="N2217" s="11"/>
    </row>
    <row r="2218" spans="1:14" ht="15.75" customHeight="1">
      <c r="A2218" s="4"/>
      <c r="B2218" s="2"/>
      <c r="C2218" s="2"/>
      <c r="G2218" s="13"/>
      <c r="I2218" s="13"/>
      <c r="J2218" s="13"/>
      <c r="K2218" s="13"/>
      <c r="M2218" s="11"/>
      <c r="N2218" s="11"/>
    </row>
    <row r="2219" spans="1:14" ht="15.75" customHeight="1">
      <c r="A2219" s="4"/>
      <c r="B2219" s="2"/>
      <c r="C2219" s="2"/>
      <c r="G2219" s="13"/>
      <c r="I2219" s="13"/>
      <c r="J2219" s="13"/>
      <c r="K2219" s="13"/>
      <c r="M2219" s="11"/>
      <c r="N2219" s="11"/>
    </row>
    <row r="2220" spans="1:14" ht="15.75" customHeight="1">
      <c r="A2220" s="4"/>
      <c r="B2220" s="2"/>
      <c r="C2220" s="2"/>
      <c r="G2220" s="13"/>
      <c r="I2220" s="13"/>
      <c r="J2220" s="13"/>
      <c r="K2220" s="13"/>
      <c r="M2220" s="11"/>
      <c r="N2220" s="11"/>
    </row>
    <row r="2221" spans="1:14" ht="15.75" customHeight="1">
      <c r="A2221" s="4"/>
      <c r="B2221" s="2"/>
      <c r="C2221" s="2"/>
      <c r="G2221" s="13"/>
      <c r="I2221" s="13"/>
      <c r="J2221" s="13"/>
      <c r="K2221" s="13"/>
      <c r="M2221" s="11"/>
      <c r="N2221" s="11"/>
    </row>
    <row r="2222" spans="1:14" ht="15.75" customHeight="1">
      <c r="A2222" s="4"/>
      <c r="B2222" s="2"/>
      <c r="C2222" s="2"/>
      <c r="G2222" s="13"/>
      <c r="I2222" s="13"/>
      <c r="J2222" s="13"/>
      <c r="K2222" s="13"/>
      <c r="M2222" s="11"/>
      <c r="N2222" s="11"/>
    </row>
    <row r="2223" spans="1:14" ht="15.75" customHeight="1">
      <c r="A2223" s="4"/>
      <c r="B2223" s="2"/>
      <c r="C2223" s="2"/>
      <c r="G2223" s="13"/>
      <c r="I2223" s="13"/>
      <c r="J2223" s="13"/>
      <c r="K2223" s="13"/>
      <c r="M2223" s="11"/>
      <c r="N2223" s="11"/>
    </row>
    <row r="2224" spans="1:14" ht="15.75" customHeight="1">
      <c r="A2224" s="4"/>
      <c r="B2224" s="2"/>
      <c r="C2224" s="2"/>
      <c r="G2224" s="13"/>
      <c r="I2224" s="13"/>
      <c r="J2224" s="13"/>
      <c r="K2224" s="13"/>
      <c r="M2224" s="11"/>
      <c r="N2224" s="11"/>
    </row>
    <row r="2225" spans="1:14" ht="15.75" customHeight="1">
      <c r="A2225" s="4"/>
      <c r="B2225" s="2"/>
      <c r="C2225" s="2"/>
      <c r="G2225" s="13"/>
      <c r="I2225" s="13"/>
      <c r="J2225" s="13"/>
      <c r="K2225" s="13"/>
      <c r="M2225" s="11"/>
      <c r="N2225" s="11"/>
    </row>
    <row r="2226" spans="1:14" ht="15.75" customHeight="1">
      <c r="A2226" s="9"/>
      <c r="B2226" s="2"/>
      <c r="C2226" s="2"/>
      <c r="G2226" s="13"/>
      <c r="I2226" s="13"/>
      <c r="J2226" s="13"/>
      <c r="K2226" s="13"/>
      <c r="M2226" s="11"/>
      <c r="N2226" s="11"/>
    </row>
    <row r="2227" spans="1:14" ht="15.75" customHeight="1">
      <c r="A2227" s="4"/>
      <c r="B2227" s="2"/>
      <c r="C2227" s="2"/>
      <c r="G2227" s="13"/>
      <c r="I2227" s="13"/>
      <c r="J2227" s="13"/>
      <c r="K2227" s="13"/>
      <c r="M2227" s="11"/>
      <c r="N2227" s="11"/>
    </row>
    <row r="2228" spans="1:14" ht="15.75" customHeight="1">
      <c r="A2228" s="4"/>
      <c r="B2228" s="2"/>
      <c r="C2228" s="2"/>
      <c r="G2228" s="13"/>
      <c r="I2228" s="13"/>
      <c r="J2228" s="13"/>
      <c r="K2228" s="13"/>
      <c r="M2228" s="11"/>
      <c r="N2228" s="11"/>
    </row>
    <row r="2229" spans="1:14" ht="15.75" customHeight="1">
      <c r="A2229" s="4"/>
      <c r="B2229" s="2"/>
      <c r="C2229" s="2"/>
      <c r="G2229" s="13"/>
      <c r="I2229" s="13"/>
      <c r="J2229" s="13"/>
      <c r="K2229" s="13"/>
      <c r="M2229" s="11"/>
      <c r="N2229" s="11"/>
    </row>
    <row r="2230" spans="1:14" ht="15.75" customHeight="1">
      <c r="A2230" s="4"/>
      <c r="B2230" s="2"/>
      <c r="C2230" s="2"/>
      <c r="G2230" s="13"/>
      <c r="I2230" s="13"/>
      <c r="J2230" s="13"/>
      <c r="K2230" s="13"/>
      <c r="M2230" s="11"/>
      <c r="N2230" s="11"/>
    </row>
    <row r="2231" spans="1:14" ht="15.75" customHeight="1">
      <c r="A2231" s="4"/>
      <c r="B2231" s="2"/>
      <c r="C2231" s="2"/>
      <c r="G2231" s="13"/>
      <c r="I2231" s="13"/>
      <c r="J2231" s="13"/>
      <c r="K2231" s="13"/>
      <c r="M2231" s="11"/>
      <c r="N2231" s="11"/>
    </row>
    <row r="2232" spans="1:14" ht="15.75" customHeight="1">
      <c r="A2232" s="4"/>
      <c r="B2232" s="2"/>
      <c r="C2232" s="2"/>
      <c r="G2232" s="13"/>
      <c r="I2232" s="13"/>
      <c r="J2232" s="13"/>
      <c r="K2232" s="13"/>
      <c r="M2232" s="11"/>
      <c r="N2232" s="11"/>
    </row>
    <row r="2233" spans="1:14" ht="15.75" customHeight="1">
      <c r="A2233" s="4"/>
      <c r="B2233" s="2"/>
      <c r="C2233" s="2"/>
      <c r="G2233" s="13"/>
      <c r="I2233" s="13"/>
      <c r="J2233" s="13"/>
      <c r="K2233" s="13"/>
      <c r="M2233" s="11"/>
      <c r="N2233" s="11"/>
    </row>
    <row r="2234" spans="1:14" ht="15.75" customHeight="1">
      <c r="A2234" s="4"/>
      <c r="B2234" s="2"/>
      <c r="C2234" s="2"/>
      <c r="G2234" s="13"/>
      <c r="I2234" s="13"/>
      <c r="J2234" s="13"/>
      <c r="K2234" s="13"/>
      <c r="M2234" s="11"/>
      <c r="N2234" s="11"/>
    </row>
    <row r="2235" spans="1:14" ht="15.75" customHeight="1">
      <c r="A2235" s="4"/>
      <c r="B2235" s="2"/>
      <c r="C2235" s="2"/>
      <c r="G2235" s="13"/>
      <c r="I2235" s="13"/>
      <c r="J2235" s="13"/>
      <c r="K2235" s="13"/>
      <c r="M2235" s="11"/>
      <c r="N2235" s="11"/>
    </row>
    <row r="2236" spans="1:14" ht="15.75" customHeight="1">
      <c r="A2236" s="4"/>
      <c r="B2236" s="2"/>
      <c r="C2236" s="2"/>
      <c r="G2236" s="13"/>
      <c r="I2236" s="13"/>
      <c r="J2236" s="13"/>
      <c r="K2236" s="13"/>
      <c r="M2236" s="11"/>
      <c r="N2236" s="11"/>
    </row>
    <row r="2237" spans="1:14" ht="15.75" customHeight="1">
      <c r="A2237" s="4"/>
      <c r="B2237" s="2"/>
      <c r="C2237" s="2"/>
      <c r="G2237" s="13"/>
      <c r="I2237" s="13"/>
      <c r="J2237" s="13"/>
      <c r="K2237" s="13"/>
      <c r="M2237" s="11"/>
      <c r="N2237" s="11"/>
    </row>
    <row r="2238" spans="1:14" ht="15.75" customHeight="1">
      <c r="A2238" s="9"/>
      <c r="B2238" s="2"/>
      <c r="C2238" s="2"/>
      <c r="G2238" s="13"/>
      <c r="I2238" s="13"/>
      <c r="J2238" s="13"/>
      <c r="K2238" s="13"/>
      <c r="M2238" s="11"/>
      <c r="N2238" s="11"/>
    </row>
    <row r="2239" spans="1:14" ht="15.75" customHeight="1">
      <c r="A2239" s="4"/>
      <c r="B2239" s="2"/>
      <c r="C2239" s="2"/>
      <c r="G2239" s="13"/>
      <c r="I2239" s="13"/>
      <c r="J2239" s="13"/>
      <c r="K2239" s="13"/>
      <c r="M2239" s="11"/>
      <c r="N2239" s="11"/>
    </row>
    <row r="2240" spans="1:14" ht="15.75" customHeight="1">
      <c r="A2240" s="4"/>
      <c r="B2240" s="2"/>
      <c r="C2240" s="2"/>
      <c r="G2240" s="13"/>
      <c r="I2240" s="13"/>
      <c r="J2240" s="13"/>
      <c r="K2240" s="13"/>
      <c r="M2240" s="11"/>
      <c r="N2240" s="11"/>
    </row>
    <row r="2241" spans="1:14" ht="15.75" customHeight="1">
      <c r="A2241" s="4"/>
      <c r="B2241" s="2"/>
      <c r="C2241" s="2"/>
      <c r="G2241" s="13"/>
      <c r="I2241" s="13"/>
      <c r="J2241" s="13"/>
      <c r="K2241" s="13"/>
      <c r="M2241" s="11"/>
      <c r="N2241" s="11"/>
    </row>
    <row r="2242" spans="1:14" ht="15.75" customHeight="1">
      <c r="A2242" s="4"/>
      <c r="B2242" s="2"/>
      <c r="C2242" s="2"/>
      <c r="G2242" s="13"/>
      <c r="I2242" s="13"/>
      <c r="J2242" s="13"/>
      <c r="K2242" s="13"/>
      <c r="M2242" s="11"/>
      <c r="N2242" s="11"/>
    </row>
    <row r="2243" spans="1:14" ht="15.75" customHeight="1">
      <c r="A2243" s="4"/>
      <c r="B2243" s="2"/>
      <c r="C2243" s="2"/>
      <c r="G2243" s="13"/>
      <c r="I2243" s="13"/>
      <c r="J2243" s="13"/>
      <c r="K2243" s="13"/>
      <c r="M2243" s="11"/>
      <c r="N2243" s="11"/>
    </row>
    <row r="2244" spans="1:14" ht="15.75" customHeight="1">
      <c r="A2244" s="4"/>
      <c r="B2244" s="2"/>
      <c r="C2244" s="2"/>
      <c r="G2244" s="13"/>
      <c r="I2244" s="13"/>
      <c r="J2244" s="13"/>
      <c r="K2244" s="13"/>
      <c r="M2244" s="11"/>
      <c r="N2244" s="11"/>
    </row>
    <row r="2245" spans="1:14" ht="15.75" customHeight="1">
      <c r="A2245" s="4"/>
      <c r="B2245" s="2"/>
      <c r="C2245" s="2"/>
      <c r="G2245" s="13"/>
      <c r="I2245" s="13"/>
      <c r="J2245" s="13"/>
      <c r="K2245" s="13"/>
      <c r="M2245" s="11"/>
      <c r="N2245" s="11"/>
    </row>
    <row r="2246" spans="1:14" ht="15.75" customHeight="1">
      <c r="A2246" s="4"/>
      <c r="B2246" s="2"/>
      <c r="C2246" s="2"/>
      <c r="G2246" s="13"/>
      <c r="I2246" s="13"/>
      <c r="J2246" s="13"/>
      <c r="K2246" s="13"/>
      <c r="M2246" s="11"/>
      <c r="N2246" s="11"/>
    </row>
    <row r="2247" spans="1:14" ht="15.75" customHeight="1">
      <c r="A2247" s="4"/>
      <c r="B2247" s="2"/>
      <c r="C2247" s="2"/>
      <c r="G2247" s="13"/>
      <c r="I2247" s="13"/>
      <c r="J2247" s="13"/>
      <c r="K2247" s="13"/>
      <c r="M2247" s="11"/>
      <c r="N2247" s="11"/>
    </row>
    <row r="2248" spans="1:14" ht="15.75" customHeight="1">
      <c r="A2248" s="4"/>
      <c r="B2248" s="2"/>
      <c r="C2248" s="2"/>
      <c r="G2248" s="13"/>
      <c r="I2248" s="13"/>
      <c r="J2248" s="13"/>
      <c r="K2248" s="13"/>
      <c r="M2248" s="11"/>
      <c r="N2248" s="11"/>
    </row>
    <row r="2249" spans="1:14" ht="15.75" customHeight="1">
      <c r="A2249" s="4"/>
      <c r="B2249" s="2"/>
      <c r="C2249" s="2"/>
      <c r="G2249" s="13"/>
      <c r="I2249" s="13"/>
      <c r="J2249" s="13"/>
      <c r="K2249" s="13"/>
      <c r="M2249" s="11"/>
      <c r="N2249" s="11"/>
    </row>
    <row r="2250" spans="1:14" ht="15.75" customHeight="1">
      <c r="A2250" s="9"/>
      <c r="B2250" s="2"/>
      <c r="C2250" s="2"/>
      <c r="G2250" s="13"/>
      <c r="I2250" s="13"/>
      <c r="J2250" s="13"/>
      <c r="K2250" s="13"/>
      <c r="M2250" s="11"/>
      <c r="N2250" s="11"/>
    </row>
    <row r="2251" spans="1:14" ht="15.75" customHeight="1">
      <c r="A2251" s="4"/>
      <c r="B2251" s="2"/>
      <c r="C2251" s="2"/>
      <c r="G2251" s="13"/>
      <c r="I2251" s="13"/>
      <c r="J2251" s="13"/>
      <c r="K2251" s="13"/>
      <c r="M2251" s="11"/>
      <c r="N2251" s="11"/>
    </row>
    <row r="2252" spans="1:14" ht="15.75" customHeight="1">
      <c r="A2252" s="4"/>
      <c r="B2252" s="2"/>
      <c r="C2252" s="2"/>
      <c r="G2252" s="13"/>
      <c r="I2252" s="13"/>
      <c r="J2252" s="13"/>
      <c r="K2252" s="13"/>
      <c r="M2252" s="11"/>
      <c r="N2252" s="11"/>
    </row>
    <row r="2253" spans="1:14" ht="15.75" customHeight="1">
      <c r="A2253" s="4"/>
      <c r="B2253" s="2"/>
      <c r="C2253" s="2"/>
      <c r="G2253" s="13"/>
      <c r="I2253" s="13"/>
      <c r="J2253" s="13"/>
      <c r="K2253" s="13"/>
      <c r="M2253" s="11"/>
      <c r="N2253" s="11"/>
    </row>
    <row r="2254" spans="1:14" ht="15.75" customHeight="1">
      <c r="A2254" s="4"/>
      <c r="B2254" s="2"/>
      <c r="C2254" s="2"/>
      <c r="G2254" s="13"/>
      <c r="I2254" s="13"/>
      <c r="J2254" s="13"/>
      <c r="K2254" s="13"/>
      <c r="M2254" s="11"/>
      <c r="N2254" s="11"/>
    </row>
    <row r="2255" spans="1:14" ht="15.75" customHeight="1">
      <c r="A2255" s="4"/>
      <c r="B2255" s="2"/>
      <c r="C2255" s="2"/>
      <c r="G2255" s="13"/>
      <c r="I2255" s="13"/>
      <c r="J2255" s="13"/>
      <c r="K2255" s="13"/>
      <c r="M2255" s="11"/>
      <c r="N2255" s="11"/>
    </row>
    <row r="2256" spans="1:14" ht="15.75" customHeight="1">
      <c r="A2256" s="4"/>
      <c r="B2256" s="2"/>
      <c r="C2256" s="2"/>
      <c r="G2256" s="13"/>
      <c r="I2256" s="13"/>
      <c r="J2256" s="13"/>
      <c r="K2256" s="13"/>
      <c r="M2256" s="11"/>
      <c r="N2256" s="11"/>
    </row>
    <row r="2257" spans="1:14" ht="15.75" customHeight="1">
      <c r="A2257" s="4"/>
      <c r="B2257" s="2"/>
      <c r="C2257" s="2"/>
      <c r="G2257" s="13"/>
      <c r="I2257" s="13"/>
      <c r="J2257" s="13"/>
      <c r="K2257" s="13"/>
      <c r="M2257" s="11"/>
      <c r="N2257" s="11"/>
    </row>
    <row r="2258" spans="1:14" ht="15.75" customHeight="1">
      <c r="A2258" s="4"/>
      <c r="B2258" s="2"/>
      <c r="C2258" s="2"/>
      <c r="G2258" s="13"/>
      <c r="I2258" s="13"/>
      <c r="J2258" s="13"/>
      <c r="K2258" s="13"/>
      <c r="M2258" s="11"/>
      <c r="N2258" s="11"/>
    </row>
    <row r="2259" spans="1:14" ht="15.75" customHeight="1">
      <c r="A2259" s="4"/>
      <c r="B2259" s="2"/>
      <c r="C2259" s="2"/>
      <c r="G2259" s="13"/>
      <c r="I2259" s="13"/>
      <c r="J2259" s="13"/>
      <c r="K2259" s="13"/>
      <c r="M2259" s="11"/>
      <c r="N2259" s="11"/>
    </row>
    <row r="2260" spans="1:14" ht="15.75" customHeight="1">
      <c r="A2260" s="4"/>
      <c r="B2260" s="2"/>
      <c r="C2260" s="2"/>
      <c r="G2260" s="13"/>
      <c r="I2260" s="13"/>
      <c r="J2260" s="13"/>
      <c r="K2260" s="13"/>
      <c r="M2260" s="11"/>
      <c r="N2260" s="11"/>
    </row>
    <row r="2261" spans="1:14" ht="15.75" customHeight="1">
      <c r="A2261" s="4"/>
      <c r="B2261" s="2"/>
      <c r="C2261" s="2"/>
      <c r="G2261" s="13"/>
      <c r="I2261" s="13"/>
      <c r="J2261" s="13"/>
      <c r="K2261" s="13"/>
      <c r="M2261" s="11"/>
      <c r="N2261" s="11"/>
    </row>
    <row r="2262" spans="1:14" ht="15.75" customHeight="1">
      <c r="A2262" s="9"/>
      <c r="B2262" s="2"/>
      <c r="C2262" s="2"/>
      <c r="G2262" s="13"/>
      <c r="I2262" s="13"/>
      <c r="J2262" s="13"/>
      <c r="K2262" s="13"/>
      <c r="M2262" s="11"/>
      <c r="N2262" s="11"/>
    </row>
    <row r="2263" spans="1:14" ht="15.75" customHeight="1">
      <c r="A2263" s="4"/>
      <c r="B2263" s="2"/>
      <c r="C2263" s="2"/>
      <c r="G2263" s="13"/>
      <c r="I2263" s="13"/>
      <c r="J2263" s="13"/>
      <c r="K2263" s="13"/>
      <c r="M2263" s="11"/>
      <c r="N2263" s="11"/>
    </row>
    <row r="2264" spans="1:14" ht="15.75" customHeight="1">
      <c r="A2264" s="4"/>
      <c r="B2264" s="2"/>
      <c r="C2264" s="2"/>
      <c r="G2264" s="13"/>
      <c r="I2264" s="13"/>
      <c r="J2264" s="13"/>
      <c r="K2264" s="13"/>
      <c r="M2264" s="11"/>
      <c r="N2264" s="11"/>
    </row>
    <row r="2265" spans="1:14" ht="15.75" customHeight="1">
      <c r="A2265" s="4"/>
      <c r="B2265" s="2"/>
      <c r="C2265" s="2"/>
      <c r="G2265" s="13"/>
      <c r="I2265" s="13"/>
      <c r="J2265" s="13"/>
      <c r="K2265" s="13"/>
      <c r="M2265" s="11"/>
      <c r="N2265" s="11"/>
    </row>
    <row r="2266" spans="1:14" ht="15.75" customHeight="1">
      <c r="A2266" s="4"/>
      <c r="B2266" s="2"/>
      <c r="C2266" s="2"/>
      <c r="G2266" s="13"/>
      <c r="I2266" s="13"/>
      <c r="J2266" s="13"/>
      <c r="K2266" s="13"/>
      <c r="M2266" s="11"/>
      <c r="N2266" s="11"/>
    </row>
    <row r="2267" spans="1:14" ht="15.75" customHeight="1">
      <c r="A2267" s="4"/>
      <c r="B2267" s="2"/>
      <c r="C2267" s="2"/>
      <c r="G2267" s="13"/>
      <c r="I2267" s="13"/>
      <c r="J2267" s="13"/>
      <c r="K2267" s="13"/>
      <c r="M2267" s="11"/>
      <c r="N2267" s="11"/>
    </row>
    <row r="2268" spans="1:14" ht="15.75" customHeight="1">
      <c r="A2268" s="4"/>
      <c r="B2268" s="2"/>
      <c r="C2268" s="2"/>
      <c r="G2268" s="13"/>
      <c r="I2268" s="13"/>
      <c r="J2268" s="13"/>
      <c r="K2268" s="13"/>
      <c r="M2268" s="11"/>
      <c r="N2268" s="11"/>
    </row>
    <row r="2269" spans="1:14" ht="15.75" customHeight="1">
      <c r="A2269" s="4"/>
      <c r="B2269" s="2"/>
      <c r="C2269" s="2"/>
      <c r="G2269" s="13"/>
      <c r="I2269" s="13"/>
      <c r="J2269" s="13"/>
      <c r="K2269" s="13"/>
      <c r="M2269" s="11"/>
      <c r="N2269" s="11"/>
    </row>
    <row r="2270" spans="1:14" ht="15.75" customHeight="1">
      <c r="A2270" s="4"/>
      <c r="B2270" s="2"/>
      <c r="C2270" s="2"/>
      <c r="G2270" s="13"/>
      <c r="I2270" s="13"/>
      <c r="J2270" s="13"/>
      <c r="K2270" s="13"/>
      <c r="M2270" s="11"/>
      <c r="N2270" s="11"/>
    </row>
    <row r="2271" spans="1:14" ht="15.75" customHeight="1">
      <c r="A2271" s="4"/>
      <c r="B2271" s="2"/>
      <c r="C2271" s="2"/>
      <c r="G2271" s="13"/>
      <c r="I2271" s="13"/>
      <c r="J2271" s="13"/>
      <c r="K2271" s="13"/>
      <c r="M2271" s="11"/>
      <c r="N2271" s="11"/>
    </row>
    <row r="2272" spans="1:14" ht="15.75" customHeight="1">
      <c r="A2272" s="4"/>
      <c r="B2272" s="2"/>
      <c r="C2272" s="2"/>
      <c r="G2272" s="13"/>
      <c r="I2272" s="13"/>
      <c r="J2272" s="13"/>
      <c r="K2272" s="13"/>
      <c r="M2272" s="11"/>
      <c r="N2272" s="11"/>
    </row>
    <row r="2273" spans="1:14" ht="15.75" customHeight="1">
      <c r="A2273" s="4"/>
      <c r="B2273" s="2"/>
      <c r="C2273" s="2"/>
      <c r="G2273" s="13"/>
      <c r="I2273" s="13"/>
      <c r="J2273" s="13"/>
      <c r="K2273" s="13"/>
      <c r="M2273" s="11"/>
      <c r="N2273" s="11"/>
    </row>
    <row r="2274" spans="1:14" ht="15.75" customHeight="1">
      <c r="A2274" s="9"/>
      <c r="B2274" s="2"/>
      <c r="C2274" s="2"/>
      <c r="G2274" s="13"/>
      <c r="I2274" s="13"/>
      <c r="J2274" s="13"/>
      <c r="K2274" s="13"/>
      <c r="M2274" s="11"/>
      <c r="N2274" s="11"/>
    </row>
    <row r="2275" spans="1:14" ht="15.75" customHeight="1">
      <c r="A2275" s="4"/>
      <c r="B2275" s="2"/>
      <c r="C2275" s="2"/>
      <c r="G2275" s="13"/>
      <c r="I2275" s="13"/>
      <c r="J2275" s="13"/>
      <c r="K2275" s="13"/>
      <c r="M2275" s="11"/>
      <c r="N2275" s="11"/>
    </row>
    <row r="2276" spans="1:14" ht="15.75" customHeight="1">
      <c r="A2276" s="4"/>
      <c r="B2276" s="2"/>
      <c r="C2276" s="2"/>
      <c r="G2276" s="13"/>
      <c r="I2276" s="13"/>
      <c r="J2276" s="13"/>
      <c r="K2276" s="13"/>
      <c r="M2276" s="11"/>
      <c r="N2276" s="11"/>
    </row>
    <row r="2277" spans="1:14" ht="15.75" customHeight="1">
      <c r="A2277" s="4"/>
      <c r="B2277" s="2"/>
      <c r="C2277" s="2"/>
      <c r="G2277" s="13"/>
      <c r="I2277" s="13"/>
      <c r="J2277" s="13"/>
      <c r="K2277" s="13"/>
      <c r="M2277" s="11"/>
      <c r="N2277" s="11"/>
    </row>
    <row r="2278" spans="1:14" ht="15.75" customHeight="1">
      <c r="A2278" s="4"/>
      <c r="B2278" s="2"/>
      <c r="C2278" s="2"/>
      <c r="G2278" s="13"/>
      <c r="I2278" s="13"/>
      <c r="J2278" s="13"/>
      <c r="K2278" s="13"/>
      <c r="M2278" s="11"/>
      <c r="N2278" s="11"/>
    </row>
    <row r="2279" spans="1:14" ht="15.75" customHeight="1">
      <c r="A2279" s="4"/>
      <c r="B2279" s="2"/>
      <c r="C2279" s="2"/>
      <c r="G2279" s="13"/>
      <c r="I2279" s="13"/>
      <c r="J2279" s="13"/>
      <c r="K2279" s="13"/>
      <c r="M2279" s="11"/>
      <c r="N2279" s="11"/>
    </row>
    <row r="2280" spans="1:14" ht="15.75" customHeight="1">
      <c r="A2280" s="4"/>
      <c r="B2280" s="2"/>
      <c r="C2280" s="2"/>
      <c r="G2280" s="13"/>
      <c r="I2280" s="13"/>
      <c r="J2280" s="13"/>
      <c r="K2280" s="13"/>
      <c r="M2280" s="11"/>
      <c r="N2280" s="11"/>
    </row>
    <row r="2281" spans="1:14" ht="15.75" customHeight="1">
      <c r="A2281" s="4"/>
      <c r="B2281" s="2"/>
      <c r="C2281" s="2"/>
      <c r="G2281" s="13"/>
      <c r="I2281" s="13"/>
      <c r="J2281" s="13"/>
      <c r="K2281" s="13"/>
      <c r="M2281" s="11"/>
      <c r="N2281" s="11"/>
    </row>
    <row r="2282" spans="1:14" ht="15.75" customHeight="1">
      <c r="A2282" s="4"/>
      <c r="B2282" s="2"/>
      <c r="C2282" s="2"/>
      <c r="G2282" s="13"/>
      <c r="I2282" s="13"/>
      <c r="J2282" s="13"/>
      <c r="K2282" s="13"/>
      <c r="M2282" s="11"/>
      <c r="N2282" s="11"/>
    </row>
    <row r="2283" spans="1:14" ht="15.75" customHeight="1">
      <c r="A2283" s="4"/>
      <c r="B2283" s="2"/>
      <c r="C2283" s="2"/>
      <c r="G2283" s="13"/>
      <c r="I2283" s="13"/>
      <c r="J2283" s="13"/>
      <c r="K2283" s="13"/>
      <c r="M2283" s="11"/>
      <c r="N2283" s="11"/>
    </row>
    <row r="2284" spans="1:14" ht="15.75" customHeight="1">
      <c r="A2284" s="4"/>
      <c r="B2284" s="2"/>
      <c r="C2284" s="2"/>
      <c r="G2284" s="13"/>
      <c r="I2284" s="13"/>
      <c r="J2284" s="13"/>
      <c r="K2284" s="13"/>
      <c r="M2284" s="11"/>
      <c r="N2284" s="11"/>
    </row>
    <row r="2285" spans="1:14" ht="15.75" customHeight="1">
      <c r="A2285" s="4"/>
      <c r="B2285" s="2"/>
      <c r="C2285" s="2"/>
      <c r="G2285" s="13"/>
      <c r="I2285" s="13"/>
      <c r="J2285" s="13"/>
      <c r="K2285" s="13"/>
      <c r="M2285" s="11"/>
      <c r="N2285" s="11"/>
    </row>
    <row r="2286" spans="1:14" ht="15.75" customHeight="1">
      <c r="A2286" s="9"/>
      <c r="B2286" s="2"/>
      <c r="C2286" s="2"/>
      <c r="G2286" s="13"/>
      <c r="I2286" s="13"/>
      <c r="J2286" s="13"/>
      <c r="K2286" s="13"/>
      <c r="M2286" s="11"/>
      <c r="N2286" s="11"/>
    </row>
    <row r="2287" spans="1:14" ht="15.75" customHeight="1">
      <c r="A2287" s="4"/>
      <c r="B2287" s="2"/>
      <c r="C2287" s="2"/>
      <c r="G2287" s="13"/>
      <c r="I2287" s="13"/>
      <c r="J2287" s="13"/>
      <c r="K2287" s="13"/>
      <c r="M2287" s="11"/>
      <c r="N2287" s="11"/>
    </row>
    <row r="2288" spans="1:14" ht="15.75" customHeight="1">
      <c r="A2288" s="4"/>
      <c r="B2288" s="2"/>
      <c r="C2288" s="2"/>
      <c r="G2288" s="13"/>
      <c r="I2288" s="13"/>
      <c r="J2288" s="13"/>
      <c r="K2288" s="13"/>
      <c r="M2288" s="11"/>
      <c r="N2288" s="11"/>
    </row>
    <row r="2289" spans="1:14" ht="15.75" customHeight="1">
      <c r="A2289" s="4"/>
      <c r="B2289" s="2"/>
      <c r="C2289" s="2"/>
      <c r="G2289" s="13"/>
      <c r="I2289" s="13"/>
      <c r="J2289" s="13"/>
      <c r="K2289" s="13"/>
      <c r="M2289" s="11"/>
      <c r="N2289" s="11"/>
    </row>
    <row r="2290" spans="1:14" ht="15.75" customHeight="1">
      <c r="A2290" s="4"/>
      <c r="B2290" s="2"/>
      <c r="C2290" s="2"/>
      <c r="G2290" s="13"/>
      <c r="I2290" s="13"/>
      <c r="J2290" s="13"/>
      <c r="K2290" s="13"/>
      <c r="M2290" s="11"/>
      <c r="N2290" s="11"/>
    </row>
    <row r="2291" spans="1:14" ht="15.75" customHeight="1">
      <c r="A2291" s="4"/>
      <c r="B2291" s="2"/>
      <c r="C2291" s="2"/>
      <c r="G2291" s="13"/>
      <c r="I2291" s="13"/>
      <c r="J2291" s="13"/>
      <c r="K2291" s="13"/>
      <c r="M2291" s="11"/>
      <c r="N2291" s="11"/>
    </row>
    <row r="2292" spans="1:14" ht="15.75" customHeight="1">
      <c r="A2292" s="4"/>
      <c r="B2292" s="2"/>
      <c r="C2292" s="2"/>
      <c r="G2292" s="13"/>
      <c r="I2292" s="13"/>
      <c r="J2292" s="13"/>
      <c r="K2292" s="13"/>
      <c r="M2292" s="11"/>
      <c r="N2292" s="11"/>
    </row>
    <row r="2293" spans="1:14" ht="15.75" customHeight="1">
      <c r="A2293" s="4"/>
      <c r="B2293" s="2"/>
      <c r="C2293" s="2"/>
      <c r="G2293" s="13"/>
      <c r="I2293" s="13"/>
      <c r="J2293" s="13"/>
      <c r="K2293" s="13"/>
      <c r="M2293" s="11"/>
      <c r="N2293" s="11"/>
    </row>
    <row r="2294" spans="1:14" ht="15.75" customHeight="1">
      <c r="A2294" s="4"/>
      <c r="B2294" s="2"/>
      <c r="C2294" s="2"/>
      <c r="G2294" s="13"/>
      <c r="I2294" s="13"/>
      <c r="J2294" s="13"/>
      <c r="K2294" s="13"/>
      <c r="M2294" s="11"/>
      <c r="N2294" s="11"/>
    </row>
    <row r="2295" spans="1:14" ht="15.75" customHeight="1">
      <c r="A2295" s="4"/>
      <c r="B2295" s="2"/>
      <c r="C2295" s="2"/>
      <c r="G2295" s="13"/>
      <c r="I2295" s="13"/>
      <c r="J2295" s="13"/>
      <c r="K2295" s="13"/>
      <c r="M2295" s="11"/>
      <c r="N2295" s="11"/>
    </row>
    <row r="2296" spans="1:14" ht="15.75" customHeight="1">
      <c r="A2296" s="4"/>
      <c r="B2296" s="2"/>
      <c r="C2296" s="2"/>
      <c r="G2296" s="13"/>
      <c r="I2296" s="13"/>
      <c r="J2296" s="13"/>
      <c r="K2296" s="13"/>
      <c r="M2296" s="11"/>
      <c r="N2296" s="11"/>
    </row>
    <row r="2297" spans="1:14" ht="15.75" customHeight="1">
      <c r="A2297" s="4"/>
      <c r="B2297" s="2"/>
      <c r="C2297" s="2"/>
      <c r="G2297" s="13"/>
      <c r="I2297" s="13"/>
      <c r="J2297" s="13"/>
      <c r="K2297" s="13"/>
      <c r="M2297" s="11"/>
      <c r="N2297" s="11"/>
    </row>
    <row r="2298" spans="1:14" ht="15.75" customHeight="1">
      <c r="A2298" s="9"/>
      <c r="B2298" s="2"/>
      <c r="C2298" s="2"/>
      <c r="G2298" s="13"/>
      <c r="I2298" s="13"/>
      <c r="J2298" s="13"/>
      <c r="K2298" s="13"/>
      <c r="M2298" s="11"/>
      <c r="N2298" s="11"/>
    </row>
    <row r="2299" spans="1:14" ht="15.75" customHeight="1">
      <c r="A2299" s="4"/>
      <c r="B2299" s="2"/>
      <c r="C2299" s="2"/>
      <c r="G2299" s="13"/>
      <c r="I2299" s="13"/>
      <c r="J2299" s="13"/>
      <c r="K2299" s="13"/>
      <c r="M2299" s="11"/>
      <c r="N2299" s="11"/>
    </row>
    <row r="2300" spans="1:14" ht="15.75" customHeight="1">
      <c r="A2300" s="4"/>
      <c r="B2300" s="2"/>
      <c r="C2300" s="2"/>
      <c r="G2300" s="13"/>
      <c r="I2300" s="13"/>
      <c r="J2300" s="13"/>
      <c r="K2300" s="13"/>
      <c r="M2300" s="11"/>
      <c r="N2300" s="11"/>
    </row>
    <row r="2301" spans="1:14" ht="15.75" customHeight="1">
      <c r="A2301" s="4"/>
      <c r="B2301" s="2"/>
      <c r="C2301" s="2"/>
      <c r="G2301" s="13"/>
      <c r="I2301" s="13"/>
      <c r="J2301" s="13"/>
      <c r="K2301" s="13"/>
      <c r="M2301" s="11"/>
      <c r="N2301" s="11"/>
    </row>
    <row r="2302" spans="1:14" ht="15.75" customHeight="1">
      <c r="A2302" s="4"/>
      <c r="B2302" s="2"/>
      <c r="C2302" s="2"/>
      <c r="G2302" s="13"/>
      <c r="I2302" s="13"/>
      <c r="J2302" s="13"/>
      <c r="K2302" s="13"/>
      <c r="M2302" s="11"/>
      <c r="N2302" s="11"/>
    </row>
    <row r="2303" spans="1:14" ht="15.75" customHeight="1">
      <c r="A2303" s="4"/>
      <c r="B2303" s="2"/>
      <c r="C2303" s="2"/>
      <c r="G2303" s="13"/>
      <c r="I2303" s="13"/>
      <c r="J2303" s="13"/>
      <c r="K2303" s="13"/>
      <c r="M2303" s="11"/>
      <c r="N2303" s="11"/>
    </row>
    <row r="2304" spans="1:14" ht="15.75" customHeight="1">
      <c r="A2304" s="4"/>
      <c r="B2304" s="2"/>
      <c r="C2304" s="2"/>
      <c r="G2304" s="13"/>
      <c r="I2304" s="13"/>
      <c r="J2304" s="13"/>
      <c r="K2304" s="13"/>
      <c r="M2304" s="11"/>
      <c r="N2304" s="11"/>
    </row>
    <row r="2305" spans="1:14" ht="15.75" customHeight="1">
      <c r="A2305" s="4"/>
      <c r="B2305" s="2"/>
      <c r="C2305" s="2"/>
      <c r="G2305" s="13"/>
      <c r="I2305" s="13"/>
      <c r="J2305" s="13"/>
      <c r="K2305" s="13"/>
      <c r="M2305" s="11"/>
      <c r="N2305" s="11"/>
    </row>
    <row r="2306" spans="1:14" ht="15.75" customHeight="1">
      <c r="A2306" s="4"/>
      <c r="B2306" s="2"/>
      <c r="C2306" s="2"/>
      <c r="G2306" s="13"/>
      <c r="I2306" s="13"/>
      <c r="J2306" s="13"/>
      <c r="K2306" s="13"/>
      <c r="M2306" s="11"/>
      <c r="N2306" s="11"/>
    </row>
    <row r="2307" spans="1:14" ht="15.75" customHeight="1">
      <c r="A2307" s="4"/>
      <c r="B2307" s="2"/>
      <c r="C2307" s="2"/>
      <c r="G2307" s="13"/>
      <c r="I2307" s="13"/>
      <c r="J2307" s="13"/>
      <c r="K2307" s="13"/>
      <c r="M2307" s="11"/>
      <c r="N2307" s="11"/>
    </row>
    <row r="2308" spans="1:14" ht="15.75" customHeight="1">
      <c r="A2308" s="4"/>
      <c r="B2308" s="2"/>
      <c r="C2308" s="2"/>
      <c r="G2308" s="13"/>
      <c r="I2308" s="13"/>
      <c r="J2308" s="13"/>
      <c r="K2308" s="13"/>
      <c r="M2308" s="11"/>
      <c r="N2308" s="11"/>
    </row>
    <row r="2309" spans="1:14" ht="15.75" customHeight="1">
      <c r="A2309" s="4"/>
      <c r="B2309" s="2"/>
      <c r="C2309" s="2"/>
      <c r="G2309" s="13"/>
      <c r="I2309" s="13"/>
      <c r="J2309" s="13"/>
      <c r="K2309" s="13"/>
      <c r="M2309" s="11"/>
      <c r="N2309" s="11"/>
    </row>
    <row r="2310" spans="1:14" ht="15.75" customHeight="1">
      <c r="A2310" s="9"/>
      <c r="B2310" s="2"/>
      <c r="C2310" s="2"/>
      <c r="G2310" s="13"/>
      <c r="I2310" s="13"/>
      <c r="J2310" s="13"/>
      <c r="K2310" s="13"/>
      <c r="M2310" s="11"/>
      <c r="N2310" s="11"/>
    </row>
    <row r="2311" spans="1:14" ht="15.75" customHeight="1">
      <c r="A2311" s="4"/>
      <c r="B2311" s="2"/>
      <c r="C2311" s="2"/>
      <c r="G2311" s="13"/>
      <c r="I2311" s="13"/>
      <c r="J2311" s="13"/>
      <c r="K2311" s="13"/>
      <c r="M2311" s="11"/>
      <c r="N2311" s="11"/>
    </row>
    <row r="2312" spans="1:14" ht="15.75" customHeight="1">
      <c r="A2312" s="4"/>
      <c r="B2312" s="2"/>
      <c r="C2312" s="2"/>
      <c r="G2312" s="13"/>
      <c r="I2312" s="13"/>
      <c r="J2312" s="13"/>
      <c r="K2312" s="13"/>
      <c r="M2312" s="11"/>
      <c r="N2312" s="11"/>
    </row>
    <row r="2313" spans="1:14" ht="15.75" customHeight="1">
      <c r="A2313" s="4"/>
      <c r="B2313" s="2"/>
      <c r="C2313" s="2"/>
      <c r="G2313" s="13"/>
      <c r="I2313" s="13"/>
      <c r="J2313" s="13"/>
      <c r="K2313" s="13"/>
      <c r="M2313" s="11"/>
      <c r="N2313" s="11"/>
    </row>
    <row r="2314" spans="1:14" ht="15.75" customHeight="1">
      <c r="A2314" s="4"/>
      <c r="B2314" s="2"/>
      <c r="C2314" s="2"/>
      <c r="G2314" s="13"/>
      <c r="I2314" s="13"/>
      <c r="J2314" s="13"/>
      <c r="K2314" s="13"/>
      <c r="M2314" s="11"/>
      <c r="N2314" s="11"/>
    </row>
    <row r="2315" spans="1:14" ht="15.75" customHeight="1">
      <c r="A2315" s="4"/>
      <c r="B2315" s="2"/>
      <c r="C2315" s="2"/>
      <c r="G2315" s="13"/>
      <c r="I2315" s="13"/>
      <c r="J2315" s="13"/>
      <c r="K2315" s="13"/>
      <c r="M2315" s="11"/>
      <c r="N2315" s="11"/>
    </row>
    <row r="2316" spans="1:14" ht="15.75" customHeight="1">
      <c r="A2316" s="4"/>
      <c r="B2316" s="2"/>
      <c r="C2316" s="2"/>
      <c r="G2316" s="13"/>
      <c r="I2316" s="13"/>
      <c r="J2316" s="13"/>
      <c r="K2316" s="13"/>
      <c r="M2316" s="11"/>
      <c r="N2316" s="11"/>
    </row>
    <row r="2317" spans="1:14" ht="15.75" customHeight="1">
      <c r="A2317" s="4"/>
      <c r="B2317" s="2"/>
      <c r="C2317" s="2"/>
      <c r="G2317" s="13"/>
      <c r="I2317" s="13"/>
      <c r="J2317" s="13"/>
      <c r="K2317" s="13"/>
      <c r="M2317" s="11"/>
      <c r="N2317" s="11"/>
    </row>
    <row r="2318" spans="1:14" ht="15.75" customHeight="1">
      <c r="A2318" s="4"/>
      <c r="B2318" s="2"/>
      <c r="C2318" s="2"/>
      <c r="G2318" s="13"/>
      <c r="I2318" s="13"/>
      <c r="J2318" s="13"/>
      <c r="K2318" s="13"/>
      <c r="M2318" s="11"/>
      <c r="N2318" s="11"/>
    </row>
    <row r="2319" spans="1:14" ht="15.75" customHeight="1">
      <c r="A2319" s="4"/>
      <c r="B2319" s="2"/>
      <c r="C2319" s="2"/>
      <c r="G2319" s="13"/>
      <c r="I2319" s="13"/>
      <c r="J2319" s="13"/>
      <c r="K2319" s="13"/>
      <c r="M2319" s="11"/>
      <c r="N2319" s="11"/>
    </row>
    <row r="2320" spans="1:14" ht="15.75" customHeight="1">
      <c r="A2320" s="4"/>
      <c r="B2320" s="2"/>
      <c r="C2320" s="2"/>
      <c r="G2320" s="13"/>
      <c r="I2320" s="13"/>
      <c r="J2320" s="13"/>
      <c r="K2320" s="13"/>
      <c r="M2320" s="11"/>
      <c r="N2320" s="11"/>
    </row>
    <row r="2321" spans="1:14" ht="15.75" customHeight="1">
      <c r="A2321" s="4"/>
      <c r="B2321" s="2"/>
      <c r="C2321" s="2"/>
      <c r="G2321" s="13"/>
      <c r="I2321" s="13"/>
      <c r="J2321" s="13"/>
      <c r="K2321" s="13"/>
      <c r="M2321" s="11"/>
      <c r="N2321" s="11"/>
    </row>
    <row r="2322" spans="1:14" ht="15.75" customHeight="1">
      <c r="A2322" s="9"/>
      <c r="B2322" s="2"/>
      <c r="C2322" s="2"/>
      <c r="G2322" s="13"/>
      <c r="I2322" s="13"/>
      <c r="J2322" s="13"/>
      <c r="K2322" s="13"/>
      <c r="M2322" s="11"/>
      <c r="N2322" s="11"/>
    </row>
    <row r="2323" spans="1:14" ht="15.75" customHeight="1">
      <c r="A2323" s="4"/>
      <c r="B2323" s="2"/>
      <c r="C2323" s="2"/>
      <c r="G2323" s="13"/>
      <c r="I2323" s="13"/>
      <c r="J2323" s="13"/>
      <c r="K2323" s="13"/>
      <c r="M2323" s="11"/>
      <c r="N2323" s="11"/>
    </row>
    <row r="2324" spans="1:14" ht="15.75" customHeight="1">
      <c r="A2324" s="4"/>
      <c r="B2324" s="2"/>
      <c r="C2324" s="2"/>
      <c r="G2324" s="13"/>
      <c r="I2324" s="13"/>
      <c r="J2324" s="13"/>
      <c r="K2324" s="13"/>
      <c r="M2324" s="11"/>
      <c r="N2324" s="11"/>
    </row>
    <row r="2325" spans="1:14" ht="15.75" customHeight="1">
      <c r="A2325" s="4"/>
      <c r="B2325" s="2"/>
      <c r="C2325" s="2"/>
      <c r="G2325" s="13"/>
      <c r="I2325" s="13"/>
      <c r="J2325" s="13"/>
      <c r="K2325" s="13"/>
      <c r="M2325" s="11"/>
      <c r="N2325" s="11"/>
    </row>
    <row r="2326" spans="1:14" ht="15.75" customHeight="1">
      <c r="A2326" s="4"/>
      <c r="B2326" s="2"/>
      <c r="C2326" s="2"/>
      <c r="G2326" s="13"/>
      <c r="I2326" s="13"/>
      <c r="J2326" s="13"/>
      <c r="K2326" s="13"/>
      <c r="M2326" s="11"/>
      <c r="N2326" s="11"/>
    </row>
    <row r="2327" spans="1:14" ht="15.75" customHeight="1">
      <c r="A2327" s="4"/>
      <c r="B2327" s="2"/>
      <c r="C2327" s="2"/>
      <c r="G2327" s="13"/>
      <c r="I2327" s="13"/>
      <c r="J2327" s="13"/>
      <c r="K2327" s="13"/>
      <c r="M2327" s="11"/>
      <c r="N2327" s="11"/>
    </row>
    <row r="2328" spans="1:14" ht="15.75" customHeight="1">
      <c r="A2328" s="4"/>
      <c r="B2328" s="2"/>
      <c r="C2328" s="2"/>
      <c r="G2328" s="13"/>
      <c r="I2328" s="13"/>
      <c r="J2328" s="13"/>
      <c r="K2328" s="13"/>
      <c r="M2328" s="11"/>
      <c r="N2328" s="11"/>
    </row>
    <row r="2329" spans="1:14" ht="15.75" customHeight="1">
      <c r="A2329" s="4"/>
      <c r="B2329" s="2"/>
      <c r="C2329" s="2"/>
      <c r="G2329" s="13"/>
      <c r="I2329" s="13"/>
      <c r="J2329" s="13"/>
      <c r="K2329" s="13"/>
      <c r="M2329" s="11"/>
      <c r="N2329" s="11"/>
    </row>
    <row r="2330" spans="1:14" ht="15.75" customHeight="1">
      <c r="A2330" s="4"/>
      <c r="B2330" s="2"/>
      <c r="C2330" s="2"/>
      <c r="G2330" s="13"/>
      <c r="I2330" s="13"/>
      <c r="J2330" s="13"/>
      <c r="K2330" s="13"/>
      <c r="M2330" s="11"/>
      <c r="N2330" s="11"/>
    </row>
    <row r="2331" spans="1:14" ht="15.75" customHeight="1">
      <c r="A2331" s="4"/>
      <c r="B2331" s="2"/>
      <c r="C2331" s="2"/>
      <c r="G2331" s="13"/>
      <c r="I2331" s="13"/>
      <c r="J2331" s="13"/>
      <c r="K2331" s="13"/>
      <c r="M2331" s="11"/>
      <c r="N2331" s="11"/>
    </row>
    <row r="2332" spans="1:14" ht="15.75" customHeight="1">
      <c r="A2332" s="4"/>
      <c r="B2332" s="2"/>
      <c r="C2332" s="2"/>
      <c r="G2332" s="13"/>
      <c r="I2332" s="13"/>
      <c r="J2332" s="13"/>
      <c r="K2332" s="13"/>
      <c r="M2332" s="11"/>
      <c r="N2332" s="11"/>
    </row>
    <row r="2333" spans="1:14" ht="15.75" customHeight="1">
      <c r="A2333" s="4"/>
      <c r="B2333" s="2"/>
      <c r="C2333" s="2"/>
      <c r="G2333" s="13"/>
      <c r="I2333" s="13"/>
      <c r="J2333" s="13"/>
      <c r="K2333" s="13"/>
      <c r="M2333" s="11"/>
      <c r="N2333" s="11"/>
    </row>
    <row r="2334" spans="1:14" ht="15.75" customHeight="1">
      <c r="A2334" s="9"/>
      <c r="B2334" s="2"/>
      <c r="C2334" s="2"/>
      <c r="G2334" s="13"/>
      <c r="I2334" s="13"/>
      <c r="J2334" s="13"/>
      <c r="K2334" s="13"/>
      <c r="M2334" s="11"/>
      <c r="N2334" s="11"/>
    </row>
    <row r="2335" spans="1:14" ht="15.75" customHeight="1">
      <c r="A2335" s="4"/>
      <c r="B2335" s="2"/>
      <c r="C2335" s="2"/>
      <c r="G2335" s="13"/>
      <c r="I2335" s="13"/>
      <c r="J2335" s="13"/>
      <c r="K2335" s="13"/>
      <c r="M2335" s="11"/>
      <c r="N2335" s="11"/>
    </row>
    <row r="2336" spans="1:14" ht="15.75" customHeight="1">
      <c r="A2336" s="4"/>
      <c r="B2336" s="2"/>
      <c r="C2336" s="2"/>
      <c r="G2336" s="13"/>
      <c r="I2336" s="13"/>
      <c r="J2336" s="13"/>
      <c r="K2336" s="13"/>
      <c r="M2336" s="11"/>
      <c r="N2336" s="11"/>
    </row>
    <row r="2337" spans="1:14" ht="15.75" customHeight="1">
      <c r="A2337" s="4"/>
      <c r="B2337" s="2"/>
      <c r="C2337" s="2"/>
      <c r="G2337" s="13"/>
      <c r="I2337" s="13"/>
      <c r="J2337" s="13"/>
      <c r="K2337" s="13"/>
      <c r="M2337" s="11"/>
      <c r="N2337" s="11"/>
    </row>
    <row r="2338" spans="1:14" ht="15.75" customHeight="1">
      <c r="A2338" s="4"/>
      <c r="B2338" s="2"/>
      <c r="C2338" s="2"/>
      <c r="G2338" s="13"/>
      <c r="I2338" s="13"/>
      <c r="J2338" s="13"/>
      <c r="K2338" s="13"/>
      <c r="M2338" s="11"/>
      <c r="N2338" s="11"/>
    </row>
    <row r="2339" spans="1:14" ht="15.75" customHeight="1">
      <c r="A2339" s="4"/>
      <c r="B2339" s="2"/>
      <c r="C2339" s="2"/>
      <c r="G2339" s="13"/>
      <c r="I2339" s="13"/>
      <c r="J2339" s="13"/>
      <c r="K2339" s="13"/>
      <c r="M2339" s="11"/>
      <c r="N2339" s="11"/>
    </row>
    <row r="2340" spans="1:14" ht="15.75" customHeight="1">
      <c r="A2340" s="4"/>
      <c r="B2340" s="2"/>
      <c r="C2340" s="2"/>
      <c r="G2340" s="13"/>
      <c r="I2340" s="13"/>
      <c r="J2340" s="13"/>
      <c r="K2340" s="13"/>
      <c r="M2340" s="11"/>
      <c r="N2340" s="11"/>
    </row>
    <row r="2341" spans="1:14" ht="15.75" customHeight="1">
      <c r="A2341" s="4"/>
      <c r="B2341" s="2"/>
      <c r="C2341" s="2"/>
      <c r="G2341" s="13"/>
      <c r="I2341" s="13"/>
      <c r="J2341" s="13"/>
      <c r="K2341" s="13"/>
      <c r="M2341" s="11"/>
      <c r="N2341" s="11"/>
    </row>
    <row r="2342" spans="1:14" ht="15.75" customHeight="1">
      <c r="A2342" s="4"/>
      <c r="B2342" s="2"/>
      <c r="C2342" s="2"/>
      <c r="G2342" s="13"/>
      <c r="I2342" s="13"/>
      <c r="J2342" s="13"/>
      <c r="K2342" s="13"/>
      <c r="M2342" s="11"/>
      <c r="N2342" s="11"/>
    </row>
    <row r="2343" spans="1:14" ht="15.75" customHeight="1">
      <c r="A2343" s="4"/>
      <c r="B2343" s="2"/>
      <c r="C2343" s="2"/>
      <c r="G2343" s="13"/>
      <c r="I2343" s="13"/>
      <c r="J2343" s="13"/>
      <c r="K2343" s="13"/>
      <c r="M2343" s="11"/>
      <c r="N2343" s="11"/>
    </row>
    <row r="2344" spans="1:14" ht="15.75" customHeight="1">
      <c r="A2344" s="4"/>
      <c r="B2344" s="2"/>
      <c r="C2344" s="2"/>
      <c r="G2344" s="13"/>
      <c r="I2344" s="13"/>
      <c r="J2344" s="13"/>
      <c r="K2344" s="13"/>
      <c r="M2344" s="11"/>
      <c r="N2344" s="11"/>
    </row>
    <row r="2345" spans="1:14" ht="15.75" customHeight="1">
      <c r="A2345" s="4"/>
      <c r="B2345" s="2"/>
      <c r="C2345" s="2"/>
      <c r="G2345" s="13"/>
      <c r="I2345" s="13"/>
      <c r="J2345" s="13"/>
      <c r="K2345" s="13"/>
      <c r="M2345" s="11"/>
      <c r="N2345" s="11"/>
    </row>
    <row r="2346" spans="1:14" ht="15.75" customHeight="1">
      <c r="A2346" s="9"/>
      <c r="B2346" s="2"/>
      <c r="C2346" s="2"/>
      <c r="G2346" s="13"/>
      <c r="I2346" s="13"/>
      <c r="J2346" s="13"/>
      <c r="K2346" s="13"/>
      <c r="M2346" s="11"/>
      <c r="N2346" s="11"/>
    </row>
    <row r="2347" spans="1:14" ht="15.75" customHeight="1">
      <c r="A2347" s="4"/>
      <c r="B2347" s="2"/>
      <c r="C2347" s="2"/>
      <c r="G2347" s="13"/>
      <c r="I2347" s="13"/>
      <c r="J2347" s="13"/>
      <c r="K2347" s="13"/>
      <c r="M2347" s="11"/>
      <c r="N2347" s="11"/>
    </row>
    <row r="2348" spans="1:14" ht="15.75" customHeight="1">
      <c r="A2348" s="4"/>
      <c r="B2348" s="2"/>
      <c r="C2348" s="2"/>
      <c r="G2348" s="13"/>
      <c r="I2348" s="13"/>
      <c r="J2348" s="13"/>
      <c r="K2348" s="13"/>
      <c r="M2348" s="11"/>
      <c r="N2348" s="11"/>
    </row>
    <row r="2349" spans="1:14" ht="15.75" customHeight="1">
      <c r="A2349" s="4"/>
      <c r="B2349" s="2"/>
      <c r="C2349" s="2"/>
      <c r="G2349" s="13"/>
      <c r="I2349" s="13"/>
      <c r="J2349" s="13"/>
      <c r="K2349" s="13"/>
      <c r="M2349" s="11"/>
      <c r="N2349" s="11"/>
    </row>
    <row r="2350" spans="1:14" ht="15.75" customHeight="1">
      <c r="A2350" s="4"/>
      <c r="B2350" s="2"/>
      <c r="C2350" s="2"/>
      <c r="G2350" s="13"/>
      <c r="I2350" s="13"/>
      <c r="J2350" s="13"/>
      <c r="K2350" s="13"/>
      <c r="M2350" s="11"/>
      <c r="N2350" s="11"/>
    </row>
    <row r="2351" spans="1:14" ht="15.75" customHeight="1">
      <c r="A2351" s="4"/>
      <c r="B2351" s="2"/>
      <c r="C2351" s="2"/>
      <c r="G2351" s="13"/>
      <c r="I2351" s="13"/>
      <c r="J2351" s="13"/>
      <c r="K2351" s="13"/>
      <c r="M2351" s="11"/>
      <c r="N2351" s="11"/>
    </row>
    <row r="2352" spans="1:14" ht="15.75" customHeight="1">
      <c r="A2352" s="4"/>
      <c r="B2352" s="2"/>
      <c r="C2352" s="2"/>
      <c r="G2352" s="13"/>
      <c r="I2352" s="13"/>
      <c r="J2352" s="13"/>
      <c r="K2352" s="13"/>
      <c r="M2352" s="11"/>
      <c r="N2352" s="11"/>
    </row>
    <row r="2353" spans="1:14" ht="15.75" customHeight="1">
      <c r="A2353" s="4"/>
      <c r="B2353" s="2"/>
      <c r="C2353" s="2"/>
      <c r="G2353" s="13"/>
      <c r="I2353" s="13"/>
      <c r="J2353" s="13"/>
      <c r="K2353" s="13"/>
      <c r="M2353" s="11"/>
      <c r="N2353" s="11"/>
    </row>
    <row r="2354" spans="1:14" ht="15.75" customHeight="1">
      <c r="A2354" s="4"/>
      <c r="B2354" s="2"/>
      <c r="C2354" s="2"/>
      <c r="G2354" s="13"/>
      <c r="I2354" s="13"/>
      <c r="J2354" s="13"/>
      <c r="K2354" s="13"/>
      <c r="M2354" s="11"/>
      <c r="N2354" s="11"/>
    </row>
    <row r="2355" spans="1:14" ht="15.75" customHeight="1">
      <c r="A2355" s="4"/>
      <c r="B2355" s="2"/>
      <c r="C2355" s="2"/>
      <c r="G2355" s="13"/>
      <c r="I2355" s="13"/>
      <c r="J2355" s="13"/>
      <c r="K2355" s="13"/>
      <c r="M2355" s="11"/>
      <c r="N2355" s="11"/>
    </row>
    <row r="2356" spans="1:14" ht="15.75" customHeight="1">
      <c r="A2356" s="4"/>
      <c r="B2356" s="2"/>
      <c r="C2356" s="2"/>
      <c r="G2356" s="13"/>
      <c r="I2356" s="13"/>
      <c r="J2356" s="13"/>
      <c r="K2356" s="13"/>
      <c r="M2356" s="11"/>
      <c r="N2356" s="11"/>
    </row>
    <row r="2357" spans="1:14" ht="15.75" customHeight="1">
      <c r="A2357" s="4"/>
      <c r="B2357" s="2"/>
      <c r="C2357" s="2"/>
      <c r="G2357" s="13"/>
      <c r="I2357" s="13"/>
      <c r="J2357" s="13"/>
      <c r="K2357" s="13"/>
      <c r="M2357" s="11"/>
      <c r="N2357" s="11"/>
    </row>
    <row r="2358" spans="1:14" ht="15.75" customHeight="1">
      <c r="A2358" s="9"/>
      <c r="B2358" s="2"/>
      <c r="C2358" s="2"/>
      <c r="G2358" s="13"/>
      <c r="I2358" s="13"/>
      <c r="J2358" s="13"/>
      <c r="K2358" s="13"/>
      <c r="M2358" s="11"/>
      <c r="N2358" s="11"/>
    </row>
    <row r="2359" spans="1:14" ht="15.75" customHeight="1">
      <c r="A2359" s="4"/>
      <c r="B2359" s="2"/>
      <c r="C2359" s="2"/>
      <c r="G2359" s="13"/>
      <c r="I2359" s="13"/>
      <c r="J2359" s="13"/>
      <c r="K2359" s="13"/>
      <c r="M2359" s="11"/>
      <c r="N2359" s="11"/>
    </row>
    <row r="2360" spans="1:14" ht="15.75" customHeight="1">
      <c r="A2360" s="4"/>
      <c r="B2360" s="2"/>
      <c r="C2360" s="2"/>
      <c r="G2360" s="13"/>
      <c r="I2360" s="13"/>
      <c r="J2360" s="13"/>
      <c r="K2360" s="13"/>
      <c r="M2360" s="11"/>
      <c r="N2360" s="11"/>
    </row>
    <row r="2361" spans="1:14" ht="15.75" customHeight="1">
      <c r="A2361" s="4"/>
      <c r="B2361" s="2"/>
      <c r="C2361" s="2"/>
      <c r="G2361" s="13"/>
      <c r="I2361" s="13"/>
      <c r="J2361" s="13"/>
      <c r="K2361" s="13"/>
      <c r="M2361" s="11"/>
      <c r="N2361" s="11"/>
    </row>
    <row r="2362" spans="1:14" ht="15.75" customHeight="1">
      <c r="A2362" s="4"/>
      <c r="B2362" s="2"/>
      <c r="C2362" s="2"/>
      <c r="G2362" s="13"/>
      <c r="I2362" s="13"/>
      <c r="J2362" s="13"/>
      <c r="K2362" s="13"/>
      <c r="M2362" s="11"/>
      <c r="N2362" s="11"/>
    </row>
    <row r="2363" spans="1:14" ht="15.75" customHeight="1">
      <c r="A2363" s="4"/>
      <c r="B2363" s="2"/>
      <c r="C2363" s="2"/>
      <c r="G2363" s="13"/>
      <c r="I2363" s="13"/>
      <c r="J2363" s="13"/>
      <c r="K2363" s="13"/>
      <c r="M2363" s="11"/>
      <c r="N2363" s="11"/>
    </row>
    <row r="2364" spans="1:14" ht="15.75" customHeight="1">
      <c r="A2364" s="4"/>
      <c r="B2364" s="2"/>
      <c r="C2364" s="2"/>
      <c r="G2364" s="13"/>
      <c r="I2364" s="13"/>
      <c r="J2364" s="13"/>
      <c r="K2364" s="13"/>
      <c r="M2364" s="11"/>
      <c r="N2364" s="11"/>
    </row>
    <row r="2365" spans="1:14" ht="15.75" customHeight="1">
      <c r="A2365" s="4"/>
      <c r="B2365" s="2"/>
      <c r="C2365" s="2"/>
      <c r="G2365" s="13"/>
      <c r="I2365" s="13"/>
      <c r="J2365" s="13"/>
      <c r="K2365" s="13"/>
      <c r="M2365" s="11"/>
      <c r="N2365" s="11"/>
    </row>
    <row r="2366" spans="1:14" ht="15.75" customHeight="1">
      <c r="A2366" s="4"/>
      <c r="B2366" s="2"/>
      <c r="C2366" s="2"/>
      <c r="G2366" s="13"/>
      <c r="I2366" s="13"/>
      <c r="J2366" s="13"/>
      <c r="K2366" s="13"/>
      <c r="M2366" s="18"/>
      <c r="N2366" s="18"/>
    </row>
    <row r="2367" spans="1:14" ht="15.75" customHeight="1">
      <c r="A2367" s="4"/>
      <c r="B2367" s="2"/>
      <c r="C2367" s="2"/>
      <c r="G2367" s="13"/>
      <c r="I2367" s="13"/>
      <c r="J2367" s="13"/>
      <c r="K2367" s="13"/>
      <c r="M2367" s="11"/>
      <c r="N2367" s="11"/>
    </row>
    <row r="2368" spans="1:14" ht="15.75" customHeight="1">
      <c r="A2368" s="4"/>
      <c r="B2368" s="2"/>
      <c r="C2368" s="2"/>
      <c r="G2368" s="13"/>
      <c r="I2368" s="13"/>
      <c r="J2368" s="13"/>
      <c r="K2368" s="13"/>
      <c r="M2368" s="11"/>
      <c r="N2368" s="11"/>
    </row>
    <row r="2369" spans="1:14" ht="15.75" customHeight="1">
      <c r="A2369" s="4"/>
      <c r="B2369" s="2"/>
      <c r="C2369" s="2"/>
      <c r="G2369" s="13"/>
      <c r="I2369" s="13"/>
      <c r="J2369" s="13"/>
      <c r="K2369" s="13"/>
      <c r="M2369" s="11"/>
      <c r="N2369" s="11"/>
    </row>
    <row r="2370" spans="1:14" ht="15.75" customHeight="1">
      <c r="A2370" s="9"/>
      <c r="B2370" s="2"/>
      <c r="C2370" s="2"/>
      <c r="G2370" s="13"/>
      <c r="I2370" s="13"/>
      <c r="J2370" s="13"/>
      <c r="K2370" s="13"/>
      <c r="M2370" s="11"/>
      <c r="N2370" s="11"/>
    </row>
    <row r="2371" spans="1:14" ht="15.75" customHeight="1">
      <c r="A2371" s="4"/>
      <c r="B2371" s="2"/>
      <c r="C2371" s="2"/>
      <c r="G2371" s="13"/>
      <c r="I2371" s="13"/>
      <c r="J2371" s="13"/>
      <c r="K2371" s="13"/>
      <c r="M2371" s="11"/>
      <c r="N2371" s="11"/>
    </row>
    <row r="2372" spans="1:14" ht="15.75" customHeight="1">
      <c r="A2372" s="4"/>
      <c r="B2372" s="2"/>
      <c r="C2372" s="2"/>
      <c r="G2372" s="13"/>
      <c r="I2372" s="13"/>
      <c r="J2372" s="13"/>
      <c r="K2372" s="13"/>
      <c r="M2372" s="11"/>
      <c r="N2372" s="11"/>
    </row>
    <row r="2373" spans="1:14" ht="15.75" customHeight="1">
      <c r="A2373" s="4"/>
      <c r="B2373" s="2"/>
      <c r="C2373" s="2"/>
      <c r="G2373" s="13"/>
      <c r="I2373" s="13"/>
      <c r="J2373" s="13"/>
      <c r="K2373" s="13"/>
      <c r="M2373" s="11"/>
      <c r="N2373" s="11"/>
    </row>
    <row r="2374" spans="1:14" ht="15.75" customHeight="1">
      <c r="A2374" s="4"/>
      <c r="B2374" s="2"/>
      <c r="C2374" s="2"/>
      <c r="G2374" s="13"/>
      <c r="I2374" s="13"/>
      <c r="J2374" s="13"/>
      <c r="K2374" s="13"/>
      <c r="M2374" s="11"/>
      <c r="N2374" s="11"/>
    </row>
    <row r="2375" spans="1:14" ht="15.75" customHeight="1">
      <c r="A2375" s="4"/>
      <c r="B2375" s="2"/>
      <c r="C2375" s="2"/>
      <c r="G2375" s="13"/>
      <c r="I2375" s="13"/>
      <c r="J2375" s="13"/>
      <c r="K2375" s="13"/>
      <c r="M2375" s="11"/>
      <c r="N2375" s="11"/>
    </row>
    <row r="2376" spans="1:14" ht="15.75" customHeight="1">
      <c r="A2376" s="4"/>
      <c r="B2376" s="2"/>
      <c r="C2376" s="2"/>
      <c r="G2376" s="13"/>
      <c r="I2376" s="13"/>
      <c r="J2376" s="13"/>
      <c r="K2376" s="13"/>
      <c r="M2376" s="11"/>
      <c r="N2376" s="11"/>
    </row>
    <row r="2377" spans="1:14" ht="15.75" customHeight="1">
      <c r="A2377" s="4"/>
      <c r="B2377" s="2"/>
      <c r="C2377" s="2"/>
      <c r="G2377" s="13"/>
      <c r="I2377" s="13"/>
      <c r="J2377" s="13"/>
      <c r="K2377" s="13"/>
      <c r="M2377" s="11"/>
      <c r="N2377" s="11"/>
    </row>
    <row r="2378" spans="1:14" ht="15.75" customHeight="1">
      <c r="A2378" s="4"/>
      <c r="B2378" s="2"/>
      <c r="C2378" s="2"/>
      <c r="G2378" s="13"/>
      <c r="I2378" s="13"/>
      <c r="J2378" s="13"/>
      <c r="K2378" s="13"/>
      <c r="M2378" s="11"/>
      <c r="N2378" s="11"/>
    </row>
    <row r="2379" spans="1:14" ht="15.75" customHeight="1">
      <c r="A2379" s="4"/>
      <c r="B2379" s="2"/>
      <c r="C2379" s="2"/>
      <c r="G2379" s="13"/>
      <c r="I2379" s="13"/>
      <c r="J2379" s="13"/>
      <c r="K2379" s="13"/>
      <c r="M2379" s="11"/>
      <c r="N2379" s="11"/>
    </row>
    <row r="2380" spans="1:14" ht="15.75" customHeight="1">
      <c r="A2380" s="4"/>
      <c r="B2380" s="2"/>
      <c r="C2380" s="2"/>
      <c r="G2380" s="13"/>
      <c r="I2380" s="13"/>
      <c r="J2380" s="13"/>
      <c r="K2380" s="13"/>
      <c r="M2380" s="11"/>
      <c r="N2380" s="11"/>
    </row>
    <row r="2381" spans="1:14" ht="15.75" customHeight="1">
      <c r="A2381" s="4"/>
      <c r="B2381" s="2"/>
      <c r="C2381" s="2"/>
      <c r="G2381" s="13"/>
      <c r="I2381" s="13"/>
      <c r="J2381" s="13"/>
      <c r="K2381" s="13"/>
      <c r="M2381" s="11"/>
      <c r="N2381" s="11"/>
    </row>
    <row r="2382" spans="1:14" ht="15.75" customHeight="1">
      <c r="A2382" s="9"/>
      <c r="B2382" s="2"/>
      <c r="C2382" s="2"/>
      <c r="G2382" s="13"/>
      <c r="I2382" s="13"/>
      <c r="J2382" s="13"/>
      <c r="K2382" s="13"/>
      <c r="M2382" s="11"/>
      <c r="N2382" s="11"/>
    </row>
    <row r="2383" spans="1:14" ht="15.75" customHeight="1">
      <c r="A2383" s="4"/>
      <c r="B2383" s="2"/>
      <c r="C2383" s="2"/>
      <c r="G2383" s="13"/>
      <c r="I2383" s="13"/>
      <c r="J2383" s="13"/>
      <c r="K2383" s="13"/>
      <c r="M2383" s="11"/>
      <c r="N2383" s="11"/>
    </row>
    <row r="2384" spans="1:14" ht="15.75" customHeight="1">
      <c r="A2384" s="4"/>
      <c r="B2384" s="2"/>
      <c r="C2384" s="2"/>
      <c r="G2384" s="13"/>
      <c r="I2384" s="13"/>
      <c r="J2384" s="13"/>
      <c r="K2384" s="13"/>
      <c r="M2384" s="11"/>
      <c r="N2384" s="11"/>
    </row>
    <row r="2385" spans="1:14" ht="15.75" customHeight="1">
      <c r="A2385" s="4"/>
      <c r="B2385" s="2"/>
      <c r="C2385" s="2"/>
      <c r="G2385" s="13"/>
      <c r="I2385" s="13"/>
      <c r="J2385" s="13"/>
      <c r="K2385" s="13"/>
      <c r="M2385" s="11"/>
      <c r="N2385" s="11"/>
    </row>
    <row r="2386" spans="1:14" ht="15.75" customHeight="1">
      <c r="A2386" s="4"/>
      <c r="B2386" s="2"/>
      <c r="C2386" s="2"/>
      <c r="G2386" s="13"/>
      <c r="I2386" s="13"/>
      <c r="J2386" s="13"/>
      <c r="K2386" s="13"/>
      <c r="M2386" s="11"/>
      <c r="N2386" s="11"/>
    </row>
    <row r="2387" spans="1:14" ht="15.75" customHeight="1">
      <c r="A2387" s="4"/>
      <c r="B2387" s="2"/>
      <c r="C2387" s="2"/>
      <c r="G2387" s="13"/>
      <c r="I2387" s="13"/>
      <c r="J2387" s="13"/>
      <c r="K2387" s="13"/>
      <c r="M2387" s="11"/>
      <c r="N2387" s="11"/>
    </row>
    <row r="2388" spans="1:14" ht="15.75" customHeight="1">
      <c r="A2388" s="4"/>
      <c r="B2388" s="2"/>
      <c r="C2388" s="2"/>
      <c r="G2388" s="13"/>
      <c r="I2388" s="13"/>
      <c r="J2388" s="13"/>
      <c r="K2388" s="13"/>
      <c r="M2388" s="11"/>
      <c r="N2388" s="11"/>
    </row>
    <row r="2389" spans="1:14" ht="15.75" customHeight="1">
      <c r="A2389" s="4"/>
      <c r="B2389" s="2"/>
      <c r="C2389" s="2"/>
      <c r="G2389" s="13"/>
      <c r="I2389" s="13"/>
      <c r="J2389" s="13"/>
      <c r="K2389" s="13"/>
      <c r="M2389" s="11"/>
      <c r="N2389" s="11"/>
    </row>
    <row r="2390" spans="1:14" ht="15.75" customHeight="1">
      <c r="A2390" s="4"/>
      <c r="B2390" s="2"/>
      <c r="C2390" s="2"/>
      <c r="G2390" s="13"/>
      <c r="I2390" s="13"/>
      <c r="J2390" s="13"/>
      <c r="K2390" s="13"/>
      <c r="M2390" s="11"/>
      <c r="N2390" s="11"/>
    </row>
    <row r="2391" spans="1:14" ht="15.75" customHeight="1">
      <c r="A2391" s="4"/>
      <c r="B2391" s="2"/>
      <c r="C2391" s="2"/>
      <c r="G2391" s="13"/>
      <c r="I2391" s="13"/>
      <c r="J2391" s="13"/>
      <c r="K2391" s="13"/>
      <c r="M2391" s="11"/>
      <c r="N2391" s="11"/>
    </row>
    <row r="2392" spans="1:14" ht="15.75" customHeight="1">
      <c r="A2392" s="4"/>
      <c r="B2392" s="2"/>
      <c r="C2392" s="2"/>
      <c r="G2392" s="13"/>
      <c r="I2392" s="13"/>
      <c r="J2392" s="13"/>
      <c r="K2392" s="13"/>
      <c r="M2392" s="18"/>
      <c r="N2392" s="18"/>
    </row>
    <row r="2393" spans="1:14" ht="15.75" customHeight="1">
      <c r="A2393" s="4"/>
      <c r="B2393" s="2"/>
      <c r="C2393" s="2"/>
      <c r="G2393" s="13"/>
      <c r="I2393" s="13"/>
      <c r="J2393" s="13"/>
      <c r="K2393" s="13"/>
      <c r="M2393" s="11"/>
      <c r="N2393" s="11"/>
    </row>
    <row r="2394" spans="1:14" ht="15.75" customHeight="1">
      <c r="A2394" s="9"/>
      <c r="B2394" s="2"/>
      <c r="C2394" s="2"/>
      <c r="G2394" s="13"/>
      <c r="I2394" s="13"/>
      <c r="J2394" s="13"/>
      <c r="K2394" s="13"/>
      <c r="M2394" s="11"/>
      <c r="N2394" s="11"/>
    </row>
    <row r="2395" spans="1:14" ht="15.75" customHeight="1">
      <c r="A2395" s="4"/>
      <c r="B2395" s="2"/>
      <c r="C2395" s="2"/>
      <c r="G2395" s="13"/>
      <c r="I2395" s="13"/>
      <c r="J2395" s="13"/>
      <c r="K2395" s="13"/>
      <c r="M2395" s="11"/>
      <c r="N2395" s="11"/>
    </row>
    <row r="2396" spans="1:14" ht="15.75" customHeight="1">
      <c r="A2396" s="4"/>
      <c r="B2396" s="2"/>
      <c r="C2396" s="2"/>
      <c r="G2396" s="13"/>
      <c r="I2396" s="13"/>
      <c r="J2396" s="13"/>
      <c r="K2396" s="13"/>
      <c r="M2396" s="11"/>
      <c r="N2396" s="11"/>
    </row>
    <row r="2397" spans="1:14" ht="15.75" customHeight="1">
      <c r="A2397" s="4"/>
      <c r="B2397" s="2"/>
      <c r="C2397" s="2"/>
      <c r="G2397" s="13"/>
      <c r="I2397" s="13"/>
      <c r="J2397" s="13"/>
      <c r="K2397" s="13"/>
      <c r="M2397" s="11"/>
      <c r="N2397" s="11"/>
    </row>
    <row r="2398" spans="1:14" ht="15.75" customHeight="1">
      <c r="A2398" s="4"/>
      <c r="B2398" s="2"/>
      <c r="C2398" s="2"/>
      <c r="G2398" s="13"/>
      <c r="I2398" s="13"/>
      <c r="J2398" s="13"/>
      <c r="K2398" s="13"/>
      <c r="M2398" s="11"/>
      <c r="N2398" s="11"/>
    </row>
    <row r="2399" spans="1:14" ht="15.75" customHeight="1">
      <c r="A2399" s="4"/>
      <c r="B2399" s="2"/>
      <c r="C2399" s="2"/>
      <c r="G2399" s="13"/>
      <c r="I2399" s="13"/>
      <c r="J2399" s="13"/>
      <c r="K2399" s="13"/>
      <c r="M2399" s="11"/>
      <c r="N2399" s="11"/>
    </row>
    <row r="2400" spans="1:14" ht="15.75" customHeight="1">
      <c r="A2400" s="4"/>
      <c r="B2400" s="2"/>
      <c r="C2400" s="2"/>
      <c r="G2400" s="13"/>
      <c r="I2400" s="13"/>
      <c r="J2400" s="13"/>
      <c r="K2400" s="13"/>
      <c r="M2400" s="11"/>
      <c r="N2400" s="11"/>
    </row>
    <row r="2401" spans="1:14" ht="15.75" customHeight="1">
      <c r="A2401" s="4"/>
      <c r="B2401" s="2"/>
      <c r="C2401" s="2"/>
      <c r="G2401" s="13"/>
      <c r="I2401" s="13"/>
      <c r="J2401" s="13"/>
      <c r="K2401" s="13"/>
      <c r="M2401" s="11"/>
      <c r="N2401" s="11"/>
    </row>
    <row r="2402" spans="1:14" ht="15.75" customHeight="1">
      <c r="A2402" s="4"/>
      <c r="B2402" s="2"/>
      <c r="C2402" s="2"/>
      <c r="G2402" s="13"/>
      <c r="I2402" s="13"/>
      <c r="J2402" s="13"/>
      <c r="K2402" s="13"/>
      <c r="M2402" s="11"/>
      <c r="N2402" s="11"/>
    </row>
    <row r="2403" spans="1:14" ht="15.75" customHeight="1">
      <c r="A2403" s="4"/>
      <c r="B2403" s="2"/>
      <c r="C2403" s="2"/>
      <c r="G2403" s="13"/>
      <c r="I2403" s="13"/>
      <c r="J2403" s="13"/>
      <c r="K2403" s="13"/>
      <c r="M2403" s="11"/>
      <c r="N2403" s="11"/>
    </row>
    <row r="2404" spans="1:14" ht="15.75" customHeight="1">
      <c r="A2404" s="4"/>
      <c r="B2404" s="2"/>
      <c r="C2404" s="2"/>
      <c r="G2404" s="13"/>
      <c r="I2404" s="13"/>
      <c r="J2404" s="13"/>
      <c r="K2404" s="13"/>
      <c r="M2404" s="11"/>
      <c r="N2404" s="11"/>
    </row>
    <row r="2405" spans="1:14" ht="15.75" customHeight="1">
      <c r="A2405" s="4"/>
      <c r="B2405" s="2"/>
      <c r="C2405" s="2"/>
      <c r="G2405" s="13"/>
      <c r="I2405" s="13"/>
      <c r="J2405" s="13"/>
      <c r="K2405" s="13"/>
      <c r="M2405" s="11"/>
      <c r="N2405" s="11"/>
    </row>
    <row r="2406" spans="1:14" ht="15.75" customHeight="1">
      <c r="A2406" s="9"/>
      <c r="B2406" s="2"/>
      <c r="C2406" s="2"/>
      <c r="G2406" s="13"/>
      <c r="I2406" s="13"/>
      <c r="J2406" s="13"/>
      <c r="K2406" s="13"/>
      <c r="M2406" s="11"/>
      <c r="N2406" s="11"/>
    </row>
    <row r="2407" spans="1:14" ht="15.75" customHeight="1">
      <c r="A2407" s="4"/>
      <c r="B2407" s="2"/>
      <c r="C2407" s="2"/>
      <c r="G2407" s="13"/>
      <c r="I2407" s="13"/>
      <c r="J2407" s="13"/>
      <c r="K2407" s="13"/>
      <c r="M2407" s="11"/>
      <c r="N2407" s="11"/>
    </row>
    <row r="2408" spans="1:14" ht="15.75" customHeight="1">
      <c r="A2408" s="4"/>
      <c r="B2408" s="2"/>
      <c r="C2408" s="2"/>
      <c r="G2408" s="13"/>
      <c r="I2408" s="13"/>
      <c r="J2408" s="13"/>
      <c r="K2408" s="13"/>
      <c r="M2408" s="11"/>
      <c r="N2408" s="11"/>
    </row>
    <row r="2409" spans="1:14" ht="15.75" customHeight="1">
      <c r="A2409" s="4"/>
      <c r="B2409" s="2"/>
      <c r="C2409" s="2"/>
      <c r="G2409" s="13"/>
      <c r="I2409" s="13"/>
      <c r="J2409" s="13"/>
      <c r="K2409" s="13"/>
      <c r="M2409" s="11"/>
      <c r="N2409" s="11"/>
    </row>
    <row r="2410" spans="1:14" ht="15.75" customHeight="1">
      <c r="A2410" s="4"/>
      <c r="B2410" s="2"/>
      <c r="C2410" s="2"/>
      <c r="G2410" s="13"/>
      <c r="I2410" s="13"/>
      <c r="J2410" s="13"/>
      <c r="K2410" s="13"/>
      <c r="M2410" s="11"/>
      <c r="N2410" s="11"/>
    </row>
    <row r="2411" spans="1:14" ht="15.75" customHeight="1">
      <c r="A2411" s="4"/>
      <c r="B2411" s="2"/>
      <c r="C2411" s="2"/>
      <c r="G2411" s="13"/>
      <c r="I2411" s="13"/>
      <c r="J2411" s="13"/>
      <c r="K2411" s="13"/>
      <c r="M2411" s="11"/>
      <c r="N2411" s="11"/>
    </row>
    <row r="2412" spans="1:14" ht="15.75" customHeight="1">
      <c r="A2412" s="4"/>
      <c r="B2412" s="2"/>
      <c r="C2412" s="2"/>
      <c r="G2412" s="13"/>
      <c r="I2412" s="13"/>
      <c r="J2412" s="13"/>
      <c r="K2412" s="13"/>
      <c r="M2412" s="11"/>
      <c r="N2412" s="11"/>
    </row>
    <row r="2413" spans="1:14" ht="15.75" customHeight="1">
      <c r="A2413" s="4"/>
      <c r="B2413" s="2"/>
      <c r="C2413" s="2"/>
      <c r="G2413" s="13"/>
      <c r="I2413" s="13"/>
      <c r="J2413" s="13"/>
      <c r="K2413" s="13"/>
      <c r="M2413" s="11"/>
      <c r="N2413" s="11"/>
    </row>
    <row r="2414" spans="1:14" ht="15.75" customHeight="1">
      <c r="A2414" s="4"/>
      <c r="B2414" s="2"/>
      <c r="C2414" s="2"/>
      <c r="G2414" s="13"/>
      <c r="I2414" s="13"/>
      <c r="J2414" s="13"/>
      <c r="K2414" s="13"/>
      <c r="M2414" s="11"/>
      <c r="N2414" s="11"/>
    </row>
    <row r="2415" spans="1:14" ht="15.75" customHeight="1">
      <c r="A2415" s="4"/>
      <c r="B2415" s="2"/>
      <c r="C2415" s="2"/>
      <c r="G2415" s="13"/>
      <c r="I2415" s="13"/>
      <c r="J2415" s="13"/>
      <c r="K2415" s="13"/>
      <c r="M2415" s="11"/>
      <c r="N2415" s="11"/>
    </row>
    <row r="2416" spans="1:14" ht="15.75" customHeight="1">
      <c r="A2416" s="4"/>
      <c r="B2416" s="2"/>
      <c r="C2416" s="2"/>
      <c r="G2416" s="13"/>
      <c r="I2416" s="13"/>
      <c r="J2416" s="13"/>
      <c r="K2416" s="13"/>
      <c r="M2416" s="11"/>
      <c r="N2416" s="11"/>
    </row>
    <row r="2417" spans="1:14" ht="15.75" customHeight="1">
      <c r="A2417" s="4"/>
      <c r="B2417" s="2"/>
      <c r="C2417" s="2"/>
      <c r="G2417" s="13"/>
      <c r="I2417" s="13"/>
      <c r="J2417" s="13"/>
      <c r="K2417" s="13"/>
      <c r="M2417" s="11"/>
      <c r="N2417" s="11"/>
    </row>
    <row r="2418" spans="1:14" ht="15.75" customHeight="1">
      <c r="A2418" s="9"/>
      <c r="B2418" s="2"/>
      <c r="C2418" s="2"/>
      <c r="G2418" s="13"/>
      <c r="I2418" s="13"/>
      <c r="J2418" s="13"/>
      <c r="K2418" s="13"/>
      <c r="M2418" s="18"/>
      <c r="N2418" s="18"/>
    </row>
    <row r="2419" spans="1:14" ht="15.75" customHeight="1">
      <c r="A2419" s="4"/>
      <c r="B2419" s="2"/>
      <c r="C2419" s="2"/>
      <c r="G2419" s="13"/>
      <c r="I2419" s="13"/>
      <c r="J2419" s="13"/>
      <c r="K2419" s="13"/>
      <c r="M2419" s="11"/>
      <c r="N2419" s="11"/>
    </row>
    <row r="2420" spans="1:14" ht="15.75" customHeight="1">
      <c r="A2420" s="4"/>
      <c r="B2420" s="2"/>
      <c r="C2420" s="2"/>
      <c r="G2420" s="13"/>
      <c r="I2420" s="13"/>
      <c r="J2420" s="13"/>
      <c r="K2420" s="13"/>
      <c r="M2420" s="11"/>
      <c r="N2420" s="11"/>
    </row>
    <row r="2421" spans="1:14" ht="15.75" customHeight="1">
      <c r="A2421" s="4"/>
      <c r="B2421" s="2"/>
      <c r="C2421" s="2"/>
      <c r="G2421" s="13"/>
      <c r="I2421" s="13"/>
      <c r="J2421" s="13"/>
      <c r="K2421" s="13"/>
      <c r="M2421" s="11"/>
      <c r="N2421" s="11"/>
    </row>
    <row r="2422" spans="1:14" ht="15.75" customHeight="1">
      <c r="A2422" s="4"/>
      <c r="B2422" s="2"/>
      <c r="C2422" s="2"/>
      <c r="G2422" s="13"/>
      <c r="I2422" s="13"/>
      <c r="J2422" s="13"/>
      <c r="K2422" s="13"/>
      <c r="M2422" s="11"/>
      <c r="N2422" s="11"/>
    </row>
    <row r="2423" spans="1:14" ht="15.75" customHeight="1">
      <c r="A2423" s="4"/>
      <c r="B2423" s="2"/>
      <c r="C2423" s="2"/>
      <c r="G2423" s="13"/>
      <c r="I2423" s="13"/>
      <c r="J2423" s="13"/>
      <c r="K2423" s="13"/>
      <c r="M2423" s="11"/>
      <c r="N2423" s="11"/>
    </row>
    <row r="2424" spans="1:14" ht="15.75" customHeight="1">
      <c r="A2424" s="4"/>
      <c r="B2424" s="2"/>
      <c r="C2424" s="2"/>
      <c r="G2424" s="13"/>
      <c r="I2424" s="13"/>
      <c r="J2424" s="13"/>
      <c r="K2424" s="13"/>
      <c r="M2424" s="11"/>
      <c r="N2424" s="11"/>
    </row>
    <row r="2425" spans="1:14" ht="15.75" customHeight="1">
      <c r="A2425" s="4"/>
      <c r="B2425" s="2"/>
      <c r="C2425" s="2"/>
      <c r="G2425" s="13"/>
      <c r="I2425" s="13"/>
      <c r="J2425" s="13"/>
      <c r="K2425" s="13"/>
      <c r="M2425" s="11"/>
      <c r="N2425" s="11"/>
    </row>
    <row r="2426" spans="1:14" ht="15.75" customHeight="1">
      <c r="A2426" s="4"/>
      <c r="B2426" s="2"/>
      <c r="C2426" s="2"/>
      <c r="G2426" s="13"/>
      <c r="I2426" s="13"/>
      <c r="J2426" s="13"/>
      <c r="K2426" s="13"/>
      <c r="M2426" s="11"/>
      <c r="N2426" s="11"/>
    </row>
    <row r="2427" spans="1:14" ht="15.75" customHeight="1">
      <c r="A2427" s="4"/>
      <c r="B2427" s="2"/>
      <c r="C2427" s="2"/>
      <c r="G2427" s="13"/>
      <c r="I2427" s="13"/>
      <c r="J2427" s="13"/>
      <c r="K2427" s="13"/>
      <c r="M2427" s="11"/>
      <c r="N2427" s="11"/>
    </row>
    <row r="2428" spans="1:14" ht="15.75" customHeight="1">
      <c r="A2428" s="4"/>
      <c r="B2428" s="2"/>
      <c r="C2428" s="2"/>
      <c r="G2428" s="13"/>
      <c r="I2428" s="13"/>
      <c r="J2428" s="13"/>
      <c r="K2428" s="13"/>
      <c r="M2428" s="11"/>
      <c r="N2428" s="11"/>
    </row>
    <row r="2429" spans="1:14" ht="15.75" customHeight="1">
      <c r="A2429" s="4"/>
      <c r="B2429" s="2"/>
      <c r="C2429" s="2"/>
      <c r="G2429" s="13"/>
      <c r="I2429" s="13"/>
      <c r="J2429" s="13"/>
      <c r="K2429" s="13"/>
      <c r="M2429" s="11"/>
      <c r="N2429" s="11"/>
    </row>
    <row r="2430" spans="1:14" ht="15.75" customHeight="1">
      <c r="A2430" s="9"/>
      <c r="B2430" s="2"/>
      <c r="C2430" s="2"/>
      <c r="G2430" s="13"/>
      <c r="I2430" s="13"/>
      <c r="J2430" s="13"/>
      <c r="K2430" s="13"/>
      <c r="M2430" s="11"/>
      <c r="N2430" s="11"/>
    </row>
    <row r="2431" spans="1:14" ht="15.75" customHeight="1">
      <c r="A2431" s="4"/>
      <c r="B2431" s="2"/>
      <c r="C2431" s="2"/>
      <c r="G2431" s="13"/>
      <c r="I2431" s="13"/>
      <c r="J2431" s="13"/>
      <c r="K2431" s="13"/>
      <c r="M2431" s="11"/>
      <c r="N2431" s="11"/>
    </row>
    <row r="2432" spans="1:14" ht="15.75" customHeight="1">
      <c r="A2432" s="4"/>
      <c r="B2432" s="2"/>
      <c r="C2432" s="2"/>
      <c r="G2432" s="13"/>
      <c r="I2432" s="13"/>
      <c r="J2432" s="13"/>
      <c r="K2432" s="13"/>
      <c r="M2432" s="11"/>
      <c r="N2432" s="11"/>
    </row>
    <row r="2433" spans="1:14" ht="15.75" customHeight="1">
      <c r="A2433" s="4"/>
      <c r="B2433" s="2"/>
      <c r="C2433" s="2"/>
      <c r="G2433" s="13"/>
      <c r="I2433" s="13"/>
      <c r="J2433" s="13"/>
      <c r="K2433" s="13"/>
      <c r="M2433" s="11"/>
      <c r="N2433" s="11"/>
    </row>
    <row r="2434" spans="1:14" ht="15.75" customHeight="1">
      <c r="A2434" s="4"/>
      <c r="B2434" s="2"/>
      <c r="C2434" s="2"/>
      <c r="G2434" s="13"/>
      <c r="I2434" s="13"/>
      <c r="J2434" s="13"/>
      <c r="K2434" s="13"/>
      <c r="M2434" s="11"/>
      <c r="N2434" s="11"/>
    </row>
    <row r="2435" spans="1:14" ht="15.75" customHeight="1">
      <c r="A2435" s="4"/>
      <c r="B2435" s="2"/>
      <c r="C2435" s="2"/>
      <c r="G2435" s="13"/>
      <c r="I2435" s="13"/>
      <c r="J2435" s="13"/>
      <c r="K2435" s="13"/>
      <c r="M2435" s="11"/>
      <c r="N2435" s="11"/>
    </row>
    <row r="2436" spans="1:14" ht="15.75" customHeight="1">
      <c r="A2436" s="4"/>
      <c r="B2436" s="2"/>
      <c r="C2436" s="2"/>
      <c r="G2436" s="13"/>
      <c r="I2436" s="13"/>
      <c r="J2436" s="13"/>
      <c r="K2436" s="13"/>
      <c r="M2436" s="11"/>
      <c r="N2436" s="11"/>
    </row>
    <row r="2437" spans="1:14" ht="15.75" customHeight="1">
      <c r="A2437" s="4"/>
      <c r="B2437" s="2"/>
      <c r="C2437" s="2"/>
      <c r="G2437" s="13"/>
      <c r="I2437" s="13"/>
      <c r="J2437" s="13"/>
      <c r="K2437" s="13"/>
      <c r="M2437" s="11"/>
      <c r="N2437" s="11"/>
    </row>
    <row r="2438" spans="1:14" ht="15.75" customHeight="1">
      <c r="A2438" s="4"/>
      <c r="B2438" s="2"/>
      <c r="C2438" s="2"/>
      <c r="G2438" s="13"/>
      <c r="I2438" s="13"/>
      <c r="J2438" s="13"/>
      <c r="K2438" s="13"/>
      <c r="M2438" s="11"/>
      <c r="N2438" s="11"/>
    </row>
    <row r="2439" spans="1:14" ht="15.75" customHeight="1">
      <c r="A2439" s="4"/>
      <c r="B2439" s="2"/>
      <c r="C2439" s="2"/>
      <c r="G2439" s="13"/>
      <c r="I2439" s="13"/>
      <c r="J2439" s="13"/>
      <c r="K2439" s="13"/>
      <c r="M2439" s="11"/>
      <c r="N2439" s="11"/>
    </row>
    <row r="2440" spans="1:14" ht="15.75" customHeight="1">
      <c r="A2440" s="4"/>
      <c r="B2440" s="2"/>
      <c r="C2440" s="2"/>
      <c r="G2440" s="13"/>
      <c r="I2440" s="13"/>
      <c r="J2440" s="13"/>
      <c r="K2440" s="13"/>
      <c r="M2440" s="11"/>
      <c r="N2440" s="11"/>
    </row>
    <row r="2441" spans="1:14" ht="15.75" customHeight="1">
      <c r="A2441" s="4"/>
      <c r="B2441" s="2"/>
      <c r="C2441" s="2"/>
      <c r="G2441" s="13"/>
      <c r="I2441" s="13"/>
      <c r="J2441" s="13"/>
      <c r="K2441" s="13"/>
      <c r="M2441" s="11"/>
      <c r="N2441" s="11"/>
    </row>
    <row r="2442" spans="1:14" ht="15.75" customHeight="1">
      <c r="A2442" s="9"/>
      <c r="B2442" s="2"/>
      <c r="C2442" s="2"/>
      <c r="G2442" s="13"/>
      <c r="I2442" s="13"/>
      <c r="J2442" s="13"/>
      <c r="K2442" s="13"/>
      <c r="M2442" s="11"/>
      <c r="N2442" s="11"/>
    </row>
    <row r="2443" spans="1:14" ht="15.75" customHeight="1">
      <c r="A2443" s="4"/>
      <c r="B2443" s="2"/>
      <c r="C2443" s="2"/>
      <c r="G2443" s="13"/>
      <c r="I2443" s="13"/>
      <c r="J2443" s="13"/>
      <c r="K2443" s="13"/>
      <c r="M2443" s="11"/>
      <c r="N2443" s="11"/>
    </row>
    <row r="2444" spans="1:14" ht="15.75" customHeight="1">
      <c r="A2444" s="4"/>
      <c r="B2444" s="2"/>
      <c r="C2444" s="2"/>
      <c r="G2444" s="13"/>
      <c r="I2444" s="13"/>
      <c r="J2444" s="13"/>
      <c r="K2444" s="13"/>
      <c r="M2444" s="18"/>
      <c r="N2444" s="18"/>
    </row>
    <row r="2445" spans="1:14" ht="15.75" customHeight="1">
      <c r="A2445" s="4"/>
      <c r="B2445" s="2"/>
      <c r="C2445" s="2"/>
      <c r="G2445" s="13"/>
      <c r="I2445" s="13"/>
      <c r="J2445" s="13"/>
      <c r="K2445" s="13"/>
      <c r="M2445" s="11"/>
      <c r="N2445" s="11"/>
    </row>
    <row r="2446" spans="1:14" ht="15.75" customHeight="1">
      <c r="A2446" s="4"/>
      <c r="B2446" s="2"/>
      <c r="C2446" s="2"/>
      <c r="G2446" s="13"/>
      <c r="I2446" s="13"/>
      <c r="J2446" s="13"/>
      <c r="K2446" s="13"/>
      <c r="M2446" s="11"/>
      <c r="N2446" s="11"/>
    </row>
    <row r="2447" spans="1:14" ht="15.75" customHeight="1">
      <c r="A2447" s="4"/>
      <c r="B2447" s="2"/>
      <c r="C2447" s="2"/>
      <c r="G2447" s="13"/>
      <c r="I2447" s="13"/>
      <c r="J2447" s="13"/>
      <c r="K2447" s="13"/>
      <c r="M2447" s="11"/>
      <c r="N2447" s="11"/>
    </row>
    <row r="2448" spans="1:14" ht="15.75" customHeight="1">
      <c r="A2448" s="4"/>
      <c r="B2448" s="2"/>
      <c r="C2448" s="2"/>
      <c r="G2448" s="13"/>
      <c r="I2448" s="13"/>
      <c r="J2448" s="13"/>
      <c r="K2448" s="13"/>
      <c r="M2448" s="11"/>
      <c r="N2448" s="11"/>
    </row>
    <row r="2449" spans="1:14" ht="15.75" customHeight="1">
      <c r="A2449" s="4"/>
      <c r="B2449" s="2"/>
      <c r="C2449" s="2"/>
      <c r="G2449" s="13"/>
      <c r="I2449" s="13"/>
      <c r="J2449" s="13"/>
      <c r="K2449" s="13"/>
      <c r="M2449" s="11"/>
      <c r="N2449" s="11"/>
    </row>
    <row r="2450" spans="1:14" ht="15.75" customHeight="1">
      <c r="A2450" s="4"/>
      <c r="B2450" s="2"/>
      <c r="C2450" s="2"/>
      <c r="G2450" s="13"/>
      <c r="I2450" s="13"/>
      <c r="J2450" s="13"/>
      <c r="K2450" s="13"/>
      <c r="M2450" s="11"/>
      <c r="N2450" s="11"/>
    </row>
    <row r="2451" spans="1:14" ht="15.75" customHeight="1">
      <c r="A2451" s="4"/>
      <c r="B2451" s="2"/>
      <c r="C2451" s="2"/>
      <c r="G2451" s="13"/>
      <c r="I2451" s="13"/>
      <c r="J2451" s="13"/>
      <c r="K2451" s="13"/>
      <c r="M2451" s="11"/>
      <c r="N2451" s="11"/>
    </row>
    <row r="2452" spans="1:14" ht="15.75" customHeight="1">
      <c r="A2452" s="4"/>
      <c r="B2452" s="2"/>
      <c r="C2452" s="2"/>
      <c r="G2452" s="13"/>
      <c r="I2452" s="13"/>
      <c r="J2452" s="13"/>
      <c r="K2452" s="13"/>
      <c r="M2452" s="11"/>
      <c r="N2452" s="11"/>
    </row>
    <row r="2453" spans="1:14" ht="15.75" customHeight="1">
      <c r="A2453" s="4"/>
      <c r="B2453" s="2"/>
      <c r="C2453" s="2"/>
      <c r="G2453" s="13"/>
      <c r="I2453" s="13"/>
      <c r="J2453" s="13"/>
      <c r="K2453" s="13"/>
      <c r="M2453" s="11"/>
      <c r="N2453" s="11"/>
    </row>
    <row r="2454" spans="1:14" ht="15.75" customHeight="1">
      <c r="A2454" s="9"/>
      <c r="B2454" s="2"/>
      <c r="C2454" s="2"/>
      <c r="G2454" s="13"/>
      <c r="I2454" s="13"/>
      <c r="J2454" s="13"/>
      <c r="K2454" s="13"/>
      <c r="M2454" s="11"/>
      <c r="N2454" s="11"/>
    </row>
    <row r="2455" spans="1:14" ht="15.75" customHeight="1">
      <c r="A2455" s="4"/>
      <c r="B2455" s="2"/>
      <c r="C2455" s="2"/>
      <c r="G2455" s="13"/>
      <c r="I2455" s="13"/>
      <c r="J2455" s="13"/>
      <c r="K2455" s="13"/>
      <c r="M2455" s="11"/>
      <c r="N2455" s="11"/>
    </row>
    <row r="2456" spans="1:14" ht="15.75" customHeight="1">
      <c r="A2456" s="4"/>
      <c r="B2456" s="2"/>
      <c r="C2456" s="2"/>
      <c r="G2456" s="13"/>
      <c r="I2456" s="13"/>
      <c r="J2456" s="13"/>
      <c r="K2456" s="13"/>
      <c r="M2456" s="11"/>
      <c r="N2456" s="11"/>
    </row>
    <row r="2457" spans="1:14" ht="15.75" customHeight="1">
      <c r="A2457" s="4"/>
      <c r="B2457" s="2"/>
      <c r="C2457" s="2"/>
      <c r="G2457" s="13"/>
      <c r="I2457" s="13"/>
      <c r="J2457" s="13"/>
      <c r="K2457" s="13"/>
      <c r="M2457" s="11"/>
      <c r="N2457" s="11"/>
    </row>
    <row r="2458" spans="1:14" ht="15.75" customHeight="1">
      <c r="A2458" s="4"/>
      <c r="B2458" s="2"/>
      <c r="C2458" s="2"/>
      <c r="G2458" s="13"/>
      <c r="I2458" s="13"/>
      <c r="J2458" s="13"/>
      <c r="K2458" s="13"/>
      <c r="M2458" s="11"/>
      <c r="N2458" s="11"/>
    </row>
    <row r="2459" spans="1:14" ht="15.75" customHeight="1">
      <c r="A2459" s="4"/>
      <c r="B2459" s="2"/>
      <c r="C2459" s="2"/>
      <c r="G2459" s="13"/>
      <c r="I2459" s="13"/>
      <c r="J2459" s="13"/>
      <c r="K2459" s="13"/>
      <c r="M2459" s="11"/>
      <c r="N2459" s="11"/>
    </row>
    <row r="2460" spans="1:14" ht="15.75" customHeight="1">
      <c r="A2460" s="4"/>
      <c r="B2460" s="2"/>
      <c r="C2460" s="2"/>
      <c r="G2460" s="13"/>
      <c r="I2460" s="13"/>
      <c r="J2460" s="13"/>
      <c r="K2460" s="13"/>
      <c r="M2460" s="11"/>
      <c r="N2460" s="11"/>
    </row>
    <row r="2461" spans="1:14" ht="15.75" customHeight="1">
      <c r="A2461" s="4"/>
      <c r="B2461" s="2"/>
      <c r="C2461" s="2"/>
      <c r="G2461" s="13"/>
      <c r="I2461" s="13"/>
      <c r="J2461" s="13"/>
      <c r="K2461" s="13"/>
      <c r="M2461" s="11"/>
      <c r="N2461" s="11"/>
    </row>
    <row r="2462" spans="1:14" ht="15.75" customHeight="1">
      <c r="A2462" s="4"/>
      <c r="B2462" s="2"/>
      <c r="C2462" s="2"/>
      <c r="G2462" s="13"/>
      <c r="I2462" s="13"/>
      <c r="J2462" s="13"/>
      <c r="K2462" s="13"/>
      <c r="M2462" s="11"/>
      <c r="N2462" s="11"/>
    </row>
    <row r="2463" spans="1:14" ht="15.75" customHeight="1">
      <c r="A2463" s="4"/>
      <c r="B2463" s="2"/>
      <c r="C2463" s="2"/>
      <c r="G2463" s="13"/>
      <c r="I2463" s="13"/>
      <c r="J2463" s="13"/>
      <c r="K2463" s="13"/>
      <c r="M2463" s="11"/>
      <c r="N2463" s="11"/>
    </row>
    <row r="2464" spans="1:14" ht="15.75" customHeight="1">
      <c r="A2464" s="4"/>
      <c r="B2464" s="2"/>
      <c r="C2464" s="2"/>
      <c r="G2464" s="13"/>
      <c r="I2464" s="13"/>
      <c r="J2464" s="13"/>
      <c r="K2464" s="13"/>
      <c r="M2464" s="11"/>
      <c r="N2464" s="11"/>
    </row>
    <row r="2465" spans="1:14" ht="15.75" customHeight="1">
      <c r="A2465" s="4"/>
      <c r="B2465" s="2"/>
      <c r="C2465" s="2"/>
      <c r="G2465" s="13"/>
      <c r="I2465" s="13"/>
      <c r="J2465" s="13"/>
      <c r="K2465" s="13"/>
      <c r="M2465" s="11"/>
      <c r="N2465" s="11"/>
    </row>
    <row r="2466" spans="1:14" ht="15.75" customHeight="1">
      <c r="A2466" s="9"/>
      <c r="B2466" s="2"/>
      <c r="C2466" s="2"/>
      <c r="G2466" s="13"/>
      <c r="I2466" s="13"/>
      <c r="J2466" s="13"/>
      <c r="K2466" s="13"/>
      <c r="M2466" s="11"/>
      <c r="N2466" s="11"/>
    </row>
    <row r="2467" spans="1:14" ht="15.75" customHeight="1">
      <c r="A2467" s="4"/>
      <c r="B2467" s="2"/>
      <c r="C2467" s="2"/>
      <c r="G2467" s="13"/>
      <c r="I2467" s="13"/>
      <c r="J2467" s="13"/>
      <c r="K2467" s="13"/>
      <c r="M2467" s="11"/>
      <c r="N2467" s="11"/>
    </row>
    <row r="2468" spans="1:14" ht="15.75" customHeight="1">
      <c r="A2468" s="4"/>
      <c r="B2468" s="2"/>
      <c r="C2468" s="2"/>
      <c r="G2468" s="13"/>
      <c r="I2468" s="13"/>
      <c r="J2468" s="13"/>
      <c r="K2468" s="13"/>
      <c r="M2468" s="11"/>
      <c r="N2468" s="11"/>
    </row>
    <row r="2469" spans="1:14" ht="15.75" customHeight="1">
      <c r="A2469" s="4"/>
      <c r="B2469" s="2"/>
      <c r="C2469" s="2"/>
      <c r="G2469" s="13"/>
      <c r="I2469" s="13"/>
      <c r="J2469" s="13"/>
      <c r="K2469" s="13"/>
      <c r="M2469" s="11"/>
      <c r="N2469" s="11"/>
    </row>
    <row r="2470" spans="1:14" ht="15.75" customHeight="1">
      <c r="A2470" s="4"/>
      <c r="B2470" s="2"/>
      <c r="C2470" s="2"/>
      <c r="G2470" s="13"/>
      <c r="I2470" s="13"/>
      <c r="J2470" s="13"/>
      <c r="K2470" s="13"/>
      <c r="M2470" s="18"/>
      <c r="N2470" s="18"/>
    </row>
    <row r="2471" spans="1:14" ht="15.75" customHeight="1">
      <c r="A2471" s="4"/>
      <c r="B2471" s="2"/>
      <c r="C2471" s="2"/>
      <c r="G2471" s="13"/>
      <c r="I2471" s="13"/>
      <c r="J2471" s="13"/>
      <c r="K2471" s="13"/>
      <c r="M2471" s="11"/>
      <c r="N2471" s="11"/>
    </row>
    <row r="2472" spans="1:14" ht="15.75" customHeight="1">
      <c r="A2472" s="4"/>
      <c r="B2472" s="2"/>
      <c r="C2472" s="2"/>
      <c r="G2472" s="13"/>
      <c r="I2472" s="13"/>
      <c r="J2472" s="13"/>
      <c r="K2472" s="13"/>
      <c r="M2472" s="13"/>
      <c r="N2472" s="13"/>
    </row>
    <row r="2473" spans="1:14" ht="15.75" customHeight="1">
      <c r="A2473" s="4"/>
      <c r="B2473" s="2"/>
      <c r="C2473" s="2"/>
      <c r="G2473" s="13"/>
      <c r="I2473" s="13"/>
      <c r="J2473" s="13"/>
      <c r="K2473" s="13"/>
      <c r="M2473" s="13"/>
      <c r="N2473" s="13"/>
    </row>
    <row r="2474" spans="1:14" ht="15.75" customHeight="1">
      <c r="A2474" s="4"/>
      <c r="B2474" s="2"/>
      <c r="C2474" s="2"/>
      <c r="G2474" s="13"/>
      <c r="I2474" s="13"/>
      <c r="J2474" s="13"/>
      <c r="K2474" s="13"/>
      <c r="M2474" s="13"/>
      <c r="N2474" s="13"/>
    </row>
    <row r="2475" spans="1:14" ht="15.75" customHeight="1">
      <c r="A2475" s="4"/>
      <c r="B2475" s="2"/>
      <c r="C2475" s="2"/>
      <c r="G2475" s="13"/>
      <c r="I2475" s="13"/>
      <c r="J2475" s="13"/>
      <c r="K2475" s="13"/>
      <c r="M2475" s="13"/>
      <c r="N2475" s="13"/>
    </row>
    <row r="2476" spans="1:14" ht="15.75" customHeight="1">
      <c r="A2476" s="4"/>
      <c r="B2476" s="2"/>
      <c r="C2476" s="2"/>
      <c r="G2476" s="13"/>
      <c r="I2476" s="13"/>
      <c r="J2476" s="13"/>
      <c r="K2476" s="13"/>
      <c r="M2476" s="13"/>
      <c r="N2476" s="13"/>
    </row>
    <row r="2477" spans="1:14" ht="15.75" customHeight="1">
      <c r="A2477" s="4"/>
      <c r="B2477" s="2"/>
      <c r="C2477" s="2"/>
      <c r="G2477" s="13"/>
      <c r="I2477" s="13"/>
      <c r="J2477" s="13"/>
      <c r="K2477" s="13"/>
      <c r="M2477" s="13"/>
      <c r="N2477" s="13"/>
    </row>
    <row r="2478" spans="1:14" ht="15.75" customHeight="1">
      <c r="A2478" s="9"/>
      <c r="B2478" s="2"/>
      <c r="C2478" s="2"/>
      <c r="G2478" s="13"/>
      <c r="I2478" s="13"/>
      <c r="J2478" s="13"/>
      <c r="K2478" s="13"/>
      <c r="M2478" s="13"/>
      <c r="N2478" s="13"/>
    </row>
    <row r="2479" spans="1:14" ht="15.75" customHeight="1">
      <c r="A2479" s="4"/>
      <c r="B2479" s="2"/>
      <c r="C2479" s="2"/>
      <c r="G2479" s="13"/>
      <c r="I2479" s="13"/>
      <c r="J2479" s="13"/>
      <c r="K2479" s="13"/>
      <c r="M2479" s="13"/>
      <c r="N2479" s="13"/>
    </row>
    <row r="2480" spans="1:14" ht="15.75" customHeight="1">
      <c r="A2480" s="4"/>
      <c r="B2480" s="2"/>
      <c r="C2480" s="2"/>
      <c r="G2480" s="13"/>
      <c r="I2480" s="13"/>
      <c r="J2480" s="13"/>
      <c r="K2480" s="13"/>
      <c r="M2480" s="13"/>
      <c r="N2480" s="13"/>
    </row>
    <row r="2481" spans="1:14" ht="15.75" customHeight="1">
      <c r="A2481" s="4"/>
      <c r="B2481" s="2"/>
      <c r="C2481" s="2"/>
      <c r="G2481" s="13"/>
      <c r="I2481" s="13"/>
      <c r="J2481" s="13"/>
      <c r="K2481" s="13"/>
      <c r="M2481" s="13"/>
      <c r="N2481" s="13"/>
    </row>
    <row r="2482" spans="1:14" ht="15.75" customHeight="1">
      <c r="A2482" s="4"/>
      <c r="B2482" s="2"/>
      <c r="C2482" s="2"/>
      <c r="G2482" s="13"/>
      <c r="I2482" s="13"/>
      <c r="J2482" s="13"/>
      <c r="K2482" s="13"/>
      <c r="M2482" s="13"/>
      <c r="N2482" s="13"/>
    </row>
    <row r="2483" spans="1:14" ht="15.75" customHeight="1">
      <c r="A2483" s="4"/>
      <c r="B2483" s="2"/>
      <c r="C2483" s="2"/>
      <c r="G2483" s="13"/>
      <c r="I2483" s="13"/>
      <c r="J2483" s="13"/>
      <c r="K2483" s="13"/>
      <c r="M2483" s="13"/>
      <c r="N2483" s="13"/>
    </row>
    <row r="2484" spans="1:14" ht="15.75" customHeight="1">
      <c r="A2484" s="4"/>
      <c r="B2484" s="2"/>
      <c r="C2484" s="2"/>
      <c r="G2484" s="13"/>
      <c r="I2484" s="13"/>
      <c r="J2484" s="13"/>
      <c r="K2484" s="13"/>
      <c r="M2484" s="13"/>
      <c r="N2484" s="13"/>
    </row>
    <row r="2485" spans="1:14" ht="15.75" customHeight="1">
      <c r="A2485" s="4"/>
      <c r="B2485" s="2"/>
      <c r="C2485" s="2"/>
      <c r="G2485" s="13"/>
      <c r="I2485" s="13"/>
      <c r="J2485" s="13"/>
      <c r="K2485" s="13"/>
      <c r="M2485" s="13"/>
      <c r="N2485" s="13"/>
    </row>
    <row r="2486" spans="1:14" ht="15.75" customHeight="1">
      <c r="A2486" s="4"/>
      <c r="B2486" s="2"/>
      <c r="C2486" s="2"/>
      <c r="G2486" s="13"/>
      <c r="I2486" s="13"/>
      <c r="J2486" s="13"/>
      <c r="K2486" s="13"/>
      <c r="M2486" s="13"/>
      <c r="N2486" s="13"/>
    </row>
    <row r="2487" spans="1:14" ht="15.75" customHeight="1">
      <c r="A2487" s="4"/>
      <c r="B2487" s="2"/>
      <c r="C2487" s="2"/>
      <c r="G2487" s="13"/>
      <c r="I2487" s="13"/>
      <c r="J2487" s="13"/>
      <c r="K2487" s="13"/>
      <c r="M2487" s="13"/>
      <c r="N2487" s="13"/>
    </row>
    <row r="2488" spans="1:14" ht="15.75" customHeight="1">
      <c r="A2488" s="4"/>
      <c r="B2488" s="2"/>
      <c r="C2488" s="2"/>
      <c r="G2488" s="13"/>
      <c r="I2488" s="13"/>
      <c r="J2488" s="13"/>
      <c r="K2488" s="13"/>
      <c r="M2488" s="13"/>
      <c r="N2488" s="13"/>
    </row>
    <row r="2489" spans="1:14" ht="15.75" customHeight="1">
      <c r="A2489" s="4"/>
      <c r="B2489" s="2"/>
      <c r="C2489" s="2"/>
      <c r="G2489" s="13"/>
      <c r="I2489" s="13"/>
      <c r="J2489" s="13"/>
      <c r="K2489" s="13"/>
      <c r="M2489" s="13"/>
      <c r="N2489" s="13"/>
    </row>
    <row r="2490" spans="1:14" ht="15.75" customHeight="1">
      <c r="A2490" s="9"/>
      <c r="B2490" s="2"/>
      <c r="C2490" s="2"/>
      <c r="G2490" s="13"/>
      <c r="I2490" s="13"/>
      <c r="J2490" s="13"/>
      <c r="K2490" s="13"/>
      <c r="M2490" s="13"/>
      <c r="N2490" s="13"/>
    </row>
    <row r="2491" spans="1:14" ht="15.75" customHeight="1">
      <c r="A2491" s="4"/>
      <c r="B2491" s="2"/>
      <c r="C2491" s="2"/>
      <c r="G2491" s="13"/>
      <c r="I2491" s="13"/>
      <c r="J2491" s="13"/>
      <c r="K2491" s="13"/>
      <c r="M2491" s="13"/>
      <c r="N2491" s="13"/>
    </row>
    <row r="2492" spans="1:14" ht="15.75" customHeight="1">
      <c r="A2492" s="4"/>
      <c r="B2492" s="2"/>
      <c r="C2492" s="2"/>
      <c r="G2492" s="13"/>
      <c r="I2492" s="13"/>
      <c r="J2492" s="13"/>
      <c r="K2492" s="13"/>
      <c r="M2492" s="13"/>
      <c r="N2492" s="13"/>
    </row>
    <row r="2493" spans="1:14" ht="15.75" customHeight="1">
      <c r="A2493" s="4"/>
      <c r="B2493" s="2"/>
      <c r="C2493" s="2"/>
      <c r="G2493" s="13"/>
      <c r="I2493" s="13"/>
      <c r="J2493" s="13"/>
      <c r="K2493" s="13"/>
      <c r="M2493" s="13"/>
      <c r="N2493" s="13"/>
    </row>
    <row r="2494" spans="1:14" ht="15.75" customHeight="1">
      <c r="A2494" s="4"/>
      <c r="B2494" s="2"/>
      <c r="C2494" s="2"/>
      <c r="G2494" s="13"/>
      <c r="I2494" s="13"/>
      <c r="J2494" s="13"/>
      <c r="K2494" s="13"/>
      <c r="M2494" s="13"/>
      <c r="N2494" s="13"/>
    </row>
    <row r="2495" spans="1:14" ht="15.75" customHeight="1">
      <c r="A2495" s="4"/>
      <c r="B2495" s="2"/>
      <c r="C2495" s="2"/>
      <c r="G2495" s="13"/>
      <c r="I2495" s="13"/>
      <c r="J2495" s="13"/>
      <c r="K2495" s="13"/>
      <c r="M2495" s="13"/>
      <c r="N2495" s="13"/>
    </row>
    <row r="2496" spans="1:14" ht="15.75" customHeight="1">
      <c r="A2496" s="4"/>
      <c r="B2496" s="2"/>
      <c r="C2496" s="2"/>
      <c r="G2496" s="13"/>
      <c r="I2496" s="13"/>
      <c r="J2496" s="13"/>
      <c r="K2496" s="13"/>
      <c r="M2496" s="13"/>
      <c r="N2496" s="13"/>
    </row>
    <row r="2497" spans="1:14" ht="15.75" customHeight="1">
      <c r="A2497" s="4"/>
      <c r="B2497" s="2"/>
      <c r="C2497" s="2"/>
      <c r="G2497" s="13"/>
      <c r="I2497" s="13"/>
      <c r="J2497" s="13"/>
      <c r="K2497" s="13"/>
      <c r="M2497" s="13"/>
      <c r="N2497" s="13"/>
    </row>
    <row r="2498" spans="1:14" ht="15.75" customHeight="1">
      <c r="A2498" s="4"/>
      <c r="B2498" s="2"/>
      <c r="C2498" s="2"/>
      <c r="G2498" s="13"/>
      <c r="I2498" s="13"/>
      <c r="J2498" s="13"/>
      <c r="K2498" s="13"/>
      <c r="M2498" s="13"/>
      <c r="N2498" s="13"/>
    </row>
    <row r="2499" spans="1:14" ht="15.75" customHeight="1">
      <c r="A2499" s="4"/>
      <c r="B2499" s="2"/>
      <c r="C2499" s="2"/>
      <c r="G2499" s="13"/>
      <c r="I2499" s="13"/>
      <c r="J2499" s="13"/>
      <c r="K2499" s="13"/>
      <c r="M2499" s="13"/>
      <c r="N2499" s="13"/>
    </row>
    <row r="2500" spans="1:14" ht="15.75" customHeight="1">
      <c r="A2500" s="4"/>
      <c r="B2500" s="2"/>
      <c r="C2500" s="2"/>
      <c r="G2500" s="13"/>
      <c r="I2500" s="13"/>
      <c r="J2500" s="13"/>
      <c r="K2500" s="13"/>
      <c r="M2500" s="13"/>
      <c r="N2500" s="13"/>
    </row>
    <row r="2501" spans="1:14" ht="15.75" customHeight="1">
      <c r="A2501" s="4"/>
      <c r="B2501" s="2"/>
      <c r="C2501" s="2"/>
      <c r="G2501" s="13"/>
      <c r="I2501" s="13"/>
      <c r="J2501" s="13"/>
      <c r="K2501" s="13"/>
      <c r="M2501" s="13"/>
      <c r="N2501" s="13"/>
    </row>
    <row r="2502" spans="1:14" ht="15.75" customHeight="1">
      <c r="A2502" s="9"/>
      <c r="B2502" s="2"/>
      <c r="C2502" s="2"/>
      <c r="G2502" s="13"/>
      <c r="I2502" s="13"/>
      <c r="J2502" s="13"/>
      <c r="K2502" s="13"/>
      <c r="M2502" s="13"/>
      <c r="N2502" s="13"/>
    </row>
    <row r="2503" spans="1:14" ht="15.75" customHeight="1">
      <c r="A2503" s="4"/>
      <c r="B2503" s="2"/>
      <c r="C2503" s="2"/>
      <c r="G2503" s="13"/>
      <c r="I2503" s="13"/>
      <c r="J2503" s="13"/>
      <c r="K2503" s="13"/>
      <c r="M2503" s="13"/>
      <c r="N2503" s="13"/>
    </row>
    <row r="2504" spans="1:14" ht="15.75" customHeight="1">
      <c r="A2504" s="4"/>
      <c r="B2504" s="2"/>
      <c r="C2504" s="2"/>
      <c r="G2504" s="13"/>
      <c r="I2504" s="13"/>
      <c r="J2504" s="13"/>
      <c r="K2504" s="13"/>
      <c r="M2504" s="13"/>
      <c r="N2504" s="13"/>
    </row>
    <row r="2505" spans="1:14" ht="15.75" customHeight="1">
      <c r="A2505" s="4"/>
      <c r="B2505" s="2"/>
      <c r="C2505" s="2"/>
      <c r="G2505" s="13"/>
      <c r="I2505" s="13"/>
      <c r="J2505" s="13"/>
      <c r="K2505" s="13"/>
      <c r="M2505" s="13"/>
      <c r="N2505" s="13"/>
    </row>
    <row r="2506" spans="1:14" ht="15.75" customHeight="1">
      <c r="A2506" s="4"/>
      <c r="B2506" s="2"/>
      <c r="C2506" s="2"/>
      <c r="G2506" s="13"/>
      <c r="I2506" s="13"/>
      <c r="J2506" s="13"/>
      <c r="K2506" s="13"/>
      <c r="M2506" s="13"/>
      <c r="N2506" s="13"/>
    </row>
    <row r="2507" spans="1:14" ht="15.75" customHeight="1">
      <c r="A2507" s="4"/>
      <c r="B2507" s="2"/>
      <c r="C2507" s="2"/>
      <c r="G2507" s="13"/>
      <c r="I2507" s="13"/>
      <c r="J2507" s="13"/>
      <c r="K2507" s="13"/>
      <c r="M2507" s="13"/>
      <c r="N2507" s="13"/>
    </row>
    <row r="2508" spans="1:14" ht="15.75" customHeight="1">
      <c r="A2508" s="4"/>
      <c r="B2508" s="2"/>
      <c r="C2508" s="2"/>
      <c r="G2508" s="13"/>
      <c r="I2508" s="13"/>
      <c r="J2508" s="13"/>
      <c r="K2508" s="13"/>
      <c r="M2508" s="13"/>
      <c r="N2508" s="13"/>
    </row>
    <row r="2509" spans="1:14" ht="15.75" customHeight="1">
      <c r="A2509" s="4"/>
      <c r="B2509" s="2"/>
      <c r="C2509" s="2"/>
      <c r="G2509" s="13"/>
      <c r="I2509" s="13"/>
      <c r="J2509" s="13"/>
      <c r="K2509" s="13"/>
      <c r="M2509" s="13"/>
      <c r="N2509" s="13"/>
    </row>
    <row r="2510" spans="1:14" ht="15.75" customHeight="1">
      <c r="A2510" s="4"/>
      <c r="B2510" s="2"/>
      <c r="C2510" s="2"/>
      <c r="G2510" s="13"/>
      <c r="I2510" s="13"/>
      <c r="J2510" s="13"/>
      <c r="K2510" s="13"/>
      <c r="M2510" s="13"/>
      <c r="N2510" s="13"/>
    </row>
    <row r="2511" spans="1:14" ht="15.75" customHeight="1">
      <c r="A2511" s="4"/>
      <c r="B2511" s="2"/>
      <c r="C2511" s="2"/>
      <c r="G2511" s="13"/>
      <c r="I2511" s="13"/>
      <c r="J2511" s="13"/>
      <c r="K2511" s="13"/>
      <c r="M2511" s="13"/>
      <c r="N2511" s="13"/>
    </row>
    <row r="2512" spans="1:14" ht="15.75" customHeight="1">
      <c r="A2512" s="4"/>
      <c r="B2512" s="2"/>
      <c r="C2512" s="2"/>
      <c r="G2512" s="13"/>
      <c r="I2512" s="13"/>
      <c r="J2512" s="13"/>
      <c r="K2512" s="13"/>
      <c r="M2512" s="13"/>
      <c r="N2512" s="13"/>
    </row>
    <row r="2513" spans="1:14" ht="15.75" customHeight="1">
      <c r="A2513" s="4"/>
      <c r="B2513" s="2"/>
      <c r="C2513" s="2"/>
      <c r="G2513" s="13"/>
      <c r="I2513" s="13"/>
      <c r="J2513" s="13"/>
      <c r="K2513" s="13"/>
      <c r="M2513" s="13"/>
      <c r="N2513" s="13"/>
    </row>
    <row r="2514" spans="1:14" ht="15.75" customHeight="1">
      <c r="A2514" s="9"/>
      <c r="B2514" s="2"/>
      <c r="C2514" s="2"/>
      <c r="G2514" s="13"/>
      <c r="I2514" s="13"/>
      <c r="J2514" s="13"/>
      <c r="K2514" s="13"/>
      <c r="M2514" s="13"/>
      <c r="N2514" s="13"/>
    </row>
    <row r="2515" spans="1:14" ht="15.75" customHeight="1">
      <c r="A2515" s="4"/>
      <c r="B2515" s="2"/>
      <c r="C2515" s="2"/>
      <c r="G2515" s="13"/>
      <c r="I2515" s="13"/>
      <c r="J2515" s="13"/>
      <c r="K2515" s="13"/>
      <c r="M2515" s="13"/>
      <c r="N2515" s="13"/>
    </row>
    <row r="2516" spans="1:14" ht="15.75" customHeight="1">
      <c r="A2516" s="4"/>
      <c r="B2516" s="2"/>
      <c r="C2516" s="2"/>
      <c r="G2516" s="13"/>
      <c r="I2516" s="13"/>
      <c r="J2516" s="13"/>
      <c r="K2516" s="13"/>
      <c r="M2516" s="13"/>
      <c r="N2516" s="13"/>
    </row>
    <row r="2517" spans="1:14" ht="15.75" customHeight="1">
      <c r="A2517" s="4"/>
      <c r="B2517" s="2"/>
      <c r="C2517" s="2"/>
      <c r="G2517" s="13"/>
      <c r="I2517" s="13"/>
      <c r="J2517" s="13"/>
      <c r="K2517" s="13"/>
      <c r="M2517" s="13"/>
      <c r="N2517" s="13"/>
    </row>
    <row r="2518" spans="1:14" ht="15.75" customHeight="1">
      <c r="A2518" s="4"/>
      <c r="B2518" s="2"/>
      <c r="C2518" s="2"/>
      <c r="G2518" s="13"/>
      <c r="I2518" s="13"/>
      <c r="J2518" s="13"/>
      <c r="K2518" s="13"/>
      <c r="M2518" s="13"/>
      <c r="N2518" s="13"/>
    </row>
    <row r="2519" spans="1:14" ht="15.75" customHeight="1">
      <c r="A2519" s="4"/>
      <c r="B2519" s="2"/>
      <c r="C2519" s="2"/>
      <c r="G2519" s="13"/>
      <c r="I2519" s="13"/>
      <c r="J2519" s="13"/>
      <c r="K2519" s="13"/>
      <c r="M2519" s="13"/>
      <c r="N2519" s="13"/>
    </row>
    <row r="2520" spans="1:14" ht="15.75" customHeight="1">
      <c r="A2520" s="4"/>
      <c r="B2520" s="2"/>
      <c r="C2520" s="2"/>
      <c r="G2520" s="13"/>
      <c r="I2520" s="13"/>
      <c r="J2520" s="13"/>
      <c r="K2520" s="13"/>
      <c r="M2520" s="13"/>
      <c r="N2520" s="13"/>
    </row>
    <row r="2521" spans="1:14" ht="15.75" customHeight="1">
      <c r="A2521" s="4"/>
      <c r="B2521" s="2"/>
      <c r="C2521" s="2"/>
      <c r="G2521" s="13"/>
      <c r="I2521" s="13"/>
      <c r="J2521" s="13"/>
      <c r="K2521" s="13"/>
      <c r="M2521" s="13"/>
      <c r="N2521" s="13"/>
    </row>
    <row r="2522" spans="1:14" ht="15.75" customHeight="1">
      <c r="A2522" s="4"/>
      <c r="B2522" s="2"/>
      <c r="C2522" s="2"/>
      <c r="G2522" s="13"/>
      <c r="I2522" s="13"/>
      <c r="J2522" s="13"/>
      <c r="K2522" s="13"/>
      <c r="M2522" s="13"/>
      <c r="N2522" s="13"/>
    </row>
    <row r="2523" spans="1:14" ht="15.75" customHeight="1">
      <c r="A2523" s="4"/>
      <c r="B2523" s="2"/>
      <c r="C2523" s="2"/>
      <c r="G2523" s="13"/>
      <c r="I2523" s="13"/>
      <c r="J2523" s="13"/>
      <c r="K2523" s="13"/>
      <c r="M2523" s="13"/>
      <c r="N2523" s="13"/>
    </row>
    <row r="2524" spans="1:14" ht="15.75" customHeight="1">
      <c r="A2524" s="4"/>
      <c r="B2524" s="2"/>
      <c r="C2524" s="2"/>
      <c r="G2524" s="13"/>
      <c r="I2524" s="13"/>
      <c r="J2524" s="13"/>
      <c r="K2524" s="13"/>
      <c r="M2524" s="13"/>
      <c r="N2524" s="13"/>
    </row>
    <row r="2525" spans="1:14" ht="15.75" customHeight="1">
      <c r="A2525" s="4"/>
      <c r="B2525" s="2"/>
      <c r="C2525" s="2"/>
      <c r="G2525" s="13"/>
      <c r="I2525" s="13"/>
      <c r="J2525" s="13"/>
      <c r="K2525" s="13"/>
      <c r="M2525" s="13"/>
      <c r="N2525" s="13"/>
    </row>
    <row r="2526" spans="1:14" ht="15.75" customHeight="1">
      <c r="A2526" s="9"/>
      <c r="B2526" s="2"/>
      <c r="C2526" s="2"/>
      <c r="G2526" s="13"/>
      <c r="I2526" s="13"/>
      <c r="J2526" s="13"/>
      <c r="K2526" s="13"/>
      <c r="M2526" s="13"/>
      <c r="N2526" s="13"/>
    </row>
    <row r="2527" spans="1:14" ht="15.75" customHeight="1">
      <c r="A2527" s="4"/>
      <c r="B2527" s="2"/>
      <c r="C2527" s="2"/>
      <c r="G2527" s="13"/>
      <c r="I2527" s="13"/>
      <c r="J2527" s="13"/>
      <c r="K2527" s="13"/>
      <c r="M2527" s="13"/>
      <c r="N2527" s="13"/>
    </row>
    <row r="2528" spans="1:14" ht="15.75" customHeight="1">
      <c r="A2528" s="4"/>
      <c r="B2528" s="2"/>
      <c r="C2528" s="2"/>
      <c r="G2528" s="13"/>
      <c r="I2528" s="13"/>
      <c r="J2528" s="13"/>
      <c r="K2528" s="13"/>
      <c r="M2528" s="13"/>
      <c r="N2528" s="13"/>
    </row>
    <row r="2529" spans="1:14" ht="15.75" customHeight="1">
      <c r="A2529" s="4"/>
      <c r="B2529" s="2"/>
      <c r="C2529" s="2"/>
      <c r="G2529" s="13"/>
      <c r="I2529" s="13"/>
      <c r="J2529" s="13"/>
      <c r="K2529" s="13"/>
      <c r="M2529" s="13"/>
      <c r="N2529" s="13"/>
    </row>
    <row r="2530" spans="1:14" ht="15.75" customHeight="1">
      <c r="A2530" s="4"/>
      <c r="B2530" s="2"/>
      <c r="C2530" s="2"/>
      <c r="G2530" s="13"/>
      <c r="I2530" s="13"/>
      <c r="J2530" s="13"/>
      <c r="K2530" s="13"/>
      <c r="M2530" s="13"/>
      <c r="N2530" s="13"/>
    </row>
    <row r="2531" spans="1:14" ht="15.75" customHeight="1">
      <c r="A2531" s="4"/>
      <c r="B2531" s="2"/>
      <c r="C2531" s="2"/>
      <c r="G2531" s="13"/>
      <c r="I2531" s="13"/>
      <c r="J2531" s="13"/>
      <c r="K2531" s="13"/>
      <c r="M2531" s="13"/>
      <c r="N2531" s="13"/>
    </row>
    <row r="2532" spans="1:14" ht="15.75" customHeight="1">
      <c r="A2532" s="4"/>
      <c r="B2532" s="2"/>
      <c r="C2532" s="2"/>
      <c r="G2532" s="13"/>
      <c r="I2532" s="13"/>
      <c r="J2532" s="13"/>
      <c r="K2532" s="13"/>
      <c r="M2532" s="13"/>
      <c r="N2532" s="13"/>
    </row>
    <row r="2533" spans="1:14" ht="15.75" customHeight="1">
      <c r="A2533" s="4"/>
      <c r="B2533" s="2"/>
      <c r="C2533" s="2"/>
      <c r="G2533" s="13"/>
      <c r="I2533" s="13"/>
      <c r="J2533" s="13"/>
      <c r="K2533" s="13"/>
      <c r="M2533" s="13"/>
      <c r="N2533" s="13"/>
    </row>
    <row r="2534" spans="1:14" ht="15.75" customHeight="1">
      <c r="A2534" s="4"/>
      <c r="B2534" s="2"/>
      <c r="C2534" s="2"/>
      <c r="G2534" s="13"/>
      <c r="I2534" s="13"/>
      <c r="J2534" s="13"/>
      <c r="K2534" s="13"/>
      <c r="M2534" s="13"/>
      <c r="N2534" s="13"/>
    </row>
    <row r="2535" spans="1:14" ht="15.75" customHeight="1">
      <c r="A2535" s="4"/>
      <c r="B2535" s="2"/>
      <c r="C2535" s="2"/>
      <c r="G2535" s="13"/>
      <c r="I2535" s="13"/>
      <c r="J2535" s="13"/>
      <c r="K2535" s="13"/>
      <c r="M2535" s="13"/>
      <c r="N2535" s="13"/>
    </row>
    <row r="2536" spans="1:14" ht="15.75" customHeight="1">
      <c r="A2536" s="4"/>
      <c r="B2536" s="2"/>
      <c r="C2536" s="2"/>
      <c r="G2536" s="13"/>
      <c r="I2536" s="13"/>
      <c r="J2536" s="13"/>
      <c r="K2536" s="13"/>
      <c r="M2536" s="13"/>
      <c r="N2536" s="13"/>
    </row>
    <row r="2537" spans="1:14" ht="15.75" customHeight="1">
      <c r="A2537" s="4"/>
      <c r="B2537" s="2"/>
      <c r="C2537" s="2"/>
      <c r="G2537" s="13"/>
      <c r="I2537" s="13"/>
      <c r="J2537" s="13"/>
      <c r="K2537" s="13"/>
      <c r="M2537" s="13"/>
      <c r="N2537" s="13"/>
    </row>
    <row r="2538" spans="1:14" ht="15.75" customHeight="1">
      <c r="A2538" s="9"/>
      <c r="B2538" s="2"/>
      <c r="C2538" s="2"/>
      <c r="G2538" s="13"/>
      <c r="I2538" s="13"/>
      <c r="J2538" s="13"/>
      <c r="K2538" s="13"/>
      <c r="M2538" s="13"/>
      <c r="N2538" s="13"/>
    </row>
    <row r="2539" spans="1:14" ht="15.75" customHeight="1">
      <c r="A2539" s="4"/>
      <c r="B2539" s="2"/>
      <c r="C2539" s="2"/>
      <c r="G2539" s="13"/>
      <c r="I2539" s="13"/>
      <c r="J2539" s="13"/>
      <c r="K2539" s="13"/>
      <c r="M2539" s="13"/>
      <c r="N2539" s="13"/>
    </row>
    <row r="2540" spans="1:14" ht="15.75" customHeight="1">
      <c r="A2540" s="4"/>
      <c r="B2540" s="2"/>
      <c r="C2540" s="2"/>
      <c r="G2540" s="13"/>
      <c r="I2540" s="13"/>
      <c r="J2540" s="13"/>
      <c r="K2540" s="13"/>
      <c r="M2540" s="13"/>
      <c r="N2540" s="13"/>
    </row>
    <row r="2541" spans="1:14" ht="15.75" customHeight="1">
      <c r="A2541" s="4"/>
      <c r="B2541" s="2"/>
      <c r="C2541" s="2"/>
      <c r="G2541" s="13"/>
      <c r="I2541" s="13"/>
      <c r="J2541" s="13"/>
      <c r="K2541" s="13"/>
      <c r="M2541" s="13"/>
      <c r="N2541" s="13"/>
    </row>
    <row r="2542" spans="1:14" ht="15.75" customHeight="1">
      <c r="A2542" s="4"/>
      <c r="B2542" s="2"/>
      <c r="C2542" s="2"/>
      <c r="G2542" s="13"/>
      <c r="I2542" s="13"/>
      <c r="J2542" s="13"/>
      <c r="K2542" s="13"/>
      <c r="M2542" s="13"/>
      <c r="N2542" s="13"/>
    </row>
    <row r="2543" spans="1:14" ht="15.75" customHeight="1">
      <c r="A2543" s="4"/>
      <c r="B2543" s="2"/>
      <c r="C2543" s="2"/>
      <c r="G2543" s="13"/>
      <c r="I2543" s="13"/>
      <c r="J2543" s="13"/>
      <c r="K2543" s="13"/>
      <c r="M2543" s="13"/>
      <c r="N2543" s="13"/>
    </row>
    <row r="2544" spans="1:14" ht="15.75" customHeight="1">
      <c r="A2544" s="4"/>
      <c r="B2544" s="2"/>
      <c r="C2544" s="2"/>
      <c r="G2544" s="13"/>
      <c r="I2544" s="13"/>
      <c r="J2544" s="13"/>
      <c r="K2544" s="13"/>
      <c r="M2544" s="13"/>
      <c r="N2544" s="13"/>
    </row>
    <row r="2545" spans="1:14" ht="15.75" customHeight="1">
      <c r="A2545" s="4"/>
      <c r="B2545" s="2"/>
      <c r="C2545" s="2"/>
      <c r="G2545" s="13"/>
      <c r="I2545" s="13"/>
      <c r="J2545" s="13"/>
      <c r="K2545" s="13"/>
      <c r="M2545" s="13"/>
      <c r="N2545" s="13"/>
    </row>
    <row r="2546" spans="1:14" ht="15.75" customHeight="1">
      <c r="A2546" s="4"/>
      <c r="B2546" s="2"/>
      <c r="C2546" s="2"/>
      <c r="G2546" s="13"/>
      <c r="I2546" s="13"/>
      <c r="J2546" s="13"/>
      <c r="K2546" s="13"/>
      <c r="M2546" s="13"/>
      <c r="N2546" s="13"/>
    </row>
    <row r="2547" spans="1:14" ht="15.75" customHeight="1">
      <c r="A2547" s="4"/>
      <c r="B2547" s="2"/>
      <c r="C2547" s="2"/>
      <c r="G2547" s="13"/>
      <c r="I2547" s="13"/>
      <c r="J2547" s="13"/>
      <c r="K2547" s="13"/>
      <c r="M2547" s="13"/>
      <c r="N2547" s="13"/>
    </row>
    <row r="2548" spans="1:14" ht="15.75" customHeight="1">
      <c r="A2548" s="4"/>
      <c r="B2548" s="2"/>
      <c r="C2548" s="2"/>
      <c r="G2548" s="13"/>
      <c r="I2548" s="13"/>
      <c r="J2548" s="13"/>
      <c r="K2548" s="13"/>
      <c r="M2548" s="13"/>
      <c r="N2548" s="13"/>
    </row>
    <row r="2549" spans="1:14" ht="15.75" customHeight="1">
      <c r="A2549" s="4"/>
      <c r="B2549" s="2"/>
      <c r="C2549" s="2"/>
      <c r="G2549" s="13"/>
      <c r="I2549" s="13"/>
      <c r="J2549" s="13"/>
      <c r="K2549" s="13"/>
      <c r="M2549" s="13"/>
      <c r="N2549" s="13"/>
    </row>
    <row r="2550" spans="1:14" ht="15.75" customHeight="1">
      <c r="A2550" s="9"/>
      <c r="B2550" s="2"/>
      <c r="C2550" s="2"/>
      <c r="G2550" s="13"/>
      <c r="I2550" s="13"/>
      <c r="J2550" s="13"/>
      <c r="K2550" s="13"/>
      <c r="M2550" s="13"/>
      <c r="N2550" s="13"/>
    </row>
    <row r="2551" spans="1:14" ht="15.75" customHeight="1">
      <c r="A2551" s="4"/>
      <c r="B2551" s="2"/>
      <c r="C2551" s="2"/>
      <c r="G2551" s="13"/>
      <c r="I2551" s="13"/>
      <c r="J2551" s="13"/>
      <c r="K2551" s="13"/>
      <c r="M2551" s="13"/>
      <c r="N2551" s="13"/>
    </row>
    <row r="2552" spans="1:14" ht="15.75" customHeight="1">
      <c r="A2552" s="4"/>
      <c r="B2552" s="2"/>
      <c r="C2552" s="2"/>
      <c r="G2552" s="13"/>
      <c r="I2552" s="13"/>
      <c r="J2552" s="13"/>
      <c r="K2552" s="13"/>
      <c r="M2552" s="13"/>
      <c r="N2552" s="13"/>
    </row>
    <row r="2553" spans="1:14" ht="15.75" customHeight="1">
      <c r="A2553" s="4"/>
      <c r="B2553" s="2"/>
      <c r="C2553" s="2"/>
      <c r="G2553" s="13"/>
      <c r="I2553" s="13"/>
      <c r="J2553" s="13"/>
      <c r="K2553" s="13"/>
      <c r="M2553" s="13"/>
      <c r="N2553" s="13"/>
    </row>
    <row r="2554" spans="1:14" ht="15.75" customHeight="1">
      <c r="A2554" s="4"/>
      <c r="B2554" s="2"/>
      <c r="C2554" s="2"/>
      <c r="G2554" s="13"/>
      <c r="I2554" s="13"/>
      <c r="J2554" s="13"/>
      <c r="K2554" s="13"/>
      <c r="M2554" s="13"/>
      <c r="N2554" s="13"/>
    </row>
    <row r="2555" spans="1:14" ht="15.75" customHeight="1">
      <c r="A2555" s="4"/>
      <c r="B2555" s="2"/>
      <c r="C2555" s="2"/>
      <c r="G2555" s="13"/>
      <c r="I2555" s="13"/>
      <c r="J2555" s="13"/>
      <c r="K2555" s="13"/>
      <c r="M2555" s="13"/>
      <c r="N2555" s="13"/>
    </row>
    <row r="2556" spans="1:14" ht="15.75" customHeight="1">
      <c r="A2556" s="4"/>
      <c r="B2556" s="2"/>
      <c r="C2556" s="2"/>
      <c r="G2556" s="13"/>
      <c r="I2556" s="13"/>
      <c r="J2556" s="13"/>
      <c r="K2556" s="13"/>
      <c r="M2556" s="13"/>
      <c r="N2556" s="13"/>
    </row>
    <row r="2557" spans="1:14" ht="15.75" customHeight="1">
      <c r="A2557" s="4"/>
      <c r="B2557" s="2"/>
      <c r="C2557" s="2"/>
      <c r="G2557" s="13"/>
      <c r="I2557" s="13"/>
      <c r="J2557" s="13"/>
      <c r="K2557" s="13"/>
      <c r="M2557" s="13"/>
      <c r="N2557" s="13"/>
    </row>
    <row r="2558" spans="1:14" ht="15.75" customHeight="1">
      <c r="A2558" s="4"/>
      <c r="B2558" s="2"/>
      <c r="C2558" s="2"/>
      <c r="G2558" s="13"/>
      <c r="I2558" s="13"/>
      <c r="J2558" s="13"/>
      <c r="K2558" s="13"/>
      <c r="M2558" s="13"/>
      <c r="N2558" s="13"/>
    </row>
    <row r="2559" spans="1:14" ht="15.75" customHeight="1">
      <c r="A2559" s="4"/>
      <c r="B2559" s="2"/>
      <c r="C2559" s="2"/>
      <c r="G2559" s="13"/>
      <c r="I2559" s="13"/>
      <c r="J2559" s="13"/>
      <c r="K2559" s="13"/>
      <c r="M2559" s="13"/>
      <c r="N2559" s="13"/>
    </row>
    <row r="2560" spans="1:14" ht="15.75" customHeight="1">
      <c r="A2560" s="4"/>
      <c r="B2560" s="2"/>
      <c r="C2560" s="2"/>
      <c r="G2560" s="13"/>
      <c r="I2560" s="13"/>
      <c r="J2560" s="13"/>
      <c r="K2560" s="13"/>
      <c r="M2560" s="13"/>
      <c r="N2560" s="13"/>
    </row>
    <row r="2561" spans="1:14" ht="15.75" customHeight="1">
      <c r="A2561" s="4"/>
      <c r="B2561" s="2"/>
      <c r="C2561" s="2"/>
      <c r="G2561" s="13"/>
      <c r="I2561" s="13"/>
      <c r="J2561" s="13"/>
      <c r="K2561" s="13"/>
      <c r="M2561" s="13"/>
      <c r="N2561" s="13"/>
    </row>
    <row r="2562" spans="1:14" ht="15.75" customHeight="1">
      <c r="A2562" s="9"/>
      <c r="B2562" s="2"/>
      <c r="C2562" s="2"/>
      <c r="G2562" s="13"/>
      <c r="I2562" s="13"/>
      <c r="J2562" s="13"/>
      <c r="K2562" s="13"/>
      <c r="M2562" s="13"/>
      <c r="N2562" s="13"/>
    </row>
    <row r="2563" spans="1:14" ht="15.75" customHeight="1">
      <c r="A2563" s="4"/>
      <c r="B2563" s="2"/>
      <c r="C2563" s="2"/>
      <c r="G2563" s="13"/>
      <c r="I2563" s="13"/>
      <c r="J2563" s="13"/>
      <c r="K2563" s="13"/>
      <c r="M2563" s="13"/>
      <c r="N2563" s="13"/>
    </row>
    <row r="2564" spans="1:14" ht="15.75" customHeight="1">
      <c r="A2564" s="4"/>
      <c r="B2564" s="2"/>
      <c r="C2564" s="2"/>
      <c r="G2564" s="13"/>
      <c r="I2564" s="13"/>
      <c r="J2564" s="13"/>
      <c r="K2564" s="13"/>
      <c r="M2564" s="13"/>
      <c r="N2564" s="13"/>
    </row>
    <row r="2565" spans="1:14" ht="15.75" customHeight="1">
      <c r="A2565" s="4"/>
      <c r="B2565" s="2"/>
      <c r="C2565" s="2"/>
      <c r="G2565" s="13"/>
      <c r="I2565" s="13"/>
      <c r="J2565" s="13"/>
      <c r="K2565" s="13"/>
      <c r="M2565" s="13"/>
      <c r="N2565" s="13"/>
    </row>
    <row r="2566" spans="1:14" ht="15.75" customHeight="1">
      <c r="A2566" s="4"/>
      <c r="B2566" s="2"/>
      <c r="C2566" s="2"/>
      <c r="G2566" s="13"/>
      <c r="I2566" s="13"/>
      <c r="J2566" s="13"/>
      <c r="K2566" s="13"/>
      <c r="M2566" s="13"/>
      <c r="N2566" s="13"/>
    </row>
    <row r="2567" spans="1:14" ht="15.75" customHeight="1">
      <c r="A2567" s="4"/>
      <c r="B2567" s="2"/>
      <c r="C2567" s="2"/>
      <c r="G2567" s="13"/>
      <c r="I2567" s="13"/>
      <c r="J2567" s="13"/>
      <c r="K2567" s="13"/>
      <c r="M2567" s="13"/>
      <c r="N2567" s="13"/>
    </row>
    <row r="2568" spans="1:14" ht="15.75" customHeight="1">
      <c r="A2568" s="4"/>
      <c r="B2568" s="2"/>
      <c r="C2568" s="2"/>
      <c r="G2568" s="13"/>
      <c r="I2568" s="13"/>
      <c r="J2568" s="13"/>
      <c r="K2568" s="13"/>
      <c r="M2568" s="13"/>
      <c r="N2568" s="13"/>
    </row>
    <row r="2569" spans="1:14" ht="15.75" customHeight="1">
      <c r="A2569" s="4"/>
      <c r="B2569" s="2"/>
      <c r="C2569" s="2"/>
      <c r="G2569" s="13"/>
      <c r="I2569" s="13"/>
      <c r="J2569" s="13"/>
      <c r="K2569" s="13"/>
      <c r="M2569" s="13"/>
      <c r="N2569" s="13"/>
    </row>
    <row r="2570" spans="1:14" ht="15.75" customHeight="1">
      <c r="A2570" s="4"/>
      <c r="B2570" s="2"/>
      <c r="C2570" s="2"/>
      <c r="G2570" s="13"/>
      <c r="I2570" s="13"/>
      <c r="J2570" s="13"/>
      <c r="K2570" s="13"/>
      <c r="M2570" s="13"/>
      <c r="N2570" s="13"/>
    </row>
    <row r="2571" spans="1:14" ht="15.75" customHeight="1">
      <c r="A2571" s="4"/>
      <c r="B2571" s="2"/>
      <c r="C2571" s="2"/>
      <c r="G2571" s="13"/>
      <c r="I2571" s="13"/>
      <c r="J2571" s="13"/>
      <c r="K2571" s="13"/>
      <c r="M2571" s="13"/>
      <c r="N2571" s="13"/>
    </row>
    <row r="2572" spans="1:14" ht="15.75" customHeight="1">
      <c r="A2572" s="4"/>
      <c r="B2572" s="2"/>
      <c r="C2572" s="2"/>
      <c r="G2572" s="13"/>
      <c r="I2572" s="13"/>
      <c r="J2572" s="13"/>
      <c r="K2572" s="13"/>
      <c r="M2572" s="13"/>
      <c r="N2572" s="13"/>
    </row>
    <row r="2573" spans="1:14" ht="15.75" customHeight="1">
      <c r="A2573" s="4"/>
      <c r="B2573" s="2"/>
      <c r="C2573" s="2"/>
      <c r="G2573" s="13"/>
      <c r="I2573" s="13"/>
      <c r="J2573" s="13"/>
      <c r="K2573" s="13"/>
      <c r="M2573" s="13"/>
      <c r="N2573" s="13"/>
    </row>
    <row r="2574" spans="1:14" ht="15.75" customHeight="1">
      <c r="A2574" s="9"/>
      <c r="B2574" s="2"/>
      <c r="C2574" s="2"/>
      <c r="G2574" s="13"/>
      <c r="I2574" s="13"/>
      <c r="J2574" s="13"/>
      <c r="K2574" s="13"/>
      <c r="M2574" s="13"/>
      <c r="N2574" s="13"/>
    </row>
    <row r="2575" spans="1:14" ht="15.75" customHeight="1">
      <c r="A2575" s="4"/>
      <c r="B2575" s="2"/>
      <c r="C2575" s="2"/>
      <c r="G2575" s="13"/>
      <c r="I2575" s="13"/>
      <c r="J2575" s="13"/>
      <c r="K2575" s="13"/>
      <c r="M2575" s="13"/>
      <c r="N2575" s="13"/>
    </row>
    <row r="2576" spans="1:14" ht="15.75" customHeight="1">
      <c r="A2576" s="4"/>
      <c r="B2576" s="2"/>
      <c r="C2576" s="2"/>
      <c r="G2576" s="13"/>
      <c r="I2576" s="13"/>
      <c r="J2576" s="13"/>
      <c r="K2576" s="13"/>
      <c r="M2576" s="13"/>
      <c r="N2576" s="13"/>
    </row>
    <row r="2577" spans="1:14" ht="15.75" customHeight="1">
      <c r="A2577" s="4"/>
      <c r="B2577" s="2"/>
      <c r="C2577" s="2"/>
      <c r="G2577" s="13"/>
      <c r="I2577" s="13"/>
      <c r="J2577" s="13"/>
      <c r="K2577" s="13"/>
      <c r="M2577" s="13"/>
      <c r="N2577" s="13"/>
    </row>
    <row r="2578" spans="1:14" ht="15.75" customHeight="1">
      <c r="A2578" s="4"/>
      <c r="B2578" s="2"/>
      <c r="C2578" s="2"/>
      <c r="G2578" s="13"/>
      <c r="I2578" s="13"/>
      <c r="J2578" s="13"/>
      <c r="K2578" s="13"/>
      <c r="M2578" s="13"/>
      <c r="N2578" s="13"/>
    </row>
    <row r="2579" spans="1:14" ht="15.75" customHeight="1">
      <c r="A2579" s="4"/>
      <c r="B2579" s="2"/>
      <c r="C2579" s="2"/>
      <c r="G2579" s="13"/>
      <c r="I2579" s="13"/>
      <c r="J2579" s="13"/>
      <c r="K2579" s="13"/>
      <c r="M2579" s="13"/>
      <c r="N2579" s="13"/>
    </row>
    <row r="2580" spans="1:14" ht="15.75" customHeight="1">
      <c r="A2580" s="4"/>
      <c r="B2580" s="2"/>
      <c r="C2580" s="2"/>
      <c r="G2580" s="13"/>
      <c r="I2580" s="13"/>
      <c r="J2580" s="13"/>
      <c r="K2580" s="13"/>
      <c r="M2580" s="13"/>
      <c r="N2580" s="13"/>
    </row>
    <row r="2581" spans="1:14" ht="15.75" customHeight="1">
      <c r="A2581" s="4"/>
      <c r="B2581" s="2"/>
      <c r="C2581" s="2"/>
      <c r="G2581" s="13"/>
      <c r="I2581" s="13"/>
      <c r="J2581" s="13"/>
      <c r="K2581" s="13"/>
      <c r="M2581" s="13"/>
      <c r="N2581" s="13"/>
    </row>
    <row r="2582" spans="1:14" ht="15.75" customHeight="1">
      <c r="A2582" s="4"/>
      <c r="B2582" s="2"/>
      <c r="C2582" s="2"/>
      <c r="G2582" s="13"/>
      <c r="I2582" s="13"/>
      <c r="J2582" s="13"/>
      <c r="K2582" s="13"/>
      <c r="M2582" s="13"/>
      <c r="N2582" s="13"/>
    </row>
    <row r="2583" spans="1:14" ht="15.75" customHeight="1">
      <c r="A2583" s="4"/>
      <c r="B2583" s="2"/>
      <c r="C2583" s="2"/>
      <c r="G2583" s="13"/>
      <c r="I2583" s="13"/>
      <c r="J2583" s="13"/>
      <c r="K2583" s="13"/>
      <c r="M2583" s="13"/>
      <c r="N2583" s="13"/>
    </row>
    <row r="2584" spans="1:14" ht="15.75" customHeight="1">
      <c r="A2584" s="4"/>
      <c r="B2584" s="2"/>
      <c r="C2584" s="2"/>
      <c r="G2584" s="13"/>
      <c r="I2584" s="13"/>
      <c r="J2584" s="13"/>
      <c r="K2584" s="13"/>
      <c r="M2584" s="13"/>
      <c r="N2584" s="13"/>
    </row>
    <row r="2585" spans="1:14" ht="15.75" customHeight="1">
      <c r="A2585" s="4"/>
      <c r="B2585" s="2"/>
      <c r="C2585" s="2"/>
      <c r="G2585" s="13"/>
      <c r="I2585" s="13"/>
      <c r="J2585" s="13"/>
      <c r="K2585" s="13"/>
      <c r="M2585" s="13"/>
      <c r="N2585" s="13"/>
    </row>
    <row r="2586" spans="1:14" ht="15.75" customHeight="1">
      <c r="A2586" s="9"/>
      <c r="B2586" s="2"/>
      <c r="C2586" s="2"/>
      <c r="G2586" s="13"/>
      <c r="I2586" s="13"/>
      <c r="J2586" s="13"/>
      <c r="K2586" s="13"/>
      <c r="M2586" s="13"/>
      <c r="N2586" s="13"/>
    </row>
    <row r="2587" spans="1:14" ht="15.75" customHeight="1">
      <c r="A2587" s="4"/>
      <c r="B2587" s="2"/>
      <c r="C2587" s="2"/>
      <c r="G2587" s="13"/>
      <c r="I2587" s="13"/>
      <c r="J2587" s="13"/>
      <c r="K2587" s="13"/>
      <c r="M2587" s="13"/>
      <c r="N2587" s="13"/>
    </row>
    <row r="2588" spans="1:14" ht="15.75" customHeight="1">
      <c r="A2588" s="4"/>
      <c r="B2588" s="2"/>
      <c r="C2588" s="2"/>
      <c r="G2588" s="13"/>
      <c r="I2588" s="13"/>
      <c r="J2588" s="13"/>
      <c r="K2588" s="13"/>
      <c r="M2588" s="13"/>
      <c r="N2588" s="13"/>
    </row>
    <row r="2589" spans="1:14" ht="15.75" customHeight="1">
      <c r="A2589" s="4"/>
      <c r="B2589" s="2"/>
      <c r="C2589" s="2"/>
      <c r="G2589" s="13"/>
      <c r="I2589" s="13"/>
      <c r="J2589" s="13"/>
      <c r="K2589" s="13"/>
      <c r="M2589" s="13"/>
      <c r="N2589" s="13"/>
    </row>
    <row r="2590" spans="1:14" ht="15.75" customHeight="1">
      <c r="A2590" s="4"/>
      <c r="B2590" s="2"/>
      <c r="C2590" s="2"/>
      <c r="G2590" s="13"/>
      <c r="I2590" s="13"/>
      <c r="J2590" s="13"/>
      <c r="K2590" s="13"/>
      <c r="M2590" s="13"/>
      <c r="N2590" s="13"/>
    </row>
    <row r="2591" spans="1:14" ht="15.75" customHeight="1">
      <c r="A2591" s="4"/>
      <c r="B2591" s="2"/>
      <c r="C2591" s="2"/>
      <c r="G2591" s="13"/>
      <c r="I2591" s="13"/>
      <c r="J2591" s="13"/>
      <c r="K2591" s="13"/>
      <c r="M2591" s="13"/>
      <c r="N2591" s="13"/>
    </row>
    <row r="2592" spans="1:14" ht="15.75" customHeight="1">
      <c r="A2592" s="4"/>
      <c r="B2592" s="2"/>
      <c r="C2592" s="2"/>
      <c r="G2592" s="13"/>
      <c r="I2592" s="13"/>
      <c r="J2592" s="13"/>
      <c r="K2592" s="13"/>
      <c r="M2592" s="13"/>
      <c r="N2592" s="13"/>
    </row>
    <row r="2593" spans="1:14" ht="15.75" customHeight="1">
      <c r="A2593" s="4"/>
      <c r="B2593" s="2"/>
      <c r="C2593" s="2"/>
      <c r="G2593" s="13"/>
      <c r="I2593" s="13"/>
      <c r="J2593" s="13"/>
      <c r="K2593" s="13"/>
      <c r="M2593" s="13"/>
      <c r="N2593" s="13"/>
    </row>
    <row r="2594" spans="1:14" ht="15.75" customHeight="1">
      <c r="A2594" s="4"/>
      <c r="B2594" s="2"/>
      <c r="C2594" s="2"/>
      <c r="G2594" s="13"/>
      <c r="I2594" s="13"/>
      <c r="J2594" s="13"/>
      <c r="K2594" s="13"/>
      <c r="M2594" s="13"/>
      <c r="N2594" s="13"/>
    </row>
    <row r="2595" spans="1:14" ht="15.75" customHeight="1">
      <c r="A2595" s="4"/>
      <c r="B2595" s="2"/>
      <c r="C2595" s="2"/>
      <c r="G2595" s="13"/>
      <c r="I2595" s="13"/>
      <c r="J2595" s="13"/>
      <c r="K2595" s="13"/>
      <c r="M2595" s="13"/>
      <c r="N2595" s="13"/>
    </row>
    <row r="2596" spans="1:14" ht="15.75" customHeight="1">
      <c r="A2596" s="4"/>
      <c r="B2596" s="2"/>
      <c r="C2596" s="2"/>
      <c r="G2596" s="13"/>
      <c r="I2596" s="13"/>
      <c r="J2596" s="13"/>
      <c r="K2596" s="13"/>
      <c r="M2596" s="13"/>
      <c r="N2596" s="13"/>
    </row>
    <row r="2597" spans="1:14" ht="15.75" customHeight="1">
      <c r="A2597" s="4"/>
      <c r="B2597" s="2"/>
      <c r="C2597" s="2"/>
      <c r="G2597" s="13"/>
      <c r="I2597" s="13"/>
      <c r="J2597" s="13"/>
      <c r="K2597" s="13"/>
      <c r="M2597" s="13"/>
      <c r="N2597" s="13"/>
    </row>
    <row r="2598" spans="1:14" ht="15.75" customHeight="1">
      <c r="A2598" s="9"/>
      <c r="B2598" s="2"/>
      <c r="C2598" s="2"/>
      <c r="G2598" s="13"/>
      <c r="I2598" s="13"/>
      <c r="J2598" s="13"/>
      <c r="K2598" s="13"/>
      <c r="M2598" s="13"/>
      <c r="N2598" s="13"/>
    </row>
    <row r="2599" spans="1:14" ht="15.75" customHeight="1">
      <c r="A2599" s="4"/>
      <c r="B2599" s="2"/>
      <c r="C2599" s="2"/>
      <c r="G2599" s="13"/>
      <c r="I2599" s="13"/>
      <c r="J2599" s="13"/>
      <c r="K2599" s="13"/>
      <c r="M2599" s="13"/>
      <c r="N2599" s="13"/>
    </row>
    <row r="2600" spans="1:14" ht="15.75" customHeight="1">
      <c r="A2600" s="4"/>
      <c r="B2600" s="2"/>
      <c r="C2600" s="2"/>
      <c r="G2600" s="13"/>
      <c r="I2600" s="13"/>
      <c r="J2600" s="13"/>
      <c r="K2600" s="13"/>
      <c r="M2600" s="13"/>
      <c r="N2600" s="13"/>
    </row>
    <row r="2601" spans="1:14" ht="15.75" customHeight="1">
      <c r="A2601" s="4"/>
      <c r="B2601" s="2"/>
      <c r="C2601" s="2"/>
      <c r="G2601" s="13"/>
      <c r="I2601" s="13"/>
      <c r="J2601" s="13"/>
      <c r="K2601" s="13"/>
      <c r="M2601" s="13"/>
      <c r="N2601" s="13"/>
    </row>
    <row r="2602" spans="1:14" ht="15.75" customHeight="1">
      <c r="A2602" s="4"/>
      <c r="B2602" s="2"/>
      <c r="C2602" s="2"/>
      <c r="G2602" s="13"/>
      <c r="I2602" s="13"/>
      <c r="J2602" s="13"/>
      <c r="K2602" s="13"/>
      <c r="M2602" s="13"/>
      <c r="N2602" s="13"/>
    </row>
    <row r="2603" spans="1:14" ht="15.75" customHeight="1">
      <c r="A2603" s="4"/>
      <c r="B2603" s="2"/>
      <c r="C2603" s="2"/>
      <c r="G2603" s="13"/>
      <c r="I2603" s="13"/>
      <c r="J2603" s="13"/>
      <c r="K2603" s="13"/>
      <c r="M2603" s="13"/>
      <c r="N2603" s="13"/>
    </row>
    <row r="2604" spans="1:14" ht="15.75" customHeight="1">
      <c r="A2604" s="4"/>
      <c r="B2604" s="2"/>
      <c r="C2604" s="2"/>
      <c r="G2604" s="13"/>
      <c r="I2604" s="13"/>
      <c r="J2604" s="13"/>
      <c r="K2604" s="13"/>
      <c r="M2604" s="13"/>
      <c r="N2604" s="13"/>
    </row>
    <row r="2605" spans="1:14" ht="15.75" customHeight="1">
      <c r="A2605" s="4"/>
      <c r="B2605" s="2"/>
      <c r="C2605" s="2"/>
      <c r="G2605" s="13"/>
      <c r="I2605" s="13"/>
      <c r="J2605" s="13"/>
      <c r="K2605" s="13"/>
      <c r="M2605" s="13"/>
      <c r="N2605" s="13"/>
    </row>
    <row r="2606" spans="1:14" ht="15.75" customHeight="1">
      <c r="A2606" s="4"/>
      <c r="B2606" s="2"/>
      <c r="C2606" s="2"/>
      <c r="G2606" s="13"/>
      <c r="I2606" s="13"/>
      <c r="J2606" s="13"/>
      <c r="K2606" s="13"/>
      <c r="M2606" s="13"/>
      <c r="N2606" s="13"/>
    </row>
    <row r="2607" spans="1:14" ht="15.75" customHeight="1">
      <c r="A2607" s="4"/>
      <c r="B2607" s="2"/>
      <c r="C2607" s="2"/>
      <c r="G2607" s="13"/>
      <c r="I2607" s="13"/>
      <c r="J2607" s="13"/>
      <c r="K2607" s="13"/>
      <c r="M2607" s="13"/>
      <c r="N2607" s="13"/>
    </row>
    <row r="2608" spans="1:14" ht="15.75" customHeight="1">
      <c r="A2608" s="4"/>
      <c r="B2608" s="2"/>
      <c r="C2608" s="2"/>
      <c r="G2608" s="13"/>
      <c r="I2608" s="13"/>
      <c r="J2608" s="13"/>
      <c r="K2608" s="13"/>
      <c r="M2608" s="13"/>
      <c r="N2608" s="13"/>
    </row>
    <row r="2609" spans="1:14" ht="15.75" customHeight="1">
      <c r="A2609" s="4"/>
      <c r="B2609" s="2"/>
      <c r="C2609" s="2"/>
      <c r="G2609" s="13"/>
      <c r="I2609" s="13"/>
      <c r="J2609" s="13"/>
      <c r="K2609" s="13"/>
      <c r="M2609" s="13"/>
      <c r="N2609" s="13"/>
    </row>
    <row r="2610" spans="1:14" ht="15.75" customHeight="1">
      <c r="A2610" s="9"/>
      <c r="B2610" s="2"/>
      <c r="C2610" s="2"/>
      <c r="G2610" s="13"/>
      <c r="I2610" s="13"/>
      <c r="J2610" s="13"/>
      <c r="K2610" s="13"/>
      <c r="M2610" s="13"/>
      <c r="N2610" s="13"/>
    </row>
    <row r="2611" spans="1:14" ht="15.75" customHeight="1">
      <c r="A2611" s="4"/>
      <c r="B2611" s="2"/>
      <c r="C2611" s="2"/>
      <c r="G2611" s="13"/>
      <c r="I2611" s="13"/>
      <c r="J2611" s="13"/>
      <c r="K2611" s="13"/>
      <c r="M2611" s="13"/>
      <c r="N2611" s="13"/>
    </row>
    <row r="2612" spans="1:14" ht="15.75" customHeight="1">
      <c r="A2612" s="4"/>
      <c r="B2612" s="2"/>
      <c r="C2612" s="2"/>
      <c r="G2612" s="13"/>
      <c r="I2612" s="13"/>
      <c r="J2612" s="13"/>
      <c r="K2612" s="13"/>
      <c r="M2612" s="13"/>
      <c r="N2612" s="13"/>
    </row>
    <row r="2613" spans="1:14" ht="15.75" customHeight="1">
      <c r="A2613" s="4"/>
      <c r="B2613" s="2"/>
      <c r="C2613" s="2"/>
      <c r="G2613" s="13"/>
      <c r="I2613" s="13"/>
      <c r="J2613" s="13"/>
      <c r="K2613" s="13"/>
      <c r="M2613" s="13"/>
      <c r="N2613" s="13"/>
    </row>
    <row r="2614" spans="1:14" ht="15.75" customHeight="1">
      <c r="A2614" s="4"/>
      <c r="B2614" s="2"/>
      <c r="C2614" s="2"/>
      <c r="G2614" s="13"/>
      <c r="I2614" s="13"/>
      <c r="J2614" s="13"/>
      <c r="K2614" s="13"/>
      <c r="M2614" s="13"/>
      <c r="N2614" s="13"/>
    </row>
    <row r="2615" spans="1:14" ht="15.75" customHeight="1">
      <c r="A2615" s="4"/>
      <c r="B2615" s="2"/>
      <c r="C2615" s="2"/>
      <c r="G2615" s="13"/>
      <c r="I2615" s="13"/>
      <c r="J2615" s="13"/>
      <c r="K2615" s="13"/>
      <c r="M2615" s="13"/>
      <c r="N2615" s="13"/>
    </row>
    <row r="2616" spans="1:14" ht="15.75" customHeight="1">
      <c r="A2616" s="4"/>
      <c r="B2616" s="2"/>
      <c r="C2616" s="2"/>
      <c r="G2616" s="13"/>
      <c r="I2616" s="13"/>
      <c r="J2616" s="13"/>
      <c r="K2616" s="13"/>
      <c r="M2616" s="13"/>
      <c r="N2616" s="13"/>
    </row>
    <row r="2617" spans="1:14" ht="15.75" customHeight="1">
      <c r="A2617" s="4"/>
      <c r="B2617" s="2"/>
      <c r="C2617" s="2"/>
      <c r="G2617" s="13"/>
      <c r="I2617" s="13"/>
      <c r="J2617" s="13"/>
      <c r="K2617" s="13"/>
      <c r="M2617" s="13"/>
      <c r="N2617" s="13"/>
    </row>
    <row r="2618" spans="1:14" ht="15.75" customHeight="1">
      <c r="A2618" s="4"/>
      <c r="B2618" s="2"/>
      <c r="C2618" s="2"/>
      <c r="G2618" s="13"/>
      <c r="I2618" s="13"/>
      <c r="J2618" s="13"/>
      <c r="K2618" s="13"/>
      <c r="M2618" s="13"/>
      <c r="N2618" s="13"/>
    </row>
    <row r="2619" spans="1:14" ht="15.75" customHeight="1">
      <c r="A2619" s="4"/>
      <c r="B2619" s="2"/>
      <c r="C2619" s="2"/>
      <c r="G2619" s="13"/>
      <c r="I2619" s="13"/>
      <c r="J2619" s="13"/>
      <c r="K2619" s="13"/>
      <c r="M2619" s="13"/>
      <c r="N2619" s="13"/>
    </row>
    <row r="2620" spans="1:14" ht="15.75" customHeight="1">
      <c r="A2620" s="4"/>
      <c r="B2620" s="2"/>
      <c r="C2620" s="2"/>
      <c r="G2620" s="13"/>
      <c r="I2620" s="13"/>
      <c r="J2620" s="13"/>
      <c r="K2620" s="13"/>
      <c r="M2620" s="13"/>
      <c r="N2620" s="13"/>
    </row>
    <row r="2621" spans="1:14" ht="15.75" customHeight="1">
      <c r="A2621" s="4"/>
      <c r="B2621" s="2"/>
      <c r="C2621" s="2"/>
      <c r="G2621" s="13"/>
      <c r="I2621" s="13"/>
      <c r="J2621" s="13"/>
      <c r="K2621" s="13"/>
      <c r="M2621" s="13"/>
      <c r="N2621" s="13"/>
    </row>
    <row r="2622" spans="1:14" ht="15.75" customHeight="1">
      <c r="A2622" s="9"/>
      <c r="B2622" s="2"/>
      <c r="C2622" s="2"/>
      <c r="G2622" s="13"/>
      <c r="I2622" s="13"/>
      <c r="J2622" s="13"/>
      <c r="K2622" s="13"/>
      <c r="M2622" s="13"/>
      <c r="N2622" s="13"/>
    </row>
    <row r="2623" spans="1:14" ht="15.75" customHeight="1">
      <c r="A2623" s="4"/>
      <c r="B2623" s="2"/>
      <c r="C2623" s="2"/>
      <c r="G2623" s="13"/>
      <c r="I2623" s="13"/>
      <c r="J2623" s="13"/>
      <c r="K2623" s="13"/>
      <c r="M2623" s="13"/>
      <c r="N2623" s="13"/>
    </row>
    <row r="2624" spans="1:14" ht="15.75" customHeight="1">
      <c r="A2624" s="4"/>
      <c r="B2624" s="2"/>
      <c r="C2624" s="2"/>
      <c r="G2624" s="13"/>
      <c r="I2624" s="13"/>
      <c r="J2624" s="13"/>
      <c r="K2624" s="13"/>
      <c r="M2624" s="13"/>
      <c r="N2624" s="13"/>
    </row>
    <row r="2625" spans="1:14" ht="15.75" customHeight="1">
      <c r="A2625" s="4"/>
      <c r="B2625" s="2"/>
      <c r="C2625" s="2"/>
      <c r="G2625" s="13"/>
      <c r="I2625" s="13"/>
      <c r="J2625" s="13"/>
      <c r="K2625" s="13"/>
      <c r="M2625" s="13"/>
      <c r="N2625" s="13"/>
    </row>
    <row r="2626" spans="1:14" ht="15.75" customHeight="1">
      <c r="A2626" s="4"/>
      <c r="B2626" s="2"/>
      <c r="C2626" s="2"/>
      <c r="G2626" s="13"/>
      <c r="I2626" s="13"/>
      <c r="J2626" s="13"/>
      <c r="K2626" s="13"/>
      <c r="M2626" s="13"/>
      <c r="N2626" s="13"/>
    </row>
    <row r="2627" spans="1:14" ht="15.75" customHeight="1">
      <c r="A2627" s="4"/>
      <c r="B2627" s="2"/>
      <c r="C2627" s="2"/>
      <c r="G2627" s="13"/>
      <c r="I2627" s="13"/>
      <c r="J2627" s="13"/>
      <c r="K2627" s="13"/>
      <c r="M2627" s="13"/>
      <c r="N2627" s="13"/>
    </row>
    <row r="2628" spans="1:14" ht="15.75" customHeight="1">
      <c r="A2628" s="4"/>
      <c r="B2628" s="2"/>
      <c r="C2628" s="2"/>
      <c r="G2628" s="13"/>
      <c r="I2628" s="13"/>
      <c r="J2628" s="13"/>
      <c r="K2628" s="13"/>
      <c r="M2628" s="13"/>
      <c r="N2628" s="13"/>
    </row>
    <row r="2629" spans="1:14" ht="15.75" customHeight="1">
      <c r="A2629" s="4"/>
      <c r="B2629" s="2"/>
      <c r="C2629" s="2"/>
      <c r="G2629" s="13"/>
      <c r="I2629" s="13"/>
      <c r="J2629" s="13"/>
      <c r="K2629" s="13"/>
      <c r="M2629" s="13"/>
      <c r="N2629" s="13"/>
    </row>
    <row r="2630" spans="1:14" ht="15.75" customHeight="1">
      <c r="A2630" s="4"/>
      <c r="B2630" s="2"/>
      <c r="C2630" s="2"/>
      <c r="G2630" s="13"/>
      <c r="I2630" s="13"/>
      <c r="J2630" s="13"/>
      <c r="K2630" s="13"/>
      <c r="M2630" s="13"/>
      <c r="N2630" s="13"/>
    </row>
    <row r="2631" spans="1:14" ht="15.75" customHeight="1">
      <c r="A2631" s="4"/>
      <c r="B2631" s="2"/>
      <c r="C2631" s="2"/>
      <c r="G2631" s="13"/>
      <c r="I2631" s="13"/>
      <c r="J2631" s="13"/>
      <c r="K2631" s="13"/>
      <c r="M2631" s="13"/>
      <c r="N2631" s="13"/>
    </row>
    <row r="2632" spans="1:14" ht="15.75" customHeight="1">
      <c r="A2632" s="4"/>
      <c r="B2632" s="2"/>
      <c r="C2632" s="2"/>
      <c r="G2632" s="13"/>
      <c r="I2632" s="13"/>
      <c r="J2632" s="13"/>
      <c r="K2632" s="13"/>
      <c r="M2632" s="13"/>
      <c r="N2632" s="13"/>
    </row>
    <row r="2633" spans="1:14" ht="15.75" customHeight="1">
      <c r="A2633" s="4"/>
      <c r="B2633" s="2"/>
      <c r="C2633" s="2"/>
      <c r="G2633" s="13"/>
      <c r="I2633" s="13"/>
      <c r="J2633" s="13"/>
      <c r="K2633" s="13"/>
      <c r="M2633" s="13"/>
      <c r="N2633" s="13"/>
    </row>
    <row r="2634" spans="1:14" ht="15.75" customHeight="1">
      <c r="A2634" s="9"/>
      <c r="B2634" s="2"/>
      <c r="C2634" s="2"/>
      <c r="G2634" s="13"/>
      <c r="I2634" s="13"/>
      <c r="J2634" s="13"/>
      <c r="K2634" s="13"/>
      <c r="M2634" s="13"/>
      <c r="N2634" s="13"/>
    </row>
    <row r="2635" spans="1:14" ht="15.75" customHeight="1">
      <c r="A2635" s="4"/>
      <c r="B2635" s="2"/>
      <c r="C2635" s="2"/>
      <c r="G2635" s="13"/>
      <c r="I2635" s="13"/>
      <c r="J2635" s="13"/>
      <c r="K2635" s="13"/>
      <c r="M2635" s="13"/>
      <c r="N2635" s="13"/>
    </row>
    <row r="2636" spans="1:14" ht="15.75" customHeight="1">
      <c r="A2636" s="4"/>
      <c r="B2636" s="2"/>
      <c r="C2636" s="2"/>
      <c r="G2636" s="13"/>
      <c r="I2636" s="13"/>
      <c r="J2636" s="13"/>
      <c r="K2636" s="13"/>
      <c r="M2636" s="13"/>
      <c r="N2636" s="13"/>
    </row>
    <row r="2637" spans="1:14" ht="15.75" customHeight="1">
      <c r="A2637" s="4"/>
      <c r="B2637" s="2"/>
      <c r="C2637" s="2"/>
      <c r="G2637" s="13"/>
      <c r="I2637" s="13"/>
      <c r="J2637" s="13"/>
      <c r="K2637" s="13"/>
      <c r="M2637" s="13"/>
      <c r="N2637" s="13"/>
    </row>
    <row r="2638" spans="1:14" ht="15.75" customHeight="1">
      <c r="A2638" s="4"/>
      <c r="B2638" s="2"/>
      <c r="C2638" s="2"/>
      <c r="G2638" s="13"/>
      <c r="I2638" s="13"/>
      <c r="J2638" s="13"/>
      <c r="K2638" s="13"/>
      <c r="M2638" s="13"/>
      <c r="N2638" s="13"/>
    </row>
    <row r="2639" spans="1:14" ht="15.75" customHeight="1">
      <c r="A2639" s="4"/>
      <c r="B2639" s="2"/>
      <c r="C2639" s="2"/>
      <c r="G2639" s="13"/>
      <c r="I2639" s="13"/>
      <c r="J2639" s="13"/>
      <c r="K2639" s="13"/>
      <c r="M2639" s="13"/>
      <c r="N2639" s="13"/>
    </row>
    <row r="2640" spans="1:14" ht="15.75" customHeight="1">
      <c r="A2640" s="4"/>
      <c r="B2640" s="2"/>
      <c r="C2640" s="2"/>
      <c r="G2640" s="13"/>
      <c r="I2640" s="13"/>
      <c r="J2640" s="13"/>
      <c r="K2640" s="13"/>
      <c r="M2640" s="13"/>
      <c r="N2640" s="13"/>
    </row>
    <row r="2641" spans="1:14" ht="15.75" customHeight="1">
      <c r="A2641" s="4"/>
      <c r="B2641" s="2"/>
      <c r="C2641" s="2"/>
      <c r="G2641" s="13"/>
      <c r="I2641" s="13"/>
      <c r="J2641" s="13"/>
      <c r="K2641" s="13"/>
      <c r="M2641" s="13"/>
      <c r="N2641" s="13"/>
    </row>
    <row r="2642" spans="1:14" ht="15.75" customHeight="1">
      <c r="A2642" s="2"/>
      <c r="B2642" s="2"/>
      <c r="C2642" s="2"/>
      <c r="G2642" s="13"/>
      <c r="I2642" s="13"/>
      <c r="J2642" s="13"/>
      <c r="K2642" s="13"/>
      <c r="M2642" s="13"/>
      <c r="N2642" s="13"/>
    </row>
    <row r="2643" spans="1:14" ht="15.75" customHeight="1">
      <c r="A2643" s="2"/>
      <c r="B2643" s="2"/>
      <c r="C2643" s="2"/>
      <c r="G2643" s="13"/>
      <c r="I2643" s="13"/>
      <c r="J2643" s="13"/>
      <c r="K2643" s="13"/>
      <c r="M2643" s="13"/>
      <c r="N2643" s="13"/>
    </row>
    <row r="2644" spans="1:14" ht="15.75" customHeight="1">
      <c r="A2644" s="2"/>
      <c r="B2644" s="2"/>
      <c r="C2644" s="2"/>
      <c r="G2644" s="13"/>
      <c r="I2644" s="13"/>
      <c r="J2644" s="13"/>
      <c r="K2644" s="13"/>
      <c r="M2644" s="13"/>
      <c r="N2644" s="13"/>
    </row>
    <row r="2645" spans="1:14" ht="15.75" customHeight="1">
      <c r="A2645" s="2"/>
      <c r="B2645" s="2"/>
      <c r="C2645" s="2"/>
      <c r="G2645" s="13"/>
      <c r="I2645" s="13"/>
      <c r="J2645" s="13"/>
      <c r="K2645" s="13"/>
      <c r="M2645" s="13"/>
      <c r="N2645" s="13"/>
    </row>
    <row r="2646" spans="1:14" ht="15.75" customHeight="1">
      <c r="A2646" s="2"/>
      <c r="B2646" s="2"/>
      <c r="C2646" s="2"/>
      <c r="G2646" s="13"/>
      <c r="I2646" s="13"/>
      <c r="J2646" s="13"/>
      <c r="K2646" s="13"/>
      <c r="M2646" s="13"/>
      <c r="N2646" s="13"/>
    </row>
    <row r="2647" spans="1:14" ht="15.75" customHeight="1">
      <c r="A2647" s="2"/>
      <c r="B2647" s="2"/>
      <c r="C2647" s="2"/>
      <c r="G2647" s="13"/>
      <c r="I2647" s="13"/>
      <c r="J2647" s="13"/>
      <c r="K2647" s="13"/>
      <c r="M2647" s="13"/>
      <c r="N2647" s="13"/>
    </row>
    <row r="2648" spans="1:14" ht="15.75" customHeight="1">
      <c r="A2648" s="2"/>
      <c r="B2648" s="2"/>
      <c r="C2648" s="2"/>
      <c r="G2648" s="13"/>
      <c r="I2648" s="13"/>
      <c r="J2648" s="13"/>
      <c r="K2648" s="13"/>
      <c r="M2648" s="13"/>
      <c r="N2648" s="13"/>
    </row>
    <row r="2649" spans="1:14" ht="15.75" customHeight="1">
      <c r="A2649" s="2"/>
      <c r="B2649" s="2"/>
      <c r="C2649" s="2"/>
      <c r="G2649" s="13"/>
      <c r="I2649" s="13"/>
      <c r="J2649" s="13"/>
      <c r="K2649" s="13"/>
      <c r="M2649" s="13"/>
      <c r="N2649" s="13"/>
    </row>
    <row r="2650" spans="1:14" ht="15.75" customHeight="1">
      <c r="A2650" s="2"/>
      <c r="B2650" s="2"/>
      <c r="C2650" s="2"/>
      <c r="G2650" s="13"/>
      <c r="I2650" s="13"/>
      <c r="J2650" s="13"/>
      <c r="K2650" s="13"/>
      <c r="M2650" s="13"/>
      <c r="N2650" s="13"/>
    </row>
    <row r="2651" spans="1:14" ht="15.75" customHeight="1">
      <c r="A2651" s="2"/>
      <c r="B2651" s="2"/>
      <c r="C2651" s="2"/>
      <c r="G2651" s="13"/>
      <c r="I2651" s="13"/>
      <c r="J2651" s="13"/>
      <c r="K2651" s="13"/>
      <c r="M2651" s="13"/>
      <c r="N2651" s="13"/>
    </row>
    <row r="2652" spans="1:14" ht="15.75" customHeight="1">
      <c r="A2652" s="2"/>
      <c r="B2652" s="2"/>
      <c r="C2652" s="2"/>
      <c r="G2652" s="13"/>
      <c r="I2652" s="13"/>
      <c r="J2652" s="13"/>
      <c r="K2652" s="13"/>
      <c r="M2652" s="13"/>
      <c r="N2652" s="13"/>
    </row>
    <row r="2653" spans="1:14" ht="15.75" customHeight="1">
      <c r="A2653" s="2"/>
      <c r="B2653" s="2"/>
      <c r="C2653" s="2"/>
      <c r="G2653" s="13"/>
      <c r="I2653" s="13"/>
      <c r="J2653" s="13"/>
      <c r="K2653" s="13"/>
      <c r="M2653" s="13"/>
      <c r="N2653" s="13"/>
    </row>
    <row r="2654" spans="1:14" ht="15.75" customHeight="1">
      <c r="A2654" s="2"/>
      <c r="B2654" s="2"/>
      <c r="C2654" s="2"/>
      <c r="G2654" s="13"/>
      <c r="I2654" s="13"/>
      <c r="J2654" s="13"/>
      <c r="K2654" s="13"/>
      <c r="M2654" s="13"/>
      <c r="N2654" s="13"/>
    </row>
    <row r="2655" spans="1:14" ht="15.75" customHeight="1">
      <c r="A2655" s="2"/>
      <c r="B2655" s="2"/>
      <c r="C2655" s="2"/>
      <c r="G2655" s="13"/>
      <c r="I2655" s="13"/>
      <c r="J2655" s="13"/>
      <c r="K2655" s="13"/>
      <c r="M2655" s="13"/>
      <c r="N2655" s="13"/>
    </row>
    <row r="2656" spans="1:14" ht="15.75" customHeight="1">
      <c r="A2656" s="2"/>
      <c r="B2656" s="2"/>
      <c r="C2656" s="2"/>
      <c r="G2656" s="13"/>
      <c r="I2656" s="13"/>
      <c r="J2656" s="13"/>
      <c r="K2656" s="13"/>
      <c r="M2656" s="13"/>
      <c r="N2656" s="13"/>
    </row>
    <row r="2657" spans="1:14" ht="15.75" customHeight="1">
      <c r="A2657" s="2"/>
      <c r="B2657" s="2"/>
      <c r="C2657" s="2"/>
      <c r="G2657" s="13"/>
      <c r="I2657" s="13"/>
      <c r="J2657" s="13"/>
      <c r="K2657" s="13"/>
      <c r="M2657" s="13"/>
      <c r="N2657" s="13"/>
    </row>
    <row r="2658" spans="1:14" ht="15.75" customHeight="1">
      <c r="A2658" s="2"/>
      <c r="B2658" s="2"/>
      <c r="C2658" s="2"/>
      <c r="G2658" s="13"/>
      <c r="I2658" s="13"/>
      <c r="J2658" s="13"/>
      <c r="K2658" s="13"/>
      <c r="M2658" s="13"/>
      <c r="N2658" s="13"/>
    </row>
    <row r="2659" spans="1:14" ht="15.75" customHeight="1">
      <c r="A2659" s="2"/>
      <c r="B2659" s="2"/>
      <c r="C2659" s="2"/>
      <c r="G2659" s="13"/>
      <c r="I2659" s="13"/>
      <c r="J2659" s="13"/>
      <c r="K2659" s="13"/>
      <c r="M2659" s="13"/>
      <c r="N2659" s="13"/>
    </row>
    <row r="2660" spans="1:14" ht="15.75" customHeight="1">
      <c r="A2660" s="2"/>
      <c r="B2660" s="2"/>
      <c r="C2660" s="2"/>
      <c r="G2660" s="13"/>
      <c r="I2660" s="13"/>
      <c r="J2660" s="13"/>
      <c r="K2660" s="13"/>
      <c r="M2660" s="13"/>
      <c r="N2660" s="13"/>
    </row>
    <row r="2661" spans="1:14" ht="15.75" customHeight="1">
      <c r="A2661" s="2"/>
      <c r="B2661" s="2"/>
      <c r="C2661" s="2"/>
      <c r="G2661" s="13"/>
      <c r="I2661" s="13"/>
      <c r="J2661" s="13"/>
      <c r="K2661" s="13"/>
      <c r="M2661" s="13"/>
      <c r="N2661" s="13"/>
    </row>
    <row r="2662" spans="1:14" ht="15.75" customHeight="1">
      <c r="A2662" s="2"/>
      <c r="B2662" s="2"/>
      <c r="C2662" s="2"/>
      <c r="G2662" s="13"/>
      <c r="I2662" s="13"/>
      <c r="J2662" s="13"/>
      <c r="K2662" s="13"/>
      <c r="M2662" s="13"/>
      <c r="N2662" s="13"/>
    </row>
    <row r="2663" spans="1:14" ht="15.75" customHeight="1">
      <c r="A2663" s="2"/>
      <c r="B2663" s="2"/>
      <c r="C2663" s="2"/>
      <c r="G2663" s="13"/>
      <c r="I2663" s="13"/>
      <c r="J2663" s="13"/>
      <c r="K2663" s="13"/>
      <c r="M2663" s="13"/>
      <c r="N2663" s="13"/>
    </row>
    <row r="2664" spans="1:14" ht="15.75" customHeight="1">
      <c r="A2664" s="2"/>
      <c r="B2664" s="2"/>
      <c r="C2664" s="2"/>
      <c r="G2664" s="13"/>
      <c r="I2664" s="13"/>
      <c r="J2664" s="13"/>
      <c r="K2664" s="13"/>
      <c r="M2664" s="13"/>
      <c r="N2664" s="13"/>
    </row>
    <row r="2665" spans="1:14" ht="15.75" customHeight="1">
      <c r="A2665" s="2"/>
      <c r="B2665" s="2"/>
      <c r="C2665" s="2"/>
      <c r="G2665" s="13"/>
      <c r="I2665" s="13"/>
      <c r="J2665" s="13"/>
      <c r="K2665" s="13"/>
      <c r="M2665" s="13"/>
      <c r="N2665" s="13"/>
    </row>
    <row r="2666" spans="1:14" ht="15.75" customHeight="1">
      <c r="A2666" s="2"/>
      <c r="B2666" s="2"/>
      <c r="C2666" s="2"/>
      <c r="G2666" s="13"/>
      <c r="I2666" s="13"/>
      <c r="J2666" s="13"/>
      <c r="K2666" s="13"/>
      <c r="M2666" s="13"/>
      <c r="N2666" s="13"/>
    </row>
    <row r="2667" spans="1:14" ht="15.75" customHeight="1">
      <c r="A2667" s="2"/>
      <c r="B2667" s="2"/>
      <c r="C2667" s="2"/>
      <c r="G2667" s="13"/>
      <c r="I2667" s="13"/>
      <c r="J2667" s="13"/>
      <c r="K2667" s="13"/>
      <c r="M2667" s="13"/>
      <c r="N2667" s="13"/>
    </row>
    <row r="2668" spans="1:14" ht="15.75" customHeight="1">
      <c r="A2668" s="2"/>
      <c r="B2668" s="2"/>
      <c r="C2668" s="2"/>
      <c r="G2668" s="13"/>
      <c r="I2668" s="13"/>
      <c r="J2668" s="13"/>
      <c r="K2668" s="13"/>
      <c r="M2668" s="13"/>
      <c r="N2668" s="13"/>
    </row>
    <row r="2669" spans="1:14" ht="15.75" customHeight="1">
      <c r="A2669" s="2"/>
      <c r="B2669" s="2"/>
      <c r="C2669" s="2"/>
      <c r="G2669" s="13"/>
      <c r="I2669" s="13"/>
      <c r="J2669" s="13"/>
      <c r="K2669" s="13"/>
      <c r="M2669" s="13"/>
      <c r="N2669" s="13"/>
    </row>
    <row r="2670" spans="1:14" ht="15.75" customHeight="1">
      <c r="A2670" s="2"/>
      <c r="B2670" s="2"/>
      <c r="C2670" s="2"/>
      <c r="G2670" s="13"/>
      <c r="I2670" s="13"/>
      <c r="J2670" s="13"/>
      <c r="K2670" s="13"/>
      <c r="M2670" s="13"/>
      <c r="N2670" s="13"/>
    </row>
    <row r="2671" spans="1:14" ht="15.75" customHeight="1">
      <c r="A2671" s="2"/>
      <c r="B2671" s="2"/>
      <c r="C2671" s="2"/>
      <c r="G2671" s="13"/>
      <c r="I2671" s="13"/>
      <c r="J2671" s="13"/>
      <c r="K2671" s="13"/>
      <c r="M2671" s="13"/>
      <c r="N2671" s="13"/>
    </row>
    <row r="2672" spans="1:14" ht="15.75" customHeight="1">
      <c r="A2672" s="2"/>
      <c r="B2672" s="2"/>
      <c r="C2672" s="2"/>
      <c r="G2672" s="13"/>
      <c r="I2672" s="13"/>
      <c r="J2672" s="13"/>
      <c r="K2672" s="13"/>
      <c r="M2672" s="13"/>
      <c r="N2672" s="13"/>
    </row>
    <row r="2673" spans="1:14" ht="15.75" customHeight="1">
      <c r="A2673" s="2"/>
      <c r="B2673" s="2"/>
      <c r="C2673" s="2"/>
      <c r="G2673" s="13"/>
      <c r="I2673" s="13"/>
      <c r="J2673" s="13"/>
      <c r="K2673" s="13"/>
      <c r="M2673" s="13"/>
      <c r="N2673" s="13"/>
    </row>
    <row r="2674" spans="1:14" ht="15.75" customHeight="1">
      <c r="A2674" s="2"/>
      <c r="B2674" s="2"/>
      <c r="C2674" s="2"/>
      <c r="G2674" s="13"/>
      <c r="I2674" s="13"/>
      <c r="J2674" s="13"/>
      <c r="K2674" s="13"/>
      <c r="M2674" s="13"/>
      <c r="N2674" s="13"/>
    </row>
    <row r="2675" spans="1:14" ht="15.75" customHeight="1">
      <c r="A2675" s="2"/>
      <c r="B2675" s="2"/>
      <c r="C2675" s="2"/>
      <c r="G2675" s="13"/>
      <c r="I2675" s="13"/>
      <c r="J2675" s="13"/>
      <c r="K2675" s="13"/>
      <c r="M2675" s="13"/>
      <c r="N2675" s="13"/>
    </row>
    <row r="2676" spans="1:14" ht="15.75" customHeight="1">
      <c r="A2676" s="2"/>
      <c r="B2676" s="2"/>
      <c r="C2676" s="2"/>
      <c r="G2676" s="13"/>
      <c r="I2676" s="13"/>
      <c r="J2676" s="13"/>
      <c r="K2676" s="13"/>
      <c r="M2676" s="13"/>
      <c r="N2676" s="13"/>
    </row>
    <row r="2677" spans="1:14" ht="15.75" customHeight="1">
      <c r="A2677" s="2"/>
      <c r="B2677" s="2"/>
      <c r="C2677" s="2"/>
      <c r="G2677" s="13"/>
      <c r="I2677" s="13"/>
      <c r="J2677" s="13"/>
      <c r="K2677" s="13"/>
      <c r="M2677" s="13"/>
      <c r="N2677" s="13"/>
    </row>
    <row r="2678" spans="1:14" ht="15.75" customHeight="1">
      <c r="A2678" s="2"/>
      <c r="B2678" s="2"/>
      <c r="C2678" s="2"/>
      <c r="G2678" s="13"/>
      <c r="I2678" s="13"/>
      <c r="J2678" s="13"/>
      <c r="K2678" s="13"/>
      <c r="M2678" s="13"/>
      <c r="N2678" s="13"/>
    </row>
    <row r="2679" spans="1:14" ht="15.75" customHeight="1">
      <c r="A2679" s="2"/>
      <c r="B2679" s="2"/>
      <c r="C2679" s="2"/>
      <c r="G2679" s="13"/>
      <c r="I2679" s="13"/>
      <c r="J2679" s="13"/>
      <c r="K2679" s="13"/>
      <c r="M2679" s="13"/>
      <c r="N2679" s="13"/>
    </row>
    <row r="2680" spans="1:14" ht="15.75" customHeight="1">
      <c r="A2680" s="2"/>
      <c r="B2680" s="2"/>
      <c r="C2680" s="2"/>
      <c r="G2680" s="13"/>
      <c r="I2680" s="13"/>
      <c r="J2680" s="13"/>
      <c r="K2680" s="13"/>
      <c r="M2680" s="13"/>
      <c r="N2680" s="13"/>
    </row>
    <row r="2681" spans="1:14" ht="15.75" customHeight="1">
      <c r="A2681" s="2"/>
      <c r="B2681" s="2"/>
      <c r="C2681" s="2"/>
      <c r="G2681" s="13"/>
      <c r="I2681" s="13"/>
      <c r="J2681" s="13"/>
      <c r="K2681" s="13"/>
      <c r="M2681" s="13"/>
      <c r="N2681" s="13"/>
    </row>
    <row r="2682" spans="1:14" ht="15.75" customHeight="1">
      <c r="A2682" s="2"/>
      <c r="B2682" s="2"/>
      <c r="C2682" s="2"/>
      <c r="G2682" s="13"/>
      <c r="I2682" s="13"/>
      <c r="J2682" s="13"/>
      <c r="K2682" s="13"/>
      <c r="M2682" s="13"/>
      <c r="N2682" s="13"/>
    </row>
    <row r="2683" spans="1:14" ht="15.75" customHeight="1">
      <c r="A2683" s="2"/>
      <c r="B2683" s="2"/>
      <c r="C2683" s="2"/>
      <c r="G2683" s="13"/>
      <c r="I2683" s="13"/>
      <c r="J2683" s="13"/>
      <c r="K2683" s="13"/>
      <c r="M2683" s="13"/>
      <c r="N2683" s="13"/>
    </row>
    <row r="2684" spans="1:14" ht="15.75" customHeight="1">
      <c r="A2684" s="2"/>
      <c r="B2684" s="2"/>
      <c r="C2684" s="2"/>
      <c r="G2684" s="13"/>
      <c r="I2684" s="13"/>
      <c r="J2684" s="13"/>
      <c r="K2684" s="13"/>
      <c r="M2684" s="13"/>
      <c r="N2684" s="13"/>
    </row>
    <row r="2685" spans="1:14" ht="15.75" customHeight="1">
      <c r="A2685" s="2"/>
      <c r="B2685" s="2"/>
      <c r="C2685" s="2"/>
      <c r="G2685" s="13"/>
      <c r="I2685" s="13"/>
      <c r="J2685" s="13"/>
      <c r="K2685" s="13"/>
      <c r="M2685" s="13"/>
      <c r="N2685" s="13"/>
    </row>
    <row r="2686" spans="1:14" ht="15.75" customHeight="1">
      <c r="A2686" s="2"/>
      <c r="B2686" s="2"/>
      <c r="C2686" s="2"/>
      <c r="G2686" s="13"/>
      <c r="I2686" s="13"/>
      <c r="J2686" s="13"/>
      <c r="K2686" s="13"/>
      <c r="M2686" s="13"/>
      <c r="N2686" s="13"/>
    </row>
    <row r="2687" spans="1:14" ht="15.75" customHeight="1">
      <c r="A2687" s="2"/>
      <c r="B2687" s="2"/>
      <c r="C2687" s="2"/>
      <c r="G2687" s="13"/>
      <c r="I2687" s="13"/>
      <c r="J2687" s="13"/>
      <c r="K2687" s="13"/>
      <c r="M2687" s="13"/>
      <c r="N2687" s="13"/>
    </row>
    <row r="2688" spans="1:14" ht="15.75" customHeight="1">
      <c r="A2688" s="2"/>
      <c r="B2688" s="2"/>
      <c r="C2688" s="2"/>
      <c r="G2688" s="13"/>
      <c r="I2688" s="13"/>
      <c r="J2688" s="13"/>
      <c r="K2688" s="13"/>
      <c r="M2688" s="13"/>
      <c r="N2688" s="13"/>
    </row>
    <row r="2689" spans="1:14" ht="15.75" customHeight="1">
      <c r="A2689" s="2"/>
      <c r="B2689" s="2"/>
      <c r="C2689" s="2"/>
      <c r="G2689" s="13"/>
      <c r="I2689" s="13"/>
      <c r="J2689" s="13"/>
      <c r="K2689" s="13"/>
      <c r="M2689" s="13"/>
      <c r="N2689" s="13"/>
    </row>
    <row r="2690" spans="1:14" ht="15.75" customHeight="1">
      <c r="A2690" s="2"/>
      <c r="B2690" s="2"/>
      <c r="C2690" s="2"/>
      <c r="G2690" s="13"/>
      <c r="I2690" s="13"/>
      <c r="J2690" s="13"/>
      <c r="K2690" s="13"/>
      <c r="M2690" s="13"/>
      <c r="N2690" s="13"/>
    </row>
    <row r="2691" spans="1:14" ht="15.75" customHeight="1">
      <c r="A2691" s="2"/>
      <c r="B2691" s="2"/>
      <c r="C2691" s="2"/>
      <c r="G2691" s="13"/>
      <c r="I2691" s="13"/>
      <c r="J2691" s="13"/>
      <c r="K2691" s="13"/>
      <c r="M2691" s="13"/>
      <c r="N2691" s="13"/>
    </row>
    <row r="2692" spans="1:14" ht="15.75" customHeight="1">
      <c r="A2692" s="2"/>
      <c r="B2692" s="2"/>
      <c r="C2692" s="2"/>
      <c r="G2692" s="13"/>
      <c r="I2692" s="13"/>
      <c r="J2692" s="13"/>
      <c r="K2692" s="13"/>
      <c r="M2692" s="13"/>
      <c r="N2692" s="13"/>
    </row>
    <row r="2693" spans="1:14" ht="15.75" customHeight="1">
      <c r="A2693" s="2"/>
      <c r="B2693" s="2"/>
      <c r="C2693" s="2"/>
      <c r="G2693" s="13"/>
      <c r="I2693" s="13"/>
      <c r="J2693" s="13"/>
      <c r="K2693" s="13"/>
      <c r="M2693" s="13"/>
      <c r="N2693" s="13"/>
    </row>
    <row r="2694" spans="1:14" ht="15.75" customHeight="1">
      <c r="A2694" s="2"/>
      <c r="B2694" s="2"/>
      <c r="C2694" s="2"/>
      <c r="G2694" s="13"/>
      <c r="I2694" s="13"/>
      <c r="J2694" s="13"/>
      <c r="K2694" s="13"/>
      <c r="M2694" s="13"/>
      <c r="N2694" s="13"/>
    </row>
    <row r="2695" spans="1:14" ht="15.75" customHeight="1">
      <c r="A2695" s="2"/>
      <c r="B2695" s="2"/>
      <c r="C2695" s="2"/>
      <c r="G2695" s="13"/>
      <c r="I2695" s="13"/>
      <c r="J2695" s="13"/>
      <c r="K2695" s="13"/>
      <c r="M2695" s="13"/>
      <c r="N2695" s="13"/>
    </row>
    <row r="2696" spans="1:14" ht="15.75" customHeight="1">
      <c r="A2696" s="2"/>
      <c r="B2696" s="2"/>
      <c r="C2696" s="2"/>
      <c r="G2696" s="13"/>
      <c r="I2696" s="13"/>
      <c r="J2696" s="13"/>
      <c r="K2696" s="13"/>
      <c r="M2696" s="13"/>
      <c r="N2696" s="13"/>
    </row>
    <row r="2697" spans="1:14" ht="15.75" customHeight="1">
      <c r="A2697" s="2"/>
      <c r="B2697" s="2"/>
      <c r="C2697" s="2"/>
      <c r="G2697" s="13"/>
      <c r="I2697" s="13"/>
      <c r="J2697" s="13"/>
      <c r="K2697" s="13"/>
      <c r="M2697" s="13"/>
      <c r="N2697" s="13"/>
    </row>
    <row r="2698" spans="1:14" ht="15.75" customHeight="1">
      <c r="A2698" s="2"/>
      <c r="B2698" s="2"/>
      <c r="C2698" s="2"/>
      <c r="G2698" s="13"/>
      <c r="I2698" s="13"/>
      <c r="J2698" s="13"/>
      <c r="K2698" s="13"/>
      <c r="M2698" s="13"/>
      <c r="N2698" s="13"/>
    </row>
    <row r="2699" spans="1:14" ht="15.75" customHeight="1">
      <c r="A2699" s="2"/>
      <c r="B2699" s="2"/>
      <c r="C2699" s="2"/>
      <c r="G2699" s="13"/>
      <c r="I2699" s="13"/>
      <c r="J2699" s="13"/>
      <c r="K2699" s="13"/>
      <c r="M2699" s="13"/>
      <c r="N2699" s="13"/>
    </row>
    <row r="2700" spans="1:14" ht="15.75" customHeight="1">
      <c r="A2700" s="2"/>
      <c r="B2700" s="2"/>
      <c r="C2700" s="2"/>
      <c r="G2700" s="13"/>
      <c r="I2700" s="13"/>
      <c r="J2700" s="13"/>
      <c r="K2700" s="13"/>
      <c r="M2700" s="13"/>
      <c r="N2700" s="13"/>
    </row>
    <row r="2701" spans="1:14" ht="15.75" customHeight="1">
      <c r="A2701" s="2"/>
      <c r="B2701" s="2"/>
      <c r="C2701" s="2"/>
      <c r="G2701" s="13"/>
      <c r="I2701" s="13"/>
      <c r="J2701" s="13"/>
      <c r="K2701" s="13"/>
      <c r="M2701" s="13"/>
      <c r="N2701" s="13"/>
    </row>
    <row r="2702" spans="1:14" ht="15.75" customHeight="1">
      <c r="A2702" s="2"/>
      <c r="B2702" s="2"/>
      <c r="C2702" s="2"/>
      <c r="G2702" s="13"/>
      <c r="I2702" s="13"/>
      <c r="J2702" s="13"/>
      <c r="K2702" s="13"/>
      <c r="M2702" s="13"/>
      <c r="N2702" s="13"/>
    </row>
    <row r="2703" spans="1:14" ht="15.75" customHeight="1">
      <c r="A2703" s="2"/>
      <c r="B2703" s="2"/>
      <c r="C2703" s="2"/>
      <c r="G2703" s="13"/>
      <c r="I2703" s="13"/>
      <c r="J2703" s="13"/>
      <c r="K2703" s="13"/>
      <c r="M2703" s="13"/>
      <c r="N2703" s="13"/>
    </row>
    <row r="2704" spans="1:14" ht="15.75" customHeight="1">
      <c r="A2704" s="2"/>
      <c r="B2704" s="2"/>
      <c r="C2704" s="2"/>
      <c r="G2704" s="13"/>
      <c r="I2704" s="13"/>
      <c r="J2704" s="13"/>
      <c r="K2704" s="13"/>
      <c r="M2704" s="13"/>
      <c r="N2704" s="13"/>
    </row>
    <row r="2705" spans="1:14" ht="15.75" customHeight="1">
      <c r="A2705" s="2"/>
      <c r="B2705" s="2"/>
      <c r="C2705" s="2"/>
      <c r="G2705" s="13"/>
      <c r="I2705" s="13"/>
      <c r="J2705" s="13"/>
      <c r="K2705" s="13"/>
      <c r="M2705" s="13"/>
      <c r="N2705" s="13"/>
    </row>
    <row r="2706" spans="1:14" ht="15.75" customHeight="1">
      <c r="A2706" s="2"/>
      <c r="B2706" s="2"/>
      <c r="C2706" s="2"/>
      <c r="G2706" s="13"/>
      <c r="I2706" s="13"/>
      <c r="J2706" s="13"/>
      <c r="K2706" s="13"/>
      <c r="M2706" s="13"/>
      <c r="N2706" s="13"/>
    </row>
    <row r="2707" spans="1:14" ht="15.75" customHeight="1">
      <c r="A2707" s="2"/>
      <c r="B2707" s="2"/>
      <c r="C2707" s="2"/>
      <c r="G2707" s="13"/>
      <c r="I2707" s="13"/>
      <c r="J2707" s="13"/>
      <c r="K2707" s="13"/>
      <c r="M2707" s="13"/>
      <c r="N2707" s="13"/>
    </row>
    <row r="2708" spans="1:14" ht="15.75" customHeight="1">
      <c r="A2708" s="2"/>
      <c r="B2708" s="2"/>
      <c r="C2708" s="2"/>
      <c r="G2708" s="13"/>
      <c r="I2708" s="13"/>
      <c r="J2708" s="13"/>
      <c r="K2708" s="13"/>
      <c r="M2708" s="13"/>
      <c r="N2708" s="13"/>
    </row>
    <row r="2709" spans="1:14" ht="15.75" customHeight="1">
      <c r="A2709" s="2"/>
      <c r="B2709" s="2"/>
      <c r="C2709" s="2"/>
      <c r="G2709" s="13"/>
      <c r="I2709" s="13"/>
      <c r="J2709" s="13"/>
      <c r="K2709" s="13"/>
      <c r="M2709" s="13"/>
      <c r="N2709" s="13"/>
    </row>
    <row r="2710" spans="1:14" ht="15.75" customHeight="1">
      <c r="A2710" s="2"/>
      <c r="B2710" s="2"/>
      <c r="C2710" s="2"/>
      <c r="G2710" s="13"/>
      <c r="I2710" s="13"/>
      <c r="J2710" s="13"/>
      <c r="K2710" s="13"/>
      <c r="M2710" s="13"/>
      <c r="N2710" s="13"/>
    </row>
    <row r="2711" spans="1:14" ht="15.75" customHeight="1">
      <c r="A2711" s="2"/>
      <c r="B2711" s="2"/>
      <c r="C2711" s="2"/>
      <c r="G2711" s="13"/>
      <c r="I2711" s="13"/>
      <c r="J2711" s="13"/>
      <c r="K2711" s="13"/>
      <c r="M2711" s="13"/>
      <c r="N2711" s="13"/>
    </row>
    <row r="2712" spans="1:14" ht="15.75" customHeight="1">
      <c r="A2712" s="2"/>
      <c r="B2712" s="2"/>
      <c r="C2712" s="2"/>
      <c r="G2712" s="13"/>
      <c r="I2712" s="13"/>
      <c r="J2712" s="13"/>
      <c r="K2712" s="13"/>
      <c r="M2712" s="13"/>
      <c r="N2712" s="13"/>
    </row>
    <row r="2713" spans="1:14" ht="15.75" customHeight="1">
      <c r="A2713" s="2"/>
      <c r="B2713" s="2"/>
      <c r="C2713" s="2"/>
      <c r="G2713" s="13"/>
      <c r="I2713" s="13"/>
      <c r="J2713" s="13"/>
      <c r="K2713" s="13"/>
      <c r="M2713" s="13"/>
      <c r="N2713" s="13"/>
    </row>
    <row r="2714" spans="1:14" ht="15.75" customHeight="1">
      <c r="A2714" s="2"/>
      <c r="B2714" s="2"/>
      <c r="C2714" s="2"/>
      <c r="G2714" s="13"/>
      <c r="I2714" s="13"/>
      <c r="J2714" s="13"/>
      <c r="K2714" s="13"/>
      <c r="M2714" s="13"/>
      <c r="N2714" s="13"/>
    </row>
    <row r="2715" spans="1:14" ht="15.75" customHeight="1">
      <c r="A2715" s="2"/>
      <c r="B2715" s="2"/>
      <c r="C2715" s="2"/>
      <c r="G2715" s="13"/>
      <c r="I2715" s="13"/>
      <c r="J2715" s="13"/>
      <c r="K2715" s="13"/>
      <c r="M2715" s="13"/>
      <c r="N2715" s="13"/>
    </row>
    <row r="2716" spans="1:14" ht="15.75" customHeight="1">
      <c r="A2716" s="2"/>
      <c r="B2716" s="2"/>
      <c r="C2716" s="2"/>
      <c r="G2716" s="13"/>
      <c r="I2716" s="13"/>
      <c r="J2716" s="13"/>
      <c r="K2716" s="13"/>
      <c r="M2716" s="13"/>
      <c r="N2716" s="13"/>
    </row>
    <row r="2717" spans="1:14" ht="15.75" customHeight="1">
      <c r="A2717" s="2"/>
      <c r="B2717" s="2"/>
      <c r="C2717" s="2"/>
      <c r="G2717" s="13"/>
      <c r="I2717" s="13"/>
      <c r="J2717" s="13"/>
      <c r="K2717" s="13"/>
      <c r="M2717" s="13"/>
      <c r="N2717" s="13"/>
    </row>
    <row r="2718" spans="1:14" ht="15.75" customHeight="1">
      <c r="A2718" s="2"/>
      <c r="B2718" s="2"/>
      <c r="C2718" s="2"/>
      <c r="G2718" s="13"/>
      <c r="I2718" s="13"/>
      <c r="J2718" s="13"/>
      <c r="K2718" s="13"/>
      <c r="M2718" s="13"/>
      <c r="N2718" s="13"/>
    </row>
    <row r="2719" spans="1:14" ht="15.75" customHeight="1">
      <c r="A2719" s="2"/>
      <c r="B2719" s="2"/>
      <c r="C2719" s="2"/>
      <c r="G2719" s="13"/>
      <c r="I2719" s="13"/>
      <c r="J2719" s="13"/>
      <c r="K2719" s="13"/>
      <c r="M2719" s="13"/>
      <c r="N2719" s="13"/>
    </row>
    <row r="2720" spans="1:14" ht="15.75" customHeight="1">
      <c r="A2720" s="2"/>
      <c r="B2720" s="2"/>
      <c r="C2720" s="2"/>
      <c r="G2720" s="13"/>
      <c r="I2720" s="13"/>
      <c r="J2720" s="13"/>
      <c r="K2720" s="13"/>
      <c r="M2720" s="13"/>
      <c r="N2720" s="13"/>
    </row>
    <row r="2721" spans="1:14" ht="15.75" customHeight="1">
      <c r="A2721" s="2"/>
      <c r="B2721" s="2"/>
      <c r="C2721" s="2"/>
      <c r="G2721" s="13"/>
      <c r="I2721" s="13"/>
      <c r="J2721" s="13"/>
      <c r="K2721" s="13"/>
      <c r="M2721" s="13"/>
      <c r="N2721" s="13"/>
    </row>
    <row r="2722" spans="1:14" ht="15.75" customHeight="1">
      <c r="A2722" s="2"/>
      <c r="B2722" s="2"/>
      <c r="C2722" s="2"/>
      <c r="G2722" s="13"/>
      <c r="I2722" s="13"/>
      <c r="J2722" s="13"/>
      <c r="K2722" s="13"/>
      <c r="M2722" s="13"/>
      <c r="N2722" s="13"/>
    </row>
    <row r="2723" spans="1:14" ht="15.75" customHeight="1">
      <c r="A2723" s="2"/>
      <c r="B2723" s="2"/>
      <c r="C2723" s="2"/>
      <c r="G2723" s="13"/>
      <c r="I2723" s="13"/>
      <c r="J2723" s="13"/>
      <c r="K2723" s="13"/>
      <c r="M2723" s="13"/>
      <c r="N2723" s="13"/>
    </row>
    <row r="2724" spans="1:14" ht="15.75" customHeight="1">
      <c r="A2724" s="2"/>
      <c r="B2724" s="2"/>
      <c r="C2724" s="2"/>
      <c r="G2724" s="13"/>
      <c r="I2724" s="13"/>
      <c r="J2724" s="13"/>
      <c r="K2724" s="13"/>
      <c r="M2724" s="13"/>
      <c r="N2724" s="13"/>
    </row>
    <row r="2725" spans="1:14" ht="15.75" customHeight="1">
      <c r="A2725" s="2"/>
      <c r="B2725" s="2"/>
      <c r="C2725" s="2"/>
      <c r="G2725" s="13"/>
      <c r="I2725" s="13"/>
      <c r="J2725" s="13"/>
      <c r="K2725" s="13"/>
      <c r="M2725" s="13"/>
      <c r="N2725" s="13"/>
    </row>
    <row r="2726" spans="1:14" ht="15.75" customHeight="1">
      <c r="A2726" s="2"/>
      <c r="B2726" s="2"/>
      <c r="C2726" s="2"/>
      <c r="G2726" s="13"/>
      <c r="I2726" s="13"/>
      <c r="J2726" s="13"/>
      <c r="K2726" s="13"/>
      <c r="M2726" s="13"/>
      <c r="N2726" s="13"/>
    </row>
    <row r="2727" spans="1:14" ht="15.75" customHeight="1">
      <c r="A2727" s="2"/>
      <c r="B2727" s="2"/>
      <c r="C2727" s="2"/>
      <c r="G2727" s="13"/>
      <c r="I2727" s="13"/>
      <c r="J2727" s="13"/>
      <c r="K2727" s="13"/>
      <c r="M2727" s="13"/>
      <c r="N2727" s="13"/>
    </row>
    <row r="2728" spans="1:14" ht="15.75" customHeight="1">
      <c r="A2728" s="2"/>
      <c r="B2728" s="2"/>
      <c r="C2728" s="2"/>
      <c r="G2728" s="13"/>
      <c r="I2728" s="13"/>
      <c r="J2728" s="13"/>
      <c r="K2728" s="13"/>
      <c r="M2728" s="13"/>
      <c r="N2728" s="13"/>
    </row>
    <row r="2729" spans="1:14" ht="15.75" customHeight="1">
      <c r="A2729" s="2"/>
      <c r="B2729" s="2"/>
      <c r="C2729" s="2"/>
      <c r="G2729" s="13"/>
      <c r="I2729" s="13"/>
      <c r="J2729" s="13"/>
      <c r="K2729" s="13"/>
      <c r="M2729" s="13"/>
      <c r="N2729" s="13"/>
    </row>
    <row r="2730" spans="1:14" ht="15.75" customHeight="1">
      <c r="A2730" s="2"/>
      <c r="B2730" s="2"/>
      <c r="C2730" s="2"/>
      <c r="G2730" s="13"/>
      <c r="I2730" s="13"/>
      <c r="J2730" s="13"/>
      <c r="K2730" s="13"/>
      <c r="M2730" s="13"/>
      <c r="N2730" s="13"/>
    </row>
    <row r="2731" spans="1:14" ht="15.75" customHeight="1">
      <c r="A2731" s="2"/>
      <c r="B2731" s="2"/>
      <c r="C2731" s="2"/>
      <c r="G2731" s="13"/>
      <c r="I2731" s="13"/>
      <c r="J2731" s="13"/>
      <c r="K2731" s="13"/>
      <c r="M2731" s="13"/>
      <c r="N2731" s="13"/>
    </row>
    <row r="2732" spans="1:14" ht="15.75" customHeight="1">
      <c r="A2732" s="2"/>
      <c r="B2732" s="2"/>
      <c r="C2732" s="2"/>
      <c r="G2732" s="13"/>
      <c r="I2732" s="13"/>
      <c r="J2732" s="13"/>
      <c r="K2732" s="13"/>
      <c r="M2732" s="13"/>
      <c r="N2732" s="13"/>
    </row>
    <row r="2733" spans="1:14" ht="15.75" customHeight="1">
      <c r="A2733" s="2"/>
      <c r="B2733" s="2"/>
      <c r="C2733" s="2"/>
      <c r="G2733" s="13"/>
      <c r="I2733" s="13"/>
      <c r="J2733" s="13"/>
      <c r="K2733" s="13"/>
      <c r="M2733" s="13"/>
      <c r="N2733" s="13"/>
    </row>
    <row r="2734" spans="1:14" ht="15.75" customHeight="1">
      <c r="A2734" s="2"/>
      <c r="B2734" s="2"/>
      <c r="C2734" s="2"/>
      <c r="G2734" s="13"/>
      <c r="I2734" s="13"/>
      <c r="J2734" s="13"/>
      <c r="K2734" s="13"/>
      <c r="M2734" s="13"/>
      <c r="N2734" s="13"/>
    </row>
    <row r="2735" spans="1:14" ht="15.75" customHeight="1">
      <c r="A2735" s="2"/>
      <c r="B2735" s="2"/>
      <c r="C2735" s="2"/>
      <c r="G2735" s="13"/>
      <c r="I2735" s="13"/>
      <c r="J2735" s="13"/>
      <c r="K2735" s="13"/>
      <c r="M2735" s="13"/>
      <c r="N2735" s="13"/>
    </row>
    <row r="2736" spans="1:14" ht="15.75" customHeight="1">
      <c r="A2736" s="2"/>
      <c r="B2736" s="2"/>
      <c r="C2736" s="2"/>
      <c r="G2736" s="13"/>
      <c r="I2736" s="13"/>
      <c r="J2736" s="13"/>
      <c r="K2736" s="13"/>
      <c r="M2736" s="13"/>
      <c r="N2736" s="13"/>
    </row>
    <row r="2737" spans="1:14" ht="15.75" customHeight="1">
      <c r="A2737" s="2"/>
      <c r="B2737" s="2"/>
      <c r="C2737" s="2"/>
      <c r="G2737" s="13"/>
      <c r="I2737" s="13"/>
      <c r="J2737" s="13"/>
      <c r="K2737" s="13"/>
      <c r="M2737" s="13"/>
      <c r="N2737" s="13"/>
    </row>
    <row r="2738" spans="1:14" ht="15.75" customHeight="1">
      <c r="A2738" s="2"/>
      <c r="B2738" s="2"/>
      <c r="C2738" s="2"/>
      <c r="G2738" s="13"/>
      <c r="I2738" s="13"/>
      <c r="J2738" s="13"/>
      <c r="K2738" s="13"/>
      <c r="M2738" s="13"/>
      <c r="N2738" s="13"/>
    </row>
    <row r="2739" spans="1:14" ht="15.75" customHeight="1">
      <c r="A2739" s="2"/>
      <c r="B2739" s="2"/>
      <c r="C2739" s="2"/>
      <c r="G2739" s="13"/>
      <c r="I2739" s="13"/>
      <c r="J2739" s="13"/>
      <c r="K2739" s="13"/>
      <c r="M2739" s="13"/>
      <c r="N2739" s="13"/>
    </row>
    <row r="2740" spans="1:14" ht="15.75" customHeight="1">
      <c r="A2740" s="2"/>
      <c r="B2740" s="2"/>
      <c r="C2740" s="2"/>
      <c r="G2740" s="13"/>
      <c r="I2740" s="13"/>
      <c r="J2740" s="13"/>
      <c r="K2740" s="13"/>
      <c r="M2740" s="13"/>
      <c r="N2740" s="13"/>
    </row>
    <row r="2741" spans="1:14" ht="15.75" customHeight="1">
      <c r="A2741" s="2"/>
      <c r="B2741" s="2"/>
      <c r="C2741" s="2"/>
      <c r="G2741" s="13"/>
      <c r="I2741" s="13"/>
      <c r="J2741" s="13"/>
      <c r="K2741" s="13"/>
      <c r="M2741" s="13"/>
      <c r="N2741" s="13"/>
    </row>
    <row r="2742" spans="1:14" ht="15.75" customHeight="1">
      <c r="A2742" s="2"/>
      <c r="B2742" s="2"/>
      <c r="C2742" s="2"/>
      <c r="G2742" s="13"/>
      <c r="I2742" s="13"/>
      <c r="J2742" s="13"/>
      <c r="K2742" s="13"/>
      <c r="M2742" s="13"/>
      <c r="N2742" s="13"/>
    </row>
    <row r="2743" spans="1:14" ht="15.75" customHeight="1">
      <c r="A2743" s="2"/>
      <c r="B2743" s="2"/>
      <c r="C2743" s="2"/>
      <c r="G2743" s="13"/>
      <c r="I2743" s="13"/>
      <c r="J2743" s="13"/>
      <c r="K2743" s="13"/>
      <c r="M2743" s="13"/>
      <c r="N2743" s="13"/>
    </row>
    <row r="2744" spans="1:14" ht="15.75" customHeight="1">
      <c r="A2744" s="2"/>
      <c r="B2744" s="2"/>
      <c r="C2744" s="2"/>
      <c r="G2744" s="13"/>
      <c r="I2744" s="13"/>
      <c r="J2744" s="13"/>
      <c r="K2744" s="13"/>
      <c r="M2744" s="13"/>
      <c r="N2744" s="13"/>
    </row>
    <row r="2745" spans="1:14" ht="15.75" customHeight="1">
      <c r="A2745" s="2"/>
      <c r="B2745" s="2"/>
      <c r="C2745" s="2"/>
      <c r="G2745" s="13"/>
      <c r="I2745" s="13"/>
      <c r="J2745" s="13"/>
      <c r="K2745" s="13"/>
      <c r="M2745" s="13"/>
      <c r="N2745" s="13"/>
    </row>
    <row r="2746" spans="1:14" ht="15.75" customHeight="1">
      <c r="A2746" s="2"/>
      <c r="B2746" s="2"/>
      <c r="C2746" s="2"/>
      <c r="G2746" s="13"/>
      <c r="I2746" s="13"/>
      <c r="J2746" s="13"/>
      <c r="K2746" s="13"/>
      <c r="M2746" s="13"/>
      <c r="N2746" s="13"/>
    </row>
    <row r="2747" spans="1:14" ht="15.75" customHeight="1">
      <c r="A2747" s="2"/>
      <c r="B2747" s="2"/>
      <c r="C2747" s="2"/>
      <c r="G2747" s="13"/>
      <c r="I2747" s="13"/>
      <c r="J2747" s="13"/>
      <c r="K2747" s="13"/>
      <c r="M2747" s="13"/>
      <c r="N2747" s="13"/>
    </row>
    <row r="2748" spans="1:14" ht="15.75" customHeight="1">
      <c r="A2748" s="2"/>
      <c r="B2748" s="2"/>
      <c r="C2748" s="2"/>
      <c r="G2748" s="13"/>
      <c r="I2748" s="13"/>
      <c r="J2748" s="13"/>
      <c r="K2748" s="13"/>
      <c r="M2748" s="13"/>
      <c r="N2748" s="13"/>
    </row>
    <row r="2749" spans="1:14" ht="15.75" customHeight="1">
      <c r="A2749" s="2"/>
      <c r="B2749" s="2"/>
      <c r="C2749" s="2"/>
      <c r="G2749" s="13"/>
      <c r="I2749" s="13"/>
      <c r="J2749" s="13"/>
      <c r="K2749" s="13"/>
      <c r="M2749" s="13"/>
      <c r="N2749" s="13"/>
    </row>
    <row r="2750" spans="1:14" ht="15.75" customHeight="1">
      <c r="A2750" s="2"/>
      <c r="B2750" s="2"/>
      <c r="C2750" s="2"/>
      <c r="G2750" s="13"/>
      <c r="I2750" s="13"/>
      <c r="J2750" s="13"/>
      <c r="K2750" s="13"/>
      <c r="M2750" s="13"/>
      <c r="N2750" s="13"/>
    </row>
    <row r="2751" spans="1:14" ht="15.75" customHeight="1">
      <c r="A2751" s="2"/>
      <c r="B2751" s="2"/>
      <c r="C2751" s="2"/>
      <c r="G2751" s="13"/>
      <c r="I2751" s="13"/>
      <c r="J2751" s="13"/>
      <c r="K2751" s="13"/>
      <c r="M2751" s="13"/>
      <c r="N2751" s="13"/>
    </row>
    <row r="2752" spans="1:14" ht="15.75" customHeight="1">
      <c r="A2752" s="2"/>
      <c r="B2752" s="2"/>
      <c r="C2752" s="2"/>
      <c r="G2752" s="13"/>
      <c r="I2752" s="13"/>
      <c r="J2752" s="13"/>
      <c r="K2752" s="13"/>
      <c r="M2752" s="13"/>
      <c r="N2752" s="13"/>
    </row>
    <row r="2753" spans="1:14" ht="15.75" customHeight="1">
      <c r="A2753" s="2"/>
      <c r="B2753" s="2"/>
      <c r="C2753" s="2"/>
      <c r="G2753" s="13"/>
      <c r="I2753" s="13"/>
      <c r="J2753" s="13"/>
      <c r="K2753" s="13"/>
      <c r="M2753" s="13"/>
      <c r="N2753" s="13"/>
    </row>
    <row r="2754" spans="1:14" ht="15.75" customHeight="1">
      <c r="A2754" s="2"/>
      <c r="B2754" s="2"/>
      <c r="C2754" s="2"/>
      <c r="G2754" s="13"/>
      <c r="I2754" s="13"/>
      <c r="J2754" s="13"/>
      <c r="K2754" s="13"/>
      <c r="M2754" s="13"/>
      <c r="N2754" s="13"/>
    </row>
    <row r="2755" spans="1:14" ht="15.75" customHeight="1">
      <c r="A2755" s="2"/>
      <c r="B2755" s="2"/>
      <c r="C2755" s="2"/>
      <c r="G2755" s="13"/>
      <c r="I2755" s="13"/>
      <c r="J2755" s="13"/>
      <c r="K2755" s="13"/>
      <c r="M2755" s="13"/>
      <c r="N2755" s="13"/>
    </row>
    <row r="2756" spans="1:14" ht="15.75" customHeight="1">
      <c r="A2756" s="2"/>
      <c r="B2756" s="2"/>
      <c r="C2756" s="2"/>
      <c r="G2756" s="13"/>
      <c r="I2756" s="13"/>
      <c r="J2756" s="13"/>
      <c r="K2756" s="13"/>
      <c r="M2756" s="13"/>
      <c r="N2756" s="13"/>
    </row>
    <row r="2757" spans="1:14" ht="15.75" customHeight="1">
      <c r="A2757" s="2"/>
      <c r="B2757" s="2"/>
      <c r="C2757" s="2"/>
      <c r="G2757" s="13"/>
      <c r="I2757" s="13"/>
      <c r="J2757" s="13"/>
      <c r="K2757" s="13"/>
      <c r="M2757" s="13"/>
      <c r="N2757" s="13"/>
    </row>
    <row r="2758" spans="1:14" ht="15.75" customHeight="1">
      <c r="A2758" s="2"/>
      <c r="B2758" s="2"/>
      <c r="C2758" s="2"/>
      <c r="G2758" s="13"/>
      <c r="I2758" s="13"/>
      <c r="J2758" s="13"/>
      <c r="K2758" s="13"/>
      <c r="M2758" s="13"/>
      <c r="N2758" s="13"/>
    </row>
    <row r="2759" spans="1:14" ht="15.75" customHeight="1">
      <c r="A2759" s="2"/>
      <c r="B2759" s="2"/>
      <c r="C2759" s="2"/>
      <c r="G2759" s="13"/>
      <c r="I2759" s="13"/>
      <c r="J2759" s="13"/>
      <c r="K2759" s="13"/>
      <c r="M2759" s="13"/>
      <c r="N2759" s="13"/>
    </row>
    <row r="2760" spans="1:14" ht="15.75" customHeight="1">
      <c r="A2760" s="2"/>
      <c r="B2760" s="2"/>
      <c r="C2760" s="2"/>
      <c r="G2760" s="13"/>
      <c r="I2760" s="13"/>
      <c r="J2760" s="13"/>
      <c r="K2760" s="13"/>
      <c r="M2760" s="13"/>
      <c r="N2760" s="13"/>
    </row>
    <row r="2761" spans="1:14" ht="15.75" customHeight="1">
      <c r="A2761" s="2"/>
      <c r="B2761" s="2"/>
      <c r="C2761" s="2"/>
      <c r="G2761" s="13"/>
      <c r="I2761" s="13"/>
      <c r="J2761" s="13"/>
      <c r="K2761" s="13"/>
      <c r="M2761" s="13"/>
      <c r="N2761" s="13"/>
    </row>
    <row r="2762" spans="1:14" ht="15.75" customHeight="1">
      <c r="A2762" s="2"/>
      <c r="B2762" s="2"/>
      <c r="C2762" s="2"/>
      <c r="G2762" s="13"/>
      <c r="I2762" s="13"/>
      <c r="J2762" s="13"/>
      <c r="K2762" s="13"/>
      <c r="M2762" s="13"/>
      <c r="N2762" s="13"/>
    </row>
    <row r="2763" spans="1:14" ht="15.75" customHeight="1">
      <c r="A2763" s="2"/>
      <c r="B2763" s="2"/>
      <c r="C2763" s="2"/>
      <c r="G2763" s="13"/>
      <c r="I2763" s="13"/>
      <c r="J2763" s="13"/>
      <c r="K2763" s="13"/>
      <c r="M2763" s="13"/>
      <c r="N2763" s="13"/>
    </row>
    <row r="2764" spans="1:14" ht="15.75" customHeight="1">
      <c r="A2764" s="2"/>
      <c r="B2764" s="2"/>
      <c r="C2764" s="2"/>
      <c r="G2764" s="13"/>
      <c r="I2764" s="13"/>
      <c r="J2764" s="13"/>
      <c r="K2764" s="13"/>
      <c r="M2764" s="13"/>
      <c r="N2764" s="13"/>
    </row>
    <row r="2765" spans="1:14" ht="15.75" customHeight="1">
      <c r="A2765" s="2"/>
      <c r="B2765" s="2"/>
      <c r="C2765" s="2"/>
      <c r="G2765" s="13"/>
      <c r="I2765" s="13"/>
      <c r="J2765" s="13"/>
      <c r="K2765" s="13"/>
      <c r="M2765" s="13"/>
      <c r="N2765" s="13"/>
    </row>
    <row r="2766" spans="1:14" ht="15.75" customHeight="1">
      <c r="A2766" s="2"/>
      <c r="B2766" s="2"/>
      <c r="C2766" s="2"/>
      <c r="G2766" s="13"/>
      <c r="I2766" s="13"/>
      <c r="J2766" s="13"/>
      <c r="K2766" s="13"/>
      <c r="M2766" s="13"/>
      <c r="N2766" s="13"/>
    </row>
    <row r="2767" spans="1:14" ht="15.75" customHeight="1">
      <c r="A2767" s="2"/>
      <c r="B2767" s="2"/>
      <c r="C2767" s="2"/>
      <c r="G2767" s="13"/>
      <c r="I2767" s="13"/>
      <c r="J2767" s="13"/>
      <c r="K2767" s="13"/>
      <c r="M2767" s="13"/>
      <c r="N2767" s="13"/>
    </row>
    <row r="2768" spans="1:14" ht="15.75" customHeight="1">
      <c r="A2768" s="2"/>
      <c r="B2768" s="2"/>
      <c r="C2768" s="2"/>
      <c r="G2768" s="13"/>
      <c r="I2768" s="13"/>
      <c r="J2768" s="13"/>
      <c r="K2768" s="13"/>
      <c r="M2768" s="13"/>
      <c r="N2768" s="13"/>
    </row>
    <row r="2769" spans="1:14" ht="15.75" customHeight="1">
      <c r="A2769" s="2"/>
      <c r="B2769" s="2"/>
      <c r="C2769" s="2"/>
      <c r="G2769" s="13"/>
      <c r="I2769" s="13"/>
      <c r="J2769" s="13"/>
      <c r="K2769" s="13"/>
      <c r="M2769" s="13"/>
      <c r="N2769" s="13"/>
    </row>
    <row r="2770" spans="1:14" ht="15.75" customHeight="1">
      <c r="A2770" s="2"/>
      <c r="B2770" s="2"/>
      <c r="C2770" s="2"/>
      <c r="G2770" s="13"/>
      <c r="I2770" s="13"/>
      <c r="J2770" s="13"/>
      <c r="K2770" s="13"/>
      <c r="M2770" s="13"/>
      <c r="N2770" s="13"/>
    </row>
    <row r="2771" spans="1:14" ht="15.75" customHeight="1">
      <c r="A2771" s="2"/>
      <c r="B2771" s="2"/>
      <c r="C2771" s="2"/>
      <c r="G2771" s="13"/>
      <c r="I2771" s="13"/>
      <c r="J2771" s="13"/>
      <c r="K2771" s="13"/>
      <c r="M2771" s="13"/>
      <c r="N2771" s="13"/>
    </row>
    <row r="2772" spans="1:14" ht="15.75" customHeight="1">
      <c r="A2772" s="2"/>
      <c r="B2772" s="2"/>
      <c r="C2772" s="2"/>
      <c r="G2772" s="13"/>
      <c r="I2772" s="13"/>
      <c r="J2772" s="13"/>
      <c r="K2772" s="13"/>
      <c r="M2772" s="13"/>
      <c r="N2772" s="13"/>
    </row>
    <row r="2773" spans="1:14" ht="15.75" customHeight="1">
      <c r="A2773" s="2"/>
      <c r="B2773" s="2"/>
      <c r="C2773" s="2"/>
      <c r="G2773" s="13"/>
      <c r="I2773" s="13"/>
      <c r="J2773" s="13"/>
      <c r="K2773" s="13"/>
      <c r="M2773" s="13"/>
      <c r="N2773" s="13"/>
    </row>
    <row r="2774" spans="1:14" ht="15.75" customHeight="1">
      <c r="A2774" s="2"/>
      <c r="B2774" s="2"/>
      <c r="C2774" s="2"/>
      <c r="G2774" s="13"/>
      <c r="I2774" s="13"/>
      <c r="J2774" s="13"/>
      <c r="K2774" s="13"/>
      <c r="M2774" s="13"/>
      <c r="N2774" s="13"/>
    </row>
    <row r="2775" spans="1:14" ht="15.75" customHeight="1">
      <c r="A2775" s="2"/>
      <c r="B2775" s="2"/>
      <c r="C2775" s="2"/>
      <c r="G2775" s="13"/>
      <c r="I2775" s="13"/>
      <c r="J2775" s="13"/>
      <c r="K2775" s="13"/>
      <c r="M2775" s="13"/>
      <c r="N2775" s="13"/>
    </row>
    <row r="2776" spans="1:14" ht="15.75" customHeight="1">
      <c r="A2776" s="2"/>
      <c r="B2776" s="2"/>
      <c r="C2776" s="2"/>
      <c r="G2776" s="13"/>
      <c r="I2776" s="13"/>
      <c r="J2776" s="13"/>
      <c r="K2776" s="13"/>
      <c r="M2776" s="13"/>
      <c r="N2776" s="13"/>
    </row>
    <row r="2777" spans="1:14" ht="15.75" customHeight="1">
      <c r="A2777" s="2"/>
      <c r="B2777" s="2"/>
      <c r="C2777" s="2"/>
      <c r="G2777" s="13"/>
      <c r="I2777" s="13"/>
      <c r="J2777" s="13"/>
      <c r="K2777" s="13"/>
      <c r="M2777" s="13"/>
      <c r="N2777" s="13"/>
    </row>
    <row r="2778" spans="1:14" ht="15.75" customHeight="1">
      <c r="A2778" s="2"/>
      <c r="B2778" s="2"/>
      <c r="C2778" s="2"/>
      <c r="G2778" s="13"/>
      <c r="I2778" s="13"/>
      <c r="J2778" s="13"/>
      <c r="K2778" s="13"/>
      <c r="M2778" s="13"/>
      <c r="N2778" s="13"/>
    </row>
    <row r="2779" spans="1:14" ht="15.75" customHeight="1">
      <c r="A2779" s="2"/>
      <c r="B2779" s="2"/>
      <c r="C2779" s="2"/>
      <c r="G2779" s="13"/>
      <c r="I2779" s="13"/>
      <c r="J2779" s="13"/>
      <c r="K2779" s="13"/>
      <c r="M2779" s="13"/>
      <c r="N2779" s="13"/>
    </row>
    <row r="2780" spans="1:14" ht="15.75" customHeight="1">
      <c r="A2780" s="2"/>
      <c r="B2780" s="2"/>
      <c r="C2780" s="2"/>
      <c r="G2780" s="13"/>
      <c r="I2780" s="13"/>
      <c r="J2780" s="13"/>
      <c r="K2780" s="13"/>
      <c r="M2780" s="13"/>
      <c r="N2780" s="13"/>
    </row>
    <row r="2781" spans="1:14" ht="15.75" customHeight="1">
      <c r="A2781" s="2"/>
      <c r="B2781" s="2"/>
      <c r="C2781" s="2"/>
      <c r="G2781" s="13"/>
      <c r="I2781" s="13"/>
      <c r="J2781" s="13"/>
      <c r="K2781" s="13"/>
      <c r="M2781" s="13"/>
      <c r="N2781" s="13"/>
    </row>
    <row r="2782" spans="1:14" ht="15.75" customHeight="1">
      <c r="A2782" s="2"/>
      <c r="B2782" s="2"/>
      <c r="C2782" s="2"/>
      <c r="G2782" s="13"/>
      <c r="I2782" s="13"/>
      <c r="J2782" s="13"/>
      <c r="K2782" s="13"/>
      <c r="M2782" s="13"/>
      <c r="N2782" s="13"/>
    </row>
    <row r="2783" spans="1:14" ht="15.75" customHeight="1">
      <c r="A2783" s="2"/>
      <c r="B2783" s="2"/>
      <c r="C2783" s="2"/>
      <c r="G2783" s="13"/>
      <c r="I2783" s="13"/>
      <c r="J2783" s="13"/>
      <c r="K2783" s="13"/>
      <c r="M2783" s="13"/>
      <c r="N2783" s="13"/>
    </row>
    <row r="2784" spans="1:14" ht="15.75" customHeight="1">
      <c r="A2784" s="2"/>
      <c r="B2784" s="2"/>
      <c r="C2784" s="2"/>
      <c r="G2784" s="13"/>
      <c r="I2784" s="13"/>
      <c r="J2784" s="13"/>
      <c r="K2784" s="13"/>
      <c r="M2784" s="13"/>
      <c r="N2784" s="13"/>
    </row>
    <row r="2785" spans="1:14" ht="15.75" customHeight="1">
      <c r="A2785" s="2"/>
      <c r="B2785" s="2"/>
      <c r="C2785" s="2"/>
      <c r="G2785" s="13"/>
      <c r="I2785" s="13"/>
      <c r="J2785" s="13"/>
      <c r="K2785" s="13"/>
      <c r="M2785" s="13"/>
      <c r="N2785" s="13"/>
    </row>
    <row r="2786" spans="1:14" ht="15.75" customHeight="1">
      <c r="A2786" s="2"/>
      <c r="B2786" s="2"/>
      <c r="C2786" s="2"/>
      <c r="G2786" s="13"/>
      <c r="I2786" s="13"/>
      <c r="J2786" s="13"/>
      <c r="K2786" s="13"/>
      <c r="M2786" s="13"/>
      <c r="N2786" s="13"/>
    </row>
    <row r="2787" spans="1:14" ht="15.75" customHeight="1">
      <c r="A2787" s="2"/>
      <c r="B2787" s="2"/>
      <c r="C2787" s="2"/>
      <c r="G2787" s="13"/>
      <c r="I2787" s="13"/>
      <c r="J2787" s="13"/>
      <c r="K2787" s="13"/>
      <c r="M2787" s="13"/>
      <c r="N2787" s="13"/>
    </row>
    <row r="2788" spans="1:14" ht="15.75" customHeight="1">
      <c r="A2788" s="2"/>
      <c r="B2788" s="2"/>
      <c r="C2788" s="2"/>
      <c r="G2788" s="13"/>
      <c r="I2788" s="13"/>
      <c r="J2788" s="13"/>
      <c r="K2788" s="13"/>
      <c r="M2788" s="13"/>
      <c r="N2788" s="13"/>
    </row>
    <row r="2789" spans="1:14" ht="15.75" customHeight="1">
      <c r="A2789" s="2"/>
      <c r="B2789" s="2"/>
      <c r="C2789" s="2"/>
      <c r="G2789" s="13"/>
      <c r="I2789" s="13"/>
      <c r="J2789" s="13"/>
      <c r="K2789" s="13"/>
      <c r="M2789" s="13"/>
      <c r="N2789" s="13"/>
    </row>
    <row r="2790" spans="1:14" ht="15.75" customHeight="1">
      <c r="A2790" s="2"/>
      <c r="B2790" s="2"/>
      <c r="C2790" s="2"/>
      <c r="G2790" s="13"/>
      <c r="I2790" s="13"/>
      <c r="J2790" s="13"/>
      <c r="K2790" s="13"/>
      <c r="M2790" s="13"/>
      <c r="N2790" s="13"/>
    </row>
    <row r="2791" spans="1:14" ht="15.75" customHeight="1">
      <c r="A2791" s="2"/>
      <c r="B2791" s="2"/>
      <c r="C2791" s="2"/>
      <c r="G2791" s="13"/>
      <c r="I2791" s="13"/>
      <c r="J2791" s="13"/>
      <c r="K2791" s="13"/>
      <c r="M2791" s="13"/>
      <c r="N2791" s="13"/>
    </row>
    <row r="2792" spans="1:14" ht="15.75" customHeight="1">
      <c r="A2792" s="2"/>
      <c r="B2792" s="2"/>
      <c r="C2792" s="2"/>
      <c r="G2792" s="13"/>
      <c r="I2792" s="13"/>
      <c r="J2792" s="13"/>
      <c r="K2792" s="13"/>
      <c r="M2792" s="13"/>
      <c r="N2792" s="13"/>
    </row>
    <row r="2793" spans="1:14" ht="15.75" customHeight="1">
      <c r="A2793" s="2"/>
      <c r="B2793" s="2"/>
      <c r="C2793" s="2"/>
      <c r="G2793" s="13"/>
      <c r="I2793" s="13"/>
      <c r="J2793" s="13"/>
      <c r="K2793" s="13"/>
      <c r="M2793" s="13"/>
      <c r="N2793" s="13"/>
    </row>
    <row r="2794" spans="1:14" ht="15.75" customHeight="1">
      <c r="A2794" s="2"/>
      <c r="B2794" s="2"/>
      <c r="C2794" s="2"/>
      <c r="G2794" s="13"/>
      <c r="I2794" s="13"/>
      <c r="J2794" s="13"/>
      <c r="K2794" s="13"/>
      <c r="M2794" s="13"/>
      <c r="N2794" s="13"/>
    </row>
    <row r="2795" spans="1:14" ht="15.75" customHeight="1">
      <c r="A2795" s="2"/>
      <c r="B2795" s="2"/>
      <c r="C2795" s="2"/>
      <c r="G2795" s="13"/>
      <c r="I2795" s="13"/>
      <c r="J2795" s="13"/>
      <c r="K2795" s="13"/>
      <c r="M2795" s="13"/>
      <c r="N2795" s="13"/>
    </row>
    <row r="2796" spans="1:14" ht="15.75" customHeight="1">
      <c r="A2796" s="2"/>
      <c r="B2796" s="2"/>
      <c r="C2796" s="2"/>
      <c r="G2796" s="13"/>
      <c r="I2796" s="13"/>
      <c r="J2796" s="13"/>
      <c r="K2796" s="13"/>
      <c r="M2796" s="13"/>
      <c r="N2796" s="13"/>
    </row>
    <row r="2797" spans="1:14" ht="15.75" customHeight="1">
      <c r="A2797" s="2"/>
      <c r="B2797" s="2"/>
      <c r="C2797" s="2"/>
      <c r="G2797" s="13"/>
      <c r="I2797" s="13"/>
      <c r="J2797" s="13"/>
      <c r="K2797" s="13"/>
      <c r="M2797" s="13"/>
      <c r="N2797" s="13"/>
    </row>
    <row r="2798" spans="1:14" ht="15.75" customHeight="1">
      <c r="A2798" s="2"/>
      <c r="B2798" s="2"/>
      <c r="C2798" s="2"/>
      <c r="G2798" s="13"/>
      <c r="I2798" s="13"/>
      <c r="J2798" s="13"/>
      <c r="K2798" s="13"/>
      <c r="M2798" s="13"/>
      <c r="N2798" s="13"/>
    </row>
    <row r="2799" spans="1:14" ht="15.75" customHeight="1">
      <c r="A2799" s="2"/>
      <c r="B2799" s="2"/>
      <c r="C2799" s="2"/>
      <c r="G2799" s="13"/>
      <c r="I2799" s="13"/>
      <c r="J2799" s="13"/>
      <c r="K2799" s="13"/>
      <c r="M2799" s="13"/>
      <c r="N2799" s="13"/>
    </row>
    <row r="2800" spans="1:14" ht="15.75" customHeight="1">
      <c r="A2800" s="2"/>
      <c r="B2800" s="2"/>
      <c r="C2800" s="2"/>
      <c r="G2800" s="13"/>
      <c r="I2800" s="13"/>
      <c r="J2800" s="13"/>
      <c r="K2800" s="13"/>
      <c r="M2800" s="13"/>
      <c r="N2800" s="13"/>
    </row>
    <row r="2801" spans="1:14" ht="15.75" customHeight="1">
      <c r="A2801" s="2"/>
      <c r="B2801" s="2"/>
      <c r="C2801" s="2"/>
      <c r="G2801" s="13"/>
      <c r="I2801" s="13"/>
      <c r="J2801" s="13"/>
      <c r="K2801" s="13"/>
      <c r="M2801" s="13"/>
      <c r="N2801" s="13"/>
    </row>
    <row r="2802" spans="1:14" ht="15.75" customHeight="1">
      <c r="A2802" s="2"/>
      <c r="B2802" s="2"/>
      <c r="C2802" s="2"/>
      <c r="G2802" s="13"/>
      <c r="I2802" s="13"/>
      <c r="J2802" s="13"/>
      <c r="K2802" s="13"/>
      <c r="M2802" s="13"/>
      <c r="N2802" s="13"/>
    </row>
    <row r="2803" spans="1:14" ht="15.75" customHeight="1">
      <c r="A2803" s="2"/>
      <c r="B2803" s="2"/>
      <c r="C2803" s="2"/>
      <c r="G2803" s="13"/>
      <c r="I2803" s="13"/>
      <c r="J2803" s="13"/>
      <c r="K2803" s="13"/>
      <c r="M2803" s="13"/>
      <c r="N2803" s="13"/>
    </row>
    <row r="2804" spans="1:14" ht="15.75" customHeight="1">
      <c r="A2804" s="2"/>
      <c r="B2804" s="2"/>
      <c r="C2804" s="2"/>
      <c r="G2804" s="13"/>
      <c r="I2804" s="13"/>
      <c r="J2804" s="13"/>
      <c r="K2804" s="13"/>
      <c r="M2804" s="13"/>
      <c r="N2804" s="13"/>
    </row>
    <row r="2805" spans="1:14" ht="15.75" customHeight="1">
      <c r="A2805" s="2"/>
      <c r="B2805" s="2"/>
      <c r="C2805" s="2"/>
      <c r="G2805" s="13"/>
      <c r="I2805" s="13"/>
      <c r="J2805" s="13"/>
      <c r="K2805" s="13"/>
      <c r="M2805" s="13"/>
      <c r="N2805" s="13"/>
    </row>
    <row r="2806" spans="1:14" ht="15.75" customHeight="1">
      <c r="A2806" s="2"/>
      <c r="B2806" s="2"/>
      <c r="C2806" s="2"/>
      <c r="G2806" s="13"/>
      <c r="I2806" s="13"/>
      <c r="J2806" s="13"/>
      <c r="K2806" s="13"/>
      <c r="M2806" s="13"/>
      <c r="N2806" s="13"/>
    </row>
    <row r="2807" spans="1:14" ht="15.75" customHeight="1">
      <c r="A2807" s="2"/>
      <c r="B2807" s="2"/>
      <c r="C2807" s="2"/>
      <c r="G2807" s="13"/>
      <c r="I2807" s="13"/>
      <c r="J2807" s="13"/>
      <c r="K2807" s="13"/>
      <c r="M2807" s="13"/>
      <c r="N2807" s="13"/>
    </row>
    <row r="2808" spans="1:14" ht="15.75" customHeight="1">
      <c r="A2808" s="2"/>
      <c r="B2808" s="2"/>
      <c r="C2808" s="2"/>
      <c r="G2808" s="13"/>
      <c r="I2808" s="13"/>
      <c r="J2808" s="13"/>
      <c r="K2808" s="13"/>
      <c r="M2808" s="13"/>
      <c r="N2808" s="13"/>
    </row>
    <row r="2809" spans="1:14" ht="15.75" customHeight="1">
      <c r="A2809" s="2"/>
      <c r="B2809" s="2"/>
      <c r="C2809" s="2"/>
      <c r="G2809" s="13"/>
      <c r="I2809" s="13"/>
      <c r="J2809" s="13"/>
      <c r="K2809" s="13"/>
      <c r="M2809" s="13"/>
      <c r="N2809" s="13"/>
    </row>
    <row r="2810" spans="1:14" ht="15.75" customHeight="1">
      <c r="A2810" s="2"/>
      <c r="B2810" s="2"/>
      <c r="C2810" s="2"/>
      <c r="G2810" s="13"/>
      <c r="I2810" s="13"/>
      <c r="J2810" s="13"/>
      <c r="K2810" s="13"/>
      <c r="M2810" s="13"/>
      <c r="N2810" s="13"/>
    </row>
    <row r="2811" spans="1:14" ht="15.75" customHeight="1">
      <c r="A2811" s="2"/>
      <c r="B2811" s="2"/>
      <c r="C2811" s="2"/>
      <c r="G2811" s="13"/>
      <c r="I2811" s="13"/>
      <c r="J2811" s="13"/>
      <c r="K2811" s="13"/>
      <c r="M2811" s="13"/>
      <c r="N2811" s="13"/>
    </row>
    <row r="2812" spans="1:14" ht="15.75" customHeight="1">
      <c r="A2812" s="2"/>
      <c r="B2812" s="2"/>
      <c r="C2812" s="2"/>
      <c r="G2812" s="13"/>
      <c r="I2812" s="13"/>
      <c r="J2812" s="13"/>
      <c r="K2812" s="13"/>
      <c r="M2812" s="13"/>
      <c r="N2812" s="13"/>
    </row>
    <row r="2813" spans="1:14" ht="15.75" customHeight="1">
      <c r="A2813" s="2"/>
      <c r="B2813" s="2"/>
      <c r="C2813" s="2"/>
      <c r="G2813" s="13"/>
      <c r="I2813" s="13"/>
      <c r="J2813" s="13"/>
      <c r="K2813" s="13"/>
      <c r="M2813" s="13"/>
      <c r="N2813" s="13"/>
    </row>
    <row r="2814" spans="1:14" ht="15.75" customHeight="1">
      <c r="A2814" s="2"/>
      <c r="B2814" s="2"/>
      <c r="C2814" s="2"/>
      <c r="G2814" s="13"/>
      <c r="I2814" s="13"/>
      <c r="J2814" s="13"/>
      <c r="K2814" s="13"/>
      <c r="M2814" s="13"/>
      <c r="N2814" s="13"/>
    </row>
    <row r="2815" spans="1:14" ht="15.75" customHeight="1">
      <c r="A2815" s="2"/>
      <c r="B2815" s="2"/>
      <c r="C2815" s="2"/>
      <c r="G2815" s="13"/>
      <c r="I2815" s="13"/>
      <c r="J2815" s="13"/>
      <c r="K2815" s="13"/>
      <c r="M2815" s="13"/>
      <c r="N2815" s="13"/>
    </row>
    <row r="2816" spans="1:14" ht="15.75" customHeight="1">
      <c r="A2816" s="2"/>
      <c r="B2816" s="2"/>
      <c r="C2816" s="2"/>
      <c r="G2816" s="13"/>
      <c r="I2816" s="13"/>
      <c r="J2816" s="13"/>
      <c r="K2816" s="13"/>
      <c r="M2816" s="13"/>
      <c r="N2816" s="13"/>
    </row>
    <row r="2817" spans="1:14" ht="15.75" customHeight="1">
      <c r="A2817" s="2"/>
      <c r="B2817" s="2"/>
      <c r="C2817" s="2"/>
      <c r="G2817" s="13"/>
      <c r="I2817" s="13"/>
      <c r="J2817" s="13"/>
      <c r="K2817" s="13"/>
      <c r="M2817" s="13"/>
      <c r="N2817" s="13"/>
    </row>
    <row r="2818" spans="1:14" ht="15.75" customHeight="1">
      <c r="A2818" s="2"/>
      <c r="B2818" s="2"/>
      <c r="C2818" s="2"/>
      <c r="G2818" s="13"/>
      <c r="I2818" s="13"/>
      <c r="J2818" s="13"/>
      <c r="K2818" s="13"/>
      <c r="M2818" s="13"/>
      <c r="N2818" s="13"/>
    </row>
    <row r="2819" spans="1:14" ht="15.75" customHeight="1">
      <c r="A2819" s="2"/>
      <c r="B2819" s="2"/>
      <c r="C2819" s="2"/>
      <c r="G2819" s="13"/>
      <c r="I2819" s="13"/>
      <c r="J2819" s="13"/>
      <c r="K2819" s="13"/>
      <c r="M2819" s="13"/>
      <c r="N2819" s="13"/>
    </row>
    <row r="2820" spans="1:14" ht="15.75" customHeight="1">
      <c r="A2820" s="2"/>
      <c r="B2820" s="2"/>
      <c r="C2820" s="2"/>
      <c r="G2820" s="13"/>
      <c r="I2820" s="13"/>
      <c r="J2820" s="13"/>
      <c r="K2820" s="13"/>
      <c r="M2820" s="13"/>
      <c r="N2820" s="13"/>
    </row>
    <row r="2821" spans="1:14" ht="15.75" customHeight="1">
      <c r="A2821" s="2"/>
      <c r="B2821" s="2"/>
      <c r="C2821" s="2"/>
      <c r="G2821" s="13"/>
      <c r="I2821" s="13"/>
      <c r="J2821" s="13"/>
      <c r="K2821" s="13"/>
      <c r="M2821" s="13"/>
      <c r="N2821" s="13"/>
    </row>
    <row r="2822" spans="1:14" ht="15.75" customHeight="1">
      <c r="A2822" s="2"/>
      <c r="B2822" s="2"/>
      <c r="C2822" s="2"/>
      <c r="G2822" s="13"/>
      <c r="I2822" s="13"/>
      <c r="J2822" s="13"/>
      <c r="K2822" s="13"/>
      <c r="M2822" s="13"/>
      <c r="N2822" s="13"/>
    </row>
    <row r="2823" spans="1:14" ht="15.75" customHeight="1">
      <c r="A2823" s="2"/>
      <c r="B2823" s="2"/>
      <c r="C2823" s="2"/>
      <c r="G2823" s="13"/>
      <c r="I2823" s="13"/>
      <c r="J2823" s="13"/>
      <c r="K2823" s="13"/>
      <c r="M2823" s="13"/>
      <c r="N2823" s="13"/>
    </row>
    <row r="2824" spans="1:14" ht="15.75" customHeight="1">
      <c r="A2824" s="2"/>
      <c r="B2824" s="2"/>
      <c r="C2824" s="2"/>
      <c r="G2824" s="13"/>
      <c r="I2824" s="13"/>
      <c r="J2824" s="13"/>
      <c r="K2824" s="13"/>
      <c r="M2824" s="13"/>
      <c r="N2824" s="13"/>
    </row>
    <row r="2825" spans="1:14" ht="15.75" customHeight="1">
      <c r="A2825" s="2"/>
      <c r="B2825" s="2"/>
      <c r="C2825" s="2"/>
      <c r="G2825" s="13"/>
      <c r="I2825" s="13"/>
      <c r="J2825" s="13"/>
      <c r="K2825" s="13"/>
      <c r="M2825" s="13"/>
      <c r="N2825" s="13"/>
    </row>
    <row r="2826" spans="1:14" ht="15.75" customHeight="1">
      <c r="A2826" s="2"/>
      <c r="B2826" s="2"/>
      <c r="C2826" s="2"/>
      <c r="G2826" s="13"/>
      <c r="I2826" s="13"/>
      <c r="J2826" s="13"/>
      <c r="K2826" s="13"/>
      <c r="M2826" s="13"/>
      <c r="N2826" s="13"/>
    </row>
    <row r="2827" spans="1:14" ht="15.75" customHeight="1">
      <c r="A2827" s="2"/>
      <c r="B2827" s="2"/>
      <c r="C2827" s="2"/>
      <c r="G2827" s="13"/>
      <c r="I2827" s="13"/>
      <c r="J2827" s="13"/>
      <c r="K2827" s="13"/>
      <c r="M2827" s="13"/>
      <c r="N2827" s="13"/>
    </row>
    <row r="2828" spans="1:14" ht="15.75" customHeight="1">
      <c r="A2828" s="2"/>
      <c r="B2828" s="2"/>
      <c r="C2828" s="2"/>
      <c r="G2828" s="13"/>
      <c r="I2828" s="13"/>
      <c r="J2828" s="13"/>
      <c r="K2828" s="13"/>
      <c r="M2828" s="13"/>
      <c r="N2828" s="13"/>
    </row>
    <row r="2829" spans="1:14" ht="15.75" customHeight="1">
      <c r="A2829" s="2"/>
      <c r="B2829" s="2"/>
      <c r="C2829" s="2"/>
      <c r="G2829" s="13"/>
      <c r="I2829" s="13"/>
      <c r="J2829" s="13"/>
      <c r="K2829" s="13"/>
      <c r="M2829" s="13"/>
      <c r="N2829" s="13"/>
    </row>
    <row r="2830" spans="1:14" ht="15.75" customHeight="1">
      <c r="A2830" s="2"/>
      <c r="B2830" s="2"/>
      <c r="C2830" s="2"/>
      <c r="G2830" s="13"/>
      <c r="I2830" s="13"/>
      <c r="J2830" s="13"/>
      <c r="K2830" s="13"/>
      <c r="M2830" s="13"/>
      <c r="N2830" s="13"/>
    </row>
    <row r="2831" spans="1:14" ht="15.75" customHeight="1">
      <c r="A2831" s="2"/>
      <c r="B2831" s="2"/>
      <c r="C2831" s="2"/>
      <c r="G2831" s="13"/>
      <c r="I2831" s="13"/>
      <c r="J2831" s="13"/>
      <c r="K2831" s="13"/>
      <c r="M2831" s="13"/>
      <c r="N2831" s="13"/>
    </row>
    <row r="2832" spans="1:14" ht="15.75" customHeight="1">
      <c r="A2832" s="2"/>
      <c r="B2832" s="2"/>
      <c r="C2832" s="2"/>
      <c r="G2832" s="13"/>
      <c r="I2832" s="13"/>
      <c r="J2832" s="13"/>
      <c r="K2832" s="13"/>
      <c r="M2832" s="13"/>
      <c r="N2832" s="13"/>
    </row>
    <row r="2833" spans="1:14" ht="15.75" customHeight="1">
      <c r="A2833" s="2"/>
      <c r="B2833" s="2"/>
      <c r="C2833" s="2"/>
      <c r="G2833" s="13"/>
      <c r="I2833" s="13"/>
      <c r="J2833" s="13"/>
      <c r="K2833" s="13"/>
      <c r="M2833" s="13"/>
      <c r="N2833" s="13"/>
    </row>
    <row r="2834" spans="1:14" ht="15.75" customHeight="1">
      <c r="A2834" s="2"/>
      <c r="B2834" s="2"/>
      <c r="C2834" s="2"/>
      <c r="G2834" s="13"/>
      <c r="I2834" s="13"/>
      <c r="J2834" s="13"/>
      <c r="K2834" s="13"/>
      <c r="M2834" s="13"/>
      <c r="N2834" s="13"/>
    </row>
    <row r="2835" spans="1:14" ht="15.75" customHeight="1">
      <c r="A2835" s="2"/>
      <c r="B2835" s="2"/>
      <c r="C2835" s="2"/>
      <c r="G2835" s="13"/>
      <c r="I2835" s="13"/>
      <c r="J2835" s="13"/>
      <c r="K2835" s="13"/>
      <c r="M2835" s="13"/>
      <c r="N2835" s="13"/>
    </row>
    <row r="2836" spans="1:14" ht="15.75" customHeight="1">
      <c r="A2836" s="2"/>
      <c r="B2836" s="2"/>
      <c r="C2836" s="2"/>
      <c r="G2836" s="13"/>
      <c r="I2836" s="13"/>
      <c r="J2836" s="13"/>
      <c r="K2836" s="13"/>
      <c r="M2836" s="13"/>
      <c r="N2836" s="13"/>
    </row>
    <row r="2837" spans="1:14" ht="15.75" customHeight="1">
      <c r="A2837" s="2"/>
      <c r="B2837" s="2"/>
      <c r="C2837" s="2"/>
      <c r="G2837" s="13"/>
      <c r="I2837" s="13"/>
      <c r="J2837" s="13"/>
      <c r="K2837" s="13"/>
      <c r="M2837" s="13"/>
      <c r="N2837" s="13"/>
    </row>
    <row r="2838" spans="1:14" ht="15.75" customHeight="1">
      <c r="A2838" s="2"/>
      <c r="B2838" s="2"/>
      <c r="C2838" s="2"/>
      <c r="G2838" s="13"/>
      <c r="I2838" s="13"/>
      <c r="J2838" s="13"/>
      <c r="K2838" s="13"/>
      <c r="M2838" s="13"/>
      <c r="N2838" s="13"/>
    </row>
    <row r="2839" spans="1:14" ht="15.75" customHeight="1">
      <c r="A2839" s="2"/>
      <c r="B2839" s="2"/>
      <c r="C2839" s="2"/>
      <c r="G2839" s="13"/>
      <c r="I2839" s="13"/>
      <c r="J2839" s="13"/>
      <c r="K2839" s="13"/>
      <c r="M2839" s="13"/>
      <c r="N2839" s="13"/>
    </row>
    <row r="2840" spans="1:14" ht="15.75" customHeight="1">
      <c r="A2840" s="2"/>
      <c r="B2840" s="2"/>
      <c r="C2840" s="2"/>
      <c r="G2840" s="13"/>
      <c r="I2840" s="13"/>
      <c r="J2840" s="13"/>
      <c r="K2840" s="13"/>
      <c r="M2840" s="13"/>
      <c r="N2840" s="13"/>
    </row>
    <row r="2841" spans="1:14" ht="15.75" customHeight="1">
      <c r="A2841" s="2"/>
      <c r="B2841" s="2"/>
      <c r="C2841" s="2"/>
      <c r="G2841" s="13"/>
      <c r="I2841" s="13"/>
      <c r="J2841" s="13"/>
      <c r="K2841" s="13"/>
      <c r="M2841" s="13"/>
      <c r="N2841" s="13"/>
    </row>
    <row r="2842" spans="1:14" ht="15.75" customHeight="1">
      <c r="A2842" s="2"/>
      <c r="B2842" s="2"/>
      <c r="C2842" s="2"/>
      <c r="G2842" s="13"/>
      <c r="I2842" s="13"/>
      <c r="J2842" s="13"/>
      <c r="K2842" s="13"/>
      <c r="M2842" s="13"/>
      <c r="N2842" s="13"/>
    </row>
    <row r="2843" spans="1:14" ht="15.75" customHeight="1">
      <c r="A2843" s="2"/>
      <c r="B2843" s="2"/>
      <c r="C2843" s="2"/>
      <c r="G2843" s="13"/>
      <c r="I2843" s="13"/>
      <c r="J2843" s="13"/>
      <c r="K2843" s="13"/>
      <c r="M2843" s="13"/>
      <c r="N2843" s="13"/>
    </row>
    <row r="2844" spans="1:14" ht="15.75" customHeight="1">
      <c r="A2844" s="2"/>
      <c r="B2844" s="2"/>
      <c r="C2844" s="2"/>
      <c r="G2844" s="13"/>
      <c r="I2844" s="13"/>
      <c r="J2844" s="13"/>
      <c r="K2844" s="13"/>
      <c r="M2844" s="13"/>
      <c r="N2844" s="13"/>
    </row>
    <row r="2845" spans="1:14" ht="15.75" customHeight="1">
      <c r="A2845" s="2"/>
      <c r="B2845" s="2"/>
      <c r="C2845" s="2"/>
      <c r="G2845" s="13"/>
      <c r="I2845" s="13"/>
      <c r="J2845" s="13"/>
      <c r="K2845" s="13"/>
      <c r="M2845" s="13"/>
      <c r="N2845" s="13"/>
    </row>
    <row r="2846" spans="1:14" ht="15.75" customHeight="1">
      <c r="A2846" s="2"/>
      <c r="B2846" s="2"/>
      <c r="C2846" s="2"/>
      <c r="G2846" s="13"/>
      <c r="I2846" s="13"/>
      <c r="J2846" s="13"/>
      <c r="K2846" s="13"/>
      <c r="M2846" s="13"/>
      <c r="N2846" s="13"/>
    </row>
    <row r="2847" spans="1:14" ht="15.75" customHeight="1">
      <c r="A2847" s="2"/>
      <c r="B2847" s="2"/>
      <c r="C2847" s="2"/>
      <c r="G2847" s="13"/>
      <c r="I2847" s="13"/>
      <c r="J2847" s="13"/>
      <c r="K2847" s="13"/>
      <c r="M2847" s="13"/>
      <c r="N2847" s="13"/>
    </row>
    <row r="2848" spans="1:14" ht="15.75" customHeight="1">
      <c r="A2848" s="2"/>
      <c r="B2848" s="2"/>
      <c r="C2848" s="2"/>
      <c r="G2848" s="13"/>
      <c r="I2848" s="13"/>
      <c r="J2848" s="13"/>
      <c r="K2848" s="13"/>
      <c r="M2848" s="13"/>
      <c r="N2848" s="13"/>
    </row>
    <row r="2849" spans="1:14" ht="15.75" customHeight="1">
      <c r="A2849" s="2"/>
      <c r="B2849" s="2"/>
      <c r="C2849" s="2"/>
      <c r="G2849" s="13"/>
      <c r="I2849" s="13"/>
      <c r="J2849" s="13"/>
      <c r="K2849" s="13"/>
      <c r="M2849" s="13"/>
      <c r="N2849" s="13"/>
    </row>
    <row r="2850" spans="1:14" ht="15.75" customHeight="1">
      <c r="A2850" s="2"/>
      <c r="B2850" s="2"/>
      <c r="C2850" s="2"/>
      <c r="G2850" s="13"/>
      <c r="I2850" s="13"/>
      <c r="J2850" s="13"/>
      <c r="K2850" s="13"/>
      <c r="M2850" s="13"/>
      <c r="N2850" s="13"/>
    </row>
    <row r="2851" spans="1:14" ht="15.75" customHeight="1">
      <c r="A2851" s="2"/>
      <c r="B2851" s="2"/>
      <c r="C2851" s="2"/>
      <c r="G2851" s="13"/>
      <c r="I2851" s="13"/>
      <c r="J2851" s="13"/>
      <c r="K2851" s="13"/>
      <c r="M2851" s="13"/>
      <c r="N2851" s="13"/>
    </row>
    <row r="2852" spans="1:14" ht="15.75" customHeight="1">
      <c r="A2852" s="2"/>
      <c r="B2852" s="2"/>
      <c r="C2852" s="2"/>
      <c r="G2852" s="13"/>
      <c r="I2852" s="13"/>
      <c r="J2852" s="13"/>
      <c r="K2852" s="13"/>
      <c r="M2852" s="13"/>
      <c r="N2852" s="13"/>
    </row>
    <row r="2853" spans="1:14" ht="15.75" customHeight="1">
      <c r="A2853" s="2"/>
      <c r="B2853" s="2"/>
      <c r="C2853" s="2"/>
      <c r="G2853" s="13"/>
      <c r="I2853" s="13"/>
      <c r="J2853" s="13"/>
      <c r="K2853" s="13"/>
      <c r="M2853" s="13"/>
      <c r="N2853" s="13"/>
    </row>
    <row r="2854" spans="1:14" ht="15.75" customHeight="1">
      <c r="A2854" s="2"/>
      <c r="B2854" s="2"/>
      <c r="C2854" s="2"/>
      <c r="G2854" s="13"/>
      <c r="I2854" s="13"/>
      <c r="J2854" s="13"/>
      <c r="K2854" s="13"/>
      <c r="M2854" s="13"/>
      <c r="N2854" s="13"/>
    </row>
    <row r="2855" spans="1:14" ht="15.75" customHeight="1">
      <c r="A2855" s="2"/>
      <c r="B2855" s="2"/>
      <c r="C2855" s="2"/>
      <c r="G2855" s="13"/>
      <c r="I2855" s="13"/>
      <c r="J2855" s="13"/>
      <c r="K2855" s="13"/>
      <c r="M2855" s="13"/>
      <c r="N2855" s="13"/>
    </row>
    <row r="2856" spans="1:14" ht="15.75" customHeight="1">
      <c r="A2856" s="2"/>
      <c r="B2856" s="2"/>
      <c r="C2856" s="2"/>
      <c r="G2856" s="13"/>
      <c r="I2856" s="13"/>
      <c r="J2856" s="13"/>
      <c r="K2856" s="13"/>
      <c r="M2856" s="13"/>
      <c r="N2856" s="13"/>
    </row>
    <row r="2857" spans="1:14" ht="15.75" customHeight="1">
      <c r="A2857" s="2"/>
      <c r="B2857" s="2"/>
      <c r="C2857" s="2"/>
      <c r="G2857" s="13"/>
      <c r="I2857" s="13"/>
      <c r="J2857" s="13"/>
      <c r="K2857" s="13"/>
      <c r="M2857" s="13"/>
      <c r="N2857" s="13"/>
    </row>
    <row r="2858" spans="1:14" ht="15.75" customHeight="1">
      <c r="A2858" s="2"/>
      <c r="B2858" s="2"/>
      <c r="C2858" s="2"/>
      <c r="G2858" s="13"/>
      <c r="I2858" s="13"/>
      <c r="J2858" s="13"/>
      <c r="K2858" s="13"/>
      <c r="M2858" s="13"/>
      <c r="N2858" s="13"/>
    </row>
    <row r="2859" spans="1:14" ht="15.75" customHeight="1">
      <c r="A2859" s="2"/>
      <c r="B2859" s="2"/>
      <c r="C2859" s="2"/>
      <c r="G2859" s="13"/>
      <c r="I2859" s="13"/>
      <c r="J2859" s="13"/>
      <c r="K2859" s="13"/>
      <c r="M2859" s="13"/>
      <c r="N2859" s="13"/>
    </row>
    <row r="2860" spans="1:14" ht="15.75" customHeight="1">
      <c r="A2860" s="2"/>
      <c r="B2860" s="2"/>
      <c r="C2860" s="2"/>
      <c r="G2860" s="13"/>
      <c r="I2860" s="13"/>
      <c r="J2860" s="13"/>
      <c r="K2860" s="13"/>
      <c r="M2860" s="13"/>
      <c r="N2860" s="13"/>
    </row>
    <row r="2861" spans="1:14" ht="15.75" customHeight="1">
      <c r="A2861" s="2"/>
      <c r="B2861" s="2"/>
      <c r="C2861" s="2"/>
      <c r="G2861" s="13"/>
      <c r="I2861" s="13"/>
      <c r="J2861" s="13"/>
      <c r="K2861" s="13"/>
      <c r="M2861" s="13"/>
      <c r="N2861" s="13"/>
    </row>
    <row r="2862" spans="1:14" ht="15.75" customHeight="1">
      <c r="A2862" s="2"/>
      <c r="B2862" s="2"/>
      <c r="C2862" s="2"/>
      <c r="G2862" s="13"/>
      <c r="I2862" s="13"/>
      <c r="J2862" s="13"/>
      <c r="K2862" s="13"/>
      <c r="M2862" s="13"/>
      <c r="N2862" s="13"/>
    </row>
    <row r="2863" spans="1:14" ht="15.75" customHeight="1">
      <c r="A2863" s="2"/>
      <c r="B2863" s="2"/>
      <c r="C2863" s="2"/>
      <c r="G2863" s="13"/>
      <c r="I2863" s="13"/>
      <c r="J2863" s="13"/>
      <c r="K2863" s="13"/>
      <c r="M2863" s="13"/>
      <c r="N2863" s="13"/>
    </row>
    <row r="2864" spans="1:14" ht="15.75" customHeight="1">
      <c r="A2864" s="2"/>
      <c r="B2864" s="2"/>
      <c r="C2864" s="2"/>
      <c r="G2864" s="13"/>
      <c r="I2864" s="13"/>
      <c r="J2864" s="13"/>
      <c r="K2864" s="13"/>
      <c r="M2864" s="13"/>
      <c r="N2864" s="13"/>
    </row>
    <row r="2865" spans="1:14" ht="15.75" customHeight="1">
      <c r="A2865" s="2"/>
      <c r="B2865" s="2"/>
      <c r="C2865" s="2"/>
      <c r="G2865" s="13"/>
      <c r="I2865" s="13"/>
      <c r="J2865" s="13"/>
      <c r="K2865" s="13"/>
      <c r="M2865" s="13"/>
      <c r="N2865" s="13"/>
    </row>
    <row r="2866" spans="1:14" ht="15.75" customHeight="1">
      <c r="A2866" s="2"/>
      <c r="B2866" s="2"/>
      <c r="C2866" s="2"/>
      <c r="G2866" s="13"/>
      <c r="I2866" s="13"/>
      <c r="J2866" s="13"/>
      <c r="K2866" s="13"/>
      <c r="M2866" s="13"/>
      <c r="N2866" s="13"/>
    </row>
    <row r="2867" spans="1:14" ht="15.75" customHeight="1">
      <c r="A2867" s="2"/>
      <c r="B2867" s="2"/>
      <c r="C2867" s="2"/>
      <c r="G2867" s="13"/>
      <c r="I2867" s="13"/>
      <c r="J2867" s="13"/>
      <c r="K2867" s="13"/>
      <c r="M2867" s="13"/>
      <c r="N2867" s="13"/>
    </row>
    <row r="2868" spans="1:14" ht="15.75" customHeight="1">
      <c r="A2868" s="2"/>
      <c r="B2868" s="2"/>
      <c r="C2868" s="2"/>
      <c r="G2868" s="13"/>
      <c r="I2868" s="13"/>
      <c r="J2868" s="13"/>
      <c r="K2868" s="13"/>
      <c r="M2868" s="13"/>
      <c r="N2868" s="13"/>
    </row>
    <row r="2869" spans="1:14" ht="15.75" customHeight="1">
      <c r="A2869" s="2"/>
      <c r="B2869" s="2"/>
      <c r="C2869" s="2"/>
      <c r="G2869" s="13"/>
      <c r="I2869" s="13"/>
      <c r="J2869" s="13"/>
      <c r="K2869" s="13"/>
      <c r="M2869" s="13"/>
      <c r="N2869" s="13"/>
    </row>
    <row r="2870" spans="1:14" ht="15.75" customHeight="1">
      <c r="A2870" s="2"/>
      <c r="B2870" s="2"/>
      <c r="C2870" s="2"/>
      <c r="G2870" s="13"/>
      <c r="I2870" s="13"/>
      <c r="J2870" s="13"/>
      <c r="K2870" s="13"/>
      <c r="M2870" s="13"/>
      <c r="N2870" s="13"/>
    </row>
    <row r="2871" spans="1:14" ht="15.75" customHeight="1">
      <c r="A2871" s="2"/>
      <c r="B2871" s="2"/>
      <c r="C2871" s="2"/>
      <c r="G2871" s="13"/>
      <c r="I2871" s="13"/>
      <c r="J2871" s="13"/>
      <c r="K2871" s="13"/>
      <c r="M2871" s="13"/>
      <c r="N2871" s="13"/>
    </row>
    <row r="2872" spans="1:14" ht="15.75" customHeight="1">
      <c r="A2872" s="2"/>
      <c r="B2872" s="2"/>
      <c r="C2872" s="2"/>
      <c r="G2872" s="13"/>
      <c r="I2872" s="13"/>
      <c r="J2872" s="13"/>
      <c r="K2872" s="13"/>
      <c r="M2872" s="13"/>
      <c r="N2872" s="13"/>
    </row>
    <row r="2873" spans="1:14" ht="15.75" customHeight="1">
      <c r="A2873" s="2"/>
      <c r="B2873" s="2"/>
      <c r="C2873" s="2"/>
      <c r="G2873" s="13"/>
      <c r="I2873" s="13"/>
      <c r="J2873" s="13"/>
      <c r="K2873" s="13"/>
      <c r="M2873" s="13"/>
      <c r="N2873" s="13"/>
    </row>
    <row r="2874" spans="1:14" ht="15.75" customHeight="1">
      <c r="A2874" s="2"/>
      <c r="B2874" s="2"/>
      <c r="C2874" s="2"/>
      <c r="G2874" s="13"/>
      <c r="I2874" s="13"/>
      <c r="J2874" s="13"/>
      <c r="K2874" s="13"/>
      <c r="M2874" s="13"/>
      <c r="N2874" s="13"/>
    </row>
    <row r="2875" spans="1:14" ht="15.75" customHeight="1">
      <c r="A2875" s="2"/>
      <c r="B2875" s="2"/>
      <c r="C2875" s="2"/>
      <c r="G2875" s="13"/>
      <c r="I2875" s="13"/>
      <c r="J2875" s="13"/>
      <c r="K2875" s="13"/>
      <c r="M2875" s="13"/>
      <c r="N2875" s="13"/>
    </row>
    <row r="2876" spans="1:14" ht="15.75" customHeight="1">
      <c r="A2876" s="2"/>
      <c r="B2876" s="2"/>
      <c r="C2876" s="2"/>
      <c r="G2876" s="13"/>
      <c r="I2876" s="13"/>
      <c r="J2876" s="13"/>
      <c r="K2876" s="13"/>
      <c r="M2876" s="13"/>
      <c r="N2876" s="13"/>
    </row>
    <row r="2877" spans="1:14" ht="15.75" customHeight="1">
      <c r="A2877" s="2"/>
      <c r="B2877" s="2"/>
      <c r="C2877" s="2"/>
      <c r="G2877" s="13"/>
      <c r="I2877" s="13"/>
      <c r="J2877" s="13"/>
      <c r="K2877" s="13"/>
      <c r="M2877" s="13"/>
      <c r="N2877" s="13"/>
    </row>
    <row r="2878" spans="1:14" ht="15.75" customHeight="1">
      <c r="A2878" s="2"/>
      <c r="B2878" s="2"/>
      <c r="C2878" s="2"/>
      <c r="G2878" s="13"/>
      <c r="I2878" s="13"/>
      <c r="J2878" s="13"/>
      <c r="K2878" s="13"/>
      <c r="M2878" s="13"/>
      <c r="N2878" s="13"/>
    </row>
    <row r="2879" spans="1:14" ht="15.75" customHeight="1">
      <c r="A2879" s="2"/>
      <c r="B2879" s="2"/>
      <c r="C2879" s="2"/>
      <c r="G2879" s="13"/>
      <c r="I2879" s="13"/>
      <c r="J2879" s="13"/>
      <c r="K2879" s="13"/>
      <c r="M2879" s="13"/>
      <c r="N2879" s="13"/>
    </row>
    <row r="2880" spans="1:14" ht="15.75" customHeight="1">
      <c r="A2880" s="2"/>
      <c r="B2880" s="2"/>
      <c r="C2880" s="2"/>
      <c r="G2880" s="13"/>
      <c r="I2880" s="13"/>
      <c r="J2880" s="13"/>
      <c r="K2880" s="13"/>
      <c r="M2880" s="13"/>
      <c r="N2880" s="13"/>
    </row>
    <row r="2881" spans="1:14" ht="15.75" customHeight="1">
      <c r="A2881" s="2"/>
      <c r="B2881" s="2"/>
      <c r="C2881" s="2"/>
      <c r="G2881" s="13"/>
      <c r="I2881" s="13"/>
      <c r="J2881" s="13"/>
      <c r="K2881" s="13"/>
      <c r="M2881" s="13"/>
      <c r="N2881" s="13"/>
    </row>
    <row r="2882" spans="1:14" ht="15.75" customHeight="1">
      <c r="A2882" s="2"/>
      <c r="B2882" s="2"/>
      <c r="C2882" s="2"/>
      <c r="G2882" s="13"/>
      <c r="I2882" s="13"/>
      <c r="J2882" s="13"/>
      <c r="K2882" s="13"/>
      <c r="M2882" s="13"/>
      <c r="N2882" s="13"/>
    </row>
    <row r="2883" spans="1:14" ht="15.75" customHeight="1">
      <c r="A2883" s="2"/>
      <c r="B2883" s="2"/>
      <c r="C2883" s="2"/>
      <c r="G2883" s="13"/>
      <c r="I2883" s="13"/>
      <c r="J2883" s="13"/>
      <c r="K2883" s="13"/>
      <c r="M2883" s="13"/>
      <c r="N2883" s="13"/>
    </row>
    <row r="2884" spans="1:14" ht="15.75" customHeight="1">
      <c r="A2884" s="2"/>
      <c r="B2884" s="2"/>
      <c r="C2884" s="2"/>
      <c r="G2884" s="13"/>
      <c r="I2884" s="13"/>
      <c r="J2884" s="13"/>
      <c r="K2884" s="13"/>
      <c r="M2884" s="13"/>
      <c r="N2884" s="13"/>
    </row>
    <row r="2885" spans="1:14" ht="15.75" customHeight="1">
      <c r="A2885" s="2"/>
      <c r="B2885" s="2"/>
      <c r="C2885" s="2"/>
      <c r="G2885" s="13"/>
      <c r="I2885" s="13"/>
      <c r="J2885" s="13"/>
      <c r="K2885" s="13"/>
      <c r="M2885" s="13"/>
      <c r="N2885" s="13"/>
    </row>
    <row r="2886" spans="1:14" ht="15.75" customHeight="1">
      <c r="A2886" s="2"/>
      <c r="B2886" s="2"/>
      <c r="C2886" s="2"/>
      <c r="G2886" s="13"/>
      <c r="I2886" s="13"/>
      <c r="J2886" s="13"/>
      <c r="K2886" s="13"/>
      <c r="M2886" s="13"/>
      <c r="N2886" s="13"/>
    </row>
    <row r="2887" spans="1:14" ht="15.75" customHeight="1">
      <c r="A2887" s="2"/>
      <c r="B2887" s="2"/>
      <c r="C2887" s="2"/>
      <c r="G2887" s="13"/>
      <c r="I2887" s="13"/>
      <c r="J2887" s="13"/>
      <c r="K2887" s="13"/>
      <c r="M2887" s="13"/>
      <c r="N2887" s="13"/>
    </row>
    <row r="2888" spans="1:14" ht="15.75" customHeight="1">
      <c r="A2888" s="2"/>
      <c r="B2888" s="2"/>
      <c r="C2888" s="2"/>
      <c r="G2888" s="13"/>
      <c r="I2888" s="13"/>
      <c r="J2888" s="13"/>
      <c r="K2888" s="13"/>
      <c r="M2888" s="13"/>
      <c r="N2888" s="13"/>
    </row>
    <row r="2889" spans="1:14" ht="15.75" customHeight="1">
      <c r="A2889" s="2"/>
      <c r="B2889" s="2"/>
      <c r="C2889" s="2"/>
      <c r="G2889" s="13"/>
      <c r="I2889" s="13"/>
      <c r="J2889" s="13"/>
      <c r="K2889" s="13"/>
      <c r="M2889" s="13"/>
      <c r="N2889" s="13"/>
    </row>
    <row r="2890" spans="1:14" ht="15.75" customHeight="1">
      <c r="A2890" s="2"/>
      <c r="B2890" s="2"/>
      <c r="C2890" s="2"/>
      <c r="G2890" s="13"/>
      <c r="I2890" s="13"/>
      <c r="J2890" s="13"/>
      <c r="K2890" s="13"/>
      <c r="M2890" s="13"/>
      <c r="N2890" s="13"/>
    </row>
    <row r="2891" spans="1:14" ht="15.75" customHeight="1">
      <c r="A2891" s="2"/>
      <c r="B2891" s="2"/>
      <c r="C2891" s="2"/>
      <c r="G2891" s="13"/>
      <c r="I2891" s="13"/>
      <c r="J2891" s="13"/>
      <c r="K2891" s="13"/>
      <c r="M2891" s="13"/>
      <c r="N2891" s="13"/>
    </row>
    <row r="2892" spans="1:14" ht="15.75" customHeight="1">
      <c r="A2892" s="2"/>
      <c r="B2892" s="2"/>
      <c r="C2892" s="2"/>
      <c r="G2892" s="13"/>
      <c r="I2892" s="13"/>
      <c r="J2892" s="13"/>
      <c r="K2892" s="13"/>
      <c r="M2892" s="13"/>
      <c r="N2892" s="13"/>
    </row>
    <row r="2893" spans="1:14" ht="15.75" customHeight="1">
      <c r="A2893" s="2"/>
      <c r="B2893" s="2"/>
      <c r="C2893" s="2"/>
      <c r="G2893" s="13"/>
      <c r="I2893" s="13"/>
      <c r="J2893" s="13"/>
      <c r="K2893" s="13"/>
      <c r="M2893" s="13"/>
      <c r="N2893" s="13"/>
    </row>
    <row r="2894" spans="1:14" ht="15.75" customHeight="1">
      <c r="A2894" s="2"/>
      <c r="B2894" s="2"/>
      <c r="C2894" s="2"/>
      <c r="G2894" s="13"/>
      <c r="I2894" s="13"/>
      <c r="J2894" s="13"/>
      <c r="K2894" s="13"/>
      <c r="M2894" s="13"/>
      <c r="N2894" s="13"/>
    </row>
    <row r="2895" spans="1:14" ht="15.75" customHeight="1">
      <c r="A2895" s="2"/>
      <c r="B2895" s="2"/>
      <c r="C2895" s="2"/>
      <c r="G2895" s="13"/>
      <c r="I2895" s="13"/>
      <c r="J2895" s="13"/>
      <c r="K2895" s="13"/>
      <c r="M2895" s="13"/>
      <c r="N2895" s="13"/>
    </row>
    <row r="2896" spans="1:14" ht="15.75" customHeight="1">
      <c r="A2896" s="2"/>
      <c r="B2896" s="2"/>
      <c r="C2896" s="2"/>
      <c r="G2896" s="13"/>
      <c r="I2896" s="13"/>
      <c r="J2896" s="13"/>
      <c r="K2896" s="13"/>
      <c r="M2896" s="13"/>
      <c r="N2896" s="13"/>
    </row>
    <row r="2897" spans="1:14" ht="15.75" customHeight="1">
      <c r="A2897" s="2"/>
      <c r="B2897" s="2"/>
      <c r="C2897" s="2"/>
      <c r="G2897" s="13"/>
      <c r="I2897" s="13"/>
      <c r="J2897" s="13"/>
      <c r="K2897" s="13"/>
      <c r="M2897" s="13"/>
      <c r="N2897" s="13"/>
    </row>
    <row r="2898" spans="1:14" ht="15.75" customHeight="1">
      <c r="A2898" s="2"/>
      <c r="B2898" s="2"/>
      <c r="C2898" s="2"/>
      <c r="G2898" s="13"/>
      <c r="I2898" s="13"/>
      <c r="J2898" s="13"/>
      <c r="K2898" s="13"/>
      <c r="M2898" s="13"/>
      <c r="N2898" s="13"/>
    </row>
    <row r="2899" spans="1:14" ht="15.75" customHeight="1">
      <c r="A2899" s="2"/>
      <c r="B2899" s="2"/>
      <c r="C2899" s="2"/>
      <c r="G2899" s="13"/>
      <c r="I2899" s="13"/>
      <c r="J2899" s="13"/>
      <c r="K2899" s="13"/>
      <c r="M2899" s="13"/>
      <c r="N2899" s="13"/>
    </row>
    <row r="2900" spans="1:14" ht="15.75" customHeight="1">
      <c r="A2900" s="2"/>
      <c r="B2900" s="2"/>
      <c r="C2900" s="2"/>
      <c r="G2900" s="13"/>
      <c r="I2900" s="13"/>
      <c r="J2900" s="13"/>
      <c r="K2900" s="13"/>
      <c r="M2900" s="13"/>
      <c r="N2900" s="13"/>
    </row>
    <row r="2901" spans="1:14" ht="15.75" customHeight="1">
      <c r="A2901" s="2"/>
      <c r="B2901" s="2"/>
      <c r="C2901" s="2"/>
      <c r="G2901" s="13"/>
      <c r="I2901" s="13"/>
      <c r="J2901" s="13"/>
      <c r="K2901" s="13"/>
      <c r="M2901" s="13"/>
      <c r="N2901" s="13"/>
    </row>
    <row r="2902" spans="1:14" ht="15.75" customHeight="1">
      <c r="A2902" s="2"/>
      <c r="B2902" s="2"/>
      <c r="C2902" s="2"/>
      <c r="G2902" s="13"/>
      <c r="I2902" s="13"/>
      <c r="J2902" s="13"/>
      <c r="K2902" s="13"/>
      <c r="M2902" s="13"/>
      <c r="N2902" s="13"/>
    </row>
    <row r="2903" spans="1:14" ht="15.75" customHeight="1">
      <c r="A2903" s="2"/>
      <c r="B2903" s="2"/>
      <c r="C2903" s="2"/>
      <c r="G2903" s="13"/>
      <c r="I2903" s="13"/>
      <c r="J2903" s="13"/>
      <c r="K2903" s="13"/>
      <c r="M2903" s="13"/>
      <c r="N2903" s="13"/>
    </row>
    <row r="2904" spans="1:14" ht="15.75" customHeight="1">
      <c r="A2904" s="2"/>
      <c r="B2904" s="2"/>
      <c r="C2904" s="2"/>
      <c r="G2904" s="13"/>
      <c r="I2904" s="13"/>
      <c r="J2904" s="13"/>
      <c r="K2904" s="13"/>
      <c r="M2904" s="13"/>
      <c r="N2904" s="13"/>
    </row>
    <row r="2905" spans="1:14" ht="15.75" customHeight="1">
      <c r="A2905" s="2"/>
      <c r="B2905" s="2"/>
      <c r="C2905" s="2"/>
      <c r="G2905" s="13"/>
      <c r="I2905" s="13"/>
      <c r="J2905" s="13"/>
      <c r="K2905" s="13"/>
      <c r="M2905" s="13"/>
      <c r="N2905" s="13"/>
    </row>
    <row r="2906" spans="1:14" ht="15.75" customHeight="1">
      <c r="A2906" s="2"/>
      <c r="B2906" s="2"/>
      <c r="C2906" s="2"/>
      <c r="G2906" s="13"/>
      <c r="I2906" s="13"/>
      <c r="J2906" s="13"/>
      <c r="K2906" s="13"/>
      <c r="M2906" s="13"/>
      <c r="N2906" s="13"/>
    </row>
    <row r="2907" spans="1:14" ht="15.75" customHeight="1">
      <c r="A2907" s="2"/>
      <c r="B2907" s="2"/>
      <c r="C2907" s="2"/>
      <c r="G2907" s="13"/>
      <c r="I2907" s="13"/>
      <c r="J2907" s="13"/>
      <c r="K2907" s="13"/>
      <c r="M2907" s="13"/>
      <c r="N2907" s="13"/>
    </row>
    <row r="2908" spans="1:14" ht="15.75" customHeight="1">
      <c r="A2908" s="2"/>
      <c r="B2908" s="2"/>
      <c r="C2908" s="2"/>
      <c r="G2908" s="13"/>
      <c r="I2908" s="13"/>
      <c r="J2908" s="13"/>
      <c r="K2908" s="13"/>
      <c r="M2908" s="13"/>
      <c r="N2908" s="13"/>
    </row>
    <row r="2909" spans="1:14" ht="15.75" customHeight="1">
      <c r="A2909" s="2"/>
      <c r="B2909" s="2"/>
      <c r="C2909" s="2"/>
      <c r="G2909" s="13"/>
      <c r="I2909" s="13"/>
      <c r="J2909" s="13"/>
      <c r="K2909" s="13"/>
      <c r="M2909" s="13"/>
      <c r="N2909" s="13"/>
    </row>
    <row r="2910" spans="1:14" ht="15.75" customHeight="1">
      <c r="A2910" s="2"/>
      <c r="B2910" s="2"/>
      <c r="C2910" s="2"/>
      <c r="G2910" s="13"/>
      <c r="I2910" s="13"/>
      <c r="J2910" s="13"/>
      <c r="K2910" s="13"/>
      <c r="M2910" s="13"/>
      <c r="N2910" s="13"/>
    </row>
    <row r="2911" spans="1:14" ht="15.75" customHeight="1">
      <c r="A2911" s="2"/>
      <c r="B2911" s="2"/>
      <c r="C2911" s="2"/>
      <c r="G2911" s="13"/>
      <c r="I2911" s="13"/>
      <c r="J2911" s="13"/>
      <c r="K2911" s="13"/>
      <c r="M2911" s="13"/>
      <c r="N2911" s="13"/>
    </row>
    <row r="2912" spans="1:14" ht="15.75" customHeight="1">
      <c r="A2912" s="2"/>
      <c r="B2912" s="2"/>
      <c r="C2912" s="2"/>
      <c r="G2912" s="13"/>
      <c r="I2912" s="13"/>
      <c r="J2912" s="13"/>
      <c r="K2912" s="13"/>
      <c r="M2912" s="13"/>
      <c r="N2912" s="13"/>
    </row>
    <row r="2913" spans="1:14" ht="15.75" customHeight="1">
      <c r="A2913" s="2"/>
      <c r="B2913" s="2"/>
      <c r="C2913" s="2"/>
      <c r="G2913" s="13"/>
      <c r="I2913" s="13"/>
      <c r="J2913" s="13"/>
      <c r="K2913" s="13"/>
      <c r="M2913" s="13"/>
      <c r="N2913" s="13"/>
    </row>
    <row r="2914" spans="1:14" ht="15.75" customHeight="1">
      <c r="A2914" s="2"/>
      <c r="B2914" s="2"/>
      <c r="C2914" s="2"/>
      <c r="G2914" s="13"/>
      <c r="I2914" s="13"/>
      <c r="J2914" s="13"/>
      <c r="K2914" s="13"/>
      <c r="M2914" s="13"/>
      <c r="N2914" s="13"/>
    </row>
    <row r="2915" spans="1:14" ht="15.75" customHeight="1">
      <c r="A2915" s="2"/>
      <c r="B2915" s="2"/>
      <c r="C2915" s="2"/>
      <c r="G2915" s="13"/>
      <c r="I2915" s="13"/>
      <c r="J2915" s="13"/>
      <c r="K2915" s="13"/>
      <c r="M2915" s="13"/>
      <c r="N2915" s="13"/>
    </row>
    <row r="2916" spans="1:14" ht="15.75" customHeight="1">
      <c r="A2916" s="2"/>
      <c r="B2916" s="2"/>
      <c r="C2916" s="2"/>
      <c r="G2916" s="13"/>
      <c r="I2916" s="13"/>
      <c r="J2916" s="13"/>
      <c r="K2916" s="13"/>
      <c r="M2916" s="13"/>
      <c r="N2916" s="13"/>
    </row>
    <row r="2917" spans="1:14" ht="15.75" customHeight="1">
      <c r="A2917" s="2"/>
      <c r="B2917" s="2"/>
      <c r="C2917" s="2"/>
      <c r="G2917" s="13"/>
      <c r="I2917" s="13"/>
      <c r="J2917" s="13"/>
      <c r="K2917" s="13"/>
      <c r="M2917" s="13"/>
      <c r="N2917" s="13"/>
    </row>
    <row r="2918" spans="1:14" ht="15.75" customHeight="1">
      <c r="A2918" s="2"/>
      <c r="B2918" s="2"/>
      <c r="C2918" s="2"/>
      <c r="G2918" s="13"/>
      <c r="I2918" s="13"/>
      <c r="J2918" s="13"/>
      <c r="K2918" s="13"/>
      <c r="M2918" s="13"/>
      <c r="N2918" s="13"/>
    </row>
    <row r="2919" spans="1:14" ht="15.75" customHeight="1">
      <c r="A2919" s="2"/>
      <c r="B2919" s="2"/>
      <c r="C2919" s="2"/>
      <c r="G2919" s="13"/>
      <c r="I2919" s="13"/>
      <c r="J2919" s="13"/>
      <c r="K2919" s="13"/>
      <c r="M2919" s="13"/>
      <c r="N2919" s="13"/>
    </row>
    <row r="2920" spans="1:14" ht="15.75" customHeight="1">
      <c r="A2920" s="2"/>
      <c r="B2920" s="2"/>
      <c r="C2920" s="2"/>
      <c r="G2920" s="13"/>
      <c r="I2920" s="13"/>
      <c r="J2920" s="13"/>
      <c r="K2920" s="13"/>
      <c r="M2920" s="13"/>
      <c r="N2920" s="13"/>
    </row>
    <row r="2921" spans="1:14" ht="15.75" customHeight="1">
      <c r="A2921" s="2"/>
      <c r="B2921" s="2"/>
      <c r="C2921" s="2"/>
      <c r="G2921" s="13"/>
      <c r="I2921" s="13"/>
      <c r="J2921" s="13"/>
      <c r="K2921" s="13"/>
      <c r="M2921" s="13"/>
      <c r="N2921" s="13"/>
    </row>
    <row r="2922" spans="1:14" ht="15.75" customHeight="1">
      <c r="A2922" s="2"/>
      <c r="B2922" s="2"/>
      <c r="C2922" s="2"/>
      <c r="G2922" s="13"/>
      <c r="I2922" s="13"/>
      <c r="J2922" s="13"/>
      <c r="K2922" s="13"/>
      <c r="M2922" s="13"/>
      <c r="N2922" s="13"/>
    </row>
    <row r="2923" spans="1:14" ht="15.75" customHeight="1">
      <c r="A2923" s="2"/>
      <c r="B2923" s="2"/>
      <c r="C2923" s="2"/>
      <c r="G2923" s="13"/>
      <c r="I2923" s="13"/>
      <c r="J2923" s="13"/>
      <c r="K2923" s="13"/>
      <c r="M2923" s="13"/>
      <c r="N2923" s="13"/>
    </row>
    <row r="2924" spans="1:14" ht="15.75" customHeight="1">
      <c r="A2924" s="2"/>
      <c r="B2924" s="2"/>
      <c r="C2924" s="2"/>
      <c r="G2924" s="13"/>
      <c r="I2924" s="13"/>
      <c r="J2924" s="13"/>
      <c r="K2924" s="13"/>
      <c r="M2924" s="13"/>
      <c r="N2924" s="13"/>
    </row>
    <row r="2925" spans="1:14" ht="15.75" customHeight="1">
      <c r="A2925" s="2"/>
      <c r="B2925" s="2"/>
      <c r="C2925" s="2"/>
      <c r="G2925" s="13"/>
      <c r="I2925" s="13"/>
      <c r="J2925" s="13"/>
      <c r="K2925" s="13"/>
      <c r="M2925" s="13"/>
      <c r="N2925" s="13"/>
    </row>
    <row r="2926" spans="1:14" ht="15.75" customHeight="1">
      <c r="A2926" s="2"/>
      <c r="B2926" s="2"/>
      <c r="C2926" s="2"/>
      <c r="G2926" s="13"/>
      <c r="I2926" s="13"/>
      <c r="J2926" s="13"/>
      <c r="K2926" s="13"/>
      <c r="M2926" s="13"/>
      <c r="N2926" s="13"/>
    </row>
    <row r="2927" spans="1:14" ht="15.75" customHeight="1">
      <c r="A2927" s="2"/>
      <c r="B2927" s="2"/>
      <c r="C2927" s="2"/>
      <c r="G2927" s="13"/>
      <c r="I2927" s="13"/>
      <c r="J2927" s="13"/>
      <c r="K2927" s="13"/>
      <c r="M2927" s="13"/>
      <c r="N2927" s="13"/>
    </row>
    <row r="2928" spans="1:14" ht="15.75" customHeight="1">
      <c r="A2928" s="2"/>
      <c r="B2928" s="2"/>
      <c r="C2928" s="2"/>
      <c r="G2928" s="13"/>
      <c r="I2928" s="13"/>
      <c r="J2928" s="13"/>
      <c r="K2928" s="13"/>
      <c r="M2928" s="13"/>
      <c r="N2928" s="13"/>
    </row>
    <row r="2929" spans="1:14" ht="15.75" customHeight="1">
      <c r="A2929" s="2"/>
      <c r="B2929" s="2"/>
      <c r="C2929" s="2"/>
      <c r="G2929" s="13"/>
      <c r="I2929" s="13"/>
      <c r="J2929" s="13"/>
      <c r="K2929" s="13"/>
      <c r="M2929" s="13"/>
      <c r="N2929" s="13"/>
    </row>
    <row r="2930" spans="1:14" ht="15.75" customHeight="1">
      <c r="A2930" s="2"/>
      <c r="B2930" s="2"/>
      <c r="C2930" s="2"/>
      <c r="G2930" s="13"/>
      <c r="I2930" s="13"/>
      <c r="J2930" s="13"/>
      <c r="K2930" s="13"/>
      <c r="M2930" s="13"/>
      <c r="N2930" s="13"/>
    </row>
    <row r="2931" spans="1:14" ht="15.75" customHeight="1">
      <c r="A2931" s="2"/>
      <c r="B2931" s="2"/>
      <c r="C2931" s="2"/>
      <c r="G2931" s="13"/>
      <c r="I2931" s="13"/>
      <c r="J2931" s="13"/>
      <c r="K2931" s="13"/>
      <c r="M2931" s="13"/>
      <c r="N2931" s="13"/>
    </row>
    <row r="2932" spans="1:14" ht="15.75" customHeight="1">
      <c r="A2932" s="2"/>
      <c r="B2932" s="2"/>
      <c r="C2932" s="2"/>
      <c r="G2932" s="13"/>
      <c r="I2932" s="13"/>
      <c r="J2932" s="13"/>
      <c r="K2932" s="13"/>
      <c r="M2932" s="13"/>
      <c r="N2932" s="13"/>
    </row>
    <row r="2933" spans="1:14" ht="15.75" customHeight="1">
      <c r="A2933" s="2"/>
      <c r="B2933" s="2"/>
      <c r="C2933" s="2"/>
      <c r="G2933" s="13"/>
      <c r="I2933" s="13"/>
      <c r="J2933" s="13"/>
      <c r="K2933" s="13"/>
      <c r="M2933" s="13"/>
      <c r="N2933" s="13"/>
    </row>
    <row r="2934" spans="1:14" ht="15.75" customHeight="1">
      <c r="A2934" s="2"/>
      <c r="B2934" s="2"/>
      <c r="C2934" s="2"/>
      <c r="G2934" s="13"/>
      <c r="I2934" s="13"/>
      <c r="J2934" s="13"/>
      <c r="K2934" s="13"/>
      <c r="M2934" s="13"/>
      <c r="N2934" s="13"/>
    </row>
    <row r="2935" spans="1:14" ht="15.75" customHeight="1">
      <c r="A2935" s="2"/>
      <c r="B2935" s="2"/>
      <c r="C2935" s="2"/>
      <c r="G2935" s="13"/>
      <c r="I2935" s="13"/>
      <c r="J2935" s="13"/>
      <c r="K2935" s="13"/>
      <c r="M2935" s="13"/>
      <c r="N2935" s="13"/>
    </row>
    <row r="2936" spans="1:14" ht="15.75" customHeight="1">
      <c r="A2936" s="2"/>
      <c r="B2936" s="2"/>
      <c r="C2936" s="2"/>
      <c r="G2936" s="13"/>
      <c r="I2936" s="13"/>
      <c r="J2936" s="13"/>
      <c r="K2936" s="13"/>
      <c r="M2936" s="13"/>
      <c r="N2936" s="13"/>
    </row>
    <row r="2937" spans="1:14" ht="15.75" customHeight="1">
      <c r="A2937" s="2"/>
      <c r="B2937" s="2"/>
      <c r="C2937" s="2"/>
      <c r="G2937" s="13"/>
      <c r="I2937" s="13"/>
      <c r="J2937" s="13"/>
      <c r="K2937" s="13"/>
      <c r="M2937" s="13"/>
      <c r="N2937" s="13"/>
    </row>
    <row r="2938" spans="1:14" ht="15.75" customHeight="1">
      <c r="A2938" s="2"/>
      <c r="B2938" s="2"/>
      <c r="C2938" s="2"/>
      <c r="G2938" s="13"/>
      <c r="I2938" s="13"/>
      <c r="J2938" s="13"/>
      <c r="K2938" s="13"/>
      <c r="M2938" s="13"/>
      <c r="N2938" s="13"/>
    </row>
    <row r="2939" spans="1:14" ht="15.75" customHeight="1">
      <c r="A2939" s="2"/>
      <c r="B2939" s="2"/>
      <c r="C2939" s="2"/>
      <c r="G2939" s="13"/>
      <c r="I2939" s="13"/>
      <c r="J2939" s="13"/>
      <c r="K2939" s="13"/>
      <c r="M2939" s="13"/>
      <c r="N2939" s="13"/>
    </row>
    <row r="2940" spans="1:14" ht="15.75" customHeight="1">
      <c r="A2940" s="2"/>
      <c r="B2940" s="2"/>
      <c r="C2940" s="2"/>
      <c r="G2940" s="13"/>
      <c r="I2940" s="13"/>
      <c r="J2940" s="13"/>
      <c r="K2940" s="13"/>
      <c r="M2940" s="13"/>
      <c r="N2940" s="13"/>
    </row>
    <row r="2941" spans="1:14" ht="15.75" customHeight="1">
      <c r="A2941" s="2"/>
      <c r="B2941" s="2"/>
      <c r="C2941" s="2"/>
      <c r="G2941" s="13"/>
      <c r="I2941" s="13"/>
      <c r="J2941" s="13"/>
      <c r="K2941" s="13"/>
      <c r="M2941" s="13"/>
      <c r="N2941" s="13"/>
    </row>
    <row r="2942" spans="1:14" ht="15.75" customHeight="1">
      <c r="A2942" s="2"/>
      <c r="B2942" s="2"/>
      <c r="C2942" s="2"/>
      <c r="G2942" s="13"/>
      <c r="I2942" s="13"/>
      <c r="J2942" s="13"/>
      <c r="K2942" s="13"/>
      <c r="M2942" s="13"/>
      <c r="N2942" s="13"/>
    </row>
    <row r="2943" spans="1:14" ht="15.75" customHeight="1">
      <c r="A2943" s="2"/>
      <c r="B2943" s="2"/>
      <c r="C2943" s="2"/>
      <c r="G2943" s="13"/>
      <c r="I2943" s="13"/>
      <c r="J2943" s="13"/>
      <c r="K2943" s="13"/>
      <c r="M2943" s="13"/>
      <c r="N2943" s="13"/>
    </row>
    <row r="2944" spans="1:14" ht="15.75" customHeight="1">
      <c r="A2944" s="2"/>
      <c r="B2944" s="2"/>
      <c r="C2944" s="2"/>
      <c r="G2944" s="13"/>
      <c r="I2944" s="13"/>
      <c r="J2944" s="13"/>
      <c r="K2944" s="13"/>
      <c r="M2944" s="13"/>
      <c r="N2944" s="13"/>
    </row>
    <row r="2945" spans="1:14" ht="15.75" customHeight="1">
      <c r="A2945" s="2"/>
      <c r="B2945" s="2"/>
      <c r="C2945" s="2"/>
      <c r="G2945" s="13"/>
      <c r="I2945" s="13"/>
      <c r="J2945" s="13"/>
      <c r="K2945" s="13"/>
      <c r="M2945" s="13"/>
      <c r="N2945" s="13"/>
    </row>
    <row r="2946" spans="1:14" ht="15.75" customHeight="1">
      <c r="A2946" s="2"/>
      <c r="B2946" s="2"/>
      <c r="C2946" s="2"/>
      <c r="G2946" s="13"/>
      <c r="I2946" s="13"/>
      <c r="J2946" s="13"/>
      <c r="K2946" s="13"/>
      <c r="M2946" s="13"/>
      <c r="N2946" s="13"/>
    </row>
    <row r="2947" spans="1:14" ht="15.75" customHeight="1">
      <c r="A2947" s="2"/>
      <c r="B2947" s="2"/>
      <c r="C2947" s="2"/>
      <c r="G2947" s="13"/>
      <c r="I2947" s="13"/>
      <c r="J2947" s="13"/>
      <c r="K2947" s="13"/>
      <c r="M2947" s="13"/>
      <c r="N2947" s="13"/>
    </row>
    <row r="2948" spans="1:14" ht="15.75" customHeight="1">
      <c r="A2948" s="2"/>
      <c r="B2948" s="2"/>
      <c r="C2948" s="2"/>
      <c r="G2948" s="13"/>
      <c r="I2948" s="13"/>
      <c r="J2948" s="13"/>
      <c r="K2948" s="13"/>
      <c r="M2948" s="13"/>
      <c r="N2948" s="13"/>
    </row>
    <row r="2949" spans="1:14" ht="15.75" customHeight="1">
      <c r="A2949" s="2"/>
      <c r="B2949" s="2"/>
      <c r="C2949" s="2"/>
      <c r="G2949" s="13"/>
      <c r="I2949" s="13"/>
      <c r="J2949" s="13"/>
      <c r="K2949" s="13"/>
      <c r="M2949" s="13"/>
      <c r="N2949" s="13"/>
    </row>
    <row r="2950" spans="1:14" ht="15.75" customHeight="1">
      <c r="A2950" s="2"/>
      <c r="B2950" s="2"/>
      <c r="C2950" s="2"/>
      <c r="G2950" s="13"/>
      <c r="I2950" s="13"/>
      <c r="J2950" s="13"/>
      <c r="K2950" s="13"/>
      <c r="M2950" s="13"/>
      <c r="N2950" s="13"/>
    </row>
    <row r="2951" spans="1:14" ht="15.75" customHeight="1">
      <c r="A2951" s="2"/>
      <c r="B2951" s="2"/>
      <c r="C2951" s="2"/>
      <c r="G2951" s="13"/>
      <c r="I2951" s="13"/>
      <c r="J2951" s="13"/>
      <c r="K2951" s="13"/>
      <c r="M2951" s="13"/>
      <c r="N2951" s="13"/>
    </row>
    <row r="2952" spans="1:14" ht="15.75" customHeight="1">
      <c r="A2952" s="2"/>
      <c r="B2952" s="2"/>
      <c r="C2952" s="2"/>
      <c r="G2952" s="13"/>
      <c r="I2952" s="13"/>
      <c r="J2952" s="13"/>
      <c r="K2952" s="13"/>
      <c r="M2952" s="13"/>
      <c r="N2952" s="13"/>
    </row>
    <row r="2953" spans="1:14" ht="15.75" customHeight="1">
      <c r="A2953" s="2"/>
      <c r="B2953" s="2"/>
      <c r="C2953" s="2"/>
      <c r="G2953" s="13"/>
      <c r="I2953" s="13"/>
      <c r="J2953" s="13"/>
      <c r="K2953" s="13"/>
      <c r="M2953" s="13"/>
      <c r="N2953" s="13"/>
    </row>
    <row r="2954" spans="1:14" ht="15.75" customHeight="1">
      <c r="A2954" s="2"/>
      <c r="B2954" s="2"/>
      <c r="C2954" s="2"/>
      <c r="G2954" s="13"/>
      <c r="I2954" s="13"/>
      <c r="J2954" s="13"/>
      <c r="K2954" s="13"/>
      <c r="M2954" s="13"/>
      <c r="N2954" s="13"/>
    </row>
    <row r="2955" spans="1:14" ht="15.75" customHeight="1">
      <c r="A2955" s="2"/>
      <c r="B2955" s="2"/>
      <c r="C2955" s="2"/>
      <c r="G2955" s="13"/>
      <c r="I2955" s="13"/>
      <c r="J2955" s="13"/>
      <c r="K2955" s="13"/>
      <c r="M2955" s="13"/>
      <c r="N2955" s="13"/>
    </row>
    <row r="2956" spans="1:14" ht="15.75" customHeight="1">
      <c r="A2956" s="2"/>
      <c r="B2956" s="2"/>
      <c r="C2956" s="2"/>
      <c r="G2956" s="13"/>
      <c r="I2956" s="13"/>
      <c r="J2956" s="13"/>
      <c r="K2956" s="13"/>
      <c r="M2956" s="13"/>
      <c r="N2956" s="13"/>
    </row>
    <row r="2957" spans="1:14" ht="15.75" customHeight="1">
      <c r="A2957" s="2"/>
      <c r="B2957" s="2"/>
      <c r="C2957" s="2"/>
      <c r="G2957" s="13"/>
      <c r="I2957" s="13"/>
      <c r="J2957" s="13"/>
      <c r="K2957" s="13"/>
      <c r="M2957" s="13"/>
      <c r="N2957" s="13"/>
    </row>
    <row r="2958" spans="1:14" ht="15.75" customHeight="1">
      <c r="A2958" s="2"/>
      <c r="B2958" s="2"/>
      <c r="C2958" s="2"/>
      <c r="G2958" s="13"/>
      <c r="I2958" s="13"/>
      <c r="J2958" s="13"/>
      <c r="K2958" s="13"/>
      <c r="M2958" s="13"/>
      <c r="N2958" s="13"/>
    </row>
    <row r="2959" spans="1:14" ht="15.75" customHeight="1">
      <c r="A2959" s="2"/>
      <c r="B2959" s="2"/>
      <c r="C2959" s="2"/>
      <c r="G2959" s="13"/>
      <c r="I2959" s="13"/>
      <c r="J2959" s="13"/>
      <c r="K2959" s="13"/>
      <c r="M2959" s="13"/>
      <c r="N2959" s="13"/>
    </row>
    <row r="2960" spans="1:14" ht="15.75" customHeight="1">
      <c r="A2960" s="2"/>
      <c r="B2960" s="2"/>
      <c r="C2960" s="2"/>
      <c r="G2960" s="13"/>
      <c r="I2960" s="13"/>
      <c r="J2960" s="13"/>
      <c r="K2960" s="13"/>
      <c r="M2960" s="13"/>
      <c r="N2960" s="13"/>
    </row>
    <row r="2961" spans="1:14" ht="15.75" customHeight="1">
      <c r="A2961" s="2"/>
      <c r="B2961" s="2"/>
      <c r="C2961" s="2"/>
      <c r="G2961" s="13"/>
      <c r="I2961" s="13"/>
      <c r="J2961" s="13"/>
      <c r="K2961" s="13"/>
      <c r="M2961" s="13"/>
      <c r="N2961" s="13"/>
    </row>
    <row r="2962" spans="1:14" ht="15.75" customHeight="1">
      <c r="A2962" s="2"/>
      <c r="B2962" s="2"/>
      <c r="C2962" s="2"/>
      <c r="G2962" s="13"/>
      <c r="I2962" s="13"/>
      <c r="J2962" s="13"/>
      <c r="K2962" s="13"/>
      <c r="M2962" s="13"/>
      <c r="N2962" s="13"/>
    </row>
    <row r="2963" spans="1:14" ht="15.75" customHeight="1">
      <c r="A2963" s="2"/>
      <c r="B2963" s="2"/>
      <c r="C2963" s="2"/>
      <c r="G2963" s="13"/>
      <c r="I2963" s="13"/>
      <c r="J2963" s="13"/>
      <c r="K2963" s="13"/>
      <c r="M2963" s="13"/>
      <c r="N2963" s="13"/>
    </row>
    <row r="2964" spans="1:14" ht="15.75" customHeight="1">
      <c r="A2964" s="2"/>
      <c r="B2964" s="2"/>
      <c r="C2964" s="2"/>
      <c r="G2964" s="13"/>
      <c r="I2964" s="13"/>
      <c r="J2964" s="13"/>
      <c r="K2964" s="13"/>
      <c r="M2964" s="13"/>
      <c r="N2964" s="13"/>
    </row>
    <row r="2965" spans="1:14" ht="15.75" customHeight="1">
      <c r="A2965" s="2"/>
      <c r="B2965" s="2"/>
      <c r="C2965" s="2"/>
      <c r="G2965" s="13"/>
      <c r="I2965" s="13"/>
      <c r="J2965" s="13"/>
      <c r="K2965" s="13"/>
      <c r="M2965" s="13"/>
      <c r="N2965" s="13"/>
    </row>
    <row r="2966" spans="1:14" ht="15.75" customHeight="1">
      <c r="A2966" s="2"/>
      <c r="B2966" s="2"/>
      <c r="C2966" s="2"/>
      <c r="G2966" s="13"/>
      <c r="I2966" s="13"/>
      <c r="J2966" s="13"/>
      <c r="K2966" s="13"/>
      <c r="M2966" s="13"/>
      <c r="N2966" s="13"/>
    </row>
    <row r="2967" spans="1:14" ht="15.75" customHeight="1">
      <c r="A2967" s="2"/>
      <c r="B2967" s="2"/>
      <c r="C2967" s="2"/>
      <c r="G2967" s="13"/>
      <c r="I2967" s="13"/>
      <c r="J2967" s="13"/>
      <c r="K2967" s="13"/>
      <c r="M2967" s="13"/>
      <c r="N2967" s="13"/>
    </row>
    <row r="2968" spans="1:14" ht="15.75" customHeight="1">
      <c r="A2968" s="2"/>
      <c r="B2968" s="2"/>
      <c r="C2968" s="2"/>
      <c r="G2968" s="13"/>
      <c r="I2968" s="13"/>
      <c r="J2968" s="13"/>
      <c r="K2968" s="13"/>
      <c r="M2968" s="13"/>
      <c r="N2968" s="13"/>
    </row>
    <row r="2969" spans="1:14" ht="15.75" customHeight="1">
      <c r="A2969" s="2"/>
      <c r="B2969" s="2"/>
      <c r="C2969" s="2"/>
      <c r="G2969" s="13"/>
      <c r="I2969" s="13"/>
      <c r="J2969" s="13"/>
      <c r="K2969" s="13"/>
      <c r="M2969" s="13"/>
      <c r="N2969" s="13"/>
    </row>
    <row r="2970" spans="1:14" ht="15.75" customHeight="1">
      <c r="A2970" s="2"/>
      <c r="B2970" s="2"/>
      <c r="C2970" s="2"/>
      <c r="G2970" s="13"/>
      <c r="I2970" s="13"/>
      <c r="J2970" s="13"/>
      <c r="K2970" s="13"/>
      <c r="M2970" s="13"/>
      <c r="N2970" s="13"/>
    </row>
    <row r="2971" spans="1:14" ht="15.75" customHeight="1">
      <c r="A2971" s="2"/>
      <c r="B2971" s="2"/>
      <c r="C2971" s="2"/>
      <c r="G2971" s="13"/>
      <c r="I2971" s="13"/>
      <c r="J2971" s="13"/>
      <c r="K2971" s="13"/>
      <c r="M2971" s="13"/>
      <c r="N2971" s="13"/>
    </row>
    <row r="2972" spans="1:14" ht="15.75" customHeight="1">
      <c r="A2972" s="2"/>
      <c r="B2972" s="2"/>
      <c r="C2972" s="2"/>
      <c r="G2972" s="13"/>
      <c r="I2972" s="13"/>
      <c r="J2972" s="13"/>
      <c r="K2972" s="13"/>
      <c r="M2972" s="13"/>
      <c r="N2972" s="13"/>
    </row>
    <row r="2973" spans="1:14" ht="15.75" customHeight="1">
      <c r="A2973" s="2"/>
      <c r="B2973" s="2"/>
      <c r="C2973" s="2"/>
      <c r="G2973" s="13"/>
      <c r="I2973" s="13"/>
      <c r="J2973" s="13"/>
      <c r="K2973" s="13"/>
      <c r="M2973" s="13"/>
      <c r="N2973" s="13"/>
    </row>
    <row r="2974" spans="1:14" ht="15.75" customHeight="1">
      <c r="A2974" s="2"/>
      <c r="B2974" s="2"/>
      <c r="C2974" s="2"/>
      <c r="G2974" s="13"/>
      <c r="I2974" s="13"/>
      <c r="J2974" s="13"/>
      <c r="K2974" s="13"/>
      <c r="M2974" s="13"/>
      <c r="N2974" s="13"/>
    </row>
    <row r="2975" spans="1:14" ht="15.75" customHeight="1">
      <c r="A2975" s="2"/>
      <c r="B2975" s="2"/>
      <c r="C2975" s="2"/>
      <c r="G2975" s="13"/>
      <c r="I2975" s="13"/>
      <c r="J2975" s="13"/>
      <c r="K2975" s="13"/>
      <c r="M2975" s="13"/>
      <c r="N2975" s="13"/>
    </row>
    <row r="2976" spans="1:14" ht="15.75" customHeight="1">
      <c r="A2976" s="2"/>
      <c r="B2976" s="2"/>
      <c r="C2976" s="2"/>
      <c r="G2976" s="13"/>
      <c r="I2976" s="13"/>
      <c r="J2976" s="13"/>
      <c r="K2976" s="13"/>
      <c r="M2976" s="13"/>
      <c r="N2976" s="13"/>
    </row>
    <row r="2977" spans="1:14" ht="15.75" customHeight="1">
      <c r="A2977" s="2"/>
      <c r="B2977" s="2"/>
      <c r="C2977" s="2"/>
      <c r="G2977" s="13"/>
      <c r="I2977" s="13"/>
      <c r="J2977" s="13"/>
      <c r="K2977" s="13"/>
      <c r="M2977" s="13"/>
      <c r="N2977" s="13"/>
    </row>
    <row r="2978" spans="1:14" ht="15.75" customHeight="1">
      <c r="A2978" s="2"/>
      <c r="B2978" s="2"/>
      <c r="C2978" s="2"/>
      <c r="G2978" s="13"/>
      <c r="I2978" s="13"/>
      <c r="J2978" s="13"/>
      <c r="K2978" s="13"/>
      <c r="M2978" s="13"/>
      <c r="N2978" s="13"/>
    </row>
    <row r="2979" spans="1:14" ht="15.75" customHeight="1">
      <c r="A2979" s="2"/>
      <c r="B2979" s="2"/>
      <c r="C2979" s="2"/>
      <c r="G2979" s="13"/>
      <c r="I2979" s="13"/>
      <c r="J2979" s="13"/>
      <c r="K2979" s="13"/>
      <c r="M2979" s="13"/>
      <c r="N2979" s="13"/>
    </row>
    <row r="2980" spans="1:14" ht="15.75" customHeight="1">
      <c r="A2980" s="2"/>
      <c r="B2980" s="2"/>
      <c r="C2980" s="2"/>
      <c r="G2980" s="13"/>
      <c r="I2980" s="13"/>
      <c r="J2980" s="13"/>
      <c r="K2980" s="13"/>
      <c r="M2980" s="13"/>
      <c r="N2980" s="13"/>
    </row>
    <row r="2981" spans="1:14" ht="15.75" customHeight="1">
      <c r="A2981" s="2"/>
      <c r="B2981" s="2"/>
      <c r="C2981" s="2"/>
      <c r="G2981" s="13"/>
      <c r="I2981" s="13"/>
      <c r="J2981" s="13"/>
      <c r="K2981" s="13"/>
      <c r="M2981" s="13"/>
      <c r="N2981" s="13"/>
    </row>
    <row r="2982" spans="1:14" ht="15.75" customHeight="1">
      <c r="A2982" s="2"/>
      <c r="B2982" s="2"/>
      <c r="C2982" s="2"/>
      <c r="G2982" s="13"/>
      <c r="I2982" s="13"/>
      <c r="J2982" s="13"/>
      <c r="K2982" s="13"/>
      <c r="M2982" s="13"/>
      <c r="N2982" s="13"/>
    </row>
    <row r="2983" spans="1:14" ht="15.75" customHeight="1">
      <c r="A2983" s="2"/>
      <c r="B2983" s="2"/>
      <c r="C2983" s="2"/>
      <c r="G2983" s="13"/>
      <c r="I2983" s="13"/>
      <c r="J2983" s="13"/>
      <c r="K2983" s="13"/>
      <c r="M2983" s="13"/>
      <c r="N2983" s="13"/>
    </row>
    <row r="2984" spans="1:14" ht="15.75" customHeight="1">
      <c r="A2984" s="2"/>
      <c r="B2984" s="2"/>
      <c r="C2984" s="2"/>
      <c r="G2984" s="13"/>
      <c r="I2984" s="13"/>
      <c r="J2984" s="13"/>
      <c r="K2984" s="13"/>
      <c r="M2984" s="13"/>
      <c r="N2984" s="13"/>
    </row>
    <row r="2985" spans="1:14" ht="15.75" customHeight="1">
      <c r="A2985" s="2"/>
      <c r="B2985" s="2"/>
      <c r="C2985" s="2"/>
      <c r="G2985" s="13"/>
      <c r="I2985" s="13"/>
      <c r="J2985" s="13"/>
      <c r="K2985" s="13"/>
      <c r="M2985" s="13"/>
      <c r="N2985" s="13"/>
    </row>
    <row r="2986" spans="1:14" ht="15.75" customHeight="1">
      <c r="A2986" s="2"/>
      <c r="B2986" s="2"/>
      <c r="C2986" s="2"/>
      <c r="G2986" s="13"/>
      <c r="I2986" s="13"/>
      <c r="J2986" s="13"/>
      <c r="K2986" s="13"/>
      <c r="M2986" s="13"/>
      <c r="N2986" s="13"/>
    </row>
    <row r="2987" spans="1:14" ht="15.75" customHeight="1">
      <c r="A2987" s="2"/>
      <c r="B2987" s="2"/>
      <c r="C2987" s="2"/>
      <c r="G2987" s="13"/>
      <c r="I2987" s="13"/>
      <c r="J2987" s="13"/>
      <c r="K2987" s="13"/>
      <c r="M2987" s="13"/>
      <c r="N2987" s="13"/>
    </row>
    <row r="2988" spans="1:14" ht="15.75" customHeight="1">
      <c r="A2988" s="2"/>
      <c r="B2988" s="2"/>
      <c r="C2988" s="2"/>
      <c r="G2988" s="13"/>
      <c r="I2988" s="13"/>
      <c r="J2988" s="13"/>
      <c r="K2988" s="13"/>
      <c r="M2988" s="13"/>
      <c r="N2988" s="13"/>
    </row>
    <row r="2989" spans="1:14" ht="15.75" customHeight="1">
      <c r="A2989" s="2"/>
      <c r="B2989" s="2"/>
      <c r="C2989" s="2"/>
      <c r="G2989" s="13"/>
      <c r="I2989" s="13"/>
      <c r="J2989" s="13"/>
      <c r="K2989" s="13"/>
      <c r="M2989" s="13"/>
      <c r="N2989" s="13"/>
    </row>
    <row r="2990" spans="1:14" ht="15.75" customHeight="1">
      <c r="A2990" s="2"/>
      <c r="B2990" s="2"/>
      <c r="C2990" s="2"/>
      <c r="G2990" s="13"/>
      <c r="I2990" s="13"/>
      <c r="J2990" s="13"/>
      <c r="K2990" s="13"/>
      <c r="M2990" s="13"/>
      <c r="N2990" s="13"/>
    </row>
    <row r="2991" spans="1:14" ht="15.75" customHeight="1">
      <c r="A2991" s="2"/>
      <c r="B2991" s="2"/>
      <c r="C2991" s="2"/>
      <c r="G2991" s="13"/>
      <c r="I2991" s="13"/>
      <c r="J2991" s="13"/>
      <c r="K2991" s="13"/>
      <c r="M2991" s="13"/>
      <c r="N2991" s="13"/>
    </row>
    <row r="2992" spans="1:14" ht="15.75" customHeight="1">
      <c r="A2992" s="2"/>
      <c r="B2992" s="2"/>
      <c r="C2992" s="2"/>
      <c r="G2992" s="13"/>
      <c r="I2992" s="13"/>
      <c r="J2992" s="13"/>
      <c r="K2992" s="13"/>
      <c r="M2992" s="13"/>
      <c r="N2992" s="13"/>
    </row>
    <row r="2993" spans="1:14" ht="15.75" customHeight="1">
      <c r="A2993" s="2"/>
      <c r="B2993" s="2"/>
      <c r="C2993" s="2"/>
      <c r="G2993" s="13"/>
      <c r="I2993" s="13"/>
      <c r="J2993" s="13"/>
      <c r="K2993" s="13"/>
      <c r="M2993" s="13"/>
      <c r="N2993" s="13"/>
    </row>
    <row r="2994" spans="1:14" ht="15.75" customHeight="1">
      <c r="A2994" s="2"/>
      <c r="B2994" s="2"/>
      <c r="C2994" s="2"/>
      <c r="G2994" s="13"/>
      <c r="I2994" s="13"/>
      <c r="J2994" s="13"/>
      <c r="K2994" s="13"/>
      <c r="M2994" s="13"/>
      <c r="N2994" s="13"/>
    </row>
    <row r="2995" spans="1:14" ht="15.75" customHeight="1">
      <c r="A2995" s="2"/>
      <c r="B2995" s="2"/>
      <c r="C2995" s="2"/>
      <c r="G2995" s="13"/>
      <c r="I2995" s="13"/>
      <c r="J2995" s="13"/>
      <c r="K2995" s="13"/>
      <c r="M2995" s="13"/>
      <c r="N2995" s="13"/>
    </row>
    <row r="2996" spans="1:14" ht="15.75" customHeight="1">
      <c r="A2996" s="2"/>
      <c r="B2996" s="2"/>
      <c r="C2996" s="2"/>
      <c r="G2996" s="13"/>
      <c r="I2996" s="13"/>
      <c r="J2996" s="13"/>
      <c r="K2996" s="13"/>
      <c r="M2996" s="13"/>
      <c r="N2996" s="13"/>
    </row>
    <row r="2997" spans="1:14" ht="15.75" customHeight="1">
      <c r="A2997" s="2"/>
      <c r="B2997" s="2"/>
      <c r="C2997" s="2"/>
      <c r="G2997" s="13"/>
      <c r="I2997" s="13"/>
      <c r="J2997" s="13"/>
      <c r="K2997" s="13"/>
      <c r="M2997" s="13"/>
      <c r="N2997" s="13"/>
    </row>
    <row r="2998" spans="1:14" ht="15.75" customHeight="1">
      <c r="A2998" s="2"/>
      <c r="B2998" s="2"/>
      <c r="C2998" s="2"/>
      <c r="G2998" s="13"/>
      <c r="I2998" s="13"/>
      <c r="J2998" s="13"/>
      <c r="K2998" s="13"/>
      <c r="M2998" s="13"/>
      <c r="N2998" s="13"/>
    </row>
    <row r="2999" spans="1:14" ht="15.75" customHeight="1">
      <c r="A2999" s="2"/>
      <c r="B2999" s="2"/>
      <c r="C2999" s="2"/>
      <c r="G2999" s="13"/>
      <c r="I2999" s="13"/>
      <c r="J2999" s="13"/>
      <c r="K2999" s="13"/>
      <c r="M2999" s="13"/>
      <c r="N2999" s="13"/>
    </row>
    <row r="3000" spans="1:14" ht="15.75" customHeight="1">
      <c r="A3000" s="2"/>
      <c r="B3000" s="2"/>
      <c r="C3000" s="2"/>
      <c r="G3000" s="13"/>
      <c r="I3000" s="13"/>
      <c r="J3000" s="13"/>
      <c r="K3000" s="13"/>
      <c r="M3000" s="13"/>
      <c r="N3000" s="13"/>
    </row>
    <row r="3001" spans="1:14" ht="15.75" customHeight="1">
      <c r="A3001" s="2"/>
      <c r="B3001" s="2"/>
      <c r="C3001" s="2"/>
      <c r="G3001" s="13"/>
      <c r="I3001" s="13"/>
      <c r="J3001" s="13"/>
      <c r="K3001" s="13"/>
      <c r="M3001" s="13"/>
      <c r="N3001" s="13"/>
    </row>
    <row r="3002" spans="1:14" ht="15.75" customHeight="1">
      <c r="A3002" s="2"/>
      <c r="B3002" s="2"/>
      <c r="C3002" s="2"/>
      <c r="G3002" s="13"/>
      <c r="I3002" s="13"/>
      <c r="J3002" s="13"/>
      <c r="K3002" s="13"/>
      <c r="M3002" s="13"/>
      <c r="N3002" s="13"/>
    </row>
    <row r="3003" spans="1:14" ht="15.75" customHeight="1">
      <c r="A3003" s="2"/>
      <c r="B3003" s="2"/>
      <c r="C3003" s="2"/>
      <c r="G3003" s="13"/>
      <c r="I3003" s="13"/>
      <c r="J3003" s="13"/>
      <c r="K3003" s="13"/>
      <c r="M3003" s="13"/>
      <c r="N3003" s="13"/>
    </row>
    <row r="3004" spans="1:14" ht="15.75" customHeight="1">
      <c r="A3004" s="2"/>
      <c r="B3004" s="2"/>
      <c r="C3004" s="2"/>
      <c r="G3004" s="13"/>
      <c r="I3004" s="13"/>
      <c r="J3004" s="13"/>
      <c r="K3004" s="13"/>
      <c r="M3004" s="13"/>
      <c r="N3004" s="13"/>
    </row>
    <row r="3005" spans="1:14" ht="15.75" customHeight="1">
      <c r="A3005" s="2"/>
      <c r="B3005" s="2"/>
      <c r="C3005" s="2"/>
      <c r="G3005" s="13"/>
      <c r="I3005" s="13"/>
      <c r="J3005" s="13"/>
      <c r="K3005" s="13"/>
      <c r="M3005" s="13"/>
      <c r="N3005" s="13"/>
    </row>
    <row r="3006" spans="1:14" ht="15.75" customHeight="1">
      <c r="A3006" s="2"/>
      <c r="B3006" s="2"/>
      <c r="C3006" s="2"/>
      <c r="G3006" s="13"/>
      <c r="I3006" s="13"/>
      <c r="J3006" s="13"/>
      <c r="K3006" s="13"/>
      <c r="M3006" s="13"/>
      <c r="N3006" s="13"/>
    </row>
    <row r="3007" spans="1:14" ht="15.75" customHeight="1">
      <c r="A3007" s="2"/>
      <c r="B3007" s="2"/>
      <c r="C3007" s="2"/>
      <c r="G3007" s="13"/>
      <c r="I3007" s="13"/>
      <c r="J3007" s="13"/>
      <c r="K3007" s="13"/>
      <c r="M3007" s="13"/>
      <c r="N3007" s="13"/>
    </row>
    <row r="3008" spans="1:14" ht="15.75" customHeight="1">
      <c r="A3008" s="2"/>
      <c r="B3008" s="2"/>
      <c r="C3008" s="2"/>
      <c r="G3008" s="13"/>
      <c r="I3008" s="13"/>
      <c r="J3008" s="13"/>
      <c r="K3008" s="13"/>
      <c r="M3008" s="13"/>
      <c r="N3008" s="13"/>
    </row>
    <row r="3009" spans="1:14" ht="15.75" customHeight="1">
      <c r="A3009" s="2"/>
      <c r="B3009" s="2"/>
      <c r="C3009" s="2"/>
      <c r="G3009" s="13"/>
      <c r="I3009" s="13"/>
      <c r="J3009" s="13"/>
      <c r="K3009" s="13"/>
      <c r="M3009" s="13"/>
      <c r="N3009" s="13"/>
    </row>
    <row r="3010" spans="1:14" ht="15.75" customHeight="1">
      <c r="A3010" s="2"/>
      <c r="B3010" s="2"/>
      <c r="C3010" s="2"/>
      <c r="G3010" s="13"/>
      <c r="I3010" s="13"/>
      <c r="J3010" s="13"/>
      <c r="K3010" s="13"/>
      <c r="M3010" s="13"/>
      <c r="N3010" s="13"/>
    </row>
    <row r="3011" spans="1:14" ht="15.75" customHeight="1">
      <c r="A3011" s="2"/>
      <c r="B3011" s="2"/>
      <c r="C3011" s="2"/>
      <c r="G3011" s="13"/>
      <c r="I3011" s="13"/>
      <c r="J3011" s="13"/>
      <c r="K3011" s="13"/>
      <c r="M3011" s="13"/>
      <c r="N3011" s="13"/>
    </row>
    <row r="3012" spans="1:14" ht="15.75" customHeight="1">
      <c r="A3012" s="2"/>
      <c r="B3012" s="2"/>
      <c r="C3012" s="2"/>
      <c r="G3012" s="13"/>
      <c r="I3012" s="13"/>
      <c r="J3012" s="13"/>
      <c r="K3012" s="13"/>
      <c r="M3012" s="13"/>
      <c r="N3012" s="13"/>
    </row>
    <row r="3013" spans="1:14" ht="15.75" customHeight="1">
      <c r="A3013" s="2"/>
      <c r="B3013" s="2"/>
      <c r="C3013" s="2"/>
      <c r="G3013" s="13"/>
      <c r="I3013" s="13"/>
      <c r="J3013" s="13"/>
      <c r="K3013" s="13"/>
      <c r="M3013" s="13"/>
      <c r="N3013" s="13"/>
    </row>
    <row r="3014" spans="1:14" ht="15.75" customHeight="1">
      <c r="A3014" s="2"/>
      <c r="B3014" s="2"/>
      <c r="C3014" s="2"/>
      <c r="G3014" s="13"/>
      <c r="I3014" s="13"/>
      <c r="J3014" s="13"/>
      <c r="K3014" s="13"/>
      <c r="M3014" s="13"/>
      <c r="N3014" s="13"/>
    </row>
    <row r="3015" spans="1:14" ht="15.75" customHeight="1">
      <c r="A3015" s="2"/>
      <c r="B3015" s="2"/>
      <c r="C3015" s="2"/>
      <c r="G3015" s="13"/>
      <c r="I3015" s="13"/>
      <c r="J3015" s="13"/>
      <c r="K3015" s="13"/>
      <c r="M3015" s="13"/>
      <c r="N3015" s="13"/>
    </row>
    <row r="3016" spans="1:14" ht="15.75" customHeight="1">
      <c r="A3016" s="2"/>
      <c r="B3016" s="2"/>
      <c r="C3016" s="2"/>
      <c r="G3016" s="13"/>
      <c r="I3016" s="13"/>
      <c r="J3016" s="13"/>
      <c r="K3016" s="13"/>
      <c r="M3016" s="13"/>
      <c r="N3016" s="13"/>
    </row>
    <row r="3017" spans="1:14" ht="15.75" customHeight="1">
      <c r="A3017" s="2"/>
      <c r="B3017" s="2"/>
      <c r="C3017" s="2"/>
      <c r="G3017" s="13"/>
      <c r="I3017" s="13"/>
      <c r="J3017" s="13"/>
      <c r="K3017" s="13"/>
      <c r="M3017" s="13"/>
      <c r="N3017" s="13"/>
    </row>
    <row r="3018" spans="1:14" ht="15.75" customHeight="1">
      <c r="A3018" s="2"/>
      <c r="B3018" s="2"/>
      <c r="C3018" s="2"/>
      <c r="G3018" s="13"/>
      <c r="I3018" s="13"/>
      <c r="J3018" s="13"/>
      <c r="K3018" s="13"/>
      <c r="M3018" s="13"/>
      <c r="N3018" s="13"/>
    </row>
    <row r="3019" spans="1:14" ht="15.75" customHeight="1">
      <c r="A3019" s="2"/>
      <c r="B3019" s="2"/>
      <c r="C3019" s="2"/>
      <c r="G3019" s="13"/>
      <c r="I3019" s="13"/>
      <c r="J3019" s="13"/>
      <c r="K3019" s="13"/>
      <c r="M3019" s="13"/>
      <c r="N3019" s="13"/>
    </row>
    <row r="3020" spans="1:14" ht="15.75" customHeight="1">
      <c r="A3020" s="2"/>
      <c r="B3020" s="2"/>
      <c r="C3020" s="2"/>
      <c r="G3020" s="13"/>
      <c r="I3020" s="13"/>
      <c r="J3020" s="13"/>
      <c r="K3020" s="13"/>
      <c r="M3020" s="13"/>
      <c r="N3020" s="13"/>
    </row>
    <row r="3021" spans="1:14" ht="15.75" customHeight="1">
      <c r="A3021" s="2"/>
      <c r="B3021" s="2"/>
      <c r="C3021" s="2"/>
      <c r="G3021" s="13"/>
      <c r="I3021" s="13"/>
      <c r="J3021" s="13"/>
      <c r="K3021" s="13"/>
      <c r="M3021" s="13"/>
      <c r="N3021" s="13"/>
    </row>
    <row r="3022" spans="1:14" ht="15.75" customHeight="1">
      <c r="A3022" s="2"/>
      <c r="B3022" s="2"/>
      <c r="C3022" s="2"/>
      <c r="G3022" s="13"/>
      <c r="I3022" s="13"/>
      <c r="J3022" s="13"/>
      <c r="K3022" s="13"/>
      <c r="M3022" s="13"/>
      <c r="N3022" s="13"/>
    </row>
    <row r="3023" spans="1:14" ht="15.75" customHeight="1">
      <c r="A3023" s="2"/>
      <c r="B3023" s="2"/>
      <c r="C3023" s="2"/>
      <c r="G3023" s="13"/>
      <c r="I3023" s="13"/>
      <c r="J3023" s="13"/>
      <c r="K3023" s="13"/>
      <c r="M3023" s="13"/>
      <c r="N3023" s="13"/>
    </row>
    <row r="3024" spans="1:14" ht="15.75" customHeight="1">
      <c r="A3024" s="2"/>
      <c r="B3024" s="2"/>
      <c r="C3024" s="2"/>
      <c r="G3024" s="13"/>
      <c r="I3024" s="13"/>
      <c r="J3024" s="13"/>
      <c r="K3024" s="13"/>
      <c r="M3024" s="13"/>
      <c r="N3024" s="13"/>
    </row>
    <row r="3025" spans="1:14" ht="15.75" customHeight="1">
      <c r="A3025" s="2"/>
      <c r="B3025" s="2"/>
      <c r="C3025" s="2"/>
      <c r="G3025" s="13"/>
      <c r="I3025" s="13"/>
      <c r="J3025" s="13"/>
      <c r="K3025" s="13"/>
      <c r="M3025" s="13"/>
      <c r="N3025" s="13"/>
    </row>
    <row r="3026" spans="1:14" ht="15.75" customHeight="1">
      <c r="A3026" s="2"/>
      <c r="B3026" s="2"/>
      <c r="C3026" s="2"/>
      <c r="G3026" s="13"/>
      <c r="I3026" s="13"/>
      <c r="J3026" s="13"/>
      <c r="K3026" s="13"/>
      <c r="M3026" s="13"/>
      <c r="N3026" s="13"/>
    </row>
    <row r="3027" spans="1:14" ht="15.75" customHeight="1">
      <c r="A3027" s="2"/>
      <c r="B3027" s="2"/>
      <c r="C3027" s="2"/>
      <c r="G3027" s="13"/>
      <c r="I3027" s="13"/>
      <c r="J3027" s="13"/>
      <c r="K3027" s="13"/>
      <c r="M3027" s="13"/>
      <c r="N3027" s="13"/>
    </row>
    <row r="3028" spans="1:14" ht="15.75" customHeight="1">
      <c r="A3028" s="2"/>
      <c r="B3028" s="2"/>
      <c r="C3028" s="2"/>
      <c r="G3028" s="13"/>
      <c r="I3028" s="13"/>
      <c r="J3028" s="13"/>
      <c r="K3028" s="13"/>
      <c r="M3028" s="13"/>
      <c r="N3028" s="13"/>
    </row>
    <row r="3029" spans="1:14" ht="15.75" customHeight="1">
      <c r="A3029" s="2"/>
      <c r="B3029" s="2"/>
      <c r="C3029" s="2"/>
      <c r="G3029" s="13"/>
      <c r="I3029" s="13"/>
      <c r="J3029" s="13"/>
      <c r="K3029" s="13"/>
      <c r="M3029" s="13"/>
      <c r="N3029" s="13"/>
    </row>
    <row r="3030" spans="1:14" ht="15.75" customHeight="1">
      <c r="A3030" s="2"/>
      <c r="B3030" s="2"/>
      <c r="C3030" s="2"/>
      <c r="G3030" s="13"/>
      <c r="I3030" s="13"/>
      <c r="J3030" s="13"/>
      <c r="K3030" s="13"/>
      <c r="M3030" s="13"/>
      <c r="N3030" s="13"/>
    </row>
    <row r="3031" spans="1:14" ht="15.75" customHeight="1">
      <c r="A3031" s="2"/>
      <c r="B3031" s="2"/>
      <c r="C3031" s="2"/>
      <c r="G3031" s="13"/>
      <c r="I3031" s="13"/>
      <c r="J3031" s="13"/>
      <c r="K3031" s="13"/>
      <c r="M3031" s="13"/>
      <c r="N3031" s="13"/>
    </row>
    <row r="3032" spans="1:14" ht="15.75" customHeight="1">
      <c r="A3032" s="2"/>
      <c r="B3032" s="2"/>
      <c r="C3032" s="2"/>
      <c r="G3032" s="13"/>
      <c r="I3032" s="13"/>
      <c r="J3032" s="13"/>
      <c r="K3032" s="13"/>
      <c r="M3032" s="13"/>
      <c r="N3032" s="13"/>
    </row>
    <row r="3033" spans="1:14" ht="15.75" customHeight="1">
      <c r="A3033" s="2"/>
      <c r="B3033" s="2"/>
      <c r="C3033" s="2"/>
      <c r="G3033" s="13"/>
      <c r="I3033" s="13"/>
      <c r="J3033" s="13"/>
      <c r="K3033" s="13"/>
      <c r="M3033" s="13"/>
      <c r="N3033" s="13"/>
    </row>
    <row r="3034" spans="1:14" ht="15.75" customHeight="1">
      <c r="A3034" s="2"/>
      <c r="B3034" s="2"/>
      <c r="C3034" s="2"/>
      <c r="G3034" s="13"/>
      <c r="I3034" s="13"/>
      <c r="J3034" s="13"/>
      <c r="K3034" s="13"/>
      <c r="M3034" s="13"/>
      <c r="N3034" s="13"/>
    </row>
    <row r="3035" spans="1:14" ht="15.75" customHeight="1">
      <c r="A3035" s="2"/>
      <c r="B3035" s="2"/>
      <c r="C3035" s="2"/>
      <c r="G3035" s="13"/>
      <c r="I3035" s="13"/>
      <c r="J3035" s="13"/>
      <c r="K3035" s="13"/>
      <c r="M3035" s="13"/>
      <c r="N3035" s="13"/>
    </row>
    <row r="3036" spans="1:14" ht="15.75" customHeight="1">
      <c r="A3036" s="2"/>
      <c r="B3036" s="2"/>
      <c r="C3036" s="2"/>
      <c r="G3036" s="13"/>
      <c r="I3036" s="13"/>
      <c r="J3036" s="13"/>
      <c r="K3036" s="13"/>
      <c r="M3036" s="13"/>
      <c r="N3036" s="13"/>
    </row>
    <row r="3037" spans="1:14" ht="15.75" customHeight="1">
      <c r="A3037" s="2"/>
      <c r="B3037" s="2"/>
      <c r="C3037" s="2"/>
      <c r="G3037" s="13"/>
      <c r="I3037" s="13"/>
      <c r="J3037" s="13"/>
      <c r="K3037" s="13"/>
      <c r="M3037" s="13"/>
      <c r="N3037" s="13"/>
    </row>
    <row r="3038" spans="1:14" ht="15.75" customHeight="1">
      <c r="A3038" s="2"/>
      <c r="B3038" s="2"/>
      <c r="C3038" s="2"/>
      <c r="G3038" s="13"/>
      <c r="I3038" s="13"/>
      <c r="J3038" s="13"/>
      <c r="K3038" s="13"/>
      <c r="M3038" s="13"/>
      <c r="N3038" s="13"/>
    </row>
    <row r="3039" spans="1:14" ht="15.75" customHeight="1">
      <c r="A3039" s="2"/>
      <c r="B3039" s="2"/>
      <c r="C3039" s="2"/>
      <c r="G3039" s="13"/>
      <c r="I3039" s="13"/>
      <c r="J3039" s="13"/>
      <c r="K3039" s="13"/>
      <c r="M3039" s="13"/>
      <c r="N3039" s="13"/>
    </row>
    <row r="3040" spans="1:14" ht="15.75" customHeight="1">
      <c r="A3040" s="2"/>
      <c r="B3040" s="2"/>
      <c r="C3040" s="2"/>
      <c r="G3040" s="13"/>
      <c r="I3040" s="13"/>
      <c r="J3040" s="13"/>
      <c r="K3040" s="13"/>
      <c r="M3040" s="13"/>
      <c r="N3040" s="13"/>
    </row>
    <row r="3041" spans="1:14" ht="15.75" customHeight="1">
      <c r="A3041" s="2"/>
      <c r="B3041" s="2"/>
      <c r="C3041" s="2"/>
      <c r="G3041" s="13"/>
      <c r="I3041" s="13"/>
      <c r="J3041" s="13"/>
      <c r="K3041" s="13"/>
      <c r="M3041" s="13"/>
      <c r="N3041" s="13"/>
    </row>
    <row r="3042" spans="1:14" ht="15.75" customHeight="1">
      <c r="A3042" s="2"/>
      <c r="B3042" s="2"/>
      <c r="C3042" s="2"/>
      <c r="G3042" s="13"/>
      <c r="I3042" s="13"/>
      <c r="J3042" s="13"/>
      <c r="K3042" s="13"/>
      <c r="M3042" s="13"/>
      <c r="N3042" s="13"/>
    </row>
    <row r="3043" spans="1:14" ht="15.75" customHeight="1">
      <c r="A3043" s="2"/>
      <c r="B3043" s="2"/>
      <c r="C3043" s="2"/>
      <c r="G3043" s="13"/>
      <c r="I3043" s="13"/>
      <c r="J3043" s="13"/>
      <c r="K3043" s="13"/>
      <c r="M3043" s="13"/>
      <c r="N3043" s="13"/>
    </row>
    <row r="3044" spans="1:14" ht="15.75" customHeight="1">
      <c r="A3044" s="2"/>
      <c r="B3044" s="2"/>
      <c r="C3044" s="2"/>
      <c r="G3044" s="13"/>
      <c r="I3044" s="13"/>
      <c r="J3044" s="13"/>
      <c r="K3044" s="13"/>
      <c r="M3044" s="13"/>
      <c r="N3044" s="13"/>
    </row>
    <row r="3045" spans="1:14" ht="15.75" customHeight="1">
      <c r="A3045" s="2"/>
      <c r="B3045" s="2"/>
      <c r="C3045" s="2"/>
      <c r="G3045" s="13"/>
      <c r="I3045" s="13"/>
      <c r="J3045" s="13"/>
      <c r="K3045" s="13"/>
      <c r="M3045" s="13"/>
      <c r="N3045" s="13"/>
    </row>
    <row r="3046" spans="1:14" ht="15.75" customHeight="1">
      <c r="A3046" s="2"/>
      <c r="B3046" s="2"/>
      <c r="C3046" s="2"/>
      <c r="G3046" s="13"/>
      <c r="I3046" s="13"/>
      <c r="J3046" s="13"/>
      <c r="K3046" s="13"/>
      <c r="M3046" s="13"/>
      <c r="N3046" s="13"/>
    </row>
    <row r="3047" spans="1:14" ht="15.75" customHeight="1">
      <c r="A3047" s="2"/>
      <c r="B3047" s="2"/>
      <c r="C3047" s="2"/>
      <c r="G3047" s="13"/>
      <c r="I3047" s="13"/>
      <c r="J3047" s="13"/>
      <c r="K3047" s="13"/>
      <c r="M3047" s="13"/>
      <c r="N3047" s="13"/>
    </row>
    <row r="3048" spans="1:14" ht="15.75" customHeight="1">
      <c r="A3048" s="2"/>
      <c r="B3048" s="2"/>
      <c r="C3048" s="2"/>
      <c r="G3048" s="13"/>
      <c r="I3048" s="13"/>
      <c r="J3048" s="13"/>
      <c r="K3048" s="13"/>
      <c r="M3048" s="13"/>
      <c r="N3048" s="13"/>
    </row>
    <row r="3049" spans="1:14" ht="15.75" customHeight="1">
      <c r="A3049" s="2"/>
      <c r="B3049" s="2"/>
      <c r="C3049" s="2"/>
      <c r="G3049" s="13"/>
      <c r="I3049" s="13"/>
      <c r="J3049" s="13"/>
      <c r="K3049" s="13"/>
      <c r="M3049" s="13"/>
      <c r="N3049" s="13"/>
    </row>
    <row r="3050" spans="1:14" ht="15.75" customHeight="1">
      <c r="A3050" s="2"/>
      <c r="B3050" s="2"/>
      <c r="C3050" s="2"/>
      <c r="G3050" s="13"/>
      <c r="I3050" s="13"/>
      <c r="J3050" s="13"/>
      <c r="K3050" s="13"/>
      <c r="M3050" s="13"/>
      <c r="N3050" s="13"/>
    </row>
    <row r="3051" spans="1:14" ht="15.75" customHeight="1">
      <c r="A3051" s="2"/>
      <c r="B3051" s="2"/>
      <c r="C3051" s="2"/>
      <c r="G3051" s="13"/>
      <c r="I3051" s="13"/>
      <c r="J3051" s="13"/>
      <c r="K3051" s="13"/>
      <c r="M3051" s="13"/>
      <c r="N3051" s="13"/>
    </row>
    <row r="3052" spans="1:14" ht="15.75" customHeight="1">
      <c r="A3052" s="2"/>
      <c r="B3052" s="2"/>
      <c r="C3052" s="2"/>
      <c r="G3052" s="13"/>
      <c r="I3052" s="13"/>
      <c r="J3052" s="13"/>
      <c r="K3052" s="13"/>
      <c r="M3052" s="13"/>
      <c r="N3052" s="13"/>
    </row>
    <row r="3053" spans="1:14" ht="15.75" customHeight="1">
      <c r="A3053" s="2"/>
      <c r="B3053" s="2"/>
      <c r="C3053" s="2"/>
      <c r="G3053" s="13"/>
      <c r="I3053" s="13"/>
      <c r="J3053" s="13"/>
      <c r="K3053" s="13"/>
      <c r="M3053" s="13"/>
      <c r="N3053" s="13"/>
    </row>
    <row r="3054" spans="1:14" ht="15.75" customHeight="1">
      <c r="A3054" s="2"/>
      <c r="B3054" s="2"/>
      <c r="C3054" s="2"/>
      <c r="G3054" s="13"/>
      <c r="I3054" s="13"/>
      <c r="J3054" s="13"/>
      <c r="K3054" s="13"/>
      <c r="M3054" s="13"/>
      <c r="N3054" s="13"/>
    </row>
    <row r="3055" spans="1:14" ht="15.75" customHeight="1">
      <c r="A3055" s="2"/>
      <c r="B3055" s="2"/>
      <c r="C3055" s="2"/>
      <c r="G3055" s="13"/>
      <c r="I3055" s="13"/>
      <c r="J3055" s="13"/>
      <c r="K3055" s="13"/>
      <c r="M3055" s="13"/>
      <c r="N3055" s="13"/>
    </row>
    <row r="3056" spans="1:14" ht="15.75" customHeight="1">
      <c r="A3056" s="2"/>
      <c r="B3056" s="2"/>
      <c r="C3056" s="2"/>
      <c r="G3056" s="13"/>
      <c r="I3056" s="13"/>
      <c r="J3056" s="13"/>
      <c r="K3056" s="13"/>
      <c r="M3056" s="13"/>
      <c r="N3056" s="13"/>
    </row>
    <row r="3057" spans="1:14" ht="15.75" customHeight="1">
      <c r="A3057" s="2"/>
      <c r="B3057" s="2"/>
      <c r="C3057" s="2"/>
      <c r="G3057" s="13"/>
      <c r="I3057" s="13"/>
      <c r="J3057" s="13"/>
      <c r="K3057" s="13"/>
      <c r="M3057" s="13"/>
      <c r="N3057" s="13"/>
    </row>
    <row r="3058" spans="1:14" ht="15.75" customHeight="1">
      <c r="A3058" s="2"/>
      <c r="B3058" s="2"/>
      <c r="C3058" s="2"/>
      <c r="G3058" s="13"/>
      <c r="I3058" s="13"/>
      <c r="J3058" s="13"/>
      <c r="K3058" s="13"/>
      <c r="M3058" s="13"/>
      <c r="N3058" s="13"/>
    </row>
    <row r="3059" spans="1:14" ht="15.75" customHeight="1">
      <c r="A3059" s="2"/>
      <c r="B3059" s="2"/>
      <c r="C3059" s="2"/>
      <c r="G3059" s="13"/>
      <c r="I3059" s="13"/>
      <c r="J3059" s="13"/>
      <c r="K3059" s="13"/>
      <c r="M3059" s="13"/>
      <c r="N3059" s="13"/>
    </row>
    <row r="3060" spans="1:14" ht="15.75" customHeight="1">
      <c r="A3060" s="2"/>
      <c r="B3060" s="2"/>
      <c r="C3060" s="2"/>
      <c r="G3060" s="13"/>
      <c r="I3060" s="13"/>
      <c r="J3060" s="13"/>
      <c r="K3060" s="13"/>
      <c r="M3060" s="13"/>
      <c r="N3060" s="13"/>
    </row>
    <row r="3061" spans="1:14" ht="15.75" customHeight="1">
      <c r="A3061" s="2"/>
      <c r="B3061" s="2"/>
      <c r="C3061" s="2"/>
      <c r="G3061" s="13"/>
      <c r="I3061" s="13"/>
      <c r="J3061" s="13"/>
      <c r="K3061" s="13"/>
      <c r="M3061" s="13"/>
      <c r="N3061" s="13"/>
    </row>
    <row r="3062" spans="1:14" ht="15.75" customHeight="1">
      <c r="A3062" s="2"/>
      <c r="B3062" s="2"/>
      <c r="C3062" s="2"/>
      <c r="G3062" s="13"/>
      <c r="I3062" s="13"/>
      <c r="J3062" s="13"/>
      <c r="K3062" s="13"/>
      <c r="M3062" s="13"/>
      <c r="N3062" s="13"/>
    </row>
    <row r="3063" spans="1:14" ht="15.75" customHeight="1">
      <c r="A3063" s="2"/>
      <c r="B3063" s="2"/>
      <c r="C3063" s="2"/>
      <c r="G3063" s="13"/>
      <c r="I3063" s="13"/>
      <c r="J3063" s="13"/>
      <c r="K3063" s="13"/>
      <c r="M3063" s="13"/>
      <c r="N3063" s="13"/>
    </row>
    <row r="3064" spans="1:14" ht="15.75" customHeight="1">
      <c r="A3064" s="2"/>
      <c r="B3064" s="2"/>
      <c r="C3064" s="2"/>
      <c r="G3064" s="13"/>
      <c r="I3064" s="13"/>
      <c r="J3064" s="13"/>
      <c r="K3064" s="13"/>
      <c r="M3064" s="13"/>
      <c r="N3064" s="13"/>
    </row>
    <row r="3065" spans="1:14" ht="15.75" customHeight="1">
      <c r="A3065" s="2"/>
      <c r="B3065" s="2"/>
      <c r="C3065" s="2"/>
      <c r="G3065" s="13"/>
      <c r="I3065" s="13"/>
      <c r="J3065" s="13"/>
      <c r="K3065" s="13"/>
      <c r="M3065" s="13"/>
      <c r="N3065" s="13"/>
    </row>
    <row r="3066" spans="1:14" ht="15.75" customHeight="1">
      <c r="A3066" s="2"/>
      <c r="B3066" s="2"/>
      <c r="C3066" s="2"/>
      <c r="G3066" s="13"/>
      <c r="I3066" s="13"/>
      <c r="J3066" s="13"/>
      <c r="K3066" s="13"/>
      <c r="M3066" s="13"/>
      <c r="N3066" s="13"/>
    </row>
    <row r="3067" spans="1:14" ht="15.75" customHeight="1">
      <c r="A3067" s="2"/>
      <c r="B3067" s="2"/>
      <c r="C3067" s="2"/>
      <c r="G3067" s="13"/>
      <c r="I3067" s="13"/>
      <c r="J3067" s="13"/>
      <c r="K3067" s="13"/>
      <c r="M3067" s="13"/>
      <c r="N3067" s="13"/>
    </row>
    <row r="3068" spans="1:14" ht="15.75" customHeight="1">
      <c r="A3068" s="2"/>
      <c r="B3068" s="2"/>
      <c r="C3068" s="2"/>
      <c r="G3068" s="13"/>
      <c r="I3068" s="13"/>
      <c r="J3068" s="13"/>
      <c r="K3068" s="13"/>
      <c r="M3068" s="13"/>
      <c r="N3068" s="13"/>
    </row>
    <row r="3069" spans="1:14" ht="15.75" customHeight="1">
      <c r="A3069" s="2"/>
      <c r="B3069" s="2"/>
      <c r="C3069" s="2"/>
      <c r="G3069" s="13"/>
      <c r="I3069" s="13"/>
      <c r="J3069" s="13"/>
      <c r="K3069" s="13"/>
      <c r="M3069" s="13"/>
      <c r="N3069" s="13"/>
    </row>
    <row r="3070" spans="1:14" ht="15.75" customHeight="1">
      <c r="A3070" s="2"/>
      <c r="B3070" s="2"/>
      <c r="C3070" s="2"/>
      <c r="G3070" s="13"/>
      <c r="I3070" s="13"/>
      <c r="J3070" s="13"/>
      <c r="K3070" s="13"/>
      <c r="M3070" s="13"/>
      <c r="N3070" s="13"/>
    </row>
    <row r="3071" spans="1:14" ht="15.75" customHeight="1">
      <c r="A3071" s="2"/>
      <c r="B3071" s="2"/>
      <c r="C3071" s="2"/>
      <c r="G3071" s="13"/>
      <c r="I3071" s="13"/>
      <c r="J3071" s="13"/>
      <c r="K3071" s="13"/>
      <c r="M3071" s="13"/>
      <c r="N3071" s="13"/>
    </row>
    <row r="3072" spans="1:14" ht="15.75" customHeight="1">
      <c r="A3072" s="2"/>
      <c r="B3072" s="2"/>
      <c r="C3072" s="2"/>
      <c r="G3072" s="13"/>
      <c r="I3072" s="13"/>
      <c r="J3072" s="13"/>
      <c r="K3072" s="13"/>
      <c r="M3072" s="13"/>
      <c r="N3072" s="13"/>
    </row>
    <row r="3073" spans="1:14" ht="15.75" customHeight="1">
      <c r="A3073" s="2"/>
      <c r="B3073" s="2"/>
      <c r="C3073" s="2"/>
      <c r="G3073" s="13"/>
      <c r="I3073" s="13"/>
      <c r="J3073" s="13"/>
      <c r="K3073" s="13"/>
      <c r="M3073" s="13"/>
      <c r="N3073" s="13"/>
    </row>
    <row r="3074" spans="1:14" ht="15.75" customHeight="1">
      <c r="A3074" s="2"/>
      <c r="B3074" s="2"/>
      <c r="C3074" s="2"/>
      <c r="G3074" s="13"/>
      <c r="I3074" s="13"/>
      <c r="J3074" s="13"/>
      <c r="K3074" s="13"/>
      <c r="M3074" s="13"/>
      <c r="N3074" s="13"/>
    </row>
    <row r="3075" spans="1:14" ht="15.75" customHeight="1">
      <c r="A3075" s="2"/>
      <c r="B3075" s="2"/>
      <c r="C3075" s="2"/>
      <c r="G3075" s="13"/>
      <c r="I3075" s="13"/>
      <c r="J3075" s="13"/>
      <c r="K3075" s="13"/>
      <c r="M3075" s="13"/>
      <c r="N3075" s="13"/>
    </row>
    <row r="3076" spans="1:14" ht="15.75" customHeight="1">
      <c r="A3076" s="2"/>
      <c r="B3076" s="2"/>
      <c r="C3076" s="2"/>
      <c r="G3076" s="13"/>
      <c r="I3076" s="13"/>
      <c r="J3076" s="13"/>
      <c r="K3076" s="13"/>
      <c r="M3076" s="13"/>
      <c r="N3076" s="13"/>
    </row>
    <row r="3077" spans="1:14" ht="15.75" customHeight="1">
      <c r="A3077" s="2"/>
      <c r="B3077" s="2"/>
      <c r="C3077" s="2"/>
      <c r="G3077" s="13"/>
      <c r="I3077" s="13"/>
      <c r="J3077" s="13"/>
      <c r="K3077" s="13"/>
      <c r="M3077" s="13"/>
      <c r="N3077" s="13"/>
    </row>
    <row r="3078" spans="1:14" ht="15.75" customHeight="1">
      <c r="A3078" s="2"/>
      <c r="B3078" s="2"/>
      <c r="C3078" s="2"/>
      <c r="G3078" s="13"/>
      <c r="I3078" s="13"/>
      <c r="J3078" s="13"/>
      <c r="K3078" s="13"/>
      <c r="M3078" s="13"/>
      <c r="N3078" s="13"/>
    </row>
    <row r="3079" spans="1:14" ht="15.75" customHeight="1">
      <c r="A3079" s="2"/>
      <c r="B3079" s="2"/>
      <c r="C3079" s="2"/>
      <c r="G3079" s="13"/>
      <c r="I3079" s="13"/>
      <c r="J3079" s="13"/>
      <c r="K3079" s="13"/>
      <c r="M3079" s="13"/>
      <c r="N3079" s="13"/>
    </row>
    <row r="3080" spans="1:14" ht="15.75" customHeight="1">
      <c r="A3080" s="2"/>
      <c r="B3080" s="2"/>
      <c r="C3080" s="2"/>
      <c r="G3080" s="13"/>
      <c r="I3080" s="13"/>
      <c r="J3080" s="13"/>
      <c r="K3080" s="13"/>
      <c r="M3080" s="13"/>
      <c r="N3080" s="13"/>
    </row>
    <row r="3081" spans="1:14" ht="15.75" customHeight="1">
      <c r="A3081" s="2"/>
      <c r="B3081" s="2"/>
      <c r="C3081" s="2"/>
      <c r="G3081" s="13"/>
      <c r="I3081" s="13"/>
      <c r="J3081" s="13"/>
      <c r="K3081" s="13"/>
      <c r="M3081" s="13"/>
      <c r="N3081" s="13"/>
    </row>
    <row r="3082" spans="1:14" ht="15.75" customHeight="1">
      <c r="A3082" s="2"/>
      <c r="B3082" s="2"/>
      <c r="C3082" s="2"/>
      <c r="G3082" s="13"/>
      <c r="I3082" s="13"/>
      <c r="J3082" s="13"/>
      <c r="K3082" s="13"/>
      <c r="M3082" s="13"/>
      <c r="N3082" s="13"/>
    </row>
    <row r="3083" spans="1:14" ht="15.75" customHeight="1">
      <c r="A3083" s="2"/>
      <c r="B3083" s="2"/>
      <c r="C3083" s="2"/>
      <c r="G3083" s="13"/>
      <c r="I3083" s="13"/>
      <c r="J3083" s="13"/>
      <c r="K3083" s="13"/>
      <c r="M3083" s="13"/>
      <c r="N3083" s="13"/>
    </row>
    <row r="3084" spans="1:14" ht="15.75" customHeight="1">
      <c r="A3084" s="2"/>
      <c r="B3084" s="2"/>
      <c r="C3084" s="2"/>
      <c r="G3084" s="13"/>
      <c r="I3084" s="13"/>
      <c r="J3084" s="13"/>
      <c r="K3084" s="13"/>
      <c r="M3084" s="13"/>
      <c r="N3084" s="13"/>
    </row>
    <row r="3085" spans="1:14" ht="15.75" customHeight="1">
      <c r="A3085" s="2"/>
      <c r="B3085" s="2"/>
      <c r="C3085" s="2"/>
      <c r="G3085" s="13"/>
      <c r="I3085" s="13"/>
      <c r="J3085" s="13"/>
      <c r="K3085" s="13"/>
      <c r="M3085" s="13"/>
      <c r="N3085" s="13"/>
    </row>
    <row r="3086" spans="1:14" ht="15.75" customHeight="1">
      <c r="A3086" s="2"/>
      <c r="B3086" s="2"/>
      <c r="C3086" s="2"/>
      <c r="G3086" s="13"/>
      <c r="I3086" s="13"/>
      <c r="J3086" s="13"/>
      <c r="K3086" s="13"/>
      <c r="M3086" s="13"/>
      <c r="N3086" s="13"/>
    </row>
    <row r="3087" spans="1:14" ht="15.75" customHeight="1">
      <c r="A3087" s="2"/>
      <c r="B3087" s="2"/>
      <c r="C3087" s="2"/>
      <c r="G3087" s="13"/>
      <c r="I3087" s="13"/>
      <c r="J3087" s="13"/>
      <c r="K3087" s="13"/>
      <c r="M3087" s="13"/>
      <c r="N3087" s="13"/>
    </row>
    <row r="3088" spans="1:14" ht="15.75" customHeight="1">
      <c r="A3088" s="2"/>
      <c r="B3088" s="2"/>
      <c r="C3088" s="2"/>
      <c r="G3088" s="13"/>
      <c r="I3088" s="13"/>
      <c r="J3088" s="13"/>
      <c r="K3088" s="13"/>
      <c r="M3088" s="13"/>
      <c r="N3088" s="13"/>
    </row>
    <row r="3089" spans="1:14" ht="15.75" customHeight="1">
      <c r="A3089" s="2"/>
      <c r="B3089" s="2"/>
      <c r="C3089" s="2"/>
      <c r="G3089" s="13"/>
      <c r="I3089" s="13"/>
      <c r="J3089" s="13"/>
      <c r="K3089" s="13"/>
      <c r="M3089" s="13"/>
      <c r="N3089" s="13"/>
    </row>
    <row r="3090" spans="1:14" ht="15.75" customHeight="1">
      <c r="A3090" s="2"/>
      <c r="B3090" s="2"/>
      <c r="C3090" s="2"/>
      <c r="G3090" s="13"/>
      <c r="I3090" s="13"/>
      <c r="J3090" s="13"/>
      <c r="K3090" s="13"/>
      <c r="M3090" s="13"/>
      <c r="N3090" s="13"/>
    </row>
    <row r="3091" spans="1:14" ht="15.75" customHeight="1">
      <c r="A3091" s="2"/>
      <c r="B3091" s="2"/>
      <c r="C3091" s="2"/>
      <c r="G3091" s="13"/>
      <c r="I3091" s="13"/>
      <c r="J3091" s="13"/>
      <c r="K3091" s="13"/>
      <c r="M3091" s="13"/>
      <c r="N3091" s="13"/>
    </row>
    <row r="3092" spans="1:14" ht="15.75" customHeight="1">
      <c r="A3092" s="2"/>
      <c r="B3092" s="2"/>
      <c r="C3092" s="2"/>
      <c r="G3092" s="13"/>
      <c r="I3092" s="13"/>
      <c r="J3092" s="13"/>
      <c r="K3092" s="13"/>
      <c r="M3092" s="13"/>
      <c r="N3092" s="13"/>
    </row>
    <row r="3093" spans="1:14" ht="15.75" customHeight="1">
      <c r="A3093" s="2"/>
      <c r="B3093" s="2"/>
      <c r="C3093" s="2"/>
      <c r="G3093" s="13"/>
      <c r="I3093" s="13"/>
      <c r="J3093" s="13"/>
      <c r="K3093" s="13"/>
      <c r="M3093" s="13"/>
      <c r="N3093" s="13"/>
    </row>
    <row r="3094" spans="1:14" ht="15.75" customHeight="1">
      <c r="A3094" s="2"/>
      <c r="B3094" s="2"/>
      <c r="C3094" s="2"/>
      <c r="G3094" s="13"/>
      <c r="I3094" s="13"/>
      <c r="J3094" s="13"/>
      <c r="K3094" s="13"/>
      <c r="M3094" s="13"/>
      <c r="N3094" s="13"/>
    </row>
    <row r="3095" spans="1:14" ht="15.75" customHeight="1">
      <c r="A3095" s="2"/>
      <c r="B3095" s="2"/>
      <c r="C3095" s="2"/>
      <c r="G3095" s="13"/>
      <c r="I3095" s="13"/>
      <c r="J3095" s="13"/>
      <c r="K3095" s="13"/>
      <c r="M3095" s="13"/>
      <c r="N3095" s="13"/>
    </row>
    <row r="3096" spans="1:14" ht="15.75" customHeight="1">
      <c r="A3096" s="2"/>
      <c r="B3096" s="2"/>
      <c r="C3096" s="2"/>
      <c r="G3096" s="13"/>
      <c r="I3096" s="13"/>
      <c r="J3096" s="13"/>
      <c r="K3096" s="13"/>
      <c r="M3096" s="13"/>
      <c r="N3096" s="13"/>
    </row>
    <row r="3097" spans="1:14" ht="15.75" customHeight="1">
      <c r="A3097" s="2"/>
      <c r="B3097" s="2"/>
      <c r="C3097" s="2"/>
      <c r="G3097" s="13"/>
      <c r="I3097" s="13"/>
      <c r="J3097" s="13"/>
      <c r="K3097" s="13"/>
      <c r="M3097" s="13"/>
      <c r="N3097" s="13"/>
    </row>
    <row r="3098" spans="1:14" ht="15.75" customHeight="1">
      <c r="A3098" s="2"/>
      <c r="B3098" s="2"/>
      <c r="C3098" s="2"/>
      <c r="G3098" s="13"/>
      <c r="I3098" s="13"/>
      <c r="J3098" s="13"/>
      <c r="K3098" s="13"/>
      <c r="M3098" s="13"/>
      <c r="N3098" s="13"/>
    </row>
    <row r="3099" spans="1:14" ht="15.75" customHeight="1">
      <c r="A3099" s="2"/>
      <c r="B3099" s="2"/>
      <c r="C3099" s="2"/>
      <c r="G3099" s="13"/>
      <c r="I3099" s="13"/>
      <c r="J3099" s="13"/>
      <c r="K3099" s="13"/>
      <c r="M3099" s="13"/>
      <c r="N3099" s="13"/>
    </row>
    <row r="3100" spans="1:14" ht="15.75" customHeight="1">
      <c r="A3100" s="2"/>
      <c r="B3100" s="2"/>
      <c r="C3100" s="2"/>
      <c r="G3100" s="13"/>
      <c r="I3100" s="13"/>
      <c r="J3100" s="13"/>
      <c r="K3100" s="13"/>
      <c r="M3100" s="13"/>
      <c r="N3100" s="13"/>
    </row>
    <row r="3101" spans="1:14" ht="15.75" customHeight="1">
      <c r="A3101" s="2"/>
      <c r="B3101" s="2"/>
      <c r="C3101" s="2"/>
      <c r="G3101" s="13"/>
      <c r="I3101" s="13"/>
      <c r="J3101" s="13"/>
      <c r="K3101" s="13"/>
      <c r="M3101" s="13"/>
      <c r="N3101" s="13"/>
    </row>
    <row r="3102" spans="1:14" ht="15.75" customHeight="1">
      <c r="A3102" s="2"/>
      <c r="B3102" s="2"/>
      <c r="C3102" s="2"/>
      <c r="G3102" s="13"/>
      <c r="I3102" s="13"/>
      <c r="J3102" s="13"/>
      <c r="K3102" s="13"/>
      <c r="M3102" s="13"/>
      <c r="N3102" s="13"/>
    </row>
    <row r="3103" spans="1:14" ht="15.75" customHeight="1">
      <c r="A3103" s="2"/>
      <c r="B3103" s="2"/>
      <c r="C3103" s="2"/>
      <c r="G3103" s="13"/>
      <c r="I3103" s="13"/>
      <c r="J3103" s="13"/>
      <c r="K3103" s="13"/>
      <c r="M3103" s="13"/>
      <c r="N3103" s="13"/>
    </row>
    <row r="3104" spans="1:14" ht="15.75" customHeight="1">
      <c r="A3104" s="2"/>
      <c r="B3104" s="2"/>
      <c r="C3104" s="2"/>
      <c r="G3104" s="13"/>
      <c r="I3104" s="13"/>
      <c r="J3104" s="13"/>
      <c r="K3104" s="13"/>
      <c r="M3104" s="13"/>
      <c r="N3104" s="13"/>
    </row>
    <row r="3105" spans="1:14" ht="15.75" customHeight="1">
      <c r="A3105" s="2"/>
      <c r="B3105" s="2"/>
      <c r="C3105" s="2"/>
      <c r="G3105" s="13"/>
      <c r="I3105" s="13"/>
      <c r="J3105" s="13"/>
      <c r="K3105" s="13"/>
      <c r="M3105" s="13"/>
      <c r="N3105" s="13"/>
    </row>
    <row r="3106" spans="1:14" ht="15.75" customHeight="1">
      <c r="A3106" s="2"/>
      <c r="B3106" s="2"/>
      <c r="C3106" s="2"/>
      <c r="G3106" s="13"/>
      <c r="I3106" s="13"/>
      <c r="J3106" s="13"/>
      <c r="K3106" s="13"/>
      <c r="M3106" s="13"/>
      <c r="N3106" s="13"/>
    </row>
    <row r="3107" spans="1:14" ht="15.75" customHeight="1">
      <c r="A3107" s="2"/>
      <c r="B3107" s="2"/>
      <c r="C3107" s="2"/>
      <c r="G3107" s="13"/>
      <c r="I3107" s="13"/>
      <c r="J3107" s="13"/>
      <c r="K3107" s="13"/>
      <c r="M3107" s="13"/>
      <c r="N3107" s="13"/>
    </row>
    <row r="3108" spans="1:14" ht="15.75" customHeight="1">
      <c r="A3108" s="2"/>
      <c r="B3108" s="2"/>
      <c r="C3108" s="2"/>
      <c r="G3108" s="13"/>
      <c r="I3108" s="13"/>
      <c r="J3108" s="13"/>
      <c r="K3108" s="13"/>
      <c r="M3108" s="13"/>
      <c r="N3108" s="13"/>
    </row>
    <row r="3109" spans="1:14" ht="15.75" customHeight="1">
      <c r="A3109" s="2"/>
      <c r="B3109" s="2"/>
      <c r="C3109" s="2"/>
      <c r="G3109" s="13"/>
      <c r="I3109" s="13"/>
      <c r="J3109" s="13"/>
      <c r="K3109" s="13"/>
      <c r="M3109" s="13"/>
      <c r="N3109" s="13"/>
    </row>
    <row r="3110" spans="1:14" ht="15.75" customHeight="1">
      <c r="A3110" s="2"/>
      <c r="B3110" s="2"/>
      <c r="C3110" s="2"/>
      <c r="G3110" s="13"/>
      <c r="I3110" s="13"/>
      <c r="J3110" s="13"/>
      <c r="K3110" s="13"/>
      <c r="M3110" s="13"/>
      <c r="N3110" s="13"/>
    </row>
    <row r="3111" spans="1:14" ht="15.75" customHeight="1">
      <c r="A3111" s="2"/>
      <c r="B3111" s="2"/>
      <c r="C3111" s="2"/>
      <c r="G3111" s="13"/>
      <c r="I3111" s="13"/>
      <c r="J3111" s="13"/>
      <c r="K3111" s="13"/>
      <c r="M3111" s="13"/>
      <c r="N3111" s="13"/>
    </row>
    <row r="3112" spans="1:14" ht="15.75" customHeight="1">
      <c r="A3112" s="2"/>
      <c r="B3112" s="2"/>
      <c r="C3112" s="2"/>
      <c r="G3112" s="13"/>
      <c r="I3112" s="13"/>
      <c r="J3112" s="13"/>
      <c r="K3112" s="13"/>
      <c r="M3112" s="13"/>
      <c r="N3112" s="13"/>
    </row>
    <row r="3113" spans="1:14" ht="15.75" customHeight="1">
      <c r="A3113" s="2"/>
      <c r="B3113" s="2"/>
      <c r="C3113" s="2"/>
      <c r="G3113" s="13"/>
      <c r="I3113" s="13"/>
      <c r="J3113" s="13"/>
      <c r="K3113" s="13"/>
      <c r="M3113" s="13"/>
      <c r="N3113" s="13"/>
    </row>
    <row r="3114" spans="1:14" ht="15.75" customHeight="1">
      <c r="A3114" s="2"/>
      <c r="B3114" s="2"/>
      <c r="C3114" s="2"/>
      <c r="G3114" s="13"/>
      <c r="I3114" s="13"/>
      <c r="J3114" s="13"/>
      <c r="K3114" s="13"/>
      <c r="M3114" s="13"/>
      <c r="N3114" s="13"/>
    </row>
    <row r="3115" spans="1:14" ht="15.75" customHeight="1">
      <c r="A3115" s="2"/>
      <c r="B3115" s="2"/>
      <c r="C3115" s="2"/>
      <c r="G3115" s="13"/>
      <c r="I3115" s="13"/>
      <c r="J3115" s="13"/>
      <c r="K3115" s="13"/>
      <c r="M3115" s="13"/>
      <c r="N3115" s="13"/>
    </row>
    <row r="3116" spans="1:14" ht="15.75" customHeight="1">
      <c r="A3116" s="2"/>
      <c r="B3116" s="2"/>
      <c r="C3116" s="2"/>
      <c r="G3116" s="13"/>
      <c r="I3116" s="13"/>
      <c r="J3116" s="13"/>
      <c r="K3116" s="13"/>
      <c r="M3116" s="13"/>
      <c r="N3116" s="13"/>
    </row>
    <row r="3117" spans="1:14" ht="15.75" customHeight="1">
      <c r="A3117" s="2"/>
      <c r="B3117" s="2"/>
      <c r="C3117" s="2"/>
      <c r="G3117" s="13"/>
      <c r="I3117" s="13"/>
      <c r="J3117" s="13"/>
      <c r="K3117" s="13"/>
      <c r="M3117" s="13"/>
      <c r="N3117" s="13"/>
    </row>
    <row r="3118" spans="1:14" ht="15.75" customHeight="1">
      <c r="A3118" s="2"/>
      <c r="B3118" s="2"/>
      <c r="C3118" s="2"/>
      <c r="G3118" s="13"/>
      <c r="I3118" s="13"/>
      <c r="J3118" s="13"/>
      <c r="K3118" s="13"/>
      <c r="M3118" s="13"/>
      <c r="N3118" s="13"/>
    </row>
    <row r="3119" spans="1:14" ht="15.75" customHeight="1">
      <c r="A3119" s="2"/>
      <c r="B3119" s="2"/>
      <c r="C3119" s="2"/>
      <c r="G3119" s="13"/>
      <c r="I3119" s="13"/>
      <c r="J3119" s="13"/>
      <c r="K3119" s="13"/>
      <c r="M3119" s="13"/>
      <c r="N3119" s="13"/>
    </row>
    <row r="3120" spans="1:14" ht="15.75" customHeight="1">
      <c r="A3120" s="2"/>
      <c r="B3120" s="2"/>
      <c r="C3120" s="2"/>
      <c r="G3120" s="13"/>
      <c r="I3120" s="13"/>
      <c r="J3120" s="13"/>
      <c r="K3120" s="13"/>
      <c r="M3120" s="13"/>
      <c r="N3120" s="13"/>
    </row>
    <row r="3121" spans="1:14" ht="15.75" customHeight="1">
      <c r="A3121" s="2"/>
      <c r="B3121" s="2"/>
      <c r="C3121" s="2"/>
      <c r="G3121" s="13"/>
      <c r="I3121" s="13"/>
      <c r="J3121" s="13"/>
      <c r="K3121" s="13"/>
      <c r="M3121" s="13"/>
      <c r="N3121" s="13"/>
    </row>
    <row r="3122" spans="1:14" ht="15.75" customHeight="1">
      <c r="A3122" s="2"/>
      <c r="B3122" s="2"/>
      <c r="C3122" s="2"/>
      <c r="G3122" s="13"/>
      <c r="I3122" s="13"/>
      <c r="J3122" s="13"/>
      <c r="K3122" s="13"/>
      <c r="M3122" s="13"/>
      <c r="N3122" s="13"/>
    </row>
    <row r="3123" spans="1:14" ht="15.75" customHeight="1">
      <c r="A3123" s="2"/>
      <c r="B3123" s="2"/>
      <c r="C3123" s="2"/>
      <c r="G3123" s="13"/>
      <c r="I3123" s="13"/>
      <c r="J3123" s="13"/>
      <c r="K3123" s="13"/>
      <c r="M3123" s="13"/>
      <c r="N3123" s="13"/>
    </row>
    <row r="3124" spans="1:14" ht="15.75" customHeight="1">
      <c r="A3124" s="2"/>
      <c r="B3124" s="2"/>
      <c r="C3124" s="2"/>
      <c r="G3124" s="13"/>
      <c r="I3124" s="13"/>
      <c r="J3124" s="13"/>
      <c r="K3124" s="13"/>
      <c r="M3124" s="13"/>
      <c r="N3124" s="13"/>
    </row>
    <row r="3125" spans="1:14" ht="15.75" customHeight="1">
      <c r="A3125" s="2"/>
      <c r="B3125" s="2"/>
      <c r="C3125" s="2"/>
      <c r="G3125" s="13"/>
      <c r="I3125" s="13"/>
      <c r="J3125" s="13"/>
      <c r="K3125" s="13"/>
      <c r="M3125" s="13"/>
      <c r="N3125" s="13"/>
    </row>
    <row r="3126" spans="1:14" ht="15.75" customHeight="1">
      <c r="A3126" s="2"/>
      <c r="B3126" s="2"/>
      <c r="C3126" s="2"/>
      <c r="G3126" s="13"/>
      <c r="I3126" s="13"/>
      <c r="J3126" s="13"/>
      <c r="K3126" s="13"/>
      <c r="M3126" s="13"/>
      <c r="N3126" s="13"/>
    </row>
    <row r="3127" spans="1:14" ht="15.75" customHeight="1">
      <c r="A3127" s="2"/>
      <c r="B3127" s="2"/>
      <c r="C3127" s="2"/>
      <c r="G3127" s="13"/>
      <c r="I3127" s="13"/>
      <c r="J3127" s="13"/>
      <c r="K3127" s="13"/>
      <c r="M3127" s="13"/>
      <c r="N3127" s="13"/>
    </row>
    <row r="3128" spans="1:14" ht="15.75" customHeight="1">
      <c r="A3128" s="2"/>
      <c r="B3128" s="2"/>
      <c r="C3128" s="2"/>
      <c r="G3128" s="13"/>
      <c r="I3128" s="13"/>
      <c r="J3128" s="13"/>
      <c r="K3128" s="13"/>
      <c r="M3128" s="13"/>
      <c r="N3128" s="13"/>
    </row>
    <row r="3129" spans="1:14" ht="15.75" customHeight="1">
      <c r="A3129" s="2"/>
      <c r="B3129" s="2"/>
      <c r="C3129" s="2"/>
      <c r="G3129" s="13"/>
      <c r="I3129" s="13"/>
      <c r="J3129" s="13"/>
      <c r="K3129" s="13"/>
      <c r="M3129" s="13"/>
      <c r="N3129" s="13"/>
    </row>
    <row r="3130" spans="1:14" ht="15.75" customHeight="1">
      <c r="A3130" s="2"/>
      <c r="B3130" s="2"/>
      <c r="C3130" s="2"/>
      <c r="G3130" s="13"/>
      <c r="I3130" s="13"/>
      <c r="J3130" s="13"/>
      <c r="K3130" s="13"/>
      <c r="M3130" s="13"/>
      <c r="N3130" s="13"/>
    </row>
    <row r="3131" spans="1:14" ht="15.75" customHeight="1">
      <c r="A3131" s="2"/>
      <c r="B3131" s="2"/>
      <c r="C3131" s="2"/>
      <c r="G3131" s="13"/>
      <c r="I3131" s="13"/>
      <c r="J3131" s="13"/>
      <c r="K3131" s="13"/>
      <c r="M3131" s="13"/>
      <c r="N3131" s="13"/>
    </row>
    <row r="3132" spans="1:14" ht="15.75" customHeight="1">
      <c r="A3132" s="2"/>
      <c r="B3132" s="2"/>
      <c r="C3132" s="2"/>
      <c r="G3132" s="13"/>
      <c r="I3132" s="13"/>
      <c r="J3132" s="13"/>
      <c r="K3132" s="13"/>
      <c r="M3132" s="13"/>
      <c r="N3132" s="13"/>
    </row>
    <row r="3133" spans="1:14" ht="15.75" customHeight="1">
      <c r="A3133" s="2"/>
      <c r="B3133" s="2"/>
      <c r="C3133" s="2"/>
      <c r="G3133" s="13"/>
      <c r="I3133" s="13"/>
      <c r="J3133" s="13"/>
      <c r="K3133" s="13"/>
      <c r="M3133" s="13"/>
      <c r="N3133" s="13"/>
    </row>
    <row r="3134" spans="1:14" ht="15.75" customHeight="1">
      <c r="A3134" s="2"/>
      <c r="B3134" s="2"/>
      <c r="C3134" s="2"/>
      <c r="G3134" s="13"/>
      <c r="I3134" s="13"/>
      <c r="J3134" s="13"/>
      <c r="K3134" s="13"/>
      <c r="M3134" s="13"/>
      <c r="N3134" s="13"/>
    </row>
    <row r="3135" spans="1:14" ht="15.75" customHeight="1">
      <c r="A3135" s="2"/>
      <c r="B3135" s="2"/>
      <c r="C3135" s="2"/>
      <c r="G3135" s="13"/>
      <c r="I3135" s="13"/>
      <c r="J3135" s="13"/>
      <c r="K3135" s="13"/>
      <c r="M3135" s="13"/>
      <c r="N3135" s="13"/>
    </row>
    <row r="3136" spans="1:14" ht="15.75" customHeight="1">
      <c r="A3136" s="2"/>
      <c r="B3136" s="2"/>
      <c r="C3136" s="2"/>
      <c r="G3136" s="13"/>
      <c r="I3136" s="13"/>
      <c r="J3136" s="13"/>
      <c r="K3136" s="13"/>
      <c r="M3136" s="13"/>
      <c r="N3136" s="13"/>
    </row>
    <row r="3137" spans="1:14" ht="15.75" customHeight="1">
      <c r="A3137" s="2"/>
      <c r="B3137" s="2"/>
      <c r="C3137" s="2"/>
      <c r="G3137" s="13"/>
      <c r="I3137" s="13"/>
      <c r="J3137" s="13"/>
      <c r="K3137" s="13"/>
      <c r="M3137" s="13"/>
      <c r="N3137" s="13"/>
    </row>
    <row r="3138" spans="1:14" ht="15.75" customHeight="1">
      <c r="A3138" s="2"/>
      <c r="B3138" s="2"/>
      <c r="C3138" s="2"/>
      <c r="G3138" s="13"/>
      <c r="I3138" s="13"/>
      <c r="J3138" s="13"/>
      <c r="K3138" s="13"/>
      <c r="M3138" s="13"/>
      <c r="N3138" s="13"/>
    </row>
    <row r="3139" spans="1:14" ht="15.75" customHeight="1">
      <c r="A3139" s="2"/>
      <c r="B3139" s="2"/>
      <c r="C3139" s="2"/>
      <c r="G3139" s="13"/>
      <c r="I3139" s="13"/>
      <c r="J3139" s="13"/>
      <c r="K3139" s="13"/>
      <c r="M3139" s="13"/>
      <c r="N3139" s="13"/>
    </row>
    <row r="3140" spans="1:14" ht="15.75" customHeight="1">
      <c r="A3140" s="2"/>
      <c r="B3140" s="2"/>
      <c r="C3140" s="2"/>
      <c r="G3140" s="13"/>
      <c r="I3140" s="13"/>
      <c r="J3140" s="13"/>
      <c r="K3140" s="13"/>
      <c r="M3140" s="13"/>
      <c r="N3140" s="13"/>
    </row>
    <row r="3141" spans="1:14" ht="15.75" customHeight="1">
      <c r="A3141" s="2"/>
      <c r="B3141" s="2"/>
      <c r="C3141" s="2"/>
      <c r="G3141" s="13"/>
      <c r="I3141" s="13"/>
      <c r="J3141" s="13"/>
      <c r="K3141" s="13"/>
      <c r="M3141" s="13"/>
      <c r="N3141" s="13"/>
    </row>
    <row r="3142" spans="1:14" ht="15.75" customHeight="1">
      <c r="A3142" s="2"/>
      <c r="B3142" s="2"/>
      <c r="C3142" s="2"/>
      <c r="G3142" s="13"/>
      <c r="I3142" s="13"/>
      <c r="J3142" s="13"/>
      <c r="K3142" s="13"/>
      <c r="M3142" s="13"/>
      <c r="N3142" s="13"/>
    </row>
    <row r="3143" spans="1:14" ht="15.75" customHeight="1">
      <c r="A3143" s="2"/>
      <c r="B3143" s="2"/>
      <c r="C3143" s="2"/>
      <c r="G3143" s="13"/>
      <c r="I3143" s="13"/>
      <c r="J3143" s="13"/>
      <c r="K3143" s="13"/>
      <c r="M3143" s="13"/>
      <c r="N3143" s="13"/>
    </row>
    <row r="3144" spans="1:14" ht="15.75" customHeight="1">
      <c r="A3144" s="2"/>
      <c r="B3144" s="2"/>
      <c r="C3144" s="2"/>
      <c r="G3144" s="13"/>
      <c r="I3144" s="13"/>
      <c r="J3144" s="13"/>
      <c r="K3144" s="13"/>
      <c r="M3144" s="13"/>
      <c r="N3144" s="13"/>
    </row>
    <row r="3145" spans="1:14" ht="15.75" customHeight="1">
      <c r="A3145" s="2"/>
      <c r="B3145" s="2"/>
      <c r="C3145" s="2"/>
      <c r="G3145" s="13"/>
      <c r="I3145" s="13"/>
      <c r="J3145" s="13"/>
      <c r="K3145" s="13"/>
      <c r="M3145" s="13"/>
      <c r="N3145" s="13"/>
    </row>
    <row r="3146" spans="1:14" ht="15.75" customHeight="1">
      <c r="A3146" s="2"/>
      <c r="B3146" s="2"/>
      <c r="C3146" s="2"/>
      <c r="G3146" s="13"/>
      <c r="I3146" s="13"/>
      <c r="J3146" s="13"/>
      <c r="K3146" s="13"/>
      <c r="M3146" s="13"/>
      <c r="N3146" s="13"/>
    </row>
    <row r="3147" spans="1:14" ht="15.75" customHeight="1">
      <c r="A3147" s="2"/>
      <c r="B3147" s="2"/>
      <c r="C3147" s="2"/>
      <c r="G3147" s="13"/>
      <c r="I3147" s="13"/>
      <c r="J3147" s="13"/>
      <c r="K3147" s="13"/>
      <c r="M3147" s="13"/>
      <c r="N3147" s="13"/>
    </row>
    <row r="3148" spans="1:14" ht="15.75" customHeight="1">
      <c r="A3148" s="2"/>
      <c r="B3148" s="2"/>
      <c r="C3148" s="2"/>
      <c r="G3148" s="13"/>
      <c r="I3148" s="13"/>
      <c r="J3148" s="13"/>
      <c r="K3148" s="13"/>
      <c r="M3148" s="13"/>
      <c r="N3148" s="13"/>
    </row>
    <row r="3149" spans="1:14" ht="15.75" customHeight="1">
      <c r="A3149" s="2"/>
      <c r="B3149" s="2"/>
      <c r="C3149" s="2"/>
      <c r="G3149" s="13"/>
      <c r="I3149" s="13"/>
      <c r="J3149" s="13"/>
      <c r="K3149" s="13"/>
      <c r="M3149" s="13"/>
      <c r="N3149" s="13"/>
    </row>
    <row r="3150" spans="1:14" ht="15.75" customHeight="1">
      <c r="A3150" s="2"/>
      <c r="B3150" s="2"/>
      <c r="C3150" s="2"/>
      <c r="G3150" s="13"/>
      <c r="I3150" s="13"/>
      <c r="J3150" s="13"/>
      <c r="K3150" s="13"/>
      <c r="M3150" s="13"/>
      <c r="N3150" s="13"/>
    </row>
    <row r="3151" spans="1:14" ht="15.75" customHeight="1">
      <c r="A3151" s="2"/>
      <c r="B3151" s="2"/>
      <c r="C3151" s="2"/>
      <c r="G3151" s="13"/>
      <c r="I3151" s="13"/>
      <c r="J3151" s="13"/>
      <c r="K3151" s="13"/>
      <c r="M3151" s="13"/>
      <c r="N3151" s="13"/>
    </row>
    <row r="3152" spans="1:14" ht="15.75" customHeight="1">
      <c r="A3152" s="2"/>
      <c r="B3152" s="2"/>
      <c r="C3152" s="2"/>
      <c r="G3152" s="13"/>
      <c r="I3152" s="13"/>
      <c r="J3152" s="13"/>
      <c r="K3152" s="13"/>
      <c r="M3152" s="13"/>
      <c r="N3152" s="13"/>
    </row>
    <row r="3153" spans="1:14" ht="15.75" customHeight="1">
      <c r="A3153" s="2"/>
      <c r="B3153" s="2"/>
      <c r="C3153" s="2"/>
      <c r="G3153" s="13"/>
      <c r="I3153" s="13"/>
      <c r="J3153" s="13"/>
      <c r="K3153" s="13"/>
      <c r="M3153" s="13"/>
      <c r="N3153" s="13"/>
    </row>
    <row r="3154" spans="1:14" ht="15.75" customHeight="1">
      <c r="A3154" s="2"/>
      <c r="B3154" s="2"/>
      <c r="C3154" s="2"/>
      <c r="G3154" s="13"/>
      <c r="I3154" s="13"/>
      <c r="J3154" s="13"/>
      <c r="K3154" s="13"/>
      <c r="M3154" s="13"/>
      <c r="N3154" s="13"/>
    </row>
    <row r="3155" spans="1:14" ht="15.75" customHeight="1">
      <c r="A3155" s="2"/>
      <c r="B3155" s="2"/>
      <c r="C3155" s="2"/>
      <c r="G3155" s="13"/>
      <c r="I3155" s="13"/>
      <c r="J3155" s="13"/>
      <c r="K3155" s="13"/>
      <c r="M3155" s="13"/>
      <c r="N3155" s="13"/>
    </row>
    <row r="3156" spans="1:14" ht="15.75" customHeight="1">
      <c r="A3156" s="2"/>
      <c r="B3156" s="2"/>
      <c r="C3156" s="2"/>
      <c r="G3156" s="13"/>
      <c r="I3156" s="13"/>
      <c r="J3156" s="13"/>
      <c r="K3156" s="13"/>
      <c r="M3156" s="13"/>
      <c r="N3156" s="13"/>
    </row>
    <row r="3157" spans="1:14" ht="15.75" customHeight="1">
      <c r="A3157" s="2"/>
      <c r="B3157" s="2"/>
      <c r="C3157" s="2"/>
      <c r="G3157" s="13"/>
      <c r="I3157" s="13"/>
      <c r="J3157" s="13"/>
      <c r="K3157" s="13"/>
      <c r="M3157" s="13"/>
      <c r="N3157" s="13"/>
    </row>
    <row r="3158" spans="1:14" ht="15.75" customHeight="1">
      <c r="A3158" s="2"/>
      <c r="B3158" s="2"/>
      <c r="C3158" s="2"/>
      <c r="G3158" s="13"/>
      <c r="I3158" s="13"/>
      <c r="J3158" s="13"/>
      <c r="K3158" s="13"/>
      <c r="M3158" s="13"/>
      <c r="N3158" s="13"/>
    </row>
    <row r="3159" spans="1:14" ht="15.75" customHeight="1">
      <c r="A3159" s="2"/>
      <c r="B3159" s="2"/>
      <c r="C3159" s="2"/>
      <c r="G3159" s="13"/>
      <c r="I3159" s="13"/>
      <c r="J3159" s="13"/>
      <c r="K3159" s="13"/>
      <c r="M3159" s="13"/>
      <c r="N3159" s="13"/>
    </row>
    <row r="3160" spans="1:14" ht="15.75" customHeight="1">
      <c r="A3160" s="2"/>
      <c r="B3160" s="2"/>
      <c r="C3160" s="2"/>
      <c r="G3160" s="13"/>
      <c r="I3160" s="13"/>
      <c r="J3160" s="13"/>
      <c r="K3160" s="13"/>
      <c r="M3160" s="13"/>
      <c r="N3160" s="13"/>
    </row>
    <row r="3161" spans="1:14" ht="15.75" customHeight="1">
      <c r="A3161" s="2"/>
      <c r="B3161" s="2"/>
      <c r="C3161" s="2"/>
      <c r="G3161" s="13"/>
      <c r="I3161" s="13"/>
      <c r="J3161" s="13"/>
      <c r="K3161" s="13"/>
      <c r="M3161" s="13"/>
      <c r="N3161" s="13"/>
    </row>
    <row r="3162" spans="1:14" ht="15.75" customHeight="1">
      <c r="A3162" s="2"/>
      <c r="B3162" s="2"/>
      <c r="C3162" s="2"/>
      <c r="G3162" s="13"/>
      <c r="I3162" s="13"/>
      <c r="J3162" s="13"/>
      <c r="K3162" s="13"/>
      <c r="M3162" s="13"/>
      <c r="N3162" s="13"/>
    </row>
    <row r="3163" spans="1:14" ht="15.75" customHeight="1">
      <c r="A3163" s="2"/>
      <c r="B3163" s="2"/>
      <c r="C3163" s="2"/>
      <c r="G3163" s="13"/>
      <c r="I3163" s="13"/>
      <c r="J3163" s="13"/>
      <c r="K3163" s="13"/>
      <c r="M3163" s="13"/>
      <c r="N3163" s="13"/>
    </row>
    <row r="3164" spans="1:14" ht="15.75" customHeight="1">
      <c r="A3164" s="2"/>
      <c r="B3164" s="2"/>
      <c r="C3164" s="2"/>
      <c r="G3164" s="13"/>
      <c r="I3164" s="13"/>
      <c r="J3164" s="13"/>
      <c r="K3164" s="13"/>
      <c r="M3164" s="13"/>
      <c r="N3164" s="13"/>
    </row>
    <row r="3165" spans="1:14" ht="15.75" customHeight="1">
      <c r="A3165" s="2"/>
      <c r="B3165" s="2"/>
      <c r="C3165" s="2"/>
      <c r="G3165" s="13"/>
      <c r="I3165" s="13"/>
      <c r="J3165" s="13"/>
      <c r="K3165" s="13"/>
      <c r="M3165" s="13"/>
      <c r="N3165" s="13"/>
    </row>
    <row r="3166" spans="1:14" ht="15.75" customHeight="1">
      <c r="A3166" s="2"/>
      <c r="B3166" s="2"/>
      <c r="C3166" s="2"/>
      <c r="G3166" s="13"/>
      <c r="I3166" s="13"/>
      <c r="J3166" s="13"/>
      <c r="K3166" s="13"/>
      <c r="M3166" s="13"/>
      <c r="N3166" s="13"/>
    </row>
    <row r="3167" spans="1:14" ht="15.75" customHeight="1">
      <c r="A3167" s="2"/>
      <c r="B3167" s="2"/>
      <c r="C3167" s="2"/>
      <c r="G3167" s="13"/>
      <c r="I3167" s="13"/>
      <c r="J3167" s="13"/>
      <c r="K3167" s="13"/>
      <c r="M3167" s="13"/>
      <c r="N3167" s="13"/>
    </row>
    <row r="3168" spans="1:14" ht="15.75" customHeight="1">
      <c r="A3168" s="2"/>
      <c r="B3168" s="2"/>
      <c r="C3168" s="2"/>
      <c r="G3168" s="13"/>
      <c r="I3168" s="13"/>
      <c r="J3168" s="13"/>
      <c r="K3168" s="13"/>
      <c r="M3168" s="13"/>
      <c r="N3168" s="13"/>
    </row>
    <row r="3169" spans="1:14" ht="15.75" customHeight="1">
      <c r="A3169" s="2"/>
      <c r="B3169" s="2"/>
      <c r="C3169" s="2"/>
      <c r="G3169" s="13"/>
      <c r="I3169" s="13"/>
      <c r="J3169" s="13"/>
      <c r="K3169" s="13"/>
      <c r="M3169" s="13"/>
      <c r="N3169" s="13"/>
    </row>
    <row r="3170" spans="1:14" ht="15.75" customHeight="1">
      <c r="A3170" s="2"/>
      <c r="B3170" s="2"/>
      <c r="C3170" s="2"/>
      <c r="G3170" s="13"/>
      <c r="I3170" s="13"/>
      <c r="J3170" s="13"/>
      <c r="K3170" s="13"/>
      <c r="M3170" s="13"/>
      <c r="N3170" s="13"/>
    </row>
    <row r="3171" spans="1:14" ht="15.75" customHeight="1">
      <c r="A3171" s="2"/>
      <c r="B3171" s="2"/>
      <c r="C3171" s="2"/>
      <c r="G3171" s="13"/>
      <c r="I3171" s="13"/>
      <c r="J3171" s="13"/>
      <c r="K3171" s="13"/>
      <c r="M3171" s="13"/>
      <c r="N3171" s="13"/>
    </row>
    <row r="3172" spans="1:14" ht="15.75" customHeight="1">
      <c r="A3172" s="2"/>
      <c r="B3172" s="2"/>
      <c r="C3172" s="2"/>
      <c r="G3172" s="13"/>
      <c r="I3172" s="13"/>
      <c r="J3172" s="13"/>
      <c r="K3172" s="13"/>
      <c r="M3172" s="13"/>
      <c r="N3172" s="13"/>
    </row>
    <row r="3173" spans="1:14" ht="15.75" customHeight="1">
      <c r="A3173" s="2"/>
      <c r="B3173" s="2"/>
      <c r="C3173" s="2"/>
      <c r="G3173" s="13"/>
      <c r="I3173" s="13"/>
      <c r="J3173" s="13"/>
      <c r="K3173" s="13"/>
      <c r="M3173" s="13"/>
      <c r="N3173" s="13"/>
    </row>
    <row r="3174" spans="1:14" ht="15.75" customHeight="1">
      <c r="A3174" s="2"/>
      <c r="B3174" s="2"/>
      <c r="C3174" s="2"/>
      <c r="G3174" s="13"/>
      <c r="I3174" s="13"/>
      <c r="J3174" s="13"/>
      <c r="K3174" s="13"/>
      <c r="M3174" s="13"/>
      <c r="N3174" s="13"/>
    </row>
    <row r="3175" spans="1:14" ht="15.75" customHeight="1">
      <c r="A3175" s="2"/>
      <c r="B3175" s="2"/>
      <c r="C3175" s="2"/>
      <c r="G3175" s="13"/>
      <c r="I3175" s="13"/>
      <c r="J3175" s="13"/>
      <c r="K3175" s="13"/>
      <c r="M3175" s="13"/>
      <c r="N3175" s="13"/>
    </row>
    <row r="3176" spans="1:14" ht="15.75" customHeight="1">
      <c r="A3176" s="2"/>
      <c r="B3176" s="2"/>
      <c r="C3176" s="2"/>
      <c r="G3176" s="13"/>
      <c r="I3176" s="13"/>
      <c r="J3176" s="13"/>
      <c r="K3176" s="13"/>
      <c r="M3176" s="13"/>
      <c r="N3176" s="13"/>
    </row>
    <row r="3177" spans="1:14" ht="15.75" customHeight="1">
      <c r="A3177" s="2"/>
      <c r="B3177" s="2"/>
      <c r="C3177" s="2"/>
      <c r="G3177" s="13"/>
      <c r="I3177" s="13"/>
      <c r="J3177" s="13"/>
      <c r="K3177" s="13"/>
      <c r="M3177" s="13"/>
      <c r="N3177" s="13"/>
    </row>
    <row r="3178" spans="1:14" ht="15.75" customHeight="1">
      <c r="A3178" s="2"/>
      <c r="B3178" s="2"/>
      <c r="C3178" s="2"/>
      <c r="G3178" s="13"/>
      <c r="I3178" s="13"/>
      <c r="J3178" s="13"/>
      <c r="K3178" s="13"/>
      <c r="M3178" s="13"/>
      <c r="N3178" s="13"/>
    </row>
    <row r="3179" spans="1:14" ht="15.75" customHeight="1">
      <c r="A3179" s="2"/>
      <c r="B3179" s="2"/>
      <c r="C3179" s="2"/>
      <c r="G3179" s="13"/>
      <c r="I3179" s="13"/>
      <c r="J3179" s="13"/>
      <c r="K3179" s="13"/>
      <c r="M3179" s="13"/>
      <c r="N3179" s="13"/>
    </row>
    <row r="3180" spans="1:14" ht="15.75" customHeight="1">
      <c r="A3180" s="2"/>
      <c r="B3180" s="2"/>
      <c r="C3180" s="2"/>
      <c r="G3180" s="13"/>
      <c r="I3180" s="13"/>
      <c r="J3180" s="13"/>
      <c r="K3180" s="13"/>
      <c r="M3180" s="13"/>
      <c r="N3180" s="13"/>
    </row>
    <row r="3181" spans="1:14" ht="15.75" customHeight="1">
      <c r="A3181" s="2"/>
      <c r="B3181" s="2"/>
      <c r="C3181" s="2"/>
      <c r="G3181" s="13"/>
      <c r="I3181" s="13"/>
      <c r="J3181" s="13"/>
      <c r="K3181" s="13"/>
      <c r="M3181" s="13"/>
      <c r="N3181" s="13"/>
    </row>
    <row r="3182" spans="1:14" ht="15.75" customHeight="1">
      <c r="A3182" s="2"/>
      <c r="B3182" s="2"/>
      <c r="C3182" s="2"/>
      <c r="G3182" s="13"/>
      <c r="I3182" s="13"/>
      <c r="J3182" s="13"/>
      <c r="K3182" s="13"/>
      <c r="M3182" s="13"/>
      <c r="N3182" s="13"/>
    </row>
    <row r="3183" spans="1:14" ht="15.75" customHeight="1">
      <c r="A3183" s="2"/>
      <c r="B3183" s="2"/>
      <c r="C3183" s="2"/>
      <c r="G3183" s="13"/>
      <c r="I3183" s="13"/>
      <c r="J3183" s="13"/>
      <c r="K3183" s="13"/>
      <c r="M3183" s="13"/>
      <c r="N3183" s="13"/>
    </row>
    <row r="3184" spans="1:14" ht="15.75" customHeight="1">
      <c r="A3184" s="2"/>
      <c r="B3184" s="2"/>
      <c r="C3184" s="2"/>
      <c r="G3184" s="13"/>
      <c r="I3184" s="13"/>
      <c r="J3184" s="13"/>
      <c r="K3184" s="13"/>
      <c r="M3184" s="13"/>
      <c r="N3184" s="13"/>
    </row>
    <row r="3185" spans="1:14" ht="15.75" customHeight="1">
      <c r="A3185" s="2"/>
      <c r="B3185" s="2"/>
      <c r="C3185" s="2"/>
      <c r="G3185" s="13"/>
      <c r="I3185" s="13"/>
      <c r="J3185" s="13"/>
      <c r="K3185" s="13"/>
      <c r="M3185" s="13"/>
      <c r="N3185" s="13"/>
    </row>
    <row r="3186" spans="1:14" ht="15.75" customHeight="1">
      <c r="A3186" s="2"/>
      <c r="B3186" s="2"/>
      <c r="C3186" s="2"/>
      <c r="G3186" s="13"/>
      <c r="I3186" s="13"/>
      <c r="J3186" s="13"/>
      <c r="K3186" s="13"/>
      <c r="M3186" s="13"/>
      <c r="N3186" s="13"/>
    </row>
    <row r="3187" spans="1:14" ht="15.75" customHeight="1">
      <c r="A3187" s="2"/>
      <c r="B3187" s="2"/>
      <c r="C3187" s="2"/>
      <c r="G3187" s="13"/>
      <c r="I3187" s="13"/>
      <c r="J3187" s="13"/>
      <c r="K3187" s="13"/>
      <c r="M3187" s="13"/>
      <c r="N3187" s="13"/>
    </row>
    <row r="3188" spans="1:14" ht="15.75" customHeight="1">
      <c r="A3188" s="2"/>
      <c r="B3188" s="2"/>
      <c r="C3188" s="2"/>
      <c r="G3188" s="13"/>
      <c r="I3188" s="13"/>
      <c r="J3188" s="13"/>
      <c r="K3188" s="13"/>
      <c r="M3188" s="13"/>
      <c r="N3188" s="13"/>
    </row>
    <row r="3189" spans="1:14" ht="15.75" customHeight="1">
      <c r="A3189" s="2"/>
      <c r="B3189" s="2"/>
      <c r="C3189" s="2"/>
      <c r="G3189" s="13"/>
      <c r="I3189" s="13"/>
      <c r="J3189" s="13"/>
      <c r="K3189" s="13"/>
      <c r="M3189" s="13"/>
      <c r="N3189" s="13"/>
    </row>
    <row r="3190" spans="1:14" ht="15.75" customHeight="1">
      <c r="A3190" s="2"/>
      <c r="B3190" s="2"/>
      <c r="C3190" s="2"/>
      <c r="G3190" s="13"/>
      <c r="I3190" s="13"/>
      <c r="J3190" s="13"/>
      <c r="K3190" s="13"/>
      <c r="M3190" s="13"/>
      <c r="N3190" s="13"/>
    </row>
    <row r="3191" spans="1:14" ht="15.75" customHeight="1">
      <c r="A3191" s="2"/>
      <c r="B3191" s="2"/>
      <c r="C3191" s="2"/>
      <c r="G3191" s="13"/>
      <c r="I3191" s="13"/>
      <c r="J3191" s="13"/>
      <c r="K3191" s="13"/>
      <c r="M3191" s="13"/>
      <c r="N3191" s="13"/>
    </row>
    <row r="3192" spans="1:14" ht="15.75" customHeight="1">
      <c r="A3192" s="2"/>
      <c r="B3192" s="2"/>
      <c r="C3192" s="2"/>
      <c r="G3192" s="13"/>
      <c r="I3192" s="13"/>
      <c r="J3192" s="13"/>
      <c r="K3192" s="13"/>
      <c r="M3192" s="13"/>
      <c r="N3192" s="13"/>
    </row>
    <row r="3193" spans="1:14" ht="15.75" customHeight="1">
      <c r="A3193" s="2"/>
      <c r="B3193" s="2"/>
      <c r="C3193" s="2"/>
      <c r="G3193" s="13"/>
      <c r="I3193" s="13"/>
      <c r="J3193" s="13"/>
      <c r="K3193" s="13"/>
      <c r="M3193" s="13"/>
      <c r="N3193" s="13"/>
    </row>
    <row r="3194" spans="1:14" ht="15.75" customHeight="1">
      <c r="A3194" s="2"/>
      <c r="B3194" s="2"/>
      <c r="C3194" s="2"/>
      <c r="G3194" s="13"/>
      <c r="I3194" s="13"/>
      <c r="J3194" s="13"/>
      <c r="K3194" s="13"/>
      <c r="M3194" s="13"/>
      <c r="N3194" s="13"/>
    </row>
    <row r="3195" spans="1:14" ht="15.75" customHeight="1">
      <c r="A3195" s="2"/>
      <c r="B3195" s="2"/>
      <c r="C3195" s="2"/>
      <c r="G3195" s="13"/>
      <c r="I3195" s="13"/>
      <c r="J3195" s="13"/>
      <c r="K3195" s="13"/>
      <c r="M3195" s="13"/>
      <c r="N3195" s="13"/>
    </row>
    <row r="3196" spans="1:14" ht="15.75" customHeight="1">
      <c r="A3196" s="2"/>
      <c r="B3196" s="2"/>
      <c r="C3196" s="2"/>
      <c r="G3196" s="13"/>
      <c r="I3196" s="13"/>
      <c r="J3196" s="13"/>
      <c r="K3196" s="13"/>
      <c r="M3196" s="13"/>
      <c r="N3196" s="13"/>
    </row>
    <row r="3197" spans="1:14" ht="15.75" customHeight="1">
      <c r="A3197" s="2"/>
      <c r="B3197" s="2"/>
      <c r="C3197" s="2"/>
      <c r="G3197" s="13"/>
      <c r="I3197" s="13"/>
      <c r="J3197" s="13"/>
      <c r="K3197" s="13"/>
      <c r="M3197" s="13"/>
      <c r="N3197" s="13"/>
    </row>
    <row r="3198" spans="1:14" ht="15.75" customHeight="1">
      <c r="A3198" s="2"/>
      <c r="B3198" s="2"/>
      <c r="C3198" s="2"/>
      <c r="G3198" s="13"/>
      <c r="I3198" s="13"/>
      <c r="J3198" s="13"/>
      <c r="K3198" s="13"/>
      <c r="M3198" s="13"/>
      <c r="N3198" s="13"/>
    </row>
    <row r="3199" spans="1:14" ht="15.75" customHeight="1">
      <c r="A3199" s="2"/>
      <c r="B3199" s="2"/>
      <c r="C3199" s="2"/>
      <c r="G3199" s="13"/>
      <c r="I3199" s="13"/>
      <c r="J3199" s="13"/>
      <c r="K3199" s="13"/>
      <c r="M3199" s="13"/>
      <c r="N3199" s="13"/>
    </row>
    <row r="3200" spans="1:14" ht="15.75" customHeight="1">
      <c r="A3200" s="2"/>
      <c r="B3200" s="2"/>
      <c r="C3200" s="2"/>
      <c r="G3200" s="13"/>
      <c r="I3200" s="13"/>
      <c r="J3200" s="13"/>
      <c r="K3200" s="13"/>
      <c r="M3200" s="13"/>
      <c r="N3200" s="13"/>
    </row>
    <row r="3201" spans="1:14" ht="15.75" customHeight="1">
      <c r="A3201" s="2"/>
      <c r="B3201" s="2"/>
      <c r="C3201" s="2"/>
      <c r="G3201" s="13"/>
      <c r="I3201" s="13"/>
      <c r="J3201" s="13"/>
      <c r="K3201" s="13"/>
      <c r="M3201" s="13"/>
      <c r="N3201" s="13"/>
    </row>
    <row r="3202" spans="1:14" ht="15.75" customHeight="1">
      <c r="A3202" s="2"/>
      <c r="B3202" s="2"/>
      <c r="C3202" s="2"/>
      <c r="G3202" s="13"/>
      <c r="I3202" s="13"/>
      <c r="J3202" s="13"/>
      <c r="K3202" s="13"/>
      <c r="M3202" s="13"/>
      <c r="N3202" s="13"/>
    </row>
    <row r="3203" spans="1:14" ht="15.75" customHeight="1">
      <c r="A3203" s="2"/>
      <c r="B3203" s="2"/>
      <c r="C3203" s="2"/>
      <c r="G3203" s="13"/>
      <c r="I3203" s="13"/>
      <c r="J3203" s="13"/>
      <c r="K3203" s="13"/>
      <c r="M3203" s="13"/>
      <c r="N3203" s="13"/>
    </row>
    <row r="3204" spans="1:14" ht="15.75" customHeight="1">
      <c r="A3204" s="2"/>
      <c r="B3204" s="2"/>
      <c r="C3204" s="2"/>
      <c r="G3204" s="13"/>
      <c r="I3204" s="13"/>
      <c r="J3204" s="13"/>
      <c r="K3204" s="13"/>
      <c r="M3204" s="13"/>
      <c r="N3204" s="13"/>
    </row>
    <row r="3205" spans="1:14" ht="15.75" customHeight="1">
      <c r="A3205" s="2"/>
      <c r="B3205" s="2"/>
      <c r="C3205" s="2"/>
      <c r="G3205" s="13"/>
      <c r="I3205" s="13"/>
      <c r="J3205" s="13"/>
      <c r="K3205" s="13"/>
      <c r="M3205" s="13"/>
      <c r="N3205" s="13"/>
    </row>
    <row r="3206" spans="1:14" ht="15.75" customHeight="1">
      <c r="A3206" s="2"/>
      <c r="B3206" s="2"/>
      <c r="C3206" s="2"/>
      <c r="G3206" s="13"/>
      <c r="I3206" s="13"/>
      <c r="J3206" s="13"/>
      <c r="K3206" s="13"/>
      <c r="M3206" s="13"/>
      <c r="N3206" s="13"/>
    </row>
    <row r="3207" spans="1:14" ht="15.75" customHeight="1">
      <c r="A3207" s="2"/>
      <c r="B3207" s="2"/>
      <c r="C3207" s="2"/>
      <c r="G3207" s="13"/>
      <c r="I3207" s="13"/>
      <c r="J3207" s="13"/>
      <c r="K3207" s="13"/>
      <c r="M3207" s="13"/>
      <c r="N3207" s="13"/>
    </row>
    <row r="3208" spans="1:14" ht="15.75" customHeight="1">
      <c r="A3208" s="2"/>
      <c r="B3208" s="2"/>
      <c r="C3208" s="2"/>
      <c r="G3208" s="13"/>
      <c r="I3208" s="13"/>
      <c r="J3208" s="13"/>
      <c r="K3208" s="13"/>
      <c r="M3208" s="13"/>
      <c r="N3208" s="13"/>
    </row>
    <row r="3209" spans="1:14" ht="15.75" customHeight="1">
      <c r="A3209" s="2"/>
      <c r="B3209" s="2"/>
      <c r="C3209" s="2"/>
      <c r="G3209" s="13"/>
      <c r="I3209" s="13"/>
      <c r="J3209" s="13"/>
      <c r="K3209" s="13"/>
      <c r="M3209" s="13"/>
      <c r="N3209" s="13"/>
    </row>
    <row r="3210" spans="1:14" ht="15.75" customHeight="1">
      <c r="A3210" s="2"/>
      <c r="B3210" s="2"/>
      <c r="C3210" s="2"/>
      <c r="G3210" s="13"/>
      <c r="I3210" s="13"/>
      <c r="J3210" s="13"/>
      <c r="K3210" s="13"/>
      <c r="M3210" s="13"/>
      <c r="N3210" s="13"/>
    </row>
    <row r="3211" spans="1:14" ht="15.75" customHeight="1">
      <c r="A3211" s="2"/>
      <c r="B3211" s="2"/>
      <c r="C3211" s="2"/>
      <c r="G3211" s="13"/>
      <c r="I3211" s="13"/>
      <c r="J3211" s="13"/>
      <c r="K3211" s="13"/>
      <c r="M3211" s="13"/>
      <c r="N3211" s="13"/>
    </row>
    <row r="3212" spans="1:14" ht="15.75" customHeight="1">
      <c r="A3212" s="2"/>
      <c r="B3212" s="2"/>
      <c r="C3212" s="2"/>
      <c r="G3212" s="13"/>
      <c r="I3212" s="13"/>
      <c r="J3212" s="13"/>
      <c r="K3212" s="13"/>
      <c r="M3212" s="13"/>
      <c r="N3212" s="13"/>
    </row>
    <row r="3213" spans="1:14" ht="15.75" customHeight="1">
      <c r="A3213" s="2"/>
      <c r="B3213" s="2"/>
      <c r="C3213" s="2"/>
      <c r="G3213" s="13"/>
      <c r="I3213" s="13"/>
      <c r="J3213" s="13"/>
      <c r="K3213" s="13"/>
      <c r="M3213" s="13"/>
      <c r="N3213" s="13"/>
    </row>
    <row r="3214" spans="1:14" ht="15.75" customHeight="1">
      <c r="A3214" s="2"/>
      <c r="B3214" s="2"/>
      <c r="C3214" s="2"/>
      <c r="G3214" s="13"/>
      <c r="I3214" s="13"/>
      <c r="J3214" s="13"/>
      <c r="K3214" s="13"/>
      <c r="M3214" s="13"/>
      <c r="N3214" s="13"/>
    </row>
    <row r="3215" spans="1:14" ht="15.75" customHeight="1">
      <c r="A3215" s="2"/>
      <c r="B3215" s="2"/>
      <c r="C3215" s="2"/>
      <c r="G3215" s="13"/>
      <c r="I3215" s="13"/>
      <c r="J3215" s="13"/>
      <c r="K3215" s="13"/>
      <c r="M3215" s="13"/>
      <c r="N3215" s="13"/>
    </row>
    <row r="3216" spans="1:14" ht="15.75" customHeight="1">
      <c r="A3216" s="2"/>
      <c r="B3216" s="2"/>
      <c r="C3216" s="2"/>
      <c r="G3216" s="13"/>
      <c r="I3216" s="13"/>
      <c r="J3216" s="13"/>
      <c r="K3216" s="13"/>
      <c r="M3216" s="13"/>
      <c r="N3216" s="13"/>
    </row>
    <row r="3217" spans="1:14" ht="15.75" customHeight="1">
      <c r="A3217" s="2"/>
      <c r="B3217" s="2"/>
      <c r="C3217" s="2"/>
      <c r="G3217" s="13"/>
      <c r="I3217" s="13"/>
      <c r="J3217" s="13"/>
      <c r="K3217" s="13"/>
      <c r="M3217" s="13"/>
      <c r="N3217" s="13"/>
    </row>
    <row r="3218" spans="1:14" ht="15.75" customHeight="1">
      <c r="A3218" s="2"/>
      <c r="B3218" s="2"/>
      <c r="C3218" s="2"/>
      <c r="G3218" s="13"/>
      <c r="I3218" s="13"/>
      <c r="J3218" s="13"/>
      <c r="K3218" s="13"/>
      <c r="M3218" s="13"/>
      <c r="N3218" s="13"/>
    </row>
    <row r="3219" spans="1:14" ht="15.75" customHeight="1">
      <c r="A3219" s="2"/>
      <c r="B3219" s="2"/>
      <c r="C3219" s="2"/>
      <c r="G3219" s="13"/>
      <c r="I3219" s="13"/>
      <c r="J3219" s="13"/>
      <c r="K3219" s="13"/>
      <c r="M3219" s="13"/>
      <c r="N3219" s="13"/>
    </row>
    <row r="3220" spans="1:14" ht="15.75" customHeight="1">
      <c r="A3220" s="2"/>
      <c r="B3220" s="2"/>
      <c r="C3220" s="2"/>
      <c r="G3220" s="13"/>
      <c r="I3220" s="13"/>
      <c r="J3220" s="13"/>
      <c r="K3220" s="13"/>
      <c r="M3220" s="13"/>
      <c r="N3220" s="13"/>
    </row>
    <row r="3221" spans="1:14" ht="15.75" customHeight="1">
      <c r="A3221" s="2"/>
      <c r="B3221" s="2"/>
      <c r="C3221" s="2"/>
      <c r="G3221" s="13"/>
      <c r="I3221" s="13"/>
      <c r="J3221" s="13"/>
      <c r="K3221" s="13"/>
      <c r="M3221" s="13"/>
      <c r="N3221" s="13"/>
    </row>
    <row r="3222" spans="1:14" ht="15.75" customHeight="1">
      <c r="A3222" s="2"/>
      <c r="B3222" s="2"/>
      <c r="C3222" s="2"/>
      <c r="G3222" s="13"/>
      <c r="I3222" s="13"/>
      <c r="J3222" s="13"/>
      <c r="K3222" s="13"/>
      <c r="M3222" s="13"/>
      <c r="N3222" s="13"/>
    </row>
    <row r="3223" spans="1:14" ht="15.75" customHeight="1">
      <c r="A3223" s="2"/>
      <c r="B3223" s="2"/>
      <c r="C3223" s="2"/>
      <c r="G3223" s="13"/>
      <c r="I3223" s="13"/>
      <c r="J3223" s="13"/>
      <c r="K3223" s="13"/>
      <c r="M3223" s="13"/>
      <c r="N3223" s="13"/>
    </row>
    <row r="3224" spans="1:14" ht="15.75" customHeight="1">
      <c r="A3224" s="2"/>
      <c r="B3224" s="2"/>
      <c r="C3224" s="2"/>
      <c r="G3224" s="13"/>
      <c r="I3224" s="13"/>
      <c r="J3224" s="13"/>
      <c r="K3224" s="13"/>
      <c r="M3224" s="13"/>
      <c r="N3224" s="13"/>
    </row>
    <row r="3225" spans="1:14" ht="15.75" customHeight="1">
      <c r="A3225" s="2"/>
      <c r="B3225" s="2"/>
      <c r="C3225" s="2"/>
      <c r="G3225" s="13"/>
      <c r="I3225" s="13"/>
      <c r="J3225" s="13"/>
      <c r="K3225" s="13"/>
      <c r="M3225" s="13"/>
      <c r="N3225" s="13"/>
    </row>
    <row r="3226" spans="1:14" ht="15.75" customHeight="1">
      <c r="A3226" s="2"/>
      <c r="B3226" s="2"/>
      <c r="C3226" s="2"/>
      <c r="G3226" s="13"/>
      <c r="I3226" s="13"/>
      <c r="J3226" s="13"/>
      <c r="K3226" s="13"/>
      <c r="M3226" s="13"/>
      <c r="N3226" s="13"/>
    </row>
    <row r="3227" spans="1:14" ht="15.75" customHeight="1">
      <c r="A3227" s="2"/>
      <c r="B3227" s="2"/>
      <c r="C3227" s="2"/>
      <c r="G3227" s="13"/>
      <c r="I3227" s="13"/>
      <c r="J3227" s="13"/>
      <c r="K3227" s="13"/>
      <c r="M3227" s="13"/>
      <c r="N3227" s="13"/>
    </row>
    <row r="3228" spans="1:14" ht="15.75" customHeight="1">
      <c r="A3228" s="2"/>
      <c r="B3228" s="2"/>
      <c r="C3228" s="2"/>
      <c r="G3228" s="13"/>
      <c r="I3228" s="13"/>
      <c r="J3228" s="13"/>
      <c r="K3228" s="13"/>
      <c r="M3228" s="13"/>
      <c r="N3228" s="13"/>
    </row>
    <row r="3229" spans="1:14" ht="15.75" customHeight="1">
      <c r="A3229" s="2"/>
      <c r="B3229" s="2"/>
      <c r="C3229" s="2"/>
      <c r="G3229" s="13"/>
      <c r="I3229" s="13"/>
      <c r="J3229" s="13"/>
      <c r="K3229" s="13"/>
      <c r="M3229" s="13"/>
      <c r="N3229" s="13"/>
    </row>
    <row r="3230" spans="1:14" ht="15.75" customHeight="1">
      <c r="A3230" s="2"/>
      <c r="B3230" s="2"/>
      <c r="C3230" s="2"/>
      <c r="G3230" s="13"/>
      <c r="I3230" s="13"/>
      <c r="J3230" s="13"/>
      <c r="K3230" s="13"/>
      <c r="M3230" s="13"/>
      <c r="N3230" s="13"/>
    </row>
    <row r="3231" spans="1:14" ht="15.75" customHeight="1">
      <c r="A3231" s="2"/>
      <c r="B3231" s="2"/>
      <c r="C3231" s="2"/>
      <c r="G3231" s="13"/>
      <c r="I3231" s="13"/>
      <c r="J3231" s="13"/>
      <c r="K3231" s="13"/>
      <c r="M3231" s="13"/>
      <c r="N3231" s="13"/>
    </row>
    <row r="3232" spans="1:14" ht="15.75" customHeight="1">
      <c r="A3232" s="2"/>
      <c r="B3232" s="2"/>
      <c r="C3232" s="2"/>
      <c r="G3232" s="13"/>
      <c r="I3232" s="13"/>
      <c r="J3232" s="13"/>
      <c r="K3232" s="13"/>
      <c r="M3232" s="13"/>
      <c r="N3232" s="13"/>
    </row>
    <row r="3233" spans="1:14" ht="15.75" customHeight="1">
      <c r="A3233" s="2"/>
      <c r="B3233" s="2"/>
      <c r="C3233" s="2"/>
      <c r="G3233" s="13"/>
      <c r="I3233" s="13"/>
      <c r="J3233" s="13"/>
      <c r="K3233" s="13"/>
      <c r="M3233" s="13"/>
      <c r="N3233" s="13"/>
    </row>
    <row r="3234" spans="1:14" ht="15.75" customHeight="1">
      <c r="A3234" s="2"/>
      <c r="B3234" s="2"/>
      <c r="C3234" s="2"/>
      <c r="G3234" s="13"/>
      <c r="I3234" s="13"/>
      <c r="J3234" s="13"/>
      <c r="K3234" s="13"/>
      <c r="M3234" s="13"/>
      <c r="N3234" s="13"/>
    </row>
    <row r="3235" spans="1:14" ht="15.75" customHeight="1">
      <c r="A3235" s="2"/>
      <c r="B3235" s="2"/>
      <c r="C3235" s="2"/>
      <c r="G3235" s="13"/>
      <c r="I3235" s="13"/>
      <c r="J3235" s="13"/>
      <c r="K3235" s="13"/>
      <c r="M3235" s="13"/>
      <c r="N3235" s="13"/>
    </row>
    <row r="3236" spans="1:14" ht="15.75" customHeight="1">
      <c r="A3236" s="2"/>
      <c r="B3236" s="2"/>
      <c r="C3236" s="2"/>
      <c r="G3236" s="13"/>
      <c r="I3236" s="13"/>
      <c r="J3236" s="13"/>
      <c r="K3236" s="13"/>
      <c r="M3236" s="13"/>
      <c r="N3236" s="13"/>
    </row>
    <row r="3237" spans="1:14" ht="15.75" customHeight="1">
      <c r="A3237" s="2"/>
      <c r="B3237" s="2"/>
      <c r="C3237" s="2"/>
      <c r="G3237" s="13"/>
      <c r="I3237" s="13"/>
      <c r="J3237" s="13"/>
      <c r="K3237" s="13"/>
      <c r="M3237" s="13"/>
      <c r="N3237" s="13"/>
    </row>
    <row r="3238" spans="1:14" ht="15.75" customHeight="1">
      <c r="A3238" s="2"/>
      <c r="B3238" s="2"/>
      <c r="C3238" s="2"/>
      <c r="G3238" s="13"/>
      <c r="I3238" s="13"/>
      <c r="J3238" s="13"/>
      <c r="K3238" s="13"/>
      <c r="M3238" s="13"/>
      <c r="N3238" s="13"/>
    </row>
    <row r="3239" spans="1:14" ht="15.75" customHeight="1">
      <c r="A3239" s="2"/>
      <c r="B3239" s="2"/>
      <c r="C3239" s="2"/>
      <c r="G3239" s="13"/>
      <c r="I3239" s="13"/>
      <c r="J3239" s="13"/>
      <c r="K3239" s="13"/>
      <c r="M3239" s="13"/>
      <c r="N3239" s="13"/>
    </row>
    <row r="3240" spans="1:14" ht="15.75" customHeight="1">
      <c r="A3240" s="2"/>
      <c r="B3240" s="2"/>
      <c r="C3240" s="2"/>
      <c r="G3240" s="13"/>
      <c r="I3240" s="13"/>
      <c r="J3240" s="13"/>
      <c r="K3240" s="13"/>
      <c r="M3240" s="13"/>
      <c r="N3240" s="13"/>
    </row>
    <row r="3241" spans="1:14" ht="15.75" customHeight="1">
      <c r="A3241" s="2"/>
      <c r="B3241" s="2"/>
      <c r="C3241" s="2"/>
      <c r="G3241" s="13"/>
      <c r="I3241" s="13"/>
      <c r="J3241" s="13"/>
      <c r="K3241" s="13"/>
      <c r="M3241" s="13"/>
      <c r="N3241" s="13"/>
    </row>
    <row r="3242" spans="1:14" ht="15.75" customHeight="1">
      <c r="A3242" s="2"/>
      <c r="B3242" s="2"/>
      <c r="C3242" s="2"/>
      <c r="G3242" s="13"/>
      <c r="I3242" s="13"/>
      <c r="J3242" s="13"/>
      <c r="K3242" s="13"/>
      <c r="M3242" s="13"/>
      <c r="N3242" s="13"/>
    </row>
    <row r="3243" spans="1:14" ht="15.75" customHeight="1">
      <c r="A3243" s="2"/>
      <c r="B3243" s="2"/>
      <c r="C3243" s="2"/>
      <c r="G3243" s="13"/>
      <c r="I3243" s="13"/>
      <c r="J3243" s="13"/>
      <c r="K3243" s="13"/>
      <c r="M3243" s="13"/>
      <c r="N3243" s="13"/>
    </row>
    <row r="3244" spans="1:14" ht="15.75" customHeight="1">
      <c r="A3244" s="2"/>
      <c r="B3244" s="2"/>
      <c r="C3244" s="2"/>
      <c r="G3244" s="13"/>
      <c r="I3244" s="13"/>
      <c r="J3244" s="13"/>
      <c r="K3244" s="13"/>
      <c r="M3244" s="13"/>
      <c r="N3244" s="13"/>
    </row>
    <row r="3245" spans="1:14" ht="15.75" customHeight="1">
      <c r="A3245" s="2"/>
      <c r="B3245" s="2"/>
      <c r="C3245" s="2"/>
      <c r="G3245" s="13"/>
      <c r="I3245" s="13"/>
      <c r="J3245" s="13"/>
      <c r="K3245" s="13"/>
      <c r="M3245" s="13"/>
      <c r="N3245" s="13"/>
    </row>
    <row r="3246" spans="1:14" ht="15.75" customHeight="1">
      <c r="A3246" s="2"/>
      <c r="B3246" s="2"/>
      <c r="C3246" s="2"/>
      <c r="G3246" s="13"/>
      <c r="I3246" s="13"/>
      <c r="J3246" s="13"/>
      <c r="K3246" s="13"/>
      <c r="M3246" s="13"/>
      <c r="N3246" s="13"/>
    </row>
    <row r="3247" spans="1:14" ht="15.75" customHeight="1">
      <c r="A3247" s="2"/>
      <c r="B3247" s="2"/>
      <c r="C3247" s="2"/>
      <c r="G3247" s="13"/>
      <c r="I3247" s="13"/>
      <c r="J3247" s="13"/>
      <c r="K3247" s="13"/>
      <c r="M3247" s="13"/>
      <c r="N3247" s="13"/>
    </row>
    <row r="3248" spans="1:14" ht="15.75" customHeight="1">
      <c r="A3248" s="2"/>
      <c r="B3248" s="2"/>
      <c r="C3248" s="2"/>
      <c r="G3248" s="13"/>
      <c r="I3248" s="13"/>
      <c r="J3248" s="13"/>
      <c r="K3248" s="13"/>
      <c r="M3248" s="13"/>
      <c r="N3248" s="13"/>
    </row>
    <row r="3249" spans="1:14" ht="15.75" customHeight="1">
      <c r="A3249" s="2"/>
      <c r="B3249" s="2"/>
      <c r="C3249" s="2"/>
      <c r="G3249" s="13"/>
      <c r="I3249" s="13"/>
      <c r="J3249" s="13"/>
      <c r="K3249" s="13"/>
      <c r="M3249" s="13"/>
      <c r="N3249" s="13"/>
    </row>
    <row r="3250" spans="1:14" ht="15.75" customHeight="1">
      <c r="A3250" s="2"/>
      <c r="B3250" s="2"/>
      <c r="C3250" s="2"/>
      <c r="G3250" s="13"/>
      <c r="I3250" s="13"/>
      <c r="J3250" s="13"/>
      <c r="K3250" s="13"/>
      <c r="M3250" s="13"/>
      <c r="N3250" s="13"/>
    </row>
    <row r="3251" spans="1:14" ht="15.75" customHeight="1">
      <c r="A3251" s="2"/>
      <c r="B3251" s="2"/>
      <c r="C3251" s="2"/>
      <c r="G3251" s="13"/>
      <c r="I3251" s="13"/>
      <c r="J3251" s="13"/>
      <c r="K3251" s="13"/>
      <c r="M3251" s="13"/>
      <c r="N3251" s="13"/>
    </row>
    <row r="3252" spans="1:14" ht="15.75" customHeight="1">
      <c r="A3252" s="2"/>
      <c r="B3252" s="2"/>
      <c r="C3252" s="2"/>
      <c r="G3252" s="13"/>
      <c r="I3252" s="13"/>
      <c r="J3252" s="13"/>
      <c r="K3252" s="13"/>
      <c r="M3252" s="13"/>
      <c r="N3252" s="13"/>
    </row>
    <row r="3253" spans="1:14" ht="15.75" customHeight="1">
      <c r="A3253" s="2"/>
      <c r="B3253" s="2"/>
      <c r="C3253" s="2"/>
      <c r="G3253" s="13"/>
      <c r="I3253" s="13"/>
      <c r="J3253" s="13"/>
      <c r="K3253" s="13"/>
      <c r="M3253" s="13"/>
      <c r="N3253" s="13"/>
    </row>
    <row r="3254" spans="1:14" ht="15.75" customHeight="1">
      <c r="A3254" s="2"/>
      <c r="B3254" s="2"/>
      <c r="C3254" s="2"/>
      <c r="G3254" s="13"/>
      <c r="I3254" s="13"/>
      <c r="J3254" s="13"/>
      <c r="K3254" s="13"/>
      <c r="M3254" s="13"/>
      <c r="N3254" s="13"/>
    </row>
    <row r="3255" spans="1:14" ht="15.75" customHeight="1">
      <c r="A3255" s="2"/>
      <c r="B3255" s="2"/>
      <c r="C3255" s="2"/>
      <c r="G3255" s="13"/>
      <c r="I3255" s="13"/>
      <c r="J3255" s="13"/>
      <c r="K3255" s="13"/>
      <c r="M3255" s="13"/>
      <c r="N3255" s="13"/>
    </row>
    <row r="3256" spans="1:14" ht="15.75" customHeight="1">
      <c r="A3256" s="2"/>
      <c r="B3256" s="2"/>
      <c r="C3256" s="2"/>
      <c r="G3256" s="13"/>
      <c r="I3256" s="13"/>
      <c r="J3256" s="13"/>
      <c r="K3256" s="13"/>
      <c r="M3256" s="13"/>
      <c r="N3256" s="13"/>
    </row>
    <row r="3257" spans="1:14" ht="15.75" customHeight="1">
      <c r="A3257" s="2"/>
      <c r="B3257" s="2"/>
      <c r="C3257" s="2"/>
      <c r="G3257" s="13"/>
      <c r="I3257" s="13"/>
      <c r="J3257" s="13"/>
      <c r="K3257" s="13"/>
      <c r="M3257" s="13"/>
      <c r="N3257" s="13"/>
    </row>
    <row r="3258" spans="1:14" ht="15.75" customHeight="1">
      <c r="A3258" s="2"/>
      <c r="B3258" s="2"/>
      <c r="C3258" s="2"/>
      <c r="G3258" s="13"/>
      <c r="I3258" s="13"/>
      <c r="J3258" s="13"/>
      <c r="K3258" s="13"/>
      <c r="M3258" s="13"/>
      <c r="N3258" s="13"/>
    </row>
    <row r="3259" spans="1:14" ht="15.75" customHeight="1">
      <c r="A3259" s="2"/>
      <c r="B3259" s="2"/>
      <c r="C3259" s="2"/>
      <c r="G3259" s="13"/>
      <c r="I3259" s="13"/>
      <c r="J3259" s="13"/>
      <c r="K3259" s="13"/>
      <c r="M3259" s="13"/>
      <c r="N3259" s="13"/>
    </row>
    <row r="3260" spans="1:14" ht="15.75" customHeight="1">
      <c r="A3260" s="2"/>
      <c r="B3260" s="2"/>
      <c r="C3260" s="2"/>
      <c r="G3260" s="13"/>
      <c r="I3260" s="13"/>
      <c r="J3260" s="13"/>
      <c r="K3260" s="13"/>
      <c r="M3260" s="13"/>
      <c r="N3260" s="13"/>
    </row>
    <row r="3261" spans="1:14" ht="15.75" customHeight="1">
      <c r="A3261" s="2"/>
      <c r="B3261" s="2"/>
      <c r="C3261" s="2"/>
      <c r="G3261" s="13"/>
      <c r="I3261" s="13"/>
      <c r="J3261" s="13"/>
      <c r="K3261" s="13"/>
      <c r="M3261" s="13"/>
      <c r="N3261" s="13"/>
    </row>
    <row r="3262" spans="1:14" ht="15.75" customHeight="1">
      <c r="A3262" s="2"/>
      <c r="B3262" s="2"/>
      <c r="C3262" s="2"/>
      <c r="G3262" s="13"/>
      <c r="I3262" s="13"/>
      <c r="J3262" s="13"/>
      <c r="K3262" s="13"/>
      <c r="M3262" s="13"/>
      <c r="N3262" s="13"/>
    </row>
    <row r="3263" spans="1:14" ht="15.75" customHeight="1">
      <c r="A3263" s="2"/>
      <c r="B3263" s="2"/>
      <c r="C3263" s="2"/>
      <c r="G3263" s="13"/>
      <c r="I3263" s="13"/>
      <c r="J3263" s="13"/>
      <c r="K3263" s="13"/>
      <c r="M3263" s="13"/>
      <c r="N3263" s="13"/>
    </row>
    <row r="3264" spans="1:14" ht="15.75" customHeight="1">
      <c r="A3264" s="2"/>
      <c r="B3264" s="2"/>
      <c r="C3264" s="2"/>
      <c r="G3264" s="13"/>
      <c r="I3264" s="13"/>
      <c r="J3264" s="13"/>
      <c r="K3264" s="13"/>
      <c r="M3264" s="13"/>
      <c r="N3264" s="13"/>
    </row>
    <row r="3265" spans="1:14" ht="15.75" customHeight="1">
      <c r="A3265" s="2"/>
      <c r="B3265" s="2"/>
      <c r="C3265" s="2"/>
      <c r="G3265" s="13"/>
      <c r="I3265" s="13"/>
      <c r="J3265" s="13"/>
      <c r="K3265" s="13"/>
      <c r="M3265" s="13"/>
      <c r="N3265" s="13"/>
    </row>
    <row r="3266" spans="1:14" ht="15.75" customHeight="1">
      <c r="A3266" s="2"/>
      <c r="B3266" s="2"/>
      <c r="C3266" s="2"/>
      <c r="G3266" s="13"/>
      <c r="I3266" s="13"/>
      <c r="J3266" s="13"/>
      <c r="K3266" s="13"/>
      <c r="M3266" s="13"/>
      <c r="N3266" s="13"/>
    </row>
    <row r="3267" spans="1:14" ht="15.75" customHeight="1">
      <c r="A3267" s="2"/>
      <c r="B3267" s="2"/>
      <c r="C3267" s="2"/>
      <c r="G3267" s="13"/>
      <c r="I3267" s="13"/>
      <c r="J3267" s="13"/>
      <c r="K3267" s="13"/>
      <c r="M3267" s="13"/>
      <c r="N3267" s="13"/>
    </row>
    <row r="3268" spans="1:14" ht="15.75" customHeight="1">
      <c r="A3268" s="2"/>
      <c r="B3268" s="2"/>
      <c r="C3268" s="2"/>
      <c r="G3268" s="13"/>
      <c r="I3268" s="13"/>
      <c r="J3268" s="13"/>
      <c r="K3268" s="13"/>
      <c r="M3268" s="13"/>
      <c r="N3268" s="13"/>
    </row>
    <row r="3269" spans="1:14" ht="15.75" customHeight="1">
      <c r="A3269" s="2"/>
      <c r="B3269" s="2"/>
      <c r="C3269" s="2"/>
      <c r="G3269" s="13"/>
      <c r="I3269" s="13"/>
      <c r="J3269" s="13"/>
      <c r="K3269" s="13"/>
      <c r="M3269" s="13"/>
      <c r="N3269" s="13"/>
    </row>
    <row r="3270" spans="1:14" ht="15.75" customHeight="1">
      <c r="A3270" s="2"/>
      <c r="B3270" s="2"/>
      <c r="C3270" s="2"/>
      <c r="G3270" s="13"/>
      <c r="I3270" s="13"/>
      <c r="J3270" s="13"/>
      <c r="K3270" s="13"/>
      <c r="M3270" s="13"/>
      <c r="N3270" s="13"/>
    </row>
    <row r="3271" spans="1:14" ht="15.75" customHeight="1">
      <c r="A3271" s="2"/>
      <c r="B3271" s="2"/>
      <c r="C3271" s="2"/>
      <c r="G3271" s="13"/>
      <c r="I3271" s="13"/>
      <c r="J3271" s="13"/>
      <c r="K3271" s="13"/>
      <c r="M3271" s="13"/>
      <c r="N3271" s="13"/>
    </row>
    <row r="3272" spans="1:14" ht="15.75" customHeight="1">
      <c r="A3272" s="2"/>
      <c r="B3272" s="2"/>
      <c r="C3272" s="2"/>
      <c r="G3272" s="13"/>
      <c r="I3272" s="13"/>
      <c r="J3272" s="13"/>
      <c r="K3272" s="13"/>
      <c r="M3272" s="13"/>
      <c r="N3272" s="13"/>
    </row>
    <row r="3273" spans="1:14" ht="15.75" customHeight="1">
      <c r="A3273" s="2"/>
      <c r="B3273" s="2"/>
      <c r="C3273" s="2"/>
      <c r="G3273" s="13"/>
      <c r="I3273" s="13"/>
      <c r="J3273" s="13"/>
      <c r="K3273" s="13"/>
      <c r="M3273" s="13"/>
      <c r="N3273" s="13"/>
    </row>
    <row r="3274" spans="1:14" ht="15.75" customHeight="1">
      <c r="A3274" s="2"/>
      <c r="B3274" s="2"/>
      <c r="C3274" s="2"/>
      <c r="G3274" s="13"/>
      <c r="I3274" s="13"/>
      <c r="J3274" s="13"/>
      <c r="K3274" s="13"/>
      <c r="M3274" s="13"/>
      <c r="N3274" s="13"/>
    </row>
    <row r="3275" spans="1:14" ht="15.75" customHeight="1">
      <c r="A3275" s="2"/>
      <c r="B3275" s="2"/>
      <c r="C3275" s="2"/>
      <c r="G3275" s="13"/>
      <c r="I3275" s="13"/>
      <c r="J3275" s="13"/>
      <c r="K3275" s="13"/>
      <c r="M3275" s="13"/>
      <c r="N3275" s="13"/>
    </row>
    <row r="3276" spans="1:14" ht="15.75" customHeight="1">
      <c r="A3276" s="2"/>
      <c r="B3276" s="2"/>
      <c r="C3276" s="2"/>
      <c r="G3276" s="13"/>
      <c r="I3276" s="13"/>
      <c r="J3276" s="13"/>
      <c r="K3276" s="13"/>
      <c r="M3276" s="13"/>
      <c r="N3276" s="13"/>
    </row>
    <row r="3277" spans="1:14" ht="15.75" customHeight="1">
      <c r="A3277" s="2"/>
      <c r="B3277" s="2"/>
      <c r="C3277" s="2"/>
      <c r="G3277" s="13"/>
      <c r="I3277" s="13"/>
      <c r="J3277" s="13"/>
      <c r="K3277" s="13"/>
      <c r="M3277" s="13"/>
      <c r="N3277" s="13"/>
    </row>
    <row r="3278" spans="1:14" ht="15.75" customHeight="1">
      <c r="A3278" s="2"/>
      <c r="B3278" s="2"/>
      <c r="C3278" s="2"/>
      <c r="G3278" s="13"/>
      <c r="I3278" s="13"/>
      <c r="J3278" s="13"/>
      <c r="K3278" s="13"/>
      <c r="M3278" s="13"/>
      <c r="N3278" s="13"/>
    </row>
    <row r="3279" spans="1:14" ht="15.75" customHeight="1">
      <c r="A3279" s="2"/>
      <c r="B3279" s="2"/>
      <c r="C3279" s="2"/>
      <c r="G3279" s="13"/>
      <c r="I3279" s="13"/>
      <c r="J3279" s="13"/>
      <c r="K3279" s="13"/>
      <c r="M3279" s="13"/>
      <c r="N3279" s="13"/>
    </row>
    <row r="3280" spans="1:14" ht="15.75" customHeight="1">
      <c r="A3280" s="2"/>
      <c r="B3280" s="2"/>
      <c r="C3280" s="2"/>
      <c r="G3280" s="13"/>
      <c r="I3280" s="13"/>
      <c r="J3280" s="13"/>
      <c r="K3280" s="13"/>
      <c r="M3280" s="13"/>
      <c r="N3280" s="13"/>
    </row>
    <row r="3281" spans="1:14" ht="15.75" customHeight="1">
      <c r="A3281" s="2"/>
      <c r="B3281" s="2"/>
      <c r="C3281" s="2"/>
      <c r="G3281" s="13"/>
      <c r="I3281" s="13"/>
      <c r="J3281" s="13"/>
      <c r="K3281" s="13"/>
      <c r="M3281" s="13"/>
      <c r="N3281" s="13"/>
    </row>
    <row r="3282" spans="1:14" ht="15.75" customHeight="1">
      <c r="A3282" s="2"/>
      <c r="B3282" s="2"/>
      <c r="C3282" s="2"/>
      <c r="G3282" s="13"/>
      <c r="I3282" s="13"/>
      <c r="J3282" s="13"/>
      <c r="K3282" s="13"/>
      <c r="M3282" s="13"/>
      <c r="N3282" s="13"/>
    </row>
    <row r="3283" spans="1:14" ht="15.75" customHeight="1">
      <c r="A3283" s="2"/>
      <c r="B3283" s="2"/>
      <c r="C3283" s="2"/>
      <c r="G3283" s="13"/>
      <c r="I3283" s="13"/>
      <c r="J3283" s="13"/>
      <c r="K3283" s="13"/>
      <c r="M3283" s="13"/>
      <c r="N3283" s="13"/>
    </row>
    <row r="3284" spans="1:14" ht="15.75" customHeight="1">
      <c r="A3284" s="2"/>
      <c r="B3284" s="2"/>
      <c r="C3284" s="2"/>
      <c r="G3284" s="13"/>
      <c r="I3284" s="13"/>
      <c r="J3284" s="13"/>
      <c r="K3284" s="13"/>
      <c r="M3284" s="13"/>
      <c r="N3284" s="13"/>
    </row>
    <row r="3285" spans="1:14" ht="15.75" customHeight="1">
      <c r="A3285" s="2"/>
      <c r="B3285" s="2"/>
      <c r="C3285" s="2"/>
      <c r="G3285" s="13"/>
      <c r="I3285" s="13"/>
      <c r="J3285" s="13"/>
      <c r="K3285" s="13"/>
      <c r="M3285" s="13"/>
      <c r="N3285" s="13"/>
    </row>
    <row r="3286" spans="1:14" ht="15.75" customHeight="1">
      <c r="A3286" s="2"/>
      <c r="B3286" s="2"/>
      <c r="C3286" s="2"/>
      <c r="G3286" s="13"/>
      <c r="I3286" s="13"/>
      <c r="J3286" s="13"/>
      <c r="K3286" s="13"/>
      <c r="M3286" s="13"/>
      <c r="N3286" s="13"/>
    </row>
    <row r="3287" spans="1:14" ht="15.75" customHeight="1">
      <c r="A3287" s="2"/>
      <c r="B3287" s="2"/>
      <c r="C3287" s="2"/>
      <c r="G3287" s="13"/>
      <c r="I3287" s="13"/>
      <c r="J3287" s="13"/>
      <c r="K3287" s="13"/>
      <c r="M3287" s="13"/>
      <c r="N3287" s="13"/>
    </row>
    <row r="3288" spans="1:14" ht="15.75" customHeight="1">
      <c r="A3288" s="2"/>
      <c r="B3288" s="2"/>
      <c r="C3288" s="2"/>
      <c r="G3288" s="13"/>
      <c r="I3288" s="13"/>
      <c r="J3288" s="13"/>
      <c r="K3288" s="13"/>
      <c r="M3288" s="13"/>
      <c r="N3288" s="13"/>
    </row>
    <row r="3289" spans="1:14" ht="15.75" customHeight="1">
      <c r="A3289" s="2"/>
      <c r="B3289" s="2"/>
      <c r="C3289" s="2"/>
      <c r="G3289" s="13"/>
      <c r="I3289" s="13"/>
      <c r="J3289" s="13"/>
      <c r="K3289" s="13"/>
      <c r="M3289" s="13"/>
      <c r="N3289" s="13"/>
    </row>
    <row r="3290" spans="1:14" ht="15.75" customHeight="1">
      <c r="A3290" s="2"/>
      <c r="B3290" s="2"/>
      <c r="C3290" s="2"/>
      <c r="G3290" s="13"/>
      <c r="I3290" s="13"/>
      <c r="J3290" s="13"/>
      <c r="K3290" s="13"/>
      <c r="M3290" s="13"/>
      <c r="N3290" s="13"/>
    </row>
    <row r="3291" spans="1:14" ht="15.75" customHeight="1">
      <c r="A3291" s="2"/>
      <c r="B3291" s="2"/>
      <c r="C3291" s="2"/>
      <c r="G3291" s="13"/>
      <c r="I3291" s="13"/>
      <c r="J3291" s="13"/>
      <c r="K3291" s="13"/>
      <c r="M3291" s="13"/>
      <c r="N3291" s="13"/>
    </row>
    <row r="3292" spans="1:14" ht="15.75" customHeight="1">
      <c r="A3292" s="2"/>
      <c r="B3292" s="2"/>
      <c r="C3292" s="2"/>
      <c r="G3292" s="13"/>
      <c r="I3292" s="13"/>
      <c r="J3292" s="13"/>
      <c r="K3292" s="13"/>
      <c r="M3292" s="13"/>
      <c r="N3292" s="13"/>
    </row>
    <row r="3293" spans="1:14" ht="15.75" customHeight="1">
      <c r="A3293" s="2"/>
      <c r="B3293" s="2"/>
      <c r="C3293" s="2"/>
      <c r="G3293" s="13"/>
      <c r="I3293" s="13"/>
      <c r="J3293" s="13"/>
      <c r="K3293" s="13"/>
      <c r="M3293" s="13"/>
      <c r="N3293" s="13"/>
    </row>
    <row r="3294" spans="1:14" ht="15.75" customHeight="1">
      <c r="A3294" s="2"/>
      <c r="B3294" s="2"/>
      <c r="C3294" s="2"/>
      <c r="G3294" s="13"/>
      <c r="I3294" s="13"/>
      <c r="J3294" s="13"/>
      <c r="K3294" s="13"/>
      <c r="M3294" s="13"/>
      <c r="N3294" s="13"/>
    </row>
    <row r="3295" spans="1:14" ht="15.75" customHeight="1">
      <c r="A3295" s="2"/>
      <c r="B3295" s="2"/>
      <c r="C3295" s="2"/>
      <c r="G3295" s="13"/>
      <c r="I3295" s="13"/>
      <c r="J3295" s="13"/>
      <c r="K3295" s="13"/>
      <c r="M3295" s="13"/>
      <c r="N3295" s="13"/>
    </row>
    <row r="3296" spans="1:14" ht="15.75" customHeight="1">
      <c r="A3296" s="2"/>
      <c r="B3296" s="2"/>
      <c r="C3296" s="2"/>
      <c r="G3296" s="13"/>
      <c r="I3296" s="13"/>
      <c r="J3296" s="13"/>
      <c r="K3296" s="13"/>
      <c r="M3296" s="13"/>
      <c r="N3296" s="13"/>
    </row>
    <row r="3297" spans="1:14" ht="15.75" customHeight="1">
      <c r="A3297" s="2"/>
      <c r="B3297" s="2"/>
      <c r="C3297" s="2"/>
      <c r="G3297" s="13"/>
      <c r="I3297" s="13"/>
      <c r="J3297" s="13"/>
      <c r="K3297" s="13"/>
      <c r="M3297" s="13"/>
      <c r="N3297" s="13"/>
    </row>
    <row r="3298" spans="1:14" ht="15.75" customHeight="1">
      <c r="A3298" s="2"/>
      <c r="B3298" s="2"/>
      <c r="C3298" s="2"/>
      <c r="G3298" s="13"/>
      <c r="I3298" s="13"/>
      <c r="J3298" s="13"/>
      <c r="K3298" s="13"/>
      <c r="M3298" s="13"/>
      <c r="N3298" s="13"/>
    </row>
    <row r="3299" spans="1:14" ht="15.75" customHeight="1">
      <c r="A3299" s="2"/>
      <c r="B3299" s="2"/>
      <c r="C3299" s="2"/>
      <c r="G3299" s="13"/>
      <c r="I3299" s="13"/>
      <c r="J3299" s="13"/>
      <c r="K3299" s="13"/>
      <c r="M3299" s="13"/>
      <c r="N3299" s="13"/>
    </row>
    <row r="3300" spans="1:14" ht="15.75" customHeight="1">
      <c r="A3300" s="2"/>
      <c r="B3300" s="2"/>
      <c r="C3300" s="2"/>
      <c r="G3300" s="13"/>
      <c r="I3300" s="13"/>
      <c r="J3300" s="13"/>
      <c r="K3300" s="13"/>
      <c r="M3300" s="13"/>
      <c r="N3300" s="13"/>
    </row>
    <row r="3301" spans="1:14" ht="15.75" customHeight="1">
      <c r="A3301" s="2"/>
      <c r="B3301" s="2"/>
      <c r="C3301" s="2"/>
      <c r="G3301" s="13"/>
      <c r="I3301" s="13"/>
      <c r="J3301" s="13"/>
      <c r="K3301" s="13"/>
      <c r="M3301" s="13"/>
      <c r="N3301" s="13"/>
    </row>
    <row r="3302" spans="1:14" ht="15.75" customHeight="1">
      <c r="A3302" s="2"/>
      <c r="B3302" s="2"/>
      <c r="C3302" s="2"/>
      <c r="G3302" s="13"/>
      <c r="I3302" s="13"/>
      <c r="J3302" s="13"/>
      <c r="K3302" s="13"/>
      <c r="M3302" s="13"/>
      <c r="N3302" s="13"/>
    </row>
    <row r="3303" spans="1:14" ht="15.75" customHeight="1">
      <c r="A3303" s="2"/>
      <c r="B3303" s="2"/>
      <c r="C3303" s="2"/>
      <c r="G3303" s="13"/>
      <c r="I3303" s="13"/>
      <c r="J3303" s="13"/>
      <c r="K3303" s="13"/>
      <c r="M3303" s="13"/>
      <c r="N3303" s="13"/>
    </row>
    <row r="3304" spans="1:14" ht="15.75" customHeight="1">
      <c r="A3304" s="2"/>
      <c r="B3304" s="2"/>
      <c r="C3304" s="2"/>
      <c r="G3304" s="13"/>
      <c r="I3304" s="13"/>
      <c r="J3304" s="13"/>
      <c r="K3304" s="13"/>
      <c r="M3304" s="13"/>
      <c r="N3304" s="13"/>
    </row>
    <row r="3305" spans="1:14" ht="15.75" customHeight="1">
      <c r="A3305" s="2"/>
      <c r="B3305" s="2"/>
      <c r="C3305" s="2"/>
      <c r="G3305" s="13"/>
      <c r="I3305" s="13"/>
      <c r="J3305" s="13"/>
      <c r="K3305" s="13"/>
      <c r="M3305" s="13"/>
      <c r="N3305" s="13"/>
    </row>
    <row r="3306" spans="1:14" ht="15.75" customHeight="1">
      <c r="A3306" s="2"/>
      <c r="B3306" s="2"/>
      <c r="C3306" s="2"/>
      <c r="G3306" s="13"/>
      <c r="I3306" s="13"/>
      <c r="J3306" s="13"/>
      <c r="K3306" s="13"/>
      <c r="M3306" s="13"/>
      <c r="N3306" s="13"/>
    </row>
    <row r="3307" spans="1:14" ht="15.75" customHeight="1">
      <c r="A3307" s="2"/>
      <c r="B3307" s="2"/>
      <c r="C3307" s="2"/>
      <c r="G3307" s="13"/>
      <c r="I3307" s="13"/>
      <c r="J3307" s="13"/>
      <c r="K3307" s="13"/>
      <c r="M3307" s="13"/>
      <c r="N3307" s="13"/>
    </row>
    <row r="3308" spans="1:14" ht="15.75" customHeight="1">
      <c r="A3308" s="2"/>
      <c r="B3308" s="2"/>
      <c r="C3308" s="2"/>
      <c r="G3308" s="13"/>
      <c r="I3308" s="13"/>
      <c r="J3308" s="13"/>
      <c r="K3308" s="13"/>
      <c r="M3308" s="13"/>
      <c r="N3308" s="13"/>
    </row>
    <row r="3309" spans="1:14" ht="15.75" customHeight="1">
      <c r="A3309" s="2"/>
      <c r="B3309" s="2"/>
      <c r="C3309" s="2"/>
      <c r="G3309" s="13"/>
      <c r="I3309" s="13"/>
      <c r="J3309" s="13"/>
      <c r="K3309" s="13"/>
      <c r="M3309" s="13"/>
      <c r="N3309" s="13"/>
    </row>
    <row r="3310" spans="1:14" ht="15.75" customHeight="1">
      <c r="A3310" s="2"/>
      <c r="B3310" s="2"/>
      <c r="C3310" s="2"/>
      <c r="G3310" s="13"/>
      <c r="I3310" s="13"/>
      <c r="J3310" s="13"/>
      <c r="K3310" s="13"/>
      <c r="M3310" s="13"/>
      <c r="N3310" s="13"/>
    </row>
    <row r="3311" spans="1:14" ht="15.75" customHeight="1">
      <c r="A3311" s="2"/>
      <c r="B3311" s="2"/>
      <c r="C3311" s="2"/>
      <c r="G3311" s="13"/>
      <c r="I3311" s="13"/>
      <c r="J3311" s="13"/>
      <c r="K3311" s="13"/>
      <c r="M3311" s="13"/>
      <c r="N3311" s="13"/>
    </row>
    <row r="3312" spans="1:14" ht="15.75" customHeight="1">
      <c r="A3312" s="2"/>
      <c r="B3312" s="2"/>
      <c r="C3312" s="2"/>
      <c r="G3312" s="13"/>
      <c r="I3312" s="13"/>
      <c r="J3312" s="13"/>
      <c r="K3312" s="13"/>
      <c r="M3312" s="13"/>
      <c r="N3312" s="13"/>
    </row>
    <row r="3313" spans="1:14" ht="15.75" customHeight="1">
      <c r="A3313" s="2"/>
      <c r="B3313" s="2"/>
      <c r="C3313" s="2"/>
      <c r="G3313" s="13"/>
      <c r="I3313" s="13"/>
      <c r="J3313" s="13"/>
      <c r="K3313" s="13"/>
      <c r="M3313" s="13"/>
      <c r="N3313" s="13"/>
    </row>
    <row r="3314" spans="1:14" ht="15.75" customHeight="1">
      <c r="A3314" s="2"/>
      <c r="B3314" s="2"/>
      <c r="C3314" s="2"/>
      <c r="G3314" s="13"/>
      <c r="I3314" s="13"/>
      <c r="J3314" s="13"/>
      <c r="K3314" s="13"/>
      <c r="M3314" s="13"/>
      <c r="N3314" s="13"/>
    </row>
    <row r="3315" spans="1:14" ht="15.75" customHeight="1">
      <c r="A3315" s="2"/>
      <c r="B3315" s="2"/>
      <c r="C3315" s="2"/>
      <c r="G3315" s="13"/>
      <c r="I3315" s="13"/>
      <c r="J3315" s="13"/>
      <c r="K3315" s="13"/>
      <c r="M3315" s="13"/>
      <c r="N3315" s="13"/>
    </row>
    <row r="3316" spans="1:14" ht="15.75" customHeight="1">
      <c r="A3316" s="2"/>
      <c r="B3316" s="2"/>
      <c r="C3316" s="2"/>
      <c r="G3316" s="13"/>
      <c r="I3316" s="13"/>
      <c r="J3316" s="13"/>
      <c r="K3316" s="13"/>
      <c r="M3316" s="13"/>
      <c r="N3316" s="13"/>
    </row>
    <row r="3317" spans="1:14" ht="15.75" customHeight="1">
      <c r="A3317" s="2"/>
      <c r="B3317" s="2"/>
      <c r="C3317" s="2"/>
      <c r="G3317" s="13"/>
      <c r="I3317" s="13"/>
      <c r="J3317" s="13"/>
      <c r="K3317" s="13"/>
      <c r="M3317" s="13"/>
      <c r="N3317" s="13"/>
    </row>
    <row r="3318" spans="1:14" ht="15.75" customHeight="1">
      <c r="A3318" s="2"/>
      <c r="B3318" s="2"/>
      <c r="C3318" s="2"/>
      <c r="G3318" s="13"/>
      <c r="I3318" s="13"/>
      <c r="J3318" s="13"/>
      <c r="K3318" s="13"/>
      <c r="M3318" s="13"/>
      <c r="N3318" s="13"/>
    </row>
    <row r="3319" spans="1:14" ht="15.75" customHeight="1">
      <c r="A3319" s="2"/>
      <c r="B3319" s="2"/>
      <c r="C3319" s="2"/>
      <c r="G3319" s="13"/>
      <c r="I3319" s="13"/>
      <c r="J3319" s="13"/>
      <c r="K3319" s="13"/>
      <c r="M3319" s="13"/>
      <c r="N3319" s="13"/>
    </row>
    <row r="3320" spans="1:14" ht="15.75" customHeight="1">
      <c r="A3320" s="2"/>
      <c r="B3320" s="2"/>
      <c r="C3320" s="2"/>
      <c r="G3320" s="13"/>
      <c r="I3320" s="13"/>
      <c r="J3320" s="13"/>
      <c r="K3320" s="13"/>
      <c r="M3320" s="13"/>
      <c r="N3320" s="13"/>
    </row>
    <row r="3321" spans="1:14" ht="15.75" customHeight="1">
      <c r="A3321" s="2"/>
      <c r="B3321" s="2"/>
      <c r="C3321" s="2"/>
      <c r="G3321" s="13"/>
      <c r="I3321" s="13"/>
      <c r="J3321" s="13"/>
      <c r="K3321" s="13"/>
      <c r="M3321" s="13"/>
      <c r="N3321" s="13"/>
    </row>
    <row r="3322" spans="1:14" ht="15.75" customHeight="1">
      <c r="A3322" s="2"/>
      <c r="B3322" s="2"/>
      <c r="C3322" s="2"/>
      <c r="G3322" s="13"/>
      <c r="I3322" s="13"/>
      <c r="J3322" s="13"/>
      <c r="K3322" s="13"/>
      <c r="M3322" s="13"/>
      <c r="N3322" s="13"/>
    </row>
    <row r="3323" spans="1:14" ht="15.75" customHeight="1">
      <c r="A3323" s="2"/>
      <c r="B3323" s="2"/>
      <c r="C3323" s="2"/>
      <c r="G3323" s="13"/>
      <c r="I3323" s="13"/>
      <c r="J3323" s="13"/>
      <c r="K3323" s="13"/>
      <c r="M3323" s="13"/>
      <c r="N3323" s="13"/>
    </row>
    <row r="3324" spans="1:14" ht="15.75" customHeight="1">
      <c r="A3324" s="2"/>
      <c r="B3324" s="2"/>
      <c r="C3324" s="2"/>
      <c r="G3324" s="13"/>
      <c r="I3324" s="13"/>
      <c r="J3324" s="13"/>
      <c r="K3324" s="13"/>
      <c r="M3324" s="13"/>
      <c r="N3324" s="13"/>
    </row>
    <row r="3325" spans="1:14" ht="15.75" customHeight="1">
      <c r="A3325" s="2"/>
      <c r="B3325" s="2"/>
      <c r="C3325" s="2"/>
      <c r="G3325" s="13"/>
      <c r="I3325" s="13"/>
      <c r="J3325" s="13"/>
      <c r="K3325" s="13"/>
      <c r="M3325" s="13"/>
      <c r="N3325" s="13"/>
    </row>
    <row r="3326" spans="1:14" ht="15.75" customHeight="1">
      <c r="A3326" s="2"/>
      <c r="B3326" s="2"/>
      <c r="C3326" s="2"/>
      <c r="G3326" s="13"/>
      <c r="I3326" s="13"/>
      <c r="J3326" s="13"/>
      <c r="K3326" s="13"/>
      <c r="M3326" s="13"/>
      <c r="N3326" s="13"/>
    </row>
    <row r="3327" spans="1:14" ht="15.75" customHeight="1">
      <c r="A3327" s="2"/>
      <c r="B3327" s="2"/>
      <c r="C3327" s="2"/>
      <c r="G3327" s="13"/>
      <c r="I3327" s="13"/>
      <c r="J3327" s="13"/>
      <c r="K3327" s="13"/>
      <c r="M3327" s="13"/>
      <c r="N3327" s="13"/>
    </row>
    <row r="3328" spans="1:14" ht="15.75" customHeight="1">
      <c r="A3328" s="2"/>
      <c r="B3328" s="2"/>
      <c r="C3328" s="2"/>
      <c r="G3328" s="13"/>
      <c r="I3328" s="13"/>
      <c r="J3328" s="13"/>
      <c r="K3328" s="13"/>
      <c r="M3328" s="13"/>
      <c r="N3328" s="13"/>
    </row>
    <row r="3329" spans="1:14" ht="15.75" customHeight="1">
      <c r="A3329" s="2"/>
      <c r="B3329" s="2"/>
      <c r="C3329" s="2"/>
      <c r="G3329" s="13"/>
      <c r="I3329" s="13"/>
      <c r="J3329" s="13"/>
      <c r="K3329" s="13"/>
      <c r="M3329" s="13"/>
      <c r="N3329" s="13"/>
    </row>
    <row r="3330" spans="1:14" ht="15.75" customHeight="1">
      <c r="A3330" s="2"/>
      <c r="B3330" s="2"/>
      <c r="C3330" s="2"/>
      <c r="G3330" s="13"/>
      <c r="I3330" s="13"/>
      <c r="J3330" s="13"/>
      <c r="K3330" s="13"/>
      <c r="M3330" s="13"/>
      <c r="N3330" s="13"/>
    </row>
    <row r="3331" spans="1:14" ht="15.75" customHeight="1">
      <c r="A3331" s="2"/>
      <c r="B3331" s="2"/>
      <c r="C3331" s="2"/>
      <c r="G3331" s="13"/>
      <c r="I3331" s="13"/>
      <c r="J3331" s="13"/>
      <c r="K3331" s="13"/>
      <c r="M3331" s="13"/>
      <c r="N3331" s="13"/>
    </row>
    <row r="3332" spans="1:14" ht="15.75" customHeight="1">
      <c r="A3332" s="2"/>
      <c r="B3332" s="2"/>
      <c r="C3332" s="2"/>
      <c r="G3332" s="13"/>
      <c r="I3332" s="13"/>
      <c r="J3332" s="13"/>
      <c r="K3332" s="13"/>
      <c r="M3332" s="13"/>
      <c r="N3332" s="13"/>
    </row>
    <row r="3333" spans="1:14" ht="15.75" customHeight="1">
      <c r="A3333" s="2"/>
      <c r="B3333" s="2"/>
      <c r="C3333" s="2"/>
      <c r="G3333" s="13"/>
      <c r="I3333" s="13"/>
      <c r="J3333" s="13"/>
      <c r="K3333" s="13"/>
      <c r="M3333" s="13"/>
      <c r="N3333" s="13"/>
    </row>
    <row r="3334" spans="1:14" ht="15.75" customHeight="1">
      <c r="A3334" s="2"/>
      <c r="B3334" s="2"/>
      <c r="C3334" s="2"/>
      <c r="G3334" s="13"/>
      <c r="I3334" s="13"/>
      <c r="J3334" s="13"/>
      <c r="K3334" s="13"/>
      <c r="M3334" s="13"/>
      <c r="N3334" s="13"/>
    </row>
    <row r="3335" spans="1:14" ht="15.75" customHeight="1">
      <c r="A3335" s="2"/>
      <c r="B3335" s="2"/>
      <c r="C3335" s="2"/>
      <c r="G3335" s="13"/>
      <c r="I3335" s="13"/>
      <c r="J3335" s="13"/>
      <c r="K3335" s="13"/>
      <c r="M3335" s="13"/>
      <c r="N3335" s="13"/>
    </row>
    <row r="3336" spans="1:14" ht="15.75" customHeight="1">
      <c r="A3336" s="2"/>
      <c r="B3336" s="2"/>
      <c r="C3336" s="2"/>
      <c r="G3336" s="13"/>
      <c r="I3336" s="13"/>
      <c r="J3336" s="13"/>
      <c r="K3336" s="13"/>
      <c r="M3336" s="13"/>
      <c r="N3336" s="13"/>
    </row>
    <row r="3337" spans="1:14" ht="15.75" customHeight="1">
      <c r="A3337" s="2"/>
      <c r="B3337" s="2"/>
      <c r="C3337" s="2"/>
      <c r="G3337" s="13"/>
      <c r="I3337" s="13"/>
      <c r="J3337" s="13"/>
      <c r="K3337" s="13"/>
      <c r="M3337" s="13"/>
      <c r="N3337" s="13"/>
    </row>
    <row r="3338" spans="1:14" ht="15.75" customHeight="1">
      <c r="A3338" s="2"/>
      <c r="B3338" s="2"/>
      <c r="C3338" s="2"/>
      <c r="G3338" s="13"/>
      <c r="I3338" s="13"/>
      <c r="J3338" s="13"/>
      <c r="K3338" s="13"/>
      <c r="M3338" s="13"/>
      <c r="N3338" s="13"/>
    </row>
    <row r="3339" spans="1:14" ht="15.75" customHeight="1">
      <c r="A3339" s="2"/>
      <c r="B3339" s="2"/>
      <c r="C3339" s="2"/>
      <c r="G3339" s="13"/>
      <c r="I3339" s="13"/>
      <c r="J3339" s="13"/>
      <c r="K3339" s="13"/>
      <c r="M3339" s="13"/>
      <c r="N3339" s="13"/>
    </row>
    <row r="3340" spans="1:14" ht="15.75" customHeight="1">
      <c r="A3340" s="2"/>
      <c r="B3340" s="2"/>
      <c r="C3340" s="2"/>
      <c r="G3340" s="13"/>
      <c r="I3340" s="13"/>
      <c r="J3340" s="13"/>
      <c r="K3340" s="13"/>
      <c r="M3340" s="13"/>
      <c r="N3340" s="13"/>
    </row>
    <row r="3341" spans="1:14" ht="15.75" customHeight="1">
      <c r="A3341" s="2"/>
      <c r="B3341" s="2"/>
      <c r="C3341" s="2"/>
      <c r="G3341" s="13"/>
      <c r="I3341" s="13"/>
      <c r="J3341" s="13"/>
      <c r="K3341" s="13"/>
      <c r="M3341" s="13"/>
      <c r="N3341" s="13"/>
    </row>
    <row r="3342" spans="1:14" ht="15.75" customHeight="1">
      <c r="A3342" s="2"/>
      <c r="B3342" s="2"/>
      <c r="C3342" s="2"/>
      <c r="G3342" s="13"/>
      <c r="I3342" s="13"/>
      <c r="J3342" s="13"/>
      <c r="K3342" s="13"/>
      <c r="M3342" s="13"/>
      <c r="N3342" s="13"/>
    </row>
    <row r="3343" spans="1:14" ht="15.75" customHeight="1">
      <c r="A3343" s="2"/>
      <c r="B3343" s="2"/>
      <c r="C3343" s="2"/>
      <c r="G3343" s="13"/>
      <c r="I3343" s="13"/>
      <c r="J3343" s="13"/>
      <c r="K3343" s="13"/>
      <c r="M3343" s="13"/>
      <c r="N3343" s="13"/>
    </row>
    <row r="3344" spans="1:14" ht="15.75" customHeight="1">
      <c r="A3344" s="2"/>
      <c r="B3344" s="2"/>
      <c r="C3344" s="2"/>
      <c r="G3344" s="13"/>
      <c r="I3344" s="13"/>
      <c r="J3344" s="13"/>
      <c r="K3344" s="13"/>
      <c r="M3344" s="13"/>
      <c r="N3344" s="13"/>
    </row>
    <row r="3345" spans="1:14" ht="15.75" customHeight="1">
      <c r="A3345" s="2"/>
      <c r="B3345" s="2"/>
      <c r="C3345" s="2"/>
      <c r="G3345" s="13"/>
      <c r="I3345" s="13"/>
      <c r="J3345" s="13"/>
      <c r="K3345" s="13"/>
      <c r="M3345" s="13"/>
      <c r="N3345" s="13"/>
    </row>
    <row r="3346" spans="1:14" ht="15.75" customHeight="1">
      <c r="A3346" s="2"/>
      <c r="B3346" s="2"/>
      <c r="C3346" s="2"/>
      <c r="G3346" s="13"/>
      <c r="I3346" s="13"/>
      <c r="J3346" s="13"/>
      <c r="K3346" s="13"/>
      <c r="M3346" s="13"/>
      <c r="N3346" s="13"/>
    </row>
    <row r="3347" spans="1:14" ht="15.75" customHeight="1">
      <c r="A3347" s="2"/>
      <c r="B3347" s="2"/>
      <c r="C3347" s="2"/>
      <c r="G3347" s="13"/>
      <c r="I3347" s="13"/>
      <c r="J3347" s="13"/>
      <c r="K3347" s="13"/>
      <c r="M3347" s="13"/>
      <c r="N3347" s="13"/>
    </row>
    <row r="3348" spans="1:14" ht="15.75" customHeight="1">
      <c r="A3348" s="2"/>
      <c r="B3348" s="2"/>
      <c r="C3348" s="2"/>
      <c r="G3348" s="13"/>
      <c r="I3348" s="13"/>
      <c r="J3348" s="13"/>
      <c r="K3348" s="13"/>
      <c r="M3348" s="13"/>
      <c r="N3348" s="13"/>
    </row>
    <row r="3349" spans="1:14" ht="15.75" customHeight="1">
      <c r="A3349" s="2"/>
      <c r="B3349" s="2"/>
      <c r="C3349" s="2"/>
      <c r="G3349" s="13"/>
      <c r="I3349" s="13"/>
      <c r="J3349" s="13"/>
      <c r="K3349" s="13"/>
      <c r="M3349" s="13"/>
      <c r="N3349" s="13"/>
    </row>
    <row r="3350" spans="1:14" ht="15.75" customHeight="1">
      <c r="A3350" s="2"/>
      <c r="B3350" s="2"/>
      <c r="C3350" s="2"/>
      <c r="G3350" s="13"/>
      <c r="I3350" s="13"/>
      <c r="J3350" s="13"/>
      <c r="K3350" s="13"/>
      <c r="M3350" s="13"/>
      <c r="N3350" s="13"/>
    </row>
    <row r="3351" spans="1:14" ht="15.75" customHeight="1">
      <c r="A3351" s="2"/>
      <c r="B3351" s="2"/>
      <c r="C3351" s="2"/>
      <c r="G3351" s="13"/>
      <c r="I3351" s="13"/>
      <c r="J3351" s="13"/>
      <c r="K3351" s="13"/>
      <c r="M3351" s="13"/>
      <c r="N3351" s="13"/>
    </row>
    <row r="3352" spans="1:14" ht="15.75" customHeight="1">
      <c r="A3352" s="2"/>
      <c r="B3352" s="2"/>
      <c r="C3352" s="2"/>
      <c r="G3352" s="13"/>
      <c r="I3352" s="13"/>
      <c r="J3352" s="13"/>
      <c r="K3352" s="13"/>
      <c r="M3352" s="13"/>
      <c r="N3352" s="13"/>
    </row>
    <row r="3353" spans="1:14" ht="15.75" customHeight="1">
      <c r="A3353" s="2"/>
      <c r="B3353" s="2"/>
      <c r="C3353" s="2"/>
      <c r="G3353" s="13"/>
      <c r="I3353" s="13"/>
      <c r="J3353" s="13"/>
      <c r="K3353" s="13"/>
      <c r="M3353" s="13"/>
      <c r="N3353" s="13"/>
    </row>
    <row r="3354" spans="1:14" ht="15.75" customHeight="1">
      <c r="A3354" s="2"/>
      <c r="B3354" s="2"/>
      <c r="C3354" s="2"/>
      <c r="G3354" s="13"/>
      <c r="I3354" s="13"/>
      <c r="J3354" s="13"/>
      <c r="K3354" s="13"/>
      <c r="M3354" s="13"/>
      <c r="N3354" s="13"/>
    </row>
    <row r="3355" spans="1:14" ht="15.75" customHeight="1">
      <c r="A3355" s="2"/>
      <c r="B3355" s="2"/>
      <c r="C3355" s="2"/>
      <c r="G3355" s="13"/>
      <c r="I3355" s="13"/>
      <c r="J3355" s="13"/>
      <c r="K3355" s="13"/>
      <c r="M3355" s="13"/>
      <c r="N3355" s="13"/>
    </row>
    <row r="3356" spans="1:14" ht="15.75" customHeight="1">
      <c r="A3356" s="2"/>
      <c r="B3356" s="2"/>
      <c r="C3356" s="2"/>
      <c r="G3356" s="13"/>
      <c r="I3356" s="13"/>
      <c r="J3356" s="13"/>
      <c r="K3356" s="13"/>
      <c r="M3356" s="13"/>
      <c r="N3356" s="13"/>
    </row>
    <row r="3357" spans="1:14" ht="15.75" customHeight="1">
      <c r="A3357" s="2"/>
      <c r="B3357" s="2"/>
      <c r="C3357" s="2"/>
      <c r="G3357" s="13"/>
      <c r="I3357" s="13"/>
      <c r="J3357" s="13"/>
      <c r="K3357" s="13"/>
      <c r="M3357" s="13"/>
      <c r="N3357" s="13"/>
    </row>
    <row r="3358" spans="1:14" ht="15.75" customHeight="1">
      <c r="A3358" s="2"/>
      <c r="B3358" s="2"/>
      <c r="C3358" s="2"/>
      <c r="G3358" s="13"/>
      <c r="I3358" s="13"/>
      <c r="J3358" s="13"/>
      <c r="K3358" s="13"/>
      <c r="M3358" s="13"/>
      <c r="N3358" s="13"/>
    </row>
    <row r="3359" spans="1:14" ht="15.75" customHeight="1">
      <c r="A3359" s="2"/>
      <c r="B3359" s="2"/>
      <c r="C3359" s="2"/>
      <c r="G3359" s="13"/>
      <c r="I3359" s="13"/>
      <c r="J3359" s="13"/>
      <c r="K3359" s="13"/>
      <c r="M3359" s="13"/>
      <c r="N3359" s="13"/>
    </row>
    <row r="3360" spans="1:14" ht="15.75" customHeight="1">
      <c r="A3360" s="2"/>
      <c r="B3360" s="2"/>
      <c r="C3360" s="2"/>
      <c r="G3360" s="13"/>
      <c r="I3360" s="13"/>
      <c r="J3360" s="13"/>
      <c r="K3360" s="13"/>
      <c r="M3360" s="13"/>
      <c r="N3360" s="13"/>
    </row>
    <row r="3361" spans="1:14" ht="15.75" customHeight="1">
      <c r="A3361" s="2"/>
      <c r="B3361" s="2"/>
      <c r="C3361" s="2"/>
      <c r="G3361" s="13"/>
      <c r="I3361" s="13"/>
      <c r="J3361" s="13"/>
      <c r="K3361" s="13"/>
      <c r="M3361" s="13"/>
      <c r="N3361" s="13"/>
    </row>
    <row r="3362" spans="1:14" ht="15.75" customHeight="1">
      <c r="A3362" s="2"/>
      <c r="B3362" s="2"/>
      <c r="C3362" s="2"/>
      <c r="G3362" s="13"/>
      <c r="I3362" s="13"/>
      <c r="J3362" s="13"/>
      <c r="K3362" s="13"/>
      <c r="M3362" s="13"/>
      <c r="N3362" s="13"/>
    </row>
    <row r="3363" spans="1:14" ht="15.75" customHeight="1">
      <c r="A3363" s="2"/>
      <c r="B3363" s="2"/>
      <c r="C3363" s="2"/>
      <c r="G3363" s="13"/>
      <c r="I3363" s="13"/>
      <c r="J3363" s="13"/>
      <c r="K3363" s="13"/>
      <c r="M3363" s="13"/>
      <c r="N3363" s="13"/>
    </row>
    <row r="3364" spans="1:14" ht="15.75" customHeight="1">
      <c r="A3364" s="2"/>
      <c r="B3364" s="2"/>
      <c r="C3364" s="2"/>
      <c r="G3364" s="13"/>
      <c r="I3364" s="13"/>
      <c r="J3364" s="13"/>
      <c r="K3364" s="13"/>
      <c r="M3364" s="13"/>
      <c r="N3364" s="13"/>
    </row>
    <row r="3365" spans="1:14" ht="15.75" customHeight="1">
      <c r="A3365" s="2"/>
      <c r="B3365" s="2"/>
      <c r="C3365" s="2"/>
      <c r="G3365" s="13"/>
      <c r="I3365" s="13"/>
      <c r="J3365" s="13"/>
      <c r="K3365" s="13"/>
      <c r="M3365" s="13"/>
      <c r="N3365" s="13"/>
    </row>
    <row r="3366" spans="1:14" ht="15.75" customHeight="1">
      <c r="A3366" s="2"/>
      <c r="B3366" s="2"/>
      <c r="C3366" s="2"/>
      <c r="G3366" s="13"/>
      <c r="I3366" s="13"/>
      <c r="J3366" s="13"/>
      <c r="K3366" s="13"/>
      <c r="M3366" s="13"/>
      <c r="N3366" s="13"/>
    </row>
    <row r="3367" spans="1:14" ht="15.75" customHeight="1">
      <c r="A3367" s="2"/>
      <c r="B3367" s="2"/>
      <c r="C3367" s="2"/>
      <c r="G3367" s="13"/>
      <c r="I3367" s="13"/>
      <c r="J3367" s="13"/>
      <c r="K3367" s="13"/>
      <c r="M3367" s="13"/>
      <c r="N3367" s="13"/>
    </row>
    <row r="3368" spans="1:14" ht="15.75" customHeight="1">
      <c r="A3368" s="2"/>
      <c r="B3368" s="2"/>
      <c r="C3368" s="2"/>
      <c r="G3368" s="13"/>
      <c r="I3368" s="13"/>
      <c r="J3368" s="13"/>
      <c r="K3368" s="13"/>
      <c r="M3368" s="13"/>
      <c r="N3368" s="13"/>
    </row>
    <row r="3369" spans="1:14" ht="15.75" customHeight="1">
      <c r="A3369" s="2"/>
      <c r="B3369" s="2"/>
      <c r="C3369" s="2"/>
      <c r="G3369" s="13"/>
      <c r="I3369" s="13"/>
      <c r="J3369" s="13"/>
      <c r="K3369" s="13"/>
      <c r="M3369" s="13"/>
      <c r="N3369" s="13"/>
    </row>
    <row r="3370" spans="1:14" ht="15.75" customHeight="1">
      <c r="A3370" s="2"/>
      <c r="B3370" s="2"/>
      <c r="C3370" s="2"/>
      <c r="G3370" s="13"/>
      <c r="I3370" s="13"/>
      <c r="J3370" s="13"/>
      <c r="K3370" s="13"/>
      <c r="M3370" s="13"/>
      <c r="N3370" s="13"/>
    </row>
    <row r="3371" spans="1:14" ht="15.75" customHeight="1">
      <c r="A3371" s="2"/>
      <c r="B3371" s="2"/>
      <c r="C3371" s="2"/>
      <c r="G3371" s="13"/>
      <c r="I3371" s="13"/>
      <c r="J3371" s="13"/>
      <c r="K3371" s="13"/>
      <c r="M3371" s="13"/>
      <c r="N3371" s="13"/>
    </row>
    <row r="3372" spans="1:14" ht="15.75" customHeight="1">
      <c r="A3372" s="2"/>
      <c r="B3372" s="2"/>
      <c r="C3372" s="2"/>
      <c r="G3372" s="13"/>
      <c r="I3372" s="13"/>
      <c r="J3372" s="13"/>
      <c r="K3372" s="13"/>
      <c r="M3372" s="13"/>
      <c r="N3372" s="13"/>
    </row>
    <row r="3373" spans="1:14" ht="15.75" customHeight="1">
      <c r="A3373" s="2"/>
      <c r="B3373" s="2"/>
      <c r="C3373" s="2"/>
      <c r="G3373" s="13"/>
      <c r="I3373" s="13"/>
      <c r="J3373" s="13"/>
      <c r="K3373" s="13"/>
      <c r="M3373" s="13"/>
      <c r="N3373" s="13"/>
    </row>
    <row r="3374" spans="1:14" ht="15.75" customHeight="1">
      <c r="A3374" s="2"/>
      <c r="B3374" s="2"/>
      <c r="C3374" s="2"/>
      <c r="G3374" s="13"/>
      <c r="I3374" s="13"/>
      <c r="J3374" s="13"/>
      <c r="K3374" s="13"/>
      <c r="M3374" s="13"/>
      <c r="N3374" s="13"/>
    </row>
    <row r="3375" spans="1:14" ht="15.75" customHeight="1">
      <c r="A3375" s="2"/>
      <c r="B3375" s="2"/>
      <c r="C3375" s="2"/>
      <c r="G3375" s="13"/>
      <c r="I3375" s="13"/>
      <c r="J3375" s="13"/>
      <c r="K3375" s="13"/>
      <c r="M3375" s="13"/>
      <c r="N3375" s="13"/>
    </row>
    <row r="3376" spans="1:14" ht="15.75" customHeight="1">
      <c r="A3376" s="2"/>
      <c r="B3376" s="2"/>
      <c r="C3376" s="2"/>
      <c r="G3376" s="13"/>
      <c r="I3376" s="13"/>
      <c r="J3376" s="13"/>
      <c r="K3376" s="13"/>
      <c r="M3376" s="13"/>
      <c r="N3376" s="13"/>
    </row>
    <row r="3377" spans="1:14" ht="15.75" customHeight="1">
      <c r="A3377" s="2"/>
      <c r="B3377" s="2"/>
      <c r="C3377" s="2"/>
      <c r="G3377" s="13"/>
      <c r="I3377" s="13"/>
      <c r="J3377" s="13"/>
      <c r="K3377" s="13"/>
      <c r="M3377" s="13"/>
      <c r="N3377" s="13"/>
    </row>
    <row r="3378" spans="1:14" ht="15.75" customHeight="1">
      <c r="A3378" s="2"/>
      <c r="B3378" s="2"/>
      <c r="C3378" s="2"/>
      <c r="G3378" s="13"/>
      <c r="I3378" s="13"/>
      <c r="J3378" s="13"/>
      <c r="K3378" s="13"/>
      <c r="M3378" s="13"/>
      <c r="N3378" s="13"/>
    </row>
    <row r="3379" spans="1:14" ht="15.75" customHeight="1">
      <c r="A3379" s="2"/>
      <c r="B3379" s="2"/>
      <c r="C3379" s="2"/>
      <c r="G3379" s="13"/>
      <c r="I3379" s="13"/>
      <c r="J3379" s="13"/>
      <c r="K3379" s="13"/>
      <c r="M3379" s="13"/>
      <c r="N3379" s="13"/>
    </row>
    <row r="3380" spans="1:14" ht="15.75" customHeight="1">
      <c r="A3380" s="2"/>
      <c r="B3380" s="2"/>
      <c r="C3380" s="2"/>
      <c r="G3380" s="13"/>
      <c r="I3380" s="13"/>
      <c r="J3380" s="13"/>
      <c r="K3380" s="13"/>
      <c r="M3380" s="13"/>
      <c r="N3380" s="13"/>
    </row>
    <row r="3381" spans="1:14" ht="15.75" customHeight="1">
      <c r="A3381" s="2"/>
      <c r="B3381" s="2"/>
      <c r="C3381" s="2"/>
      <c r="G3381" s="13"/>
      <c r="I3381" s="13"/>
      <c r="J3381" s="13"/>
      <c r="K3381" s="13"/>
      <c r="M3381" s="13"/>
      <c r="N3381" s="13"/>
    </row>
    <row r="3382" spans="1:14" ht="15.75" customHeight="1">
      <c r="A3382" s="2"/>
      <c r="B3382" s="2"/>
      <c r="C3382" s="2"/>
      <c r="G3382" s="13"/>
      <c r="I3382" s="13"/>
      <c r="J3382" s="13"/>
      <c r="K3382" s="13"/>
      <c r="M3382" s="13"/>
      <c r="N3382" s="13"/>
    </row>
    <row r="3383" spans="1:14" ht="15.75" customHeight="1">
      <c r="A3383" s="2"/>
      <c r="B3383" s="2"/>
      <c r="C3383" s="2"/>
      <c r="G3383" s="13"/>
      <c r="I3383" s="13"/>
      <c r="J3383" s="13"/>
      <c r="K3383" s="13"/>
      <c r="M3383" s="13"/>
      <c r="N3383" s="13"/>
    </row>
    <row r="3384" spans="1:14" ht="15.75" customHeight="1">
      <c r="A3384" s="2"/>
      <c r="B3384" s="2"/>
      <c r="C3384" s="2"/>
      <c r="G3384" s="13"/>
      <c r="I3384" s="13"/>
      <c r="J3384" s="13"/>
      <c r="K3384" s="13"/>
      <c r="M3384" s="13"/>
      <c r="N3384" s="13"/>
    </row>
    <row r="3385" spans="1:14" ht="15.75" customHeight="1">
      <c r="A3385" s="2"/>
      <c r="B3385" s="2"/>
      <c r="C3385" s="2"/>
      <c r="G3385" s="13"/>
      <c r="I3385" s="13"/>
      <c r="J3385" s="13"/>
      <c r="K3385" s="13"/>
      <c r="M3385" s="13"/>
      <c r="N3385" s="13"/>
    </row>
    <row r="3386" spans="1:14" ht="15.75" customHeight="1">
      <c r="A3386" s="2"/>
      <c r="B3386" s="2"/>
      <c r="C3386" s="2"/>
      <c r="G3386" s="13"/>
      <c r="I3386" s="13"/>
      <c r="J3386" s="13"/>
      <c r="K3386" s="13"/>
      <c r="M3386" s="13"/>
      <c r="N3386" s="13"/>
    </row>
    <row r="3387" spans="1:14" ht="15.75" customHeight="1">
      <c r="A3387" s="2"/>
      <c r="B3387" s="2"/>
      <c r="C3387" s="2"/>
      <c r="G3387" s="13"/>
      <c r="I3387" s="13"/>
      <c r="J3387" s="13"/>
      <c r="K3387" s="13"/>
      <c r="M3387" s="13"/>
      <c r="N3387" s="13"/>
    </row>
    <row r="3388" spans="1:14" ht="15.75" customHeight="1">
      <c r="A3388" s="2"/>
      <c r="B3388" s="2"/>
      <c r="C3388" s="2"/>
      <c r="G3388" s="13"/>
      <c r="I3388" s="13"/>
      <c r="J3388" s="13"/>
      <c r="K3388" s="13"/>
      <c r="M3388" s="13"/>
      <c r="N3388" s="13"/>
    </row>
    <row r="3389" spans="1:14" ht="15.75" customHeight="1">
      <c r="A3389" s="2"/>
      <c r="B3389" s="2"/>
      <c r="C3389" s="2"/>
      <c r="G3389" s="13"/>
      <c r="I3389" s="13"/>
      <c r="J3389" s="13"/>
      <c r="K3389" s="13"/>
      <c r="M3389" s="13"/>
      <c r="N3389" s="13"/>
    </row>
    <row r="3390" spans="1:14" ht="15.75" customHeight="1">
      <c r="A3390" s="2"/>
      <c r="B3390" s="2"/>
      <c r="C3390" s="2"/>
      <c r="G3390" s="13"/>
      <c r="I3390" s="13"/>
      <c r="J3390" s="13"/>
      <c r="K3390" s="13"/>
      <c r="M3390" s="13"/>
      <c r="N3390" s="13"/>
    </row>
    <row r="3391" spans="1:14" ht="15.75" customHeight="1">
      <c r="A3391" s="2"/>
      <c r="B3391" s="2"/>
      <c r="C3391" s="2"/>
      <c r="G3391" s="13"/>
      <c r="I3391" s="13"/>
      <c r="J3391" s="13"/>
      <c r="K3391" s="13"/>
      <c r="M3391" s="13"/>
      <c r="N3391" s="13"/>
    </row>
    <row r="3392" spans="1:14" ht="15.75" customHeight="1">
      <c r="A3392" s="2"/>
      <c r="B3392" s="2"/>
      <c r="C3392" s="2"/>
      <c r="G3392" s="13"/>
      <c r="I3392" s="13"/>
      <c r="J3392" s="13"/>
      <c r="K3392" s="13"/>
      <c r="M3392" s="13"/>
      <c r="N3392" s="13"/>
    </row>
    <row r="3393" spans="1:14" ht="15.75" customHeight="1">
      <c r="A3393" s="2"/>
      <c r="B3393" s="2"/>
      <c r="C3393" s="2"/>
      <c r="G3393" s="13"/>
      <c r="I3393" s="13"/>
      <c r="J3393" s="13"/>
      <c r="K3393" s="13"/>
      <c r="M3393" s="13"/>
      <c r="N3393" s="13"/>
    </row>
    <row r="3394" spans="1:14" ht="15.75" customHeight="1">
      <c r="A3394" s="2"/>
      <c r="B3394" s="2"/>
      <c r="C3394" s="2"/>
      <c r="G3394" s="13"/>
      <c r="I3394" s="13"/>
      <c r="J3394" s="13"/>
      <c r="K3394" s="13"/>
      <c r="M3394" s="13"/>
      <c r="N3394" s="13"/>
    </row>
    <row r="3395" spans="1:14" ht="15.75" customHeight="1">
      <c r="A3395" s="2"/>
      <c r="B3395" s="2"/>
      <c r="C3395" s="2"/>
      <c r="G3395" s="13"/>
      <c r="I3395" s="13"/>
      <c r="J3395" s="13"/>
      <c r="K3395" s="13"/>
      <c r="M3395" s="13"/>
      <c r="N3395" s="13"/>
    </row>
    <row r="3396" spans="1:14" ht="15.75" customHeight="1">
      <c r="A3396" s="2"/>
      <c r="B3396" s="2"/>
      <c r="C3396" s="2"/>
      <c r="G3396" s="13"/>
      <c r="I3396" s="13"/>
      <c r="J3396" s="13"/>
      <c r="K3396" s="13"/>
      <c r="M3396" s="13"/>
      <c r="N3396" s="13"/>
    </row>
    <row r="3397" spans="1:14" ht="15.75" customHeight="1">
      <c r="A3397" s="2"/>
      <c r="B3397" s="2"/>
      <c r="C3397" s="2"/>
      <c r="G3397" s="13"/>
      <c r="I3397" s="13"/>
      <c r="J3397" s="13"/>
      <c r="K3397" s="13"/>
      <c r="M3397" s="13"/>
      <c r="N3397" s="13"/>
    </row>
    <row r="3398" spans="1:14" ht="15.75" customHeight="1">
      <c r="A3398" s="2"/>
      <c r="B3398" s="2"/>
      <c r="C3398" s="2"/>
      <c r="G3398" s="13"/>
      <c r="I3398" s="13"/>
      <c r="J3398" s="13"/>
      <c r="K3398" s="13"/>
      <c r="M3398" s="13"/>
      <c r="N3398" s="13"/>
    </row>
    <row r="3399" spans="1:14" ht="15.75" customHeight="1">
      <c r="A3399" s="2"/>
      <c r="B3399" s="2"/>
      <c r="C3399" s="2"/>
      <c r="G3399" s="13"/>
      <c r="I3399" s="13"/>
      <c r="J3399" s="13"/>
      <c r="K3399" s="13"/>
      <c r="M3399" s="13"/>
      <c r="N3399" s="13"/>
    </row>
    <row r="3400" spans="1:14" ht="15.75" customHeight="1">
      <c r="A3400" s="2"/>
      <c r="B3400" s="2"/>
      <c r="C3400" s="2"/>
      <c r="G3400" s="13"/>
      <c r="I3400" s="13"/>
      <c r="J3400" s="13"/>
      <c r="K3400" s="13"/>
      <c r="M3400" s="13"/>
      <c r="N3400" s="13"/>
    </row>
    <row r="3401" spans="1:14" ht="15.75" customHeight="1">
      <c r="A3401" s="2"/>
      <c r="B3401" s="2"/>
      <c r="C3401" s="2"/>
      <c r="G3401" s="13"/>
      <c r="I3401" s="13"/>
      <c r="J3401" s="13"/>
      <c r="K3401" s="13"/>
      <c r="M3401" s="13"/>
      <c r="N3401" s="13"/>
    </row>
    <row r="3402" spans="1:14" ht="15.75" customHeight="1">
      <c r="A3402" s="2"/>
      <c r="B3402" s="2"/>
      <c r="C3402" s="2"/>
      <c r="G3402" s="13"/>
      <c r="I3402" s="13"/>
      <c r="J3402" s="13"/>
      <c r="K3402" s="13"/>
      <c r="M3402" s="13"/>
      <c r="N3402" s="13"/>
    </row>
    <row r="3403" spans="1:14" ht="15.75" customHeight="1">
      <c r="A3403" s="2"/>
      <c r="B3403" s="2"/>
      <c r="C3403" s="2"/>
      <c r="G3403" s="13"/>
      <c r="I3403" s="13"/>
      <c r="J3403" s="13"/>
      <c r="K3403" s="13"/>
      <c r="M3403" s="13"/>
      <c r="N3403" s="13"/>
    </row>
    <row r="3404" spans="1:14" ht="15.75" customHeight="1">
      <c r="A3404" s="2"/>
      <c r="B3404" s="2"/>
      <c r="C3404" s="2"/>
      <c r="G3404" s="13"/>
      <c r="I3404" s="13"/>
      <c r="J3404" s="13"/>
      <c r="K3404" s="13"/>
      <c r="M3404" s="13"/>
      <c r="N3404" s="13"/>
    </row>
    <row r="3405" spans="1:14" ht="15.75" customHeight="1">
      <c r="A3405" s="2"/>
      <c r="B3405" s="2"/>
      <c r="C3405" s="2"/>
      <c r="G3405" s="13"/>
      <c r="I3405" s="13"/>
      <c r="J3405" s="13"/>
      <c r="K3405" s="13"/>
      <c r="M3405" s="13"/>
      <c r="N3405" s="13"/>
    </row>
    <row r="3406" spans="1:14" ht="15.75" customHeight="1">
      <c r="A3406" s="2"/>
      <c r="B3406" s="2"/>
      <c r="C3406" s="2"/>
      <c r="G3406" s="13"/>
      <c r="I3406" s="13"/>
      <c r="J3406" s="13"/>
      <c r="K3406" s="13"/>
      <c r="M3406" s="13"/>
      <c r="N3406" s="13"/>
    </row>
    <row r="3407" spans="1:14" ht="15.75" customHeight="1">
      <c r="A3407" s="2"/>
      <c r="B3407" s="2"/>
      <c r="C3407" s="2"/>
      <c r="G3407" s="13"/>
      <c r="I3407" s="13"/>
      <c r="J3407" s="13"/>
      <c r="K3407" s="13"/>
      <c r="M3407" s="13"/>
      <c r="N3407" s="13"/>
    </row>
    <row r="3408" spans="1:14" ht="15.75" customHeight="1">
      <c r="A3408" s="2"/>
      <c r="B3408" s="2"/>
      <c r="C3408" s="2"/>
      <c r="G3408" s="13"/>
      <c r="I3408" s="13"/>
      <c r="J3408" s="13"/>
      <c r="K3408" s="13"/>
      <c r="M3408" s="13"/>
      <c r="N3408" s="13"/>
    </row>
    <row r="3409" spans="1:14" ht="15.75" customHeight="1">
      <c r="A3409" s="2"/>
      <c r="B3409" s="2"/>
      <c r="C3409" s="2"/>
      <c r="G3409" s="13"/>
      <c r="I3409" s="13"/>
      <c r="J3409" s="13"/>
      <c r="K3409" s="13"/>
      <c r="M3409" s="13"/>
      <c r="N3409" s="13"/>
    </row>
    <row r="3410" spans="1:14" ht="15.75" customHeight="1">
      <c r="A3410" s="2"/>
      <c r="B3410" s="2"/>
      <c r="C3410" s="2"/>
      <c r="G3410" s="13"/>
      <c r="I3410" s="13"/>
      <c r="J3410" s="13"/>
      <c r="K3410" s="13"/>
      <c r="M3410" s="13"/>
      <c r="N3410" s="13"/>
    </row>
    <row r="3411" spans="1:14" ht="15.75" customHeight="1">
      <c r="A3411" s="2"/>
      <c r="B3411" s="2"/>
      <c r="C3411" s="2"/>
      <c r="G3411" s="13"/>
      <c r="I3411" s="13"/>
      <c r="J3411" s="13"/>
      <c r="K3411" s="13"/>
      <c r="M3411" s="13"/>
      <c r="N3411" s="13"/>
    </row>
    <row r="3412" spans="1:14" ht="15.75" customHeight="1">
      <c r="A3412" s="2"/>
      <c r="B3412" s="2"/>
      <c r="C3412" s="2"/>
      <c r="G3412" s="13"/>
      <c r="I3412" s="13"/>
      <c r="J3412" s="13"/>
      <c r="K3412" s="13"/>
      <c r="M3412" s="13"/>
      <c r="N3412" s="13"/>
    </row>
    <row r="3413" spans="1:14" ht="15.75" customHeight="1">
      <c r="A3413" s="2"/>
      <c r="B3413" s="2"/>
      <c r="C3413" s="2"/>
      <c r="G3413" s="13"/>
      <c r="I3413" s="13"/>
      <c r="J3413" s="13"/>
      <c r="K3413" s="13"/>
      <c r="M3413" s="13"/>
      <c r="N3413" s="13"/>
    </row>
    <row r="3414" spans="1:14" ht="15.75" customHeight="1">
      <c r="A3414" s="2"/>
      <c r="B3414" s="2"/>
      <c r="C3414" s="2"/>
      <c r="G3414" s="13"/>
      <c r="I3414" s="13"/>
      <c r="J3414" s="13"/>
      <c r="K3414" s="13"/>
      <c r="M3414" s="13"/>
      <c r="N3414" s="13"/>
    </row>
    <row r="3415" spans="1:14" ht="15.75" customHeight="1">
      <c r="A3415" s="2"/>
      <c r="B3415" s="2"/>
      <c r="C3415" s="2"/>
      <c r="G3415" s="13"/>
      <c r="I3415" s="13"/>
      <c r="J3415" s="13"/>
      <c r="K3415" s="13"/>
      <c r="M3415" s="13"/>
      <c r="N3415" s="13"/>
    </row>
    <row r="3416" spans="1:14" ht="15.75" customHeight="1">
      <c r="A3416" s="2"/>
      <c r="B3416" s="2"/>
      <c r="C3416" s="2"/>
      <c r="G3416" s="13"/>
      <c r="I3416" s="13"/>
      <c r="J3416" s="13"/>
      <c r="K3416" s="13"/>
      <c r="M3416" s="13"/>
      <c r="N3416" s="13"/>
    </row>
    <row r="3417" spans="1:14" ht="15.75" customHeight="1">
      <c r="A3417" s="2"/>
      <c r="B3417" s="2"/>
      <c r="C3417" s="2"/>
      <c r="G3417" s="13"/>
      <c r="I3417" s="13"/>
      <c r="J3417" s="13"/>
      <c r="K3417" s="13"/>
      <c r="M3417" s="13"/>
      <c r="N3417" s="13"/>
    </row>
    <row r="3418" spans="1:14" ht="15.75" customHeight="1">
      <c r="A3418" s="2"/>
      <c r="B3418" s="2"/>
      <c r="C3418" s="2"/>
      <c r="G3418" s="13"/>
      <c r="I3418" s="13"/>
      <c r="J3418" s="13"/>
      <c r="K3418" s="13"/>
      <c r="M3418" s="13"/>
      <c r="N3418" s="13"/>
    </row>
    <row r="3419" spans="1:14" ht="15.75" customHeight="1">
      <c r="A3419" s="2"/>
      <c r="B3419" s="2"/>
      <c r="C3419" s="2"/>
      <c r="G3419" s="13"/>
      <c r="I3419" s="13"/>
      <c r="J3419" s="13"/>
      <c r="K3419" s="13"/>
      <c r="M3419" s="13"/>
      <c r="N3419" s="13"/>
    </row>
    <row r="3420" spans="1:14" ht="15.75" customHeight="1">
      <c r="A3420" s="2"/>
      <c r="B3420" s="2"/>
      <c r="C3420" s="2"/>
      <c r="G3420" s="13"/>
      <c r="I3420" s="13"/>
      <c r="J3420" s="13"/>
      <c r="K3420" s="13"/>
      <c r="M3420" s="13"/>
      <c r="N3420" s="13"/>
    </row>
    <row r="3421" spans="1:14" ht="15.75" customHeight="1">
      <c r="A3421" s="2"/>
      <c r="B3421" s="2"/>
      <c r="C3421" s="2"/>
      <c r="G3421" s="13"/>
      <c r="I3421" s="13"/>
      <c r="J3421" s="13"/>
      <c r="K3421" s="13"/>
      <c r="M3421" s="13"/>
      <c r="N3421" s="13"/>
    </row>
    <row r="3422" spans="1:14" ht="15.75" customHeight="1">
      <c r="A3422" s="2"/>
      <c r="B3422" s="2"/>
      <c r="C3422" s="2"/>
      <c r="G3422" s="13"/>
      <c r="I3422" s="13"/>
      <c r="J3422" s="13"/>
      <c r="K3422" s="13"/>
      <c r="M3422" s="13"/>
      <c r="N3422" s="13"/>
    </row>
    <row r="3423" spans="1:14" ht="15.75" customHeight="1">
      <c r="A3423" s="2"/>
      <c r="B3423" s="2"/>
      <c r="C3423" s="2"/>
      <c r="G3423" s="13"/>
      <c r="I3423" s="13"/>
      <c r="J3423" s="13"/>
      <c r="K3423" s="13"/>
      <c r="M3423" s="13"/>
      <c r="N3423" s="13"/>
    </row>
    <row r="3424" spans="1:14" ht="15.75" customHeight="1">
      <c r="A3424" s="2"/>
      <c r="B3424" s="2"/>
      <c r="C3424" s="2"/>
      <c r="G3424" s="13"/>
      <c r="I3424" s="13"/>
      <c r="J3424" s="13"/>
      <c r="K3424" s="13"/>
      <c r="M3424" s="13"/>
      <c r="N3424" s="13"/>
    </row>
    <row r="3425" spans="1:14" ht="15.75" customHeight="1">
      <c r="A3425" s="2"/>
      <c r="B3425" s="2"/>
      <c r="C3425" s="2"/>
      <c r="G3425" s="13"/>
      <c r="I3425" s="13"/>
      <c r="J3425" s="13"/>
      <c r="K3425" s="13"/>
      <c r="M3425" s="13"/>
      <c r="N3425" s="13"/>
    </row>
    <row r="3426" spans="1:14" ht="15.75" customHeight="1">
      <c r="A3426" s="2"/>
      <c r="B3426" s="2"/>
      <c r="C3426" s="2"/>
      <c r="G3426" s="13"/>
      <c r="I3426" s="13"/>
      <c r="J3426" s="13"/>
      <c r="K3426" s="13"/>
      <c r="M3426" s="13"/>
      <c r="N3426" s="13"/>
    </row>
    <row r="3427" spans="1:14" ht="15.75" customHeight="1">
      <c r="A3427" s="2"/>
      <c r="B3427" s="2"/>
      <c r="C3427" s="2"/>
      <c r="G3427" s="13"/>
      <c r="I3427" s="13"/>
      <c r="J3427" s="13"/>
      <c r="K3427" s="13"/>
      <c r="M3427" s="13"/>
      <c r="N3427" s="13"/>
    </row>
    <row r="3428" spans="1:14" ht="15.75" customHeight="1">
      <c r="A3428" s="2"/>
      <c r="B3428" s="2"/>
      <c r="C3428" s="2"/>
      <c r="G3428" s="13"/>
      <c r="I3428" s="13"/>
      <c r="J3428" s="13"/>
      <c r="K3428" s="13"/>
      <c r="M3428" s="13"/>
      <c r="N3428" s="13"/>
    </row>
    <row r="3429" spans="1:14" ht="15.75" customHeight="1">
      <c r="A3429" s="2"/>
      <c r="B3429" s="2"/>
      <c r="C3429" s="2"/>
      <c r="G3429" s="13"/>
      <c r="I3429" s="13"/>
      <c r="J3429" s="13"/>
      <c r="K3429" s="13"/>
      <c r="M3429" s="13"/>
      <c r="N3429" s="13"/>
    </row>
    <row r="3430" spans="1:14" ht="15.75" customHeight="1">
      <c r="A3430" s="2"/>
      <c r="B3430" s="2"/>
      <c r="C3430" s="2"/>
      <c r="G3430" s="13"/>
      <c r="I3430" s="13"/>
      <c r="J3430" s="13"/>
      <c r="K3430" s="13"/>
      <c r="M3430" s="13"/>
      <c r="N3430" s="13"/>
    </row>
    <row r="3431" spans="1:14" ht="15.75" customHeight="1">
      <c r="A3431" s="2"/>
      <c r="B3431" s="2"/>
      <c r="C3431" s="2"/>
      <c r="G3431" s="13"/>
      <c r="I3431" s="13"/>
      <c r="J3431" s="13"/>
      <c r="K3431" s="13"/>
      <c r="M3431" s="13"/>
      <c r="N3431" s="13"/>
    </row>
    <row r="3432" spans="1:14" ht="15.75" customHeight="1">
      <c r="A3432" s="2"/>
      <c r="B3432" s="2"/>
      <c r="C3432" s="2"/>
      <c r="G3432" s="13"/>
      <c r="I3432" s="13"/>
      <c r="J3432" s="13"/>
      <c r="K3432" s="13"/>
      <c r="M3432" s="13"/>
      <c r="N3432" s="13"/>
    </row>
    <row r="3433" spans="1:14" ht="15.75" customHeight="1">
      <c r="A3433" s="2"/>
      <c r="B3433" s="2"/>
      <c r="C3433" s="2"/>
      <c r="G3433" s="13"/>
      <c r="I3433" s="13"/>
      <c r="J3433" s="13"/>
      <c r="K3433" s="13"/>
      <c r="M3433" s="13"/>
      <c r="N3433" s="13"/>
    </row>
    <row r="3434" spans="1:14" ht="15.75" customHeight="1">
      <c r="A3434" s="2"/>
      <c r="B3434" s="2"/>
      <c r="C3434" s="2"/>
      <c r="G3434" s="13"/>
      <c r="I3434" s="13"/>
      <c r="J3434" s="13"/>
      <c r="K3434" s="13"/>
      <c r="M3434" s="13"/>
      <c r="N3434" s="13"/>
    </row>
    <row r="3435" spans="1:14" ht="15.75" customHeight="1">
      <c r="A3435" s="2"/>
      <c r="B3435" s="2"/>
      <c r="C3435" s="2"/>
      <c r="G3435" s="13"/>
      <c r="I3435" s="13"/>
      <c r="J3435" s="13"/>
      <c r="K3435" s="13"/>
      <c r="M3435" s="13"/>
      <c r="N3435" s="13"/>
    </row>
    <row r="3436" spans="1:14" ht="15.75" customHeight="1">
      <c r="A3436" s="2"/>
      <c r="B3436" s="2"/>
      <c r="C3436" s="2"/>
      <c r="G3436" s="13"/>
      <c r="I3436" s="13"/>
      <c r="J3436" s="13"/>
      <c r="K3436" s="13"/>
      <c r="M3436" s="13"/>
      <c r="N3436" s="13"/>
    </row>
    <row r="3437" spans="1:14" ht="15.75" customHeight="1">
      <c r="A3437" s="2"/>
      <c r="B3437" s="2"/>
      <c r="C3437" s="2"/>
      <c r="G3437" s="13"/>
      <c r="I3437" s="13"/>
      <c r="J3437" s="13"/>
      <c r="K3437" s="13"/>
      <c r="M3437" s="13"/>
      <c r="N3437" s="13"/>
    </row>
    <row r="3438" spans="1:14" ht="15.75" customHeight="1">
      <c r="A3438" s="2"/>
      <c r="B3438" s="2"/>
      <c r="C3438" s="2"/>
      <c r="G3438" s="13"/>
      <c r="I3438" s="13"/>
      <c r="J3438" s="13"/>
      <c r="K3438" s="13"/>
      <c r="M3438" s="13"/>
      <c r="N3438" s="13"/>
    </row>
    <row r="3439" spans="1:14" ht="15.75" customHeight="1">
      <c r="A3439" s="2"/>
      <c r="B3439" s="2"/>
      <c r="C3439" s="2"/>
      <c r="G3439" s="13"/>
      <c r="I3439" s="13"/>
      <c r="J3439" s="13"/>
      <c r="K3439" s="13"/>
      <c r="M3439" s="13"/>
      <c r="N3439" s="13"/>
    </row>
    <row r="3440" spans="1:14" ht="15.75" customHeight="1">
      <c r="A3440" s="2"/>
      <c r="B3440" s="2"/>
      <c r="C3440" s="2"/>
      <c r="G3440" s="13"/>
      <c r="I3440" s="13"/>
      <c r="J3440" s="13"/>
      <c r="K3440" s="13"/>
      <c r="M3440" s="13"/>
      <c r="N3440" s="13"/>
    </row>
    <row r="3441" spans="1:14" ht="15.75" customHeight="1">
      <c r="A3441" s="2"/>
      <c r="B3441" s="2"/>
      <c r="C3441" s="2"/>
      <c r="G3441" s="13"/>
      <c r="I3441" s="13"/>
      <c r="J3441" s="13"/>
      <c r="K3441" s="13"/>
      <c r="M3441" s="13"/>
      <c r="N3441" s="13"/>
    </row>
    <row r="3442" spans="1:14" ht="15.75" customHeight="1">
      <c r="A3442" s="2"/>
      <c r="B3442" s="2"/>
      <c r="C3442" s="2"/>
      <c r="G3442" s="13"/>
      <c r="I3442" s="13"/>
      <c r="J3442" s="13"/>
      <c r="K3442" s="13"/>
      <c r="M3442" s="13"/>
      <c r="N3442" s="13"/>
    </row>
    <row r="3443" spans="1:14" ht="15.75" customHeight="1">
      <c r="A3443" s="2"/>
      <c r="B3443" s="2"/>
      <c r="C3443" s="2"/>
      <c r="G3443" s="13"/>
      <c r="I3443" s="13"/>
      <c r="J3443" s="13"/>
      <c r="K3443" s="13"/>
      <c r="M3443" s="13"/>
      <c r="N3443" s="13"/>
    </row>
    <row r="3444" spans="1:14" ht="15.75" customHeight="1">
      <c r="A3444" s="2"/>
      <c r="B3444" s="2"/>
      <c r="C3444" s="2"/>
      <c r="G3444" s="13"/>
      <c r="I3444" s="13"/>
      <c r="J3444" s="13"/>
      <c r="K3444" s="13"/>
      <c r="M3444" s="13"/>
      <c r="N3444" s="13"/>
    </row>
    <row r="3445" spans="1:14" ht="15.75" customHeight="1">
      <c r="A3445" s="2"/>
      <c r="B3445" s="2"/>
      <c r="C3445" s="2"/>
      <c r="G3445" s="13"/>
      <c r="I3445" s="13"/>
      <c r="J3445" s="13"/>
      <c r="K3445" s="13"/>
      <c r="M3445" s="13"/>
      <c r="N3445" s="13"/>
    </row>
    <row r="3446" spans="1:14" ht="15.75" customHeight="1">
      <c r="A3446" s="2"/>
      <c r="B3446" s="2"/>
      <c r="C3446" s="2"/>
      <c r="G3446" s="13"/>
      <c r="I3446" s="13"/>
      <c r="J3446" s="13"/>
      <c r="K3446" s="13"/>
      <c r="M3446" s="13"/>
      <c r="N3446" s="13"/>
    </row>
    <row r="3447" spans="1:14" ht="15.75" customHeight="1">
      <c r="A3447" s="2"/>
      <c r="B3447" s="2"/>
      <c r="C3447" s="2"/>
      <c r="G3447" s="13"/>
      <c r="I3447" s="13"/>
      <c r="J3447" s="13"/>
      <c r="K3447" s="13"/>
      <c r="M3447" s="13"/>
      <c r="N3447" s="13"/>
    </row>
    <row r="3448" spans="1:14" ht="15.75" customHeight="1">
      <c r="A3448" s="2"/>
      <c r="B3448" s="2"/>
      <c r="C3448" s="2"/>
      <c r="G3448" s="13"/>
      <c r="I3448" s="13"/>
      <c r="J3448" s="13"/>
      <c r="K3448" s="13"/>
      <c r="M3448" s="13"/>
      <c r="N3448" s="13"/>
    </row>
    <row r="3449" spans="1:14" ht="15.75" customHeight="1">
      <c r="A3449" s="2"/>
      <c r="B3449" s="2"/>
      <c r="C3449" s="2"/>
      <c r="G3449" s="13"/>
      <c r="I3449" s="13"/>
      <c r="J3449" s="13"/>
      <c r="K3449" s="13"/>
      <c r="M3449" s="13"/>
      <c r="N3449" s="13"/>
    </row>
    <row r="3450" spans="1:14" ht="15.75" customHeight="1">
      <c r="A3450" s="2"/>
      <c r="B3450" s="2"/>
      <c r="C3450" s="2"/>
      <c r="G3450" s="13"/>
      <c r="I3450" s="13"/>
      <c r="J3450" s="13"/>
      <c r="K3450" s="13"/>
      <c r="M3450" s="13"/>
      <c r="N3450" s="13"/>
    </row>
    <row r="3451" spans="1:14" ht="15.75" customHeight="1">
      <c r="A3451" s="2"/>
      <c r="B3451" s="2"/>
      <c r="C3451" s="2"/>
      <c r="G3451" s="13"/>
      <c r="I3451" s="13"/>
      <c r="J3451" s="13"/>
      <c r="K3451" s="13"/>
      <c r="M3451" s="13"/>
      <c r="N3451" s="13"/>
    </row>
    <row r="3452" spans="1:14" ht="15.75" customHeight="1">
      <c r="A3452" s="2"/>
      <c r="B3452" s="2"/>
      <c r="C3452" s="2"/>
      <c r="G3452" s="13"/>
      <c r="I3452" s="13"/>
      <c r="J3452" s="13"/>
      <c r="K3452" s="13"/>
      <c r="M3452" s="13"/>
      <c r="N3452" s="13"/>
    </row>
    <row r="3453" spans="1:14" ht="15.75" customHeight="1">
      <c r="A3453" s="2"/>
      <c r="B3453" s="2"/>
      <c r="C3453" s="2"/>
      <c r="G3453" s="13"/>
      <c r="I3453" s="13"/>
      <c r="J3453" s="13"/>
      <c r="K3453" s="13"/>
      <c r="M3453" s="13"/>
      <c r="N3453" s="13"/>
    </row>
    <row r="3454" spans="1:14" ht="15.75" customHeight="1">
      <c r="A3454" s="2"/>
      <c r="B3454" s="2"/>
      <c r="C3454" s="2"/>
      <c r="G3454" s="13"/>
      <c r="I3454" s="13"/>
      <c r="J3454" s="13"/>
      <c r="K3454" s="13"/>
      <c r="M3454" s="13"/>
      <c r="N3454" s="13"/>
    </row>
    <row r="3455" spans="1:14" ht="15.75" customHeight="1">
      <c r="A3455" s="2"/>
      <c r="B3455" s="2"/>
      <c r="C3455" s="2"/>
      <c r="G3455" s="13"/>
      <c r="I3455" s="13"/>
      <c r="J3455" s="13"/>
      <c r="K3455" s="13"/>
      <c r="M3455" s="13"/>
      <c r="N3455" s="13"/>
    </row>
    <row r="3456" spans="1:14" ht="15.75" customHeight="1">
      <c r="A3456" s="2"/>
      <c r="B3456" s="2"/>
      <c r="C3456" s="2"/>
      <c r="G3456" s="13"/>
      <c r="I3456" s="13"/>
      <c r="J3456" s="13"/>
      <c r="K3456" s="13"/>
      <c r="M3456" s="13"/>
      <c r="N3456" s="13"/>
    </row>
    <row r="3457" spans="1:14" ht="15.75" customHeight="1">
      <c r="A3457" s="2"/>
      <c r="B3457" s="2"/>
      <c r="C3457" s="2"/>
      <c r="G3457" s="13"/>
      <c r="I3457" s="13"/>
      <c r="J3457" s="13"/>
      <c r="K3457" s="13"/>
      <c r="M3457" s="13"/>
      <c r="N3457" s="13"/>
    </row>
    <row r="3458" spans="1:14" ht="15.75" customHeight="1">
      <c r="A3458" s="2"/>
      <c r="B3458" s="2"/>
      <c r="C3458" s="2"/>
      <c r="G3458" s="13"/>
      <c r="I3458" s="13"/>
      <c r="J3458" s="13"/>
      <c r="K3458" s="13"/>
      <c r="M3458" s="13"/>
      <c r="N3458" s="13"/>
    </row>
    <row r="3459" spans="1:14" ht="15.75" customHeight="1">
      <c r="A3459" s="2"/>
      <c r="B3459" s="2"/>
      <c r="C3459" s="2"/>
      <c r="G3459" s="13"/>
      <c r="I3459" s="13"/>
      <c r="J3459" s="13"/>
      <c r="K3459" s="13"/>
      <c r="M3459" s="13"/>
      <c r="N3459" s="13"/>
    </row>
    <row r="3460" spans="1:14" ht="15.75" customHeight="1">
      <c r="A3460" s="2"/>
      <c r="B3460" s="2"/>
      <c r="C3460" s="2"/>
      <c r="G3460" s="13"/>
      <c r="I3460" s="13"/>
      <c r="J3460" s="13"/>
      <c r="K3460" s="13"/>
      <c r="M3460" s="13"/>
      <c r="N3460" s="13"/>
    </row>
    <row r="3461" spans="1:14" ht="15.75" customHeight="1">
      <c r="A3461" s="2"/>
      <c r="B3461" s="2"/>
      <c r="C3461" s="2"/>
      <c r="G3461" s="13"/>
      <c r="I3461" s="13"/>
      <c r="J3461" s="13"/>
      <c r="K3461" s="13"/>
      <c r="M3461" s="13"/>
      <c r="N3461" s="13"/>
    </row>
    <row r="3462" spans="1:14" ht="15.75" customHeight="1">
      <c r="A3462" s="2"/>
      <c r="B3462" s="2"/>
      <c r="C3462" s="2"/>
      <c r="G3462" s="13"/>
      <c r="I3462" s="13"/>
      <c r="J3462" s="13"/>
      <c r="K3462" s="13"/>
      <c r="M3462" s="13"/>
      <c r="N3462" s="13"/>
    </row>
    <row r="3463" spans="1:14" ht="15.75" customHeight="1">
      <c r="A3463" s="2"/>
      <c r="B3463" s="2"/>
      <c r="C3463" s="2"/>
      <c r="G3463" s="13"/>
      <c r="I3463" s="13"/>
      <c r="J3463" s="13"/>
      <c r="K3463" s="13"/>
      <c r="M3463" s="13"/>
      <c r="N3463" s="13"/>
    </row>
    <row r="3464" spans="1:14" ht="15.75" customHeight="1">
      <c r="A3464" s="2"/>
      <c r="B3464" s="2"/>
      <c r="C3464" s="2"/>
      <c r="G3464" s="13"/>
      <c r="I3464" s="13"/>
      <c r="J3464" s="13"/>
      <c r="K3464" s="13"/>
      <c r="M3464" s="13"/>
      <c r="N3464" s="13"/>
    </row>
    <row r="3465" spans="1:14" ht="15.75" customHeight="1">
      <c r="A3465" s="2"/>
      <c r="B3465" s="2"/>
      <c r="C3465" s="2"/>
      <c r="G3465" s="13"/>
      <c r="I3465" s="13"/>
      <c r="J3465" s="13"/>
      <c r="K3465" s="13"/>
      <c r="M3465" s="13"/>
      <c r="N3465" s="13"/>
    </row>
    <row r="3466" spans="1:14" ht="15.75" customHeight="1">
      <c r="A3466" s="2"/>
      <c r="B3466" s="2"/>
      <c r="C3466" s="2"/>
      <c r="G3466" s="13"/>
      <c r="I3466" s="13"/>
      <c r="J3466" s="13"/>
      <c r="K3466" s="13"/>
      <c r="M3466" s="13"/>
      <c r="N3466" s="13"/>
    </row>
    <row r="3467" spans="1:14" ht="15.75" customHeight="1">
      <c r="A3467" s="2"/>
      <c r="B3467" s="2"/>
      <c r="C3467" s="2"/>
      <c r="G3467" s="13"/>
      <c r="I3467" s="13"/>
      <c r="J3467" s="13"/>
      <c r="K3467" s="13"/>
      <c r="M3467" s="13"/>
      <c r="N3467" s="13"/>
    </row>
    <row r="3468" spans="1:14" ht="15.75" customHeight="1">
      <c r="A3468" s="2"/>
      <c r="B3468" s="2"/>
      <c r="C3468" s="2"/>
      <c r="G3468" s="13"/>
      <c r="I3468" s="13"/>
      <c r="J3468" s="13"/>
      <c r="K3468" s="13"/>
      <c r="M3468" s="13"/>
      <c r="N3468" s="13"/>
    </row>
    <row r="3469" spans="1:14" ht="15.75" customHeight="1">
      <c r="A3469" s="2"/>
      <c r="B3469" s="2"/>
      <c r="C3469" s="2"/>
      <c r="G3469" s="13"/>
      <c r="I3469" s="13"/>
      <c r="J3469" s="13"/>
      <c r="K3469" s="13"/>
      <c r="M3469" s="13"/>
      <c r="N3469" s="13"/>
    </row>
    <row r="3470" spans="1:14" ht="15.75" customHeight="1">
      <c r="A3470" s="2"/>
      <c r="B3470" s="2"/>
      <c r="C3470" s="2"/>
      <c r="G3470" s="13"/>
      <c r="I3470" s="13"/>
      <c r="J3470" s="13"/>
      <c r="K3470" s="13"/>
      <c r="M3470" s="13"/>
      <c r="N3470" s="13"/>
    </row>
    <row r="3471" spans="1:14" ht="15.75" customHeight="1">
      <c r="A3471" s="2"/>
      <c r="B3471" s="2"/>
      <c r="C3471" s="2"/>
      <c r="G3471" s="13"/>
      <c r="I3471" s="13"/>
      <c r="J3471" s="13"/>
      <c r="K3471" s="13"/>
      <c r="M3471" s="13"/>
      <c r="N3471" s="13"/>
    </row>
    <row r="3472" spans="1:14" ht="15.75" customHeight="1">
      <c r="A3472" s="2"/>
      <c r="B3472" s="2"/>
      <c r="C3472" s="2"/>
      <c r="G3472" s="13"/>
      <c r="I3472" s="13"/>
      <c r="J3472" s="13"/>
      <c r="K3472" s="13"/>
      <c r="M3472" s="13"/>
      <c r="N3472" s="13"/>
    </row>
    <row r="3473" spans="1:14" ht="15.75" customHeight="1">
      <c r="A3473" s="2"/>
      <c r="B3473" s="2"/>
      <c r="C3473" s="2"/>
      <c r="G3473" s="13"/>
      <c r="I3473" s="13"/>
      <c r="J3473" s="13"/>
      <c r="K3473" s="13"/>
      <c r="M3473" s="13"/>
      <c r="N3473" s="13"/>
    </row>
    <row r="3474" spans="1:14" ht="15.75" customHeight="1">
      <c r="A3474" s="2"/>
      <c r="B3474" s="2"/>
      <c r="C3474" s="2"/>
      <c r="G3474" s="13"/>
      <c r="I3474" s="13"/>
      <c r="J3474" s="13"/>
      <c r="K3474" s="13"/>
      <c r="M3474" s="13"/>
      <c r="N3474" s="13"/>
    </row>
    <row r="3475" spans="1:14" ht="15.75" customHeight="1">
      <c r="A3475" s="2"/>
      <c r="B3475" s="2"/>
      <c r="C3475" s="2"/>
      <c r="G3475" s="13"/>
      <c r="I3475" s="13"/>
      <c r="J3475" s="13"/>
      <c r="K3475" s="13"/>
      <c r="M3475" s="13"/>
      <c r="N3475" s="13"/>
    </row>
    <row r="3476" spans="1:14" ht="15.75" customHeight="1">
      <c r="A3476" s="2"/>
      <c r="B3476" s="2"/>
      <c r="C3476" s="2"/>
      <c r="G3476" s="13"/>
      <c r="I3476" s="13"/>
      <c r="J3476" s="13"/>
      <c r="K3476" s="13"/>
      <c r="M3476" s="13"/>
      <c r="N3476" s="13"/>
    </row>
    <row r="3477" spans="1:14" ht="15.75" customHeight="1">
      <c r="A3477" s="2"/>
      <c r="B3477" s="2"/>
      <c r="C3477" s="2"/>
      <c r="G3477" s="13"/>
      <c r="I3477" s="13"/>
      <c r="J3477" s="13"/>
      <c r="K3477" s="13"/>
      <c r="M3477" s="13"/>
      <c r="N3477" s="13"/>
    </row>
    <row r="3478" spans="1:14" ht="15.75" customHeight="1">
      <c r="A3478" s="2"/>
      <c r="B3478" s="2"/>
      <c r="C3478" s="2"/>
      <c r="G3478" s="13"/>
      <c r="I3478" s="13"/>
      <c r="J3478" s="13"/>
      <c r="K3478" s="13"/>
      <c r="M3478" s="13"/>
      <c r="N3478" s="13"/>
    </row>
    <row r="3479" spans="1:14" ht="15.75" customHeight="1">
      <c r="A3479" s="2"/>
      <c r="B3479" s="2"/>
      <c r="C3479" s="2"/>
      <c r="G3479" s="13"/>
      <c r="I3479" s="13"/>
      <c r="J3479" s="13"/>
      <c r="K3479" s="13"/>
      <c r="M3479" s="13"/>
      <c r="N3479" s="13"/>
    </row>
    <row r="3480" spans="1:14" ht="15.75" customHeight="1">
      <c r="A3480" s="2"/>
      <c r="B3480" s="2"/>
      <c r="C3480" s="2"/>
      <c r="G3480" s="13"/>
      <c r="I3480" s="13"/>
      <c r="J3480" s="13"/>
      <c r="K3480" s="13"/>
      <c r="M3480" s="13"/>
      <c r="N3480" s="13"/>
    </row>
    <row r="3481" spans="1:14" ht="15.75" customHeight="1">
      <c r="A3481" s="2"/>
      <c r="B3481" s="2"/>
      <c r="C3481" s="2"/>
      <c r="G3481" s="13"/>
      <c r="I3481" s="13"/>
      <c r="J3481" s="13"/>
      <c r="K3481" s="13"/>
      <c r="M3481" s="13"/>
      <c r="N3481" s="13"/>
    </row>
    <row r="3482" spans="1:14" ht="15.75" customHeight="1">
      <c r="A3482" s="2"/>
      <c r="B3482" s="2"/>
      <c r="C3482" s="2"/>
      <c r="G3482" s="13"/>
      <c r="I3482" s="13"/>
      <c r="J3482" s="13"/>
      <c r="K3482" s="13"/>
      <c r="M3482" s="13"/>
      <c r="N3482" s="13"/>
    </row>
    <row r="3483" spans="1:14" ht="15.75" customHeight="1">
      <c r="A3483" s="2"/>
      <c r="B3483" s="2"/>
      <c r="C3483" s="2"/>
      <c r="G3483" s="13"/>
      <c r="I3483" s="13"/>
      <c r="J3483" s="13"/>
      <c r="K3483" s="13"/>
      <c r="M3483" s="13"/>
      <c r="N3483" s="13"/>
    </row>
    <row r="3484" spans="1:14" ht="15.75" customHeight="1">
      <c r="A3484" s="2"/>
      <c r="B3484" s="2"/>
      <c r="C3484" s="2"/>
      <c r="G3484" s="13"/>
      <c r="I3484" s="13"/>
      <c r="J3484" s="13"/>
      <c r="K3484" s="13"/>
      <c r="M3484" s="13"/>
      <c r="N3484" s="13"/>
    </row>
    <row r="3485" spans="1:14" ht="15.75" customHeight="1">
      <c r="A3485" s="2"/>
      <c r="B3485" s="2"/>
      <c r="C3485" s="2"/>
      <c r="G3485" s="13"/>
      <c r="I3485" s="13"/>
      <c r="J3485" s="13"/>
      <c r="K3485" s="13"/>
      <c r="M3485" s="13"/>
      <c r="N3485" s="13"/>
    </row>
    <row r="3486" spans="1:14" ht="15.75" customHeight="1">
      <c r="A3486" s="2"/>
      <c r="B3486" s="2"/>
      <c r="C3486" s="2"/>
      <c r="G3486" s="13"/>
      <c r="I3486" s="13"/>
      <c r="J3486" s="13"/>
      <c r="K3486" s="13"/>
      <c r="M3486" s="13"/>
      <c r="N3486" s="13"/>
    </row>
    <row r="3487" spans="1:14" ht="15.75" customHeight="1">
      <c r="A3487" s="2"/>
      <c r="B3487" s="2"/>
      <c r="C3487" s="2"/>
      <c r="G3487" s="13"/>
      <c r="I3487" s="13"/>
      <c r="J3487" s="13"/>
      <c r="K3487" s="13"/>
      <c r="M3487" s="13"/>
      <c r="N3487" s="13"/>
    </row>
    <row r="3488" spans="1:14" ht="15.75" customHeight="1">
      <c r="A3488" s="2"/>
      <c r="B3488" s="2"/>
      <c r="C3488" s="2"/>
      <c r="G3488" s="13"/>
      <c r="I3488" s="13"/>
      <c r="J3488" s="13"/>
      <c r="K3488" s="13"/>
      <c r="M3488" s="13"/>
      <c r="N3488" s="13"/>
    </row>
    <row r="3489" spans="1:14" ht="15.75" customHeight="1">
      <c r="A3489" s="2"/>
      <c r="B3489" s="2"/>
      <c r="C3489" s="2"/>
      <c r="G3489" s="13"/>
      <c r="I3489" s="13"/>
      <c r="J3489" s="13"/>
      <c r="K3489" s="13"/>
      <c r="M3489" s="13"/>
      <c r="N3489" s="13"/>
    </row>
    <row r="3490" spans="1:14" ht="15.75" customHeight="1">
      <c r="A3490" s="2"/>
      <c r="B3490" s="2"/>
      <c r="C3490" s="2"/>
      <c r="G3490" s="13"/>
      <c r="I3490" s="13"/>
      <c r="J3490" s="13"/>
      <c r="K3490" s="13"/>
      <c r="M3490" s="13"/>
      <c r="N3490" s="13"/>
    </row>
    <row r="3491" spans="1:14" ht="15.75" customHeight="1">
      <c r="A3491" s="2"/>
      <c r="B3491" s="2"/>
      <c r="C3491" s="2"/>
      <c r="G3491" s="13"/>
      <c r="I3491" s="13"/>
      <c r="J3491" s="13"/>
      <c r="K3491" s="13"/>
      <c r="M3491" s="13"/>
      <c r="N3491" s="13"/>
    </row>
    <row r="3492" spans="1:14" ht="15.75" customHeight="1">
      <c r="A3492" s="2"/>
      <c r="B3492" s="2"/>
      <c r="C3492" s="2"/>
      <c r="G3492" s="13"/>
      <c r="I3492" s="13"/>
      <c r="J3492" s="13"/>
      <c r="K3492" s="13"/>
      <c r="M3492" s="13"/>
      <c r="N3492" s="13"/>
    </row>
    <row r="3493" spans="1:14" ht="15.75" customHeight="1">
      <c r="A3493" s="2"/>
      <c r="B3493" s="2"/>
      <c r="C3493" s="2"/>
      <c r="G3493" s="13"/>
      <c r="I3493" s="13"/>
      <c r="J3493" s="13"/>
      <c r="K3493" s="13"/>
      <c r="M3493" s="13"/>
      <c r="N3493" s="13"/>
    </row>
    <row r="3494" spans="1:14" ht="15.75" customHeight="1">
      <c r="A3494" s="2"/>
      <c r="B3494" s="2"/>
      <c r="C3494" s="2"/>
      <c r="G3494" s="13"/>
      <c r="I3494" s="13"/>
      <c r="J3494" s="13"/>
      <c r="K3494" s="13"/>
      <c r="M3494" s="13"/>
      <c r="N3494" s="13"/>
    </row>
    <row r="3495" spans="1:14" ht="15.75" customHeight="1">
      <c r="A3495" s="2"/>
      <c r="B3495" s="2"/>
      <c r="C3495" s="2"/>
      <c r="G3495" s="13"/>
      <c r="I3495" s="13"/>
      <c r="J3495" s="13"/>
      <c r="K3495" s="13"/>
      <c r="M3495" s="13"/>
      <c r="N3495" s="13"/>
    </row>
    <row r="3496" spans="1:14" ht="15.75" customHeight="1">
      <c r="A3496" s="2"/>
      <c r="B3496" s="2"/>
      <c r="C3496" s="2"/>
      <c r="G3496" s="13"/>
      <c r="I3496" s="13"/>
      <c r="J3496" s="13"/>
      <c r="K3496" s="13"/>
      <c r="M3496" s="13"/>
      <c r="N3496" s="13"/>
    </row>
    <row r="3497" spans="1:14" ht="15.75" customHeight="1">
      <c r="A3497" s="2"/>
      <c r="B3497" s="2"/>
      <c r="C3497" s="2"/>
      <c r="G3497" s="13"/>
      <c r="I3497" s="13"/>
      <c r="J3497" s="13"/>
      <c r="K3497" s="13"/>
      <c r="M3497" s="13"/>
      <c r="N3497" s="13"/>
    </row>
    <row r="3498" spans="1:14" ht="15.75" customHeight="1">
      <c r="A3498" s="2"/>
      <c r="B3498" s="2"/>
      <c r="C3498" s="2"/>
      <c r="G3498" s="13"/>
      <c r="I3498" s="13"/>
      <c r="J3498" s="13"/>
      <c r="K3498" s="13"/>
      <c r="M3498" s="13"/>
      <c r="N3498" s="13"/>
    </row>
    <row r="3499" spans="1:14" ht="15.75" customHeight="1">
      <c r="A3499" s="2"/>
      <c r="B3499" s="2"/>
      <c r="C3499" s="2"/>
      <c r="G3499" s="13"/>
      <c r="I3499" s="13"/>
      <c r="J3499" s="13"/>
      <c r="K3499" s="13"/>
      <c r="M3499" s="13"/>
      <c r="N3499" s="13"/>
    </row>
    <row r="3500" spans="1:14" ht="15.75" customHeight="1">
      <c r="A3500" s="2"/>
      <c r="B3500" s="2"/>
      <c r="C3500" s="2"/>
      <c r="G3500" s="13"/>
      <c r="I3500" s="13"/>
      <c r="J3500" s="13"/>
      <c r="K3500" s="13"/>
      <c r="M3500" s="13"/>
      <c r="N3500" s="13"/>
    </row>
    <row r="3501" spans="1:14" ht="15.75" customHeight="1">
      <c r="A3501" s="2"/>
      <c r="B3501" s="2"/>
      <c r="C3501" s="2"/>
      <c r="G3501" s="13"/>
      <c r="I3501" s="13"/>
      <c r="J3501" s="13"/>
      <c r="K3501" s="13"/>
      <c r="M3501" s="13"/>
      <c r="N3501" s="13"/>
    </row>
    <row r="3502" spans="1:14" ht="15.75" customHeight="1">
      <c r="A3502" s="2"/>
      <c r="B3502" s="2"/>
      <c r="C3502" s="2"/>
      <c r="G3502" s="13"/>
      <c r="I3502" s="13"/>
      <c r="J3502" s="13"/>
      <c r="K3502" s="13"/>
      <c r="M3502" s="13"/>
      <c r="N3502" s="13"/>
    </row>
    <row r="3503" spans="1:14" ht="15.75" customHeight="1">
      <c r="A3503" s="2"/>
      <c r="B3503" s="2"/>
      <c r="C3503" s="2"/>
      <c r="G3503" s="13"/>
      <c r="I3503" s="13"/>
      <c r="J3503" s="13"/>
      <c r="K3503" s="13"/>
      <c r="M3503" s="13"/>
      <c r="N3503" s="13"/>
    </row>
    <row r="3504" spans="1:14" ht="15.75" customHeight="1">
      <c r="A3504" s="2"/>
      <c r="B3504" s="2"/>
      <c r="C3504" s="2"/>
      <c r="G3504" s="13"/>
      <c r="I3504" s="13"/>
      <c r="J3504" s="13"/>
      <c r="K3504" s="13"/>
      <c r="M3504" s="13"/>
      <c r="N3504" s="13"/>
    </row>
    <row r="3505" spans="1:14" ht="15.75" customHeight="1">
      <c r="A3505" s="2"/>
      <c r="B3505" s="2"/>
      <c r="C3505" s="2"/>
      <c r="G3505" s="13"/>
      <c r="I3505" s="13"/>
      <c r="J3505" s="13"/>
      <c r="K3505" s="13"/>
      <c r="M3505" s="13"/>
      <c r="N3505" s="13"/>
    </row>
    <row r="3506" spans="1:14" ht="15.75" customHeight="1">
      <c r="A3506" s="2"/>
      <c r="B3506" s="2"/>
      <c r="C3506" s="2"/>
      <c r="G3506" s="13"/>
      <c r="I3506" s="13"/>
      <c r="J3506" s="13"/>
      <c r="K3506" s="13"/>
      <c r="M3506" s="13"/>
      <c r="N3506" s="13"/>
    </row>
    <row r="3507" spans="1:14" ht="15.75" customHeight="1">
      <c r="A3507" s="2"/>
      <c r="B3507" s="2"/>
      <c r="C3507" s="2"/>
      <c r="G3507" s="13"/>
      <c r="I3507" s="13"/>
      <c r="J3507" s="13"/>
      <c r="K3507" s="13"/>
      <c r="M3507" s="13"/>
      <c r="N3507" s="13"/>
    </row>
    <row r="3508" spans="1:14" ht="15.75" customHeight="1">
      <c r="A3508" s="2"/>
      <c r="B3508" s="2"/>
      <c r="C3508" s="2"/>
      <c r="G3508" s="13"/>
      <c r="I3508" s="13"/>
      <c r="J3508" s="13"/>
      <c r="K3508" s="13"/>
      <c r="M3508" s="13"/>
      <c r="N3508" s="13"/>
    </row>
    <row r="3509" spans="1:14" ht="15.75" customHeight="1">
      <c r="A3509" s="2"/>
      <c r="B3509" s="2"/>
      <c r="C3509" s="2"/>
      <c r="G3509" s="13"/>
      <c r="I3509" s="13"/>
      <c r="J3509" s="13"/>
      <c r="K3509" s="13"/>
      <c r="M3509" s="13"/>
      <c r="N3509" s="13"/>
    </row>
    <row r="3510" spans="1:14" ht="15.75" customHeight="1">
      <c r="A3510" s="2"/>
      <c r="B3510" s="2"/>
      <c r="C3510" s="2"/>
      <c r="G3510" s="13"/>
      <c r="I3510" s="13"/>
      <c r="J3510" s="13"/>
      <c r="K3510" s="13"/>
      <c r="M3510" s="13"/>
      <c r="N3510" s="13"/>
    </row>
    <row r="3511" spans="1:14" ht="15.75" customHeight="1">
      <c r="A3511" s="2"/>
      <c r="B3511" s="2"/>
      <c r="C3511" s="2"/>
      <c r="G3511" s="13"/>
      <c r="I3511" s="13"/>
      <c r="J3511" s="13"/>
      <c r="K3511" s="13"/>
      <c r="M3511" s="13"/>
      <c r="N3511" s="13"/>
    </row>
    <row r="3512" spans="1:14" ht="15.75" customHeight="1">
      <c r="A3512" s="2"/>
      <c r="B3512" s="2"/>
      <c r="C3512" s="2"/>
      <c r="G3512" s="13"/>
      <c r="I3512" s="13"/>
      <c r="J3512" s="13"/>
      <c r="K3512" s="13"/>
      <c r="M3512" s="13"/>
      <c r="N3512" s="13"/>
    </row>
    <row r="3513" spans="1:14" ht="15.75" customHeight="1">
      <c r="A3513" s="2"/>
      <c r="B3513" s="2"/>
      <c r="C3513" s="2"/>
      <c r="G3513" s="13"/>
      <c r="I3513" s="13"/>
      <c r="J3513" s="13"/>
      <c r="K3513" s="13"/>
      <c r="M3513" s="13"/>
      <c r="N3513" s="13"/>
    </row>
    <row r="3514" spans="1:14" ht="15.75" customHeight="1">
      <c r="A3514" s="2"/>
      <c r="B3514" s="2"/>
      <c r="C3514" s="2"/>
      <c r="G3514" s="13"/>
      <c r="I3514" s="13"/>
      <c r="J3514" s="13"/>
      <c r="K3514" s="13"/>
      <c r="M3514" s="13"/>
      <c r="N3514" s="13"/>
    </row>
    <row r="3515" spans="1:14" ht="15.75" customHeight="1">
      <c r="A3515" s="2"/>
      <c r="B3515" s="2"/>
      <c r="C3515" s="2"/>
      <c r="G3515" s="13"/>
      <c r="I3515" s="13"/>
      <c r="J3515" s="13"/>
      <c r="K3515" s="13"/>
      <c r="M3515" s="13"/>
      <c r="N3515" s="13"/>
    </row>
    <row r="3516" spans="1:14" ht="15.75" customHeight="1">
      <c r="A3516" s="2"/>
      <c r="B3516" s="2"/>
      <c r="C3516" s="2"/>
      <c r="G3516" s="13"/>
      <c r="I3516" s="13"/>
      <c r="J3516" s="13"/>
      <c r="K3516" s="13"/>
      <c r="M3516" s="13"/>
      <c r="N3516" s="13"/>
    </row>
    <row r="3517" spans="1:14" ht="15.75" customHeight="1">
      <c r="A3517" s="2"/>
      <c r="B3517" s="2"/>
      <c r="C3517" s="2"/>
      <c r="G3517" s="13"/>
      <c r="I3517" s="13"/>
      <c r="J3517" s="13"/>
      <c r="K3517" s="13"/>
      <c r="M3517" s="13"/>
      <c r="N3517" s="13"/>
    </row>
    <row r="3518" spans="1:14" ht="15.75" customHeight="1">
      <c r="A3518" s="2"/>
      <c r="B3518" s="2"/>
      <c r="C3518" s="2"/>
      <c r="G3518" s="13"/>
      <c r="I3518" s="13"/>
      <c r="J3518" s="13"/>
      <c r="K3518" s="13"/>
      <c r="M3518" s="13"/>
      <c r="N3518" s="13"/>
    </row>
    <row r="3519" spans="1:14" ht="15.75" customHeight="1">
      <c r="A3519" s="2"/>
      <c r="B3519" s="2"/>
      <c r="C3519" s="2"/>
      <c r="G3519" s="13"/>
      <c r="I3519" s="13"/>
      <c r="J3519" s="13"/>
      <c r="K3519" s="13"/>
      <c r="M3519" s="13"/>
      <c r="N3519" s="13"/>
    </row>
    <row r="3520" spans="1:14" ht="15.75" customHeight="1">
      <c r="A3520" s="2"/>
      <c r="B3520" s="2"/>
      <c r="C3520" s="2"/>
      <c r="G3520" s="13"/>
      <c r="I3520" s="13"/>
      <c r="J3520" s="13"/>
      <c r="K3520" s="13"/>
      <c r="M3520" s="13"/>
      <c r="N3520" s="13"/>
    </row>
    <row r="3521" spans="1:14" ht="15.75" customHeight="1">
      <c r="A3521" s="2"/>
      <c r="B3521" s="2"/>
      <c r="C3521" s="2"/>
      <c r="G3521" s="13"/>
      <c r="I3521" s="13"/>
      <c r="J3521" s="13"/>
      <c r="K3521" s="13"/>
      <c r="M3521" s="13"/>
      <c r="N3521" s="13"/>
    </row>
    <row r="3522" spans="1:14" ht="15.75" customHeight="1">
      <c r="A3522" s="2"/>
      <c r="B3522" s="2"/>
      <c r="C3522" s="2"/>
      <c r="G3522" s="13"/>
      <c r="I3522" s="13"/>
      <c r="J3522" s="13"/>
      <c r="K3522" s="13"/>
      <c r="M3522" s="13"/>
      <c r="N3522" s="13"/>
    </row>
    <row r="3523" spans="1:14" ht="15.75" customHeight="1">
      <c r="A3523" s="2"/>
      <c r="B3523" s="2"/>
      <c r="C3523" s="2"/>
      <c r="G3523" s="13"/>
      <c r="I3523" s="13"/>
      <c r="J3523" s="13"/>
      <c r="K3523" s="13"/>
      <c r="M3523" s="13"/>
      <c r="N3523" s="13"/>
    </row>
    <row r="3524" spans="1:14" ht="15.75" customHeight="1">
      <c r="A3524" s="2"/>
      <c r="B3524" s="2"/>
      <c r="C3524" s="2"/>
      <c r="G3524" s="13"/>
      <c r="I3524" s="13"/>
      <c r="J3524" s="13"/>
      <c r="K3524" s="13"/>
      <c r="M3524" s="13"/>
      <c r="N3524" s="13"/>
    </row>
    <row r="3525" spans="1:14" ht="15.75" customHeight="1">
      <c r="A3525" s="2"/>
      <c r="B3525" s="2"/>
      <c r="C3525" s="2"/>
      <c r="G3525" s="13"/>
      <c r="I3525" s="13"/>
      <c r="J3525" s="13"/>
      <c r="K3525" s="13"/>
      <c r="M3525" s="13"/>
      <c r="N3525" s="13"/>
    </row>
    <row r="3526" spans="1:14" ht="15.75" customHeight="1">
      <c r="A3526" s="2"/>
      <c r="B3526" s="2"/>
      <c r="C3526" s="2"/>
      <c r="G3526" s="13"/>
      <c r="I3526" s="13"/>
      <c r="J3526" s="13"/>
      <c r="K3526" s="13"/>
      <c r="M3526" s="13"/>
      <c r="N3526" s="13"/>
    </row>
    <row r="3527" spans="1:14" ht="15.75" customHeight="1">
      <c r="A3527" s="2"/>
      <c r="B3527" s="2"/>
      <c r="C3527" s="2"/>
      <c r="G3527" s="13"/>
      <c r="I3527" s="13"/>
      <c r="J3527" s="13"/>
      <c r="K3527" s="13"/>
      <c r="M3527" s="13"/>
      <c r="N3527" s="13"/>
    </row>
    <row r="3528" spans="1:14" ht="15.75" customHeight="1">
      <c r="A3528" s="2"/>
      <c r="B3528" s="2"/>
      <c r="C3528" s="2"/>
      <c r="G3528" s="13"/>
      <c r="I3528" s="13"/>
      <c r="J3528" s="13"/>
      <c r="K3528" s="13"/>
      <c r="M3528" s="13"/>
      <c r="N3528" s="13"/>
    </row>
    <row r="3529" spans="1:14" ht="15.75" customHeight="1">
      <c r="A3529" s="2"/>
      <c r="B3529" s="2"/>
      <c r="C3529" s="2"/>
      <c r="G3529" s="13"/>
      <c r="I3529" s="13"/>
      <c r="J3529" s="13"/>
      <c r="K3529" s="13"/>
      <c r="M3529" s="13"/>
      <c r="N3529" s="13"/>
    </row>
    <row r="3530" spans="1:14" ht="15.75" customHeight="1">
      <c r="A3530" s="2"/>
      <c r="B3530" s="2"/>
      <c r="C3530" s="2"/>
      <c r="G3530" s="13"/>
      <c r="I3530" s="13"/>
      <c r="J3530" s="13"/>
      <c r="K3530" s="13"/>
      <c r="M3530" s="13"/>
      <c r="N3530" s="13"/>
    </row>
    <row r="3531" spans="1:14" ht="15.75" customHeight="1">
      <c r="A3531" s="2"/>
      <c r="B3531" s="2"/>
      <c r="C3531" s="2"/>
      <c r="G3531" s="13"/>
      <c r="I3531" s="13"/>
      <c r="J3531" s="13"/>
      <c r="K3531" s="13"/>
      <c r="M3531" s="13"/>
      <c r="N3531" s="13"/>
    </row>
    <row r="3532" spans="1:14" ht="15.75" customHeight="1">
      <c r="A3532" s="2"/>
      <c r="B3532" s="2"/>
      <c r="C3532" s="2"/>
      <c r="G3532" s="13"/>
      <c r="I3532" s="13"/>
      <c r="J3532" s="13"/>
      <c r="K3532" s="13"/>
      <c r="M3532" s="13"/>
      <c r="N3532" s="13"/>
    </row>
    <row r="3533" spans="1:14" ht="15.75" customHeight="1">
      <c r="A3533" s="2"/>
      <c r="B3533" s="2"/>
      <c r="C3533" s="2"/>
      <c r="G3533" s="13"/>
      <c r="I3533" s="13"/>
      <c r="J3533" s="13"/>
      <c r="K3533" s="13"/>
      <c r="M3533" s="13"/>
      <c r="N3533" s="13"/>
    </row>
    <row r="3534" spans="1:14" ht="15.75" customHeight="1">
      <c r="A3534" s="2"/>
      <c r="B3534" s="2"/>
      <c r="C3534" s="2"/>
      <c r="G3534" s="13"/>
      <c r="I3534" s="13"/>
      <c r="J3534" s="13"/>
      <c r="K3534" s="13"/>
      <c r="M3534" s="13"/>
      <c r="N3534" s="13"/>
    </row>
    <row r="3535" spans="1:14" ht="15.75" customHeight="1">
      <c r="A3535" s="2"/>
      <c r="B3535" s="2"/>
      <c r="C3535" s="2"/>
      <c r="G3535" s="13"/>
      <c r="I3535" s="13"/>
      <c r="J3535" s="13"/>
      <c r="K3535" s="13"/>
      <c r="M3535" s="13"/>
      <c r="N3535" s="13"/>
    </row>
    <row r="3536" spans="1:14" ht="15.75" customHeight="1">
      <c r="A3536" s="2"/>
      <c r="B3536" s="2"/>
      <c r="C3536" s="2"/>
      <c r="G3536" s="13"/>
      <c r="I3536" s="13"/>
      <c r="J3536" s="13"/>
      <c r="K3536" s="13"/>
      <c r="M3536" s="13"/>
      <c r="N3536" s="13"/>
    </row>
    <row r="3537" spans="1:14" ht="15.75" customHeight="1">
      <c r="A3537" s="2"/>
      <c r="B3537" s="2"/>
      <c r="C3537" s="2"/>
      <c r="G3537" s="13"/>
      <c r="I3537" s="13"/>
      <c r="J3537" s="13"/>
      <c r="K3537" s="13"/>
      <c r="M3537" s="13"/>
      <c r="N3537" s="13"/>
    </row>
    <row r="3538" spans="1:14" ht="15.75" customHeight="1">
      <c r="A3538" s="2"/>
      <c r="B3538" s="2"/>
      <c r="C3538" s="2"/>
      <c r="G3538" s="13"/>
      <c r="I3538" s="13"/>
      <c r="J3538" s="13"/>
      <c r="K3538" s="13"/>
      <c r="M3538" s="13"/>
      <c r="N3538" s="13"/>
    </row>
    <row r="3539" spans="1:14" ht="15.75" customHeight="1">
      <c r="A3539" s="2"/>
      <c r="B3539" s="2"/>
      <c r="C3539" s="2"/>
      <c r="G3539" s="13"/>
      <c r="I3539" s="13"/>
      <c r="J3539" s="13"/>
      <c r="K3539" s="13"/>
      <c r="M3539" s="13"/>
      <c r="N3539" s="13"/>
    </row>
    <row r="3540" spans="1:14" ht="15.75" customHeight="1">
      <c r="A3540" s="2"/>
      <c r="B3540" s="2"/>
      <c r="C3540" s="2"/>
      <c r="G3540" s="13"/>
      <c r="I3540" s="13"/>
      <c r="J3540" s="13"/>
      <c r="K3540" s="13"/>
      <c r="M3540" s="13"/>
      <c r="N3540" s="13"/>
    </row>
    <row r="3541" spans="1:14" ht="15.75" customHeight="1">
      <c r="A3541" s="2"/>
      <c r="B3541" s="2"/>
      <c r="C3541" s="2"/>
      <c r="G3541" s="13"/>
      <c r="I3541" s="13"/>
      <c r="J3541" s="13"/>
      <c r="K3541" s="13"/>
      <c r="M3541" s="13"/>
      <c r="N3541" s="13"/>
    </row>
    <row r="3542" spans="1:14" ht="15.75" customHeight="1">
      <c r="A3542" s="2"/>
      <c r="B3542" s="2"/>
      <c r="C3542" s="2"/>
      <c r="G3542" s="13"/>
      <c r="I3542" s="13"/>
      <c r="J3542" s="13"/>
      <c r="K3542" s="13"/>
      <c r="M3542" s="13"/>
      <c r="N3542" s="13"/>
    </row>
    <row r="3543" spans="1:14" ht="15.75" customHeight="1">
      <c r="A3543" s="2"/>
      <c r="B3543" s="2"/>
      <c r="C3543" s="2"/>
      <c r="G3543" s="13"/>
      <c r="I3543" s="13"/>
      <c r="J3543" s="13"/>
      <c r="K3543" s="13"/>
      <c r="M3543" s="13"/>
      <c r="N3543" s="13"/>
    </row>
    <row r="3544" spans="1:14" ht="15.75" customHeight="1">
      <c r="A3544" s="2"/>
      <c r="B3544" s="2"/>
      <c r="C3544" s="2"/>
      <c r="G3544" s="13"/>
      <c r="I3544" s="13"/>
      <c r="J3544" s="13"/>
      <c r="K3544" s="13"/>
      <c r="M3544" s="13"/>
      <c r="N3544" s="13"/>
    </row>
    <row r="3545" spans="1:14" ht="15.75" customHeight="1">
      <c r="A3545" s="2"/>
      <c r="B3545" s="2"/>
      <c r="C3545" s="2"/>
      <c r="G3545" s="13"/>
      <c r="I3545" s="13"/>
      <c r="J3545" s="13"/>
      <c r="K3545" s="13"/>
      <c r="M3545" s="13"/>
      <c r="N3545" s="13"/>
    </row>
    <row r="3546" spans="1:14" ht="15.75" customHeight="1">
      <c r="A3546" s="2"/>
      <c r="B3546" s="2"/>
      <c r="C3546" s="2"/>
      <c r="G3546" s="13"/>
      <c r="I3546" s="13"/>
      <c r="J3546" s="13"/>
      <c r="K3546" s="13"/>
      <c r="M3546" s="13"/>
      <c r="N3546" s="13"/>
    </row>
    <row r="3547" spans="1:14" ht="15.75" customHeight="1">
      <c r="A3547" s="2"/>
      <c r="B3547" s="2"/>
      <c r="C3547" s="2"/>
      <c r="G3547" s="13"/>
      <c r="I3547" s="13"/>
      <c r="J3547" s="13"/>
      <c r="K3547" s="13"/>
      <c r="M3547" s="13"/>
      <c r="N3547" s="13"/>
    </row>
    <row r="3548" spans="1:14" ht="15.75" customHeight="1">
      <c r="A3548" s="2"/>
      <c r="B3548" s="2"/>
      <c r="C3548" s="2"/>
      <c r="G3548" s="13"/>
      <c r="I3548" s="13"/>
      <c r="J3548" s="13"/>
      <c r="K3548" s="13"/>
      <c r="M3548" s="13"/>
      <c r="N3548" s="13"/>
    </row>
    <row r="3549" spans="1:14" ht="15.75" customHeight="1">
      <c r="A3549" s="2"/>
      <c r="B3549" s="2"/>
      <c r="C3549" s="2"/>
      <c r="G3549" s="13"/>
      <c r="I3549" s="13"/>
      <c r="J3549" s="13"/>
      <c r="K3549" s="13"/>
      <c r="M3549" s="13"/>
      <c r="N3549" s="13"/>
    </row>
    <row r="3550" spans="1:14" ht="15.75" customHeight="1">
      <c r="A3550" s="2"/>
      <c r="B3550" s="2"/>
      <c r="C3550" s="2"/>
      <c r="G3550" s="13"/>
      <c r="I3550" s="13"/>
      <c r="J3550" s="13"/>
      <c r="K3550" s="13"/>
      <c r="M3550" s="13"/>
      <c r="N3550" s="13"/>
    </row>
    <row r="3551" spans="1:14" ht="15.75" customHeight="1">
      <c r="A3551" s="2"/>
      <c r="B3551" s="2"/>
      <c r="C3551" s="2"/>
      <c r="G3551" s="13"/>
      <c r="I3551" s="13"/>
      <c r="J3551" s="13"/>
      <c r="K3551" s="13"/>
      <c r="M3551" s="13"/>
      <c r="N3551" s="13"/>
    </row>
    <row r="3552" spans="1:14" ht="15.75" customHeight="1">
      <c r="A3552" s="2"/>
      <c r="B3552" s="2"/>
      <c r="C3552" s="2"/>
      <c r="G3552" s="13"/>
      <c r="I3552" s="13"/>
      <c r="J3552" s="13"/>
      <c r="K3552" s="13"/>
      <c r="M3552" s="13"/>
      <c r="N3552" s="13"/>
    </row>
    <row r="3553" spans="1:14" ht="15.75" customHeight="1">
      <c r="A3553" s="2"/>
      <c r="B3553" s="2"/>
      <c r="C3553" s="2"/>
      <c r="G3553" s="13"/>
      <c r="I3553" s="13"/>
      <c r="J3553" s="13"/>
      <c r="K3553" s="13"/>
      <c r="M3553" s="13"/>
      <c r="N3553" s="13"/>
    </row>
    <row r="3554" spans="1:14" ht="15.75" customHeight="1">
      <c r="A3554" s="2"/>
      <c r="B3554" s="2"/>
      <c r="C3554" s="2"/>
      <c r="G3554" s="13"/>
      <c r="I3554" s="13"/>
      <c r="J3554" s="13"/>
      <c r="K3554" s="13"/>
      <c r="M3554" s="13"/>
      <c r="N3554" s="13"/>
    </row>
    <row r="3555" spans="1:14" ht="15.75" customHeight="1">
      <c r="A3555" s="2"/>
      <c r="B3555" s="2"/>
      <c r="C3555" s="2"/>
      <c r="G3555" s="13"/>
      <c r="I3555" s="13"/>
      <c r="J3555" s="13"/>
      <c r="K3555" s="13"/>
      <c r="M3555" s="13"/>
      <c r="N3555" s="13"/>
    </row>
    <row r="3556" spans="1:14" ht="15.75" customHeight="1">
      <c r="A3556" s="2"/>
      <c r="B3556" s="2"/>
      <c r="C3556" s="2"/>
      <c r="G3556" s="13"/>
      <c r="I3556" s="13"/>
      <c r="J3556" s="13"/>
      <c r="K3556" s="13"/>
      <c r="M3556" s="13"/>
      <c r="N3556" s="13"/>
    </row>
    <row r="3557" spans="1:14" ht="15.75" customHeight="1">
      <c r="A3557" s="2"/>
      <c r="B3557" s="2"/>
      <c r="C3557" s="2"/>
      <c r="G3557" s="13"/>
      <c r="I3557" s="13"/>
      <c r="J3557" s="13"/>
      <c r="K3557" s="13"/>
      <c r="M3557" s="13"/>
      <c r="N3557" s="13"/>
    </row>
    <row r="3558" spans="1:14" ht="15.75" customHeight="1">
      <c r="A3558" s="2"/>
      <c r="B3558" s="2"/>
      <c r="C3558" s="2"/>
      <c r="G3558" s="13"/>
      <c r="I3558" s="13"/>
      <c r="J3558" s="13"/>
      <c r="K3558" s="13"/>
      <c r="M3558" s="13"/>
      <c r="N3558" s="13"/>
    </row>
    <row r="3559" spans="1:14" ht="15.75" customHeight="1">
      <c r="A3559" s="2"/>
      <c r="B3559" s="2"/>
      <c r="C3559" s="2"/>
      <c r="G3559" s="13"/>
      <c r="I3559" s="13"/>
      <c r="J3559" s="13"/>
      <c r="K3559" s="13"/>
      <c r="M3559" s="13"/>
      <c r="N3559" s="13"/>
    </row>
    <row r="3560" spans="1:14" ht="15.75" customHeight="1">
      <c r="A3560" s="2"/>
      <c r="B3560" s="2"/>
      <c r="C3560" s="2"/>
      <c r="G3560" s="13"/>
      <c r="I3560" s="13"/>
      <c r="J3560" s="13"/>
      <c r="K3560" s="13"/>
      <c r="M3560" s="13"/>
      <c r="N3560" s="13"/>
    </row>
    <row r="3561" spans="1:14" ht="15.75" customHeight="1">
      <c r="A3561" s="2"/>
      <c r="B3561" s="2"/>
      <c r="C3561" s="2"/>
      <c r="G3561" s="13"/>
      <c r="I3561" s="13"/>
      <c r="J3561" s="13"/>
      <c r="K3561" s="13"/>
      <c r="M3561" s="13"/>
      <c r="N3561" s="13"/>
    </row>
    <row r="3562" spans="1:14" ht="15.75" customHeight="1">
      <c r="A3562" s="2"/>
      <c r="B3562" s="2"/>
      <c r="C3562" s="2"/>
      <c r="G3562" s="13"/>
      <c r="I3562" s="13"/>
      <c r="J3562" s="13"/>
      <c r="K3562" s="13"/>
      <c r="M3562" s="13"/>
      <c r="N3562" s="13"/>
    </row>
    <row r="3563" spans="1:14" ht="15.75" customHeight="1">
      <c r="A3563" s="2"/>
      <c r="B3563" s="2"/>
      <c r="C3563" s="2"/>
      <c r="G3563" s="13"/>
      <c r="I3563" s="13"/>
      <c r="J3563" s="13"/>
      <c r="K3563" s="13"/>
      <c r="M3563" s="13"/>
      <c r="N3563" s="13"/>
    </row>
    <row r="3564" spans="1:14" ht="15.75" customHeight="1">
      <c r="A3564" s="2"/>
      <c r="B3564" s="2"/>
      <c r="C3564" s="2"/>
      <c r="G3564" s="13"/>
      <c r="I3564" s="13"/>
      <c r="J3564" s="13"/>
      <c r="K3564" s="13"/>
      <c r="M3564" s="13"/>
      <c r="N3564" s="13"/>
    </row>
    <row r="3565" spans="1:14" ht="15.75" customHeight="1">
      <c r="A3565" s="2"/>
      <c r="B3565" s="2"/>
      <c r="C3565" s="2"/>
      <c r="G3565" s="13"/>
      <c r="I3565" s="13"/>
      <c r="J3565" s="13"/>
      <c r="K3565" s="13"/>
      <c r="M3565" s="13"/>
      <c r="N3565" s="13"/>
    </row>
    <row r="3566" spans="1:14" ht="15.75" customHeight="1">
      <c r="A3566" s="2"/>
      <c r="B3566" s="2"/>
      <c r="C3566" s="2"/>
      <c r="G3566" s="13"/>
      <c r="I3566" s="13"/>
      <c r="J3566" s="13"/>
      <c r="K3566" s="13"/>
      <c r="M3566" s="13"/>
      <c r="N3566" s="13"/>
    </row>
    <row r="3567" spans="1:14" ht="15.75" customHeight="1">
      <c r="A3567" s="2"/>
      <c r="B3567" s="2"/>
      <c r="C3567" s="2"/>
      <c r="G3567" s="13"/>
      <c r="I3567" s="13"/>
      <c r="J3567" s="13"/>
      <c r="K3567" s="13"/>
      <c r="M3567" s="13"/>
      <c r="N3567" s="13"/>
    </row>
    <row r="3568" spans="1:14" ht="15.75" customHeight="1">
      <c r="A3568" s="2"/>
      <c r="B3568" s="2"/>
      <c r="C3568" s="2"/>
      <c r="G3568" s="13"/>
      <c r="I3568" s="13"/>
      <c r="J3568" s="13"/>
      <c r="K3568" s="13"/>
      <c r="M3568" s="13"/>
      <c r="N3568" s="13"/>
    </row>
    <row r="3569" spans="1:14" ht="15.75" customHeight="1">
      <c r="A3569" s="2"/>
      <c r="B3569" s="2"/>
      <c r="C3569" s="2"/>
      <c r="G3569" s="13"/>
      <c r="I3569" s="13"/>
      <c r="J3569" s="13"/>
      <c r="K3569" s="13"/>
      <c r="M3569" s="13"/>
      <c r="N3569" s="13"/>
    </row>
    <row r="3570" spans="1:14" ht="15.75" customHeight="1">
      <c r="A3570" s="2"/>
      <c r="B3570" s="2"/>
      <c r="C3570" s="2"/>
      <c r="G3570" s="13"/>
      <c r="I3570" s="13"/>
      <c r="J3570" s="13"/>
      <c r="K3570" s="13"/>
      <c r="M3570" s="13"/>
      <c r="N3570" s="13"/>
    </row>
    <row r="3571" spans="1:14" ht="15.75" customHeight="1">
      <c r="A3571" s="2"/>
      <c r="B3571" s="2"/>
      <c r="C3571" s="2"/>
      <c r="G3571" s="13"/>
      <c r="I3571" s="13"/>
      <c r="J3571" s="13"/>
      <c r="K3571" s="13"/>
      <c r="M3571" s="13"/>
      <c r="N3571" s="13"/>
    </row>
    <row r="3572" spans="1:14" ht="15.75" customHeight="1">
      <c r="A3572" s="2"/>
      <c r="B3572" s="2"/>
      <c r="C3572" s="2"/>
      <c r="G3572" s="13"/>
      <c r="I3572" s="13"/>
      <c r="J3572" s="13"/>
      <c r="K3572" s="13"/>
      <c r="M3572" s="13"/>
      <c r="N3572" s="13"/>
    </row>
    <row r="3573" spans="1:14" ht="15.75" customHeight="1">
      <c r="A3573" s="2"/>
      <c r="B3573" s="2"/>
      <c r="C3573" s="2"/>
      <c r="G3573" s="13"/>
      <c r="I3573" s="13"/>
      <c r="J3573" s="13"/>
      <c r="K3573" s="13"/>
      <c r="M3573" s="13"/>
      <c r="N3573" s="13"/>
    </row>
    <row r="3574" spans="1:14" ht="15.75" customHeight="1">
      <c r="A3574" s="2"/>
      <c r="B3574" s="2"/>
      <c r="C3574" s="2"/>
      <c r="G3574" s="13"/>
      <c r="I3574" s="13"/>
      <c r="J3574" s="13"/>
      <c r="K3574" s="13"/>
      <c r="M3574" s="13"/>
      <c r="N3574" s="13"/>
    </row>
    <row r="3575" spans="1:14" ht="15.75" customHeight="1">
      <c r="A3575" s="2"/>
      <c r="B3575" s="2"/>
      <c r="C3575" s="2"/>
      <c r="G3575" s="13"/>
      <c r="I3575" s="13"/>
      <c r="J3575" s="13"/>
      <c r="K3575" s="13"/>
      <c r="M3575" s="13"/>
      <c r="N3575" s="13"/>
    </row>
    <row r="3576" spans="1:14" ht="15.75" customHeight="1">
      <c r="A3576" s="2"/>
      <c r="B3576" s="2"/>
      <c r="C3576" s="2"/>
      <c r="G3576" s="13"/>
      <c r="I3576" s="13"/>
      <c r="J3576" s="13"/>
      <c r="K3576" s="13"/>
      <c r="M3576" s="13"/>
      <c r="N3576" s="13"/>
    </row>
    <row r="3577" spans="1:14" ht="15.75" customHeight="1">
      <c r="A3577" s="2"/>
      <c r="B3577" s="2"/>
      <c r="C3577" s="2"/>
      <c r="G3577" s="13"/>
      <c r="I3577" s="13"/>
      <c r="J3577" s="13"/>
      <c r="K3577" s="13"/>
      <c r="M3577" s="13"/>
      <c r="N3577" s="13"/>
    </row>
    <row r="3578" spans="1:14" ht="15.75" customHeight="1">
      <c r="A3578" s="2"/>
      <c r="B3578" s="2"/>
      <c r="C3578" s="2"/>
      <c r="G3578" s="13"/>
      <c r="I3578" s="13"/>
      <c r="J3578" s="13"/>
      <c r="K3578" s="13"/>
      <c r="M3578" s="13"/>
      <c r="N3578" s="13"/>
    </row>
    <row r="3579" spans="1:14" ht="15.75" customHeight="1">
      <c r="A3579" s="2"/>
      <c r="B3579" s="2"/>
      <c r="C3579" s="2"/>
      <c r="G3579" s="13"/>
      <c r="I3579" s="13"/>
      <c r="J3579" s="13"/>
      <c r="K3579" s="13"/>
      <c r="M3579" s="13"/>
      <c r="N3579" s="13"/>
    </row>
    <row r="3580" spans="1:14" ht="15.75" customHeight="1">
      <c r="A3580" s="2"/>
      <c r="B3580" s="2"/>
      <c r="C3580" s="2"/>
      <c r="G3580" s="13"/>
      <c r="I3580" s="13"/>
      <c r="J3580" s="13"/>
      <c r="K3580" s="13"/>
      <c r="M3580" s="13"/>
      <c r="N3580" s="13"/>
    </row>
    <row r="3581" spans="1:14" ht="15.75" customHeight="1">
      <c r="A3581" s="2"/>
      <c r="B3581" s="2"/>
      <c r="C3581" s="2"/>
      <c r="G3581" s="13"/>
      <c r="I3581" s="13"/>
      <c r="J3581" s="13"/>
      <c r="K3581" s="13"/>
      <c r="M3581" s="13"/>
      <c r="N3581" s="13"/>
    </row>
    <row r="3582" spans="1:14" ht="15.75" customHeight="1">
      <c r="A3582" s="2"/>
      <c r="B3582" s="2"/>
      <c r="C3582" s="2"/>
      <c r="G3582" s="13"/>
      <c r="I3582" s="13"/>
      <c r="J3582" s="13"/>
      <c r="K3582" s="13"/>
      <c r="M3582" s="13"/>
      <c r="N3582" s="13"/>
    </row>
    <row r="3583" spans="1:14" ht="15.75" customHeight="1">
      <c r="A3583" s="2"/>
      <c r="B3583" s="2"/>
      <c r="C3583" s="2"/>
      <c r="G3583" s="13"/>
      <c r="I3583" s="13"/>
      <c r="J3583" s="13"/>
      <c r="K3583" s="13"/>
      <c r="M3583" s="13"/>
      <c r="N3583" s="13"/>
    </row>
    <row r="3584" spans="1:14" ht="15.75" customHeight="1">
      <c r="A3584" s="2"/>
      <c r="B3584" s="2"/>
      <c r="C3584" s="2"/>
      <c r="G3584" s="13"/>
      <c r="I3584" s="13"/>
      <c r="J3584" s="13"/>
      <c r="K3584" s="13"/>
      <c r="M3584" s="13"/>
      <c r="N3584" s="13"/>
    </row>
    <row r="3585" spans="1:14" ht="15.75" customHeight="1">
      <c r="A3585" s="2"/>
      <c r="B3585" s="2"/>
      <c r="C3585" s="2"/>
      <c r="G3585" s="13"/>
      <c r="I3585" s="13"/>
      <c r="J3585" s="13"/>
      <c r="K3585" s="13"/>
      <c r="M3585" s="13"/>
      <c r="N3585" s="13"/>
    </row>
    <row r="3586" spans="1:14" ht="15.75" customHeight="1">
      <c r="A3586" s="2"/>
      <c r="B3586" s="2"/>
      <c r="C3586" s="2"/>
      <c r="G3586" s="13"/>
      <c r="I3586" s="13"/>
      <c r="J3586" s="13"/>
      <c r="K3586" s="13"/>
      <c r="M3586" s="13"/>
      <c r="N3586" s="13"/>
    </row>
    <row r="3587" spans="1:14" ht="15.75" customHeight="1">
      <c r="A3587" s="2"/>
      <c r="B3587" s="2"/>
      <c r="C3587" s="2"/>
      <c r="G3587" s="13"/>
      <c r="I3587" s="13"/>
      <c r="J3587" s="13"/>
      <c r="K3587" s="13"/>
      <c r="M3587" s="13"/>
      <c r="N3587" s="13"/>
    </row>
    <row r="3588" spans="1:14" ht="15.75" customHeight="1">
      <c r="A3588" s="2"/>
      <c r="B3588" s="2"/>
      <c r="C3588" s="2"/>
      <c r="G3588" s="13"/>
      <c r="I3588" s="13"/>
      <c r="J3588" s="13"/>
      <c r="K3588" s="13"/>
      <c r="M3588" s="13"/>
      <c r="N3588" s="13"/>
    </row>
    <row r="3589" spans="1:14" ht="15.75" customHeight="1">
      <c r="A3589" s="2"/>
      <c r="B3589" s="2"/>
      <c r="C3589" s="2"/>
      <c r="G3589" s="13"/>
      <c r="I3589" s="13"/>
      <c r="J3589" s="13"/>
      <c r="K3589" s="13"/>
      <c r="M3589" s="13"/>
      <c r="N3589" s="13"/>
    </row>
    <row r="3590" spans="1:14" ht="15.75" customHeight="1">
      <c r="A3590" s="2"/>
      <c r="B3590" s="2"/>
      <c r="C3590" s="2"/>
      <c r="G3590" s="13"/>
      <c r="I3590" s="13"/>
      <c r="J3590" s="13"/>
      <c r="K3590" s="13"/>
      <c r="M3590" s="13"/>
      <c r="N3590" s="13"/>
    </row>
    <row r="3591" spans="1:14" ht="15.75" customHeight="1">
      <c r="A3591" s="2"/>
      <c r="B3591" s="2"/>
      <c r="C3591" s="2"/>
      <c r="G3591" s="13"/>
      <c r="I3591" s="13"/>
      <c r="J3591" s="13"/>
      <c r="K3591" s="13"/>
      <c r="M3591" s="13"/>
      <c r="N3591" s="13"/>
    </row>
    <row r="3592" spans="1:14" ht="15.75" customHeight="1">
      <c r="A3592" s="2"/>
      <c r="B3592" s="2"/>
      <c r="C3592" s="2"/>
      <c r="G3592" s="13"/>
      <c r="I3592" s="13"/>
      <c r="J3592" s="13"/>
      <c r="K3592" s="13"/>
      <c r="M3592" s="13"/>
      <c r="N3592" s="13"/>
    </row>
    <row r="3593" spans="1:14" ht="15.75" customHeight="1">
      <c r="A3593" s="2"/>
      <c r="B3593" s="2"/>
      <c r="C3593" s="2"/>
      <c r="G3593" s="13"/>
      <c r="I3593" s="13"/>
      <c r="J3593" s="13"/>
      <c r="K3593" s="13"/>
      <c r="M3593" s="13"/>
      <c r="N3593" s="13"/>
    </row>
    <row r="3594" spans="1:14" ht="15.75" customHeight="1">
      <c r="A3594" s="2"/>
      <c r="B3594" s="2"/>
      <c r="C3594" s="2"/>
      <c r="G3594" s="13"/>
      <c r="I3594" s="13"/>
      <c r="J3594" s="13"/>
      <c r="K3594" s="13"/>
      <c r="M3594" s="13"/>
      <c r="N3594" s="13"/>
    </row>
    <row r="3595" spans="1:14" ht="15.75" customHeight="1">
      <c r="A3595" s="2"/>
      <c r="B3595" s="2"/>
      <c r="C3595" s="2"/>
      <c r="G3595" s="13"/>
      <c r="I3595" s="13"/>
      <c r="J3595" s="13"/>
      <c r="K3595" s="13"/>
      <c r="M3595" s="13"/>
      <c r="N3595" s="13"/>
    </row>
    <row r="3596" spans="1:14" ht="15.75" customHeight="1">
      <c r="A3596" s="2"/>
      <c r="B3596" s="2"/>
      <c r="C3596" s="2"/>
      <c r="G3596" s="13"/>
      <c r="I3596" s="13"/>
      <c r="J3596" s="13"/>
      <c r="K3596" s="13"/>
      <c r="M3596" s="13"/>
      <c r="N3596" s="13"/>
    </row>
    <row r="3597" spans="1:14" ht="15.75" customHeight="1">
      <c r="A3597" s="2"/>
      <c r="B3597" s="2"/>
      <c r="C3597" s="2"/>
      <c r="G3597" s="13"/>
      <c r="I3597" s="13"/>
      <c r="J3597" s="13"/>
      <c r="K3597" s="13"/>
      <c r="M3597" s="13"/>
      <c r="N3597" s="13"/>
    </row>
    <row r="3598" spans="1:14" ht="15.75" customHeight="1">
      <c r="A3598" s="2"/>
      <c r="B3598" s="2"/>
      <c r="C3598" s="2"/>
      <c r="G3598" s="13"/>
      <c r="I3598" s="13"/>
      <c r="J3598" s="13"/>
      <c r="K3598" s="13"/>
      <c r="M3598" s="13"/>
      <c r="N3598" s="13"/>
    </row>
    <row r="3599" spans="1:14" ht="15.75" customHeight="1">
      <c r="A3599" s="2"/>
      <c r="B3599" s="2"/>
      <c r="C3599" s="2"/>
      <c r="G3599" s="13"/>
      <c r="I3599" s="13"/>
      <c r="J3599" s="13"/>
      <c r="K3599" s="13"/>
      <c r="M3599" s="13"/>
      <c r="N3599" s="13"/>
    </row>
    <row r="3600" spans="1:14" ht="15.75" customHeight="1">
      <c r="A3600" s="2"/>
      <c r="B3600" s="2"/>
      <c r="C3600" s="2"/>
      <c r="G3600" s="13"/>
      <c r="I3600" s="13"/>
      <c r="J3600" s="13"/>
      <c r="K3600" s="13"/>
      <c r="M3600" s="13"/>
      <c r="N3600" s="13"/>
    </row>
    <row r="3601" spans="1:14" ht="15.75" customHeight="1">
      <c r="A3601" s="2"/>
      <c r="B3601" s="2"/>
      <c r="C3601" s="2"/>
      <c r="G3601" s="13"/>
      <c r="I3601" s="13"/>
      <c r="J3601" s="13"/>
      <c r="K3601" s="13"/>
      <c r="M3601" s="13"/>
      <c r="N3601" s="13"/>
    </row>
    <row r="3602" spans="1:14" ht="15.75" customHeight="1">
      <c r="A3602" s="2"/>
      <c r="B3602" s="2"/>
      <c r="C3602" s="2"/>
      <c r="G3602" s="13"/>
      <c r="I3602" s="13"/>
      <c r="J3602" s="13"/>
      <c r="K3602" s="13"/>
      <c r="M3602" s="13"/>
      <c r="N3602" s="13"/>
    </row>
    <row r="3603" spans="1:14" ht="15.75" customHeight="1">
      <c r="A3603" s="2"/>
      <c r="B3603" s="2"/>
      <c r="C3603" s="2"/>
      <c r="G3603" s="13"/>
      <c r="I3603" s="13"/>
      <c r="J3603" s="13"/>
      <c r="K3603" s="13"/>
      <c r="M3603" s="13"/>
      <c r="N3603" s="13"/>
    </row>
    <row r="3604" spans="1:14" ht="15.75" customHeight="1">
      <c r="A3604" s="2"/>
      <c r="B3604" s="2"/>
      <c r="C3604" s="2"/>
      <c r="G3604" s="13"/>
      <c r="I3604" s="13"/>
      <c r="J3604" s="13"/>
      <c r="K3604" s="13"/>
      <c r="M3604" s="13"/>
      <c r="N3604" s="13"/>
    </row>
    <row r="3605" spans="1:14" ht="15.75" customHeight="1">
      <c r="A3605" s="2"/>
      <c r="B3605" s="2"/>
      <c r="C3605" s="2"/>
      <c r="G3605" s="13"/>
      <c r="I3605" s="13"/>
      <c r="J3605" s="13"/>
      <c r="K3605" s="13"/>
      <c r="M3605" s="13"/>
      <c r="N3605" s="13"/>
    </row>
    <row r="3606" spans="1:14" ht="15.75" customHeight="1">
      <c r="A3606" s="2"/>
      <c r="B3606" s="2"/>
      <c r="C3606" s="2"/>
      <c r="G3606" s="13"/>
      <c r="I3606" s="13"/>
      <c r="J3606" s="13"/>
      <c r="K3606" s="13"/>
      <c r="M3606" s="13"/>
      <c r="N3606" s="13"/>
    </row>
    <row r="3607" spans="1:14" ht="15.75" customHeight="1">
      <c r="A3607" s="2"/>
      <c r="B3607" s="2"/>
      <c r="C3607" s="2"/>
      <c r="G3607" s="13"/>
      <c r="I3607" s="13"/>
      <c r="J3607" s="13"/>
      <c r="K3607" s="13"/>
      <c r="M3607" s="13"/>
      <c r="N3607" s="13"/>
    </row>
    <row r="3608" spans="1:14" ht="15.75" customHeight="1">
      <c r="A3608" s="2"/>
      <c r="B3608" s="2"/>
      <c r="C3608" s="2"/>
      <c r="G3608" s="13"/>
      <c r="I3608" s="13"/>
      <c r="J3608" s="13"/>
      <c r="K3608" s="13"/>
      <c r="M3608" s="13"/>
      <c r="N3608" s="13"/>
    </row>
    <row r="3609" spans="1:14" ht="15.75" customHeight="1">
      <c r="A3609" s="2"/>
      <c r="B3609" s="2"/>
      <c r="C3609" s="2"/>
      <c r="G3609" s="13"/>
      <c r="I3609" s="13"/>
      <c r="J3609" s="13"/>
      <c r="K3609" s="13"/>
      <c r="M3609" s="13"/>
      <c r="N3609" s="13"/>
    </row>
    <row r="3610" spans="1:14" ht="15.75" customHeight="1">
      <c r="A3610" s="2"/>
      <c r="B3610" s="2"/>
      <c r="C3610" s="2"/>
      <c r="G3610" s="13"/>
      <c r="I3610" s="13"/>
      <c r="J3610" s="13"/>
      <c r="K3610" s="13"/>
      <c r="M3610" s="13"/>
      <c r="N3610" s="13"/>
    </row>
    <row r="3611" spans="1:14" ht="15.75" customHeight="1">
      <c r="A3611" s="2"/>
      <c r="B3611" s="2"/>
      <c r="C3611" s="2"/>
      <c r="G3611" s="13"/>
      <c r="I3611" s="13"/>
      <c r="J3611" s="13"/>
      <c r="K3611" s="13"/>
      <c r="M3611" s="13"/>
      <c r="N3611" s="13"/>
    </row>
    <row r="3612" spans="1:14" ht="15.75" customHeight="1">
      <c r="A3612" s="2"/>
      <c r="B3612" s="2"/>
      <c r="C3612" s="2"/>
      <c r="G3612" s="13"/>
      <c r="I3612" s="13"/>
      <c r="J3612" s="13"/>
      <c r="K3612" s="13"/>
      <c r="M3612" s="13"/>
      <c r="N3612" s="13"/>
    </row>
    <row r="3613" spans="1:14" ht="15.75" customHeight="1">
      <c r="A3613" s="2"/>
      <c r="B3613" s="2"/>
      <c r="C3613" s="2"/>
      <c r="G3613" s="13"/>
      <c r="I3613" s="13"/>
      <c r="J3613" s="13"/>
      <c r="K3613" s="13"/>
      <c r="M3613" s="13"/>
      <c r="N3613" s="13"/>
    </row>
    <row r="3614" spans="1:14" ht="15.75" customHeight="1">
      <c r="A3614" s="2"/>
      <c r="B3614" s="2"/>
      <c r="C3614" s="2"/>
      <c r="G3614" s="13"/>
      <c r="I3614" s="13"/>
      <c r="J3614" s="13"/>
      <c r="K3614" s="13"/>
      <c r="M3614" s="13"/>
      <c r="N3614" s="13"/>
    </row>
    <row r="3615" spans="1:14" ht="15.75" customHeight="1">
      <c r="A3615" s="2"/>
      <c r="B3615" s="2"/>
      <c r="C3615" s="2"/>
      <c r="G3615" s="13"/>
      <c r="I3615" s="13"/>
      <c r="J3615" s="13"/>
      <c r="K3615" s="13"/>
      <c r="M3615" s="13"/>
      <c r="N3615" s="13"/>
    </row>
    <row r="3616" spans="1:14" ht="15.75" customHeight="1">
      <c r="A3616" s="2"/>
      <c r="B3616" s="2"/>
      <c r="C3616" s="2"/>
      <c r="G3616" s="13"/>
      <c r="I3616" s="13"/>
      <c r="J3616" s="13"/>
      <c r="K3616" s="13"/>
      <c r="M3616" s="13"/>
      <c r="N3616" s="13"/>
    </row>
    <row r="3617" spans="1:14" ht="15.75" customHeight="1">
      <c r="A3617" s="2"/>
      <c r="B3617" s="2"/>
      <c r="C3617" s="2"/>
      <c r="G3617" s="13"/>
      <c r="I3617" s="13"/>
      <c r="J3617" s="13"/>
      <c r="K3617" s="13"/>
      <c r="M3617" s="13"/>
      <c r="N3617" s="13"/>
    </row>
    <row r="3618" spans="1:14" ht="15.75" customHeight="1">
      <c r="A3618" s="2"/>
      <c r="B3618" s="2"/>
      <c r="C3618" s="2"/>
      <c r="G3618" s="13"/>
      <c r="I3618" s="13"/>
      <c r="J3618" s="13"/>
      <c r="K3618" s="13"/>
      <c r="M3618" s="13"/>
      <c r="N3618" s="13"/>
    </row>
    <row r="3619" spans="1:14" ht="15.75" customHeight="1">
      <c r="A3619" s="2"/>
      <c r="B3619" s="2"/>
      <c r="C3619" s="2"/>
      <c r="G3619" s="13"/>
      <c r="I3619" s="13"/>
      <c r="J3619" s="13"/>
      <c r="K3619" s="13"/>
      <c r="M3619" s="13"/>
      <c r="N3619" s="13"/>
    </row>
    <row r="3620" spans="1:14" ht="15.75" customHeight="1">
      <c r="A3620" s="2"/>
      <c r="B3620" s="2"/>
      <c r="C3620" s="2"/>
      <c r="G3620" s="13"/>
      <c r="I3620" s="13"/>
      <c r="J3620" s="13"/>
      <c r="K3620" s="13"/>
      <c r="M3620" s="13"/>
      <c r="N3620" s="13"/>
    </row>
    <row r="3621" spans="1:14" ht="15.75" customHeight="1">
      <c r="A3621" s="2"/>
      <c r="B3621" s="2"/>
      <c r="C3621" s="2"/>
      <c r="G3621" s="13"/>
      <c r="I3621" s="13"/>
      <c r="J3621" s="13"/>
      <c r="K3621" s="13"/>
      <c r="M3621" s="13"/>
      <c r="N3621" s="13"/>
    </row>
    <row r="3622" spans="1:14" ht="15.75" customHeight="1">
      <c r="A3622" s="2"/>
      <c r="B3622" s="2"/>
      <c r="C3622" s="2"/>
      <c r="G3622" s="13"/>
      <c r="I3622" s="13"/>
      <c r="J3622" s="13"/>
      <c r="K3622" s="13"/>
      <c r="M3622" s="13"/>
      <c r="N3622" s="13"/>
    </row>
    <row r="3623" spans="1:14" ht="15.75" customHeight="1">
      <c r="A3623" s="2"/>
      <c r="B3623" s="2"/>
      <c r="C3623" s="2"/>
      <c r="G3623" s="13"/>
      <c r="I3623" s="13"/>
      <c r="J3623" s="13"/>
      <c r="K3623" s="13"/>
      <c r="M3623" s="13"/>
      <c r="N3623" s="13"/>
    </row>
    <row r="3624" spans="1:14" ht="15.75" customHeight="1">
      <c r="A3624" s="2"/>
      <c r="B3624" s="2"/>
      <c r="C3624" s="2"/>
      <c r="G3624" s="13"/>
      <c r="I3624" s="13"/>
      <c r="J3624" s="13"/>
      <c r="K3624" s="13"/>
      <c r="M3624" s="13"/>
      <c r="N3624" s="13"/>
    </row>
    <row r="3625" spans="1:14" ht="15.75" customHeight="1">
      <c r="A3625" s="2"/>
      <c r="B3625" s="2"/>
      <c r="C3625" s="2"/>
      <c r="G3625" s="13"/>
      <c r="I3625" s="13"/>
      <c r="J3625" s="13"/>
      <c r="K3625" s="13"/>
      <c r="M3625" s="13"/>
      <c r="N3625" s="13"/>
    </row>
    <row r="3626" spans="1:14" ht="15.75" customHeight="1">
      <c r="A3626" s="2"/>
      <c r="B3626" s="2"/>
      <c r="C3626" s="2"/>
      <c r="G3626" s="13"/>
      <c r="I3626" s="13"/>
      <c r="J3626" s="13"/>
      <c r="K3626" s="13"/>
      <c r="M3626" s="13"/>
      <c r="N3626" s="13"/>
    </row>
    <row r="3627" spans="1:14" ht="15.75" customHeight="1">
      <c r="A3627" s="2"/>
      <c r="B3627" s="2"/>
      <c r="C3627" s="2"/>
      <c r="G3627" s="13"/>
      <c r="I3627" s="13"/>
      <c r="J3627" s="13"/>
      <c r="K3627" s="13"/>
      <c r="M3627" s="13"/>
      <c r="N3627" s="13"/>
    </row>
    <row r="3628" spans="1:14" ht="15.75" customHeight="1">
      <c r="A3628" s="2"/>
      <c r="B3628" s="2"/>
      <c r="C3628" s="2"/>
      <c r="G3628" s="13"/>
      <c r="I3628" s="13"/>
      <c r="J3628" s="13"/>
      <c r="K3628" s="13"/>
      <c r="M3628" s="13"/>
      <c r="N3628" s="13"/>
    </row>
    <row r="3629" spans="1:14" ht="15.75" customHeight="1">
      <c r="A3629" s="2"/>
      <c r="B3629" s="2"/>
      <c r="C3629" s="2"/>
      <c r="G3629" s="13"/>
      <c r="I3629" s="13"/>
      <c r="J3629" s="13"/>
      <c r="K3629" s="13"/>
      <c r="M3629" s="13"/>
      <c r="N3629" s="13"/>
    </row>
    <row r="3630" spans="1:14" ht="15.75" customHeight="1">
      <c r="A3630" s="2"/>
      <c r="B3630" s="2"/>
      <c r="C3630" s="2"/>
      <c r="G3630" s="13"/>
      <c r="I3630" s="13"/>
      <c r="J3630" s="13"/>
      <c r="K3630" s="13"/>
      <c r="M3630" s="13"/>
      <c r="N3630" s="13"/>
    </row>
    <row r="3631" spans="1:14" ht="15.75" customHeight="1">
      <c r="A3631" s="2"/>
      <c r="B3631" s="2"/>
      <c r="C3631" s="2"/>
      <c r="G3631" s="13"/>
      <c r="I3631" s="13"/>
      <c r="J3631" s="13"/>
      <c r="K3631" s="13"/>
      <c r="M3631" s="13"/>
      <c r="N3631" s="13"/>
    </row>
    <row r="3632" spans="1:14" ht="15.75" customHeight="1">
      <c r="A3632" s="2"/>
      <c r="B3632" s="2"/>
      <c r="C3632" s="2"/>
      <c r="G3632" s="13"/>
      <c r="I3632" s="13"/>
      <c r="J3632" s="13"/>
      <c r="K3632" s="13"/>
      <c r="M3632" s="13"/>
      <c r="N3632" s="13"/>
    </row>
    <row r="3633" spans="1:14" ht="15.75" customHeight="1">
      <c r="A3633" s="2"/>
      <c r="B3633" s="2"/>
      <c r="C3633" s="2"/>
      <c r="G3633" s="13"/>
      <c r="I3633" s="13"/>
      <c r="J3633" s="13"/>
      <c r="K3633" s="13"/>
      <c r="M3633" s="13"/>
      <c r="N3633" s="13"/>
    </row>
    <row r="3634" spans="1:14" ht="15.75" customHeight="1">
      <c r="A3634" s="2"/>
      <c r="B3634" s="2"/>
      <c r="C3634" s="2"/>
      <c r="G3634" s="13"/>
      <c r="I3634" s="13"/>
      <c r="J3634" s="13"/>
      <c r="K3634" s="13"/>
      <c r="M3634" s="13"/>
      <c r="N3634" s="13"/>
    </row>
    <row r="3635" spans="1:14" ht="15.75" customHeight="1">
      <c r="A3635" s="2"/>
      <c r="B3635" s="2"/>
      <c r="C3635" s="2"/>
      <c r="G3635" s="13"/>
      <c r="I3635" s="13"/>
      <c r="J3635" s="13"/>
      <c r="K3635" s="13"/>
      <c r="M3635" s="13"/>
      <c r="N3635" s="13"/>
    </row>
    <row r="3636" spans="1:14" ht="15.75" customHeight="1">
      <c r="A3636" s="2"/>
      <c r="B3636" s="2"/>
      <c r="C3636" s="2"/>
      <c r="G3636" s="13"/>
      <c r="I3636" s="13"/>
      <c r="J3636" s="13"/>
      <c r="K3636" s="13"/>
      <c r="M3636" s="13"/>
      <c r="N3636" s="13"/>
    </row>
    <row r="3637" spans="1:14" ht="15.75" customHeight="1">
      <c r="A3637" s="2"/>
      <c r="B3637" s="2"/>
      <c r="C3637" s="2"/>
      <c r="G3637" s="13"/>
      <c r="I3637" s="13"/>
      <c r="J3637" s="13"/>
      <c r="K3637" s="13"/>
      <c r="M3637" s="13"/>
      <c r="N3637" s="13"/>
    </row>
    <row r="3638" spans="1:14" ht="15.75" customHeight="1">
      <c r="A3638" s="2"/>
      <c r="B3638" s="2"/>
      <c r="C3638" s="2"/>
      <c r="G3638" s="13"/>
      <c r="I3638" s="13"/>
      <c r="J3638" s="13"/>
      <c r="K3638" s="13"/>
      <c r="M3638" s="13"/>
      <c r="N3638" s="13"/>
    </row>
    <row r="3639" spans="1:14" ht="15.75" customHeight="1">
      <c r="A3639" s="2"/>
      <c r="B3639" s="2"/>
      <c r="C3639" s="2"/>
      <c r="G3639" s="13"/>
      <c r="I3639" s="13"/>
      <c r="J3639" s="13"/>
      <c r="K3639" s="13"/>
      <c r="M3639" s="13"/>
      <c r="N3639" s="13"/>
    </row>
    <row r="3640" spans="1:14" ht="15.75" customHeight="1">
      <c r="A3640" s="2"/>
      <c r="B3640" s="2"/>
      <c r="C3640" s="2"/>
      <c r="G3640" s="13"/>
      <c r="I3640" s="13"/>
      <c r="J3640" s="13"/>
      <c r="K3640" s="13"/>
      <c r="M3640" s="13"/>
      <c r="N3640" s="13"/>
    </row>
    <row r="3641" spans="1:14" ht="15.75" customHeight="1">
      <c r="A3641" s="2"/>
      <c r="B3641" s="2"/>
      <c r="C3641" s="2"/>
      <c r="G3641" s="13"/>
      <c r="I3641" s="13"/>
      <c r="J3641" s="13"/>
      <c r="K3641" s="13"/>
      <c r="M3641" s="13"/>
      <c r="N3641" s="13"/>
    </row>
    <row r="3642" spans="1:14" ht="15.75" customHeight="1">
      <c r="A3642" s="2"/>
      <c r="B3642" s="2"/>
      <c r="C3642" s="2"/>
      <c r="G3642" s="13"/>
      <c r="I3642" s="13"/>
      <c r="J3642" s="13"/>
      <c r="K3642" s="13"/>
      <c r="M3642" s="13"/>
      <c r="N3642" s="13"/>
    </row>
    <row r="3643" spans="1:14" ht="15.75" customHeight="1">
      <c r="A3643" s="2"/>
      <c r="B3643" s="2"/>
      <c r="C3643" s="2"/>
      <c r="G3643" s="13"/>
      <c r="I3643" s="13"/>
      <c r="J3643" s="13"/>
      <c r="K3643" s="13"/>
      <c r="M3643" s="13"/>
      <c r="N3643" s="13"/>
    </row>
    <row r="3644" spans="1:14" ht="15.75" customHeight="1">
      <c r="A3644" s="2"/>
      <c r="B3644" s="2"/>
      <c r="C3644" s="2"/>
      <c r="G3644" s="13"/>
      <c r="I3644" s="13"/>
      <c r="J3644" s="13"/>
      <c r="K3644" s="13"/>
      <c r="M3644" s="13"/>
      <c r="N3644" s="13"/>
    </row>
    <row r="3645" spans="1:14" ht="15.75" customHeight="1">
      <c r="A3645" s="2"/>
      <c r="B3645" s="2"/>
      <c r="C3645" s="2"/>
      <c r="G3645" s="13"/>
      <c r="I3645" s="13"/>
      <c r="J3645" s="13"/>
      <c r="K3645" s="13"/>
      <c r="M3645" s="13"/>
      <c r="N3645" s="13"/>
    </row>
    <row r="3646" spans="1:14" ht="15.75" customHeight="1">
      <c r="A3646" s="2"/>
      <c r="B3646" s="2"/>
      <c r="C3646" s="2"/>
      <c r="G3646" s="13"/>
      <c r="I3646" s="13"/>
      <c r="J3646" s="13"/>
      <c r="K3646" s="13"/>
      <c r="M3646" s="13"/>
      <c r="N3646" s="13"/>
    </row>
    <row r="3647" spans="1:14" ht="15.75" customHeight="1">
      <c r="A3647" s="2"/>
      <c r="B3647" s="2"/>
      <c r="C3647" s="2"/>
      <c r="G3647" s="13"/>
      <c r="I3647" s="13"/>
      <c r="J3647" s="13"/>
      <c r="K3647" s="13"/>
      <c r="M3647" s="13"/>
      <c r="N3647" s="13"/>
    </row>
    <row r="3648" spans="1:14" ht="15.75" customHeight="1">
      <c r="A3648" s="2"/>
      <c r="B3648" s="2"/>
      <c r="C3648" s="2"/>
      <c r="G3648" s="13"/>
      <c r="I3648" s="13"/>
      <c r="J3648" s="13"/>
      <c r="K3648" s="13"/>
      <c r="M3648" s="13"/>
      <c r="N3648" s="13"/>
    </row>
    <row r="3649" spans="1:14" ht="15.75" customHeight="1">
      <c r="A3649" s="2"/>
      <c r="B3649" s="2"/>
      <c r="C3649" s="2"/>
      <c r="G3649" s="13"/>
      <c r="I3649" s="13"/>
      <c r="J3649" s="13"/>
      <c r="K3649" s="13"/>
      <c r="M3649" s="13"/>
      <c r="N3649" s="13"/>
    </row>
    <row r="3650" spans="1:14" ht="15.75" customHeight="1">
      <c r="A3650" s="2"/>
      <c r="B3650" s="2"/>
      <c r="C3650" s="2"/>
      <c r="G3650" s="13"/>
      <c r="I3650" s="13"/>
      <c r="J3650" s="13"/>
      <c r="K3650" s="13"/>
      <c r="M3650" s="13"/>
      <c r="N3650" s="13"/>
    </row>
    <row r="3651" spans="1:14" ht="15.75" customHeight="1">
      <c r="A3651" s="2"/>
      <c r="B3651" s="2"/>
      <c r="C3651" s="2"/>
      <c r="G3651" s="13"/>
      <c r="I3651" s="13"/>
      <c r="J3651" s="13"/>
      <c r="K3651" s="13"/>
      <c r="M3651" s="13"/>
      <c r="N3651" s="13"/>
    </row>
    <row r="3652" spans="1:14" ht="15.75" customHeight="1">
      <c r="A3652" s="2"/>
      <c r="B3652" s="2"/>
      <c r="C3652" s="2"/>
      <c r="G3652" s="13"/>
      <c r="I3652" s="13"/>
      <c r="J3652" s="13"/>
      <c r="K3652" s="13"/>
      <c r="M3652" s="13"/>
      <c r="N3652" s="13"/>
    </row>
    <row r="3653" spans="1:14" ht="15.75" customHeight="1">
      <c r="A3653" s="2"/>
      <c r="B3653" s="2"/>
      <c r="C3653" s="2"/>
      <c r="G3653" s="13"/>
      <c r="I3653" s="13"/>
      <c r="J3653" s="13"/>
      <c r="K3653" s="13"/>
      <c r="M3653" s="13"/>
      <c r="N3653" s="13"/>
    </row>
    <row r="3654" spans="1:14" ht="15.75" customHeight="1">
      <c r="A3654" s="2"/>
      <c r="B3654" s="2"/>
      <c r="C3654" s="2"/>
      <c r="G3654" s="13"/>
      <c r="I3654" s="13"/>
      <c r="J3654" s="13"/>
      <c r="K3654" s="13"/>
      <c r="M3654" s="13"/>
      <c r="N3654" s="13"/>
    </row>
    <row r="3655" spans="1:14" ht="15.75" customHeight="1">
      <c r="A3655" s="2"/>
      <c r="B3655" s="2"/>
      <c r="C3655" s="2"/>
      <c r="G3655" s="13"/>
      <c r="I3655" s="13"/>
      <c r="J3655" s="13"/>
      <c r="K3655" s="13"/>
      <c r="M3655" s="13"/>
      <c r="N3655" s="13"/>
    </row>
    <row r="3656" spans="1:14" ht="15.75" customHeight="1">
      <c r="A3656" s="2"/>
      <c r="B3656" s="2"/>
      <c r="C3656" s="2"/>
      <c r="G3656" s="13"/>
      <c r="I3656" s="13"/>
      <c r="J3656" s="13"/>
      <c r="K3656" s="13"/>
      <c r="M3656" s="13"/>
      <c r="N3656" s="13"/>
    </row>
    <row r="3657" spans="1:14" ht="15.75" customHeight="1">
      <c r="A3657" s="2"/>
      <c r="B3657" s="2"/>
      <c r="C3657" s="2"/>
      <c r="G3657" s="13"/>
      <c r="I3657" s="13"/>
      <c r="J3657" s="13"/>
      <c r="K3657" s="13"/>
      <c r="M3657" s="13"/>
      <c r="N3657" s="13"/>
    </row>
    <row r="3658" spans="1:14" ht="15.75" customHeight="1">
      <c r="A3658" s="2"/>
      <c r="B3658" s="2"/>
      <c r="C3658" s="2"/>
      <c r="G3658" s="13"/>
      <c r="I3658" s="13"/>
      <c r="J3658" s="13"/>
      <c r="K3658" s="13"/>
      <c r="M3658" s="13"/>
      <c r="N3658" s="13"/>
    </row>
    <row r="3659" spans="1:14" ht="15.75" customHeight="1">
      <c r="A3659" s="2"/>
      <c r="B3659" s="2"/>
      <c r="C3659" s="2"/>
      <c r="G3659" s="13"/>
      <c r="I3659" s="13"/>
      <c r="J3659" s="13"/>
      <c r="K3659" s="13"/>
      <c r="M3659" s="13"/>
      <c r="N3659" s="13"/>
    </row>
    <row r="3660" spans="1:14" ht="15.75" customHeight="1">
      <c r="A3660" s="2"/>
      <c r="B3660" s="2"/>
      <c r="C3660" s="2"/>
      <c r="G3660" s="13"/>
      <c r="I3660" s="13"/>
      <c r="J3660" s="13"/>
      <c r="K3660" s="13"/>
      <c r="M3660" s="13"/>
      <c r="N3660" s="13"/>
    </row>
    <row r="3661" spans="1:14" ht="15.75" customHeight="1">
      <c r="A3661" s="2"/>
      <c r="B3661" s="2"/>
      <c r="C3661" s="2"/>
      <c r="G3661" s="13"/>
      <c r="I3661" s="13"/>
      <c r="J3661" s="13"/>
      <c r="K3661" s="13"/>
      <c r="M3661" s="13"/>
      <c r="N3661" s="13"/>
    </row>
    <row r="3662" spans="1:14" ht="15.75" customHeight="1">
      <c r="A3662" s="2"/>
      <c r="B3662" s="2"/>
      <c r="C3662" s="2"/>
      <c r="G3662" s="13"/>
      <c r="I3662" s="13"/>
      <c r="J3662" s="13"/>
      <c r="K3662" s="13"/>
      <c r="M3662" s="13"/>
      <c r="N3662" s="13"/>
    </row>
    <row r="3663" spans="1:14" ht="15.75" customHeight="1">
      <c r="A3663" s="2"/>
      <c r="B3663" s="2"/>
      <c r="C3663" s="2"/>
      <c r="G3663" s="13"/>
      <c r="I3663" s="13"/>
      <c r="J3663" s="13"/>
      <c r="K3663" s="13"/>
      <c r="M3663" s="13"/>
      <c r="N3663" s="13"/>
    </row>
    <row r="3664" spans="1:14" ht="15.75" customHeight="1">
      <c r="A3664" s="2"/>
      <c r="B3664" s="2"/>
      <c r="C3664" s="2"/>
      <c r="G3664" s="13"/>
      <c r="I3664" s="13"/>
      <c r="J3664" s="13"/>
      <c r="K3664" s="13"/>
      <c r="M3664" s="13"/>
      <c r="N3664" s="13"/>
    </row>
    <row r="3665" spans="1:14" ht="15.75" customHeight="1">
      <c r="A3665" s="2"/>
      <c r="B3665" s="2"/>
      <c r="C3665" s="2"/>
      <c r="G3665" s="13"/>
      <c r="I3665" s="13"/>
      <c r="J3665" s="13"/>
      <c r="K3665" s="13"/>
      <c r="M3665" s="13"/>
      <c r="N3665" s="13"/>
    </row>
    <row r="3666" spans="1:14" ht="15.75" customHeight="1">
      <c r="A3666" s="2"/>
      <c r="B3666" s="2"/>
      <c r="C3666" s="2"/>
      <c r="G3666" s="13"/>
      <c r="I3666" s="13"/>
      <c r="J3666" s="13"/>
      <c r="K3666" s="13"/>
      <c r="M3666" s="13"/>
      <c r="N3666" s="13"/>
    </row>
    <row r="3667" spans="1:14" ht="15.75" customHeight="1">
      <c r="A3667" s="2"/>
      <c r="B3667" s="2"/>
      <c r="C3667" s="2"/>
      <c r="G3667" s="13"/>
      <c r="I3667" s="13"/>
      <c r="J3667" s="13"/>
      <c r="K3667" s="13"/>
      <c r="M3667" s="13"/>
      <c r="N3667" s="13"/>
    </row>
    <row r="3668" spans="1:14" ht="15.75" customHeight="1">
      <c r="A3668" s="2"/>
      <c r="B3668" s="2"/>
      <c r="C3668" s="2"/>
      <c r="G3668" s="13"/>
      <c r="I3668" s="13"/>
      <c r="J3668" s="13"/>
      <c r="K3668" s="13"/>
      <c r="M3668" s="13"/>
      <c r="N3668" s="13"/>
    </row>
    <row r="3669" spans="1:14" ht="15.75" customHeight="1">
      <c r="A3669" s="2"/>
      <c r="B3669" s="2"/>
      <c r="C3669" s="2"/>
      <c r="G3669" s="13"/>
      <c r="I3669" s="13"/>
      <c r="J3669" s="13"/>
      <c r="K3669" s="13"/>
      <c r="M3669" s="13"/>
      <c r="N3669" s="13"/>
    </row>
    <row r="3670" spans="1:14" ht="15.75" customHeight="1">
      <c r="A3670" s="2"/>
      <c r="B3670" s="2"/>
      <c r="C3670" s="2"/>
      <c r="G3670" s="13"/>
      <c r="I3670" s="13"/>
      <c r="J3670" s="13"/>
      <c r="K3670" s="13"/>
      <c r="M3670" s="13"/>
      <c r="N3670" s="13"/>
    </row>
    <row r="3671" spans="1:14" ht="15.75" customHeight="1">
      <c r="A3671" s="2"/>
      <c r="B3671" s="2"/>
      <c r="C3671" s="2"/>
      <c r="G3671" s="13"/>
      <c r="I3671" s="13"/>
      <c r="J3671" s="13"/>
      <c r="K3671" s="13"/>
      <c r="M3671" s="13"/>
      <c r="N3671" s="13"/>
    </row>
    <row r="3672" spans="1:14" ht="15.75" customHeight="1">
      <c r="A3672" s="2"/>
      <c r="B3672" s="2"/>
      <c r="C3672" s="2"/>
      <c r="G3672" s="13"/>
      <c r="I3672" s="13"/>
      <c r="J3672" s="13"/>
      <c r="K3672" s="13"/>
      <c r="M3672" s="13"/>
      <c r="N3672" s="13"/>
    </row>
    <row r="3673" spans="1:14" ht="15.75" customHeight="1">
      <c r="A3673" s="2"/>
      <c r="B3673" s="2"/>
      <c r="C3673" s="2"/>
      <c r="G3673" s="13"/>
      <c r="I3673" s="13"/>
      <c r="J3673" s="13"/>
      <c r="K3673" s="13"/>
      <c r="M3673" s="13"/>
      <c r="N3673" s="13"/>
    </row>
    <row r="3674" spans="1:14" ht="15.75" customHeight="1">
      <c r="A3674" s="2"/>
      <c r="B3674" s="2"/>
      <c r="C3674" s="2"/>
      <c r="G3674" s="13"/>
      <c r="I3674" s="13"/>
      <c r="J3674" s="13"/>
      <c r="K3674" s="13"/>
      <c r="M3674" s="13"/>
      <c r="N3674" s="13"/>
    </row>
    <row r="3675" spans="1:14" ht="15.75" customHeight="1">
      <c r="A3675" s="2"/>
      <c r="B3675" s="2"/>
      <c r="C3675" s="2"/>
      <c r="G3675" s="13"/>
      <c r="I3675" s="13"/>
      <c r="J3675" s="13"/>
      <c r="K3675" s="13"/>
      <c r="M3675" s="13"/>
      <c r="N3675" s="13"/>
    </row>
    <row r="3676" spans="1:14" ht="15.75" customHeight="1">
      <c r="A3676" s="2"/>
      <c r="B3676" s="2"/>
      <c r="C3676" s="2"/>
      <c r="G3676" s="13"/>
      <c r="I3676" s="13"/>
      <c r="J3676" s="13"/>
      <c r="K3676" s="13"/>
      <c r="M3676" s="13"/>
      <c r="N3676" s="13"/>
    </row>
    <row r="3677" spans="1:14" ht="15.75" customHeight="1">
      <c r="A3677" s="2"/>
      <c r="B3677" s="2"/>
      <c r="C3677" s="2"/>
      <c r="G3677" s="13"/>
      <c r="I3677" s="13"/>
      <c r="J3677" s="13"/>
      <c r="K3677" s="13"/>
      <c r="M3677" s="13"/>
      <c r="N3677" s="13"/>
    </row>
    <row r="3678" spans="1:14" ht="15.75" customHeight="1">
      <c r="A3678" s="2"/>
      <c r="B3678" s="2"/>
      <c r="C3678" s="2"/>
      <c r="G3678" s="13"/>
      <c r="I3678" s="13"/>
      <c r="J3678" s="13"/>
      <c r="K3678" s="13"/>
      <c r="M3678" s="13"/>
      <c r="N3678" s="13"/>
    </row>
    <row r="3679" spans="1:14" ht="15.75" customHeight="1">
      <c r="A3679" s="2"/>
      <c r="B3679" s="2"/>
      <c r="C3679" s="2"/>
      <c r="G3679" s="13"/>
      <c r="I3679" s="13"/>
      <c r="J3679" s="13"/>
      <c r="K3679" s="13"/>
      <c r="M3679" s="13"/>
      <c r="N3679" s="13"/>
    </row>
    <row r="3680" spans="1:14" ht="15.75" customHeight="1">
      <c r="A3680" s="2"/>
      <c r="B3680" s="2"/>
      <c r="C3680" s="2"/>
      <c r="G3680" s="13"/>
      <c r="I3680" s="13"/>
      <c r="J3680" s="13"/>
      <c r="K3680" s="13"/>
      <c r="M3680" s="13"/>
      <c r="N3680" s="13"/>
    </row>
    <row r="3681" spans="1:14" ht="15.75" customHeight="1">
      <c r="A3681" s="2"/>
      <c r="B3681" s="2"/>
      <c r="C3681" s="2"/>
      <c r="G3681" s="13"/>
      <c r="I3681" s="13"/>
      <c r="J3681" s="13"/>
      <c r="K3681" s="13"/>
      <c r="M3681" s="13"/>
      <c r="N3681" s="13"/>
    </row>
    <row r="3682" spans="1:14" ht="15.75" customHeight="1">
      <c r="A3682" s="2"/>
      <c r="B3682" s="2"/>
      <c r="C3682" s="2"/>
      <c r="G3682" s="13"/>
      <c r="I3682" s="13"/>
      <c r="J3682" s="13"/>
      <c r="K3682" s="13"/>
      <c r="M3682" s="13"/>
      <c r="N3682" s="13"/>
    </row>
    <row r="3683" spans="1:14" ht="15.75" customHeight="1">
      <c r="A3683" s="2"/>
      <c r="B3683" s="2"/>
      <c r="C3683" s="2"/>
      <c r="G3683" s="13"/>
      <c r="I3683" s="13"/>
      <c r="J3683" s="13"/>
      <c r="K3683" s="13"/>
      <c r="M3683" s="13"/>
      <c r="N3683" s="13"/>
    </row>
    <row r="3684" spans="1:14" ht="15.75" customHeight="1">
      <c r="A3684" s="2"/>
      <c r="B3684" s="2"/>
      <c r="C3684" s="2"/>
      <c r="G3684" s="13"/>
      <c r="I3684" s="13"/>
      <c r="J3684" s="13"/>
      <c r="K3684" s="13"/>
      <c r="M3684" s="13"/>
      <c r="N3684" s="13"/>
    </row>
    <row r="3685" spans="1:14" ht="15.75" customHeight="1">
      <c r="A3685" s="2"/>
      <c r="B3685" s="2"/>
      <c r="C3685" s="2"/>
      <c r="G3685" s="13"/>
      <c r="I3685" s="13"/>
      <c r="J3685" s="13"/>
      <c r="K3685" s="13"/>
      <c r="M3685" s="13"/>
      <c r="N3685" s="13"/>
    </row>
    <row r="3686" spans="1:14" ht="15.75" customHeight="1">
      <c r="A3686" s="2"/>
      <c r="B3686" s="2"/>
      <c r="C3686" s="2"/>
      <c r="G3686" s="13"/>
      <c r="I3686" s="13"/>
      <c r="J3686" s="13"/>
      <c r="K3686" s="13"/>
      <c r="M3686" s="13"/>
      <c r="N3686" s="13"/>
    </row>
    <row r="3687" spans="1:14" ht="15.75" customHeight="1">
      <c r="A3687" s="2"/>
      <c r="B3687" s="2"/>
      <c r="C3687" s="2"/>
      <c r="G3687" s="13"/>
      <c r="I3687" s="13"/>
      <c r="J3687" s="13"/>
      <c r="K3687" s="13"/>
      <c r="M3687" s="13"/>
      <c r="N3687" s="13"/>
    </row>
    <row r="3688" spans="1:14" ht="15.75" customHeight="1">
      <c r="A3688" s="2"/>
      <c r="B3688" s="2"/>
      <c r="C3688" s="2"/>
      <c r="G3688" s="13"/>
      <c r="I3688" s="13"/>
      <c r="J3688" s="13"/>
      <c r="K3688" s="13"/>
      <c r="M3688" s="13"/>
      <c r="N3688" s="13"/>
    </row>
    <row r="3689" spans="1:14" ht="15.75" customHeight="1">
      <c r="A3689" s="2"/>
      <c r="B3689" s="2"/>
      <c r="C3689" s="2"/>
      <c r="G3689" s="13"/>
      <c r="I3689" s="13"/>
      <c r="J3689" s="13"/>
      <c r="K3689" s="13"/>
      <c r="M3689" s="13"/>
      <c r="N3689" s="13"/>
    </row>
    <row r="3690" spans="1:14" ht="15.75" customHeight="1">
      <c r="A3690" s="2"/>
      <c r="B3690" s="2"/>
      <c r="C3690" s="2"/>
      <c r="G3690" s="13"/>
      <c r="I3690" s="13"/>
      <c r="J3690" s="13"/>
      <c r="K3690" s="13"/>
      <c r="M3690" s="13"/>
      <c r="N3690" s="13"/>
    </row>
    <row r="3691" spans="1:14" ht="15.75" customHeight="1">
      <c r="A3691" s="2"/>
      <c r="B3691" s="2"/>
      <c r="C3691" s="2"/>
      <c r="G3691" s="13"/>
      <c r="I3691" s="13"/>
      <c r="J3691" s="13"/>
      <c r="K3691" s="13"/>
      <c r="M3691" s="13"/>
      <c r="N3691" s="13"/>
    </row>
    <row r="3692" spans="1:14" ht="15.75" customHeight="1">
      <c r="A3692" s="2"/>
      <c r="B3692" s="2"/>
      <c r="C3692" s="2"/>
      <c r="G3692" s="13"/>
      <c r="I3692" s="13"/>
      <c r="J3692" s="13"/>
      <c r="K3692" s="13"/>
      <c r="M3692" s="13"/>
      <c r="N3692" s="13"/>
    </row>
    <row r="3693" spans="1:14" ht="15.75" customHeight="1">
      <c r="A3693" s="2"/>
      <c r="B3693" s="2"/>
      <c r="C3693" s="2"/>
      <c r="G3693" s="13"/>
      <c r="I3693" s="13"/>
      <c r="J3693" s="13"/>
      <c r="K3693" s="13"/>
      <c r="M3693" s="13"/>
      <c r="N3693" s="13"/>
    </row>
    <row r="3694" spans="1:14" ht="15.75" customHeight="1">
      <c r="A3694" s="2"/>
      <c r="B3694" s="2"/>
      <c r="C3694" s="2"/>
      <c r="G3694" s="13"/>
      <c r="I3694" s="13"/>
      <c r="J3694" s="13"/>
      <c r="K3694" s="13"/>
      <c r="M3694" s="13"/>
      <c r="N3694" s="13"/>
    </row>
    <row r="3695" spans="1:14" ht="15.75" customHeight="1">
      <c r="A3695" s="2"/>
      <c r="B3695" s="2"/>
      <c r="C3695" s="2"/>
      <c r="G3695" s="13"/>
      <c r="I3695" s="13"/>
      <c r="J3695" s="13"/>
      <c r="K3695" s="13"/>
      <c r="M3695" s="13"/>
      <c r="N3695" s="13"/>
    </row>
    <row r="3696" spans="1:14" ht="15.75" customHeight="1">
      <c r="A3696" s="2"/>
      <c r="B3696" s="2"/>
      <c r="C3696" s="2"/>
      <c r="G3696" s="13"/>
      <c r="I3696" s="13"/>
      <c r="J3696" s="13"/>
      <c r="K3696" s="13"/>
      <c r="M3696" s="13"/>
      <c r="N3696" s="13"/>
    </row>
    <row r="3697" spans="1:14" ht="15.75" customHeight="1">
      <c r="A3697" s="2"/>
      <c r="B3697" s="2"/>
      <c r="C3697" s="2"/>
      <c r="G3697" s="13"/>
      <c r="I3697" s="13"/>
      <c r="J3697" s="13"/>
      <c r="K3697" s="13"/>
      <c r="M3697" s="13"/>
      <c r="N3697" s="13"/>
    </row>
    <row r="3698" spans="1:14" ht="15.75" customHeight="1">
      <c r="A3698" s="2"/>
      <c r="B3698" s="2"/>
      <c r="C3698" s="2"/>
      <c r="G3698" s="13"/>
      <c r="I3698" s="13"/>
      <c r="J3698" s="13"/>
      <c r="K3698" s="13"/>
      <c r="M3698" s="13"/>
      <c r="N3698" s="13"/>
    </row>
    <row r="3699" spans="1:14" ht="15.75" customHeight="1">
      <c r="A3699" s="2"/>
      <c r="B3699" s="2"/>
      <c r="C3699" s="2"/>
      <c r="G3699" s="13"/>
      <c r="I3699" s="13"/>
      <c r="J3699" s="13"/>
      <c r="K3699" s="13"/>
      <c r="M3699" s="13"/>
      <c r="N3699" s="13"/>
    </row>
    <row r="3700" spans="1:14" ht="15.75" customHeight="1">
      <c r="A3700" s="2"/>
      <c r="B3700" s="2"/>
      <c r="C3700" s="2"/>
      <c r="G3700" s="13"/>
      <c r="I3700" s="13"/>
      <c r="J3700" s="13"/>
      <c r="K3700" s="13"/>
      <c r="M3700" s="13"/>
      <c r="N3700" s="13"/>
    </row>
    <row r="3701" spans="1:14" ht="15.75" customHeight="1">
      <c r="A3701" s="2"/>
      <c r="B3701" s="2"/>
      <c r="C3701" s="2"/>
      <c r="G3701" s="13"/>
      <c r="I3701" s="13"/>
      <c r="J3701" s="13"/>
      <c r="K3701" s="13"/>
      <c r="M3701" s="13"/>
      <c r="N3701" s="13"/>
    </row>
    <row r="3702" spans="1:14" ht="15.75" customHeight="1">
      <c r="A3702" s="2"/>
      <c r="B3702" s="2"/>
      <c r="C3702" s="2"/>
      <c r="G3702" s="13"/>
      <c r="I3702" s="13"/>
      <c r="J3702" s="13"/>
      <c r="K3702" s="13"/>
      <c r="M3702" s="13"/>
      <c r="N3702" s="13"/>
    </row>
    <row r="3703" spans="1:14" ht="15.75" customHeight="1">
      <c r="A3703" s="2"/>
      <c r="B3703" s="2"/>
      <c r="C3703" s="2"/>
      <c r="G3703" s="13"/>
      <c r="I3703" s="13"/>
      <c r="J3703" s="13"/>
      <c r="K3703" s="13"/>
      <c r="M3703" s="13"/>
      <c r="N3703" s="13"/>
    </row>
    <row r="3704" spans="1:14" ht="15.75" customHeight="1">
      <c r="A3704" s="2"/>
      <c r="B3704" s="2"/>
      <c r="C3704" s="2"/>
      <c r="G3704" s="13"/>
      <c r="I3704" s="13"/>
      <c r="J3704" s="13"/>
      <c r="K3704" s="13"/>
      <c r="M3704" s="13"/>
      <c r="N3704" s="13"/>
    </row>
    <row r="3705" spans="1:14" ht="15.75" customHeight="1">
      <c r="A3705" s="2"/>
      <c r="B3705" s="2"/>
      <c r="C3705" s="2"/>
      <c r="G3705" s="13"/>
      <c r="I3705" s="13"/>
      <c r="J3705" s="13"/>
      <c r="K3705" s="13"/>
      <c r="M3705" s="13"/>
      <c r="N3705" s="13"/>
    </row>
    <row r="3706" spans="1:14" ht="15.75" customHeight="1">
      <c r="A3706" s="2"/>
      <c r="B3706" s="2"/>
      <c r="C3706" s="2"/>
      <c r="G3706" s="13"/>
      <c r="I3706" s="13"/>
      <c r="J3706" s="13"/>
      <c r="K3706" s="13"/>
      <c r="M3706" s="13"/>
      <c r="N3706" s="13"/>
    </row>
    <row r="3707" spans="1:14" ht="15.75" customHeight="1">
      <c r="A3707" s="2"/>
      <c r="B3707" s="2"/>
      <c r="C3707" s="2"/>
      <c r="G3707" s="13"/>
      <c r="I3707" s="13"/>
      <c r="J3707" s="13"/>
      <c r="K3707" s="13"/>
      <c r="M3707" s="13"/>
      <c r="N3707" s="13"/>
    </row>
    <row r="3708" spans="1:14" ht="15.75" customHeight="1">
      <c r="A3708" s="2"/>
      <c r="B3708" s="2"/>
      <c r="C3708" s="2"/>
      <c r="G3708" s="13"/>
      <c r="I3708" s="13"/>
      <c r="J3708" s="13"/>
      <c r="K3708" s="13"/>
      <c r="M3708" s="13"/>
      <c r="N3708" s="13"/>
    </row>
    <row r="3709" spans="1:14" ht="15.75" customHeight="1">
      <c r="A3709" s="2"/>
      <c r="B3709" s="2"/>
      <c r="C3709" s="2"/>
      <c r="G3709" s="13"/>
      <c r="I3709" s="13"/>
      <c r="J3709" s="13"/>
      <c r="K3709" s="13"/>
      <c r="M3709" s="13"/>
      <c r="N3709" s="13"/>
    </row>
    <row r="3710" spans="1:14" ht="15.75" customHeight="1">
      <c r="A3710" s="2"/>
      <c r="B3710" s="2"/>
      <c r="C3710" s="2"/>
      <c r="G3710" s="13"/>
      <c r="I3710" s="13"/>
      <c r="J3710" s="13"/>
      <c r="K3710" s="13"/>
      <c r="M3710" s="13"/>
      <c r="N3710" s="13"/>
    </row>
    <row r="3711" spans="1:14" ht="15.75" customHeight="1">
      <c r="A3711" s="2"/>
      <c r="B3711" s="2"/>
      <c r="C3711" s="2"/>
      <c r="G3711" s="13"/>
      <c r="I3711" s="13"/>
      <c r="J3711" s="13"/>
      <c r="K3711" s="13"/>
      <c r="M3711" s="13"/>
      <c r="N3711" s="13"/>
    </row>
    <row r="3712" spans="1:14" ht="15.75" customHeight="1">
      <c r="A3712" s="2"/>
      <c r="B3712" s="2"/>
      <c r="C3712" s="2"/>
      <c r="G3712" s="13"/>
      <c r="I3712" s="13"/>
      <c r="J3712" s="13"/>
      <c r="K3712" s="13"/>
      <c r="M3712" s="13"/>
      <c r="N3712" s="13"/>
    </row>
    <row r="3713" spans="1:14" ht="15.75" customHeight="1">
      <c r="A3713" s="2"/>
      <c r="B3713" s="2"/>
      <c r="C3713" s="2"/>
      <c r="G3713" s="13"/>
      <c r="I3713" s="13"/>
      <c r="J3713" s="13"/>
      <c r="K3713" s="13"/>
      <c r="M3713" s="13"/>
      <c r="N3713" s="13"/>
    </row>
    <row r="3714" spans="1:14" ht="15.75" customHeight="1">
      <c r="A3714" s="2"/>
      <c r="B3714" s="2"/>
      <c r="C3714" s="2"/>
      <c r="G3714" s="13"/>
      <c r="I3714" s="13"/>
      <c r="J3714" s="13"/>
      <c r="K3714" s="13"/>
      <c r="M3714" s="13"/>
      <c r="N3714" s="13"/>
    </row>
    <row r="3715" spans="1:14" ht="15.75" customHeight="1">
      <c r="A3715" s="2"/>
      <c r="B3715" s="2"/>
      <c r="C3715" s="2"/>
      <c r="G3715" s="13"/>
      <c r="I3715" s="13"/>
      <c r="J3715" s="13"/>
      <c r="K3715" s="13"/>
      <c r="M3715" s="13"/>
      <c r="N3715" s="13"/>
    </row>
    <row r="3716" spans="1:14" ht="15.75" customHeight="1">
      <c r="A3716" s="2"/>
      <c r="B3716" s="2"/>
      <c r="C3716" s="2"/>
      <c r="G3716" s="13"/>
      <c r="I3716" s="13"/>
      <c r="J3716" s="13"/>
      <c r="K3716" s="13"/>
      <c r="M3716" s="13"/>
      <c r="N3716" s="13"/>
    </row>
    <row r="3717" spans="1:14" ht="15.75" customHeight="1">
      <c r="A3717" s="2"/>
      <c r="B3717" s="2"/>
      <c r="C3717" s="2"/>
      <c r="G3717" s="13"/>
      <c r="I3717" s="13"/>
      <c r="J3717" s="13"/>
      <c r="K3717" s="13"/>
      <c r="M3717" s="13"/>
      <c r="N3717" s="13"/>
    </row>
    <row r="3718" spans="1:14" ht="15.75" customHeight="1">
      <c r="A3718" s="2"/>
      <c r="B3718" s="2"/>
      <c r="C3718" s="2"/>
      <c r="G3718" s="13"/>
      <c r="I3718" s="13"/>
      <c r="J3718" s="13"/>
      <c r="K3718" s="13"/>
      <c r="M3718" s="13"/>
      <c r="N3718" s="13"/>
    </row>
    <row r="3719" spans="1:14" ht="15.75" customHeight="1">
      <c r="A3719" s="2"/>
      <c r="B3719" s="2"/>
      <c r="C3719" s="2"/>
      <c r="G3719" s="13"/>
      <c r="I3719" s="13"/>
      <c r="J3719" s="13"/>
      <c r="K3719" s="13"/>
      <c r="M3719" s="13"/>
      <c r="N3719" s="13"/>
    </row>
    <row r="3720" spans="1:14" ht="15.75" customHeight="1">
      <c r="A3720" s="2"/>
      <c r="B3720" s="2"/>
      <c r="C3720" s="2"/>
      <c r="G3720" s="13"/>
      <c r="I3720" s="13"/>
      <c r="J3720" s="13"/>
      <c r="K3720" s="13"/>
      <c r="M3720" s="13"/>
      <c r="N3720" s="13"/>
    </row>
    <row r="3721" spans="1:14" ht="15.75" customHeight="1">
      <c r="A3721" s="2"/>
      <c r="B3721" s="2"/>
      <c r="C3721" s="2"/>
      <c r="G3721" s="13"/>
      <c r="I3721" s="13"/>
      <c r="J3721" s="13"/>
      <c r="K3721" s="13"/>
      <c r="M3721" s="13"/>
      <c r="N3721" s="13"/>
    </row>
    <row r="3722" spans="1:14" ht="15.75" customHeight="1">
      <c r="A3722" s="2"/>
      <c r="B3722" s="2"/>
      <c r="C3722" s="2"/>
      <c r="G3722" s="13"/>
      <c r="I3722" s="13"/>
      <c r="J3722" s="13"/>
      <c r="K3722" s="13"/>
      <c r="M3722" s="13"/>
      <c r="N3722" s="13"/>
    </row>
    <row r="3723" spans="1:14" ht="15.75" customHeight="1">
      <c r="A3723" s="2"/>
      <c r="B3723" s="2"/>
      <c r="C3723" s="2"/>
      <c r="G3723" s="13"/>
      <c r="I3723" s="13"/>
      <c r="J3723" s="13"/>
      <c r="K3723" s="13"/>
      <c r="M3723" s="13"/>
      <c r="N3723" s="13"/>
    </row>
    <row r="3724" spans="1:14" ht="15.75" customHeight="1">
      <c r="A3724" s="2"/>
      <c r="B3724" s="2"/>
      <c r="C3724" s="2"/>
      <c r="G3724" s="13"/>
      <c r="I3724" s="13"/>
      <c r="J3724" s="13"/>
      <c r="K3724" s="13"/>
      <c r="M3724" s="13"/>
      <c r="N3724" s="13"/>
    </row>
    <row r="3725" spans="1:14" ht="15.75" customHeight="1">
      <c r="A3725" s="2"/>
      <c r="B3725" s="2"/>
      <c r="C3725" s="2"/>
      <c r="G3725" s="13"/>
      <c r="I3725" s="13"/>
      <c r="J3725" s="13"/>
      <c r="K3725" s="13"/>
      <c r="M3725" s="13"/>
      <c r="N3725" s="13"/>
    </row>
    <row r="3726" spans="1:14" ht="15.75" customHeight="1">
      <c r="A3726" s="2"/>
      <c r="B3726" s="2"/>
      <c r="C3726" s="2"/>
      <c r="G3726" s="13"/>
      <c r="I3726" s="13"/>
      <c r="J3726" s="13"/>
      <c r="K3726" s="13"/>
      <c r="M3726" s="13"/>
      <c r="N3726" s="13"/>
    </row>
    <row r="3727" spans="1:14" ht="15.75" customHeight="1">
      <c r="A3727" s="2"/>
      <c r="B3727" s="2"/>
      <c r="C3727" s="2"/>
      <c r="G3727" s="13"/>
      <c r="I3727" s="13"/>
      <c r="J3727" s="13"/>
      <c r="K3727" s="13"/>
      <c r="M3727" s="13"/>
      <c r="N3727" s="13"/>
    </row>
    <row r="3728" spans="1:14" ht="15.75" customHeight="1">
      <c r="A3728" s="2"/>
      <c r="B3728" s="2"/>
      <c r="C3728" s="2"/>
      <c r="G3728" s="13"/>
      <c r="I3728" s="13"/>
      <c r="J3728" s="13"/>
      <c r="K3728" s="13"/>
      <c r="M3728" s="13"/>
      <c r="N3728" s="13"/>
    </row>
    <row r="3729" spans="1:14" ht="15.75" customHeight="1">
      <c r="A3729" s="2"/>
      <c r="B3729" s="2"/>
      <c r="C3729" s="2"/>
      <c r="G3729" s="13"/>
      <c r="I3729" s="13"/>
      <c r="J3729" s="13"/>
      <c r="K3729" s="13"/>
      <c r="M3729" s="13"/>
      <c r="N3729" s="13"/>
    </row>
    <row r="3730" spans="1:14" ht="15.75" customHeight="1">
      <c r="A3730" s="2"/>
      <c r="B3730" s="2"/>
      <c r="C3730" s="2"/>
      <c r="G3730" s="13"/>
      <c r="I3730" s="13"/>
      <c r="J3730" s="13"/>
      <c r="K3730" s="13"/>
      <c r="M3730" s="13"/>
      <c r="N3730" s="13"/>
    </row>
    <row r="3731" spans="1:14" ht="15.75" customHeight="1">
      <c r="A3731" s="2"/>
      <c r="B3731" s="2"/>
      <c r="C3731" s="2"/>
      <c r="G3731" s="13"/>
      <c r="I3731" s="13"/>
      <c r="J3731" s="13"/>
      <c r="K3731" s="13"/>
      <c r="M3731" s="13"/>
      <c r="N3731" s="13"/>
    </row>
    <row r="3732" spans="1:14" ht="15.75" customHeight="1">
      <c r="A3732" s="2"/>
      <c r="B3732" s="2"/>
      <c r="C3732" s="2"/>
      <c r="G3732" s="13"/>
      <c r="I3732" s="13"/>
      <c r="J3732" s="13"/>
      <c r="K3732" s="13"/>
      <c r="M3732" s="13"/>
      <c r="N3732" s="13"/>
    </row>
    <row r="3733" spans="1:14" ht="15.75" customHeight="1">
      <c r="A3733" s="2"/>
      <c r="B3733" s="2"/>
      <c r="C3733" s="2"/>
      <c r="G3733" s="13"/>
      <c r="I3733" s="13"/>
      <c r="J3733" s="13"/>
      <c r="K3733" s="13"/>
      <c r="M3733" s="13"/>
      <c r="N3733" s="13"/>
    </row>
    <row r="3734" spans="1:14" ht="15.75" customHeight="1">
      <c r="A3734" s="2"/>
      <c r="B3734" s="2"/>
      <c r="C3734" s="2"/>
      <c r="G3734" s="13"/>
      <c r="I3734" s="13"/>
      <c r="J3734" s="13"/>
      <c r="K3734" s="13"/>
      <c r="M3734" s="13"/>
      <c r="N3734" s="13"/>
    </row>
    <row r="3735" spans="1:14" ht="15.75" customHeight="1">
      <c r="A3735" s="2"/>
      <c r="B3735" s="2"/>
      <c r="C3735" s="2"/>
      <c r="G3735" s="13"/>
      <c r="I3735" s="13"/>
      <c r="J3735" s="13"/>
      <c r="K3735" s="13"/>
      <c r="M3735" s="13"/>
      <c r="N3735" s="13"/>
    </row>
    <row r="3736" spans="1:14" ht="15.75" customHeight="1">
      <c r="A3736" s="2"/>
      <c r="B3736" s="2"/>
      <c r="C3736" s="2"/>
      <c r="G3736" s="13"/>
      <c r="I3736" s="13"/>
      <c r="J3736" s="13"/>
      <c r="K3736" s="13"/>
      <c r="M3736" s="13"/>
      <c r="N3736" s="13"/>
    </row>
    <row r="3737" spans="1:14" ht="15.75" customHeight="1">
      <c r="A3737" s="2"/>
      <c r="B3737" s="2"/>
      <c r="C3737" s="2"/>
      <c r="G3737" s="13"/>
      <c r="I3737" s="13"/>
      <c r="J3737" s="13"/>
      <c r="K3737" s="13"/>
      <c r="M3737" s="13"/>
      <c r="N3737" s="13"/>
    </row>
    <row r="3738" spans="1:14" ht="15.75" customHeight="1">
      <c r="A3738" s="2"/>
      <c r="B3738" s="2"/>
      <c r="C3738" s="2"/>
      <c r="G3738" s="13"/>
      <c r="I3738" s="13"/>
      <c r="J3738" s="13"/>
      <c r="K3738" s="13"/>
      <c r="M3738" s="13"/>
      <c r="N3738" s="13"/>
    </row>
    <row r="3739" spans="1:14" ht="15.75" customHeight="1">
      <c r="A3739" s="2"/>
      <c r="B3739" s="2"/>
      <c r="C3739" s="2"/>
      <c r="G3739" s="13"/>
      <c r="I3739" s="13"/>
      <c r="J3739" s="13"/>
      <c r="K3739" s="13"/>
      <c r="M3739" s="13"/>
      <c r="N3739" s="13"/>
    </row>
    <row r="3740" spans="1:14" ht="15.75" customHeight="1">
      <c r="A3740" s="2"/>
      <c r="B3740" s="2"/>
      <c r="C3740" s="2"/>
      <c r="G3740" s="13"/>
      <c r="I3740" s="13"/>
      <c r="J3740" s="13"/>
      <c r="K3740" s="13"/>
      <c r="M3740" s="13"/>
      <c r="N3740" s="13"/>
    </row>
    <row r="3741" spans="1:14" ht="15.75" customHeight="1">
      <c r="A3741" s="2"/>
      <c r="B3741" s="2"/>
      <c r="C3741" s="2"/>
      <c r="G3741" s="13"/>
      <c r="I3741" s="13"/>
      <c r="J3741" s="13"/>
      <c r="K3741" s="13"/>
      <c r="M3741" s="13"/>
      <c r="N3741" s="13"/>
    </row>
    <row r="3742" spans="1:14" ht="15.75" customHeight="1">
      <c r="A3742" s="2"/>
      <c r="B3742" s="2"/>
      <c r="C3742" s="2"/>
      <c r="G3742" s="13"/>
      <c r="I3742" s="13"/>
      <c r="J3742" s="13"/>
      <c r="K3742" s="13"/>
      <c r="M3742" s="13"/>
      <c r="N3742" s="13"/>
    </row>
    <row r="3743" spans="1:14" ht="15.75" customHeight="1">
      <c r="A3743" s="2"/>
      <c r="B3743" s="2"/>
      <c r="C3743" s="2"/>
      <c r="G3743" s="13"/>
      <c r="I3743" s="13"/>
      <c r="J3743" s="13"/>
      <c r="K3743" s="13"/>
      <c r="M3743" s="13"/>
      <c r="N3743" s="13"/>
    </row>
    <row r="3744" spans="1:14" ht="15.75" customHeight="1">
      <c r="A3744" s="2"/>
      <c r="B3744" s="2"/>
      <c r="C3744" s="2"/>
      <c r="G3744" s="13"/>
      <c r="I3744" s="13"/>
      <c r="J3744" s="13"/>
      <c r="K3744" s="13"/>
      <c r="M3744" s="13"/>
      <c r="N3744" s="13"/>
    </row>
    <row r="3745" spans="1:14" ht="15.75" customHeight="1">
      <c r="A3745" s="2"/>
      <c r="B3745" s="2"/>
      <c r="C3745" s="2"/>
      <c r="G3745" s="13"/>
      <c r="I3745" s="13"/>
      <c r="J3745" s="13"/>
      <c r="K3745" s="13"/>
      <c r="M3745" s="13"/>
      <c r="N3745" s="13"/>
    </row>
    <row r="3746" spans="1:14" ht="15.75" customHeight="1">
      <c r="A3746" s="2"/>
      <c r="B3746" s="2"/>
      <c r="C3746" s="2"/>
      <c r="G3746" s="13"/>
      <c r="I3746" s="13"/>
      <c r="J3746" s="13"/>
      <c r="K3746" s="13"/>
      <c r="M3746" s="13"/>
      <c r="N3746" s="13"/>
    </row>
    <row r="3747" spans="1:14" ht="15.75" customHeight="1">
      <c r="A3747" s="2"/>
      <c r="B3747" s="2"/>
      <c r="C3747" s="2"/>
      <c r="G3747" s="13"/>
      <c r="I3747" s="13"/>
      <c r="J3747" s="13"/>
      <c r="K3747" s="13"/>
      <c r="M3747" s="13"/>
      <c r="N3747" s="13"/>
    </row>
    <row r="3748" spans="1:14" ht="15.75" customHeight="1">
      <c r="A3748" s="2"/>
      <c r="B3748" s="2"/>
      <c r="C3748" s="2"/>
      <c r="G3748" s="13"/>
      <c r="I3748" s="13"/>
      <c r="J3748" s="13"/>
      <c r="K3748" s="13"/>
      <c r="M3748" s="13"/>
      <c r="N3748" s="13"/>
    </row>
    <row r="3749" spans="1:14" ht="15.75" customHeight="1">
      <c r="A3749" s="2"/>
      <c r="B3749" s="2"/>
      <c r="C3749" s="2"/>
      <c r="G3749" s="13"/>
      <c r="I3749" s="13"/>
      <c r="J3749" s="13"/>
      <c r="K3749" s="13"/>
      <c r="M3749" s="13"/>
      <c r="N3749" s="13"/>
    </row>
    <row r="3750" spans="1:14" ht="15.75" customHeight="1">
      <c r="A3750" s="2"/>
      <c r="B3750" s="2"/>
      <c r="C3750" s="2"/>
      <c r="G3750" s="13"/>
      <c r="I3750" s="13"/>
      <c r="J3750" s="13"/>
      <c r="K3750" s="13"/>
      <c r="M3750" s="13"/>
      <c r="N3750" s="13"/>
    </row>
    <row r="3751" spans="1:14" ht="15.75" customHeight="1">
      <c r="A3751" s="2"/>
      <c r="B3751" s="2"/>
      <c r="C3751" s="2"/>
      <c r="G3751" s="13"/>
      <c r="I3751" s="13"/>
      <c r="J3751" s="13"/>
      <c r="K3751" s="13"/>
      <c r="M3751" s="13"/>
      <c r="N3751" s="13"/>
    </row>
    <row r="3752" spans="1:14" ht="15.75" customHeight="1">
      <c r="A3752" s="2"/>
      <c r="B3752" s="2"/>
      <c r="C3752" s="2"/>
      <c r="G3752" s="13"/>
      <c r="I3752" s="13"/>
      <c r="J3752" s="13"/>
      <c r="K3752" s="13"/>
      <c r="M3752" s="13"/>
      <c r="N3752" s="13"/>
    </row>
    <row r="3753" spans="1:14" ht="15.75" customHeight="1">
      <c r="A3753" s="2"/>
      <c r="B3753" s="2"/>
      <c r="C3753" s="2"/>
      <c r="G3753" s="13"/>
      <c r="I3753" s="13"/>
      <c r="J3753" s="13"/>
      <c r="K3753" s="13"/>
      <c r="M3753" s="13"/>
      <c r="N3753" s="13"/>
    </row>
    <row r="3754" spans="1:14" ht="15.75" customHeight="1">
      <c r="A3754" s="2"/>
      <c r="B3754" s="2"/>
      <c r="C3754" s="2"/>
      <c r="G3754" s="13"/>
      <c r="I3754" s="13"/>
      <c r="J3754" s="13"/>
      <c r="K3754" s="13"/>
      <c r="M3754" s="13"/>
      <c r="N3754" s="13"/>
    </row>
    <row r="3755" spans="1:14" ht="15.75" customHeight="1">
      <c r="A3755" s="2"/>
      <c r="B3755" s="2"/>
      <c r="C3755" s="2"/>
      <c r="G3755" s="13"/>
      <c r="I3755" s="13"/>
      <c r="J3755" s="13"/>
      <c r="K3755" s="13"/>
      <c r="M3755" s="13"/>
      <c r="N3755" s="13"/>
    </row>
    <row r="3756" spans="1:14" ht="15.75" customHeight="1">
      <c r="A3756" s="2"/>
      <c r="B3756" s="2"/>
      <c r="C3756" s="2"/>
      <c r="G3756" s="13"/>
      <c r="I3756" s="13"/>
      <c r="J3756" s="13"/>
      <c r="K3756" s="13"/>
      <c r="M3756" s="13"/>
      <c r="N3756" s="13"/>
    </row>
    <row r="3757" spans="1:14" ht="15.75" customHeight="1">
      <c r="A3757" s="2"/>
      <c r="B3757" s="2"/>
      <c r="C3757" s="2"/>
      <c r="G3757" s="13"/>
      <c r="I3757" s="13"/>
      <c r="J3757" s="13"/>
      <c r="K3757" s="13"/>
      <c r="M3757" s="13"/>
      <c r="N3757" s="13"/>
    </row>
    <row r="3758" spans="1:14" ht="15.75" customHeight="1">
      <c r="A3758" s="2"/>
      <c r="B3758" s="2"/>
      <c r="C3758" s="2"/>
      <c r="G3758" s="13"/>
      <c r="I3758" s="13"/>
      <c r="J3758" s="13"/>
      <c r="K3758" s="13"/>
      <c r="M3758" s="13"/>
      <c r="N3758" s="13"/>
    </row>
    <row r="3759" spans="1:14" ht="15.75" customHeight="1">
      <c r="A3759" s="2"/>
      <c r="B3759" s="2"/>
      <c r="C3759" s="2"/>
      <c r="G3759" s="13"/>
      <c r="I3759" s="13"/>
      <c r="J3759" s="13"/>
      <c r="K3759" s="13"/>
      <c r="M3759" s="13"/>
      <c r="N3759" s="13"/>
    </row>
    <row r="3760" spans="1:14" ht="15.75" customHeight="1">
      <c r="A3760" s="2"/>
      <c r="B3760" s="2"/>
      <c r="C3760" s="2"/>
      <c r="G3760" s="13"/>
      <c r="I3760" s="13"/>
      <c r="J3760" s="13"/>
      <c r="K3760" s="13"/>
      <c r="M3760" s="13"/>
      <c r="N3760" s="13"/>
    </row>
    <row r="3761" spans="1:14" ht="15.75" customHeight="1">
      <c r="A3761" s="2"/>
      <c r="B3761" s="2"/>
      <c r="C3761" s="2"/>
      <c r="G3761" s="13"/>
      <c r="I3761" s="13"/>
      <c r="J3761" s="13"/>
      <c r="K3761" s="13"/>
      <c r="M3761" s="13"/>
      <c r="N3761" s="13"/>
    </row>
    <row r="3762" spans="1:14" ht="15.75" customHeight="1">
      <c r="A3762" s="2"/>
      <c r="B3762" s="2"/>
      <c r="C3762" s="2"/>
      <c r="G3762" s="13"/>
      <c r="I3762" s="13"/>
      <c r="J3762" s="13"/>
      <c r="K3762" s="13"/>
      <c r="M3762" s="13"/>
      <c r="N3762" s="13"/>
    </row>
    <row r="3763" spans="1:14" ht="15.75" customHeight="1">
      <c r="A3763" s="2"/>
      <c r="B3763" s="2"/>
      <c r="C3763" s="2"/>
      <c r="G3763" s="13"/>
      <c r="I3763" s="13"/>
      <c r="J3763" s="13"/>
      <c r="K3763" s="13"/>
      <c r="M3763" s="13"/>
      <c r="N3763" s="13"/>
    </row>
    <row r="3764" spans="1:14" ht="15.75" customHeight="1">
      <c r="A3764" s="2"/>
      <c r="B3764" s="2"/>
      <c r="C3764" s="2"/>
      <c r="G3764" s="13"/>
      <c r="I3764" s="13"/>
      <c r="J3764" s="13"/>
      <c r="K3764" s="13"/>
      <c r="M3764" s="13"/>
      <c r="N3764" s="13"/>
    </row>
    <row r="3765" spans="1:14" ht="15.75" customHeight="1">
      <c r="A3765" s="2"/>
      <c r="B3765" s="2"/>
      <c r="C3765" s="2"/>
      <c r="G3765" s="13"/>
      <c r="I3765" s="13"/>
      <c r="J3765" s="13"/>
      <c r="K3765" s="13"/>
      <c r="M3765" s="13"/>
      <c r="N3765" s="13"/>
    </row>
    <row r="3766" spans="1:14" ht="15.75" customHeight="1">
      <c r="A3766" s="2"/>
      <c r="B3766" s="2"/>
      <c r="C3766" s="2"/>
      <c r="G3766" s="13"/>
      <c r="I3766" s="13"/>
      <c r="J3766" s="13"/>
      <c r="K3766" s="13"/>
      <c r="M3766" s="13"/>
      <c r="N3766" s="13"/>
    </row>
    <row r="3767" spans="1:14" ht="15.75" customHeight="1">
      <c r="A3767" s="2"/>
      <c r="B3767" s="2"/>
      <c r="C3767" s="2"/>
      <c r="G3767" s="13"/>
      <c r="I3767" s="13"/>
      <c r="J3767" s="13"/>
      <c r="K3767" s="13"/>
      <c r="M3767" s="13"/>
      <c r="N3767" s="13"/>
    </row>
    <row r="3768" spans="1:14" ht="15.75" customHeight="1">
      <c r="A3768" s="2"/>
      <c r="B3768" s="2"/>
      <c r="C3768" s="2"/>
      <c r="G3768" s="13"/>
      <c r="I3768" s="13"/>
      <c r="J3768" s="13"/>
      <c r="K3768" s="13"/>
      <c r="M3768" s="13"/>
      <c r="N3768" s="13"/>
    </row>
    <row r="3769" spans="1:14" ht="15.75" customHeight="1">
      <c r="A3769" s="2"/>
      <c r="B3769" s="2"/>
      <c r="C3769" s="2"/>
      <c r="G3769" s="13"/>
      <c r="I3769" s="13"/>
      <c r="J3769" s="13"/>
      <c r="K3769" s="13"/>
      <c r="M3769" s="13"/>
      <c r="N3769" s="13"/>
    </row>
    <row r="3770" spans="1:14" ht="15.75" customHeight="1">
      <c r="A3770" s="2"/>
      <c r="B3770" s="2"/>
      <c r="C3770" s="2"/>
      <c r="G3770" s="13"/>
      <c r="I3770" s="13"/>
      <c r="J3770" s="13"/>
      <c r="K3770" s="13"/>
      <c r="M3770" s="13"/>
      <c r="N3770" s="13"/>
    </row>
    <row r="3771" spans="1:14" ht="15.75" customHeight="1">
      <c r="A3771" s="2"/>
      <c r="B3771" s="2"/>
      <c r="C3771" s="2"/>
      <c r="G3771" s="13"/>
      <c r="I3771" s="13"/>
      <c r="J3771" s="13"/>
      <c r="K3771" s="13"/>
      <c r="M3771" s="13"/>
      <c r="N3771" s="13"/>
    </row>
    <row r="3772" spans="1:14" ht="15.75" customHeight="1">
      <c r="A3772" s="2"/>
      <c r="B3772" s="2"/>
      <c r="C3772" s="2"/>
      <c r="G3772" s="13"/>
      <c r="I3772" s="13"/>
      <c r="J3772" s="13"/>
      <c r="K3772" s="13"/>
      <c r="M3772" s="13"/>
      <c r="N3772" s="13"/>
    </row>
    <row r="3773" spans="1:14" ht="15.75" customHeight="1">
      <c r="A3773" s="2"/>
      <c r="B3773" s="2"/>
      <c r="C3773" s="2"/>
      <c r="G3773" s="13"/>
      <c r="I3773" s="13"/>
      <c r="J3773" s="13"/>
      <c r="K3773" s="13"/>
      <c r="M3773" s="13"/>
      <c r="N3773" s="13"/>
    </row>
    <row r="3774" spans="1:14" ht="15.75" customHeight="1">
      <c r="A3774" s="2"/>
      <c r="B3774" s="2"/>
      <c r="C3774" s="2"/>
      <c r="G3774" s="13"/>
      <c r="I3774" s="13"/>
      <c r="J3774" s="13"/>
      <c r="K3774" s="13"/>
      <c r="M3774" s="13"/>
      <c r="N3774" s="13"/>
    </row>
    <row r="3775" spans="1:14" ht="15.75" customHeight="1">
      <c r="A3775" s="2"/>
      <c r="B3775" s="2"/>
      <c r="C3775" s="2"/>
      <c r="G3775" s="13"/>
      <c r="I3775" s="13"/>
      <c r="J3775" s="13"/>
      <c r="K3775" s="13"/>
      <c r="M3775" s="13"/>
      <c r="N3775" s="13"/>
    </row>
    <row r="3776" spans="1:14" ht="15.75" customHeight="1">
      <c r="A3776" s="2"/>
      <c r="B3776" s="2"/>
      <c r="C3776" s="2"/>
      <c r="G3776" s="13"/>
      <c r="I3776" s="13"/>
      <c r="J3776" s="13"/>
      <c r="K3776" s="13"/>
      <c r="M3776" s="13"/>
      <c r="N3776" s="13"/>
    </row>
    <row r="3777" spans="1:14" ht="15.75" customHeight="1">
      <c r="A3777" s="2"/>
      <c r="B3777" s="2"/>
      <c r="C3777" s="2"/>
      <c r="G3777" s="13"/>
      <c r="I3777" s="13"/>
      <c r="J3777" s="13"/>
      <c r="K3777" s="13"/>
      <c r="M3777" s="13"/>
      <c r="N3777" s="13"/>
    </row>
    <row r="3778" spans="1:14" ht="15.75" customHeight="1">
      <c r="A3778" s="2"/>
      <c r="B3778" s="2"/>
      <c r="C3778" s="2"/>
      <c r="G3778" s="13"/>
      <c r="I3778" s="13"/>
      <c r="J3778" s="13"/>
      <c r="K3778" s="13"/>
      <c r="M3778" s="13"/>
      <c r="N3778" s="13"/>
    </row>
    <row r="3779" spans="1:14" ht="15.75" customHeight="1">
      <c r="A3779" s="2"/>
      <c r="B3779" s="2"/>
      <c r="C3779" s="2"/>
      <c r="G3779" s="13"/>
      <c r="I3779" s="13"/>
      <c r="J3779" s="13"/>
      <c r="K3779" s="13"/>
      <c r="M3779" s="13"/>
      <c r="N3779" s="13"/>
    </row>
    <row r="3780" spans="1:14" ht="15.75" customHeight="1">
      <c r="A3780" s="2"/>
      <c r="B3780" s="2"/>
      <c r="C3780" s="2"/>
      <c r="G3780" s="13"/>
      <c r="I3780" s="13"/>
      <c r="J3780" s="13"/>
      <c r="K3780" s="13"/>
      <c r="M3780" s="13"/>
      <c r="N3780" s="13"/>
    </row>
    <row r="3781" spans="1:14" ht="15.75" customHeight="1">
      <c r="A3781" s="2"/>
      <c r="B3781" s="2"/>
      <c r="C3781" s="2"/>
      <c r="G3781" s="13"/>
      <c r="I3781" s="13"/>
      <c r="J3781" s="13"/>
      <c r="K3781" s="13"/>
      <c r="M3781" s="13"/>
      <c r="N3781" s="13"/>
    </row>
    <row r="3782" spans="1:14" ht="15.75" customHeight="1">
      <c r="A3782" s="2"/>
      <c r="B3782" s="2"/>
      <c r="C3782" s="2"/>
      <c r="G3782" s="13"/>
      <c r="I3782" s="13"/>
      <c r="J3782" s="13"/>
      <c r="K3782" s="13"/>
      <c r="M3782" s="13"/>
      <c r="N3782" s="13"/>
    </row>
    <row r="3783" spans="1:14" ht="15.75" customHeight="1">
      <c r="A3783" s="2"/>
      <c r="B3783" s="2"/>
      <c r="C3783" s="2"/>
      <c r="G3783" s="13"/>
      <c r="I3783" s="13"/>
      <c r="J3783" s="13"/>
      <c r="K3783" s="13"/>
      <c r="M3783" s="13"/>
      <c r="N3783" s="13"/>
    </row>
    <row r="3784" spans="1:14" ht="15.75" customHeight="1">
      <c r="A3784" s="2"/>
      <c r="B3784" s="2"/>
      <c r="C3784" s="2"/>
      <c r="G3784" s="13"/>
      <c r="I3784" s="13"/>
      <c r="J3784" s="13"/>
      <c r="K3784" s="13"/>
      <c r="M3784" s="13"/>
      <c r="N3784" s="13"/>
    </row>
    <row r="3785" spans="1:14" ht="15.75" customHeight="1">
      <c r="A3785" s="2"/>
      <c r="B3785" s="2"/>
      <c r="C3785" s="2"/>
      <c r="G3785" s="13"/>
      <c r="I3785" s="13"/>
      <c r="J3785" s="13"/>
      <c r="K3785" s="13"/>
      <c r="M3785" s="13"/>
      <c r="N3785" s="13"/>
    </row>
    <row r="3786" spans="1:14" ht="15.75" customHeight="1">
      <c r="A3786" s="2"/>
      <c r="B3786" s="2"/>
      <c r="C3786" s="2"/>
      <c r="G3786" s="13"/>
      <c r="I3786" s="13"/>
      <c r="J3786" s="13"/>
      <c r="K3786" s="13"/>
      <c r="M3786" s="13"/>
      <c r="N3786" s="13"/>
    </row>
    <row r="3787" spans="1:14" ht="15.75" customHeight="1">
      <c r="A3787" s="2"/>
      <c r="B3787" s="2"/>
      <c r="C3787" s="2"/>
      <c r="G3787" s="13"/>
      <c r="I3787" s="13"/>
      <c r="J3787" s="13"/>
      <c r="K3787" s="13"/>
      <c r="M3787" s="13"/>
      <c r="N3787" s="13"/>
    </row>
    <row r="3788" spans="1:14" ht="15.75" customHeight="1">
      <c r="A3788" s="2"/>
      <c r="B3788" s="2"/>
      <c r="C3788" s="2"/>
      <c r="G3788" s="13"/>
      <c r="I3788" s="13"/>
      <c r="J3788" s="13"/>
      <c r="K3788" s="13"/>
      <c r="M3788" s="13"/>
      <c r="N3788" s="13"/>
    </row>
    <row r="3789" spans="1:14" ht="15.75" customHeight="1">
      <c r="A3789" s="2"/>
      <c r="B3789" s="2"/>
      <c r="C3789" s="2"/>
      <c r="G3789" s="13"/>
      <c r="I3789" s="13"/>
      <c r="J3789" s="13"/>
      <c r="K3789" s="13"/>
      <c r="M3789" s="13"/>
      <c r="N3789" s="13"/>
    </row>
    <row r="3790" spans="1:14" ht="15.75" customHeight="1">
      <c r="A3790" s="2"/>
      <c r="B3790" s="2"/>
      <c r="C3790" s="2"/>
      <c r="G3790" s="13"/>
      <c r="I3790" s="13"/>
      <c r="J3790" s="13"/>
      <c r="K3790" s="13"/>
      <c r="M3790" s="13"/>
      <c r="N3790" s="13"/>
    </row>
    <row r="3791" spans="1:14" ht="15.75" customHeight="1">
      <c r="A3791" s="2"/>
      <c r="B3791" s="2"/>
      <c r="C3791" s="2"/>
      <c r="G3791" s="13"/>
      <c r="I3791" s="13"/>
      <c r="J3791" s="13"/>
      <c r="K3791" s="13"/>
      <c r="M3791" s="13"/>
      <c r="N3791" s="13"/>
    </row>
    <row r="3792" spans="1:14" ht="15.75" customHeight="1">
      <c r="A3792" s="2"/>
      <c r="B3792" s="2"/>
      <c r="C3792" s="2"/>
      <c r="G3792" s="13"/>
      <c r="I3792" s="13"/>
      <c r="J3792" s="13"/>
      <c r="K3792" s="13"/>
      <c r="M3792" s="13"/>
      <c r="N3792" s="13"/>
    </row>
    <row r="3793" spans="1:14" ht="15.75" customHeight="1">
      <c r="A3793" s="2"/>
      <c r="B3793" s="2"/>
      <c r="C3793" s="2"/>
      <c r="G3793" s="13"/>
      <c r="I3793" s="13"/>
      <c r="J3793" s="13"/>
      <c r="K3793" s="13"/>
      <c r="M3793" s="13"/>
      <c r="N3793" s="13"/>
    </row>
    <row r="3794" spans="1:14" ht="15.75" customHeight="1">
      <c r="A3794" s="2"/>
      <c r="B3794" s="2"/>
      <c r="C3794" s="2"/>
      <c r="G3794" s="13"/>
      <c r="I3794" s="13"/>
      <c r="J3794" s="13"/>
      <c r="K3794" s="13"/>
      <c r="M3794" s="13"/>
      <c r="N3794" s="13"/>
    </row>
    <row r="3795" spans="1:14" ht="15.75" customHeight="1">
      <c r="A3795" s="2"/>
      <c r="B3795" s="2"/>
      <c r="C3795" s="2"/>
      <c r="G3795" s="13"/>
      <c r="I3795" s="13"/>
      <c r="J3795" s="13"/>
      <c r="K3795" s="13"/>
      <c r="M3795" s="13"/>
      <c r="N3795" s="13"/>
    </row>
    <row r="3796" spans="1:14" ht="15.75" customHeight="1">
      <c r="A3796" s="2"/>
      <c r="B3796" s="2"/>
      <c r="C3796" s="2"/>
      <c r="G3796" s="13"/>
      <c r="I3796" s="13"/>
      <c r="J3796" s="13"/>
      <c r="K3796" s="13"/>
      <c r="M3796" s="13"/>
      <c r="N3796" s="13"/>
    </row>
    <row r="3797" spans="1:14" ht="15.75" customHeight="1">
      <c r="A3797" s="2"/>
      <c r="B3797" s="2"/>
      <c r="C3797" s="2"/>
      <c r="G3797" s="13"/>
      <c r="I3797" s="13"/>
      <c r="J3797" s="13"/>
      <c r="K3797" s="13"/>
      <c r="M3797" s="13"/>
      <c r="N3797" s="13"/>
    </row>
    <row r="3798" spans="1:14" ht="15.75" customHeight="1">
      <c r="A3798" s="2"/>
      <c r="B3798" s="2"/>
      <c r="C3798" s="2"/>
      <c r="G3798" s="13"/>
      <c r="I3798" s="13"/>
      <c r="J3798" s="13"/>
      <c r="K3798" s="13"/>
      <c r="M3798" s="13"/>
      <c r="N3798" s="13"/>
    </row>
    <row r="3799" spans="1:14" ht="15.75" customHeight="1">
      <c r="A3799" s="2"/>
      <c r="B3799" s="2"/>
      <c r="C3799" s="2"/>
      <c r="G3799" s="13"/>
      <c r="I3799" s="13"/>
      <c r="J3799" s="13"/>
      <c r="K3799" s="13"/>
      <c r="M3799" s="13"/>
      <c r="N3799" s="13"/>
    </row>
    <row r="3800" spans="1:14" ht="15.75" customHeight="1">
      <c r="A3800" s="2"/>
      <c r="B3800" s="2"/>
      <c r="C3800" s="2"/>
      <c r="G3800" s="13"/>
      <c r="I3800" s="13"/>
      <c r="J3800" s="13"/>
      <c r="K3800" s="13"/>
      <c r="M3800" s="13"/>
      <c r="N3800" s="13"/>
    </row>
    <row r="3801" spans="1:14" ht="15.75" customHeight="1">
      <c r="A3801" s="2"/>
      <c r="B3801" s="2"/>
      <c r="C3801" s="2"/>
      <c r="G3801" s="13"/>
      <c r="I3801" s="13"/>
      <c r="J3801" s="13"/>
      <c r="K3801" s="13"/>
      <c r="M3801" s="13"/>
      <c r="N3801" s="13"/>
    </row>
    <row r="3802" spans="1:14" ht="15.75" customHeight="1">
      <c r="A3802" s="2"/>
      <c r="B3802" s="2"/>
      <c r="C3802" s="2"/>
      <c r="G3802" s="13"/>
      <c r="I3802" s="13"/>
      <c r="J3802" s="13"/>
      <c r="K3802" s="13"/>
      <c r="M3802" s="13"/>
      <c r="N3802" s="13"/>
    </row>
    <row r="3803" spans="1:14" ht="15.75" customHeight="1">
      <c r="A3803" s="2"/>
      <c r="B3803" s="2"/>
      <c r="C3803" s="2"/>
      <c r="G3803" s="13"/>
      <c r="I3803" s="13"/>
      <c r="J3803" s="13"/>
      <c r="K3803" s="13"/>
      <c r="M3803" s="13"/>
      <c r="N3803" s="13"/>
    </row>
    <row r="3804" spans="1:14" ht="15.75" customHeight="1">
      <c r="A3804" s="2"/>
      <c r="B3804" s="2"/>
      <c r="C3804" s="2"/>
      <c r="G3804" s="13"/>
      <c r="I3804" s="13"/>
      <c r="J3804" s="13"/>
      <c r="K3804" s="13"/>
      <c r="M3804" s="13"/>
      <c r="N3804" s="13"/>
    </row>
    <row r="3805" spans="1:14" ht="15.75" customHeight="1">
      <c r="A3805" s="2"/>
      <c r="B3805" s="2"/>
      <c r="C3805" s="2"/>
      <c r="G3805" s="13"/>
      <c r="I3805" s="13"/>
      <c r="J3805" s="13"/>
      <c r="K3805" s="13"/>
      <c r="M3805" s="13"/>
      <c r="N3805" s="13"/>
    </row>
    <row r="3806" spans="1:14" ht="15.75" customHeight="1">
      <c r="A3806" s="2"/>
      <c r="B3806" s="2"/>
      <c r="C3806" s="2"/>
      <c r="G3806" s="13"/>
      <c r="I3806" s="13"/>
      <c r="J3806" s="13"/>
      <c r="K3806" s="13"/>
      <c r="M3806" s="13"/>
      <c r="N3806" s="13"/>
    </row>
    <row r="3807" spans="1:14" ht="15.75" customHeight="1">
      <c r="A3807" s="2"/>
      <c r="B3807" s="2"/>
      <c r="C3807" s="2"/>
      <c r="G3807" s="13"/>
      <c r="I3807" s="13"/>
      <c r="J3807" s="13"/>
      <c r="K3807" s="13"/>
      <c r="M3807" s="13"/>
      <c r="N3807" s="13"/>
    </row>
    <row r="3808" spans="1:14" ht="15.75" customHeight="1">
      <c r="A3808" s="2"/>
      <c r="B3808" s="2"/>
      <c r="C3808" s="2"/>
      <c r="G3808" s="13"/>
      <c r="I3808" s="13"/>
      <c r="J3808" s="13"/>
      <c r="K3808" s="13"/>
      <c r="M3808" s="13"/>
      <c r="N3808" s="13"/>
    </row>
    <row r="3809" spans="1:14" ht="15.75" customHeight="1">
      <c r="A3809" s="2"/>
      <c r="B3809" s="2"/>
      <c r="C3809" s="2"/>
      <c r="G3809" s="13"/>
      <c r="I3809" s="13"/>
      <c r="J3809" s="13"/>
      <c r="K3809" s="13"/>
      <c r="M3809" s="13"/>
      <c r="N3809" s="13"/>
    </row>
    <row r="3810" spans="1:14" ht="15.75" customHeight="1">
      <c r="A3810" s="2"/>
      <c r="B3810" s="2"/>
      <c r="C3810" s="2"/>
      <c r="G3810" s="13"/>
      <c r="I3810" s="13"/>
      <c r="J3810" s="13"/>
      <c r="K3810" s="13"/>
      <c r="M3810" s="13"/>
      <c r="N3810" s="13"/>
    </row>
    <row r="3811" spans="1:14" ht="15.75" customHeight="1">
      <c r="A3811" s="2"/>
      <c r="B3811" s="2"/>
      <c r="C3811" s="2"/>
      <c r="G3811" s="13"/>
      <c r="I3811" s="13"/>
      <c r="J3811" s="13"/>
      <c r="K3811" s="13"/>
      <c r="M3811" s="13"/>
      <c r="N3811" s="13"/>
    </row>
    <row r="3812" spans="1:14" ht="15.75" customHeight="1">
      <c r="A3812" s="2"/>
      <c r="B3812" s="2"/>
      <c r="C3812" s="2"/>
      <c r="G3812" s="13"/>
      <c r="I3812" s="13"/>
      <c r="J3812" s="13"/>
      <c r="K3812" s="13"/>
      <c r="M3812" s="13"/>
      <c r="N3812" s="13"/>
    </row>
    <row r="3813" spans="1:14" ht="15.75" customHeight="1">
      <c r="A3813" s="2"/>
      <c r="B3813" s="2"/>
      <c r="C3813" s="2"/>
      <c r="G3813" s="13"/>
      <c r="I3813" s="13"/>
      <c r="J3813" s="13"/>
      <c r="K3813" s="13"/>
      <c r="M3813" s="13"/>
      <c r="N3813" s="13"/>
    </row>
    <row r="3814" spans="1:14" ht="15.75" customHeight="1">
      <c r="A3814" s="2"/>
      <c r="B3814" s="2"/>
      <c r="C3814" s="2"/>
      <c r="G3814" s="13"/>
      <c r="I3814" s="13"/>
      <c r="J3814" s="13"/>
      <c r="K3814" s="13"/>
      <c r="M3814" s="13"/>
      <c r="N3814" s="13"/>
    </row>
    <row r="3815" spans="1:14" ht="15.75" customHeight="1">
      <c r="A3815" s="2"/>
      <c r="B3815" s="2"/>
      <c r="C3815" s="2"/>
      <c r="G3815" s="13"/>
      <c r="I3815" s="13"/>
      <c r="J3815" s="13"/>
      <c r="K3815" s="13"/>
      <c r="M3815" s="13"/>
      <c r="N3815" s="13"/>
    </row>
    <row r="3816" spans="1:14" ht="15.75" customHeight="1">
      <c r="A3816" s="2"/>
      <c r="B3816" s="2"/>
      <c r="C3816" s="2"/>
      <c r="G3816" s="13"/>
      <c r="I3816" s="13"/>
      <c r="J3816" s="13"/>
      <c r="K3816" s="13"/>
      <c r="M3816" s="13"/>
      <c r="N3816" s="13"/>
    </row>
    <row r="3817" spans="1:14" ht="15.75" customHeight="1">
      <c r="A3817" s="2"/>
      <c r="B3817" s="2"/>
      <c r="C3817" s="2"/>
      <c r="G3817" s="13"/>
      <c r="I3817" s="13"/>
      <c r="J3817" s="13"/>
      <c r="K3817" s="13"/>
      <c r="M3817" s="13"/>
      <c r="N3817" s="13"/>
    </row>
    <row r="3818" spans="1:14" ht="15.75" customHeight="1">
      <c r="A3818" s="2"/>
      <c r="B3818" s="2"/>
      <c r="C3818" s="2"/>
      <c r="G3818" s="13"/>
      <c r="I3818" s="13"/>
      <c r="J3818" s="13"/>
      <c r="K3818" s="13"/>
      <c r="M3818" s="13"/>
      <c r="N3818" s="13"/>
    </row>
    <row r="3819" spans="1:14" ht="15.75" customHeight="1">
      <c r="A3819" s="2"/>
      <c r="B3819" s="2"/>
      <c r="C3819" s="2"/>
      <c r="G3819" s="13"/>
      <c r="I3819" s="13"/>
      <c r="J3819" s="13"/>
      <c r="K3819" s="13"/>
      <c r="M3819" s="13"/>
      <c r="N3819" s="13"/>
    </row>
    <row r="3820" spans="1:14" ht="15.75" customHeight="1">
      <c r="A3820" s="2"/>
      <c r="B3820" s="2"/>
      <c r="C3820" s="2"/>
      <c r="G3820" s="13"/>
      <c r="I3820" s="13"/>
      <c r="J3820" s="13"/>
      <c r="K3820" s="13"/>
      <c r="M3820" s="13"/>
      <c r="N3820" s="13"/>
    </row>
    <row r="3821" spans="1:14" ht="15.75" customHeight="1">
      <c r="A3821" s="2"/>
      <c r="B3821" s="2"/>
      <c r="C3821" s="2"/>
      <c r="G3821" s="13"/>
      <c r="I3821" s="13"/>
      <c r="J3821" s="13"/>
      <c r="K3821" s="13"/>
      <c r="M3821" s="13"/>
      <c r="N3821" s="13"/>
    </row>
    <row r="3822" spans="1:14" ht="15.75" customHeight="1">
      <c r="A3822" s="2"/>
      <c r="B3822" s="2"/>
      <c r="C3822" s="2"/>
      <c r="G3822" s="13"/>
      <c r="I3822" s="13"/>
      <c r="J3822" s="13"/>
      <c r="K3822" s="13"/>
      <c r="M3822" s="13"/>
      <c r="N3822" s="13"/>
    </row>
    <row r="3823" spans="1:14" ht="15.75" customHeight="1">
      <c r="A3823" s="2"/>
      <c r="B3823" s="2"/>
      <c r="C3823" s="2"/>
      <c r="G3823" s="13"/>
      <c r="I3823" s="13"/>
      <c r="J3823" s="13"/>
      <c r="K3823" s="13"/>
      <c r="M3823" s="13"/>
      <c r="N3823" s="13"/>
    </row>
    <row r="3824" spans="1:14" ht="15.75" customHeight="1">
      <c r="A3824" s="2"/>
      <c r="B3824" s="2"/>
      <c r="C3824" s="2"/>
      <c r="G3824" s="13"/>
      <c r="I3824" s="13"/>
      <c r="J3824" s="13"/>
      <c r="K3824" s="13"/>
      <c r="M3824" s="13"/>
      <c r="N3824" s="13"/>
    </row>
    <row r="3825" spans="1:14" ht="15.75" customHeight="1">
      <c r="A3825" s="2"/>
      <c r="B3825" s="2"/>
      <c r="C3825" s="2"/>
      <c r="G3825" s="13"/>
      <c r="I3825" s="13"/>
      <c r="J3825" s="13"/>
      <c r="K3825" s="13"/>
      <c r="M3825" s="13"/>
      <c r="N3825" s="13"/>
    </row>
    <row r="3826" spans="1:14" ht="15.75" customHeight="1">
      <c r="A3826" s="2"/>
      <c r="B3826" s="2"/>
      <c r="C3826" s="2"/>
      <c r="G3826" s="13"/>
      <c r="I3826" s="13"/>
      <c r="J3826" s="13"/>
      <c r="K3826" s="13"/>
      <c r="M3826" s="13"/>
      <c r="N3826" s="13"/>
    </row>
    <row r="3827" spans="1:14" ht="15.75" customHeight="1">
      <c r="A3827" s="2"/>
      <c r="B3827" s="2"/>
      <c r="C3827" s="2"/>
      <c r="G3827" s="13"/>
      <c r="I3827" s="13"/>
      <c r="J3827" s="13"/>
      <c r="K3827" s="13"/>
      <c r="M3827" s="13"/>
      <c r="N3827" s="13"/>
    </row>
    <row r="3828" spans="1:14" ht="15.75" customHeight="1">
      <c r="A3828" s="2"/>
      <c r="B3828" s="2"/>
      <c r="C3828" s="2"/>
      <c r="G3828" s="13"/>
      <c r="I3828" s="13"/>
      <c r="J3828" s="13"/>
      <c r="K3828" s="13"/>
      <c r="M3828" s="13"/>
      <c r="N3828" s="13"/>
    </row>
    <row r="3829" spans="1:14" ht="15.75" customHeight="1">
      <c r="A3829" s="2"/>
      <c r="B3829" s="2"/>
      <c r="C3829" s="2"/>
      <c r="G3829" s="13"/>
      <c r="I3829" s="13"/>
      <c r="J3829" s="13"/>
      <c r="K3829" s="13"/>
      <c r="M3829" s="13"/>
      <c r="N3829" s="13"/>
    </row>
    <row r="3830" spans="1:14" ht="15.75" customHeight="1">
      <c r="A3830" s="2"/>
      <c r="B3830" s="2"/>
      <c r="C3830" s="2"/>
      <c r="G3830" s="13"/>
      <c r="I3830" s="13"/>
      <c r="J3830" s="13"/>
      <c r="K3830" s="13"/>
      <c r="M3830" s="13"/>
      <c r="N3830" s="13"/>
    </row>
    <row r="3831" spans="1:14" ht="15.75" customHeight="1">
      <c r="A3831" s="2"/>
      <c r="B3831" s="2"/>
      <c r="C3831" s="2"/>
      <c r="G3831" s="13"/>
      <c r="I3831" s="13"/>
      <c r="J3831" s="13"/>
      <c r="K3831" s="13"/>
      <c r="M3831" s="13"/>
      <c r="N3831" s="13"/>
    </row>
    <row r="3832" spans="1:14" ht="15.75" customHeight="1">
      <c r="A3832" s="2"/>
      <c r="B3832" s="2"/>
      <c r="C3832" s="2"/>
      <c r="G3832" s="13"/>
      <c r="I3832" s="13"/>
      <c r="J3832" s="13"/>
      <c r="K3832" s="13"/>
      <c r="M3832" s="13"/>
      <c r="N3832" s="13"/>
    </row>
    <row r="3833" spans="1:14" ht="15.75" customHeight="1">
      <c r="A3833" s="2"/>
      <c r="B3833" s="2"/>
      <c r="C3833" s="2"/>
      <c r="G3833" s="13"/>
      <c r="I3833" s="13"/>
      <c r="J3833" s="13"/>
      <c r="K3833" s="13"/>
      <c r="M3833" s="13"/>
      <c r="N3833" s="13"/>
    </row>
    <row r="3834" spans="1:14" ht="15.75" customHeight="1">
      <c r="A3834" s="2"/>
      <c r="B3834" s="2"/>
      <c r="C3834" s="2"/>
      <c r="G3834" s="13"/>
      <c r="I3834" s="13"/>
      <c r="J3834" s="13"/>
      <c r="K3834" s="13"/>
      <c r="M3834" s="13"/>
      <c r="N3834" s="13"/>
    </row>
    <row r="3835" spans="1:14" ht="15.75" customHeight="1">
      <c r="A3835" s="2"/>
      <c r="B3835" s="2"/>
      <c r="C3835" s="2"/>
      <c r="G3835" s="13"/>
      <c r="I3835" s="13"/>
      <c r="J3835" s="13"/>
      <c r="K3835" s="13"/>
      <c r="M3835" s="13"/>
      <c r="N3835" s="13"/>
    </row>
    <row r="3836" spans="1:14" ht="15.75" customHeight="1">
      <c r="A3836" s="2"/>
      <c r="B3836" s="2"/>
      <c r="C3836" s="2"/>
      <c r="G3836" s="13"/>
      <c r="I3836" s="13"/>
      <c r="J3836" s="13"/>
      <c r="K3836" s="13"/>
      <c r="M3836" s="13"/>
      <c r="N3836" s="13"/>
    </row>
    <row r="3837" spans="1:14" ht="15.75" customHeight="1">
      <c r="A3837" s="2"/>
      <c r="B3837" s="2"/>
      <c r="C3837" s="2"/>
      <c r="G3837" s="13"/>
      <c r="I3837" s="13"/>
      <c r="J3837" s="13"/>
      <c r="K3837" s="13"/>
      <c r="M3837" s="13"/>
      <c r="N3837" s="13"/>
    </row>
    <row r="3838" spans="1:14" ht="15.75" customHeight="1">
      <c r="A3838" s="2"/>
      <c r="B3838" s="2"/>
      <c r="C3838" s="2"/>
      <c r="G3838" s="13"/>
      <c r="I3838" s="13"/>
      <c r="J3838" s="13"/>
      <c r="K3838" s="13"/>
      <c r="M3838" s="13"/>
      <c r="N3838" s="13"/>
    </row>
    <row r="3839" spans="1:14" ht="15.75" customHeight="1">
      <c r="A3839" s="2"/>
      <c r="B3839" s="2"/>
      <c r="C3839" s="2"/>
      <c r="G3839" s="13"/>
      <c r="I3839" s="13"/>
      <c r="J3839" s="13"/>
      <c r="K3839" s="13"/>
      <c r="M3839" s="13"/>
      <c r="N3839" s="13"/>
    </row>
    <row r="3840" spans="1:14" ht="15.75" customHeight="1">
      <c r="A3840" s="2"/>
      <c r="B3840" s="2"/>
      <c r="C3840" s="2"/>
      <c r="G3840" s="13"/>
      <c r="I3840" s="13"/>
      <c r="J3840" s="13"/>
      <c r="K3840" s="13"/>
      <c r="M3840" s="13"/>
      <c r="N3840" s="13"/>
    </row>
    <row r="3841" spans="1:14" ht="15.75" customHeight="1">
      <c r="A3841" s="2"/>
      <c r="B3841" s="2"/>
      <c r="C3841" s="2"/>
      <c r="G3841" s="13"/>
      <c r="I3841" s="13"/>
      <c r="J3841" s="13"/>
      <c r="K3841" s="13"/>
      <c r="M3841" s="13"/>
      <c r="N3841" s="13"/>
    </row>
    <row r="3842" spans="1:14" ht="15.75" customHeight="1">
      <c r="A3842" s="2"/>
      <c r="B3842" s="2"/>
      <c r="C3842" s="2"/>
      <c r="G3842" s="13"/>
      <c r="I3842" s="13"/>
      <c r="J3842" s="13"/>
      <c r="K3842" s="13"/>
      <c r="M3842" s="13"/>
      <c r="N3842" s="13"/>
    </row>
    <row r="3843" spans="1:14" ht="15.75" customHeight="1">
      <c r="A3843" s="2"/>
      <c r="B3843" s="2"/>
      <c r="C3843" s="2"/>
      <c r="G3843" s="13"/>
      <c r="I3843" s="13"/>
      <c r="J3843" s="13"/>
      <c r="K3843" s="13"/>
      <c r="M3843" s="13"/>
      <c r="N3843" s="13"/>
    </row>
    <row r="3844" spans="1:14" ht="15.75" customHeight="1">
      <c r="A3844" s="2"/>
      <c r="B3844" s="2"/>
      <c r="C3844" s="2"/>
      <c r="G3844" s="13"/>
      <c r="I3844" s="13"/>
      <c r="J3844" s="13"/>
      <c r="K3844" s="13"/>
      <c r="M3844" s="13"/>
      <c r="N3844" s="13"/>
    </row>
    <row r="3845" spans="1:14" ht="15.75" customHeight="1">
      <c r="A3845" s="2"/>
      <c r="B3845" s="2"/>
      <c r="C3845" s="2"/>
      <c r="G3845" s="13"/>
      <c r="I3845" s="13"/>
      <c r="J3845" s="13"/>
      <c r="K3845" s="13"/>
      <c r="M3845" s="13"/>
      <c r="N3845" s="13"/>
    </row>
    <row r="3846" spans="1:14" ht="15.75" customHeight="1">
      <c r="A3846" s="2"/>
      <c r="B3846" s="2"/>
      <c r="C3846" s="2"/>
      <c r="G3846" s="13"/>
      <c r="I3846" s="13"/>
      <c r="J3846" s="13"/>
      <c r="K3846" s="13"/>
      <c r="M3846" s="13"/>
      <c r="N3846" s="13"/>
    </row>
    <row r="3847" spans="1:14" ht="15.75" customHeight="1">
      <c r="A3847" s="2"/>
      <c r="B3847" s="2"/>
      <c r="C3847" s="2"/>
      <c r="G3847" s="13"/>
      <c r="I3847" s="13"/>
      <c r="J3847" s="13"/>
      <c r="K3847" s="13"/>
      <c r="M3847" s="13"/>
      <c r="N3847" s="13"/>
    </row>
    <row r="3848" spans="1:14" ht="15.75" customHeight="1">
      <c r="A3848" s="2"/>
      <c r="B3848" s="2"/>
      <c r="C3848" s="2"/>
      <c r="G3848" s="13"/>
      <c r="I3848" s="13"/>
      <c r="J3848" s="13"/>
      <c r="K3848" s="13"/>
      <c r="M3848" s="13"/>
      <c r="N3848" s="13"/>
    </row>
    <row r="3849" spans="1:14" ht="15.75" customHeight="1">
      <c r="A3849" s="2"/>
      <c r="B3849" s="2"/>
      <c r="C3849" s="2"/>
      <c r="G3849" s="13"/>
      <c r="I3849" s="13"/>
      <c r="J3849" s="13"/>
      <c r="K3849" s="13"/>
      <c r="M3849" s="13"/>
      <c r="N3849" s="13"/>
    </row>
    <row r="3850" spans="1:14" ht="15.75" customHeight="1">
      <c r="A3850" s="2"/>
      <c r="B3850" s="2"/>
      <c r="C3850" s="2"/>
      <c r="G3850" s="13"/>
      <c r="I3850" s="13"/>
      <c r="J3850" s="13"/>
      <c r="K3850" s="13"/>
      <c r="M3850" s="13"/>
      <c r="N3850" s="13"/>
    </row>
    <row r="3851" spans="1:14" ht="15.75" customHeight="1">
      <c r="A3851" s="2"/>
      <c r="B3851" s="2"/>
      <c r="C3851" s="2"/>
      <c r="G3851" s="13"/>
      <c r="I3851" s="13"/>
      <c r="J3851" s="13"/>
      <c r="K3851" s="13"/>
      <c r="M3851" s="13"/>
      <c r="N3851" s="13"/>
    </row>
    <row r="3852" spans="1:14" ht="15.75" customHeight="1">
      <c r="A3852" s="2"/>
      <c r="B3852" s="2"/>
      <c r="C3852" s="2"/>
      <c r="G3852" s="13"/>
      <c r="I3852" s="13"/>
      <c r="J3852" s="13"/>
      <c r="K3852" s="13"/>
      <c r="M3852" s="13"/>
      <c r="N3852" s="13"/>
    </row>
    <row r="3853" spans="1:14" ht="15.75" customHeight="1">
      <c r="A3853" s="2"/>
      <c r="B3853" s="2"/>
      <c r="C3853" s="2"/>
      <c r="G3853" s="13"/>
      <c r="I3853" s="13"/>
      <c r="J3853" s="13"/>
      <c r="K3853" s="13"/>
      <c r="M3853" s="13"/>
      <c r="N3853" s="13"/>
    </row>
    <row r="3854" spans="1:14" ht="15.75" customHeight="1">
      <c r="A3854" s="2"/>
      <c r="B3854" s="2"/>
      <c r="C3854" s="2"/>
      <c r="G3854" s="13"/>
      <c r="I3854" s="13"/>
      <c r="J3854" s="13"/>
      <c r="K3854" s="13"/>
      <c r="M3854" s="13"/>
      <c r="N3854" s="13"/>
    </row>
    <row r="3855" spans="1:14" ht="15.75" customHeight="1">
      <c r="A3855" s="2"/>
      <c r="B3855" s="2"/>
      <c r="C3855" s="2"/>
      <c r="G3855" s="13"/>
      <c r="I3855" s="13"/>
      <c r="J3855" s="13"/>
      <c r="K3855" s="13"/>
      <c r="M3855" s="13"/>
      <c r="N3855" s="13"/>
    </row>
    <row r="3856" spans="1:14" ht="15.75" customHeight="1">
      <c r="A3856" s="2"/>
      <c r="B3856" s="2"/>
      <c r="C3856" s="2"/>
      <c r="G3856" s="13"/>
      <c r="I3856" s="13"/>
      <c r="J3856" s="13"/>
      <c r="K3856" s="13"/>
      <c r="M3856" s="13"/>
      <c r="N3856" s="13"/>
    </row>
    <row r="3857" spans="1:14" ht="15.75" customHeight="1">
      <c r="A3857" s="2"/>
      <c r="B3857" s="2"/>
      <c r="C3857" s="2"/>
      <c r="G3857" s="13"/>
      <c r="I3857" s="13"/>
      <c r="J3857" s="13"/>
      <c r="K3857" s="13"/>
      <c r="M3857" s="13"/>
      <c r="N3857" s="13"/>
    </row>
    <row r="3858" spans="1:14" ht="15.75" customHeight="1">
      <c r="A3858" s="2"/>
      <c r="B3858" s="2"/>
      <c r="C3858" s="2"/>
      <c r="G3858" s="13"/>
      <c r="I3858" s="13"/>
      <c r="J3858" s="13"/>
      <c r="K3858" s="13"/>
      <c r="M3858" s="13"/>
      <c r="N3858" s="13"/>
    </row>
    <row r="3859" spans="1:14" ht="15.75" customHeight="1">
      <c r="A3859" s="2"/>
      <c r="B3859" s="2"/>
      <c r="C3859" s="2"/>
      <c r="G3859" s="13"/>
      <c r="I3859" s="13"/>
      <c r="J3859" s="13"/>
      <c r="K3859" s="13"/>
      <c r="M3859" s="13"/>
      <c r="N3859" s="13"/>
    </row>
    <row r="3860" spans="1:14" ht="15.75" customHeight="1">
      <c r="A3860" s="2"/>
      <c r="B3860" s="2"/>
      <c r="C3860" s="2"/>
      <c r="G3860" s="13"/>
      <c r="I3860" s="13"/>
      <c r="J3860" s="13"/>
      <c r="K3860" s="13"/>
      <c r="M3860" s="13"/>
      <c r="N3860" s="13"/>
    </row>
    <row r="3861" spans="1:14" ht="15.75" customHeight="1">
      <c r="A3861" s="2"/>
      <c r="B3861" s="2"/>
      <c r="C3861" s="2"/>
      <c r="G3861" s="13"/>
      <c r="I3861" s="13"/>
      <c r="J3861" s="13"/>
      <c r="K3861" s="13"/>
      <c r="M3861" s="13"/>
      <c r="N3861" s="13"/>
    </row>
    <row r="3862" spans="1:14" ht="15.75" customHeight="1">
      <c r="A3862" s="2"/>
      <c r="B3862" s="2"/>
      <c r="C3862" s="2"/>
      <c r="G3862" s="13"/>
      <c r="I3862" s="13"/>
      <c r="J3862" s="13"/>
      <c r="K3862" s="13"/>
      <c r="M3862" s="13"/>
      <c r="N3862" s="13"/>
    </row>
    <row r="3863" spans="1:14" ht="15.75" customHeight="1">
      <c r="A3863" s="2"/>
      <c r="B3863" s="2"/>
      <c r="C3863" s="2"/>
      <c r="G3863" s="13"/>
      <c r="I3863" s="13"/>
      <c r="J3863" s="13"/>
      <c r="K3863" s="13"/>
      <c r="M3863" s="13"/>
      <c r="N3863" s="13"/>
    </row>
    <row r="3864" spans="1:14" ht="15.75" customHeight="1">
      <c r="A3864" s="2"/>
      <c r="B3864" s="2"/>
      <c r="C3864" s="2"/>
      <c r="G3864" s="13"/>
      <c r="I3864" s="13"/>
      <c r="J3864" s="13"/>
      <c r="K3864" s="13"/>
      <c r="M3864" s="13"/>
      <c r="N3864" s="13"/>
    </row>
    <row r="3865" spans="1:14" ht="15.75" customHeight="1">
      <c r="A3865" s="2"/>
      <c r="B3865" s="2"/>
      <c r="C3865" s="2"/>
      <c r="G3865" s="13"/>
      <c r="I3865" s="13"/>
      <c r="J3865" s="13"/>
      <c r="K3865" s="13"/>
      <c r="M3865" s="13"/>
      <c r="N3865" s="13"/>
    </row>
    <row r="3866" spans="1:14" ht="15.75" customHeight="1">
      <c r="A3866" s="2"/>
      <c r="B3866" s="2"/>
      <c r="C3866" s="2"/>
      <c r="G3866" s="13"/>
      <c r="I3866" s="13"/>
      <c r="J3866" s="13"/>
      <c r="K3866" s="13"/>
      <c r="M3866" s="13"/>
      <c r="N3866" s="13"/>
    </row>
    <row r="3867" spans="1:14" ht="15.75" customHeight="1">
      <c r="A3867" s="2"/>
      <c r="B3867" s="2"/>
      <c r="C3867" s="2"/>
      <c r="G3867" s="13"/>
      <c r="I3867" s="13"/>
      <c r="J3867" s="13"/>
      <c r="K3867" s="13"/>
      <c r="M3867" s="13"/>
      <c r="N3867" s="13"/>
    </row>
    <row r="3868" spans="1:14" ht="15.75" customHeight="1">
      <c r="A3868" s="2"/>
      <c r="B3868" s="2"/>
      <c r="C3868" s="2"/>
      <c r="G3868" s="13"/>
      <c r="I3868" s="13"/>
      <c r="J3868" s="13"/>
      <c r="K3868" s="13"/>
      <c r="M3868" s="13"/>
      <c r="N3868" s="13"/>
    </row>
    <row r="3869" spans="1:14" ht="15.75" customHeight="1">
      <c r="A3869" s="2"/>
      <c r="B3869" s="2"/>
      <c r="C3869" s="2"/>
      <c r="G3869" s="13"/>
      <c r="I3869" s="13"/>
      <c r="J3869" s="13"/>
      <c r="K3869" s="13"/>
      <c r="M3869" s="13"/>
      <c r="N3869" s="13"/>
    </row>
    <row r="3870" spans="1:14" ht="15.75" customHeight="1">
      <c r="A3870" s="2"/>
      <c r="B3870" s="2"/>
      <c r="C3870" s="2"/>
      <c r="G3870" s="13"/>
      <c r="I3870" s="13"/>
      <c r="J3870" s="13"/>
      <c r="K3870" s="13"/>
      <c r="M3870" s="13"/>
      <c r="N3870" s="13"/>
    </row>
    <row r="3871" spans="1:14" ht="15.75" customHeight="1">
      <c r="A3871" s="2"/>
      <c r="B3871" s="2"/>
      <c r="C3871" s="2"/>
      <c r="G3871" s="13"/>
      <c r="I3871" s="13"/>
      <c r="J3871" s="13"/>
      <c r="K3871" s="13"/>
      <c r="M3871" s="13"/>
      <c r="N3871" s="13"/>
    </row>
    <row r="3872" spans="1:14" ht="15.75" customHeight="1">
      <c r="A3872" s="2"/>
      <c r="B3872" s="2"/>
      <c r="C3872" s="2"/>
      <c r="G3872" s="13"/>
      <c r="I3872" s="13"/>
      <c r="J3872" s="13"/>
      <c r="K3872" s="13"/>
      <c r="M3872" s="13"/>
      <c r="N3872" s="13"/>
    </row>
    <row r="3873" spans="1:14" ht="15.75" customHeight="1">
      <c r="A3873" s="2"/>
      <c r="B3873" s="2"/>
      <c r="C3873" s="2"/>
      <c r="G3873" s="13"/>
      <c r="I3873" s="13"/>
      <c r="J3873" s="13"/>
      <c r="K3873" s="13"/>
      <c r="M3873" s="13"/>
      <c r="N3873" s="13"/>
    </row>
    <row r="3874" spans="1:14" ht="15.75" customHeight="1">
      <c r="A3874" s="2"/>
      <c r="B3874" s="2"/>
      <c r="C3874" s="2"/>
      <c r="G3874" s="13"/>
      <c r="I3874" s="13"/>
      <c r="J3874" s="13"/>
      <c r="K3874" s="13"/>
      <c r="M3874" s="13"/>
      <c r="N3874" s="13"/>
    </row>
    <row r="3875" spans="1:14" ht="15.75" customHeight="1">
      <c r="A3875" s="2"/>
      <c r="B3875" s="2"/>
      <c r="C3875" s="2"/>
      <c r="G3875" s="13"/>
      <c r="I3875" s="13"/>
      <c r="J3875" s="13"/>
      <c r="K3875" s="13"/>
      <c r="M3875" s="13"/>
      <c r="N3875" s="13"/>
    </row>
    <row r="3876" spans="1:14" ht="15.75" customHeight="1">
      <c r="A3876" s="2"/>
      <c r="B3876" s="2"/>
      <c r="C3876" s="2"/>
      <c r="G3876" s="13"/>
      <c r="I3876" s="13"/>
      <c r="J3876" s="13"/>
      <c r="K3876" s="13"/>
      <c r="M3876" s="13"/>
      <c r="N3876" s="13"/>
    </row>
    <row r="3877" spans="1:14" ht="15.75" customHeight="1">
      <c r="A3877" s="2"/>
      <c r="B3877" s="2"/>
      <c r="C3877" s="2"/>
      <c r="G3877" s="13"/>
      <c r="I3877" s="13"/>
      <c r="J3877" s="13"/>
      <c r="K3877" s="13"/>
      <c r="M3877" s="13"/>
      <c r="N3877" s="13"/>
    </row>
    <row r="3878" spans="1:14" ht="15.75" customHeight="1">
      <c r="A3878" s="2"/>
      <c r="B3878" s="2"/>
      <c r="C3878" s="2"/>
      <c r="G3878" s="13"/>
      <c r="I3878" s="13"/>
      <c r="J3878" s="13"/>
      <c r="K3878" s="13"/>
      <c r="M3878" s="13"/>
      <c r="N3878" s="13"/>
    </row>
    <row r="3879" spans="1:14" ht="15.75" customHeight="1">
      <c r="A3879" s="2"/>
      <c r="B3879" s="2"/>
      <c r="C3879" s="2"/>
      <c r="G3879" s="13"/>
      <c r="I3879" s="13"/>
      <c r="J3879" s="13"/>
      <c r="K3879" s="13"/>
      <c r="M3879" s="13"/>
      <c r="N3879" s="13"/>
    </row>
    <row r="3880" spans="1:14" ht="15.75" customHeight="1">
      <c r="A3880" s="2"/>
      <c r="B3880" s="2"/>
      <c r="C3880" s="2"/>
      <c r="G3880" s="13"/>
      <c r="I3880" s="13"/>
      <c r="J3880" s="13"/>
      <c r="K3880" s="13"/>
      <c r="M3880" s="13"/>
      <c r="N3880" s="13"/>
    </row>
    <row r="3881" spans="1:14" ht="15.75" customHeight="1">
      <c r="A3881" s="2"/>
      <c r="B3881" s="2"/>
      <c r="C3881" s="2"/>
      <c r="G3881" s="13"/>
      <c r="I3881" s="13"/>
      <c r="J3881" s="13"/>
      <c r="K3881" s="13"/>
      <c r="M3881" s="13"/>
      <c r="N3881" s="13"/>
    </row>
    <row r="3882" spans="1:14" ht="15.75" customHeight="1">
      <c r="A3882" s="2"/>
      <c r="B3882" s="2"/>
      <c r="C3882" s="2"/>
      <c r="G3882" s="13"/>
      <c r="I3882" s="13"/>
      <c r="J3882" s="13"/>
      <c r="K3882" s="13"/>
      <c r="M3882" s="13"/>
      <c r="N3882" s="13"/>
    </row>
    <row r="3883" spans="1:14" ht="15.75" customHeight="1">
      <c r="A3883" s="2"/>
      <c r="B3883" s="2"/>
      <c r="C3883" s="2"/>
      <c r="G3883" s="13"/>
      <c r="I3883" s="13"/>
      <c r="J3883" s="13"/>
      <c r="K3883" s="13"/>
      <c r="M3883" s="13"/>
      <c r="N3883" s="13"/>
    </row>
    <row r="3884" spans="1:14" ht="15.75" customHeight="1">
      <c r="A3884" s="2"/>
      <c r="B3884" s="2"/>
      <c r="C3884" s="2"/>
      <c r="G3884" s="13"/>
      <c r="I3884" s="13"/>
      <c r="J3884" s="13"/>
      <c r="K3884" s="13"/>
      <c r="M3884" s="13"/>
      <c r="N3884" s="13"/>
    </row>
    <row r="3885" spans="1:14" ht="15.75" customHeight="1">
      <c r="A3885" s="2"/>
      <c r="B3885" s="2"/>
      <c r="C3885" s="2"/>
      <c r="G3885" s="13"/>
      <c r="I3885" s="13"/>
      <c r="J3885" s="13"/>
      <c r="K3885" s="13"/>
      <c r="M3885" s="13"/>
      <c r="N3885" s="13"/>
    </row>
    <row r="3886" spans="1:14" ht="15.75" customHeight="1">
      <c r="A3886" s="2"/>
      <c r="B3886" s="2"/>
      <c r="C3886" s="2"/>
      <c r="G3886" s="13"/>
      <c r="I3886" s="13"/>
      <c r="J3886" s="13"/>
      <c r="K3886" s="13"/>
      <c r="M3886" s="13"/>
      <c r="N3886" s="13"/>
    </row>
    <row r="3887" spans="1:14" ht="15.75" customHeight="1">
      <c r="A3887" s="2"/>
      <c r="B3887" s="2"/>
      <c r="C3887" s="2"/>
      <c r="G3887" s="13"/>
      <c r="I3887" s="13"/>
      <c r="J3887" s="13"/>
      <c r="K3887" s="13"/>
      <c r="M3887" s="13"/>
      <c r="N3887" s="13"/>
    </row>
    <row r="3888" spans="1:14" ht="15.75" customHeight="1">
      <c r="A3888" s="2"/>
      <c r="B3888" s="2"/>
      <c r="C3888" s="2"/>
      <c r="G3888" s="13"/>
      <c r="I3888" s="13"/>
      <c r="J3888" s="13"/>
      <c r="K3888" s="13"/>
      <c r="M3888" s="13"/>
      <c r="N3888" s="13"/>
    </row>
    <row r="3889" spans="1:14" ht="15.75" customHeight="1">
      <c r="A3889" s="2"/>
      <c r="B3889" s="2"/>
      <c r="C3889" s="2"/>
      <c r="G3889" s="13"/>
      <c r="I3889" s="13"/>
      <c r="J3889" s="13"/>
      <c r="K3889" s="13"/>
      <c r="M3889" s="13"/>
      <c r="N3889" s="13"/>
    </row>
    <row r="3890" spans="1:14" ht="15.75" customHeight="1">
      <c r="A3890" s="2"/>
      <c r="B3890" s="2"/>
      <c r="C3890" s="2"/>
      <c r="G3890" s="13"/>
      <c r="I3890" s="13"/>
      <c r="J3890" s="13"/>
      <c r="K3890" s="13"/>
      <c r="M3890" s="13"/>
      <c r="N3890" s="13"/>
    </row>
    <row r="3891" spans="1:14" ht="15.75" customHeight="1">
      <c r="A3891" s="2"/>
      <c r="B3891" s="2"/>
      <c r="C3891" s="2"/>
      <c r="G3891" s="13"/>
      <c r="I3891" s="13"/>
      <c r="J3891" s="13"/>
      <c r="K3891" s="13"/>
      <c r="M3891" s="13"/>
      <c r="N3891" s="13"/>
    </row>
    <row r="3892" spans="1:14" ht="15.75" customHeight="1">
      <c r="A3892" s="2"/>
      <c r="B3892" s="2"/>
      <c r="C3892" s="2"/>
      <c r="G3892" s="13"/>
      <c r="I3892" s="13"/>
      <c r="J3892" s="13"/>
      <c r="K3892" s="13"/>
      <c r="M3892" s="13"/>
      <c r="N3892" s="13"/>
    </row>
    <row r="3893" spans="1:14" ht="15.75" customHeight="1">
      <c r="A3893" s="2"/>
      <c r="B3893" s="2"/>
      <c r="C3893" s="2"/>
      <c r="G3893" s="13"/>
      <c r="I3893" s="13"/>
      <c r="J3893" s="13"/>
      <c r="K3893" s="13"/>
      <c r="M3893" s="13"/>
      <c r="N3893" s="13"/>
    </row>
    <row r="3894" spans="1:14" ht="15.75" customHeight="1">
      <c r="A3894" s="2"/>
      <c r="B3894" s="2"/>
      <c r="C3894" s="2"/>
      <c r="G3894" s="13"/>
      <c r="I3894" s="13"/>
      <c r="J3894" s="13"/>
      <c r="K3894" s="13"/>
      <c r="M3894" s="13"/>
      <c r="N3894" s="13"/>
    </row>
    <row r="3895" spans="1:14" ht="15.75" customHeight="1">
      <c r="A3895" s="2"/>
      <c r="B3895" s="2"/>
      <c r="C3895" s="2"/>
      <c r="G3895" s="13"/>
      <c r="I3895" s="13"/>
      <c r="J3895" s="13"/>
      <c r="K3895" s="13"/>
      <c r="M3895" s="13"/>
      <c r="N3895" s="13"/>
    </row>
    <row r="3896" spans="1:14" ht="15.75" customHeight="1">
      <c r="A3896" s="2"/>
      <c r="B3896" s="2"/>
      <c r="C3896" s="2"/>
      <c r="G3896" s="13"/>
      <c r="I3896" s="13"/>
      <c r="J3896" s="13"/>
      <c r="K3896" s="13"/>
      <c r="M3896" s="13"/>
      <c r="N3896" s="13"/>
    </row>
    <row r="3897" spans="1:14" ht="15.75" customHeight="1">
      <c r="A3897" s="2"/>
      <c r="B3897" s="2"/>
      <c r="C3897" s="2"/>
      <c r="G3897" s="13"/>
      <c r="I3897" s="13"/>
      <c r="J3897" s="13"/>
      <c r="K3897" s="13"/>
      <c r="M3897" s="13"/>
      <c r="N3897" s="13"/>
    </row>
    <row r="3898" spans="1:14" ht="15.75" customHeight="1">
      <c r="A3898" s="2"/>
      <c r="B3898" s="2"/>
      <c r="C3898" s="2"/>
      <c r="G3898" s="13"/>
      <c r="I3898" s="13"/>
      <c r="J3898" s="13"/>
      <c r="K3898" s="13"/>
      <c r="M3898" s="13"/>
      <c r="N3898" s="13"/>
    </row>
    <row r="3899" spans="1:14" ht="15.75" customHeight="1">
      <c r="A3899" s="2"/>
      <c r="B3899" s="2"/>
      <c r="C3899" s="2"/>
      <c r="G3899" s="13"/>
      <c r="I3899" s="13"/>
      <c r="J3899" s="13"/>
      <c r="K3899" s="13"/>
      <c r="M3899" s="13"/>
      <c r="N3899" s="13"/>
    </row>
    <row r="3900" spans="1:14" ht="15.75" customHeight="1">
      <c r="A3900" s="2"/>
      <c r="B3900" s="2"/>
      <c r="C3900" s="2"/>
      <c r="G3900" s="13"/>
      <c r="I3900" s="13"/>
      <c r="J3900" s="13"/>
      <c r="K3900" s="13"/>
      <c r="M3900" s="13"/>
      <c r="N3900" s="13"/>
    </row>
    <row r="3901" spans="1:14" ht="15.75" customHeight="1">
      <c r="A3901" s="2"/>
      <c r="B3901" s="2"/>
      <c r="C3901" s="2"/>
      <c r="G3901" s="13"/>
      <c r="I3901" s="13"/>
      <c r="J3901" s="13"/>
      <c r="K3901" s="13"/>
      <c r="M3901" s="13"/>
      <c r="N3901" s="13"/>
    </row>
    <row r="3902" spans="1:14" ht="15.75" customHeight="1">
      <c r="A3902" s="2"/>
      <c r="B3902" s="2"/>
      <c r="C3902" s="2"/>
      <c r="G3902" s="13"/>
      <c r="I3902" s="13"/>
      <c r="J3902" s="13"/>
      <c r="K3902" s="13"/>
      <c r="M3902" s="13"/>
      <c r="N3902" s="13"/>
    </row>
    <row r="3903" spans="1:14" ht="15.75" customHeight="1">
      <c r="A3903" s="2"/>
      <c r="B3903" s="2"/>
      <c r="C3903" s="2"/>
      <c r="G3903" s="13"/>
      <c r="I3903" s="13"/>
      <c r="J3903" s="13"/>
      <c r="K3903" s="13"/>
      <c r="M3903" s="13"/>
      <c r="N3903" s="13"/>
    </row>
    <row r="3904" spans="1:14" ht="15.75" customHeight="1">
      <c r="A3904" s="2"/>
      <c r="B3904" s="2"/>
      <c r="C3904" s="2"/>
      <c r="G3904" s="13"/>
      <c r="I3904" s="13"/>
      <c r="J3904" s="13"/>
      <c r="K3904" s="13"/>
      <c r="M3904" s="13"/>
      <c r="N3904" s="13"/>
    </row>
    <row r="3905" spans="1:14" ht="15.75" customHeight="1">
      <c r="A3905" s="2"/>
      <c r="B3905" s="2"/>
      <c r="C3905" s="2"/>
      <c r="G3905" s="13"/>
      <c r="I3905" s="13"/>
      <c r="J3905" s="13"/>
      <c r="K3905" s="13"/>
      <c r="M3905" s="13"/>
      <c r="N3905" s="13"/>
    </row>
    <row r="3906" spans="1:14" ht="15.75" customHeight="1">
      <c r="A3906" s="2"/>
      <c r="B3906" s="2"/>
      <c r="C3906" s="2"/>
      <c r="G3906" s="13"/>
      <c r="I3906" s="13"/>
      <c r="J3906" s="13"/>
      <c r="K3906" s="13"/>
      <c r="M3906" s="13"/>
      <c r="N3906" s="13"/>
    </row>
    <row r="3907" spans="1:14" ht="15.75" customHeight="1">
      <c r="A3907" s="2"/>
      <c r="B3907" s="2"/>
      <c r="C3907" s="2"/>
      <c r="G3907" s="13"/>
      <c r="I3907" s="13"/>
      <c r="J3907" s="13"/>
      <c r="K3907" s="13"/>
      <c r="M3907" s="13"/>
      <c r="N3907" s="13"/>
    </row>
    <row r="3908" spans="1:14" ht="15.75" customHeight="1">
      <c r="A3908" s="2"/>
      <c r="B3908" s="2"/>
      <c r="C3908" s="2"/>
      <c r="G3908" s="13"/>
      <c r="I3908" s="13"/>
      <c r="J3908" s="13"/>
      <c r="K3908" s="13"/>
      <c r="M3908" s="13"/>
      <c r="N3908" s="13"/>
    </row>
    <row r="3909" spans="1:14" ht="15.75" customHeight="1">
      <c r="A3909" s="2"/>
      <c r="B3909" s="2"/>
      <c r="C3909" s="2"/>
      <c r="G3909" s="13"/>
      <c r="I3909" s="13"/>
      <c r="J3909" s="13"/>
      <c r="K3909" s="13"/>
      <c r="M3909" s="13"/>
      <c r="N3909" s="13"/>
    </row>
    <row r="3910" spans="1:14" ht="15.75" customHeight="1">
      <c r="A3910" s="2"/>
      <c r="B3910" s="2"/>
      <c r="C3910" s="2"/>
      <c r="G3910" s="13"/>
      <c r="I3910" s="13"/>
      <c r="J3910" s="13"/>
      <c r="K3910" s="13"/>
      <c r="M3910" s="13"/>
      <c r="N3910" s="13"/>
    </row>
    <row r="3911" spans="1:14" ht="15.75" customHeight="1">
      <c r="A3911" s="2"/>
      <c r="B3911" s="2"/>
      <c r="C3911" s="2"/>
      <c r="G3911" s="13"/>
      <c r="I3911" s="13"/>
      <c r="J3911" s="13"/>
      <c r="K3911" s="13"/>
      <c r="M3911" s="13"/>
      <c r="N3911" s="13"/>
    </row>
    <row r="3912" spans="1:14" ht="15.75" customHeight="1">
      <c r="A3912" s="2"/>
      <c r="B3912" s="2"/>
      <c r="C3912" s="2"/>
      <c r="G3912" s="13"/>
      <c r="I3912" s="13"/>
      <c r="J3912" s="13"/>
      <c r="K3912" s="13"/>
      <c r="M3912" s="13"/>
      <c r="N3912" s="13"/>
    </row>
    <row r="3913" spans="1:14" ht="15.75" customHeight="1">
      <c r="A3913" s="2"/>
      <c r="B3913" s="2"/>
      <c r="C3913" s="2"/>
      <c r="G3913" s="13"/>
      <c r="I3913" s="13"/>
      <c r="J3913" s="13"/>
      <c r="K3913" s="13"/>
      <c r="M3913" s="13"/>
      <c r="N3913" s="13"/>
    </row>
    <row r="3914" spans="1:14" ht="15.75" customHeight="1">
      <c r="A3914" s="2"/>
      <c r="B3914" s="2"/>
      <c r="C3914" s="2"/>
      <c r="G3914" s="13"/>
      <c r="I3914" s="13"/>
      <c r="J3914" s="13"/>
      <c r="K3914" s="13"/>
      <c r="M3914" s="13"/>
      <c r="N3914" s="13"/>
    </row>
    <row r="3915" spans="1:14" ht="15.75" customHeight="1">
      <c r="A3915" s="2"/>
      <c r="B3915" s="2"/>
      <c r="C3915" s="2"/>
      <c r="G3915" s="13"/>
      <c r="I3915" s="13"/>
      <c r="J3915" s="13"/>
      <c r="K3915" s="13"/>
      <c r="M3915" s="13"/>
      <c r="N3915" s="13"/>
    </row>
    <row r="3916" spans="1:14" ht="15.75" customHeight="1">
      <c r="A3916" s="2"/>
      <c r="B3916" s="2"/>
      <c r="C3916" s="2"/>
      <c r="G3916" s="13"/>
      <c r="I3916" s="13"/>
      <c r="J3916" s="13"/>
      <c r="K3916" s="13"/>
      <c r="M3916" s="13"/>
      <c r="N3916" s="13"/>
    </row>
    <row r="3917" spans="1:14" ht="15.75" customHeight="1">
      <c r="A3917" s="2"/>
      <c r="B3917" s="2"/>
      <c r="C3917" s="2"/>
      <c r="G3917" s="13"/>
      <c r="I3917" s="13"/>
      <c r="J3917" s="13"/>
      <c r="K3917" s="13"/>
      <c r="M3917" s="13"/>
      <c r="N3917" s="13"/>
    </row>
    <row r="3918" spans="1:14" ht="15.75" customHeight="1">
      <c r="A3918" s="2"/>
      <c r="B3918" s="2"/>
      <c r="C3918" s="2"/>
      <c r="G3918" s="13"/>
      <c r="I3918" s="13"/>
      <c r="J3918" s="13"/>
      <c r="K3918" s="13"/>
      <c r="M3918" s="13"/>
      <c r="N3918" s="13"/>
    </row>
    <row r="3919" spans="1:14" ht="15.75" customHeight="1">
      <c r="A3919" s="2"/>
      <c r="B3919" s="2"/>
      <c r="C3919" s="2"/>
      <c r="G3919" s="13"/>
      <c r="I3919" s="13"/>
      <c r="J3919" s="13"/>
      <c r="K3919" s="13"/>
      <c r="M3919" s="13"/>
      <c r="N3919" s="13"/>
    </row>
    <row r="3920" spans="1:14" ht="15.75" customHeight="1">
      <c r="A3920" s="2"/>
      <c r="B3920" s="2"/>
      <c r="C3920" s="2"/>
      <c r="G3920" s="13"/>
      <c r="I3920" s="13"/>
      <c r="J3920" s="13"/>
      <c r="K3920" s="13"/>
      <c r="M3920" s="13"/>
      <c r="N3920" s="13"/>
    </row>
    <row r="3921" spans="1:14" ht="15.75" customHeight="1">
      <c r="A3921" s="2"/>
      <c r="B3921" s="2"/>
      <c r="C3921" s="2"/>
      <c r="G3921" s="13"/>
      <c r="I3921" s="13"/>
      <c r="J3921" s="13"/>
      <c r="K3921" s="13"/>
      <c r="M3921" s="13"/>
      <c r="N3921" s="13"/>
    </row>
    <row r="3922" spans="1:14" ht="15.75" customHeight="1">
      <c r="A3922" s="2"/>
      <c r="B3922" s="2"/>
      <c r="C3922" s="2"/>
      <c r="G3922" s="13"/>
      <c r="I3922" s="13"/>
      <c r="J3922" s="13"/>
      <c r="K3922" s="13"/>
      <c r="M3922" s="13"/>
      <c r="N3922" s="13"/>
    </row>
    <row r="3923" spans="1:14" ht="15.75" customHeight="1">
      <c r="A3923" s="2"/>
      <c r="B3923" s="2"/>
      <c r="C3923" s="2"/>
      <c r="G3923" s="13"/>
      <c r="I3923" s="13"/>
      <c r="J3923" s="13"/>
      <c r="K3923" s="13"/>
      <c r="M3923" s="13"/>
      <c r="N3923" s="13"/>
    </row>
    <row r="3924" spans="1:14" ht="15.75" customHeight="1">
      <c r="A3924" s="2"/>
      <c r="B3924" s="2"/>
      <c r="C3924" s="2"/>
      <c r="G3924" s="13"/>
      <c r="I3924" s="13"/>
      <c r="J3924" s="13"/>
      <c r="K3924" s="13"/>
      <c r="M3924" s="13"/>
      <c r="N3924" s="13"/>
    </row>
    <row r="3925" spans="1:14" ht="15.75" customHeight="1">
      <c r="A3925" s="2"/>
      <c r="B3925" s="2"/>
      <c r="C3925" s="2"/>
      <c r="G3925" s="13"/>
      <c r="I3925" s="13"/>
      <c r="J3925" s="13"/>
      <c r="K3925" s="13"/>
      <c r="M3925" s="13"/>
      <c r="N3925" s="13"/>
    </row>
    <row r="3926" spans="1:14" ht="15.75" customHeight="1">
      <c r="A3926" s="2"/>
      <c r="B3926" s="2"/>
      <c r="C3926" s="2"/>
      <c r="G3926" s="13"/>
      <c r="I3926" s="13"/>
      <c r="J3926" s="13"/>
      <c r="K3926" s="13"/>
      <c r="M3926" s="13"/>
      <c r="N3926" s="13"/>
    </row>
    <row r="3927" spans="1:14" ht="15.75" customHeight="1">
      <c r="A3927" s="2"/>
      <c r="B3927" s="2"/>
      <c r="C3927" s="2"/>
      <c r="G3927" s="13"/>
      <c r="I3927" s="13"/>
      <c r="J3927" s="13"/>
      <c r="K3927" s="13"/>
      <c r="M3927" s="13"/>
      <c r="N3927" s="13"/>
    </row>
    <row r="3928" spans="1:14" ht="15.75" customHeight="1">
      <c r="A3928" s="2"/>
      <c r="B3928" s="2"/>
      <c r="C3928" s="2"/>
      <c r="G3928" s="13"/>
      <c r="I3928" s="13"/>
      <c r="J3928" s="13"/>
      <c r="K3928" s="13"/>
      <c r="M3928" s="13"/>
      <c r="N3928" s="13"/>
    </row>
    <row r="3929" spans="1:14" ht="15.75" customHeight="1">
      <c r="A3929" s="2"/>
      <c r="B3929" s="2"/>
      <c r="C3929" s="2"/>
      <c r="G3929" s="13"/>
      <c r="I3929" s="13"/>
      <c r="J3929" s="13"/>
      <c r="K3929" s="13"/>
      <c r="M3929" s="13"/>
      <c r="N3929" s="13"/>
    </row>
    <row r="3930" spans="1:14" ht="15.75" customHeight="1">
      <c r="A3930" s="2"/>
      <c r="B3930" s="2"/>
      <c r="C3930" s="2"/>
      <c r="G3930" s="13"/>
      <c r="I3930" s="13"/>
      <c r="J3930" s="13"/>
      <c r="K3930" s="13"/>
      <c r="M3930" s="13"/>
      <c r="N3930" s="13"/>
    </row>
    <row r="3931" spans="1:14" ht="15.75" customHeight="1">
      <c r="A3931" s="2"/>
      <c r="B3931" s="2"/>
      <c r="C3931" s="2"/>
      <c r="G3931" s="13"/>
      <c r="I3931" s="13"/>
      <c r="J3931" s="13"/>
      <c r="K3931" s="13"/>
      <c r="M3931" s="13"/>
      <c r="N3931" s="13"/>
    </row>
    <row r="3932" spans="1:14" ht="15.75" customHeight="1">
      <c r="A3932" s="2"/>
      <c r="B3932" s="2"/>
      <c r="C3932" s="2"/>
      <c r="G3932" s="13"/>
      <c r="I3932" s="13"/>
      <c r="J3932" s="13"/>
      <c r="K3932" s="13"/>
      <c r="M3932" s="13"/>
      <c r="N3932" s="13"/>
    </row>
    <row r="3933" spans="1:14" ht="15.75" customHeight="1">
      <c r="A3933" s="2"/>
      <c r="B3933" s="2"/>
      <c r="C3933" s="2"/>
      <c r="G3933" s="13"/>
      <c r="I3933" s="13"/>
      <c r="J3933" s="13"/>
      <c r="K3933" s="13"/>
      <c r="M3933" s="13"/>
      <c r="N3933" s="13"/>
    </row>
    <row r="3934" spans="1:14" ht="15.75" customHeight="1">
      <c r="A3934" s="2"/>
      <c r="B3934" s="2"/>
      <c r="C3934" s="2"/>
      <c r="G3934" s="13"/>
      <c r="I3934" s="13"/>
      <c r="J3934" s="13"/>
      <c r="K3934" s="13"/>
      <c r="M3934" s="13"/>
      <c r="N3934" s="13"/>
    </row>
    <row r="3935" spans="1:14" ht="15.75" customHeight="1">
      <c r="A3935" s="2"/>
      <c r="B3935" s="2"/>
      <c r="C3935" s="2"/>
      <c r="G3935" s="13"/>
      <c r="I3935" s="13"/>
      <c r="J3935" s="13"/>
      <c r="K3935" s="13"/>
      <c r="M3935" s="13"/>
      <c r="N3935" s="13"/>
    </row>
    <row r="3936" spans="1:14" ht="15.75" customHeight="1">
      <c r="A3936" s="2"/>
      <c r="B3936" s="2"/>
      <c r="C3936" s="2"/>
      <c r="G3936" s="13"/>
      <c r="I3936" s="13"/>
      <c r="J3936" s="13"/>
      <c r="K3936" s="13"/>
      <c r="M3936" s="13"/>
      <c r="N3936" s="13"/>
    </row>
    <row r="3937" spans="1:14" ht="15.75" customHeight="1">
      <c r="A3937" s="2"/>
      <c r="B3937" s="2"/>
      <c r="C3937" s="2"/>
      <c r="G3937" s="13"/>
      <c r="I3937" s="13"/>
      <c r="J3937" s="13"/>
      <c r="K3937" s="13"/>
      <c r="M3937" s="13"/>
      <c r="N3937" s="13"/>
    </row>
    <row r="3938" spans="1:14" ht="15.75" customHeight="1">
      <c r="A3938" s="2"/>
      <c r="B3938" s="2"/>
      <c r="C3938" s="2"/>
      <c r="G3938" s="13"/>
      <c r="I3938" s="13"/>
      <c r="J3938" s="13"/>
      <c r="K3938" s="13"/>
      <c r="M3938" s="13"/>
      <c r="N3938" s="13"/>
    </row>
    <row r="3939" spans="1:14" ht="15.75" customHeight="1">
      <c r="A3939" s="2"/>
      <c r="B3939" s="2"/>
      <c r="C3939" s="2"/>
      <c r="G3939" s="13"/>
      <c r="I3939" s="13"/>
      <c r="J3939" s="13"/>
      <c r="K3939" s="13"/>
      <c r="M3939" s="13"/>
      <c r="N3939" s="13"/>
    </row>
    <row r="3940" spans="1:14" ht="15.75" customHeight="1">
      <c r="A3940" s="2"/>
      <c r="B3940" s="2"/>
      <c r="C3940" s="2"/>
      <c r="G3940" s="13"/>
      <c r="I3940" s="13"/>
      <c r="J3940" s="13"/>
      <c r="K3940" s="13"/>
      <c r="M3940" s="13"/>
      <c r="N3940" s="13"/>
    </row>
    <row r="3941" spans="1:14" ht="15.75" customHeight="1">
      <c r="A3941" s="2"/>
      <c r="B3941" s="2"/>
      <c r="C3941" s="2"/>
      <c r="G3941" s="13"/>
      <c r="I3941" s="13"/>
      <c r="J3941" s="13"/>
      <c r="K3941" s="13"/>
      <c r="M3941" s="13"/>
      <c r="N3941" s="13"/>
    </row>
    <row r="3942" spans="1:14" ht="15.75" customHeight="1">
      <c r="A3942" s="2"/>
      <c r="B3942" s="2"/>
      <c r="C3942" s="2"/>
      <c r="G3942" s="13"/>
      <c r="I3942" s="13"/>
      <c r="J3942" s="13"/>
      <c r="K3942" s="13"/>
      <c r="M3942" s="13"/>
      <c r="N3942" s="13"/>
    </row>
    <row r="3943" spans="1:14" ht="15.75" customHeight="1">
      <c r="A3943" s="2"/>
      <c r="B3943" s="2"/>
      <c r="C3943" s="2"/>
      <c r="G3943" s="13"/>
      <c r="I3943" s="13"/>
      <c r="J3943" s="13"/>
      <c r="K3943" s="13"/>
      <c r="M3943" s="13"/>
      <c r="N3943" s="13"/>
    </row>
    <row r="3944" spans="1:14" ht="15.75" customHeight="1">
      <c r="A3944" s="2"/>
      <c r="B3944" s="2"/>
      <c r="C3944" s="2"/>
      <c r="G3944" s="13"/>
      <c r="I3944" s="13"/>
      <c r="J3944" s="13"/>
      <c r="K3944" s="13"/>
      <c r="M3944" s="13"/>
      <c r="N3944" s="13"/>
    </row>
    <row r="3945" spans="1:14" ht="15.75" customHeight="1">
      <c r="A3945" s="2"/>
      <c r="B3945" s="2"/>
      <c r="C3945" s="2"/>
      <c r="G3945" s="13"/>
      <c r="I3945" s="13"/>
      <c r="J3945" s="13"/>
      <c r="K3945" s="13"/>
      <c r="M3945" s="13"/>
      <c r="N3945" s="13"/>
    </row>
    <row r="3946" spans="1:14" ht="15.75" customHeight="1">
      <c r="A3946" s="2"/>
      <c r="B3946" s="2"/>
      <c r="C3946" s="2"/>
      <c r="G3946" s="13"/>
      <c r="I3946" s="13"/>
      <c r="J3946" s="13"/>
      <c r="K3946" s="13"/>
      <c r="M3946" s="13"/>
      <c r="N3946" s="13"/>
    </row>
    <row r="3947" spans="1:14" ht="15.75" customHeight="1">
      <c r="A3947" s="2"/>
      <c r="B3947" s="2"/>
      <c r="C3947" s="2"/>
      <c r="G3947" s="13"/>
      <c r="I3947" s="13"/>
      <c r="J3947" s="13"/>
      <c r="K3947" s="13"/>
      <c r="M3947" s="13"/>
      <c r="N3947" s="13"/>
    </row>
    <row r="3948" spans="1:14" ht="15.75" customHeight="1">
      <c r="A3948" s="2"/>
      <c r="B3948" s="2"/>
      <c r="C3948" s="2"/>
      <c r="G3948" s="13"/>
      <c r="I3948" s="13"/>
      <c r="J3948" s="13"/>
      <c r="K3948" s="13"/>
      <c r="M3948" s="13"/>
      <c r="N3948" s="13"/>
    </row>
    <row r="3949" spans="1:14" ht="15.75" customHeight="1">
      <c r="A3949" s="2"/>
      <c r="B3949" s="2"/>
      <c r="C3949" s="2"/>
      <c r="G3949" s="13"/>
      <c r="I3949" s="13"/>
      <c r="J3949" s="13"/>
      <c r="K3949" s="13"/>
      <c r="M3949" s="13"/>
      <c r="N3949" s="13"/>
    </row>
    <row r="3950" spans="1:14" ht="15.75" customHeight="1">
      <c r="A3950" s="2"/>
      <c r="B3950" s="2"/>
      <c r="C3950" s="2"/>
      <c r="G3950" s="13"/>
      <c r="I3950" s="13"/>
      <c r="J3950" s="13"/>
      <c r="K3950" s="13"/>
      <c r="M3950" s="13"/>
      <c r="N3950" s="13"/>
    </row>
    <row r="3951" spans="1:14" ht="15.75" customHeight="1">
      <c r="A3951" s="2"/>
      <c r="B3951" s="2"/>
      <c r="C3951" s="2"/>
      <c r="G3951" s="13"/>
      <c r="I3951" s="13"/>
      <c r="J3951" s="13"/>
      <c r="K3951" s="13"/>
      <c r="M3951" s="13"/>
      <c r="N3951" s="13"/>
    </row>
    <row r="3952" spans="1:14" ht="15.75" customHeight="1">
      <c r="A3952" s="2"/>
      <c r="B3952" s="2"/>
      <c r="C3952" s="2"/>
      <c r="G3952" s="13"/>
      <c r="I3952" s="13"/>
      <c r="J3952" s="13"/>
      <c r="K3952" s="13"/>
      <c r="M3952" s="13"/>
      <c r="N3952" s="13"/>
    </row>
    <row r="3953" spans="1:14" ht="15.75" customHeight="1">
      <c r="A3953" s="2"/>
      <c r="B3953" s="2"/>
      <c r="C3953" s="2"/>
      <c r="G3953" s="13"/>
      <c r="I3953" s="13"/>
      <c r="J3953" s="13"/>
      <c r="K3953" s="13"/>
      <c r="M3953" s="13"/>
      <c r="N3953" s="13"/>
    </row>
    <row r="3954" spans="1:14" ht="15.75" customHeight="1">
      <c r="A3954" s="2"/>
      <c r="B3954" s="2"/>
      <c r="C3954" s="2"/>
      <c r="G3954" s="13"/>
      <c r="I3954" s="13"/>
      <c r="J3954" s="13"/>
      <c r="K3954" s="13"/>
      <c r="M3954" s="13"/>
      <c r="N3954" s="13"/>
    </row>
    <row r="3955" spans="1:14" ht="15.75" customHeight="1">
      <c r="A3955" s="2"/>
      <c r="B3955" s="2"/>
      <c r="C3955" s="2"/>
      <c r="G3955" s="13"/>
      <c r="I3955" s="13"/>
      <c r="J3955" s="13"/>
      <c r="K3955" s="13"/>
      <c r="M3955" s="13"/>
      <c r="N3955" s="13"/>
    </row>
    <row r="3956" spans="1:14" ht="15.75" customHeight="1">
      <c r="A3956" s="2"/>
      <c r="B3956" s="2"/>
      <c r="C3956" s="2"/>
      <c r="G3956" s="13"/>
      <c r="I3956" s="13"/>
      <c r="J3956" s="13"/>
      <c r="K3956" s="13"/>
      <c r="M3956" s="13"/>
      <c r="N3956" s="13"/>
    </row>
    <row r="3957" spans="1:14" ht="15.75" customHeight="1">
      <c r="A3957" s="2"/>
      <c r="B3957" s="2"/>
      <c r="C3957" s="2"/>
      <c r="G3957" s="13"/>
      <c r="I3957" s="13"/>
      <c r="J3957" s="13"/>
      <c r="K3957" s="13"/>
      <c r="M3957" s="13"/>
      <c r="N3957" s="13"/>
    </row>
    <row r="3958" spans="1:14" ht="15.75" customHeight="1">
      <c r="A3958" s="2"/>
      <c r="B3958" s="2"/>
      <c r="C3958" s="2"/>
      <c r="G3958" s="13"/>
      <c r="I3958" s="13"/>
      <c r="J3958" s="13"/>
      <c r="K3958" s="13"/>
      <c r="M3958" s="13"/>
      <c r="N3958" s="13"/>
    </row>
    <row r="3959" spans="1:14" ht="15.75" customHeight="1">
      <c r="A3959" s="2"/>
      <c r="B3959" s="2"/>
      <c r="C3959" s="2"/>
      <c r="G3959" s="13"/>
      <c r="I3959" s="13"/>
      <c r="J3959" s="13"/>
      <c r="K3959" s="13"/>
      <c r="M3959" s="13"/>
      <c r="N3959" s="13"/>
    </row>
    <row r="3960" spans="1:14" ht="15.75" customHeight="1">
      <c r="A3960" s="2"/>
      <c r="B3960" s="2"/>
      <c r="C3960" s="2"/>
      <c r="G3960" s="13"/>
      <c r="I3960" s="13"/>
      <c r="J3960" s="13"/>
      <c r="K3960" s="13"/>
      <c r="M3960" s="13"/>
      <c r="N3960" s="13"/>
    </row>
    <row r="3961" spans="1:14" ht="15.75" customHeight="1">
      <c r="A3961" s="2"/>
      <c r="B3961" s="2"/>
      <c r="C3961" s="2"/>
      <c r="G3961" s="13"/>
      <c r="I3961" s="13"/>
      <c r="J3961" s="13"/>
      <c r="K3961" s="13"/>
      <c r="M3961" s="13"/>
      <c r="N3961" s="13"/>
    </row>
    <row r="3962" spans="1:14" ht="15.75" customHeight="1">
      <c r="A3962" s="2"/>
      <c r="B3962" s="2"/>
      <c r="C3962" s="2"/>
      <c r="G3962" s="13"/>
      <c r="I3962" s="13"/>
      <c r="J3962" s="13"/>
      <c r="K3962" s="13"/>
      <c r="M3962" s="13"/>
      <c r="N3962" s="13"/>
    </row>
    <row r="3963" spans="1:14" ht="15.75" customHeight="1">
      <c r="A3963" s="2"/>
      <c r="B3963" s="2"/>
      <c r="C3963" s="2"/>
      <c r="G3963" s="13"/>
      <c r="I3963" s="13"/>
      <c r="J3963" s="13"/>
      <c r="K3963" s="13"/>
      <c r="M3963" s="13"/>
      <c r="N3963" s="13"/>
    </row>
    <row r="3964" spans="1:14" ht="15.75" customHeight="1">
      <c r="A3964" s="2"/>
      <c r="B3964" s="2"/>
      <c r="C3964" s="2"/>
      <c r="G3964" s="13"/>
      <c r="I3964" s="13"/>
      <c r="J3964" s="13"/>
      <c r="K3964" s="13"/>
      <c r="M3964" s="13"/>
      <c r="N3964" s="13"/>
    </row>
    <row r="3965" spans="1:14" ht="15.75" customHeight="1">
      <c r="A3965" s="2"/>
      <c r="B3965" s="2"/>
      <c r="C3965" s="2"/>
      <c r="G3965" s="13"/>
      <c r="I3965" s="13"/>
      <c r="J3965" s="13"/>
      <c r="K3965" s="13"/>
      <c r="M3965" s="13"/>
      <c r="N3965" s="13"/>
    </row>
    <row r="3966" spans="1:14" ht="15.75" customHeight="1">
      <c r="A3966" s="2"/>
      <c r="B3966" s="2"/>
      <c r="C3966" s="2"/>
      <c r="G3966" s="13"/>
      <c r="I3966" s="13"/>
      <c r="J3966" s="13"/>
      <c r="K3966" s="13"/>
      <c r="M3966" s="13"/>
      <c r="N3966" s="13"/>
    </row>
    <row r="3967" spans="1:14" ht="15.75" customHeight="1">
      <c r="A3967" s="2"/>
      <c r="B3967" s="2"/>
      <c r="C3967" s="2"/>
      <c r="G3967" s="13"/>
      <c r="I3967" s="13"/>
      <c r="J3967" s="13"/>
      <c r="K3967" s="13"/>
      <c r="M3967" s="13"/>
      <c r="N3967" s="13"/>
    </row>
    <row r="3968" spans="1:14" ht="15.75" customHeight="1">
      <c r="A3968" s="2"/>
      <c r="B3968" s="2"/>
      <c r="C3968" s="2"/>
      <c r="G3968" s="13"/>
      <c r="I3968" s="13"/>
      <c r="J3968" s="13"/>
      <c r="K3968" s="13"/>
      <c r="M3968" s="13"/>
      <c r="N3968" s="13"/>
    </row>
    <row r="3969" spans="1:14" ht="15.75" customHeight="1">
      <c r="A3969" s="2"/>
      <c r="B3969" s="2"/>
      <c r="C3969" s="2"/>
      <c r="G3969" s="13"/>
      <c r="I3969" s="13"/>
      <c r="J3969" s="13"/>
      <c r="K3969" s="13"/>
      <c r="M3969" s="13"/>
      <c r="N3969" s="13"/>
    </row>
    <row r="3970" spans="1:14" ht="15.75" customHeight="1">
      <c r="A3970" s="2"/>
      <c r="B3970" s="2"/>
      <c r="C3970" s="2"/>
      <c r="G3970" s="13"/>
      <c r="I3970" s="13"/>
      <c r="J3970" s="13"/>
      <c r="K3970" s="13"/>
      <c r="M3970" s="13"/>
      <c r="N3970" s="13"/>
    </row>
    <row r="3971" spans="1:14" ht="15.75" customHeight="1">
      <c r="A3971" s="2"/>
      <c r="B3971" s="2"/>
      <c r="C3971" s="2"/>
      <c r="G3971" s="13"/>
      <c r="I3971" s="13"/>
      <c r="J3971" s="13"/>
      <c r="K3971" s="13"/>
      <c r="M3971" s="13"/>
      <c r="N3971" s="13"/>
    </row>
    <row r="3972" spans="1:14" ht="15.75" customHeight="1">
      <c r="A3972" s="2"/>
      <c r="B3972" s="2"/>
      <c r="C3972" s="2"/>
      <c r="G3972" s="13"/>
      <c r="I3972" s="13"/>
      <c r="J3972" s="13"/>
      <c r="K3972" s="13"/>
      <c r="M3972" s="13"/>
      <c r="N3972" s="13"/>
    </row>
    <row r="3973" spans="1:14" ht="15.75" customHeight="1">
      <c r="A3973" s="2"/>
      <c r="B3973" s="2"/>
      <c r="C3973" s="2"/>
      <c r="G3973" s="13"/>
      <c r="I3973" s="13"/>
      <c r="J3973" s="13"/>
      <c r="K3973" s="13"/>
      <c r="M3973" s="13"/>
      <c r="N3973" s="13"/>
    </row>
    <row r="3974" spans="1:14" ht="15.75" customHeight="1">
      <c r="A3974" s="2"/>
      <c r="B3974" s="2"/>
      <c r="C3974" s="2"/>
      <c r="G3974" s="13"/>
      <c r="I3974" s="13"/>
      <c r="J3974" s="13"/>
      <c r="K3974" s="13"/>
      <c r="M3974" s="13"/>
      <c r="N3974" s="13"/>
    </row>
    <row r="3975" spans="1:14" ht="15.75" customHeight="1">
      <c r="A3975" s="2"/>
      <c r="B3975" s="2"/>
      <c r="C3975" s="2"/>
      <c r="G3975" s="13"/>
      <c r="I3975" s="13"/>
      <c r="J3975" s="13"/>
      <c r="K3975" s="13"/>
      <c r="M3975" s="13"/>
      <c r="N3975" s="13"/>
    </row>
    <row r="3976" spans="1:14" ht="15.75" customHeight="1">
      <c r="A3976" s="2"/>
      <c r="B3976" s="2"/>
      <c r="C3976" s="2"/>
      <c r="G3976" s="13"/>
      <c r="I3976" s="13"/>
      <c r="J3976" s="13"/>
      <c r="K3976" s="13"/>
      <c r="M3976" s="13"/>
      <c r="N3976" s="13"/>
    </row>
    <row r="3977" spans="1:14" ht="15.75" customHeight="1">
      <c r="A3977" s="2"/>
      <c r="B3977" s="2"/>
      <c r="C3977" s="2"/>
      <c r="G3977" s="13"/>
      <c r="I3977" s="13"/>
      <c r="J3977" s="13"/>
      <c r="K3977" s="13"/>
      <c r="M3977" s="13"/>
      <c r="N3977" s="13"/>
    </row>
    <row r="3978" spans="1:14" ht="15.75" customHeight="1">
      <c r="A3978" s="2"/>
      <c r="B3978" s="2"/>
      <c r="C3978" s="2"/>
      <c r="G3978" s="13"/>
      <c r="I3978" s="13"/>
      <c r="J3978" s="13"/>
      <c r="K3978" s="13"/>
      <c r="M3978" s="13"/>
      <c r="N3978" s="13"/>
    </row>
    <row r="3979" spans="1:14" ht="15.75" customHeight="1">
      <c r="A3979" s="2"/>
      <c r="B3979" s="2"/>
      <c r="C3979" s="2"/>
      <c r="G3979" s="13"/>
      <c r="I3979" s="13"/>
      <c r="J3979" s="13"/>
      <c r="K3979" s="13"/>
      <c r="M3979" s="13"/>
      <c r="N3979" s="13"/>
    </row>
    <row r="3980" spans="1:14" ht="15.75" customHeight="1">
      <c r="A3980" s="2"/>
      <c r="B3980" s="2"/>
      <c r="C3980" s="2"/>
      <c r="G3980" s="13"/>
      <c r="I3980" s="13"/>
      <c r="J3980" s="13"/>
      <c r="K3980" s="13"/>
      <c r="M3980" s="13"/>
      <c r="N3980" s="13"/>
    </row>
    <row r="3981" spans="1:14" ht="15.75" customHeight="1">
      <c r="A3981" s="2"/>
      <c r="B3981" s="2"/>
      <c r="C3981" s="2"/>
      <c r="G3981" s="13"/>
      <c r="I3981" s="13"/>
      <c r="J3981" s="13"/>
      <c r="K3981" s="13"/>
      <c r="M3981" s="13"/>
      <c r="N3981" s="13"/>
    </row>
    <row r="3982" spans="1:14" ht="15.75" customHeight="1">
      <c r="A3982" s="2"/>
      <c r="B3982" s="2"/>
      <c r="C3982" s="2"/>
      <c r="G3982" s="13"/>
      <c r="I3982" s="13"/>
      <c r="J3982" s="13"/>
      <c r="K3982" s="13"/>
      <c r="M3982" s="13"/>
      <c r="N3982" s="13"/>
    </row>
    <row r="3983" spans="1:14" ht="15.75" customHeight="1">
      <c r="A3983" s="2"/>
      <c r="B3983" s="2"/>
      <c r="C3983" s="2"/>
      <c r="G3983" s="13"/>
      <c r="I3983" s="13"/>
      <c r="J3983" s="13"/>
      <c r="K3983" s="13"/>
      <c r="M3983" s="13"/>
      <c r="N3983" s="13"/>
    </row>
    <row r="3984" spans="1:14" ht="15.75" customHeight="1">
      <c r="A3984" s="2"/>
      <c r="B3984" s="2"/>
      <c r="C3984" s="2"/>
      <c r="G3984" s="13"/>
      <c r="I3984" s="13"/>
      <c r="J3984" s="13"/>
      <c r="K3984" s="13"/>
      <c r="M3984" s="13"/>
      <c r="N3984" s="13"/>
    </row>
    <row r="3985" spans="1:14" ht="15.75" customHeight="1">
      <c r="A3985" s="2"/>
      <c r="B3985" s="2"/>
      <c r="C3985" s="2"/>
      <c r="G3985" s="13"/>
      <c r="I3985" s="13"/>
      <c r="J3985" s="13"/>
      <c r="K3985" s="13"/>
      <c r="M3985" s="13"/>
      <c r="N3985" s="13"/>
    </row>
    <row r="3986" spans="1:14" ht="15.75" customHeight="1">
      <c r="A3986" s="2"/>
      <c r="B3986" s="2"/>
      <c r="C3986" s="2"/>
      <c r="G3986" s="13"/>
      <c r="I3986" s="13"/>
      <c r="J3986" s="13"/>
      <c r="K3986" s="13"/>
      <c r="M3986" s="13"/>
      <c r="N3986" s="13"/>
    </row>
    <row r="3987" spans="1:14" ht="15.75" customHeight="1">
      <c r="A3987" s="2"/>
      <c r="B3987" s="2"/>
      <c r="C3987" s="2"/>
      <c r="G3987" s="13"/>
      <c r="I3987" s="13"/>
      <c r="J3987" s="13"/>
      <c r="K3987" s="13"/>
      <c r="M3987" s="13"/>
      <c r="N3987" s="13"/>
    </row>
    <row r="3988" spans="1:14" ht="15.75" customHeight="1">
      <c r="A3988" s="2"/>
      <c r="B3988" s="2"/>
      <c r="C3988" s="2"/>
      <c r="G3988" s="13"/>
      <c r="I3988" s="13"/>
      <c r="J3988" s="13"/>
      <c r="K3988" s="13"/>
      <c r="M3988" s="13"/>
      <c r="N3988" s="13"/>
    </row>
    <row r="3989" spans="1:14" ht="15.75" customHeight="1">
      <c r="A3989" s="2"/>
      <c r="B3989" s="2"/>
      <c r="C3989" s="2"/>
      <c r="G3989" s="13"/>
      <c r="I3989" s="13"/>
      <c r="J3989" s="13"/>
      <c r="K3989" s="13"/>
      <c r="M3989" s="13"/>
      <c r="N3989" s="13"/>
    </row>
    <row r="3990" spans="1:14" ht="15.75" customHeight="1">
      <c r="A3990" s="2"/>
      <c r="B3990" s="2"/>
      <c r="C3990" s="2"/>
      <c r="G3990" s="13"/>
      <c r="I3990" s="13"/>
      <c r="J3990" s="13"/>
      <c r="K3990" s="13"/>
      <c r="M3990" s="13"/>
      <c r="N3990" s="13"/>
    </row>
    <row r="3991" spans="1:14" ht="15.75" customHeight="1">
      <c r="A3991" s="2"/>
      <c r="B3991" s="2"/>
      <c r="C3991" s="2"/>
      <c r="G3991" s="13"/>
      <c r="I3991" s="13"/>
      <c r="J3991" s="13"/>
      <c r="K3991" s="13"/>
      <c r="M3991" s="13"/>
      <c r="N3991" s="13"/>
    </row>
    <row r="3992" spans="1:14" ht="15.75" customHeight="1">
      <c r="A3992" s="2"/>
      <c r="B3992" s="2"/>
      <c r="C3992" s="2"/>
      <c r="G3992" s="13"/>
      <c r="I3992" s="13"/>
      <c r="J3992" s="13"/>
      <c r="K3992" s="13"/>
      <c r="M3992" s="13"/>
      <c r="N3992" s="13"/>
    </row>
    <row r="3993" spans="1:14" ht="15.75" customHeight="1">
      <c r="A3993" s="2"/>
      <c r="B3993" s="2"/>
      <c r="C3993" s="2"/>
      <c r="G3993" s="13"/>
      <c r="I3993" s="13"/>
      <c r="J3993" s="13"/>
      <c r="K3993" s="13"/>
      <c r="M3993" s="13"/>
      <c r="N3993" s="13"/>
    </row>
    <row r="3994" spans="1:14" ht="15.75" customHeight="1">
      <c r="A3994" s="2"/>
      <c r="B3994" s="2"/>
      <c r="C3994" s="2"/>
      <c r="G3994" s="13"/>
      <c r="I3994" s="13"/>
      <c r="J3994" s="13"/>
      <c r="K3994" s="13"/>
      <c r="M3994" s="13"/>
      <c r="N3994" s="13"/>
    </row>
    <row r="3995" spans="1:14" ht="15.75" customHeight="1">
      <c r="A3995" s="2"/>
      <c r="B3995" s="2"/>
      <c r="C3995" s="2"/>
      <c r="G3995" s="13"/>
      <c r="I3995" s="13"/>
      <c r="J3995" s="13"/>
      <c r="K3995" s="13"/>
      <c r="M3995" s="13"/>
      <c r="N3995" s="13"/>
    </row>
    <row r="3996" spans="1:14" ht="15.75" customHeight="1">
      <c r="A3996" s="2"/>
      <c r="B3996" s="2"/>
      <c r="C3996" s="2"/>
      <c r="G3996" s="13"/>
      <c r="I3996" s="13"/>
      <c r="J3996" s="13"/>
      <c r="K3996" s="13"/>
      <c r="M3996" s="13"/>
      <c r="N3996" s="13"/>
    </row>
    <row r="3997" spans="1:14" ht="15.75" customHeight="1">
      <c r="A3997" s="2"/>
      <c r="B3997" s="2"/>
      <c r="C3997" s="2"/>
      <c r="G3997" s="13"/>
      <c r="I3997" s="13"/>
      <c r="J3997" s="13"/>
      <c r="K3997" s="13"/>
      <c r="M3997" s="13"/>
      <c r="N3997" s="13"/>
    </row>
    <row r="3998" spans="1:14" ht="15.75" customHeight="1">
      <c r="A3998" s="2"/>
      <c r="B3998" s="2"/>
      <c r="C3998" s="2"/>
      <c r="G3998" s="13"/>
      <c r="I3998" s="13"/>
      <c r="J3998" s="13"/>
      <c r="K3998" s="13"/>
      <c r="M3998" s="13"/>
      <c r="N3998" s="13"/>
    </row>
    <row r="3999" spans="1:14" ht="15.75" customHeight="1">
      <c r="A3999" s="2"/>
      <c r="B3999" s="2"/>
      <c r="C3999" s="2"/>
      <c r="G3999" s="13"/>
      <c r="I3999" s="13"/>
      <c r="J3999" s="13"/>
      <c r="K3999" s="13"/>
      <c r="M3999" s="13"/>
      <c r="N3999" s="13"/>
    </row>
    <row r="4000" spans="1:14" ht="15.75" customHeight="1">
      <c r="A4000" s="2"/>
      <c r="B4000" s="2"/>
      <c r="C4000" s="2"/>
      <c r="G4000" s="13"/>
      <c r="I4000" s="13"/>
      <c r="J4000" s="13"/>
      <c r="K4000" s="13"/>
      <c r="M4000" s="13"/>
      <c r="N4000" s="13"/>
    </row>
    <row r="4001" spans="1:14" ht="15.75" customHeight="1">
      <c r="A4001" s="2"/>
      <c r="B4001" s="2"/>
      <c r="C4001" s="2"/>
      <c r="G4001" s="13"/>
      <c r="I4001" s="13"/>
      <c r="J4001" s="13"/>
      <c r="K4001" s="13"/>
      <c r="M4001" s="13"/>
      <c r="N4001" s="13"/>
    </row>
    <row r="4002" spans="1:14" ht="15.75" customHeight="1">
      <c r="A4002" s="2"/>
      <c r="B4002" s="2"/>
      <c r="C4002" s="2"/>
      <c r="G4002" s="13"/>
      <c r="I4002" s="13"/>
      <c r="J4002" s="13"/>
      <c r="K4002" s="13"/>
      <c r="M4002" s="13"/>
      <c r="N4002" s="13"/>
    </row>
    <row r="4003" spans="1:14" ht="15.75" customHeight="1">
      <c r="A4003" s="2"/>
      <c r="B4003" s="2"/>
      <c r="C4003" s="2"/>
      <c r="G4003" s="13"/>
      <c r="I4003" s="13"/>
      <c r="J4003" s="13"/>
      <c r="K4003" s="13"/>
      <c r="M4003" s="13"/>
      <c r="N4003" s="13"/>
    </row>
    <row r="4004" spans="1:14" ht="15.75" customHeight="1">
      <c r="A4004" s="2"/>
      <c r="B4004" s="2"/>
      <c r="C4004" s="2"/>
      <c r="G4004" s="13"/>
      <c r="I4004" s="13"/>
      <c r="J4004" s="13"/>
      <c r="K4004" s="13"/>
      <c r="M4004" s="13"/>
      <c r="N4004" s="13"/>
    </row>
    <row r="4005" spans="1:14" ht="15.75" customHeight="1">
      <c r="A4005" s="2"/>
      <c r="B4005" s="2"/>
      <c r="C4005" s="2"/>
      <c r="G4005" s="13"/>
      <c r="I4005" s="13"/>
      <c r="J4005" s="13"/>
      <c r="K4005" s="13"/>
      <c r="M4005" s="13"/>
      <c r="N4005" s="13"/>
    </row>
    <row r="4006" spans="1:14" ht="15.75" customHeight="1">
      <c r="A4006" s="2"/>
      <c r="B4006" s="2"/>
      <c r="C4006" s="2"/>
      <c r="G4006" s="13"/>
      <c r="I4006" s="13"/>
      <c r="J4006" s="13"/>
      <c r="K4006" s="13"/>
      <c r="M4006" s="13"/>
      <c r="N4006" s="13"/>
    </row>
    <row r="4007" spans="1:14" ht="15.75" customHeight="1">
      <c r="A4007" s="2"/>
      <c r="B4007" s="2"/>
      <c r="C4007" s="2"/>
      <c r="G4007" s="13"/>
      <c r="I4007" s="13"/>
      <c r="J4007" s="13"/>
      <c r="K4007" s="13"/>
      <c r="M4007" s="13"/>
      <c r="N4007" s="13"/>
    </row>
    <row r="4008" spans="1:14" ht="15.75" customHeight="1">
      <c r="A4008" s="2"/>
      <c r="B4008" s="2"/>
      <c r="C4008" s="2"/>
      <c r="G4008" s="13"/>
      <c r="I4008" s="13"/>
      <c r="J4008" s="13"/>
      <c r="K4008" s="13"/>
      <c r="M4008" s="13"/>
      <c r="N4008" s="13"/>
    </row>
    <row r="4009" spans="1:14" ht="15.75" customHeight="1">
      <c r="A4009" s="2"/>
      <c r="B4009" s="2"/>
      <c r="C4009" s="2"/>
      <c r="G4009" s="13"/>
      <c r="I4009" s="13"/>
      <c r="J4009" s="13"/>
      <c r="K4009" s="13"/>
      <c r="M4009" s="13"/>
      <c r="N4009" s="13"/>
    </row>
    <row r="4010" spans="1:14" ht="15.75" customHeight="1">
      <c r="A4010" s="2"/>
      <c r="B4010" s="2"/>
      <c r="C4010" s="2"/>
      <c r="G4010" s="13"/>
      <c r="I4010" s="13"/>
      <c r="J4010" s="13"/>
      <c r="K4010" s="13"/>
      <c r="M4010" s="13"/>
      <c r="N4010" s="13"/>
    </row>
    <row r="4011" spans="1:14" ht="15.75" customHeight="1">
      <c r="A4011" s="2"/>
      <c r="B4011" s="2"/>
      <c r="C4011" s="2"/>
      <c r="G4011" s="13"/>
      <c r="I4011" s="13"/>
      <c r="J4011" s="13"/>
      <c r="K4011" s="13"/>
      <c r="M4011" s="13"/>
      <c r="N4011" s="13"/>
    </row>
    <row r="4012" spans="1:14" ht="15.75" customHeight="1">
      <c r="A4012" s="2"/>
      <c r="B4012" s="2"/>
      <c r="C4012" s="2"/>
      <c r="G4012" s="13"/>
      <c r="I4012" s="13"/>
      <c r="J4012" s="13"/>
      <c r="K4012" s="13"/>
      <c r="M4012" s="13"/>
      <c r="N4012" s="13"/>
    </row>
    <row r="4013" spans="1:14" ht="15.75" customHeight="1">
      <c r="A4013" s="2"/>
      <c r="B4013" s="2"/>
      <c r="C4013" s="2"/>
      <c r="G4013" s="13"/>
      <c r="I4013" s="13"/>
      <c r="J4013" s="13"/>
      <c r="K4013" s="13"/>
      <c r="M4013" s="13"/>
      <c r="N4013" s="13"/>
    </row>
    <row r="4014" spans="1:14" ht="15.75" customHeight="1">
      <c r="A4014" s="2"/>
      <c r="B4014" s="2"/>
      <c r="C4014" s="2"/>
      <c r="G4014" s="13"/>
      <c r="I4014" s="13"/>
      <c r="J4014" s="13"/>
      <c r="K4014" s="13"/>
      <c r="M4014" s="13"/>
      <c r="N4014" s="13"/>
    </row>
    <row r="4015" spans="1:14" ht="15.75" customHeight="1">
      <c r="A4015" s="2"/>
      <c r="B4015" s="2"/>
      <c r="C4015" s="2"/>
      <c r="G4015" s="13"/>
      <c r="I4015" s="13"/>
      <c r="J4015" s="13"/>
      <c r="K4015" s="13"/>
      <c r="M4015" s="13"/>
      <c r="N4015" s="13"/>
    </row>
    <row r="4016" spans="1:14" ht="15.75" customHeight="1">
      <c r="A4016" s="2"/>
      <c r="B4016" s="2"/>
      <c r="C4016" s="2"/>
      <c r="G4016" s="13"/>
      <c r="I4016" s="13"/>
      <c r="J4016" s="13"/>
      <c r="K4016" s="13"/>
      <c r="M4016" s="13"/>
      <c r="N4016" s="13"/>
    </row>
    <row r="4017" spans="1:14" ht="15.75" customHeight="1">
      <c r="A4017" s="2"/>
      <c r="B4017" s="2"/>
      <c r="C4017" s="2"/>
      <c r="G4017" s="13"/>
      <c r="I4017" s="13"/>
      <c r="J4017" s="13"/>
      <c r="K4017" s="13"/>
      <c r="M4017" s="13"/>
      <c r="N4017" s="13"/>
    </row>
    <row r="4018" spans="1:14" ht="15.75" customHeight="1">
      <c r="A4018" s="2"/>
      <c r="B4018" s="2"/>
      <c r="C4018" s="2"/>
      <c r="G4018" s="13"/>
      <c r="I4018" s="13"/>
      <c r="J4018" s="13"/>
      <c r="K4018" s="13"/>
      <c r="M4018" s="13"/>
      <c r="N4018" s="13"/>
    </row>
    <row r="4019" spans="1:14" ht="15.75" customHeight="1">
      <c r="A4019" s="2"/>
      <c r="B4019" s="2"/>
      <c r="C4019" s="2"/>
      <c r="G4019" s="13"/>
      <c r="I4019" s="13"/>
      <c r="J4019" s="13"/>
      <c r="K4019" s="13"/>
      <c r="M4019" s="13"/>
      <c r="N4019" s="13"/>
    </row>
    <row r="4020" spans="1:14" ht="15.75" customHeight="1">
      <c r="A4020" s="2"/>
      <c r="B4020" s="2"/>
      <c r="C4020" s="2"/>
      <c r="G4020" s="13"/>
      <c r="I4020" s="13"/>
      <c r="J4020" s="13"/>
      <c r="K4020" s="13"/>
      <c r="M4020" s="13"/>
      <c r="N4020" s="13"/>
    </row>
    <row r="4021" spans="1:14" ht="15.75" customHeight="1">
      <c r="A4021" s="2"/>
      <c r="B4021" s="2"/>
      <c r="C4021" s="2"/>
      <c r="G4021" s="13"/>
      <c r="I4021" s="13"/>
      <c r="J4021" s="13"/>
      <c r="K4021" s="13"/>
      <c r="M4021" s="13"/>
      <c r="N4021" s="13"/>
    </row>
    <row r="4022" spans="1:14" ht="15.75" customHeight="1">
      <c r="A4022" s="2"/>
      <c r="B4022" s="2"/>
      <c r="C4022" s="2"/>
      <c r="G4022" s="13"/>
      <c r="I4022" s="13"/>
      <c r="J4022" s="13"/>
      <c r="K4022" s="13"/>
      <c r="M4022" s="13"/>
      <c r="N4022" s="13"/>
    </row>
    <row r="4023" spans="1:14" ht="15.75" customHeight="1">
      <c r="A4023" s="2"/>
      <c r="B4023" s="2"/>
      <c r="C4023" s="2"/>
      <c r="G4023" s="13"/>
      <c r="I4023" s="13"/>
      <c r="J4023" s="13"/>
      <c r="K4023" s="13"/>
      <c r="M4023" s="13"/>
      <c r="N4023" s="13"/>
    </row>
    <row r="4024" spans="1:14" ht="15.75" customHeight="1">
      <c r="A4024" s="2"/>
      <c r="B4024" s="2"/>
      <c r="C4024" s="2"/>
      <c r="G4024" s="13"/>
      <c r="I4024" s="13"/>
      <c r="J4024" s="13"/>
      <c r="K4024" s="13"/>
      <c r="M4024" s="13"/>
      <c r="N4024" s="13"/>
    </row>
    <row r="4025" spans="1:14" ht="15.75" customHeight="1">
      <c r="A4025" s="2"/>
      <c r="B4025" s="2"/>
      <c r="C4025" s="2"/>
      <c r="G4025" s="13"/>
      <c r="I4025" s="13"/>
      <c r="J4025" s="13"/>
      <c r="K4025" s="13"/>
      <c r="M4025" s="13"/>
      <c r="N4025" s="13"/>
    </row>
    <row r="4026" spans="1:14" ht="15.75" customHeight="1">
      <c r="A4026" s="2"/>
      <c r="B4026" s="2"/>
      <c r="C4026" s="2"/>
      <c r="G4026" s="13"/>
      <c r="I4026" s="13"/>
      <c r="J4026" s="13"/>
      <c r="K4026" s="13"/>
      <c r="M4026" s="13"/>
      <c r="N4026" s="13"/>
    </row>
    <row r="4027" spans="1:14" ht="15.75" customHeight="1">
      <c r="A4027" s="2"/>
      <c r="B4027" s="2"/>
      <c r="C4027" s="2"/>
      <c r="G4027" s="13"/>
      <c r="I4027" s="13"/>
      <c r="J4027" s="13"/>
      <c r="K4027" s="13"/>
      <c r="M4027" s="13"/>
      <c r="N4027" s="13"/>
    </row>
    <row r="4028" spans="1:14" ht="15.75" customHeight="1">
      <c r="A4028" s="2"/>
      <c r="B4028" s="2"/>
      <c r="C4028" s="2"/>
      <c r="G4028" s="13"/>
      <c r="I4028" s="13"/>
      <c r="J4028" s="13"/>
      <c r="K4028" s="13"/>
      <c r="M4028" s="13"/>
      <c r="N4028" s="13"/>
    </row>
    <row r="4029" spans="1:14" ht="15.75" customHeight="1">
      <c r="A4029" s="2"/>
      <c r="B4029" s="2"/>
      <c r="C4029" s="2"/>
      <c r="G4029" s="13"/>
      <c r="I4029" s="13"/>
      <c r="J4029" s="13"/>
      <c r="K4029" s="13"/>
      <c r="M4029" s="13"/>
      <c r="N4029" s="13"/>
    </row>
    <row r="4030" spans="1:14" ht="15.75" customHeight="1">
      <c r="A4030" s="2"/>
      <c r="B4030" s="2"/>
      <c r="C4030" s="2"/>
      <c r="G4030" s="13"/>
      <c r="I4030" s="13"/>
      <c r="J4030" s="13"/>
      <c r="K4030" s="13"/>
      <c r="M4030" s="13"/>
      <c r="N4030" s="13"/>
    </row>
    <row r="4031" spans="1:14" ht="15.75" customHeight="1">
      <c r="A4031" s="2"/>
      <c r="B4031" s="2"/>
      <c r="C4031" s="2"/>
      <c r="G4031" s="13"/>
      <c r="I4031" s="13"/>
      <c r="J4031" s="13"/>
      <c r="K4031" s="13"/>
      <c r="M4031" s="13"/>
      <c r="N4031" s="13"/>
    </row>
    <row r="4032" spans="1:14" ht="15.75" customHeight="1">
      <c r="A4032" s="2"/>
      <c r="B4032" s="2"/>
      <c r="C4032" s="2"/>
      <c r="G4032" s="13"/>
      <c r="I4032" s="13"/>
      <c r="J4032" s="13"/>
      <c r="K4032" s="13"/>
      <c r="M4032" s="13"/>
      <c r="N4032" s="13"/>
    </row>
    <row r="4033" spans="1:14" ht="15.75" customHeight="1">
      <c r="A4033" s="2"/>
      <c r="B4033" s="2"/>
      <c r="C4033" s="2"/>
      <c r="G4033" s="13"/>
      <c r="I4033" s="13"/>
      <c r="J4033" s="13"/>
      <c r="K4033" s="13"/>
      <c r="M4033" s="13"/>
      <c r="N4033" s="13"/>
    </row>
    <row r="4034" spans="1:14" ht="15.75" customHeight="1">
      <c r="A4034" s="2"/>
      <c r="B4034" s="2"/>
      <c r="C4034" s="2"/>
      <c r="G4034" s="13"/>
      <c r="I4034" s="13"/>
      <c r="J4034" s="13"/>
      <c r="K4034" s="13"/>
      <c r="M4034" s="13"/>
      <c r="N4034" s="13"/>
    </row>
    <row r="4035" spans="1:14" ht="15.75" customHeight="1">
      <c r="A4035" s="2"/>
      <c r="B4035" s="2"/>
      <c r="C4035" s="2"/>
      <c r="G4035" s="13"/>
      <c r="I4035" s="13"/>
      <c r="J4035" s="13"/>
      <c r="K4035" s="13"/>
      <c r="M4035" s="13"/>
      <c r="N4035" s="13"/>
    </row>
    <row r="4036" spans="1:14" ht="15.75" customHeight="1">
      <c r="A4036" s="2"/>
      <c r="B4036" s="2"/>
      <c r="C4036" s="2"/>
      <c r="G4036" s="13"/>
      <c r="I4036" s="13"/>
      <c r="J4036" s="13"/>
      <c r="K4036" s="13"/>
      <c r="M4036" s="13"/>
      <c r="N4036" s="13"/>
    </row>
    <row r="4037" spans="1:14" ht="15.75" customHeight="1">
      <c r="A4037" s="2"/>
      <c r="B4037" s="2"/>
      <c r="C4037" s="2"/>
      <c r="G4037" s="13"/>
      <c r="I4037" s="13"/>
      <c r="J4037" s="13"/>
      <c r="K4037" s="13"/>
      <c r="M4037" s="13"/>
      <c r="N4037" s="13"/>
    </row>
    <row r="4038" spans="1:14" ht="15.75" customHeight="1">
      <c r="A4038" s="2"/>
      <c r="B4038" s="2"/>
      <c r="C4038" s="2"/>
      <c r="G4038" s="13"/>
      <c r="I4038" s="13"/>
      <c r="J4038" s="13"/>
      <c r="K4038" s="13"/>
      <c r="M4038" s="13"/>
      <c r="N4038" s="13"/>
    </row>
    <row r="4039" spans="1:14" ht="15.75" customHeight="1">
      <c r="A4039" s="2"/>
      <c r="B4039" s="2"/>
      <c r="C4039" s="2"/>
      <c r="G4039" s="13"/>
      <c r="I4039" s="13"/>
      <c r="J4039" s="13"/>
      <c r="K4039" s="13"/>
      <c r="M4039" s="13"/>
      <c r="N4039" s="13"/>
    </row>
    <row r="4040" spans="1:14" ht="15.75" customHeight="1">
      <c r="A4040" s="2"/>
      <c r="B4040" s="2"/>
      <c r="C4040" s="2"/>
      <c r="G4040" s="13"/>
      <c r="I4040" s="13"/>
      <c r="J4040" s="13"/>
      <c r="K4040" s="13"/>
      <c r="M4040" s="13"/>
      <c r="N4040" s="13"/>
    </row>
    <row r="4041" spans="1:14" ht="15.75" customHeight="1">
      <c r="A4041" s="2"/>
      <c r="B4041" s="2"/>
      <c r="C4041" s="2"/>
      <c r="G4041" s="13"/>
      <c r="I4041" s="13"/>
      <c r="J4041" s="13"/>
      <c r="K4041" s="13"/>
      <c r="M4041" s="13"/>
      <c r="N4041" s="13"/>
    </row>
    <row r="4042" spans="1:14" ht="15.75" customHeight="1">
      <c r="A4042" s="2"/>
      <c r="B4042" s="2"/>
      <c r="C4042" s="2"/>
      <c r="G4042" s="13"/>
      <c r="I4042" s="13"/>
      <c r="J4042" s="13"/>
      <c r="K4042" s="13"/>
      <c r="M4042" s="13"/>
      <c r="N4042" s="13"/>
    </row>
    <row r="4043" spans="1:14" ht="15.75" customHeight="1">
      <c r="A4043" s="2"/>
      <c r="B4043" s="2"/>
      <c r="C4043" s="2"/>
      <c r="G4043" s="13"/>
      <c r="I4043" s="13"/>
      <c r="J4043" s="13"/>
      <c r="K4043" s="13"/>
      <c r="M4043" s="13"/>
      <c r="N4043" s="13"/>
    </row>
    <row r="4044" spans="1:14" ht="15.75" customHeight="1">
      <c r="A4044" s="2"/>
      <c r="B4044" s="2"/>
      <c r="C4044" s="2"/>
      <c r="G4044" s="13"/>
      <c r="I4044" s="13"/>
      <c r="J4044" s="13"/>
      <c r="K4044" s="13"/>
      <c r="M4044" s="13"/>
      <c r="N4044" s="13"/>
    </row>
    <row r="4045" spans="1:14" ht="15.75" customHeight="1">
      <c r="A4045" s="2"/>
      <c r="B4045" s="2"/>
      <c r="C4045" s="2"/>
      <c r="G4045" s="13"/>
      <c r="I4045" s="13"/>
      <c r="J4045" s="13"/>
      <c r="K4045" s="13"/>
      <c r="M4045" s="13"/>
      <c r="N4045" s="13"/>
    </row>
    <row r="4046" spans="1:14" ht="15.75" customHeight="1">
      <c r="A4046" s="2"/>
      <c r="B4046" s="2"/>
      <c r="C4046" s="2"/>
      <c r="G4046" s="13"/>
      <c r="I4046" s="13"/>
      <c r="J4046" s="13"/>
      <c r="K4046" s="13"/>
      <c r="M4046" s="13"/>
      <c r="N4046" s="13"/>
    </row>
    <row r="4047" spans="1:14" ht="15.75" customHeight="1">
      <c r="A4047" s="2"/>
      <c r="B4047" s="2"/>
      <c r="C4047" s="2"/>
      <c r="G4047" s="13"/>
      <c r="I4047" s="13"/>
      <c r="J4047" s="13"/>
      <c r="K4047" s="13"/>
      <c r="M4047" s="13"/>
      <c r="N4047" s="13"/>
    </row>
    <row r="4048" spans="1:14" ht="15.75" customHeight="1">
      <c r="A4048" s="2"/>
      <c r="B4048" s="2"/>
      <c r="C4048" s="2"/>
      <c r="G4048" s="13"/>
      <c r="I4048" s="13"/>
      <c r="J4048" s="13"/>
      <c r="K4048" s="13"/>
      <c r="M4048" s="13"/>
      <c r="N4048" s="13"/>
    </row>
    <row r="4049" spans="1:14" ht="15.75" customHeight="1">
      <c r="A4049" s="2"/>
      <c r="B4049" s="2"/>
      <c r="C4049" s="2"/>
      <c r="G4049" s="13"/>
      <c r="I4049" s="13"/>
      <c r="J4049" s="13"/>
      <c r="K4049" s="13"/>
      <c r="M4049" s="13"/>
      <c r="N4049" s="13"/>
    </row>
    <row r="4050" spans="1:14" ht="15.75" customHeight="1">
      <c r="A4050" s="2"/>
      <c r="B4050" s="2"/>
      <c r="C4050" s="2"/>
      <c r="G4050" s="13"/>
      <c r="I4050" s="13"/>
      <c r="J4050" s="13"/>
      <c r="K4050" s="13"/>
      <c r="M4050" s="13"/>
      <c r="N4050" s="13"/>
    </row>
    <row r="4051" spans="1:14" ht="15.75" customHeight="1">
      <c r="A4051" s="2"/>
      <c r="B4051" s="2"/>
      <c r="C4051" s="2"/>
      <c r="G4051" s="13"/>
      <c r="I4051" s="13"/>
      <c r="J4051" s="13"/>
      <c r="K4051" s="13"/>
      <c r="M4051" s="13"/>
      <c r="N4051" s="13"/>
    </row>
    <row r="4052" spans="1:14" ht="15.75" customHeight="1">
      <c r="A4052" s="2"/>
      <c r="B4052" s="2"/>
      <c r="C4052" s="2"/>
      <c r="G4052" s="13"/>
      <c r="I4052" s="13"/>
      <c r="J4052" s="13"/>
      <c r="K4052" s="13"/>
      <c r="M4052" s="13"/>
      <c r="N4052" s="13"/>
    </row>
    <row r="4053" spans="1:14" ht="15.75" customHeight="1">
      <c r="A4053" s="2"/>
      <c r="B4053" s="2"/>
      <c r="C4053" s="2"/>
      <c r="G4053" s="13"/>
      <c r="I4053" s="13"/>
      <c r="J4053" s="13"/>
      <c r="K4053" s="13"/>
      <c r="M4053" s="13"/>
      <c r="N4053" s="13"/>
    </row>
    <row r="4054" spans="1:14" ht="15.75" customHeight="1">
      <c r="A4054" s="2"/>
      <c r="B4054" s="2"/>
      <c r="C4054" s="2"/>
      <c r="G4054" s="13"/>
      <c r="I4054" s="13"/>
      <c r="J4054" s="13"/>
      <c r="K4054" s="13"/>
      <c r="M4054" s="13"/>
      <c r="N4054" s="13"/>
    </row>
    <row r="4055" spans="1:14" ht="15.75" customHeight="1">
      <c r="A4055" s="2"/>
      <c r="B4055" s="2"/>
      <c r="C4055" s="2"/>
      <c r="G4055" s="13"/>
      <c r="I4055" s="13"/>
      <c r="J4055" s="13"/>
      <c r="K4055" s="13"/>
      <c r="M4055" s="13"/>
      <c r="N4055" s="13"/>
    </row>
    <row r="4056" spans="1:14" ht="15.75" customHeight="1">
      <c r="A4056" s="2"/>
      <c r="B4056" s="2"/>
      <c r="C4056" s="2"/>
      <c r="G4056" s="13"/>
      <c r="I4056" s="13"/>
      <c r="J4056" s="13"/>
      <c r="K4056" s="13"/>
      <c r="M4056" s="13"/>
      <c r="N4056" s="13"/>
    </row>
    <row r="4057" spans="1:14" ht="15.75" customHeight="1">
      <c r="A4057" s="2"/>
      <c r="B4057" s="2"/>
      <c r="C4057" s="2"/>
      <c r="G4057" s="13"/>
      <c r="I4057" s="13"/>
      <c r="J4057" s="13"/>
      <c r="K4057" s="13"/>
      <c r="M4057" s="13"/>
      <c r="N4057" s="13"/>
    </row>
    <row r="4058" spans="1:14" ht="15.75" customHeight="1">
      <c r="A4058" s="2"/>
      <c r="B4058" s="2"/>
      <c r="C4058" s="2"/>
      <c r="G4058" s="13"/>
      <c r="I4058" s="13"/>
      <c r="J4058" s="13"/>
      <c r="K4058" s="13"/>
      <c r="M4058" s="13"/>
      <c r="N4058" s="13"/>
    </row>
    <row r="4059" spans="1:14" ht="15.75" customHeight="1">
      <c r="A4059" s="2"/>
      <c r="B4059" s="2"/>
      <c r="C4059" s="2"/>
      <c r="G4059" s="13"/>
      <c r="I4059" s="13"/>
      <c r="J4059" s="13"/>
      <c r="K4059" s="13"/>
      <c r="M4059" s="13"/>
      <c r="N4059" s="13"/>
    </row>
    <row r="4060" spans="1:14" ht="15.75" customHeight="1">
      <c r="A4060" s="2"/>
      <c r="B4060" s="2"/>
      <c r="C4060" s="2"/>
      <c r="G4060" s="13"/>
      <c r="I4060" s="13"/>
      <c r="J4060" s="13"/>
      <c r="K4060" s="13"/>
      <c r="M4060" s="13"/>
      <c r="N4060" s="13"/>
    </row>
    <row r="4061" spans="1:14" ht="15.75" customHeight="1">
      <c r="A4061" s="2"/>
      <c r="B4061" s="2"/>
      <c r="C4061" s="2"/>
      <c r="G4061" s="13"/>
      <c r="I4061" s="13"/>
      <c r="J4061" s="13"/>
      <c r="K4061" s="13"/>
      <c r="M4061" s="13"/>
      <c r="N4061" s="13"/>
    </row>
    <row r="4062" spans="1:14" ht="15.75" customHeight="1">
      <c r="A4062" s="2"/>
      <c r="B4062" s="2"/>
      <c r="C4062" s="2"/>
      <c r="G4062" s="13"/>
      <c r="I4062" s="13"/>
      <c r="J4062" s="13"/>
      <c r="K4062" s="13"/>
      <c r="M4062" s="13"/>
      <c r="N4062" s="13"/>
    </row>
    <row r="4063" spans="1:14" ht="15.75" customHeight="1">
      <c r="A4063" s="2"/>
      <c r="B4063" s="2"/>
      <c r="C4063" s="2"/>
      <c r="G4063" s="13"/>
      <c r="I4063" s="13"/>
      <c r="J4063" s="13"/>
      <c r="K4063" s="13"/>
      <c r="M4063" s="13"/>
      <c r="N4063" s="13"/>
    </row>
    <row r="4064" spans="1:14" ht="15.75" customHeight="1">
      <c r="A4064" s="2"/>
      <c r="B4064" s="2"/>
      <c r="C4064" s="2"/>
      <c r="G4064" s="13"/>
      <c r="I4064" s="13"/>
      <c r="J4064" s="13"/>
      <c r="K4064" s="13"/>
      <c r="M4064" s="13"/>
      <c r="N4064" s="13"/>
    </row>
    <row r="4065" spans="1:14" ht="15.75" customHeight="1">
      <c r="A4065" s="2"/>
      <c r="B4065" s="2"/>
      <c r="C4065" s="2"/>
      <c r="G4065" s="13"/>
      <c r="I4065" s="13"/>
      <c r="J4065" s="13"/>
      <c r="K4065" s="13"/>
      <c r="M4065" s="13"/>
      <c r="N4065" s="13"/>
    </row>
    <row r="4066" spans="1:14" ht="15.75" customHeight="1">
      <c r="A4066" s="2"/>
      <c r="B4066" s="2"/>
      <c r="C4066" s="2"/>
      <c r="G4066" s="13"/>
      <c r="I4066" s="13"/>
      <c r="J4066" s="13"/>
      <c r="K4066" s="13"/>
      <c r="M4066" s="13"/>
      <c r="N4066" s="13"/>
    </row>
    <row r="4067" spans="1:14" ht="15.75" customHeight="1">
      <c r="A4067" s="2"/>
      <c r="B4067" s="2"/>
      <c r="C4067" s="2"/>
      <c r="G4067" s="13"/>
      <c r="I4067" s="13"/>
      <c r="J4067" s="13"/>
      <c r="K4067" s="13"/>
      <c r="M4067" s="13"/>
      <c r="N4067" s="13"/>
    </row>
    <row r="4068" spans="1:14" ht="15.75" customHeight="1">
      <c r="A4068" s="2"/>
      <c r="B4068" s="2"/>
      <c r="C4068" s="2"/>
      <c r="G4068" s="13"/>
      <c r="I4068" s="13"/>
      <c r="J4068" s="13"/>
      <c r="K4068" s="13"/>
      <c r="M4068" s="13"/>
      <c r="N4068" s="13"/>
    </row>
    <row r="4069" spans="1:14" ht="15.75" customHeight="1">
      <c r="A4069" s="2"/>
      <c r="B4069" s="2"/>
      <c r="C4069" s="2"/>
      <c r="G4069" s="13"/>
      <c r="I4069" s="13"/>
      <c r="J4069" s="13"/>
      <c r="K4069" s="13"/>
      <c r="M4069" s="13"/>
      <c r="N4069" s="13"/>
    </row>
    <row r="4070" spans="1:14" ht="15.75" customHeight="1">
      <c r="A4070" s="2"/>
      <c r="B4070" s="2"/>
      <c r="C4070" s="2"/>
      <c r="G4070" s="13"/>
      <c r="I4070" s="13"/>
      <c r="J4070" s="13"/>
      <c r="K4070" s="13"/>
      <c r="M4070" s="13"/>
      <c r="N4070" s="13"/>
    </row>
    <row r="4071" spans="1:14" ht="15.75" customHeight="1">
      <c r="A4071" s="2"/>
      <c r="B4071" s="2"/>
      <c r="C4071" s="2"/>
      <c r="G4071" s="13"/>
      <c r="I4071" s="13"/>
      <c r="J4071" s="13"/>
      <c r="K4071" s="13"/>
      <c r="M4071" s="13"/>
      <c r="N4071" s="13"/>
    </row>
    <row r="4072" spans="1:14" ht="15.75" customHeight="1">
      <c r="A4072" s="2"/>
      <c r="B4072" s="2"/>
      <c r="C4072" s="2"/>
      <c r="G4072" s="13"/>
      <c r="I4072" s="13"/>
      <c r="J4072" s="13"/>
      <c r="K4072" s="13"/>
      <c r="M4072" s="13"/>
      <c r="N4072" s="13"/>
    </row>
    <row r="4073" spans="1:14" ht="15.75" customHeight="1">
      <c r="A4073" s="2"/>
      <c r="B4073" s="2"/>
      <c r="C4073" s="2"/>
      <c r="G4073" s="13"/>
      <c r="I4073" s="13"/>
      <c r="J4073" s="13"/>
      <c r="K4073" s="13"/>
      <c r="M4073" s="13"/>
      <c r="N4073" s="13"/>
    </row>
    <row r="4074" spans="1:14" ht="15.75" customHeight="1">
      <c r="A4074" s="2"/>
      <c r="B4074" s="2"/>
      <c r="C4074" s="2"/>
      <c r="G4074" s="13"/>
      <c r="I4074" s="13"/>
      <c r="J4074" s="13"/>
      <c r="K4074" s="13"/>
      <c r="M4074" s="13"/>
      <c r="N4074" s="13"/>
    </row>
    <row r="4075" spans="1:14" ht="15.75" customHeight="1">
      <c r="A4075" s="2"/>
      <c r="B4075" s="2"/>
      <c r="C4075" s="2"/>
      <c r="G4075" s="13"/>
      <c r="I4075" s="13"/>
      <c r="J4075" s="13"/>
      <c r="K4075" s="13"/>
      <c r="M4075" s="13"/>
      <c r="N4075" s="13"/>
    </row>
    <row r="4076" spans="1:14" ht="15.75" customHeight="1">
      <c r="A4076" s="2"/>
      <c r="B4076" s="2"/>
      <c r="C4076" s="2"/>
      <c r="G4076" s="13"/>
      <c r="I4076" s="13"/>
      <c r="J4076" s="13"/>
      <c r="K4076" s="13"/>
      <c r="M4076" s="13"/>
      <c r="N4076" s="13"/>
    </row>
    <row r="4077" spans="1:14" ht="15.75" customHeight="1">
      <c r="A4077" s="2"/>
      <c r="B4077" s="2"/>
      <c r="C4077" s="2"/>
      <c r="G4077" s="13"/>
      <c r="I4077" s="13"/>
      <c r="J4077" s="13"/>
      <c r="K4077" s="13"/>
      <c r="M4077" s="13"/>
      <c r="N4077" s="13"/>
    </row>
    <row r="4078" spans="1:14" ht="15.75" customHeight="1">
      <c r="A4078" s="2"/>
      <c r="B4078" s="2"/>
      <c r="C4078" s="2"/>
      <c r="G4078" s="13"/>
      <c r="I4078" s="13"/>
      <c r="J4078" s="13"/>
      <c r="K4078" s="13"/>
      <c r="M4078" s="13"/>
      <c r="N4078" s="13"/>
    </row>
    <row r="4079" spans="1:14" ht="15.75" customHeight="1">
      <c r="A4079" s="2"/>
      <c r="B4079" s="2"/>
      <c r="C4079" s="2"/>
      <c r="G4079" s="13"/>
      <c r="I4079" s="13"/>
      <c r="J4079" s="13"/>
      <c r="K4079" s="13"/>
      <c r="M4079" s="13"/>
      <c r="N4079" s="13"/>
    </row>
    <row r="4080" spans="1:14" ht="15.75" customHeight="1">
      <c r="A4080" s="2"/>
      <c r="B4080" s="2"/>
      <c r="C4080" s="2"/>
      <c r="G4080" s="13"/>
      <c r="I4080" s="13"/>
      <c r="J4080" s="13"/>
      <c r="K4080" s="13"/>
      <c r="M4080" s="13"/>
      <c r="N4080" s="13"/>
    </row>
    <row r="4081" spans="1:14" ht="15.75" customHeight="1">
      <c r="A4081" s="2"/>
      <c r="B4081" s="2"/>
      <c r="C4081" s="2"/>
      <c r="G4081" s="13"/>
      <c r="I4081" s="13"/>
      <c r="J4081" s="13"/>
      <c r="K4081" s="13"/>
      <c r="M4081" s="13"/>
      <c r="N4081" s="13"/>
    </row>
    <row r="4082" spans="1:14" ht="15.75" customHeight="1">
      <c r="A4082" s="2"/>
      <c r="B4082" s="2"/>
      <c r="C4082" s="2"/>
      <c r="G4082" s="13"/>
      <c r="I4082" s="13"/>
      <c r="J4082" s="13"/>
      <c r="K4082" s="13"/>
      <c r="M4082" s="13"/>
      <c r="N4082" s="13"/>
    </row>
    <row r="4083" spans="1:14" ht="15.75" customHeight="1">
      <c r="A4083" s="2"/>
      <c r="B4083" s="2"/>
      <c r="C4083" s="2"/>
      <c r="G4083" s="13"/>
      <c r="I4083" s="13"/>
      <c r="J4083" s="13"/>
      <c r="K4083" s="13"/>
      <c r="M4083" s="13"/>
      <c r="N4083" s="13"/>
    </row>
    <row r="4084" spans="1:14" ht="15.75" customHeight="1">
      <c r="A4084" s="2"/>
      <c r="B4084" s="2"/>
      <c r="C4084" s="2"/>
      <c r="G4084" s="13"/>
      <c r="I4084" s="13"/>
      <c r="J4084" s="13"/>
      <c r="K4084" s="13"/>
      <c r="M4084" s="13"/>
      <c r="N4084" s="13"/>
    </row>
    <row r="4085" spans="1:14" ht="15.75" customHeight="1">
      <c r="A4085" s="2"/>
      <c r="B4085" s="2"/>
      <c r="C4085" s="2"/>
      <c r="G4085" s="13"/>
      <c r="I4085" s="13"/>
      <c r="J4085" s="13"/>
      <c r="K4085" s="13"/>
      <c r="M4085" s="13"/>
      <c r="N4085" s="13"/>
    </row>
    <row r="4086" spans="1:14" ht="15.75" customHeight="1">
      <c r="A4086" s="2"/>
      <c r="B4086" s="2"/>
      <c r="C4086" s="2"/>
      <c r="G4086" s="13"/>
      <c r="I4086" s="13"/>
      <c r="J4086" s="13"/>
      <c r="K4086" s="13"/>
      <c r="M4086" s="13"/>
      <c r="N4086" s="13"/>
    </row>
    <row r="4087" spans="1:14" ht="15.75" customHeight="1">
      <c r="A4087" s="2"/>
      <c r="B4087" s="2"/>
      <c r="C4087" s="2"/>
      <c r="G4087" s="13"/>
      <c r="I4087" s="13"/>
      <c r="J4087" s="13"/>
      <c r="K4087" s="13"/>
      <c r="M4087" s="13"/>
      <c r="N4087" s="13"/>
    </row>
    <row r="4088" spans="1:14" ht="15.75" customHeight="1">
      <c r="A4088" s="2"/>
      <c r="B4088" s="2"/>
      <c r="C4088" s="2"/>
      <c r="G4088" s="13"/>
      <c r="I4088" s="13"/>
      <c r="J4088" s="13"/>
      <c r="K4088" s="13"/>
      <c r="M4088" s="13"/>
      <c r="N4088" s="13"/>
    </row>
    <row r="4089" spans="1:14" ht="15.75" customHeight="1">
      <c r="A4089" s="2"/>
      <c r="B4089" s="2"/>
      <c r="C4089" s="2"/>
      <c r="G4089" s="13"/>
      <c r="I4089" s="13"/>
      <c r="J4089" s="13"/>
      <c r="K4089" s="13"/>
      <c r="M4089" s="13"/>
      <c r="N4089" s="13"/>
    </row>
    <row r="4090" spans="1:14" ht="15.75" customHeight="1">
      <c r="A4090" s="2"/>
      <c r="B4090" s="2"/>
      <c r="C4090" s="2"/>
      <c r="G4090" s="13"/>
      <c r="I4090" s="13"/>
      <c r="J4090" s="13"/>
      <c r="K4090" s="13"/>
      <c r="M4090" s="13"/>
      <c r="N4090" s="13"/>
    </row>
    <row r="4091" spans="1:14" ht="15.75" customHeight="1">
      <c r="A4091" s="2"/>
      <c r="B4091" s="2"/>
      <c r="C4091" s="2"/>
      <c r="G4091" s="13"/>
      <c r="I4091" s="13"/>
      <c r="J4091" s="13"/>
      <c r="K4091" s="13"/>
      <c r="M4091" s="13"/>
      <c r="N4091" s="13"/>
    </row>
    <row r="4092" spans="1:14" ht="15.75" customHeight="1">
      <c r="A4092" s="2"/>
      <c r="B4092" s="2"/>
      <c r="C4092" s="2"/>
      <c r="G4092" s="13"/>
      <c r="I4092" s="13"/>
      <c r="J4092" s="13"/>
      <c r="K4092" s="13"/>
      <c r="M4092" s="13"/>
      <c r="N4092" s="13"/>
    </row>
    <row r="4093" spans="1:14" ht="15.75" customHeight="1">
      <c r="A4093" s="2"/>
      <c r="B4093" s="2"/>
      <c r="C4093" s="2"/>
      <c r="G4093" s="13"/>
      <c r="I4093" s="13"/>
      <c r="J4093" s="13"/>
      <c r="K4093" s="13"/>
      <c r="M4093" s="13"/>
      <c r="N4093" s="13"/>
    </row>
    <row r="4094" spans="1:14" ht="15.75" customHeight="1">
      <c r="A4094" s="2"/>
      <c r="B4094" s="2"/>
      <c r="C4094" s="2"/>
      <c r="G4094" s="13"/>
      <c r="I4094" s="13"/>
      <c r="J4094" s="13"/>
      <c r="K4094" s="13"/>
      <c r="M4094" s="13"/>
      <c r="N4094" s="13"/>
    </row>
    <row r="4095" spans="1:14" ht="15.75" customHeight="1">
      <c r="A4095" s="2"/>
      <c r="B4095" s="2"/>
      <c r="C4095" s="2"/>
      <c r="G4095" s="13"/>
      <c r="I4095" s="13"/>
      <c r="J4095" s="13"/>
      <c r="K4095" s="13"/>
      <c r="M4095" s="13"/>
      <c r="N4095" s="13"/>
    </row>
    <row r="4096" spans="1:14" ht="15.75" customHeight="1">
      <c r="A4096" s="2"/>
      <c r="B4096" s="2"/>
      <c r="C4096" s="2"/>
      <c r="G4096" s="13"/>
      <c r="I4096" s="13"/>
      <c r="J4096" s="13"/>
      <c r="K4096" s="13"/>
      <c r="M4096" s="13"/>
      <c r="N4096" s="13"/>
    </row>
    <row r="4097" spans="1:14" ht="15.75" customHeight="1">
      <c r="A4097" s="2"/>
      <c r="B4097" s="2"/>
      <c r="C4097" s="2"/>
      <c r="G4097" s="13"/>
      <c r="I4097" s="13"/>
      <c r="J4097" s="13"/>
      <c r="K4097" s="13"/>
      <c r="M4097" s="13"/>
      <c r="N4097" s="13"/>
    </row>
    <row r="4098" spans="1:14" ht="15.75" customHeight="1">
      <c r="A4098" s="2"/>
      <c r="B4098" s="2"/>
      <c r="C4098" s="2"/>
      <c r="G4098" s="13"/>
      <c r="I4098" s="13"/>
      <c r="J4098" s="13"/>
      <c r="K4098" s="13"/>
      <c r="M4098" s="13"/>
      <c r="N4098" s="13"/>
    </row>
    <row r="4099" spans="1:14" ht="15.75" customHeight="1">
      <c r="A4099" s="2"/>
      <c r="B4099" s="2"/>
      <c r="C4099" s="2"/>
      <c r="G4099" s="13"/>
      <c r="I4099" s="13"/>
      <c r="J4099" s="13"/>
      <c r="K4099" s="13"/>
      <c r="M4099" s="13"/>
      <c r="N4099" s="13"/>
    </row>
    <row r="4100" spans="1:14" ht="15.75" customHeight="1">
      <c r="A4100" s="2"/>
      <c r="B4100" s="2"/>
      <c r="C4100" s="2"/>
      <c r="G4100" s="13"/>
      <c r="I4100" s="13"/>
      <c r="J4100" s="13"/>
      <c r="K4100" s="13"/>
      <c r="M4100" s="13"/>
      <c r="N4100" s="13"/>
    </row>
    <row r="4101" spans="1:14" ht="15.75" customHeight="1">
      <c r="A4101" s="2"/>
      <c r="B4101" s="2"/>
      <c r="C4101" s="2"/>
      <c r="G4101" s="13"/>
      <c r="I4101" s="13"/>
      <c r="J4101" s="13"/>
      <c r="K4101" s="13"/>
      <c r="M4101" s="13"/>
      <c r="N4101" s="13"/>
    </row>
    <row r="4102" spans="1:14" ht="15.75" customHeight="1">
      <c r="A4102" s="2"/>
      <c r="B4102" s="2"/>
      <c r="C4102" s="2"/>
      <c r="G4102" s="13"/>
      <c r="I4102" s="13"/>
      <c r="J4102" s="13"/>
      <c r="K4102" s="13"/>
      <c r="M4102" s="13"/>
      <c r="N4102" s="13"/>
    </row>
    <row r="4103" spans="1:14" ht="15.75" customHeight="1">
      <c r="A4103" s="2"/>
      <c r="B4103" s="2"/>
      <c r="C4103" s="2"/>
      <c r="G4103" s="13"/>
      <c r="I4103" s="13"/>
      <c r="J4103" s="13"/>
      <c r="K4103" s="13"/>
      <c r="M4103" s="13"/>
      <c r="N4103" s="13"/>
    </row>
    <row r="4104" spans="1:14" ht="15.75" customHeight="1">
      <c r="A4104" s="2"/>
      <c r="B4104" s="2"/>
      <c r="C4104" s="2"/>
      <c r="G4104" s="13"/>
      <c r="I4104" s="13"/>
      <c r="J4104" s="13"/>
      <c r="K4104" s="13"/>
      <c r="M4104" s="13"/>
      <c r="N4104" s="13"/>
    </row>
    <row r="4105" spans="1:14" ht="15.75" customHeight="1">
      <c r="A4105" s="2"/>
      <c r="B4105" s="2"/>
      <c r="C4105" s="2"/>
      <c r="G4105" s="13"/>
      <c r="I4105" s="13"/>
      <c r="J4105" s="13"/>
      <c r="K4105" s="13"/>
      <c r="M4105" s="13"/>
      <c r="N4105" s="13"/>
    </row>
    <row r="4106" spans="1:14" ht="15.75" customHeight="1">
      <c r="A4106" s="2"/>
      <c r="B4106" s="2"/>
      <c r="C4106" s="2"/>
      <c r="G4106" s="13"/>
      <c r="I4106" s="13"/>
      <c r="J4106" s="13"/>
      <c r="K4106" s="13"/>
      <c r="M4106" s="13"/>
      <c r="N4106" s="13"/>
    </row>
    <row r="4107" spans="1:14" ht="15.75" customHeight="1">
      <c r="A4107" s="2"/>
      <c r="B4107" s="2"/>
      <c r="C4107" s="2"/>
      <c r="G4107" s="13"/>
      <c r="I4107" s="13"/>
      <c r="J4107" s="13"/>
      <c r="K4107" s="13"/>
      <c r="M4107" s="13"/>
      <c r="N4107" s="13"/>
    </row>
    <row r="4108" spans="1:14" ht="15.75" customHeight="1">
      <c r="A4108" s="2"/>
      <c r="B4108" s="2"/>
      <c r="C4108" s="2"/>
      <c r="G4108" s="13"/>
      <c r="I4108" s="13"/>
      <c r="J4108" s="13"/>
      <c r="K4108" s="13"/>
      <c r="M4108" s="13"/>
      <c r="N4108" s="13"/>
    </row>
    <row r="4109" spans="1:14" ht="15.75" customHeight="1">
      <c r="A4109" s="2"/>
      <c r="B4109" s="2"/>
      <c r="C4109" s="2"/>
      <c r="G4109" s="13"/>
      <c r="I4109" s="13"/>
      <c r="J4109" s="13"/>
      <c r="K4109" s="13"/>
      <c r="M4109" s="13"/>
      <c r="N4109" s="13"/>
    </row>
    <row r="4110" spans="1:14" ht="15.75" customHeight="1">
      <c r="A4110" s="2"/>
      <c r="B4110" s="2"/>
      <c r="C4110" s="2"/>
      <c r="G4110" s="13"/>
      <c r="I4110" s="13"/>
      <c r="J4110" s="13"/>
      <c r="K4110" s="13"/>
      <c r="M4110" s="13"/>
      <c r="N4110" s="13"/>
    </row>
    <row r="4111" spans="1:14" ht="15.75" customHeight="1">
      <c r="A4111" s="2"/>
      <c r="B4111" s="2"/>
      <c r="C4111" s="2"/>
      <c r="G4111" s="13"/>
      <c r="I4111" s="13"/>
      <c r="J4111" s="13"/>
      <c r="K4111" s="13"/>
      <c r="M4111" s="13"/>
      <c r="N4111" s="13"/>
    </row>
    <row r="4112" spans="1:14" ht="15.75" customHeight="1">
      <c r="A4112" s="2"/>
      <c r="B4112" s="2"/>
      <c r="C4112" s="2"/>
      <c r="G4112" s="13"/>
      <c r="I4112" s="13"/>
      <c r="J4112" s="13"/>
      <c r="K4112" s="13"/>
      <c r="M4112" s="13"/>
      <c r="N4112" s="13"/>
    </row>
    <row r="4113" spans="1:14" ht="15.75" customHeight="1">
      <c r="A4113" s="2"/>
      <c r="B4113" s="2"/>
      <c r="C4113" s="2"/>
      <c r="G4113" s="13"/>
      <c r="I4113" s="13"/>
      <c r="J4113" s="13"/>
      <c r="K4113" s="13"/>
      <c r="M4113" s="13"/>
      <c r="N4113" s="13"/>
    </row>
    <row r="4114" spans="1:14" ht="15.75" customHeight="1">
      <c r="A4114" s="2"/>
      <c r="B4114" s="2"/>
      <c r="C4114" s="2"/>
      <c r="G4114" s="13"/>
      <c r="I4114" s="13"/>
      <c r="J4114" s="13"/>
      <c r="K4114" s="13"/>
      <c r="M4114" s="13"/>
      <c r="N4114" s="13"/>
    </row>
    <row r="4115" spans="1:14" ht="15.75" customHeight="1">
      <c r="A4115" s="2"/>
      <c r="B4115" s="2"/>
      <c r="C4115" s="2"/>
      <c r="G4115" s="13"/>
      <c r="I4115" s="13"/>
      <c r="J4115" s="13"/>
      <c r="K4115" s="13"/>
      <c r="M4115" s="13"/>
      <c r="N4115" s="13"/>
    </row>
    <row r="4116" spans="1:14" ht="15.75" customHeight="1">
      <c r="A4116" s="2"/>
      <c r="B4116" s="2"/>
      <c r="C4116" s="2"/>
      <c r="G4116" s="13"/>
      <c r="I4116" s="13"/>
      <c r="J4116" s="13"/>
      <c r="K4116" s="13"/>
      <c r="M4116" s="13"/>
      <c r="N4116" s="13"/>
    </row>
    <row r="4117" spans="1:14" ht="15.75" customHeight="1">
      <c r="A4117" s="2"/>
      <c r="B4117" s="2"/>
      <c r="C4117" s="2"/>
      <c r="G4117" s="13"/>
      <c r="I4117" s="13"/>
      <c r="J4117" s="13"/>
      <c r="K4117" s="13"/>
      <c r="M4117" s="13"/>
      <c r="N4117" s="13"/>
    </row>
    <row r="4118" spans="1:14" ht="15.75" customHeight="1">
      <c r="A4118" s="2"/>
      <c r="B4118" s="2"/>
      <c r="C4118" s="2"/>
      <c r="G4118" s="13"/>
      <c r="I4118" s="13"/>
      <c r="J4118" s="13"/>
      <c r="K4118" s="13"/>
      <c r="M4118" s="13"/>
      <c r="N4118" s="13"/>
    </row>
    <row r="4119" spans="1:14" ht="15.75" customHeight="1">
      <c r="A4119" s="2"/>
      <c r="B4119" s="2"/>
      <c r="C4119" s="2"/>
      <c r="G4119" s="13"/>
      <c r="I4119" s="13"/>
      <c r="J4119" s="13"/>
      <c r="K4119" s="13"/>
      <c r="M4119" s="13"/>
      <c r="N4119" s="13"/>
    </row>
    <row r="4120" spans="1:14" ht="15.75" customHeight="1">
      <c r="A4120" s="2"/>
      <c r="B4120" s="2"/>
      <c r="C4120" s="2"/>
      <c r="G4120" s="13"/>
      <c r="I4120" s="13"/>
      <c r="J4120" s="13"/>
      <c r="K4120" s="13"/>
      <c r="M4120" s="13"/>
      <c r="N4120" s="13"/>
    </row>
    <row r="4121" spans="1:14" ht="15.75" customHeight="1">
      <c r="A4121" s="2"/>
      <c r="B4121" s="2"/>
      <c r="C4121" s="2"/>
      <c r="G4121" s="13"/>
      <c r="I4121" s="13"/>
      <c r="J4121" s="13"/>
      <c r="K4121" s="13"/>
      <c r="M4121" s="13"/>
      <c r="N4121" s="13"/>
    </row>
    <row r="4122" spans="1:14" ht="15.75" customHeight="1">
      <c r="A4122" s="2"/>
      <c r="B4122" s="2"/>
      <c r="C4122" s="2"/>
      <c r="G4122" s="13"/>
      <c r="I4122" s="13"/>
      <c r="J4122" s="13"/>
      <c r="K4122" s="13"/>
      <c r="M4122" s="13"/>
      <c r="N4122" s="13"/>
    </row>
    <row r="4123" spans="1:14" ht="15.75" customHeight="1">
      <c r="A4123" s="2"/>
      <c r="B4123" s="2"/>
      <c r="C4123" s="2"/>
      <c r="G4123" s="13"/>
      <c r="I4123" s="13"/>
      <c r="J4123" s="13"/>
      <c r="K4123" s="13"/>
      <c r="M4123" s="13"/>
      <c r="N4123" s="13"/>
    </row>
    <row r="4124" spans="1:14" ht="15.75" customHeight="1">
      <c r="A4124" s="2"/>
      <c r="B4124" s="2"/>
      <c r="C4124" s="2"/>
      <c r="G4124" s="13"/>
      <c r="I4124" s="13"/>
      <c r="J4124" s="13"/>
      <c r="K4124" s="13"/>
      <c r="M4124" s="13"/>
      <c r="N4124" s="13"/>
    </row>
    <row r="4125" spans="1:14" ht="15.75" customHeight="1">
      <c r="A4125" s="2"/>
      <c r="B4125" s="2"/>
      <c r="C4125" s="2"/>
      <c r="G4125" s="13"/>
      <c r="I4125" s="13"/>
      <c r="J4125" s="13"/>
      <c r="K4125" s="13"/>
      <c r="M4125" s="13"/>
      <c r="N4125" s="13"/>
    </row>
    <row r="4126" spans="1:14" ht="15.75" customHeight="1">
      <c r="A4126" s="2"/>
      <c r="B4126" s="2"/>
      <c r="C4126" s="2"/>
      <c r="G4126" s="13"/>
      <c r="I4126" s="13"/>
      <c r="J4126" s="13"/>
      <c r="K4126" s="13"/>
      <c r="M4126" s="13"/>
      <c r="N4126" s="13"/>
    </row>
    <row r="4127" spans="1:14" ht="15.75" customHeight="1">
      <c r="A4127" s="2"/>
      <c r="B4127" s="2"/>
      <c r="C4127" s="2"/>
      <c r="G4127" s="13"/>
      <c r="I4127" s="13"/>
      <c r="J4127" s="13"/>
      <c r="K4127" s="13"/>
      <c r="M4127" s="13"/>
      <c r="N4127" s="13"/>
    </row>
    <row r="4128" spans="1:14" ht="15.75" customHeight="1">
      <c r="A4128" s="2"/>
      <c r="B4128" s="2"/>
      <c r="C4128" s="2"/>
      <c r="G4128" s="13"/>
      <c r="I4128" s="13"/>
      <c r="J4128" s="13"/>
      <c r="K4128" s="13"/>
      <c r="M4128" s="13"/>
      <c r="N4128" s="13"/>
    </row>
    <row r="4129" spans="1:14" ht="15.75" customHeight="1">
      <c r="A4129" s="2"/>
      <c r="B4129" s="2"/>
      <c r="C4129" s="2"/>
      <c r="G4129" s="13"/>
      <c r="I4129" s="13"/>
      <c r="J4129" s="13"/>
      <c r="K4129" s="13"/>
      <c r="M4129" s="13"/>
      <c r="N4129" s="13"/>
    </row>
    <row r="4130" spans="1:14" ht="15.75" customHeight="1">
      <c r="A4130" s="2"/>
      <c r="B4130" s="2"/>
      <c r="C4130" s="2"/>
      <c r="G4130" s="13"/>
      <c r="I4130" s="13"/>
      <c r="J4130" s="13"/>
      <c r="K4130" s="13"/>
      <c r="M4130" s="13"/>
      <c r="N4130" s="13"/>
    </row>
    <row r="4131" spans="1:14" ht="15.75" customHeight="1">
      <c r="A4131" s="2"/>
      <c r="B4131" s="2"/>
      <c r="C4131" s="2"/>
      <c r="G4131" s="13"/>
      <c r="I4131" s="13"/>
      <c r="J4131" s="13"/>
      <c r="K4131" s="13"/>
      <c r="M4131" s="13"/>
      <c r="N4131" s="13"/>
    </row>
    <row r="4132" spans="1:14" ht="15.75" customHeight="1">
      <c r="A4132" s="2"/>
      <c r="B4132" s="2"/>
      <c r="C4132" s="2"/>
      <c r="G4132" s="13"/>
      <c r="I4132" s="13"/>
      <c r="J4132" s="13"/>
      <c r="K4132" s="13"/>
      <c r="M4132" s="13"/>
      <c r="N4132" s="13"/>
    </row>
    <row r="4133" spans="1:14" ht="15.75" customHeight="1">
      <c r="A4133" s="2"/>
      <c r="B4133" s="2"/>
      <c r="C4133" s="2"/>
      <c r="G4133" s="13"/>
      <c r="I4133" s="13"/>
      <c r="J4133" s="13"/>
      <c r="K4133" s="13"/>
      <c r="M4133" s="13"/>
      <c r="N4133" s="13"/>
    </row>
    <row r="4134" spans="1:14" ht="15.75" customHeight="1">
      <c r="A4134" s="2"/>
      <c r="B4134" s="2"/>
      <c r="C4134" s="2"/>
      <c r="G4134" s="13"/>
      <c r="I4134" s="13"/>
      <c r="J4134" s="13"/>
      <c r="K4134" s="13"/>
      <c r="M4134" s="13"/>
      <c r="N4134" s="13"/>
    </row>
    <row r="4135" spans="1:14" ht="15.75" customHeight="1">
      <c r="A4135" s="2"/>
      <c r="B4135" s="2"/>
      <c r="C4135" s="2"/>
      <c r="G4135" s="13"/>
      <c r="I4135" s="13"/>
      <c r="J4135" s="13"/>
      <c r="K4135" s="13"/>
      <c r="M4135" s="13"/>
      <c r="N4135" s="13"/>
    </row>
    <row r="4136" spans="1:14" ht="15.75" customHeight="1">
      <c r="A4136" s="2"/>
      <c r="B4136" s="2"/>
      <c r="C4136" s="2"/>
      <c r="G4136" s="13"/>
      <c r="I4136" s="13"/>
      <c r="J4136" s="13"/>
      <c r="K4136" s="13"/>
      <c r="M4136" s="13"/>
      <c r="N4136" s="13"/>
    </row>
    <row r="4137" spans="1:14" ht="15.75" customHeight="1">
      <c r="A4137" s="2"/>
      <c r="B4137" s="2"/>
      <c r="C4137" s="2"/>
      <c r="G4137" s="13"/>
      <c r="I4137" s="13"/>
      <c r="J4137" s="13"/>
      <c r="K4137" s="13"/>
      <c r="M4137" s="13"/>
      <c r="N4137" s="13"/>
    </row>
    <row r="4138" spans="1:14" ht="15.75" customHeight="1">
      <c r="A4138" s="2"/>
      <c r="B4138" s="2"/>
      <c r="C4138" s="2"/>
      <c r="G4138" s="13"/>
      <c r="I4138" s="13"/>
      <c r="J4138" s="13"/>
      <c r="K4138" s="13"/>
      <c r="M4138" s="13"/>
      <c r="N4138" s="13"/>
    </row>
    <row r="4139" spans="1:14" ht="15.75" customHeight="1">
      <c r="A4139" s="2"/>
      <c r="B4139" s="2"/>
      <c r="C4139" s="2"/>
      <c r="G4139" s="13"/>
      <c r="I4139" s="13"/>
      <c r="J4139" s="13"/>
      <c r="K4139" s="13"/>
      <c r="M4139" s="13"/>
      <c r="N4139" s="13"/>
    </row>
    <row r="4140" spans="1:14" ht="15.75" customHeight="1">
      <c r="A4140" s="2"/>
      <c r="B4140" s="2"/>
      <c r="C4140" s="2"/>
      <c r="G4140" s="13"/>
      <c r="I4140" s="13"/>
      <c r="J4140" s="13"/>
      <c r="K4140" s="13"/>
      <c r="M4140" s="13"/>
      <c r="N4140" s="13"/>
    </row>
    <row r="4141" spans="1:14" ht="15.75" customHeight="1">
      <c r="A4141" s="2"/>
      <c r="B4141" s="2"/>
      <c r="C4141" s="2"/>
      <c r="G4141" s="13"/>
      <c r="I4141" s="13"/>
      <c r="J4141" s="13"/>
      <c r="K4141" s="13"/>
      <c r="M4141" s="13"/>
      <c r="N4141" s="13"/>
    </row>
    <row r="4142" spans="1:14" ht="15.75" customHeight="1">
      <c r="A4142" s="2"/>
      <c r="B4142" s="2"/>
      <c r="C4142" s="2"/>
      <c r="G4142" s="13"/>
      <c r="I4142" s="13"/>
      <c r="J4142" s="13"/>
      <c r="K4142" s="13"/>
      <c r="M4142" s="13"/>
      <c r="N4142" s="13"/>
    </row>
    <row r="4143" spans="1:14" ht="15.75" customHeight="1">
      <c r="A4143" s="2"/>
      <c r="B4143" s="2"/>
      <c r="C4143" s="2"/>
      <c r="G4143" s="13"/>
      <c r="I4143" s="13"/>
      <c r="J4143" s="13"/>
      <c r="K4143" s="13"/>
      <c r="M4143" s="13"/>
      <c r="N4143" s="13"/>
    </row>
    <row r="4144" spans="1:14" ht="15.75" customHeight="1">
      <c r="A4144" s="2"/>
      <c r="B4144" s="2"/>
      <c r="C4144" s="2"/>
      <c r="G4144" s="13"/>
      <c r="I4144" s="13"/>
      <c r="J4144" s="13"/>
      <c r="K4144" s="13"/>
      <c r="M4144" s="13"/>
      <c r="N4144" s="13"/>
    </row>
    <row r="4145" spans="1:14" ht="15.75" customHeight="1">
      <c r="A4145" s="2"/>
      <c r="B4145" s="2"/>
      <c r="C4145" s="2"/>
      <c r="G4145" s="13"/>
      <c r="I4145" s="13"/>
      <c r="J4145" s="13"/>
      <c r="K4145" s="13"/>
      <c r="M4145" s="13"/>
      <c r="N4145" s="13"/>
    </row>
    <row r="4146" spans="1:14" ht="15.75" customHeight="1">
      <c r="A4146" s="2"/>
      <c r="B4146" s="2"/>
      <c r="C4146" s="2"/>
      <c r="G4146" s="13"/>
      <c r="I4146" s="13"/>
      <c r="J4146" s="13"/>
      <c r="K4146" s="13"/>
      <c r="M4146" s="13"/>
      <c r="N4146" s="13"/>
    </row>
    <row r="4147" spans="1:14" ht="15.75" customHeight="1">
      <c r="A4147" s="2"/>
      <c r="B4147" s="2"/>
      <c r="C4147" s="2"/>
      <c r="G4147" s="13"/>
      <c r="I4147" s="13"/>
      <c r="J4147" s="13"/>
      <c r="K4147" s="13"/>
      <c r="M4147" s="13"/>
      <c r="N4147" s="13"/>
    </row>
    <row r="4148" spans="1:14" ht="15.75" customHeight="1">
      <c r="A4148" s="2"/>
      <c r="B4148" s="2"/>
      <c r="C4148" s="2"/>
      <c r="G4148" s="13"/>
      <c r="I4148" s="13"/>
      <c r="J4148" s="13"/>
      <c r="K4148" s="13"/>
      <c r="M4148" s="13"/>
      <c r="N4148" s="13"/>
    </row>
    <row r="4149" spans="1:14" ht="15.75" customHeight="1">
      <c r="A4149" s="2"/>
      <c r="B4149" s="2"/>
      <c r="C4149" s="2"/>
      <c r="G4149" s="13"/>
      <c r="I4149" s="13"/>
      <c r="J4149" s="13"/>
      <c r="K4149" s="13"/>
      <c r="M4149" s="13"/>
      <c r="N4149" s="13"/>
    </row>
    <row r="4150" spans="1:14" ht="15.75" customHeight="1">
      <c r="A4150" s="2"/>
      <c r="B4150" s="2"/>
      <c r="C4150" s="2"/>
      <c r="G4150" s="13"/>
      <c r="I4150" s="13"/>
      <c r="J4150" s="13"/>
      <c r="K4150" s="13"/>
      <c r="M4150" s="13"/>
      <c r="N4150" s="13"/>
    </row>
    <row r="4151" spans="1:14" ht="15.75" customHeight="1">
      <c r="A4151" s="2"/>
      <c r="B4151" s="2"/>
      <c r="C4151" s="2"/>
      <c r="G4151" s="13"/>
      <c r="I4151" s="13"/>
      <c r="J4151" s="13"/>
      <c r="K4151" s="13"/>
      <c r="M4151" s="13"/>
      <c r="N4151" s="13"/>
    </row>
    <row r="4152" spans="1:14" ht="15.75" customHeight="1">
      <c r="A4152" s="2"/>
      <c r="B4152" s="2"/>
      <c r="C4152" s="2"/>
      <c r="G4152" s="13"/>
      <c r="I4152" s="13"/>
      <c r="J4152" s="13"/>
      <c r="K4152" s="13"/>
      <c r="M4152" s="13"/>
      <c r="N4152" s="13"/>
    </row>
    <row r="4153" spans="1:14" ht="15.75" customHeight="1">
      <c r="A4153" s="2"/>
      <c r="B4153" s="2"/>
      <c r="C4153" s="2"/>
      <c r="G4153" s="13"/>
      <c r="I4153" s="13"/>
      <c r="J4153" s="13"/>
      <c r="K4153" s="13"/>
      <c r="M4153" s="13"/>
      <c r="N4153" s="13"/>
    </row>
    <row r="4154" spans="1:14" ht="15.75" customHeight="1">
      <c r="A4154" s="2"/>
      <c r="B4154" s="2"/>
      <c r="C4154" s="2"/>
      <c r="G4154" s="13"/>
      <c r="I4154" s="13"/>
      <c r="J4154" s="13"/>
      <c r="K4154" s="13"/>
      <c r="M4154" s="13"/>
      <c r="N4154" s="13"/>
    </row>
    <row r="4155" spans="1:14" ht="15.75" customHeight="1">
      <c r="A4155" s="2"/>
      <c r="B4155" s="2"/>
      <c r="C4155" s="2"/>
      <c r="G4155" s="13"/>
      <c r="I4155" s="13"/>
      <c r="J4155" s="13"/>
      <c r="K4155" s="13"/>
      <c r="M4155" s="13"/>
      <c r="N4155" s="13"/>
    </row>
    <row r="4156" spans="1:14" ht="15.75" customHeight="1">
      <c r="A4156" s="2"/>
      <c r="B4156" s="2"/>
      <c r="C4156" s="2"/>
      <c r="G4156" s="13"/>
      <c r="I4156" s="13"/>
      <c r="J4156" s="13"/>
      <c r="K4156" s="13"/>
      <c r="M4156" s="13"/>
      <c r="N4156" s="13"/>
    </row>
    <row r="4157" spans="1:14" ht="15.75" customHeight="1">
      <c r="A4157" s="2"/>
      <c r="B4157" s="2"/>
      <c r="C4157" s="2"/>
      <c r="G4157" s="13"/>
      <c r="I4157" s="13"/>
      <c r="J4157" s="13"/>
      <c r="K4157" s="13"/>
      <c r="M4157" s="13"/>
      <c r="N4157" s="13"/>
    </row>
    <row r="4158" spans="1:14" ht="15.75" customHeight="1">
      <c r="A4158" s="2"/>
      <c r="B4158" s="2"/>
      <c r="C4158" s="2"/>
      <c r="G4158" s="13"/>
      <c r="I4158" s="13"/>
      <c r="J4158" s="13"/>
      <c r="K4158" s="13"/>
      <c r="M4158" s="13"/>
      <c r="N4158" s="13"/>
    </row>
    <row r="4159" spans="1:14" ht="15.75" customHeight="1">
      <c r="A4159" s="2"/>
      <c r="B4159" s="2"/>
      <c r="C4159" s="2"/>
      <c r="G4159" s="13"/>
      <c r="I4159" s="13"/>
      <c r="J4159" s="13"/>
      <c r="K4159" s="13"/>
      <c r="M4159" s="13"/>
      <c r="N4159" s="13"/>
    </row>
    <row r="4160" spans="1:14" ht="15.75" customHeight="1">
      <c r="A4160" s="2"/>
      <c r="B4160" s="2"/>
      <c r="C4160" s="2"/>
      <c r="G4160" s="13"/>
      <c r="I4160" s="13"/>
      <c r="J4160" s="13"/>
      <c r="K4160" s="13"/>
      <c r="M4160" s="13"/>
      <c r="N4160" s="13"/>
    </row>
    <row r="4161" spans="1:14" ht="15.75" customHeight="1">
      <c r="A4161" s="2"/>
      <c r="B4161" s="2"/>
      <c r="C4161" s="2"/>
      <c r="G4161" s="13"/>
      <c r="I4161" s="13"/>
      <c r="J4161" s="13"/>
      <c r="K4161" s="13"/>
      <c r="M4161" s="13"/>
      <c r="N4161" s="13"/>
    </row>
    <row r="4162" spans="1:14" ht="15.75" customHeight="1">
      <c r="A4162" s="2"/>
      <c r="B4162" s="2"/>
      <c r="C4162" s="2"/>
      <c r="G4162" s="13"/>
      <c r="I4162" s="13"/>
      <c r="J4162" s="13"/>
      <c r="K4162" s="13"/>
      <c r="M4162" s="13"/>
      <c r="N4162" s="13"/>
    </row>
    <row r="4163" spans="1:14" ht="15.75" customHeight="1">
      <c r="A4163" s="2"/>
      <c r="B4163" s="2"/>
      <c r="C4163" s="2"/>
      <c r="G4163" s="13"/>
      <c r="I4163" s="13"/>
      <c r="J4163" s="13"/>
      <c r="K4163" s="13"/>
      <c r="M4163" s="13"/>
      <c r="N4163" s="13"/>
    </row>
    <row r="4164" spans="1:14" ht="15.75" customHeight="1">
      <c r="A4164" s="2"/>
      <c r="B4164" s="2"/>
      <c r="C4164" s="2"/>
      <c r="G4164" s="13"/>
      <c r="I4164" s="13"/>
      <c r="J4164" s="13"/>
      <c r="K4164" s="13"/>
      <c r="M4164" s="13"/>
      <c r="N4164" s="13"/>
    </row>
    <row r="4165" spans="1:14" ht="15.75" customHeight="1">
      <c r="A4165" s="2"/>
      <c r="B4165" s="2"/>
      <c r="C4165" s="2"/>
      <c r="G4165" s="13"/>
      <c r="I4165" s="13"/>
      <c r="J4165" s="13"/>
      <c r="K4165" s="13"/>
      <c r="M4165" s="13"/>
      <c r="N4165" s="13"/>
    </row>
    <row r="4166" spans="1:14" ht="15.75" customHeight="1">
      <c r="A4166" s="2"/>
      <c r="B4166" s="2"/>
      <c r="C4166" s="2"/>
      <c r="G4166" s="13"/>
      <c r="I4166" s="13"/>
      <c r="J4166" s="13"/>
      <c r="K4166" s="13"/>
      <c r="M4166" s="13"/>
      <c r="N4166" s="13"/>
    </row>
    <row r="4167" spans="1:14" ht="15.75" customHeight="1">
      <c r="A4167" s="2"/>
      <c r="B4167" s="2"/>
      <c r="C4167" s="2"/>
      <c r="G4167" s="13"/>
      <c r="I4167" s="13"/>
      <c r="J4167" s="13"/>
      <c r="K4167" s="13"/>
      <c r="M4167" s="13"/>
      <c r="N4167" s="13"/>
    </row>
    <row r="4168" spans="1:14" ht="15.75" customHeight="1">
      <c r="A4168" s="2"/>
      <c r="B4168" s="2"/>
      <c r="C4168" s="2"/>
      <c r="G4168" s="13"/>
      <c r="I4168" s="13"/>
      <c r="J4168" s="13"/>
      <c r="K4168" s="13"/>
      <c r="M4168" s="13"/>
      <c r="N4168" s="13"/>
    </row>
    <row r="4169" spans="1:14" ht="15.75" customHeight="1">
      <c r="A4169" s="2"/>
      <c r="B4169" s="2"/>
      <c r="C4169" s="2"/>
      <c r="G4169" s="13"/>
      <c r="I4169" s="13"/>
      <c r="J4169" s="13"/>
      <c r="K4169" s="13"/>
      <c r="M4169" s="13"/>
      <c r="N4169" s="13"/>
    </row>
    <row r="4170" spans="1:14" ht="15.75" customHeight="1">
      <c r="A4170" s="2"/>
      <c r="B4170" s="2"/>
      <c r="C4170" s="2"/>
      <c r="G4170" s="13"/>
      <c r="I4170" s="13"/>
      <c r="J4170" s="13"/>
      <c r="K4170" s="13"/>
      <c r="M4170" s="13"/>
      <c r="N4170" s="13"/>
    </row>
    <row r="4171" spans="1:14" ht="15.75" customHeight="1">
      <c r="A4171" s="2"/>
      <c r="B4171" s="2"/>
      <c r="C4171" s="2"/>
      <c r="G4171" s="13"/>
      <c r="I4171" s="13"/>
      <c r="J4171" s="13"/>
      <c r="K4171" s="13"/>
      <c r="M4171" s="13"/>
      <c r="N4171" s="13"/>
    </row>
    <row r="4172" spans="1:14" ht="15.75" customHeight="1">
      <c r="A4172" s="2"/>
      <c r="B4172" s="2"/>
      <c r="C4172" s="2"/>
      <c r="G4172" s="13"/>
      <c r="I4172" s="13"/>
      <c r="J4172" s="13"/>
      <c r="K4172" s="13"/>
      <c r="M4172" s="13"/>
      <c r="N4172" s="13"/>
    </row>
    <row r="4173" spans="1:14" ht="15.75" customHeight="1">
      <c r="A4173" s="2"/>
      <c r="B4173" s="2"/>
      <c r="C4173" s="2"/>
      <c r="G4173" s="13"/>
      <c r="I4173" s="13"/>
      <c r="J4173" s="13"/>
      <c r="K4173" s="13"/>
      <c r="M4173" s="13"/>
      <c r="N4173" s="13"/>
    </row>
    <row r="4174" spans="1:14" ht="15.75" customHeight="1">
      <c r="A4174" s="2"/>
      <c r="B4174" s="2"/>
      <c r="C4174" s="2"/>
      <c r="G4174" s="13"/>
      <c r="I4174" s="13"/>
      <c r="J4174" s="13"/>
      <c r="K4174" s="13"/>
      <c r="M4174" s="13"/>
      <c r="N4174" s="13"/>
    </row>
    <row r="4175" spans="1:14" ht="15.75" customHeight="1">
      <c r="A4175" s="2"/>
      <c r="B4175" s="2"/>
      <c r="C4175" s="2"/>
      <c r="G4175" s="13"/>
      <c r="I4175" s="13"/>
      <c r="J4175" s="13"/>
      <c r="K4175" s="13"/>
      <c r="M4175" s="13"/>
      <c r="N4175" s="13"/>
    </row>
    <row r="4176" spans="1:14" ht="15.75" customHeight="1">
      <c r="A4176" s="2"/>
      <c r="B4176" s="2"/>
      <c r="C4176" s="2"/>
      <c r="G4176" s="13"/>
      <c r="I4176" s="13"/>
      <c r="J4176" s="13"/>
      <c r="K4176" s="13"/>
      <c r="M4176" s="13"/>
      <c r="N4176" s="13"/>
    </row>
    <row r="4177" spans="1:14" ht="15.75" customHeight="1">
      <c r="A4177" s="2"/>
      <c r="B4177" s="2"/>
      <c r="C4177" s="2"/>
      <c r="G4177" s="13"/>
      <c r="I4177" s="13"/>
      <c r="J4177" s="13"/>
      <c r="K4177" s="13"/>
      <c r="M4177" s="13"/>
      <c r="N4177" s="13"/>
    </row>
    <row r="4178" spans="1:14" ht="15.75" customHeight="1">
      <c r="A4178" s="2"/>
      <c r="B4178" s="2"/>
      <c r="C4178" s="2"/>
      <c r="G4178" s="13"/>
      <c r="I4178" s="13"/>
      <c r="J4178" s="13"/>
      <c r="K4178" s="13"/>
      <c r="M4178" s="13"/>
      <c r="N4178" s="13"/>
    </row>
    <row r="4179" spans="1:14" ht="15.75" customHeight="1">
      <c r="A4179" s="2"/>
      <c r="B4179" s="2"/>
      <c r="C4179" s="2"/>
      <c r="G4179" s="13"/>
      <c r="I4179" s="13"/>
      <c r="J4179" s="13"/>
      <c r="K4179" s="13"/>
      <c r="M4179" s="13"/>
      <c r="N4179" s="13"/>
    </row>
    <row r="4180" spans="1:14" ht="15.75" customHeight="1">
      <c r="A4180" s="2"/>
      <c r="B4180" s="2"/>
      <c r="C4180" s="2"/>
      <c r="G4180" s="13"/>
      <c r="I4180" s="13"/>
      <c r="J4180" s="13"/>
      <c r="K4180" s="13"/>
      <c r="M4180" s="13"/>
      <c r="N4180" s="13"/>
    </row>
    <row r="4181" spans="1:14" ht="15.75" customHeight="1">
      <c r="A4181" s="2"/>
      <c r="B4181" s="2"/>
      <c r="C4181" s="2"/>
      <c r="G4181" s="13"/>
      <c r="I4181" s="13"/>
      <c r="J4181" s="13"/>
      <c r="K4181" s="13"/>
      <c r="M4181" s="13"/>
      <c r="N4181" s="13"/>
    </row>
    <row r="4182" spans="1:14" ht="15.75" customHeight="1">
      <c r="A4182" s="2"/>
      <c r="B4182" s="2"/>
      <c r="C4182" s="2"/>
      <c r="G4182" s="13"/>
      <c r="I4182" s="13"/>
      <c r="J4182" s="13"/>
      <c r="K4182" s="13"/>
      <c r="M4182" s="13"/>
      <c r="N4182" s="13"/>
    </row>
    <row r="4183" spans="1:14" ht="15.75" customHeight="1">
      <c r="A4183" s="2"/>
      <c r="B4183" s="2"/>
      <c r="C4183" s="2"/>
      <c r="G4183" s="13"/>
      <c r="I4183" s="13"/>
      <c r="J4183" s="13"/>
      <c r="K4183" s="13"/>
      <c r="M4183" s="13"/>
      <c r="N4183" s="13"/>
    </row>
    <row r="4184" spans="1:14" ht="15.75" customHeight="1">
      <c r="A4184" s="2"/>
      <c r="B4184" s="2"/>
      <c r="C4184" s="2"/>
      <c r="G4184" s="13"/>
      <c r="I4184" s="13"/>
      <c r="J4184" s="13"/>
      <c r="K4184" s="13"/>
      <c r="M4184" s="13"/>
      <c r="N4184" s="13"/>
    </row>
    <row r="4185" spans="1:14" ht="15.75" customHeight="1">
      <c r="A4185" s="2"/>
      <c r="B4185" s="2"/>
      <c r="C4185" s="2"/>
      <c r="G4185" s="13"/>
      <c r="I4185" s="13"/>
      <c r="J4185" s="13"/>
      <c r="K4185" s="13"/>
      <c r="M4185" s="13"/>
      <c r="N4185" s="13"/>
    </row>
    <row r="4186" spans="1:14" ht="15.75" customHeight="1">
      <c r="A4186" s="2"/>
      <c r="B4186" s="2"/>
      <c r="C4186" s="2"/>
      <c r="G4186" s="13"/>
      <c r="I4186" s="13"/>
      <c r="J4186" s="13"/>
      <c r="K4186" s="13"/>
      <c r="M4186" s="13"/>
      <c r="N4186" s="13"/>
    </row>
    <row r="4187" spans="1:14" ht="15.75" customHeight="1">
      <c r="A4187" s="2"/>
      <c r="B4187" s="2"/>
      <c r="C4187" s="2"/>
      <c r="G4187" s="13"/>
      <c r="I4187" s="13"/>
      <c r="J4187" s="13"/>
      <c r="K4187" s="13"/>
      <c r="M4187" s="13"/>
      <c r="N4187" s="13"/>
    </row>
    <row r="4188" spans="1:14" ht="15.75" customHeight="1">
      <c r="A4188" s="2"/>
      <c r="B4188" s="2"/>
      <c r="C4188" s="2"/>
      <c r="G4188" s="13"/>
      <c r="I4188" s="13"/>
      <c r="J4188" s="13"/>
      <c r="K4188" s="13"/>
      <c r="M4188" s="13"/>
      <c r="N4188" s="13"/>
    </row>
    <row r="4189" spans="1:14" ht="15.75" customHeight="1">
      <c r="A4189" s="2"/>
      <c r="B4189" s="2"/>
      <c r="C4189" s="2"/>
      <c r="G4189" s="13"/>
      <c r="I4189" s="13"/>
      <c r="J4189" s="13"/>
      <c r="K4189" s="13"/>
      <c r="M4189" s="13"/>
      <c r="N4189" s="13"/>
    </row>
    <row r="4190" spans="1:14" ht="15.75" customHeight="1">
      <c r="A4190" s="2"/>
      <c r="B4190" s="2"/>
      <c r="C4190" s="2"/>
      <c r="G4190" s="13"/>
      <c r="I4190" s="13"/>
      <c r="J4190" s="13"/>
      <c r="K4190" s="13"/>
      <c r="M4190" s="13"/>
      <c r="N4190" s="13"/>
    </row>
    <row r="4191" spans="1:14" ht="15.75" customHeight="1">
      <c r="A4191" s="2"/>
      <c r="B4191" s="2"/>
      <c r="C4191" s="2"/>
      <c r="G4191" s="13"/>
      <c r="I4191" s="13"/>
      <c r="J4191" s="13"/>
      <c r="K4191" s="13"/>
      <c r="M4191" s="13"/>
      <c r="N4191" s="13"/>
    </row>
    <row r="4192" spans="1:14" ht="15.75" customHeight="1">
      <c r="A4192" s="2"/>
      <c r="B4192" s="2"/>
      <c r="C4192" s="2"/>
      <c r="G4192" s="13"/>
      <c r="I4192" s="13"/>
      <c r="J4192" s="13"/>
      <c r="K4192" s="13"/>
      <c r="M4192" s="13"/>
      <c r="N4192" s="13"/>
    </row>
    <row r="4193" spans="1:14" ht="15.75" customHeight="1">
      <c r="A4193" s="2"/>
      <c r="B4193" s="2"/>
      <c r="C4193" s="2"/>
      <c r="G4193" s="13"/>
      <c r="I4193" s="13"/>
      <c r="J4193" s="13"/>
      <c r="K4193" s="13"/>
      <c r="M4193" s="13"/>
      <c r="N4193" s="13"/>
    </row>
    <row r="4194" spans="1:14" ht="15.75" customHeight="1">
      <c r="A4194" s="2"/>
      <c r="B4194" s="2"/>
      <c r="C4194" s="2"/>
      <c r="G4194" s="13"/>
      <c r="I4194" s="13"/>
      <c r="J4194" s="13"/>
      <c r="K4194" s="13"/>
      <c r="M4194" s="13"/>
      <c r="N4194" s="13"/>
    </row>
    <row r="4195" spans="1:14" ht="15.75" customHeight="1">
      <c r="A4195" s="2"/>
      <c r="B4195" s="2"/>
      <c r="C4195" s="2"/>
      <c r="G4195" s="13"/>
      <c r="I4195" s="13"/>
      <c r="J4195" s="13"/>
      <c r="K4195" s="13"/>
      <c r="M4195" s="13"/>
      <c r="N4195" s="13"/>
    </row>
    <row r="4196" spans="1:14" ht="15.75" customHeight="1">
      <c r="A4196" s="2"/>
      <c r="B4196" s="2"/>
      <c r="C4196" s="2"/>
      <c r="G4196" s="13"/>
      <c r="I4196" s="13"/>
      <c r="J4196" s="13"/>
      <c r="K4196" s="13"/>
      <c r="M4196" s="13"/>
      <c r="N4196" s="13"/>
    </row>
    <row r="4197" spans="1:14" ht="15.75" customHeight="1">
      <c r="A4197" s="2"/>
      <c r="B4197" s="2"/>
      <c r="C4197" s="2"/>
      <c r="G4197" s="13"/>
      <c r="I4197" s="13"/>
      <c r="J4197" s="13"/>
      <c r="K4197" s="13"/>
      <c r="M4197" s="13"/>
      <c r="N4197" s="13"/>
    </row>
    <row r="4198" spans="1:14" ht="15.75" customHeight="1">
      <c r="A4198" s="2"/>
      <c r="B4198" s="2"/>
      <c r="C4198" s="2"/>
      <c r="G4198" s="13"/>
      <c r="I4198" s="13"/>
      <c r="J4198" s="13"/>
      <c r="K4198" s="13"/>
      <c r="M4198" s="13"/>
      <c r="N4198" s="13"/>
    </row>
    <row r="4199" spans="1:14" ht="15.75" customHeight="1">
      <c r="A4199" s="2"/>
      <c r="B4199" s="2"/>
      <c r="C4199" s="2"/>
      <c r="G4199" s="13"/>
      <c r="I4199" s="13"/>
      <c r="J4199" s="13"/>
      <c r="K4199" s="13"/>
      <c r="M4199" s="13"/>
      <c r="N4199" s="13"/>
    </row>
    <row r="4200" spans="1:14" ht="15.75" customHeight="1">
      <c r="A4200" s="2"/>
      <c r="B4200" s="2"/>
      <c r="C4200" s="2"/>
      <c r="G4200" s="13"/>
      <c r="I4200" s="13"/>
      <c r="J4200" s="13"/>
      <c r="K4200" s="13"/>
      <c r="M4200" s="13"/>
      <c r="N4200" s="13"/>
    </row>
    <row r="4201" spans="1:14" ht="15.75" customHeight="1">
      <c r="A4201" s="2"/>
      <c r="B4201" s="2"/>
      <c r="C4201" s="2"/>
      <c r="G4201" s="13"/>
      <c r="I4201" s="13"/>
      <c r="J4201" s="13"/>
      <c r="K4201" s="13"/>
      <c r="M4201" s="13"/>
      <c r="N4201" s="13"/>
    </row>
    <row r="4202" spans="1:14" ht="15.75" customHeight="1">
      <c r="A4202" s="2"/>
      <c r="B4202" s="2"/>
      <c r="C4202" s="2"/>
      <c r="G4202" s="13"/>
      <c r="I4202" s="13"/>
      <c r="J4202" s="13"/>
      <c r="K4202" s="13"/>
      <c r="M4202" s="13"/>
      <c r="N4202" s="13"/>
    </row>
    <row r="4203" spans="1:14" ht="15.75" customHeight="1">
      <c r="A4203" s="2"/>
      <c r="B4203" s="2"/>
      <c r="C4203" s="2"/>
      <c r="G4203" s="13"/>
      <c r="I4203" s="13"/>
      <c r="J4203" s="13"/>
      <c r="K4203" s="13"/>
      <c r="M4203" s="13"/>
      <c r="N4203" s="13"/>
    </row>
    <row r="4204" spans="1:14" ht="15.75" customHeight="1">
      <c r="A4204" s="2"/>
      <c r="B4204" s="2"/>
      <c r="C4204" s="2"/>
      <c r="G4204" s="13"/>
      <c r="I4204" s="13"/>
      <c r="J4204" s="13"/>
      <c r="K4204" s="13"/>
      <c r="M4204" s="13"/>
      <c r="N4204" s="13"/>
    </row>
    <row r="4205" spans="1:14" ht="15.75" customHeight="1">
      <c r="A4205" s="2"/>
      <c r="B4205" s="2"/>
      <c r="C4205" s="2"/>
      <c r="G4205" s="13"/>
      <c r="I4205" s="13"/>
      <c r="J4205" s="13"/>
      <c r="K4205" s="13"/>
      <c r="M4205" s="13"/>
      <c r="N4205" s="13"/>
    </row>
    <row r="4206" spans="1:14" ht="15.75" customHeight="1">
      <c r="A4206" s="2"/>
      <c r="B4206" s="2"/>
      <c r="C4206" s="2"/>
      <c r="G4206" s="13"/>
      <c r="I4206" s="13"/>
      <c r="J4206" s="13"/>
      <c r="K4206" s="13"/>
      <c r="M4206" s="13"/>
      <c r="N4206" s="13"/>
    </row>
    <row r="4207" spans="1:14" ht="15.75" customHeight="1">
      <c r="A4207" s="2"/>
      <c r="B4207" s="2"/>
      <c r="C4207" s="2"/>
      <c r="G4207" s="13"/>
      <c r="I4207" s="13"/>
      <c r="J4207" s="13"/>
      <c r="K4207" s="13"/>
      <c r="M4207" s="13"/>
      <c r="N4207" s="13"/>
    </row>
    <row r="4208" spans="1:14" ht="15.75" customHeight="1">
      <c r="A4208" s="2"/>
      <c r="B4208" s="2"/>
      <c r="C4208" s="2"/>
      <c r="G4208" s="13"/>
      <c r="I4208" s="13"/>
      <c r="J4208" s="13"/>
      <c r="K4208" s="13"/>
      <c r="M4208" s="13"/>
      <c r="N4208" s="13"/>
    </row>
    <row r="4209" spans="1:14" ht="15.75" customHeight="1">
      <c r="A4209" s="2"/>
      <c r="B4209" s="2"/>
      <c r="C4209" s="2"/>
      <c r="G4209" s="13"/>
      <c r="I4209" s="13"/>
      <c r="J4209" s="13"/>
      <c r="K4209" s="13"/>
      <c r="M4209" s="13"/>
      <c r="N4209" s="13"/>
    </row>
    <row r="4210" spans="1:14" ht="15.75" customHeight="1">
      <c r="A4210" s="2"/>
      <c r="B4210" s="2"/>
      <c r="C4210" s="2"/>
      <c r="G4210" s="13"/>
      <c r="I4210" s="13"/>
      <c r="J4210" s="13"/>
      <c r="K4210" s="13"/>
      <c r="M4210" s="13"/>
      <c r="N4210" s="13"/>
    </row>
    <row r="4211" spans="1:14" ht="15.75" customHeight="1">
      <c r="A4211" s="2"/>
      <c r="B4211" s="2"/>
      <c r="C4211" s="2"/>
      <c r="G4211" s="13"/>
      <c r="I4211" s="13"/>
      <c r="J4211" s="13"/>
      <c r="K4211" s="13"/>
      <c r="M4211" s="13"/>
      <c r="N4211" s="13"/>
    </row>
    <row r="4212" spans="1:14" ht="15.75" customHeight="1">
      <c r="A4212" s="2"/>
      <c r="B4212" s="2"/>
      <c r="C4212" s="2"/>
      <c r="G4212" s="13"/>
      <c r="I4212" s="13"/>
      <c r="J4212" s="13"/>
      <c r="K4212" s="13"/>
      <c r="M4212" s="13"/>
      <c r="N4212" s="13"/>
    </row>
    <row r="4213" spans="1:14" ht="15.75" customHeight="1">
      <c r="A4213" s="2"/>
      <c r="B4213" s="2"/>
      <c r="C4213" s="2"/>
      <c r="G4213" s="13"/>
      <c r="I4213" s="13"/>
      <c r="J4213" s="13"/>
      <c r="K4213" s="13"/>
      <c r="M4213" s="13"/>
      <c r="N4213" s="13"/>
    </row>
    <row r="4214" spans="1:14" ht="15.75" customHeight="1">
      <c r="A4214" s="2"/>
      <c r="B4214" s="2"/>
      <c r="C4214" s="2"/>
      <c r="G4214" s="13"/>
      <c r="I4214" s="13"/>
      <c r="J4214" s="13"/>
      <c r="K4214" s="13"/>
      <c r="M4214" s="13"/>
      <c r="N4214" s="13"/>
    </row>
    <row r="4215" spans="1:14" ht="15.75" customHeight="1">
      <c r="A4215" s="2"/>
      <c r="B4215" s="2"/>
      <c r="C4215" s="2"/>
      <c r="G4215" s="13"/>
      <c r="I4215" s="13"/>
      <c r="J4215" s="13"/>
      <c r="K4215" s="13"/>
      <c r="M4215" s="13"/>
      <c r="N4215" s="13"/>
    </row>
    <row r="4216" spans="1:14" ht="15.75" customHeight="1">
      <c r="A4216" s="2"/>
      <c r="B4216" s="2"/>
      <c r="C4216" s="2"/>
      <c r="G4216" s="13"/>
      <c r="I4216" s="13"/>
      <c r="J4216" s="13"/>
      <c r="K4216" s="13"/>
      <c r="M4216" s="13"/>
      <c r="N4216" s="13"/>
    </row>
    <row r="4217" spans="1:14" ht="15.75" customHeight="1">
      <c r="A4217" s="2"/>
      <c r="B4217" s="2"/>
      <c r="C4217" s="2"/>
      <c r="G4217" s="13"/>
      <c r="I4217" s="13"/>
      <c r="J4217" s="13"/>
      <c r="K4217" s="13"/>
      <c r="M4217" s="13"/>
      <c r="N4217" s="13"/>
    </row>
    <row r="4218" spans="1:14" ht="15.75" customHeight="1">
      <c r="A4218" s="2"/>
      <c r="B4218" s="2"/>
      <c r="C4218" s="2"/>
      <c r="G4218" s="13"/>
      <c r="I4218" s="13"/>
      <c r="J4218" s="13"/>
      <c r="K4218" s="13"/>
      <c r="M4218" s="13"/>
      <c r="N4218" s="13"/>
    </row>
    <row r="4219" spans="1:14" ht="15.75" customHeight="1">
      <c r="A4219" s="2"/>
      <c r="B4219" s="2"/>
      <c r="C4219" s="2"/>
      <c r="G4219" s="13"/>
      <c r="I4219" s="13"/>
      <c r="J4219" s="13"/>
      <c r="K4219" s="13"/>
      <c r="M4219" s="13"/>
      <c r="N4219" s="13"/>
    </row>
    <row r="4220" spans="1:14" ht="15.75" customHeight="1">
      <c r="A4220" s="2"/>
      <c r="B4220" s="2"/>
      <c r="C4220" s="2"/>
      <c r="G4220" s="13"/>
      <c r="I4220" s="13"/>
      <c r="J4220" s="13"/>
      <c r="K4220" s="13"/>
      <c r="M4220" s="13"/>
      <c r="N4220" s="13"/>
    </row>
    <row r="4221" spans="1:14" ht="15.75" customHeight="1">
      <c r="A4221" s="2"/>
      <c r="B4221" s="2"/>
      <c r="C4221" s="2"/>
      <c r="G4221" s="13"/>
      <c r="I4221" s="13"/>
      <c r="J4221" s="13"/>
      <c r="K4221" s="13"/>
      <c r="M4221" s="13"/>
      <c r="N4221" s="13"/>
    </row>
    <row r="4222" spans="1:14" ht="15.75" customHeight="1">
      <c r="A4222" s="2"/>
      <c r="B4222" s="2"/>
      <c r="C4222" s="2"/>
      <c r="G4222" s="13"/>
      <c r="I4222" s="13"/>
      <c r="J4222" s="13"/>
      <c r="K4222" s="13"/>
      <c r="M4222" s="13"/>
      <c r="N4222" s="13"/>
    </row>
    <row r="4223" spans="1:14" ht="15.75" customHeight="1">
      <c r="A4223" s="2"/>
      <c r="B4223" s="2"/>
      <c r="C4223" s="2"/>
      <c r="G4223" s="13"/>
      <c r="I4223" s="13"/>
      <c r="J4223" s="13"/>
      <c r="K4223" s="13"/>
      <c r="M4223" s="13"/>
      <c r="N4223" s="13"/>
    </row>
    <row r="4224" spans="1:14" ht="15.75" customHeight="1">
      <c r="A4224" s="2"/>
      <c r="B4224" s="2"/>
      <c r="C4224" s="2"/>
      <c r="G4224" s="13"/>
      <c r="I4224" s="13"/>
      <c r="J4224" s="13"/>
      <c r="K4224" s="13"/>
      <c r="M4224" s="13"/>
      <c r="N4224" s="13"/>
    </row>
    <row r="4225" spans="1:14" ht="15.75" customHeight="1">
      <c r="A4225" s="2"/>
      <c r="B4225" s="2"/>
      <c r="C4225" s="2"/>
      <c r="G4225" s="13"/>
      <c r="I4225" s="13"/>
      <c r="J4225" s="13"/>
      <c r="K4225" s="13"/>
      <c r="M4225" s="13"/>
      <c r="N4225" s="13"/>
    </row>
    <row r="4226" spans="1:14" ht="15.75" customHeight="1">
      <c r="A4226" s="2"/>
      <c r="B4226" s="2"/>
      <c r="C4226" s="2"/>
      <c r="G4226" s="13"/>
      <c r="I4226" s="13"/>
      <c r="J4226" s="13"/>
      <c r="K4226" s="13"/>
      <c r="M4226" s="13"/>
      <c r="N4226" s="13"/>
    </row>
    <row r="4227" spans="1:14" ht="15.75" customHeight="1">
      <c r="A4227" s="2"/>
      <c r="B4227" s="2"/>
      <c r="C4227" s="2"/>
      <c r="G4227" s="13"/>
      <c r="I4227" s="13"/>
      <c r="J4227" s="13"/>
      <c r="K4227" s="13"/>
      <c r="M4227" s="13"/>
      <c r="N4227" s="13"/>
    </row>
    <row r="4228" spans="1:14" ht="15.75" customHeight="1">
      <c r="A4228" s="2"/>
      <c r="B4228" s="2"/>
      <c r="C4228" s="2"/>
      <c r="G4228" s="13"/>
      <c r="I4228" s="13"/>
      <c r="J4228" s="13"/>
      <c r="K4228" s="13"/>
      <c r="M4228" s="13"/>
      <c r="N4228" s="13"/>
    </row>
    <row r="4229" spans="1:14" ht="15.75" customHeight="1">
      <c r="A4229" s="2"/>
      <c r="B4229" s="2"/>
      <c r="C4229" s="2"/>
      <c r="G4229" s="13"/>
      <c r="I4229" s="13"/>
      <c r="J4229" s="13"/>
      <c r="K4229" s="13"/>
      <c r="M4229" s="13"/>
      <c r="N4229" s="13"/>
    </row>
    <row r="4230" spans="1:14" ht="15.75" customHeight="1">
      <c r="A4230" s="2"/>
      <c r="B4230" s="2"/>
      <c r="C4230" s="2"/>
      <c r="G4230" s="13"/>
      <c r="I4230" s="13"/>
      <c r="J4230" s="13"/>
      <c r="K4230" s="13"/>
      <c r="M4230" s="13"/>
      <c r="N4230" s="13"/>
    </row>
    <row r="4231" spans="1:14" ht="15.75" customHeight="1">
      <c r="A4231" s="2"/>
      <c r="B4231" s="2"/>
      <c r="C4231" s="2"/>
      <c r="G4231" s="13"/>
      <c r="I4231" s="13"/>
      <c r="J4231" s="13"/>
      <c r="K4231" s="13"/>
      <c r="M4231" s="13"/>
      <c r="N4231" s="13"/>
    </row>
    <row r="4232" spans="1:14" ht="15.75" customHeight="1">
      <c r="A4232" s="2"/>
      <c r="B4232" s="2"/>
      <c r="C4232" s="2"/>
      <c r="G4232" s="13"/>
      <c r="I4232" s="13"/>
      <c r="J4232" s="13"/>
      <c r="K4232" s="13"/>
      <c r="M4232" s="13"/>
      <c r="N4232" s="13"/>
    </row>
    <row r="4233" spans="1:14" ht="15.75" customHeight="1">
      <c r="A4233" s="2"/>
      <c r="B4233" s="2"/>
      <c r="C4233" s="2"/>
      <c r="G4233" s="13"/>
      <c r="I4233" s="13"/>
      <c r="J4233" s="13"/>
      <c r="K4233" s="13"/>
      <c r="M4233" s="13"/>
      <c r="N4233" s="13"/>
    </row>
    <row r="4234" spans="1:14" ht="15.75" customHeight="1">
      <c r="A4234" s="2"/>
      <c r="B4234" s="2"/>
      <c r="C4234" s="2"/>
      <c r="G4234" s="13"/>
      <c r="I4234" s="13"/>
      <c r="J4234" s="13"/>
      <c r="K4234" s="13"/>
      <c r="M4234" s="13"/>
      <c r="N4234" s="13"/>
    </row>
    <row r="4235" spans="1:14" ht="15.75" customHeight="1">
      <c r="A4235" s="2"/>
      <c r="B4235" s="2"/>
      <c r="C4235" s="2"/>
      <c r="G4235" s="13"/>
      <c r="I4235" s="13"/>
      <c r="J4235" s="13"/>
      <c r="K4235" s="13"/>
      <c r="M4235" s="13"/>
      <c r="N4235" s="13"/>
    </row>
    <row r="4236" spans="1:14" ht="15.75" customHeight="1">
      <c r="A4236" s="2"/>
      <c r="B4236" s="2"/>
      <c r="C4236" s="2"/>
      <c r="G4236" s="13"/>
      <c r="I4236" s="13"/>
      <c r="J4236" s="13"/>
      <c r="K4236" s="13"/>
      <c r="M4236" s="13"/>
      <c r="N4236" s="13"/>
    </row>
    <row r="4237" spans="1:14" ht="15.75" customHeight="1">
      <c r="A4237" s="2"/>
      <c r="B4237" s="2"/>
      <c r="C4237" s="2"/>
      <c r="G4237" s="13"/>
      <c r="I4237" s="13"/>
      <c r="J4237" s="13"/>
      <c r="K4237" s="13"/>
      <c r="M4237" s="13"/>
      <c r="N4237" s="13"/>
    </row>
    <row r="4238" spans="1:14" ht="15.75" customHeight="1">
      <c r="A4238" s="2"/>
      <c r="B4238" s="2"/>
      <c r="C4238" s="2"/>
      <c r="G4238" s="13"/>
      <c r="I4238" s="13"/>
      <c r="J4238" s="13"/>
      <c r="K4238" s="13"/>
      <c r="M4238" s="13"/>
      <c r="N4238" s="13"/>
    </row>
    <row r="4239" spans="1:14" ht="15.75" customHeight="1">
      <c r="A4239" s="2"/>
      <c r="B4239" s="2"/>
      <c r="C4239" s="2"/>
      <c r="G4239" s="13"/>
      <c r="I4239" s="13"/>
      <c r="J4239" s="13"/>
      <c r="K4239" s="13"/>
      <c r="M4239" s="13"/>
      <c r="N4239" s="13"/>
    </row>
    <row r="4240" spans="1:14" ht="15.75" customHeight="1">
      <c r="A4240" s="2"/>
      <c r="B4240" s="2"/>
      <c r="C4240" s="2"/>
      <c r="G4240" s="13"/>
      <c r="I4240" s="13"/>
      <c r="J4240" s="13"/>
      <c r="K4240" s="13"/>
      <c r="M4240" s="13"/>
      <c r="N4240" s="13"/>
    </row>
    <row r="4241" spans="1:14" ht="15.75" customHeight="1">
      <c r="A4241" s="2"/>
      <c r="B4241" s="2"/>
      <c r="C4241" s="2"/>
      <c r="G4241" s="13"/>
      <c r="I4241" s="13"/>
      <c r="J4241" s="13"/>
      <c r="K4241" s="13"/>
      <c r="M4241" s="13"/>
      <c r="N4241" s="13"/>
    </row>
    <row r="4242" spans="1:14" ht="15.75" customHeight="1">
      <c r="A4242" s="2"/>
      <c r="B4242" s="2"/>
      <c r="C4242" s="2"/>
      <c r="G4242" s="13"/>
      <c r="I4242" s="13"/>
      <c r="J4242" s="13"/>
      <c r="K4242" s="13"/>
      <c r="M4242" s="13"/>
      <c r="N4242" s="13"/>
    </row>
    <row r="4243" spans="1:14" ht="15.75" customHeight="1">
      <c r="A4243" s="2"/>
      <c r="B4243" s="2"/>
      <c r="C4243" s="2"/>
      <c r="G4243" s="13"/>
      <c r="I4243" s="13"/>
      <c r="J4243" s="13"/>
      <c r="K4243" s="13"/>
      <c r="M4243" s="13"/>
      <c r="N4243" s="13"/>
    </row>
    <row r="4244" spans="1:14" ht="15.75" customHeight="1">
      <c r="A4244" s="2"/>
      <c r="B4244" s="2"/>
      <c r="C4244" s="2"/>
      <c r="G4244" s="13"/>
      <c r="I4244" s="13"/>
      <c r="J4244" s="13"/>
      <c r="K4244" s="13"/>
      <c r="M4244" s="13"/>
      <c r="N4244" s="13"/>
    </row>
    <row r="4245" spans="1:14" ht="15.75" customHeight="1">
      <c r="A4245" s="2"/>
      <c r="B4245" s="2"/>
      <c r="C4245" s="2"/>
      <c r="G4245" s="13"/>
      <c r="I4245" s="13"/>
      <c r="J4245" s="13"/>
      <c r="K4245" s="13"/>
      <c r="M4245" s="13"/>
      <c r="N4245" s="13"/>
    </row>
    <row r="4246" spans="1:14" ht="15.75" customHeight="1">
      <c r="A4246" s="2"/>
      <c r="B4246" s="2"/>
      <c r="C4246" s="2"/>
      <c r="G4246" s="13"/>
      <c r="I4246" s="13"/>
      <c r="J4246" s="13"/>
      <c r="K4246" s="13"/>
      <c r="M4246" s="13"/>
      <c r="N4246" s="13"/>
    </row>
    <row r="4247" spans="1:14" ht="15.75" customHeight="1">
      <c r="A4247" s="2"/>
      <c r="B4247" s="2"/>
      <c r="C4247" s="2"/>
      <c r="G4247" s="13"/>
      <c r="I4247" s="13"/>
      <c r="J4247" s="13"/>
      <c r="K4247" s="13"/>
      <c r="M4247" s="13"/>
      <c r="N4247" s="13"/>
    </row>
    <row r="4248" spans="1:14" ht="15.75" customHeight="1">
      <c r="A4248" s="2"/>
      <c r="B4248" s="2"/>
      <c r="C4248" s="2"/>
      <c r="G4248" s="13"/>
      <c r="I4248" s="13"/>
      <c r="J4248" s="13"/>
      <c r="K4248" s="13"/>
      <c r="M4248" s="13"/>
      <c r="N4248" s="13"/>
    </row>
    <row r="4249" spans="1:14" ht="15.75" customHeight="1">
      <c r="A4249" s="2"/>
      <c r="B4249" s="2"/>
      <c r="C4249" s="2"/>
      <c r="G4249" s="13"/>
      <c r="I4249" s="13"/>
      <c r="J4249" s="13"/>
      <c r="K4249" s="13"/>
      <c r="M4249" s="13"/>
      <c r="N4249" s="13"/>
    </row>
    <row r="4250" spans="1:14" ht="15.75" customHeight="1">
      <c r="A4250" s="2"/>
      <c r="B4250" s="2"/>
      <c r="C4250" s="2"/>
      <c r="G4250" s="13"/>
      <c r="I4250" s="13"/>
      <c r="J4250" s="13"/>
      <c r="K4250" s="13"/>
      <c r="M4250" s="13"/>
      <c r="N4250" s="13"/>
    </row>
    <row r="4251" spans="1:14" ht="15.75" customHeight="1">
      <c r="A4251" s="2"/>
      <c r="B4251" s="2"/>
      <c r="C4251" s="2"/>
      <c r="G4251" s="13"/>
      <c r="I4251" s="13"/>
      <c r="J4251" s="13"/>
      <c r="K4251" s="13"/>
      <c r="M4251" s="13"/>
      <c r="N4251" s="13"/>
    </row>
    <row r="4252" spans="1:14" ht="15.75" customHeight="1">
      <c r="A4252" s="2"/>
      <c r="B4252" s="2"/>
      <c r="C4252" s="2"/>
      <c r="G4252" s="13"/>
      <c r="I4252" s="13"/>
      <c r="J4252" s="13"/>
      <c r="K4252" s="13"/>
      <c r="M4252" s="13"/>
      <c r="N4252" s="13"/>
    </row>
    <row r="4253" spans="1:14" ht="15.75" customHeight="1">
      <c r="A4253" s="2"/>
      <c r="B4253" s="2"/>
      <c r="C4253" s="2"/>
      <c r="G4253" s="13"/>
      <c r="I4253" s="13"/>
      <c r="J4253" s="13"/>
      <c r="K4253" s="13"/>
      <c r="M4253" s="13"/>
      <c r="N4253" s="13"/>
    </row>
    <row r="4254" spans="1:14" ht="15.75" customHeight="1">
      <c r="A4254" s="2"/>
      <c r="B4254" s="2"/>
      <c r="C4254" s="2"/>
      <c r="G4254" s="13"/>
      <c r="I4254" s="13"/>
      <c r="J4254" s="13"/>
      <c r="K4254" s="13"/>
      <c r="M4254" s="13"/>
      <c r="N4254" s="13"/>
    </row>
    <row r="4255" spans="1:14" ht="15.75" customHeight="1">
      <c r="A4255" s="2"/>
      <c r="B4255" s="2"/>
      <c r="C4255" s="2"/>
      <c r="G4255" s="13"/>
      <c r="I4255" s="13"/>
      <c r="J4255" s="13"/>
      <c r="K4255" s="13"/>
      <c r="M4255" s="13"/>
      <c r="N4255" s="13"/>
    </row>
    <row r="4256" spans="1:14" ht="15.75" customHeight="1">
      <c r="A4256" s="2"/>
      <c r="B4256" s="2"/>
      <c r="C4256" s="2"/>
      <c r="G4256" s="13"/>
      <c r="I4256" s="13"/>
      <c r="J4256" s="13"/>
      <c r="K4256" s="13"/>
      <c r="M4256" s="13"/>
      <c r="N4256" s="13"/>
    </row>
    <row r="4257" spans="1:14" ht="15.75" customHeight="1">
      <c r="A4257" s="2"/>
      <c r="B4257" s="2"/>
      <c r="C4257" s="2"/>
      <c r="G4257" s="13"/>
      <c r="I4257" s="13"/>
      <c r="J4257" s="13"/>
      <c r="K4257" s="13"/>
      <c r="M4257" s="13"/>
      <c r="N4257" s="13"/>
    </row>
    <row r="4258" spans="1:14" ht="15.75" customHeight="1">
      <c r="A4258" s="2"/>
      <c r="B4258" s="2"/>
      <c r="C4258" s="2"/>
      <c r="G4258" s="13"/>
      <c r="I4258" s="13"/>
      <c r="J4258" s="13"/>
      <c r="K4258" s="13"/>
      <c r="M4258" s="13"/>
      <c r="N4258" s="13"/>
    </row>
    <row r="4259" spans="1:14" ht="15.75" customHeight="1">
      <c r="A4259" s="2"/>
      <c r="B4259" s="2"/>
      <c r="C4259" s="2"/>
      <c r="G4259" s="13"/>
      <c r="I4259" s="13"/>
      <c r="J4259" s="13"/>
      <c r="K4259" s="13"/>
      <c r="M4259" s="13"/>
      <c r="N4259" s="13"/>
    </row>
    <row r="4260" spans="1:14" ht="15.75" customHeight="1">
      <c r="A4260" s="2"/>
      <c r="B4260" s="2"/>
      <c r="C4260" s="2"/>
      <c r="G4260" s="13"/>
      <c r="I4260" s="13"/>
      <c r="J4260" s="13"/>
      <c r="K4260" s="13"/>
      <c r="M4260" s="13"/>
      <c r="N4260" s="13"/>
    </row>
    <row r="4261" spans="1:14" ht="15.75" customHeight="1">
      <c r="A4261" s="2"/>
      <c r="B4261" s="2"/>
      <c r="C4261" s="2"/>
      <c r="G4261" s="13"/>
      <c r="I4261" s="13"/>
      <c r="J4261" s="13"/>
      <c r="K4261" s="13"/>
      <c r="M4261" s="13"/>
      <c r="N4261" s="13"/>
    </row>
    <row r="4262" spans="1:14" ht="15.75" customHeight="1">
      <c r="A4262" s="2"/>
      <c r="B4262" s="2"/>
      <c r="C4262" s="2"/>
      <c r="G4262" s="13"/>
      <c r="I4262" s="13"/>
      <c r="J4262" s="13"/>
      <c r="K4262" s="13"/>
      <c r="M4262" s="13"/>
      <c r="N4262" s="13"/>
    </row>
    <row r="4263" spans="1:14" ht="15.75" customHeight="1">
      <c r="A4263" s="2"/>
      <c r="B4263" s="2"/>
      <c r="C4263" s="2"/>
      <c r="G4263" s="13"/>
      <c r="I4263" s="13"/>
      <c r="J4263" s="13"/>
      <c r="K4263" s="13"/>
      <c r="M4263" s="13"/>
      <c r="N4263" s="13"/>
    </row>
    <row r="4264" spans="1:14" ht="15.75" customHeight="1">
      <c r="A4264" s="2"/>
      <c r="B4264" s="2"/>
      <c r="C4264" s="2"/>
      <c r="G4264" s="13"/>
      <c r="I4264" s="13"/>
      <c r="J4264" s="13"/>
      <c r="K4264" s="13"/>
      <c r="M4264" s="13"/>
      <c r="N4264" s="13"/>
    </row>
    <row r="4265" spans="1:14" ht="15.75" customHeight="1">
      <c r="A4265" s="2"/>
      <c r="B4265" s="2"/>
      <c r="C4265" s="2"/>
      <c r="G4265" s="13"/>
      <c r="I4265" s="13"/>
      <c r="J4265" s="13"/>
      <c r="K4265" s="13"/>
      <c r="M4265" s="13"/>
      <c r="N4265" s="13"/>
    </row>
    <row r="4266" spans="1:14" ht="15.75" customHeight="1">
      <c r="A4266" s="2"/>
      <c r="B4266" s="2"/>
      <c r="C4266" s="2"/>
      <c r="G4266" s="13"/>
      <c r="I4266" s="13"/>
      <c r="J4266" s="13"/>
      <c r="K4266" s="13"/>
      <c r="M4266" s="13"/>
      <c r="N4266" s="13"/>
    </row>
    <row r="4267" spans="1:14" ht="15.75" customHeight="1">
      <c r="A4267" s="2"/>
      <c r="B4267" s="2"/>
      <c r="C4267" s="2"/>
      <c r="G4267" s="13"/>
      <c r="I4267" s="13"/>
      <c r="J4267" s="13"/>
      <c r="K4267" s="13"/>
      <c r="M4267" s="13"/>
      <c r="N4267" s="13"/>
    </row>
    <row r="4268" spans="1:14" ht="15.75" customHeight="1">
      <c r="A4268" s="2"/>
      <c r="B4268" s="2"/>
      <c r="C4268" s="2"/>
      <c r="G4268" s="13"/>
      <c r="I4268" s="13"/>
      <c r="J4268" s="13"/>
      <c r="K4268" s="13"/>
      <c r="M4268" s="13"/>
      <c r="N4268" s="13"/>
    </row>
    <row r="4269" spans="1:14" ht="15.75" customHeight="1">
      <c r="A4269" s="2"/>
      <c r="B4269" s="2"/>
      <c r="C4269" s="2"/>
      <c r="G4269" s="13"/>
      <c r="I4269" s="13"/>
      <c r="J4269" s="13"/>
      <c r="K4269" s="13"/>
      <c r="M4269" s="13"/>
      <c r="N4269" s="13"/>
    </row>
    <row r="4270" spans="1:14" ht="15.75" customHeight="1">
      <c r="A4270" s="2"/>
      <c r="B4270" s="2"/>
      <c r="C4270" s="2"/>
      <c r="G4270" s="13"/>
      <c r="I4270" s="13"/>
      <c r="J4270" s="13"/>
      <c r="K4270" s="13"/>
      <c r="M4270" s="13"/>
      <c r="N4270" s="13"/>
    </row>
    <row r="4271" spans="1:14" ht="15.75" customHeight="1">
      <c r="A4271" s="2"/>
      <c r="B4271" s="2"/>
      <c r="C4271" s="2"/>
      <c r="G4271" s="13"/>
      <c r="I4271" s="13"/>
      <c r="J4271" s="13"/>
      <c r="K4271" s="13"/>
      <c r="M4271" s="13"/>
      <c r="N4271" s="13"/>
    </row>
    <row r="4272" spans="1:14" ht="15.75" customHeight="1">
      <c r="A4272" s="2"/>
      <c r="B4272" s="2"/>
      <c r="C4272" s="2"/>
      <c r="G4272" s="13"/>
      <c r="I4272" s="13"/>
      <c r="J4272" s="13"/>
      <c r="K4272" s="13"/>
      <c r="M4272" s="13"/>
      <c r="N4272" s="13"/>
    </row>
    <row r="4273" spans="1:14" ht="15.75" customHeight="1">
      <c r="A4273" s="2"/>
      <c r="B4273" s="2"/>
      <c r="C4273" s="2"/>
      <c r="G4273" s="13"/>
      <c r="I4273" s="13"/>
      <c r="J4273" s="13"/>
      <c r="K4273" s="13"/>
      <c r="M4273" s="13"/>
      <c r="N4273" s="13"/>
    </row>
    <row r="4274" spans="1:14" ht="15.75" customHeight="1">
      <c r="A4274" s="2"/>
      <c r="B4274" s="2"/>
      <c r="C4274" s="2"/>
      <c r="G4274" s="13"/>
      <c r="I4274" s="13"/>
      <c r="J4274" s="13"/>
      <c r="K4274" s="13"/>
      <c r="M4274" s="13"/>
      <c r="N4274" s="13"/>
    </row>
    <row r="4275" spans="1:14" ht="15.75" customHeight="1">
      <c r="A4275" s="2"/>
      <c r="B4275" s="2"/>
      <c r="C4275" s="2"/>
      <c r="G4275" s="13"/>
      <c r="I4275" s="13"/>
      <c r="J4275" s="13"/>
      <c r="K4275" s="13"/>
      <c r="M4275" s="13"/>
      <c r="N4275" s="13"/>
    </row>
    <row r="4276" spans="1:14" ht="15.75" customHeight="1">
      <c r="A4276" s="2"/>
      <c r="B4276" s="2"/>
      <c r="C4276" s="2"/>
      <c r="G4276" s="13"/>
      <c r="I4276" s="13"/>
      <c r="J4276" s="13"/>
      <c r="K4276" s="13"/>
      <c r="M4276" s="13"/>
      <c r="N4276" s="13"/>
    </row>
    <row r="4277" spans="1:14" ht="15.75" customHeight="1">
      <c r="A4277" s="2"/>
      <c r="B4277" s="2"/>
      <c r="C4277" s="2"/>
      <c r="G4277" s="13"/>
      <c r="I4277" s="13"/>
      <c r="J4277" s="13"/>
      <c r="K4277" s="13"/>
      <c r="M4277" s="13"/>
      <c r="N4277" s="13"/>
    </row>
    <row r="4278" spans="1:14" ht="15.75" customHeight="1">
      <c r="A4278" s="2"/>
      <c r="B4278" s="2"/>
      <c r="C4278" s="2"/>
      <c r="G4278" s="13"/>
      <c r="I4278" s="13"/>
      <c r="J4278" s="13"/>
      <c r="K4278" s="13"/>
      <c r="M4278" s="13"/>
      <c r="N4278" s="13"/>
    </row>
    <row r="4279" spans="1:14" ht="15.75" customHeight="1">
      <c r="A4279" s="2"/>
      <c r="B4279" s="2"/>
      <c r="C4279" s="2"/>
      <c r="G4279" s="13"/>
      <c r="I4279" s="13"/>
      <c r="J4279" s="13"/>
      <c r="K4279" s="13"/>
      <c r="M4279" s="13"/>
      <c r="N4279" s="13"/>
    </row>
    <row r="4280" spans="1:14" ht="15.75" customHeight="1">
      <c r="A4280" s="2"/>
      <c r="B4280" s="2"/>
      <c r="C4280" s="2"/>
      <c r="G4280" s="13"/>
      <c r="I4280" s="13"/>
      <c r="J4280" s="13"/>
      <c r="K4280" s="13"/>
      <c r="M4280" s="13"/>
      <c r="N4280" s="13"/>
    </row>
    <row r="4281" spans="1:14" ht="15.75" customHeight="1">
      <c r="A4281" s="2"/>
      <c r="B4281" s="2"/>
      <c r="C4281" s="2"/>
      <c r="G4281" s="13"/>
      <c r="I4281" s="13"/>
      <c r="J4281" s="13"/>
      <c r="K4281" s="13"/>
      <c r="M4281" s="13"/>
      <c r="N4281" s="13"/>
    </row>
    <row r="4282" spans="1:14" ht="15.75" customHeight="1">
      <c r="A4282" s="2"/>
      <c r="B4282" s="2"/>
      <c r="C4282" s="2"/>
      <c r="G4282" s="13"/>
      <c r="I4282" s="13"/>
      <c r="J4282" s="13"/>
      <c r="K4282" s="13"/>
      <c r="M4282" s="13"/>
      <c r="N4282" s="13"/>
    </row>
    <row r="4283" spans="1:14" ht="15.75" customHeight="1">
      <c r="A4283" s="2"/>
      <c r="B4283" s="2"/>
      <c r="C4283" s="2"/>
      <c r="G4283" s="13"/>
      <c r="I4283" s="13"/>
      <c r="J4283" s="13"/>
      <c r="K4283" s="13"/>
      <c r="M4283" s="13"/>
      <c r="N4283" s="13"/>
    </row>
    <row r="4284" spans="1:14" ht="15.75" customHeight="1">
      <c r="A4284" s="2"/>
      <c r="B4284" s="2"/>
      <c r="C4284" s="2"/>
      <c r="G4284" s="13"/>
      <c r="I4284" s="13"/>
      <c r="J4284" s="13"/>
      <c r="K4284" s="13"/>
      <c r="M4284" s="13"/>
      <c r="N4284" s="13"/>
    </row>
    <row r="4285" spans="1:14" ht="15.75" customHeight="1">
      <c r="A4285" s="2"/>
      <c r="B4285" s="2"/>
      <c r="C4285" s="2"/>
      <c r="G4285" s="13"/>
      <c r="I4285" s="13"/>
      <c r="J4285" s="13"/>
      <c r="K4285" s="13"/>
      <c r="M4285" s="13"/>
      <c r="N4285" s="13"/>
    </row>
    <row r="4286" spans="1:14" ht="15.75" customHeight="1">
      <c r="A4286" s="2"/>
      <c r="B4286" s="2"/>
      <c r="C4286" s="2"/>
      <c r="G4286" s="13"/>
      <c r="I4286" s="13"/>
      <c r="J4286" s="13"/>
      <c r="K4286" s="13"/>
      <c r="M4286" s="13"/>
      <c r="N4286" s="13"/>
    </row>
    <row r="4287" spans="1:14" ht="15.75" customHeight="1">
      <c r="A4287" s="2"/>
      <c r="B4287" s="2"/>
      <c r="C4287" s="2"/>
      <c r="G4287" s="13"/>
      <c r="I4287" s="13"/>
      <c r="J4287" s="13"/>
      <c r="K4287" s="13"/>
      <c r="M4287" s="13"/>
      <c r="N4287" s="13"/>
    </row>
    <row r="4288" spans="1:14" ht="15.75" customHeight="1">
      <c r="A4288" s="2"/>
      <c r="B4288" s="2"/>
      <c r="C4288" s="2"/>
      <c r="G4288" s="13"/>
      <c r="I4288" s="13"/>
      <c r="J4288" s="13"/>
      <c r="K4288" s="13"/>
      <c r="M4288" s="13"/>
      <c r="N4288" s="13"/>
    </row>
    <row r="4289" spans="1:14" ht="15.75" customHeight="1">
      <c r="A4289" s="2"/>
      <c r="B4289" s="2"/>
      <c r="C4289" s="2"/>
      <c r="G4289" s="13"/>
      <c r="I4289" s="13"/>
      <c r="J4289" s="13"/>
      <c r="K4289" s="13"/>
      <c r="M4289" s="13"/>
      <c r="N4289" s="13"/>
    </row>
    <row r="4290" spans="1:14" ht="15.75" customHeight="1">
      <c r="A4290" s="2"/>
      <c r="B4290" s="2"/>
      <c r="C4290" s="2"/>
      <c r="G4290" s="13"/>
      <c r="I4290" s="13"/>
      <c r="J4290" s="13"/>
      <c r="K4290" s="13"/>
      <c r="M4290" s="13"/>
      <c r="N4290" s="13"/>
    </row>
    <row r="4291" spans="1:14" ht="15.75" customHeight="1">
      <c r="A4291" s="2"/>
      <c r="B4291" s="2"/>
      <c r="C4291" s="2"/>
      <c r="G4291" s="13"/>
      <c r="I4291" s="13"/>
      <c r="J4291" s="13"/>
      <c r="K4291" s="13"/>
      <c r="M4291" s="13"/>
      <c r="N4291" s="13"/>
    </row>
    <row r="4292" spans="1:14" ht="15.75" customHeight="1">
      <c r="A4292" s="2"/>
      <c r="B4292" s="2"/>
      <c r="C4292" s="2"/>
      <c r="G4292" s="13"/>
      <c r="I4292" s="13"/>
      <c r="J4292" s="13"/>
      <c r="K4292" s="13"/>
      <c r="M4292" s="13"/>
      <c r="N4292" s="13"/>
    </row>
    <row r="4293" spans="1:14" ht="15.75" customHeight="1">
      <c r="A4293" s="2"/>
      <c r="B4293" s="2"/>
      <c r="C4293" s="2"/>
      <c r="G4293" s="13"/>
      <c r="I4293" s="13"/>
      <c r="J4293" s="13"/>
      <c r="K4293" s="13"/>
      <c r="M4293" s="13"/>
      <c r="N4293" s="13"/>
    </row>
    <row r="4294" spans="1:14" ht="15.75" customHeight="1">
      <c r="A4294" s="2"/>
      <c r="B4294" s="2"/>
      <c r="C4294" s="2"/>
      <c r="G4294" s="13"/>
      <c r="I4294" s="13"/>
      <c r="J4294" s="13"/>
      <c r="K4294" s="13"/>
      <c r="M4294" s="13"/>
      <c r="N4294" s="13"/>
    </row>
    <row r="4295" spans="1:14" ht="15.75" customHeight="1">
      <c r="A4295" s="2"/>
      <c r="B4295" s="2"/>
      <c r="C4295" s="2"/>
      <c r="G4295" s="13"/>
      <c r="I4295" s="13"/>
      <c r="J4295" s="13"/>
      <c r="K4295" s="13"/>
      <c r="M4295" s="13"/>
      <c r="N4295" s="13"/>
    </row>
    <row r="4296" spans="1:14" ht="15.75" customHeight="1">
      <c r="A4296" s="2"/>
      <c r="B4296" s="2"/>
      <c r="C4296" s="2"/>
      <c r="G4296" s="13"/>
      <c r="I4296" s="13"/>
      <c r="J4296" s="13"/>
      <c r="K4296" s="13"/>
      <c r="M4296" s="13"/>
      <c r="N4296" s="13"/>
    </row>
    <row r="4297" spans="1:14" ht="15.75" customHeight="1">
      <c r="A4297" s="2"/>
      <c r="B4297" s="2"/>
      <c r="C4297" s="2"/>
      <c r="G4297" s="13"/>
      <c r="I4297" s="13"/>
      <c r="J4297" s="13"/>
      <c r="K4297" s="13"/>
      <c r="M4297" s="13"/>
      <c r="N4297" s="13"/>
    </row>
    <row r="4298" spans="1:14" ht="15.75" customHeight="1">
      <c r="A4298" s="2"/>
      <c r="B4298" s="2"/>
      <c r="C4298" s="2"/>
      <c r="G4298" s="13"/>
      <c r="I4298" s="13"/>
      <c r="J4298" s="13"/>
      <c r="K4298" s="13"/>
      <c r="M4298" s="13"/>
      <c r="N4298" s="13"/>
    </row>
    <row r="4299" spans="1:14" ht="15.75" customHeight="1">
      <c r="A4299" s="2"/>
      <c r="B4299" s="2"/>
      <c r="C4299" s="2"/>
      <c r="G4299" s="13"/>
      <c r="I4299" s="13"/>
      <c r="J4299" s="13"/>
      <c r="K4299" s="13"/>
      <c r="M4299" s="13"/>
      <c r="N4299" s="13"/>
    </row>
    <row r="4300" spans="1:14" ht="15.75" customHeight="1">
      <c r="A4300" s="2"/>
      <c r="B4300" s="2"/>
      <c r="C4300" s="2"/>
      <c r="G4300" s="13"/>
      <c r="I4300" s="13"/>
      <c r="J4300" s="13"/>
      <c r="K4300" s="13"/>
      <c r="M4300" s="13"/>
      <c r="N4300" s="13"/>
    </row>
    <row r="4301" spans="1:14" ht="15.75" customHeight="1">
      <c r="A4301" s="2"/>
      <c r="B4301" s="2"/>
      <c r="C4301" s="2"/>
      <c r="G4301" s="13"/>
      <c r="I4301" s="13"/>
      <c r="J4301" s="13"/>
      <c r="K4301" s="13"/>
      <c r="M4301" s="13"/>
      <c r="N4301" s="13"/>
    </row>
    <row r="4302" spans="1:14" ht="15.75" customHeight="1">
      <c r="A4302" s="2"/>
      <c r="B4302" s="2"/>
      <c r="C4302" s="2"/>
      <c r="G4302" s="13"/>
      <c r="I4302" s="13"/>
      <c r="J4302" s="13"/>
      <c r="K4302" s="13"/>
      <c r="M4302" s="13"/>
      <c r="N4302" s="13"/>
    </row>
    <row r="4303" spans="1:14" ht="15.75" customHeight="1">
      <c r="A4303" s="2"/>
      <c r="B4303" s="2"/>
      <c r="C4303" s="2"/>
      <c r="G4303" s="13"/>
      <c r="I4303" s="13"/>
      <c r="J4303" s="13"/>
      <c r="K4303" s="13"/>
      <c r="M4303" s="13"/>
      <c r="N4303" s="13"/>
    </row>
    <row r="4304" spans="1:14" ht="15.75" customHeight="1">
      <c r="A4304" s="2"/>
      <c r="B4304" s="2"/>
      <c r="C4304" s="2"/>
      <c r="G4304" s="13"/>
      <c r="I4304" s="13"/>
      <c r="J4304" s="13"/>
      <c r="K4304" s="13"/>
      <c r="M4304" s="13"/>
      <c r="N4304" s="13"/>
    </row>
    <row r="4305" spans="1:14" ht="15.75" customHeight="1">
      <c r="A4305" s="2"/>
      <c r="B4305" s="2"/>
      <c r="C4305" s="2"/>
      <c r="G4305" s="13"/>
      <c r="I4305" s="13"/>
      <c r="J4305" s="13"/>
      <c r="K4305" s="13"/>
      <c r="M4305" s="13"/>
      <c r="N4305" s="13"/>
    </row>
    <row r="4306" spans="1:14" ht="15.75" customHeight="1">
      <c r="A4306" s="2"/>
      <c r="B4306" s="2"/>
      <c r="C4306" s="2"/>
      <c r="G4306" s="13"/>
      <c r="I4306" s="13"/>
      <c r="J4306" s="13"/>
      <c r="K4306" s="13"/>
      <c r="M4306" s="13"/>
      <c r="N4306" s="13"/>
    </row>
    <row r="4307" spans="1:14" ht="15.75" customHeight="1">
      <c r="A4307" s="2"/>
      <c r="B4307" s="2"/>
      <c r="C4307" s="2"/>
      <c r="G4307" s="13"/>
      <c r="I4307" s="13"/>
      <c r="J4307" s="13"/>
      <c r="K4307" s="13"/>
      <c r="M4307" s="13"/>
      <c r="N4307" s="13"/>
    </row>
    <row r="4308" spans="1:14" ht="15.75" customHeight="1">
      <c r="A4308" s="2"/>
      <c r="B4308" s="2"/>
      <c r="C4308" s="2"/>
      <c r="G4308" s="13"/>
      <c r="I4308" s="13"/>
      <c r="J4308" s="13"/>
      <c r="K4308" s="13"/>
      <c r="M4308" s="13"/>
      <c r="N4308" s="13"/>
    </row>
    <row r="4309" spans="1:14" ht="15.75" customHeight="1">
      <c r="A4309" s="2"/>
      <c r="B4309" s="2"/>
      <c r="C4309" s="2"/>
      <c r="G4309" s="13"/>
      <c r="I4309" s="13"/>
      <c r="J4309" s="13"/>
      <c r="K4309" s="13"/>
      <c r="M4309" s="13"/>
      <c r="N4309" s="13"/>
    </row>
    <row r="4310" spans="1:14" ht="15.75" customHeight="1">
      <c r="A4310" s="2"/>
      <c r="B4310" s="2"/>
      <c r="C4310" s="2"/>
      <c r="G4310" s="13"/>
      <c r="I4310" s="13"/>
      <c r="J4310" s="13"/>
      <c r="K4310" s="13"/>
      <c r="M4310" s="13"/>
      <c r="N4310" s="13"/>
    </row>
    <row r="4311" spans="1:14" ht="15.75" customHeight="1">
      <c r="A4311" s="2"/>
      <c r="B4311" s="2"/>
      <c r="C4311" s="2"/>
      <c r="G4311" s="13"/>
      <c r="I4311" s="13"/>
      <c r="J4311" s="13"/>
      <c r="K4311" s="13"/>
      <c r="M4311" s="13"/>
      <c r="N4311" s="13"/>
    </row>
    <row r="4312" spans="1:14" ht="15.75" customHeight="1">
      <c r="A4312" s="2"/>
      <c r="B4312" s="2"/>
      <c r="C4312" s="2"/>
      <c r="G4312" s="13"/>
      <c r="I4312" s="13"/>
      <c r="J4312" s="13"/>
      <c r="K4312" s="13"/>
      <c r="M4312" s="13"/>
      <c r="N4312" s="13"/>
    </row>
    <row r="4313" spans="1:14" ht="15.75" customHeight="1">
      <c r="A4313" s="2"/>
      <c r="B4313" s="2"/>
      <c r="C4313" s="2"/>
      <c r="G4313" s="13"/>
      <c r="I4313" s="13"/>
      <c r="J4313" s="13"/>
      <c r="K4313" s="13"/>
      <c r="M4313" s="13"/>
      <c r="N4313" s="13"/>
    </row>
    <row r="4314" spans="1:14" ht="15.75" customHeight="1">
      <c r="A4314" s="2"/>
      <c r="B4314" s="2"/>
      <c r="C4314" s="2"/>
      <c r="G4314" s="13"/>
      <c r="I4314" s="13"/>
      <c r="J4314" s="13"/>
      <c r="K4314" s="13"/>
      <c r="M4314" s="13"/>
      <c r="N4314" s="13"/>
    </row>
    <row r="4315" spans="1:14" ht="15.75" customHeight="1">
      <c r="A4315" s="2"/>
      <c r="B4315" s="2"/>
      <c r="C4315" s="2"/>
      <c r="G4315" s="13"/>
      <c r="I4315" s="13"/>
      <c r="J4315" s="13"/>
      <c r="K4315" s="13"/>
      <c r="M4315" s="13"/>
      <c r="N4315" s="13"/>
    </row>
    <row r="4316" spans="1:14" ht="15.75" customHeight="1">
      <c r="A4316" s="2"/>
      <c r="B4316" s="2"/>
      <c r="C4316" s="2"/>
      <c r="G4316" s="13"/>
      <c r="I4316" s="13"/>
      <c r="J4316" s="13"/>
      <c r="K4316" s="13"/>
      <c r="M4316" s="13"/>
      <c r="N4316" s="13"/>
    </row>
    <row r="4317" spans="1:14" ht="15.75" customHeight="1">
      <c r="A4317" s="2"/>
      <c r="B4317" s="2"/>
      <c r="C4317" s="2"/>
      <c r="G4317" s="13"/>
      <c r="I4317" s="13"/>
      <c r="J4317" s="13"/>
      <c r="K4317" s="13"/>
      <c r="M4317" s="13"/>
      <c r="N4317" s="13"/>
    </row>
    <row r="4318" spans="1:14" ht="15.75" customHeight="1">
      <c r="A4318" s="2"/>
      <c r="B4318" s="2"/>
      <c r="C4318" s="2"/>
      <c r="G4318" s="13"/>
      <c r="I4318" s="13"/>
      <c r="J4318" s="13"/>
      <c r="K4318" s="13"/>
      <c r="M4318" s="13"/>
      <c r="N4318" s="13"/>
    </row>
    <row r="4319" spans="1:14" ht="15.75" customHeight="1">
      <c r="A4319" s="2"/>
      <c r="B4319" s="2"/>
      <c r="C4319" s="2"/>
      <c r="G4319" s="13"/>
      <c r="I4319" s="13"/>
      <c r="J4319" s="13"/>
      <c r="K4319" s="13"/>
      <c r="M4319" s="13"/>
      <c r="N4319" s="13"/>
    </row>
    <row r="4320" spans="1:14" ht="15.75" customHeight="1">
      <c r="A4320" s="2"/>
      <c r="B4320" s="2"/>
      <c r="C4320" s="2"/>
      <c r="G4320" s="13"/>
      <c r="I4320" s="13"/>
      <c r="J4320" s="13"/>
      <c r="K4320" s="13"/>
      <c r="M4320" s="13"/>
      <c r="N4320" s="13"/>
    </row>
    <row r="4321" spans="1:14" ht="15.75" customHeight="1">
      <c r="A4321" s="2"/>
      <c r="B4321" s="2"/>
      <c r="C4321" s="2"/>
      <c r="G4321" s="13"/>
      <c r="I4321" s="13"/>
      <c r="J4321" s="13"/>
      <c r="K4321" s="13"/>
      <c r="M4321" s="13"/>
      <c r="N4321" s="13"/>
    </row>
    <row r="4322" spans="1:14" ht="15.75" customHeight="1">
      <c r="A4322" s="2"/>
      <c r="B4322" s="2"/>
      <c r="C4322" s="2"/>
      <c r="G4322" s="13"/>
      <c r="I4322" s="13"/>
      <c r="J4322" s="13"/>
      <c r="K4322" s="13"/>
      <c r="M4322" s="13"/>
      <c r="N4322" s="13"/>
    </row>
    <row r="4323" spans="1:14" ht="15.75" customHeight="1">
      <c r="A4323" s="2"/>
      <c r="B4323" s="2"/>
      <c r="C4323" s="2"/>
      <c r="G4323" s="13"/>
      <c r="I4323" s="13"/>
      <c r="J4323" s="13"/>
      <c r="K4323" s="13"/>
      <c r="M4323" s="13"/>
      <c r="N4323" s="13"/>
    </row>
    <row r="4324" spans="1:14" ht="15.75" customHeight="1">
      <c r="A4324" s="2"/>
      <c r="B4324" s="2"/>
      <c r="C4324" s="2"/>
      <c r="G4324" s="13"/>
      <c r="I4324" s="13"/>
      <c r="J4324" s="13"/>
      <c r="K4324" s="13"/>
      <c r="M4324" s="13"/>
      <c r="N4324" s="13"/>
    </row>
    <row r="4325" spans="1:14" ht="15.75" customHeight="1">
      <c r="A4325" s="2"/>
      <c r="B4325" s="2"/>
      <c r="C4325" s="2"/>
      <c r="G4325" s="13"/>
      <c r="I4325" s="13"/>
      <c r="J4325" s="13"/>
      <c r="K4325" s="13"/>
      <c r="M4325" s="13"/>
      <c r="N4325" s="13"/>
    </row>
    <row r="4326" spans="1:14" ht="15.75" customHeight="1">
      <c r="A4326" s="2"/>
      <c r="B4326" s="2"/>
      <c r="C4326" s="2"/>
      <c r="G4326" s="13"/>
      <c r="I4326" s="13"/>
      <c r="J4326" s="13"/>
      <c r="K4326" s="13"/>
      <c r="M4326" s="13"/>
      <c r="N4326" s="13"/>
    </row>
    <row r="4327" spans="1:14" ht="15.75" customHeight="1">
      <c r="A4327" s="2"/>
      <c r="B4327" s="2"/>
      <c r="C4327" s="2"/>
      <c r="G4327" s="13"/>
      <c r="I4327" s="13"/>
      <c r="J4327" s="13"/>
      <c r="K4327" s="13"/>
      <c r="M4327" s="13"/>
      <c r="N4327" s="13"/>
    </row>
    <row r="4328" spans="1:14" ht="15.75" customHeight="1">
      <c r="A4328" s="2"/>
      <c r="B4328" s="2"/>
      <c r="C4328" s="2"/>
      <c r="G4328" s="13"/>
      <c r="I4328" s="13"/>
      <c r="J4328" s="13"/>
      <c r="K4328" s="13"/>
      <c r="M4328" s="13"/>
      <c r="N4328" s="13"/>
    </row>
    <row r="4329" spans="1:14" ht="15.75" customHeight="1">
      <c r="A4329" s="2"/>
      <c r="B4329" s="2"/>
      <c r="C4329" s="2"/>
      <c r="G4329" s="13"/>
      <c r="I4329" s="13"/>
      <c r="J4329" s="13"/>
      <c r="K4329" s="13"/>
      <c r="M4329" s="13"/>
      <c r="N4329" s="13"/>
    </row>
    <row r="4330" spans="1:14" ht="15.75" customHeight="1">
      <c r="A4330" s="2"/>
      <c r="B4330" s="2"/>
      <c r="C4330" s="2"/>
      <c r="G4330" s="13"/>
      <c r="I4330" s="13"/>
      <c r="J4330" s="13"/>
      <c r="K4330" s="13"/>
      <c r="M4330" s="13"/>
      <c r="N4330" s="13"/>
    </row>
    <row r="4331" spans="1:14" ht="15.75" customHeight="1">
      <c r="A4331" s="2"/>
      <c r="B4331" s="2"/>
      <c r="C4331" s="2"/>
      <c r="G4331" s="13"/>
      <c r="I4331" s="13"/>
      <c r="J4331" s="13"/>
      <c r="K4331" s="13"/>
      <c r="M4331" s="13"/>
      <c r="N4331" s="13"/>
    </row>
    <row r="4332" spans="1:14" ht="15.75" customHeight="1">
      <c r="A4332" s="2"/>
      <c r="B4332" s="2"/>
      <c r="C4332" s="2"/>
      <c r="G4332" s="13"/>
      <c r="I4332" s="13"/>
      <c r="J4332" s="13"/>
      <c r="K4332" s="13"/>
      <c r="M4332" s="13"/>
      <c r="N4332" s="13"/>
    </row>
    <row r="4333" spans="1:14" ht="15.75" customHeight="1">
      <c r="A4333" s="2"/>
      <c r="B4333" s="2"/>
      <c r="C4333" s="2"/>
      <c r="G4333" s="13"/>
      <c r="I4333" s="13"/>
      <c r="J4333" s="13"/>
      <c r="K4333" s="13"/>
      <c r="M4333" s="13"/>
      <c r="N4333" s="13"/>
    </row>
    <row r="4334" spans="1:14" ht="15.75" customHeight="1">
      <c r="A4334" s="2"/>
      <c r="B4334" s="2"/>
      <c r="C4334" s="2"/>
      <c r="G4334" s="13"/>
      <c r="I4334" s="13"/>
      <c r="J4334" s="13"/>
      <c r="K4334" s="13"/>
      <c r="M4334" s="13"/>
      <c r="N4334" s="13"/>
    </row>
    <row r="4335" spans="1:14" ht="15.75" customHeight="1">
      <c r="A4335" s="2"/>
      <c r="B4335" s="2"/>
      <c r="C4335" s="2"/>
      <c r="G4335" s="13"/>
      <c r="I4335" s="13"/>
      <c r="J4335" s="13"/>
      <c r="K4335" s="13"/>
      <c r="M4335" s="13"/>
      <c r="N4335" s="13"/>
    </row>
    <row r="4336" spans="1:14" ht="15.75" customHeight="1">
      <c r="A4336" s="2"/>
      <c r="B4336" s="2"/>
      <c r="C4336" s="2"/>
      <c r="G4336" s="13"/>
      <c r="I4336" s="13"/>
      <c r="J4336" s="13"/>
      <c r="K4336" s="13"/>
      <c r="M4336" s="13"/>
      <c r="N4336" s="13"/>
    </row>
    <row r="4337" spans="1:14" ht="15.75" customHeight="1">
      <c r="A4337" s="2"/>
      <c r="B4337" s="2"/>
      <c r="C4337" s="2"/>
      <c r="G4337" s="13"/>
      <c r="I4337" s="13"/>
      <c r="J4337" s="13"/>
      <c r="K4337" s="13"/>
      <c r="M4337" s="13"/>
      <c r="N4337" s="13"/>
    </row>
    <row r="4338" spans="1:14" ht="15.75" customHeight="1">
      <c r="A4338" s="2"/>
      <c r="B4338" s="2"/>
      <c r="C4338" s="2"/>
      <c r="G4338" s="13"/>
      <c r="I4338" s="13"/>
      <c r="J4338" s="13"/>
      <c r="K4338" s="13"/>
      <c r="M4338" s="13"/>
      <c r="N4338" s="13"/>
    </row>
    <row r="4339" spans="1:14" ht="15.75" customHeight="1">
      <c r="A4339" s="2"/>
      <c r="B4339" s="2"/>
      <c r="C4339" s="2"/>
      <c r="G4339" s="13"/>
      <c r="I4339" s="13"/>
      <c r="J4339" s="13"/>
      <c r="K4339" s="13"/>
      <c r="M4339" s="13"/>
      <c r="N4339" s="13"/>
    </row>
    <row r="4340" spans="1:14" ht="15.75" customHeight="1">
      <c r="A4340" s="2"/>
      <c r="B4340" s="2"/>
      <c r="C4340" s="2"/>
      <c r="G4340" s="13"/>
      <c r="I4340" s="13"/>
      <c r="J4340" s="13"/>
      <c r="K4340" s="13"/>
      <c r="M4340" s="13"/>
      <c r="N4340" s="13"/>
    </row>
    <row r="4341" spans="1:14" ht="15.75" customHeight="1">
      <c r="A4341" s="2"/>
      <c r="B4341" s="2"/>
      <c r="C4341" s="2"/>
      <c r="G4341" s="13"/>
      <c r="I4341" s="13"/>
      <c r="J4341" s="13"/>
      <c r="K4341" s="13"/>
      <c r="M4341" s="13"/>
      <c r="N4341" s="13"/>
    </row>
    <row r="4342" spans="1:14" ht="15.75" customHeight="1">
      <c r="A4342" s="2"/>
      <c r="B4342" s="2"/>
      <c r="C4342" s="2"/>
      <c r="G4342" s="13"/>
      <c r="I4342" s="13"/>
      <c r="J4342" s="13"/>
      <c r="K4342" s="13"/>
      <c r="M4342" s="13"/>
      <c r="N4342" s="13"/>
    </row>
    <row r="4343" spans="1:14" ht="15.75" customHeight="1">
      <c r="A4343" s="2"/>
      <c r="B4343" s="2"/>
      <c r="C4343" s="2"/>
      <c r="G4343" s="13"/>
      <c r="I4343" s="13"/>
      <c r="J4343" s="13"/>
      <c r="K4343" s="13"/>
      <c r="M4343" s="13"/>
      <c r="N4343" s="13"/>
    </row>
    <row r="4344" spans="1:14" ht="15.75" customHeight="1">
      <c r="A4344" s="2"/>
      <c r="B4344" s="2"/>
      <c r="C4344" s="2"/>
      <c r="G4344" s="13"/>
      <c r="I4344" s="13"/>
      <c r="J4344" s="13"/>
      <c r="K4344" s="13"/>
      <c r="M4344" s="13"/>
      <c r="N4344" s="13"/>
    </row>
    <row r="4345" spans="1:14" ht="15.75" customHeight="1">
      <c r="A4345" s="2"/>
      <c r="B4345" s="2"/>
      <c r="C4345" s="2"/>
      <c r="G4345" s="13"/>
      <c r="I4345" s="13"/>
      <c r="J4345" s="13"/>
      <c r="K4345" s="13"/>
      <c r="M4345" s="13"/>
      <c r="N4345" s="13"/>
    </row>
    <row r="4346" spans="1:14" ht="15.75" customHeight="1">
      <c r="A4346" s="2"/>
      <c r="B4346" s="2"/>
      <c r="C4346" s="2"/>
      <c r="G4346" s="13"/>
      <c r="I4346" s="13"/>
      <c r="J4346" s="13"/>
      <c r="K4346" s="13"/>
      <c r="M4346" s="13"/>
      <c r="N4346" s="13"/>
    </row>
    <row r="4347" spans="1:14" ht="15.75" customHeight="1">
      <c r="A4347" s="2"/>
      <c r="B4347" s="2"/>
      <c r="C4347" s="2"/>
      <c r="G4347" s="13"/>
      <c r="I4347" s="13"/>
      <c r="J4347" s="13"/>
      <c r="K4347" s="13"/>
      <c r="M4347" s="13"/>
      <c r="N4347" s="13"/>
    </row>
    <row r="4348" spans="1:14" ht="15.75" customHeight="1">
      <c r="A4348" s="2"/>
      <c r="B4348" s="2"/>
      <c r="C4348" s="2"/>
      <c r="G4348" s="13"/>
      <c r="I4348" s="13"/>
      <c r="J4348" s="13"/>
      <c r="K4348" s="13"/>
      <c r="M4348" s="13"/>
      <c r="N4348" s="13"/>
    </row>
    <row r="4349" spans="1:14" ht="15.75" customHeight="1">
      <c r="A4349" s="2"/>
      <c r="B4349" s="2"/>
      <c r="C4349" s="2"/>
      <c r="G4349" s="13"/>
      <c r="I4349" s="13"/>
      <c r="J4349" s="13"/>
      <c r="K4349" s="13"/>
      <c r="M4349" s="13"/>
      <c r="N4349" s="13"/>
    </row>
    <row r="4350" spans="1:14" ht="15.75" customHeight="1">
      <c r="A4350" s="2"/>
      <c r="B4350" s="2"/>
      <c r="C4350" s="2"/>
      <c r="G4350" s="13"/>
      <c r="I4350" s="13"/>
      <c r="J4350" s="13"/>
      <c r="K4350" s="13"/>
      <c r="M4350" s="13"/>
      <c r="N4350" s="13"/>
    </row>
    <row r="4351" spans="1:14" ht="15.75" customHeight="1">
      <c r="A4351" s="2"/>
      <c r="B4351" s="2"/>
      <c r="C4351" s="2"/>
      <c r="G4351" s="13"/>
      <c r="I4351" s="13"/>
      <c r="J4351" s="13"/>
      <c r="K4351" s="13"/>
      <c r="M4351" s="13"/>
      <c r="N4351" s="13"/>
    </row>
    <row r="4352" spans="1:14" ht="15.75" customHeight="1">
      <c r="A4352" s="2"/>
      <c r="B4352" s="2"/>
      <c r="C4352" s="2"/>
      <c r="G4352" s="13"/>
      <c r="I4352" s="13"/>
      <c r="J4352" s="13"/>
      <c r="K4352" s="13"/>
      <c r="M4352" s="13"/>
      <c r="N4352" s="13"/>
    </row>
    <row r="4353" spans="1:14" ht="15.75" customHeight="1">
      <c r="A4353" s="2"/>
      <c r="B4353" s="2"/>
      <c r="C4353" s="2"/>
      <c r="G4353" s="13"/>
      <c r="I4353" s="13"/>
      <c r="J4353" s="13"/>
      <c r="K4353" s="13"/>
      <c r="M4353" s="13"/>
      <c r="N4353" s="13"/>
    </row>
    <row r="4354" spans="1:14" ht="15.75" customHeight="1">
      <c r="A4354" s="2"/>
      <c r="B4354" s="2"/>
      <c r="C4354" s="2"/>
      <c r="G4354" s="13"/>
      <c r="I4354" s="13"/>
      <c r="J4354" s="13"/>
      <c r="K4354" s="13"/>
      <c r="M4354" s="13"/>
      <c r="N4354" s="13"/>
    </row>
    <row r="4355" spans="1:14" ht="15.75" customHeight="1">
      <c r="A4355" s="2"/>
      <c r="B4355" s="2"/>
      <c r="C4355" s="2"/>
      <c r="G4355" s="13"/>
      <c r="I4355" s="13"/>
      <c r="J4355" s="13"/>
      <c r="K4355" s="13"/>
      <c r="M4355" s="13"/>
      <c r="N4355" s="13"/>
    </row>
    <row r="4356" spans="1:14" ht="15.75" customHeight="1">
      <c r="A4356" s="2"/>
      <c r="B4356" s="2"/>
      <c r="C4356" s="2"/>
      <c r="G4356" s="13"/>
      <c r="I4356" s="13"/>
      <c r="J4356" s="13"/>
      <c r="K4356" s="13"/>
      <c r="M4356" s="13"/>
      <c r="N4356" s="13"/>
    </row>
    <row r="4357" spans="1:14" ht="15.75" customHeight="1">
      <c r="A4357" s="2"/>
      <c r="B4357" s="2"/>
      <c r="C4357" s="2"/>
      <c r="G4357" s="13"/>
      <c r="I4357" s="13"/>
      <c r="J4357" s="13"/>
      <c r="K4357" s="13"/>
      <c r="M4357" s="13"/>
      <c r="N4357" s="13"/>
    </row>
    <row r="4358" spans="1:14" ht="15.75" customHeight="1">
      <c r="A4358" s="2"/>
      <c r="B4358" s="2"/>
      <c r="C4358" s="2"/>
      <c r="G4358" s="13"/>
      <c r="I4358" s="13"/>
      <c r="J4358" s="13"/>
      <c r="K4358" s="13"/>
      <c r="M4358" s="13"/>
      <c r="N4358" s="13"/>
    </row>
    <row r="4359" spans="1:14" ht="15.75" customHeight="1">
      <c r="A4359" s="2"/>
      <c r="B4359" s="2"/>
      <c r="C4359" s="2"/>
      <c r="G4359" s="13"/>
      <c r="I4359" s="13"/>
      <c r="J4359" s="13"/>
      <c r="K4359" s="13"/>
      <c r="M4359" s="13"/>
      <c r="N4359" s="13"/>
    </row>
    <row r="4360" spans="1:14" ht="15.75" customHeight="1">
      <c r="A4360" s="2"/>
      <c r="B4360" s="2"/>
      <c r="C4360" s="2"/>
      <c r="G4360" s="13"/>
      <c r="I4360" s="13"/>
      <c r="J4360" s="13"/>
      <c r="K4360" s="13"/>
      <c r="M4360" s="13"/>
      <c r="N4360" s="13"/>
    </row>
    <row r="4361" spans="1:14" ht="15.75" customHeight="1">
      <c r="A4361" s="2"/>
      <c r="B4361" s="2"/>
      <c r="C4361" s="2"/>
      <c r="G4361" s="13"/>
      <c r="I4361" s="13"/>
      <c r="J4361" s="13"/>
      <c r="K4361" s="13"/>
      <c r="M4361" s="13"/>
      <c r="N4361" s="13"/>
    </row>
    <row r="4362" spans="1:14" ht="15.75" customHeight="1">
      <c r="A4362" s="2"/>
      <c r="B4362" s="2"/>
      <c r="C4362" s="2"/>
      <c r="G4362" s="13"/>
      <c r="I4362" s="13"/>
      <c r="J4362" s="13"/>
      <c r="K4362" s="13"/>
      <c r="M4362" s="13"/>
      <c r="N4362" s="13"/>
    </row>
    <row r="4363" spans="1:14" ht="15.75" customHeight="1">
      <c r="A4363" s="2"/>
      <c r="B4363" s="2"/>
      <c r="C4363" s="2"/>
      <c r="G4363" s="13"/>
      <c r="I4363" s="13"/>
      <c r="J4363" s="13"/>
      <c r="K4363" s="13"/>
      <c r="M4363" s="13"/>
      <c r="N4363" s="13"/>
    </row>
    <row r="4364" spans="1:14" ht="15.75" customHeight="1">
      <c r="A4364" s="2"/>
      <c r="B4364" s="2"/>
      <c r="C4364" s="2"/>
      <c r="G4364" s="13"/>
      <c r="I4364" s="13"/>
      <c r="J4364" s="13"/>
      <c r="K4364" s="13"/>
      <c r="M4364" s="13"/>
      <c r="N4364" s="13"/>
    </row>
    <row r="4365" spans="1:14" ht="15.75" customHeight="1">
      <c r="A4365" s="2"/>
      <c r="B4365" s="2"/>
      <c r="C4365" s="2"/>
      <c r="G4365" s="13"/>
      <c r="I4365" s="13"/>
      <c r="J4365" s="13"/>
      <c r="K4365" s="13"/>
      <c r="M4365" s="13"/>
      <c r="N4365" s="13"/>
    </row>
    <row r="4366" spans="1:14" ht="15.75" customHeight="1">
      <c r="A4366" s="2"/>
      <c r="B4366" s="2"/>
      <c r="C4366" s="2"/>
      <c r="G4366" s="13"/>
      <c r="I4366" s="13"/>
      <c r="J4366" s="13"/>
      <c r="K4366" s="13"/>
      <c r="M4366" s="13"/>
      <c r="N4366" s="13"/>
    </row>
    <row r="4367" spans="1:14" ht="15.75" customHeight="1">
      <c r="A4367" s="2"/>
      <c r="B4367" s="2"/>
      <c r="C4367" s="2"/>
      <c r="G4367" s="13"/>
      <c r="I4367" s="13"/>
      <c r="J4367" s="13"/>
      <c r="K4367" s="13"/>
      <c r="M4367" s="13"/>
      <c r="N4367" s="13"/>
    </row>
    <row r="4368" spans="1:14" ht="15.75" customHeight="1">
      <c r="A4368" s="2"/>
      <c r="B4368" s="2"/>
      <c r="C4368" s="2"/>
      <c r="G4368" s="13"/>
      <c r="I4368" s="13"/>
      <c r="J4368" s="13"/>
      <c r="K4368" s="13"/>
      <c r="M4368" s="13"/>
      <c r="N4368" s="13"/>
    </row>
    <row r="4369" spans="1:14" ht="15.75" customHeight="1">
      <c r="A4369" s="2"/>
      <c r="B4369" s="2"/>
      <c r="C4369" s="2"/>
      <c r="G4369" s="13"/>
      <c r="I4369" s="13"/>
      <c r="J4369" s="13"/>
      <c r="K4369" s="13"/>
      <c r="M4369" s="13"/>
      <c r="N4369" s="13"/>
    </row>
    <row r="4370" spans="1:14" ht="15.75" customHeight="1">
      <c r="A4370" s="2"/>
      <c r="B4370" s="2"/>
      <c r="C4370" s="2"/>
      <c r="G4370" s="13"/>
      <c r="I4370" s="13"/>
      <c r="J4370" s="13"/>
      <c r="K4370" s="13"/>
      <c r="M4370" s="13"/>
      <c r="N4370" s="13"/>
    </row>
    <row r="4371" spans="1:14" ht="15.75" customHeight="1">
      <c r="A4371" s="2"/>
      <c r="B4371" s="2"/>
      <c r="C4371" s="2"/>
      <c r="G4371" s="13"/>
      <c r="I4371" s="13"/>
      <c r="J4371" s="13"/>
      <c r="K4371" s="13"/>
      <c r="M4371" s="13"/>
      <c r="N4371" s="13"/>
    </row>
    <row r="4372" spans="1:14" ht="15.75" customHeight="1">
      <c r="A4372" s="2"/>
      <c r="B4372" s="2"/>
      <c r="C4372" s="2"/>
      <c r="G4372" s="13"/>
      <c r="I4372" s="13"/>
      <c r="J4372" s="13"/>
      <c r="K4372" s="13"/>
      <c r="M4372" s="13"/>
      <c r="N4372" s="13"/>
    </row>
    <row r="4373" spans="1:14" ht="15.75" customHeight="1">
      <c r="A4373" s="2"/>
      <c r="B4373" s="2"/>
      <c r="C4373" s="2"/>
      <c r="G4373" s="13"/>
      <c r="I4373" s="13"/>
      <c r="J4373" s="13"/>
      <c r="K4373" s="13"/>
      <c r="M4373" s="13"/>
      <c r="N4373" s="13"/>
    </row>
    <row r="4374" spans="1:14" ht="15.75" customHeight="1">
      <c r="A4374" s="2"/>
      <c r="B4374" s="2"/>
      <c r="C4374" s="2"/>
      <c r="G4374" s="13"/>
      <c r="I4374" s="13"/>
      <c r="J4374" s="13"/>
      <c r="K4374" s="13"/>
      <c r="M4374" s="13"/>
      <c r="N4374" s="13"/>
    </row>
    <row r="4375" spans="1:14" ht="15.75" customHeight="1">
      <c r="A4375" s="2"/>
      <c r="B4375" s="2"/>
      <c r="C4375" s="2"/>
      <c r="G4375" s="13"/>
      <c r="I4375" s="13"/>
      <c r="J4375" s="13"/>
      <c r="K4375" s="13"/>
      <c r="M4375" s="13"/>
      <c r="N4375" s="13"/>
    </row>
    <row r="4376" spans="1:14" ht="15.75" customHeight="1">
      <c r="A4376" s="2"/>
      <c r="B4376" s="2"/>
      <c r="C4376" s="2"/>
      <c r="G4376" s="13"/>
      <c r="I4376" s="13"/>
      <c r="J4376" s="13"/>
      <c r="K4376" s="13"/>
      <c r="M4376" s="13"/>
      <c r="N4376" s="13"/>
    </row>
    <row r="4377" spans="1:14" ht="15.75" customHeight="1">
      <c r="A4377" s="2"/>
      <c r="B4377" s="2"/>
      <c r="C4377" s="2"/>
      <c r="G4377" s="13"/>
      <c r="I4377" s="13"/>
      <c r="J4377" s="13"/>
      <c r="K4377" s="13"/>
      <c r="M4377" s="13"/>
      <c r="N4377" s="13"/>
    </row>
    <row r="4378" spans="1:14" ht="15.75" customHeight="1">
      <c r="A4378" s="2"/>
      <c r="B4378" s="2"/>
      <c r="C4378" s="2"/>
      <c r="G4378" s="13"/>
      <c r="I4378" s="13"/>
      <c r="J4378" s="13"/>
      <c r="K4378" s="13"/>
      <c r="M4378" s="13"/>
      <c r="N4378" s="13"/>
    </row>
    <row r="4379" spans="1:14" ht="15.75" customHeight="1">
      <c r="A4379" s="2"/>
      <c r="B4379" s="2"/>
      <c r="C4379" s="2"/>
      <c r="G4379" s="13"/>
      <c r="I4379" s="13"/>
      <c r="J4379" s="13"/>
      <c r="K4379" s="13"/>
      <c r="M4379" s="13"/>
      <c r="N4379" s="13"/>
    </row>
    <row r="4380" spans="1:14" ht="15.75" customHeight="1">
      <c r="A4380" s="2"/>
      <c r="B4380" s="2"/>
      <c r="C4380" s="2"/>
      <c r="G4380" s="13"/>
      <c r="I4380" s="13"/>
      <c r="J4380" s="13"/>
      <c r="K4380" s="13"/>
      <c r="M4380" s="13"/>
      <c r="N4380" s="13"/>
    </row>
    <row r="4381" spans="1:14" ht="15.75" customHeight="1">
      <c r="A4381" s="2"/>
      <c r="B4381" s="2"/>
      <c r="C4381" s="2"/>
      <c r="G4381" s="13"/>
      <c r="I4381" s="13"/>
      <c r="J4381" s="13"/>
      <c r="K4381" s="13"/>
      <c r="M4381" s="13"/>
      <c r="N4381" s="13"/>
    </row>
    <row r="4382" spans="1:14" ht="15.75" customHeight="1">
      <c r="A4382" s="2"/>
      <c r="B4382" s="2"/>
      <c r="C4382" s="2"/>
      <c r="G4382" s="13"/>
      <c r="I4382" s="13"/>
      <c r="J4382" s="13"/>
      <c r="K4382" s="13"/>
      <c r="M4382" s="13"/>
      <c r="N4382" s="13"/>
    </row>
    <row r="4383" spans="1:14" ht="15.75" customHeight="1">
      <c r="A4383" s="2"/>
      <c r="B4383" s="2"/>
      <c r="C4383" s="2"/>
      <c r="G4383" s="13"/>
      <c r="I4383" s="13"/>
      <c r="J4383" s="13"/>
      <c r="K4383" s="13"/>
      <c r="M4383" s="13"/>
      <c r="N4383" s="13"/>
    </row>
    <row r="4384" spans="1:14" ht="15.75" customHeight="1">
      <c r="A4384" s="2"/>
      <c r="B4384" s="2"/>
      <c r="C4384" s="2"/>
      <c r="G4384" s="13"/>
      <c r="I4384" s="13"/>
      <c r="J4384" s="13"/>
      <c r="K4384" s="13"/>
      <c r="M4384" s="13"/>
      <c r="N4384" s="13"/>
    </row>
    <row r="4385" spans="1:14" ht="15.75" customHeight="1">
      <c r="A4385" s="2"/>
      <c r="B4385" s="2"/>
      <c r="C4385" s="2"/>
      <c r="G4385" s="13"/>
      <c r="I4385" s="13"/>
      <c r="J4385" s="13"/>
      <c r="K4385" s="13"/>
      <c r="M4385" s="13"/>
      <c r="N4385" s="13"/>
    </row>
    <row r="4386" spans="1:14" ht="15.75" customHeight="1">
      <c r="A4386" s="2"/>
      <c r="B4386" s="2"/>
      <c r="C4386" s="2"/>
      <c r="G4386" s="13"/>
      <c r="I4386" s="13"/>
      <c r="J4386" s="13"/>
      <c r="K4386" s="13"/>
      <c r="M4386" s="13"/>
      <c r="N4386" s="13"/>
    </row>
    <row r="4387" spans="1:14" ht="15.75" customHeight="1">
      <c r="A4387" s="2"/>
      <c r="B4387" s="2"/>
      <c r="C4387" s="2"/>
      <c r="G4387" s="13"/>
      <c r="I4387" s="13"/>
      <c r="J4387" s="13"/>
      <c r="K4387" s="13"/>
      <c r="M4387" s="13"/>
      <c r="N4387" s="13"/>
    </row>
    <row r="4388" spans="1:14" ht="15.75" customHeight="1">
      <c r="A4388" s="2"/>
      <c r="B4388" s="2"/>
      <c r="C4388" s="2"/>
      <c r="G4388" s="13"/>
      <c r="I4388" s="13"/>
      <c r="J4388" s="13"/>
      <c r="K4388" s="13"/>
      <c r="M4388" s="13"/>
      <c r="N4388" s="13"/>
    </row>
    <row r="4389" spans="1:14" ht="15.75" customHeight="1">
      <c r="A4389" s="2"/>
      <c r="B4389" s="2"/>
      <c r="C4389" s="2"/>
      <c r="G4389" s="13"/>
      <c r="I4389" s="13"/>
      <c r="J4389" s="13"/>
      <c r="K4389" s="13"/>
      <c r="M4389" s="13"/>
      <c r="N4389" s="13"/>
    </row>
    <row r="4390" spans="1:14" ht="15.75" customHeight="1">
      <c r="A4390" s="2"/>
      <c r="B4390" s="2"/>
      <c r="C4390" s="2"/>
      <c r="G4390" s="13"/>
      <c r="I4390" s="13"/>
      <c r="J4390" s="13"/>
      <c r="K4390" s="13"/>
      <c r="M4390" s="13"/>
      <c r="N4390" s="13"/>
    </row>
    <row r="4391" spans="1:14" ht="15.75" customHeight="1">
      <c r="A4391" s="2"/>
      <c r="B4391" s="2"/>
      <c r="C4391" s="2"/>
      <c r="G4391" s="13"/>
      <c r="I4391" s="13"/>
      <c r="J4391" s="13"/>
      <c r="K4391" s="13"/>
      <c r="M4391" s="13"/>
      <c r="N4391" s="13"/>
    </row>
    <row r="4392" spans="1:14" ht="15.75" customHeight="1">
      <c r="A4392" s="2"/>
      <c r="B4392" s="2"/>
      <c r="C4392" s="2"/>
      <c r="G4392" s="13"/>
      <c r="I4392" s="13"/>
      <c r="J4392" s="13"/>
      <c r="K4392" s="13"/>
      <c r="M4392" s="13"/>
      <c r="N4392" s="13"/>
    </row>
    <row r="4393" spans="1:14" ht="15.75" customHeight="1">
      <c r="A4393" s="2"/>
      <c r="B4393" s="2"/>
      <c r="C4393" s="2"/>
      <c r="G4393" s="13"/>
      <c r="I4393" s="13"/>
      <c r="J4393" s="13"/>
      <c r="K4393" s="13"/>
      <c r="M4393" s="13"/>
      <c r="N4393" s="13"/>
    </row>
    <row r="4394" spans="1:14" ht="15.75" customHeight="1">
      <c r="A4394" s="2"/>
      <c r="B4394" s="2"/>
      <c r="C4394" s="2"/>
      <c r="G4394" s="13"/>
      <c r="I4394" s="13"/>
      <c r="J4394" s="13"/>
      <c r="K4394" s="13"/>
      <c r="M4394" s="13"/>
      <c r="N4394" s="13"/>
    </row>
    <row r="4395" spans="1:14" ht="15.75" customHeight="1">
      <c r="A4395" s="2"/>
      <c r="B4395" s="2"/>
      <c r="C4395" s="2"/>
      <c r="G4395" s="13"/>
      <c r="I4395" s="13"/>
      <c r="J4395" s="13"/>
      <c r="K4395" s="13"/>
      <c r="M4395" s="13"/>
      <c r="N4395" s="13"/>
    </row>
    <row r="4396" spans="1:14" ht="15.75" customHeight="1">
      <c r="A4396" s="2"/>
      <c r="B4396" s="2"/>
      <c r="C4396" s="2"/>
      <c r="G4396" s="13"/>
      <c r="I4396" s="13"/>
      <c r="J4396" s="13"/>
      <c r="K4396" s="13"/>
      <c r="M4396" s="13"/>
      <c r="N4396" s="13"/>
    </row>
    <row r="4397" spans="1:14" ht="15.75" customHeight="1">
      <c r="A4397" s="2"/>
      <c r="B4397" s="2"/>
      <c r="C4397" s="2"/>
      <c r="G4397" s="13"/>
      <c r="I4397" s="13"/>
      <c r="J4397" s="13"/>
      <c r="K4397" s="13"/>
      <c r="M4397" s="13"/>
      <c r="N4397" s="13"/>
    </row>
    <row r="4398" spans="1:14" ht="15.75" customHeight="1">
      <c r="A4398" s="2"/>
      <c r="B4398" s="2"/>
      <c r="C4398" s="2"/>
      <c r="G4398" s="13"/>
      <c r="I4398" s="13"/>
      <c r="J4398" s="13"/>
      <c r="K4398" s="13"/>
      <c r="M4398" s="13"/>
      <c r="N4398" s="13"/>
    </row>
    <row r="4399" spans="1:14" ht="15.75" customHeight="1">
      <c r="A4399" s="2"/>
      <c r="B4399" s="2"/>
      <c r="C4399" s="2"/>
      <c r="G4399" s="13"/>
      <c r="I4399" s="13"/>
      <c r="J4399" s="13"/>
      <c r="K4399" s="13"/>
      <c r="M4399" s="13"/>
      <c r="N4399" s="13"/>
    </row>
    <row r="4400" spans="1:14" ht="15.75" customHeight="1">
      <c r="A4400" s="2"/>
      <c r="B4400" s="2"/>
      <c r="C4400" s="2"/>
      <c r="G4400" s="13"/>
      <c r="I4400" s="13"/>
      <c r="J4400" s="13"/>
      <c r="K4400" s="13"/>
      <c r="M4400" s="13"/>
      <c r="N4400" s="13"/>
    </row>
    <row r="4401" spans="1:14" ht="15.75" customHeight="1">
      <c r="A4401" s="2"/>
      <c r="B4401" s="2"/>
      <c r="C4401" s="2"/>
      <c r="G4401" s="13"/>
      <c r="I4401" s="13"/>
      <c r="J4401" s="13"/>
      <c r="K4401" s="13"/>
      <c r="M4401" s="13"/>
      <c r="N4401" s="13"/>
    </row>
    <row r="4402" spans="1:14" ht="15.75" customHeight="1">
      <c r="A4402" s="2"/>
      <c r="B4402" s="2"/>
      <c r="C4402" s="2"/>
      <c r="G4402" s="13"/>
      <c r="I4402" s="13"/>
      <c r="J4402" s="13"/>
      <c r="K4402" s="13"/>
      <c r="M4402" s="13"/>
      <c r="N4402" s="13"/>
    </row>
    <row r="4403" spans="1:14" ht="15.75" customHeight="1">
      <c r="A4403" s="2"/>
      <c r="B4403" s="2"/>
      <c r="C4403" s="2"/>
      <c r="G4403" s="13"/>
      <c r="I4403" s="13"/>
      <c r="J4403" s="13"/>
      <c r="K4403" s="13"/>
      <c r="M4403" s="13"/>
      <c r="N4403" s="13"/>
    </row>
    <row r="4404" spans="1:14" ht="15.75" customHeight="1">
      <c r="A4404" s="2"/>
      <c r="B4404" s="2"/>
      <c r="C4404" s="2"/>
      <c r="G4404" s="13"/>
      <c r="I4404" s="13"/>
      <c r="J4404" s="13"/>
      <c r="K4404" s="13"/>
      <c r="M4404" s="13"/>
      <c r="N4404" s="13"/>
    </row>
    <row r="4405" spans="1:14" ht="15.75" customHeight="1">
      <c r="A4405" s="2"/>
      <c r="B4405" s="2"/>
      <c r="C4405" s="2"/>
      <c r="G4405" s="13"/>
      <c r="I4405" s="13"/>
      <c r="J4405" s="13"/>
      <c r="K4405" s="13"/>
      <c r="M4405" s="13"/>
      <c r="N4405" s="13"/>
    </row>
    <row r="4406" spans="1:14" ht="15.75" customHeight="1">
      <c r="A4406" s="2"/>
      <c r="B4406" s="2"/>
      <c r="C4406" s="2"/>
      <c r="G4406" s="13"/>
      <c r="I4406" s="13"/>
      <c r="J4406" s="13"/>
      <c r="K4406" s="13"/>
      <c r="M4406" s="13"/>
      <c r="N4406" s="13"/>
    </row>
    <row r="4407" spans="1:14" ht="15.75" customHeight="1">
      <c r="A4407" s="2"/>
      <c r="B4407" s="2"/>
      <c r="C4407" s="2"/>
      <c r="G4407" s="13"/>
      <c r="I4407" s="13"/>
      <c r="J4407" s="13"/>
      <c r="K4407" s="13"/>
      <c r="M4407" s="13"/>
      <c r="N4407" s="13"/>
    </row>
    <row r="4408" spans="1:14" ht="15.75" customHeight="1">
      <c r="A4408" s="2"/>
      <c r="B4408" s="2"/>
      <c r="C4408" s="2"/>
      <c r="G4408" s="13"/>
      <c r="I4408" s="13"/>
      <c r="J4408" s="13"/>
      <c r="K4408" s="13"/>
      <c r="M4408" s="13"/>
      <c r="N4408" s="13"/>
    </row>
    <row r="4409" spans="1:14" ht="15.75" customHeight="1">
      <c r="A4409" s="2"/>
      <c r="B4409" s="2"/>
      <c r="C4409" s="2"/>
      <c r="G4409" s="13"/>
      <c r="I4409" s="13"/>
      <c r="J4409" s="13"/>
      <c r="K4409" s="13"/>
      <c r="M4409" s="13"/>
      <c r="N4409" s="13"/>
    </row>
    <row r="4410" spans="1:14" ht="15.75" customHeight="1">
      <c r="A4410" s="2"/>
      <c r="B4410" s="2"/>
      <c r="C4410" s="2"/>
      <c r="G4410" s="13"/>
      <c r="I4410" s="13"/>
      <c r="J4410" s="13"/>
      <c r="K4410" s="13"/>
      <c r="M4410" s="13"/>
      <c r="N4410" s="13"/>
    </row>
    <row r="4411" spans="1:14" ht="15.75" customHeight="1">
      <c r="A4411" s="2"/>
      <c r="B4411" s="2"/>
      <c r="C4411" s="2"/>
      <c r="G4411" s="13"/>
      <c r="I4411" s="13"/>
      <c r="J4411" s="13"/>
      <c r="K4411" s="13"/>
      <c r="M4411" s="13"/>
      <c r="N4411" s="13"/>
    </row>
    <row r="4412" spans="1:14" ht="15.75" customHeight="1">
      <c r="A4412" s="2"/>
      <c r="B4412" s="2"/>
      <c r="C4412" s="2"/>
      <c r="G4412" s="13"/>
      <c r="I4412" s="13"/>
      <c r="J4412" s="13"/>
      <c r="K4412" s="13"/>
      <c r="M4412" s="13"/>
      <c r="N4412" s="13"/>
    </row>
    <row r="4413" spans="1:14" ht="15.75" customHeight="1">
      <c r="A4413" s="2"/>
      <c r="B4413" s="2"/>
      <c r="C4413" s="2"/>
      <c r="G4413" s="13"/>
      <c r="I4413" s="13"/>
      <c r="J4413" s="13"/>
      <c r="K4413" s="13"/>
      <c r="M4413" s="13"/>
      <c r="N4413" s="13"/>
    </row>
    <row r="4414" spans="1:14" ht="15.75" customHeight="1">
      <c r="A4414" s="2"/>
      <c r="B4414" s="2"/>
      <c r="C4414" s="2"/>
      <c r="G4414" s="13"/>
      <c r="I4414" s="13"/>
      <c r="J4414" s="13"/>
      <c r="K4414" s="13"/>
      <c r="M4414" s="13"/>
      <c r="N4414" s="13"/>
    </row>
    <row r="4415" spans="1:14" ht="15.75" customHeight="1">
      <c r="A4415" s="2"/>
      <c r="B4415" s="2"/>
      <c r="C4415" s="2"/>
      <c r="G4415" s="13"/>
      <c r="I4415" s="13"/>
      <c r="J4415" s="13"/>
      <c r="K4415" s="13"/>
      <c r="M4415" s="13"/>
      <c r="N4415" s="13"/>
    </row>
    <row r="4416" spans="1:14" ht="15.75" customHeight="1">
      <c r="A4416" s="2"/>
      <c r="B4416" s="2"/>
      <c r="C4416" s="2"/>
      <c r="G4416" s="13"/>
      <c r="I4416" s="13"/>
      <c r="J4416" s="13"/>
      <c r="K4416" s="13"/>
      <c r="M4416" s="13"/>
      <c r="N4416" s="13"/>
    </row>
    <row r="4417" spans="1:14" ht="15.75" customHeight="1">
      <c r="A4417" s="2"/>
      <c r="B4417" s="2"/>
      <c r="C4417" s="2"/>
      <c r="G4417" s="13"/>
      <c r="I4417" s="13"/>
      <c r="J4417" s="13"/>
      <c r="K4417" s="13"/>
      <c r="M4417" s="13"/>
      <c r="N4417" s="13"/>
    </row>
    <row r="4418" spans="1:14" ht="15.75" customHeight="1">
      <c r="A4418" s="2"/>
      <c r="B4418" s="2"/>
      <c r="C4418" s="2"/>
      <c r="G4418" s="13"/>
      <c r="I4418" s="13"/>
      <c r="J4418" s="13"/>
      <c r="K4418" s="13"/>
      <c r="M4418" s="13"/>
      <c r="N4418" s="13"/>
    </row>
    <row r="4419" spans="1:14" ht="15.75" customHeight="1">
      <c r="A4419" s="2"/>
      <c r="B4419" s="2"/>
      <c r="C4419" s="2"/>
      <c r="G4419" s="13"/>
      <c r="I4419" s="13"/>
      <c r="J4419" s="13"/>
      <c r="K4419" s="13"/>
      <c r="M4419" s="13"/>
      <c r="N4419" s="13"/>
    </row>
    <row r="4420" spans="1:14" ht="15.75" customHeight="1">
      <c r="A4420" s="2"/>
      <c r="B4420" s="2"/>
      <c r="C4420" s="2"/>
      <c r="G4420" s="13"/>
      <c r="I4420" s="13"/>
      <c r="J4420" s="13"/>
      <c r="K4420" s="13"/>
      <c r="M4420" s="13"/>
      <c r="N4420" s="13"/>
    </row>
    <row r="4421" spans="1:14" ht="15.75" customHeight="1">
      <c r="A4421" s="2"/>
      <c r="B4421" s="2"/>
      <c r="C4421" s="2"/>
      <c r="G4421" s="13"/>
      <c r="I4421" s="13"/>
      <c r="J4421" s="13"/>
      <c r="K4421" s="13"/>
      <c r="M4421" s="13"/>
      <c r="N4421" s="13"/>
    </row>
    <row r="4422" spans="1:14" ht="15.75" customHeight="1">
      <c r="A4422" s="2"/>
      <c r="B4422" s="2"/>
      <c r="C4422" s="2"/>
      <c r="G4422" s="13"/>
      <c r="I4422" s="13"/>
      <c r="J4422" s="13"/>
      <c r="K4422" s="13"/>
      <c r="M4422" s="13"/>
      <c r="N4422" s="13"/>
    </row>
    <row r="4423" spans="1:14" ht="15.75" customHeight="1">
      <c r="A4423" s="2"/>
      <c r="B4423" s="2"/>
      <c r="C4423" s="2"/>
      <c r="G4423" s="13"/>
      <c r="I4423" s="13"/>
      <c r="J4423" s="13"/>
      <c r="K4423" s="13"/>
      <c r="M4423" s="13"/>
      <c r="N4423" s="13"/>
    </row>
    <row r="4424" spans="1:14" ht="15.75" customHeight="1">
      <c r="A4424" s="2"/>
      <c r="B4424" s="2"/>
      <c r="C4424" s="2"/>
      <c r="G4424" s="13"/>
      <c r="I4424" s="13"/>
      <c r="J4424" s="13"/>
      <c r="K4424" s="13"/>
      <c r="M4424" s="13"/>
      <c r="N4424" s="13"/>
    </row>
    <row r="4425" spans="1:14" ht="15.75" customHeight="1">
      <c r="A4425" s="2"/>
      <c r="B4425" s="2"/>
      <c r="C4425" s="2"/>
      <c r="G4425" s="13"/>
      <c r="I4425" s="13"/>
      <c r="J4425" s="13"/>
      <c r="K4425" s="13"/>
      <c r="M4425" s="13"/>
      <c r="N4425" s="13"/>
    </row>
    <row r="4426" spans="1:14" ht="15.75" customHeight="1">
      <c r="A4426" s="2"/>
      <c r="B4426" s="2"/>
      <c r="C4426" s="2"/>
      <c r="G4426" s="13"/>
      <c r="I4426" s="13"/>
      <c r="J4426" s="13"/>
      <c r="K4426" s="13"/>
      <c r="M4426" s="13"/>
      <c r="N4426" s="13"/>
    </row>
    <row r="4427" spans="1:14" ht="15.75" customHeight="1">
      <c r="A4427" s="2"/>
      <c r="B4427" s="2"/>
      <c r="C4427" s="2"/>
      <c r="G4427" s="13"/>
      <c r="I4427" s="13"/>
      <c r="J4427" s="13"/>
      <c r="K4427" s="13"/>
      <c r="M4427" s="13"/>
      <c r="N4427" s="13"/>
    </row>
    <row r="4428" spans="1:14" ht="15.75" customHeight="1">
      <c r="A4428" s="2"/>
      <c r="B4428" s="2"/>
      <c r="C4428" s="2"/>
      <c r="G4428" s="13"/>
      <c r="I4428" s="13"/>
      <c r="J4428" s="13"/>
      <c r="K4428" s="13"/>
      <c r="M4428" s="13"/>
      <c r="N4428" s="13"/>
    </row>
    <row r="4429" spans="1:14" ht="15.75" customHeight="1">
      <c r="A4429" s="2"/>
      <c r="B4429" s="2"/>
      <c r="C4429" s="2"/>
      <c r="G4429" s="13"/>
      <c r="I4429" s="13"/>
      <c r="J4429" s="13"/>
      <c r="K4429" s="13"/>
      <c r="M4429" s="13"/>
      <c r="N4429" s="13"/>
    </row>
    <row r="4430" spans="1:14" ht="15.75" customHeight="1">
      <c r="A4430" s="2"/>
      <c r="B4430" s="2"/>
      <c r="C4430" s="2"/>
      <c r="G4430" s="13"/>
      <c r="I4430" s="13"/>
      <c r="J4430" s="13"/>
      <c r="K4430" s="13"/>
      <c r="M4430" s="13"/>
      <c r="N4430" s="13"/>
    </row>
    <row r="4431" spans="1:14" ht="15.75" customHeight="1">
      <c r="A4431" s="2"/>
      <c r="B4431" s="2"/>
      <c r="C4431" s="2"/>
      <c r="G4431" s="13"/>
      <c r="I4431" s="13"/>
      <c r="J4431" s="13"/>
      <c r="K4431" s="13"/>
      <c r="M4431" s="13"/>
      <c r="N4431" s="13"/>
    </row>
    <row r="4432" spans="1:14" ht="15.75" customHeight="1">
      <c r="A4432" s="2"/>
      <c r="B4432" s="2"/>
      <c r="C4432" s="2"/>
      <c r="G4432" s="13"/>
      <c r="I4432" s="13"/>
      <c r="J4432" s="13"/>
      <c r="K4432" s="13"/>
      <c r="M4432" s="13"/>
      <c r="N4432" s="13"/>
    </row>
    <row r="4433" spans="1:14" ht="15.75" customHeight="1">
      <c r="A4433" s="2"/>
      <c r="B4433" s="2"/>
      <c r="C4433" s="2"/>
      <c r="G4433" s="13"/>
      <c r="I4433" s="13"/>
      <c r="J4433" s="13"/>
      <c r="K4433" s="13"/>
      <c r="M4433" s="13"/>
      <c r="N4433" s="13"/>
    </row>
    <row r="4434" spans="1:14" ht="15.75" customHeight="1">
      <c r="A4434" s="2"/>
      <c r="B4434" s="2"/>
      <c r="C4434" s="2"/>
      <c r="G4434" s="13"/>
      <c r="I4434" s="13"/>
      <c r="J4434" s="13"/>
      <c r="K4434" s="13"/>
      <c r="M4434" s="13"/>
      <c r="N4434" s="13"/>
    </row>
    <row r="4435" spans="1:14" ht="15.75" customHeight="1">
      <c r="A4435" s="2"/>
      <c r="B4435" s="2"/>
      <c r="C4435" s="2"/>
      <c r="G4435" s="13"/>
      <c r="I4435" s="13"/>
      <c r="J4435" s="13"/>
      <c r="K4435" s="13"/>
      <c r="M4435" s="13"/>
      <c r="N4435" s="13"/>
    </row>
    <row r="4436" spans="1:14" ht="15.75" customHeight="1">
      <c r="A4436" s="2"/>
      <c r="B4436" s="2"/>
      <c r="C4436" s="2"/>
      <c r="G4436" s="13"/>
      <c r="I4436" s="13"/>
      <c r="J4436" s="13"/>
      <c r="K4436" s="13"/>
      <c r="M4436" s="13"/>
      <c r="N4436" s="13"/>
    </row>
    <row r="4437" spans="1:14" ht="15.75" customHeight="1">
      <c r="A4437" s="2"/>
      <c r="B4437" s="2"/>
      <c r="C4437" s="2"/>
      <c r="G4437" s="13"/>
      <c r="I4437" s="13"/>
      <c r="J4437" s="13"/>
      <c r="K4437" s="13"/>
      <c r="M4437" s="13"/>
      <c r="N4437" s="13"/>
    </row>
    <row r="4438" spans="1:14" ht="15.75" customHeight="1">
      <c r="A4438" s="2"/>
      <c r="B4438" s="2"/>
      <c r="C4438" s="2"/>
      <c r="G4438" s="13"/>
      <c r="I4438" s="13"/>
      <c r="J4438" s="13"/>
      <c r="K4438" s="13"/>
      <c r="M4438" s="13"/>
      <c r="N4438" s="13"/>
    </row>
    <row r="4439" spans="1:14" ht="15.75" customHeight="1">
      <c r="A4439" s="2"/>
      <c r="B4439" s="2"/>
      <c r="C4439" s="2"/>
      <c r="G4439" s="13"/>
      <c r="I4439" s="13"/>
      <c r="J4439" s="13"/>
      <c r="K4439" s="13"/>
      <c r="M4439" s="13"/>
      <c r="N4439" s="13"/>
    </row>
    <row r="4440" spans="1:14" ht="15.75" customHeight="1">
      <c r="A4440" s="2"/>
      <c r="B4440" s="2"/>
      <c r="C4440" s="2"/>
      <c r="G4440" s="13"/>
      <c r="I4440" s="13"/>
      <c r="J4440" s="13"/>
      <c r="K4440" s="13"/>
      <c r="M4440" s="13"/>
      <c r="N4440" s="13"/>
    </row>
    <row r="4441" spans="1:14" ht="15.75" customHeight="1">
      <c r="A4441" s="2"/>
      <c r="B4441" s="2"/>
      <c r="C4441" s="2"/>
      <c r="G4441" s="13"/>
      <c r="I4441" s="13"/>
      <c r="J4441" s="13"/>
      <c r="K4441" s="13"/>
      <c r="M4441" s="13"/>
      <c r="N4441" s="13"/>
    </row>
    <row r="4442" spans="1:14" ht="15.75" customHeight="1">
      <c r="A4442" s="2"/>
      <c r="B4442" s="2"/>
      <c r="C4442" s="2"/>
      <c r="G4442" s="13"/>
      <c r="I4442" s="13"/>
      <c r="J4442" s="13"/>
      <c r="K4442" s="13"/>
      <c r="M4442" s="13"/>
      <c r="N4442" s="13"/>
    </row>
    <row r="4443" spans="1:14" ht="15.75" customHeight="1">
      <c r="A4443" s="2"/>
      <c r="B4443" s="2"/>
      <c r="C4443" s="2"/>
      <c r="G4443" s="13"/>
      <c r="I4443" s="13"/>
      <c r="J4443" s="13"/>
      <c r="K4443" s="13"/>
      <c r="M4443" s="13"/>
      <c r="N4443" s="13"/>
    </row>
    <row r="4444" spans="1:14" ht="15.75" customHeight="1">
      <c r="A4444" s="2"/>
      <c r="B4444" s="2"/>
      <c r="C4444" s="2"/>
      <c r="G4444" s="13"/>
      <c r="I4444" s="13"/>
      <c r="J4444" s="13"/>
      <c r="K4444" s="13"/>
      <c r="M4444" s="13"/>
      <c r="N4444" s="13"/>
    </row>
    <row r="4445" spans="1:14" ht="15.75" customHeight="1">
      <c r="A4445" s="2"/>
      <c r="B4445" s="2"/>
      <c r="C4445" s="2"/>
      <c r="G4445" s="13"/>
      <c r="I4445" s="13"/>
      <c r="J4445" s="13"/>
      <c r="K4445" s="13"/>
      <c r="M4445" s="13"/>
      <c r="N4445" s="13"/>
    </row>
    <row r="4446" spans="1:14" ht="15.75" customHeight="1">
      <c r="A4446" s="2"/>
      <c r="B4446" s="2"/>
      <c r="C4446" s="2"/>
      <c r="G4446" s="13"/>
      <c r="I4446" s="13"/>
      <c r="J4446" s="13"/>
      <c r="K4446" s="13"/>
      <c r="M4446" s="13"/>
      <c r="N4446" s="13"/>
    </row>
    <row r="4447" spans="1:14" ht="15.75" customHeight="1">
      <c r="A4447" s="2"/>
      <c r="B4447" s="2"/>
      <c r="C4447" s="2"/>
      <c r="G4447" s="13"/>
      <c r="I4447" s="13"/>
      <c r="J4447" s="13"/>
      <c r="K4447" s="13"/>
      <c r="M4447" s="13"/>
      <c r="N4447" s="13"/>
    </row>
    <row r="4448" spans="1:14" ht="15.75" customHeight="1">
      <c r="A4448" s="2"/>
      <c r="B4448" s="2"/>
      <c r="C4448" s="2"/>
      <c r="G4448" s="13"/>
      <c r="I4448" s="13"/>
      <c r="J4448" s="13"/>
      <c r="K4448" s="13"/>
      <c r="M4448" s="13"/>
      <c r="N4448" s="13"/>
    </row>
    <row r="4449" spans="1:14" ht="15.75" customHeight="1">
      <c r="A4449" s="2"/>
      <c r="B4449" s="2"/>
      <c r="C4449" s="2"/>
      <c r="G4449" s="13"/>
      <c r="I4449" s="13"/>
      <c r="J4449" s="13"/>
      <c r="K4449" s="13"/>
      <c r="M4449" s="13"/>
      <c r="N4449" s="13"/>
    </row>
    <row r="4450" spans="1:14" ht="15.75" customHeight="1">
      <c r="A4450" s="2"/>
      <c r="B4450" s="2"/>
      <c r="C4450" s="2"/>
      <c r="G4450" s="13"/>
      <c r="I4450" s="13"/>
      <c r="J4450" s="13"/>
      <c r="K4450" s="13"/>
      <c r="M4450" s="13"/>
      <c r="N4450" s="13"/>
    </row>
    <row r="4451" spans="1:14" ht="15.75" customHeight="1">
      <c r="A4451" s="2"/>
      <c r="B4451" s="2"/>
      <c r="C4451" s="2"/>
      <c r="G4451" s="13"/>
      <c r="I4451" s="13"/>
      <c r="J4451" s="13"/>
      <c r="K4451" s="13"/>
      <c r="M4451" s="13"/>
      <c r="N4451" s="13"/>
    </row>
    <row r="4452" spans="1:14" ht="15.75" customHeight="1">
      <c r="A4452" s="2"/>
      <c r="B4452" s="2"/>
      <c r="C4452" s="2"/>
      <c r="G4452" s="13"/>
      <c r="I4452" s="13"/>
      <c r="J4452" s="13"/>
      <c r="K4452" s="13"/>
      <c r="M4452" s="13"/>
      <c r="N4452" s="13"/>
    </row>
    <row r="4453" spans="1:14" ht="15.75" customHeight="1">
      <c r="A4453" s="2"/>
      <c r="B4453" s="2"/>
      <c r="C4453" s="2"/>
      <c r="G4453" s="13"/>
      <c r="I4453" s="13"/>
      <c r="J4453" s="13"/>
      <c r="K4453" s="13"/>
      <c r="M4453" s="13"/>
      <c r="N4453" s="13"/>
    </row>
    <row r="4454" spans="1:14" ht="15.75" customHeight="1">
      <c r="A4454" s="2"/>
      <c r="B4454" s="2"/>
      <c r="C4454" s="2"/>
      <c r="G4454" s="13"/>
      <c r="I4454" s="13"/>
      <c r="J4454" s="13"/>
      <c r="K4454" s="13"/>
      <c r="M4454" s="13"/>
      <c r="N4454" s="13"/>
    </row>
    <row r="4455" spans="1:14" ht="15.75" customHeight="1">
      <c r="A4455" s="2"/>
      <c r="B4455" s="2"/>
      <c r="C4455" s="2"/>
      <c r="G4455" s="13"/>
      <c r="I4455" s="13"/>
      <c r="J4455" s="13"/>
      <c r="K4455" s="13"/>
      <c r="M4455" s="13"/>
      <c r="N4455" s="13"/>
    </row>
    <row r="4456" spans="1:14" ht="15.75" customHeight="1">
      <c r="A4456" s="2"/>
      <c r="B4456" s="2"/>
      <c r="C4456" s="2"/>
      <c r="G4456" s="13"/>
      <c r="I4456" s="13"/>
      <c r="J4456" s="13"/>
      <c r="K4456" s="13"/>
      <c r="M4456" s="13"/>
      <c r="N4456" s="13"/>
    </row>
    <row r="4457" spans="1:14" ht="15.75" customHeight="1">
      <c r="A4457" s="2"/>
      <c r="B4457" s="2"/>
      <c r="C4457" s="2"/>
      <c r="G4457" s="13"/>
      <c r="I4457" s="13"/>
      <c r="J4457" s="13"/>
      <c r="K4457" s="13"/>
      <c r="M4457" s="13"/>
      <c r="N4457" s="13"/>
    </row>
    <row r="4458" spans="1:14" ht="15.75" customHeight="1">
      <c r="A4458" s="2"/>
      <c r="B4458" s="2"/>
      <c r="C4458" s="2"/>
      <c r="G4458" s="13"/>
      <c r="I4458" s="13"/>
      <c r="J4458" s="13"/>
      <c r="K4458" s="13"/>
      <c r="M4458" s="13"/>
      <c r="N4458" s="13"/>
    </row>
    <row r="4459" spans="1:14" ht="15.75" customHeight="1">
      <c r="A4459" s="2"/>
      <c r="B4459" s="2"/>
      <c r="C4459" s="2"/>
      <c r="G4459" s="13"/>
      <c r="I4459" s="13"/>
      <c r="J4459" s="13"/>
      <c r="K4459" s="13"/>
      <c r="M4459" s="13"/>
      <c r="N4459" s="13"/>
    </row>
    <row r="4460" spans="1:14" ht="15.75" customHeight="1">
      <c r="A4460" s="2"/>
      <c r="B4460" s="2"/>
      <c r="C4460" s="2"/>
      <c r="G4460" s="13"/>
      <c r="I4460" s="13"/>
      <c r="J4460" s="13"/>
      <c r="K4460" s="13"/>
      <c r="M4460" s="13"/>
      <c r="N4460" s="13"/>
    </row>
    <row r="4461" spans="1:14" ht="15.75" customHeight="1">
      <c r="A4461" s="2"/>
      <c r="B4461" s="2"/>
      <c r="C4461" s="2"/>
      <c r="G4461" s="13"/>
      <c r="I4461" s="13"/>
      <c r="J4461" s="13"/>
      <c r="K4461" s="13"/>
      <c r="M4461" s="13"/>
      <c r="N4461" s="13"/>
    </row>
    <row r="4462" spans="1:14" ht="15.75" customHeight="1">
      <c r="A4462" s="2"/>
      <c r="B4462" s="2"/>
      <c r="C4462" s="2"/>
      <c r="G4462" s="13"/>
      <c r="I4462" s="13"/>
      <c r="J4462" s="13"/>
      <c r="K4462" s="13"/>
      <c r="M4462" s="13"/>
      <c r="N4462" s="13"/>
    </row>
    <row r="4463" spans="1:14" ht="15.75" customHeight="1">
      <c r="A4463" s="2"/>
      <c r="B4463" s="2"/>
      <c r="C4463" s="2"/>
      <c r="G4463" s="13"/>
      <c r="I4463" s="13"/>
      <c r="J4463" s="13"/>
      <c r="K4463" s="13"/>
      <c r="M4463" s="13"/>
      <c r="N4463" s="13"/>
    </row>
    <row r="4464" spans="1:14" ht="15.75" customHeight="1">
      <c r="A4464" s="2"/>
      <c r="B4464" s="2"/>
      <c r="C4464" s="2"/>
      <c r="G4464" s="13"/>
      <c r="I4464" s="13"/>
      <c r="J4464" s="13"/>
      <c r="K4464" s="13"/>
      <c r="M4464" s="13"/>
      <c r="N4464" s="13"/>
    </row>
    <row r="4465" spans="1:14" ht="15.75" customHeight="1">
      <c r="A4465" s="2"/>
      <c r="B4465" s="2"/>
      <c r="C4465" s="2"/>
      <c r="G4465" s="13"/>
      <c r="I4465" s="13"/>
      <c r="J4465" s="13"/>
      <c r="K4465" s="13"/>
      <c r="M4465" s="13"/>
      <c r="N4465" s="13"/>
    </row>
    <row r="4466" spans="1:14" ht="15.75" customHeight="1">
      <c r="A4466" s="2"/>
      <c r="B4466" s="2"/>
      <c r="C4466" s="2"/>
      <c r="G4466" s="13"/>
      <c r="I4466" s="13"/>
      <c r="J4466" s="13"/>
      <c r="K4466" s="13"/>
      <c r="M4466" s="13"/>
      <c r="N4466" s="13"/>
    </row>
    <row r="4467" spans="1:14" ht="15.75" customHeight="1">
      <c r="A4467" s="2"/>
      <c r="B4467" s="2"/>
      <c r="C4467" s="2"/>
      <c r="G4467" s="13"/>
      <c r="I4467" s="13"/>
      <c r="J4467" s="13"/>
      <c r="K4467" s="13"/>
      <c r="M4467" s="13"/>
      <c r="N4467" s="13"/>
    </row>
    <row r="4468" spans="1:14" ht="15.75" customHeight="1">
      <c r="A4468" s="2"/>
      <c r="B4468" s="2"/>
      <c r="C4468" s="2"/>
      <c r="G4468" s="13"/>
      <c r="I4468" s="13"/>
      <c r="J4468" s="13"/>
      <c r="K4468" s="13"/>
      <c r="M4468" s="13"/>
      <c r="N4468" s="13"/>
    </row>
    <row r="4469" spans="1:14" ht="15.75" customHeight="1">
      <c r="A4469" s="2"/>
      <c r="B4469" s="2"/>
      <c r="C4469" s="2"/>
      <c r="G4469" s="13"/>
      <c r="I4469" s="13"/>
      <c r="J4469" s="13"/>
      <c r="K4469" s="13"/>
      <c r="M4469" s="13"/>
      <c r="N4469" s="13"/>
    </row>
    <row r="4470" spans="1:14" ht="15.75" customHeight="1">
      <c r="A4470" s="2"/>
      <c r="B4470" s="2"/>
      <c r="C4470" s="2"/>
      <c r="G4470" s="13"/>
      <c r="I4470" s="13"/>
      <c r="J4470" s="13"/>
      <c r="K4470" s="13"/>
      <c r="M4470" s="13"/>
      <c r="N4470" s="13"/>
    </row>
    <row r="4471" spans="1:14" ht="15.75" customHeight="1">
      <c r="A4471" s="2"/>
      <c r="B4471" s="2"/>
      <c r="C4471" s="2"/>
      <c r="G4471" s="13"/>
      <c r="I4471" s="13"/>
      <c r="J4471" s="13"/>
      <c r="K4471" s="13"/>
      <c r="M4471" s="13"/>
      <c r="N4471" s="13"/>
    </row>
    <row r="4472" spans="1:14" ht="15.75" customHeight="1">
      <c r="A4472" s="2"/>
      <c r="B4472" s="2"/>
      <c r="C4472" s="2"/>
      <c r="G4472" s="13"/>
      <c r="I4472" s="13"/>
      <c r="J4472" s="13"/>
      <c r="K4472" s="13"/>
      <c r="M4472" s="13"/>
      <c r="N4472" s="13"/>
    </row>
    <row r="4473" spans="1:14" ht="15.75" customHeight="1">
      <c r="A4473" s="2"/>
      <c r="B4473" s="2"/>
      <c r="C4473" s="2"/>
      <c r="G4473" s="13"/>
      <c r="I4473" s="13"/>
      <c r="J4473" s="13"/>
      <c r="K4473" s="13"/>
      <c r="M4473" s="13"/>
      <c r="N4473" s="13"/>
    </row>
    <row r="4474" spans="1:14" ht="15.75" customHeight="1">
      <c r="A4474" s="2"/>
      <c r="B4474" s="2"/>
      <c r="C4474" s="2"/>
      <c r="G4474" s="13"/>
      <c r="I4474" s="13"/>
      <c r="J4474" s="13"/>
      <c r="K4474" s="13"/>
      <c r="M4474" s="13"/>
      <c r="N4474" s="13"/>
    </row>
    <row r="4475" spans="1:14" ht="15.75" customHeight="1">
      <c r="A4475" s="2"/>
      <c r="B4475" s="2"/>
      <c r="C4475" s="2"/>
      <c r="G4475" s="13"/>
      <c r="I4475" s="13"/>
      <c r="J4475" s="13"/>
      <c r="K4475" s="13"/>
      <c r="M4475" s="13"/>
      <c r="N4475" s="13"/>
    </row>
    <row r="4476" spans="1:14" ht="15.75" customHeight="1">
      <c r="A4476" s="2"/>
      <c r="B4476" s="2"/>
      <c r="C4476" s="2"/>
      <c r="G4476" s="13"/>
      <c r="I4476" s="13"/>
      <c r="J4476" s="13"/>
      <c r="K4476" s="13"/>
      <c r="M4476" s="13"/>
      <c r="N4476" s="13"/>
    </row>
    <row r="4477" spans="1:14" ht="15.75" customHeight="1">
      <c r="A4477" s="2"/>
      <c r="B4477" s="2"/>
      <c r="C4477" s="2"/>
      <c r="G4477" s="13"/>
      <c r="I4477" s="13"/>
      <c r="J4477" s="13"/>
      <c r="K4477" s="13"/>
      <c r="M4477" s="13"/>
      <c r="N4477" s="13"/>
    </row>
    <row r="4478" spans="1:14" ht="15.75" customHeight="1">
      <c r="A4478" s="2"/>
      <c r="B4478" s="2"/>
      <c r="C4478" s="2"/>
      <c r="G4478" s="13"/>
      <c r="I4478" s="13"/>
      <c r="J4478" s="13"/>
      <c r="K4478" s="13"/>
      <c r="M4478" s="13"/>
      <c r="N4478" s="13"/>
    </row>
    <row r="4479" spans="1:14" ht="15.75" customHeight="1">
      <c r="A4479" s="2"/>
      <c r="B4479" s="2"/>
      <c r="C4479" s="2"/>
      <c r="G4479" s="13"/>
      <c r="I4479" s="13"/>
      <c r="J4479" s="13"/>
      <c r="K4479" s="13"/>
      <c r="M4479" s="13"/>
      <c r="N4479" s="13"/>
    </row>
    <row r="4480" spans="1:14" ht="15.75" customHeight="1">
      <c r="A4480" s="2"/>
      <c r="B4480" s="2"/>
      <c r="C4480" s="2"/>
      <c r="G4480" s="13"/>
      <c r="I4480" s="13"/>
      <c r="J4480" s="13"/>
      <c r="K4480" s="13"/>
      <c r="M4480" s="13"/>
      <c r="N4480" s="13"/>
    </row>
    <row r="4481" spans="1:14" ht="15.75" customHeight="1">
      <c r="A4481" s="2"/>
      <c r="B4481" s="2"/>
      <c r="C4481" s="2"/>
      <c r="G4481" s="13"/>
      <c r="I4481" s="13"/>
      <c r="J4481" s="13"/>
      <c r="K4481" s="13"/>
      <c r="M4481" s="13"/>
      <c r="N4481" s="13"/>
    </row>
    <row r="4482" spans="1:14" ht="15.75" customHeight="1">
      <c r="A4482" s="2"/>
      <c r="B4482" s="2"/>
      <c r="C4482" s="2"/>
      <c r="G4482" s="13"/>
      <c r="I4482" s="13"/>
      <c r="J4482" s="13"/>
      <c r="K4482" s="13"/>
      <c r="M4482" s="13"/>
      <c r="N4482" s="13"/>
    </row>
    <row r="4483" spans="1:14" ht="15.75" customHeight="1">
      <c r="A4483" s="2"/>
      <c r="B4483" s="2"/>
      <c r="C4483" s="2"/>
      <c r="G4483" s="13"/>
      <c r="I4483" s="13"/>
      <c r="J4483" s="13"/>
      <c r="K4483" s="13"/>
      <c r="M4483" s="13"/>
      <c r="N4483" s="13"/>
    </row>
    <row r="4484" spans="1:14" ht="15.75" customHeight="1">
      <c r="A4484" s="2"/>
      <c r="B4484" s="2"/>
      <c r="C4484" s="2"/>
      <c r="G4484" s="13"/>
      <c r="I4484" s="13"/>
      <c r="J4484" s="13"/>
      <c r="K4484" s="13"/>
      <c r="M4484" s="13"/>
      <c r="N4484" s="13"/>
    </row>
    <row r="4485" spans="1:14" ht="15.75" customHeight="1">
      <c r="A4485" s="2"/>
      <c r="B4485" s="2"/>
      <c r="C4485" s="2"/>
      <c r="G4485" s="13"/>
      <c r="I4485" s="13"/>
      <c r="J4485" s="13"/>
      <c r="K4485" s="13"/>
      <c r="M4485" s="13"/>
      <c r="N4485" s="13"/>
    </row>
    <row r="4486" spans="1:14" ht="15.75" customHeight="1">
      <c r="A4486" s="2"/>
      <c r="B4486" s="2"/>
      <c r="C4486" s="2"/>
      <c r="G4486" s="13"/>
      <c r="I4486" s="13"/>
      <c r="J4486" s="13"/>
      <c r="K4486" s="13"/>
      <c r="M4486" s="13"/>
      <c r="N4486" s="13"/>
    </row>
    <row r="4487" spans="1:14" ht="15.75" customHeight="1">
      <c r="A4487" s="2"/>
      <c r="B4487" s="2"/>
      <c r="C4487" s="2"/>
      <c r="G4487" s="13"/>
      <c r="I4487" s="13"/>
      <c r="J4487" s="13"/>
      <c r="K4487" s="13"/>
      <c r="M4487" s="13"/>
      <c r="N4487" s="13"/>
    </row>
    <row r="4488" spans="1:14" ht="15.75" customHeight="1">
      <c r="A4488" s="2"/>
      <c r="B4488" s="2"/>
      <c r="C4488" s="2"/>
      <c r="G4488" s="13"/>
      <c r="I4488" s="13"/>
      <c r="J4488" s="13"/>
      <c r="K4488" s="13"/>
      <c r="M4488" s="13"/>
      <c r="N4488" s="13"/>
    </row>
    <row r="4489" spans="1:14" ht="15.75" customHeight="1">
      <c r="A4489" s="2"/>
      <c r="B4489" s="2"/>
      <c r="C4489" s="2"/>
      <c r="G4489" s="13"/>
      <c r="I4489" s="13"/>
      <c r="J4489" s="13"/>
      <c r="K4489" s="13"/>
      <c r="M4489" s="13"/>
      <c r="N4489" s="13"/>
    </row>
    <row r="4490" spans="1:14" ht="15.75" customHeight="1">
      <c r="A4490" s="2"/>
      <c r="B4490" s="2"/>
      <c r="C4490" s="2"/>
      <c r="G4490" s="13"/>
      <c r="I4490" s="13"/>
      <c r="J4490" s="13"/>
      <c r="K4490" s="13"/>
      <c r="M4490" s="13"/>
      <c r="N4490" s="13"/>
    </row>
    <row r="4491" spans="1:14" ht="15.75" customHeight="1">
      <c r="A4491" s="2"/>
      <c r="B4491" s="2"/>
      <c r="C4491" s="2"/>
      <c r="G4491" s="13"/>
      <c r="I4491" s="13"/>
      <c r="J4491" s="13"/>
      <c r="K4491" s="13"/>
      <c r="M4491" s="13"/>
      <c r="N4491" s="13"/>
    </row>
    <row r="4492" spans="1:14" ht="15.75" customHeight="1">
      <c r="A4492" s="2"/>
      <c r="B4492" s="2"/>
      <c r="C4492" s="2"/>
      <c r="G4492" s="13"/>
      <c r="I4492" s="13"/>
      <c r="J4492" s="13"/>
      <c r="K4492" s="13"/>
      <c r="M4492" s="13"/>
      <c r="N4492" s="13"/>
    </row>
    <row r="4493" spans="1:14" ht="15.75" customHeight="1">
      <c r="A4493" s="2"/>
      <c r="B4493" s="2"/>
      <c r="C4493" s="2"/>
      <c r="G4493" s="13"/>
      <c r="I4493" s="13"/>
      <c r="J4493" s="13"/>
      <c r="K4493" s="13"/>
      <c r="M4493" s="13"/>
      <c r="N4493" s="13"/>
    </row>
    <row r="4494" spans="1:14" ht="15.75" customHeight="1">
      <c r="A4494" s="2"/>
      <c r="B4494" s="2"/>
      <c r="C4494" s="2"/>
      <c r="G4494" s="13"/>
      <c r="I4494" s="13"/>
      <c r="J4494" s="13"/>
      <c r="K4494" s="13"/>
      <c r="M4494" s="13"/>
      <c r="N4494" s="13"/>
    </row>
    <row r="4495" spans="1:14" ht="15.75" customHeight="1">
      <c r="A4495" s="2"/>
      <c r="B4495" s="2"/>
      <c r="C4495" s="2"/>
      <c r="G4495" s="13"/>
      <c r="I4495" s="13"/>
      <c r="J4495" s="13"/>
      <c r="K4495" s="13"/>
      <c r="M4495" s="13"/>
      <c r="N4495" s="13"/>
    </row>
    <row r="4496" spans="1:14" ht="15.75" customHeight="1">
      <c r="A4496" s="2"/>
      <c r="B4496" s="2"/>
      <c r="C4496" s="2"/>
      <c r="G4496" s="13"/>
      <c r="I4496" s="13"/>
      <c r="J4496" s="13"/>
      <c r="K4496" s="13"/>
      <c r="M4496" s="13"/>
      <c r="N4496" s="13"/>
    </row>
    <row r="4497" spans="1:14" ht="15.75" customHeight="1">
      <c r="A4497" s="2"/>
      <c r="B4497" s="2"/>
      <c r="C4497" s="2"/>
      <c r="G4497" s="13"/>
      <c r="I4497" s="13"/>
      <c r="J4497" s="13"/>
      <c r="K4497" s="13"/>
      <c r="M4497" s="13"/>
      <c r="N4497" s="13"/>
    </row>
    <row r="4498" spans="1:14" ht="15.75" customHeight="1">
      <c r="A4498" s="2"/>
      <c r="B4498" s="2"/>
      <c r="C4498" s="2"/>
      <c r="G4498" s="13"/>
      <c r="I4498" s="13"/>
      <c r="J4498" s="13"/>
      <c r="K4498" s="13"/>
      <c r="M4498" s="13"/>
      <c r="N4498" s="13"/>
    </row>
    <row r="4499" spans="1:14" ht="15.75" customHeight="1">
      <c r="A4499" s="2"/>
      <c r="B4499" s="2"/>
      <c r="C4499" s="2"/>
      <c r="G4499" s="13"/>
      <c r="I4499" s="13"/>
      <c r="J4499" s="13"/>
      <c r="K4499" s="13"/>
      <c r="M4499" s="13"/>
      <c r="N4499" s="13"/>
    </row>
    <row r="4500" spans="1:14" ht="15.75" customHeight="1">
      <c r="A4500" s="2"/>
      <c r="B4500" s="2"/>
      <c r="C4500" s="2"/>
      <c r="G4500" s="13"/>
      <c r="I4500" s="13"/>
      <c r="J4500" s="13"/>
      <c r="K4500" s="13"/>
      <c r="M4500" s="13"/>
      <c r="N4500" s="13"/>
    </row>
    <row r="4501" spans="1:14" ht="15.75" customHeight="1">
      <c r="A4501" s="2"/>
      <c r="B4501" s="2"/>
      <c r="C4501" s="2"/>
      <c r="G4501" s="13"/>
      <c r="I4501" s="13"/>
      <c r="J4501" s="13"/>
      <c r="K4501" s="13"/>
      <c r="M4501" s="13"/>
      <c r="N4501" s="13"/>
    </row>
    <row r="4502" spans="1:14" ht="15.75" customHeight="1">
      <c r="A4502" s="2"/>
      <c r="B4502" s="2"/>
      <c r="C4502" s="2"/>
      <c r="G4502" s="13"/>
      <c r="I4502" s="13"/>
      <c r="J4502" s="13"/>
      <c r="K4502" s="13"/>
      <c r="M4502" s="13"/>
      <c r="N4502" s="13"/>
    </row>
    <row r="4503" spans="1:14" ht="15.75" customHeight="1">
      <c r="A4503" s="2"/>
      <c r="B4503" s="2"/>
      <c r="C4503" s="2"/>
      <c r="G4503" s="13"/>
      <c r="I4503" s="13"/>
      <c r="J4503" s="13"/>
      <c r="K4503" s="13"/>
      <c r="M4503" s="13"/>
      <c r="N4503" s="13"/>
    </row>
    <row r="4504" spans="1:14" ht="15.75" customHeight="1">
      <c r="A4504" s="2"/>
      <c r="B4504" s="2"/>
      <c r="C4504" s="2"/>
      <c r="G4504" s="13"/>
      <c r="I4504" s="13"/>
      <c r="J4504" s="13"/>
      <c r="K4504" s="13"/>
      <c r="M4504" s="13"/>
      <c r="N4504" s="13"/>
    </row>
    <row r="4505" spans="1:14" ht="15.75" customHeight="1">
      <c r="A4505" s="2"/>
      <c r="B4505" s="2"/>
      <c r="C4505" s="2"/>
      <c r="G4505" s="13"/>
      <c r="I4505" s="13"/>
      <c r="J4505" s="13"/>
      <c r="K4505" s="13"/>
      <c r="M4505" s="13"/>
      <c r="N4505" s="13"/>
    </row>
    <row r="4506" spans="1:14" ht="15.75" customHeight="1">
      <c r="A4506" s="2"/>
      <c r="B4506" s="2"/>
      <c r="C4506" s="2"/>
      <c r="G4506" s="13"/>
      <c r="I4506" s="13"/>
      <c r="J4506" s="13"/>
      <c r="K4506" s="13"/>
      <c r="M4506" s="13"/>
      <c r="N4506" s="13"/>
    </row>
    <row r="4507" spans="1:14" ht="15.75" customHeight="1">
      <c r="A4507" s="2"/>
      <c r="B4507" s="2"/>
      <c r="C4507" s="2"/>
      <c r="G4507" s="13"/>
      <c r="I4507" s="13"/>
      <c r="J4507" s="13"/>
      <c r="K4507" s="13"/>
      <c r="M4507" s="13"/>
      <c r="N4507" s="13"/>
    </row>
    <row r="4508" spans="1:14" ht="15.75" customHeight="1">
      <c r="A4508" s="2"/>
      <c r="B4508" s="2"/>
      <c r="C4508" s="2"/>
      <c r="G4508" s="13"/>
      <c r="I4508" s="13"/>
      <c r="J4508" s="13"/>
      <c r="K4508" s="13"/>
      <c r="M4508" s="13"/>
      <c r="N4508" s="13"/>
    </row>
    <row r="4509" spans="1:14" ht="15.75" customHeight="1">
      <c r="A4509" s="2"/>
      <c r="B4509" s="2"/>
      <c r="C4509" s="2"/>
      <c r="G4509" s="13"/>
      <c r="I4509" s="13"/>
      <c r="J4509" s="13"/>
      <c r="K4509" s="13"/>
      <c r="M4509" s="13"/>
      <c r="N4509" s="13"/>
    </row>
    <row r="4510" spans="1:14" ht="15.75" customHeight="1">
      <c r="A4510" s="2"/>
      <c r="B4510" s="2"/>
      <c r="C4510" s="2"/>
      <c r="G4510" s="13"/>
      <c r="I4510" s="13"/>
      <c r="J4510" s="13"/>
      <c r="K4510" s="13"/>
      <c r="M4510" s="13"/>
      <c r="N4510" s="13"/>
    </row>
    <row r="4511" spans="1:14" ht="15.75" customHeight="1">
      <c r="A4511" s="2"/>
      <c r="B4511" s="2"/>
      <c r="C4511" s="2"/>
      <c r="G4511" s="13"/>
      <c r="I4511" s="13"/>
      <c r="J4511" s="13"/>
      <c r="K4511" s="13"/>
      <c r="M4511" s="13"/>
      <c r="N4511" s="13"/>
    </row>
    <row r="4512" spans="1:14" ht="15.75" customHeight="1">
      <c r="A4512" s="2"/>
      <c r="B4512" s="2"/>
      <c r="C4512" s="2"/>
      <c r="G4512" s="13"/>
      <c r="I4512" s="13"/>
      <c r="J4512" s="13"/>
      <c r="K4512" s="13"/>
      <c r="M4512" s="13"/>
      <c r="N4512" s="13"/>
    </row>
    <row r="4513" spans="1:14" ht="15.75" customHeight="1">
      <c r="A4513" s="2"/>
      <c r="B4513" s="2"/>
      <c r="C4513" s="2"/>
      <c r="G4513" s="13"/>
      <c r="I4513" s="13"/>
      <c r="J4513" s="13"/>
      <c r="K4513" s="13"/>
      <c r="M4513" s="13"/>
      <c r="N4513" s="13"/>
    </row>
    <row r="4514" spans="1:14" ht="15.75" customHeight="1">
      <c r="A4514" s="2"/>
      <c r="B4514" s="2"/>
      <c r="C4514" s="2"/>
      <c r="G4514" s="13"/>
      <c r="I4514" s="13"/>
      <c r="J4514" s="13"/>
      <c r="K4514" s="13"/>
      <c r="M4514" s="13"/>
      <c r="N4514" s="13"/>
    </row>
    <row r="4515" spans="1:14" ht="15.75" customHeight="1">
      <c r="A4515" s="2"/>
      <c r="B4515" s="2"/>
      <c r="C4515" s="2"/>
      <c r="G4515" s="13"/>
      <c r="I4515" s="13"/>
      <c r="J4515" s="13"/>
      <c r="K4515" s="13"/>
      <c r="M4515" s="13"/>
      <c r="N4515" s="13"/>
    </row>
    <row r="4516" spans="1:14" ht="15.75" customHeight="1">
      <c r="A4516" s="2"/>
      <c r="B4516" s="2"/>
      <c r="C4516" s="2"/>
      <c r="G4516" s="13"/>
      <c r="I4516" s="13"/>
      <c r="J4516" s="13"/>
      <c r="K4516" s="13"/>
      <c r="M4516" s="13"/>
      <c r="N4516" s="13"/>
    </row>
    <row r="4517" spans="1:14" ht="15.75" customHeight="1">
      <c r="A4517" s="2"/>
      <c r="B4517" s="2"/>
      <c r="C4517" s="2"/>
      <c r="G4517" s="13"/>
      <c r="I4517" s="13"/>
      <c r="J4517" s="13"/>
      <c r="K4517" s="13"/>
      <c r="M4517" s="13"/>
      <c r="N4517" s="13"/>
    </row>
    <row r="4518" spans="1:14" ht="15.75" customHeight="1">
      <c r="A4518" s="2"/>
      <c r="B4518" s="2"/>
      <c r="C4518" s="2"/>
      <c r="G4518" s="13"/>
      <c r="I4518" s="13"/>
      <c r="J4518" s="13"/>
      <c r="K4518" s="13"/>
      <c r="M4518" s="13"/>
      <c r="N4518" s="13"/>
    </row>
    <row r="4519" spans="1:14" ht="15.75" customHeight="1">
      <c r="A4519" s="2"/>
      <c r="B4519" s="2"/>
      <c r="C4519" s="2"/>
      <c r="G4519" s="13"/>
      <c r="I4519" s="13"/>
      <c r="J4519" s="13"/>
      <c r="K4519" s="13"/>
      <c r="M4519" s="13"/>
      <c r="N4519" s="13"/>
    </row>
    <row r="4520" spans="1:14" ht="15.75" customHeight="1">
      <c r="A4520" s="2"/>
      <c r="B4520" s="2"/>
      <c r="C4520" s="2"/>
      <c r="G4520" s="13"/>
      <c r="I4520" s="13"/>
      <c r="J4520" s="13"/>
      <c r="K4520" s="13"/>
      <c r="M4520" s="13"/>
      <c r="N4520" s="13"/>
    </row>
    <row r="4521" spans="1:14" ht="15.75" customHeight="1">
      <c r="A4521" s="2"/>
      <c r="B4521" s="2"/>
      <c r="C4521" s="2"/>
      <c r="G4521" s="13"/>
      <c r="I4521" s="13"/>
      <c r="J4521" s="13"/>
      <c r="K4521" s="13"/>
      <c r="M4521" s="13"/>
      <c r="N4521" s="13"/>
    </row>
    <row r="4522" spans="1:14" ht="15.75" customHeight="1">
      <c r="A4522" s="2"/>
      <c r="B4522" s="2"/>
      <c r="C4522" s="2"/>
      <c r="G4522" s="13"/>
      <c r="I4522" s="13"/>
      <c r="J4522" s="13"/>
      <c r="K4522" s="13"/>
      <c r="M4522" s="13"/>
      <c r="N4522" s="13"/>
    </row>
    <row r="4523" spans="1:14" ht="15.75" customHeight="1">
      <c r="A4523" s="2"/>
      <c r="B4523" s="2"/>
      <c r="C4523" s="2"/>
      <c r="G4523" s="13"/>
      <c r="I4523" s="13"/>
      <c r="J4523" s="13"/>
      <c r="K4523" s="13"/>
      <c r="M4523" s="13"/>
      <c r="N4523" s="13"/>
    </row>
    <row r="4524" spans="1:14" ht="15.75" customHeight="1">
      <c r="A4524" s="2"/>
      <c r="B4524" s="2"/>
      <c r="C4524" s="2"/>
      <c r="G4524" s="13"/>
      <c r="I4524" s="13"/>
      <c r="J4524" s="13"/>
      <c r="K4524" s="13"/>
      <c r="M4524" s="13"/>
      <c r="N4524" s="13"/>
    </row>
    <row r="4525" spans="1:14" ht="15.75" customHeight="1">
      <c r="A4525" s="2"/>
      <c r="B4525" s="2"/>
      <c r="C4525" s="2"/>
      <c r="G4525" s="13"/>
      <c r="I4525" s="13"/>
      <c r="J4525" s="13"/>
      <c r="K4525" s="13"/>
      <c r="M4525" s="13"/>
      <c r="N4525" s="13"/>
    </row>
    <row r="4526" spans="1:14" ht="15.75" customHeight="1">
      <c r="A4526" s="2"/>
      <c r="B4526" s="2"/>
      <c r="C4526" s="2"/>
      <c r="G4526" s="13"/>
      <c r="I4526" s="13"/>
      <c r="J4526" s="13"/>
      <c r="K4526" s="13"/>
      <c r="M4526" s="13"/>
      <c r="N4526" s="13"/>
    </row>
    <row r="4527" spans="1:14" ht="15.75" customHeight="1">
      <c r="A4527" s="2"/>
      <c r="B4527" s="2"/>
      <c r="C4527" s="2"/>
      <c r="G4527" s="13"/>
      <c r="I4527" s="13"/>
      <c r="J4527" s="13"/>
      <c r="K4527" s="13"/>
      <c r="M4527" s="13"/>
      <c r="N4527" s="13"/>
    </row>
    <row r="4528" spans="1:14" ht="15.75" customHeight="1">
      <c r="A4528" s="2"/>
      <c r="B4528" s="2"/>
      <c r="C4528" s="2"/>
      <c r="G4528" s="13"/>
      <c r="I4528" s="13"/>
      <c r="J4528" s="13"/>
      <c r="K4528" s="13"/>
      <c r="M4528" s="13"/>
      <c r="N4528" s="13"/>
    </row>
    <row r="4529" spans="1:14" ht="15.75" customHeight="1">
      <c r="A4529" s="2"/>
      <c r="B4529" s="2"/>
      <c r="C4529" s="2"/>
      <c r="G4529" s="13"/>
      <c r="I4529" s="13"/>
      <c r="J4529" s="13"/>
      <c r="K4529" s="13"/>
      <c r="M4529" s="13"/>
      <c r="N4529" s="13"/>
    </row>
    <row r="4530" spans="1:14" ht="15.75" customHeight="1">
      <c r="A4530" s="2"/>
      <c r="B4530" s="2"/>
      <c r="C4530" s="2"/>
      <c r="G4530" s="13"/>
      <c r="I4530" s="13"/>
      <c r="J4530" s="13"/>
      <c r="K4530" s="13"/>
      <c r="M4530" s="13"/>
      <c r="N4530" s="13"/>
    </row>
    <row r="4531" spans="1:14" ht="15.75" customHeight="1">
      <c r="A4531" s="2"/>
      <c r="B4531" s="2"/>
      <c r="C4531" s="2"/>
      <c r="G4531" s="13"/>
      <c r="I4531" s="13"/>
      <c r="J4531" s="13"/>
      <c r="K4531" s="13"/>
      <c r="M4531" s="13"/>
      <c r="N4531" s="13"/>
    </row>
    <row r="4532" spans="1:14" ht="15.75" customHeight="1">
      <c r="A4532" s="2"/>
      <c r="B4532" s="2"/>
      <c r="C4532" s="2"/>
      <c r="G4532" s="13"/>
      <c r="I4532" s="13"/>
      <c r="J4532" s="13"/>
      <c r="K4532" s="13"/>
      <c r="M4532" s="13"/>
      <c r="N4532" s="13"/>
    </row>
    <row r="4533" spans="1:14" ht="15.75" customHeight="1">
      <c r="A4533" s="2"/>
      <c r="B4533" s="2"/>
      <c r="C4533" s="2"/>
      <c r="G4533" s="13"/>
      <c r="I4533" s="13"/>
      <c r="J4533" s="13"/>
      <c r="K4533" s="13"/>
      <c r="M4533" s="13"/>
      <c r="N4533" s="13"/>
    </row>
    <row r="4534" spans="1:14" ht="15.75" customHeight="1">
      <c r="A4534" s="2"/>
      <c r="B4534" s="2"/>
      <c r="C4534" s="2"/>
      <c r="G4534" s="13"/>
      <c r="I4534" s="13"/>
      <c r="J4534" s="13"/>
      <c r="K4534" s="13"/>
      <c r="M4534" s="13"/>
      <c r="N4534" s="13"/>
    </row>
    <row r="4535" spans="1:14" ht="15.75" customHeight="1">
      <c r="A4535" s="2"/>
      <c r="B4535" s="2"/>
      <c r="C4535" s="2"/>
      <c r="G4535" s="13"/>
      <c r="I4535" s="13"/>
      <c r="J4535" s="13"/>
      <c r="K4535" s="13"/>
      <c r="M4535" s="13"/>
      <c r="N4535" s="13"/>
    </row>
    <row r="4536" spans="1:14" ht="15.75" customHeight="1">
      <c r="A4536" s="2"/>
      <c r="B4536" s="2"/>
      <c r="C4536" s="2"/>
      <c r="G4536" s="13"/>
      <c r="I4536" s="13"/>
      <c r="J4536" s="13"/>
      <c r="K4536" s="13"/>
      <c r="M4536" s="13"/>
      <c r="N4536" s="13"/>
    </row>
    <row r="4537" spans="1:14" ht="15.75" customHeight="1">
      <c r="A4537" s="2"/>
      <c r="B4537" s="2"/>
      <c r="C4537" s="2"/>
      <c r="G4537" s="13"/>
      <c r="I4537" s="13"/>
      <c r="J4537" s="13"/>
      <c r="K4537" s="13"/>
      <c r="M4537" s="13"/>
      <c r="N4537" s="13"/>
    </row>
    <row r="4538" spans="1:14" ht="15.75" customHeight="1">
      <c r="A4538" s="2"/>
      <c r="B4538" s="2"/>
      <c r="C4538" s="2"/>
      <c r="G4538" s="13"/>
      <c r="I4538" s="13"/>
      <c r="J4538" s="13"/>
      <c r="K4538" s="13"/>
      <c r="M4538" s="13"/>
      <c r="N4538" s="13"/>
    </row>
    <row r="4539" spans="1:14" ht="15.75" customHeight="1">
      <c r="A4539" s="2"/>
      <c r="B4539" s="2"/>
      <c r="C4539" s="2"/>
      <c r="G4539" s="13"/>
      <c r="I4539" s="13"/>
      <c r="J4539" s="13"/>
      <c r="K4539" s="13"/>
      <c r="M4539" s="13"/>
      <c r="N4539" s="13"/>
    </row>
    <row r="4540" spans="1:14" ht="15.75" customHeight="1">
      <c r="A4540" s="2"/>
      <c r="B4540" s="2"/>
      <c r="C4540" s="2"/>
      <c r="G4540" s="13"/>
      <c r="I4540" s="13"/>
      <c r="J4540" s="13"/>
      <c r="K4540" s="13"/>
      <c r="M4540" s="13"/>
      <c r="N4540" s="13"/>
    </row>
    <row r="4541" spans="1:14" ht="15.75" customHeight="1">
      <c r="A4541" s="2"/>
      <c r="B4541" s="2"/>
      <c r="C4541" s="2"/>
      <c r="G4541" s="13"/>
      <c r="I4541" s="13"/>
      <c r="J4541" s="13"/>
      <c r="K4541" s="13"/>
      <c r="M4541" s="13"/>
      <c r="N4541" s="13"/>
    </row>
    <row r="4542" spans="1:14" ht="15.75" customHeight="1">
      <c r="A4542" s="2"/>
      <c r="B4542" s="2"/>
      <c r="C4542" s="2"/>
      <c r="G4542" s="13"/>
      <c r="I4542" s="13"/>
      <c r="J4542" s="13"/>
      <c r="K4542" s="13"/>
      <c r="M4542" s="13"/>
      <c r="N4542" s="13"/>
    </row>
    <row r="4543" spans="1:14" ht="15.75" customHeight="1">
      <c r="A4543" s="2"/>
      <c r="B4543" s="2"/>
      <c r="C4543" s="2"/>
      <c r="G4543" s="13"/>
      <c r="I4543" s="13"/>
      <c r="J4543" s="13"/>
      <c r="K4543" s="13"/>
      <c r="M4543" s="13"/>
      <c r="N4543" s="13"/>
    </row>
    <row r="4544" spans="1:14" ht="15.75" customHeight="1">
      <c r="A4544" s="2"/>
      <c r="B4544" s="2"/>
      <c r="C4544" s="2"/>
      <c r="G4544" s="13"/>
      <c r="I4544" s="13"/>
      <c r="J4544" s="13"/>
      <c r="K4544" s="13"/>
      <c r="M4544" s="13"/>
      <c r="N4544" s="13"/>
    </row>
    <row r="4545" spans="1:14" ht="15.75" customHeight="1">
      <c r="A4545" s="2"/>
      <c r="B4545" s="2"/>
      <c r="C4545" s="2"/>
      <c r="G4545" s="13"/>
      <c r="I4545" s="13"/>
      <c r="J4545" s="13"/>
      <c r="K4545" s="13"/>
      <c r="M4545" s="13"/>
      <c r="N4545" s="13"/>
    </row>
    <row r="4546" spans="1:14" ht="15.75" customHeight="1">
      <c r="A4546" s="2"/>
      <c r="B4546" s="2"/>
      <c r="C4546" s="2"/>
      <c r="G4546" s="13"/>
      <c r="I4546" s="13"/>
      <c r="J4546" s="13"/>
      <c r="K4546" s="13"/>
      <c r="M4546" s="13"/>
      <c r="N4546" s="13"/>
    </row>
    <row r="4547" spans="1:14" ht="15.75" customHeight="1">
      <c r="A4547" s="2"/>
      <c r="B4547" s="2"/>
      <c r="C4547" s="2"/>
      <c r="G4547" s="13"/>
      <c r="I4547" s="13"/>
      <c r="J4547" s="13"/>
      <c r="K4547" s="13"/>
      <c r="M4547" s="13"/>
      <c r="N4547" s="13"/>
    </row>
    <row r="4548" spans="1:14" ht="15.75" customHeight="1">
      <c r="A4548" s="2"/>
      <c r="B4548" s="2"/>
      <c r="C4548" s="2"/>
      <c r="G4548" s="13"/>
      <c r="I4548" s="13"/>
      <c r="J4548" s="13"/>
      <c r="K4548" s="13"/>
      <c r="M4548" s="13"/>
      <c r="N4548" s="13"/>
    </row>
    <row r="4549" spans="1:14" ht="15.75" customHeight="1">
      <c r="A4549" s="2"/>
      <c r="B4549" s="2"/>
      <c r="C4549" s="2"/>
      <c r="G4549" s="13"/>
      <c r="I4549" s="13"/>
      <c r="J4549" s="13"/>
      <c r="K4549" s="13"/>
      <c r="M4549" s="13"/>
      <c r="N4549" s="13"/>
    </row>
    <row r="4550" spans="1:14" ht="15.75" customHeight="1">
      <c r="A4550" s="2"/>
      <c r="B4550" s="2"/>
      <c r="C4550" s="2"/>
      <c r="G4550" s="13"/>
      <c r="I4550" s="13"/>
      <c r="J4550" s="13"/>
      <c r="K4550" s="13"/>
      <c r="M4550" s="13"/>
      <c r="N4550" s="13"/>
    </row>
    <row r="4551" spans="1:14" ht="15.75" customHeight="1">
      <c r="A4551" s="2"/>
      <c r="B4551" s="2"/>
      <c r="C4551" s="2"/>
      <c r="G4551" s="13"/>
      <c r="I4551" s="13"/>
      <c r="J4551" s="13"/>
      <c r="K4551" s="13"/>
      <c r="M4551" s="13"/>
      <c r="N4551" s="13"/>
    </row>
    <row r="4552" spans="1:14" ht="15.75" customHeight="1">
      <c r="A4552" s="2"/>
      <c r="B4552" s="2"/>
      <c r="C4552" s="2"/>
      <c r="G4552" s="13"/>
      <c r="I4552" s="13"/>
      <c r="J4552" s="13"/>
      <c r="K4552" s="13"/>
      <c r="M4552" s="13"/>
      <c r="N4552" s="13"/>
    </row>
    <row r="4553" spans="1:14" ht="15.75" customHeight="1">
      <c r="A4553" s="2"/>
      <c r="B4553" s="2"/>
      <c r="C4553" s="2"/>
      <c r="G4553" s="13"/>
      <c r="I4553" s="13"/>
      <c r="J4553" s="13"/>
      <c r="K4553" s="13"/>
      <c r="M4553" s="13"/>
      <c r="N4553" s="13"/>
    </row>
    <row r="4554" spans="1:14" ht="15.75" customHeight="1">
      <c r="A4554" s="2"/>
      <c r="B4554" s="2"/>
      <c r="C4554" s="2"/>
      <c r="G4554" s="13"/>
      <c r="I4554" s="13"/>
      <c r="J4554" s="13"/>
      <c r="K4554" s="13"/>
      <c r="M4554" s="13"/>
      <c r="N4554" s="13"/>
    </row>
    <row r="4555" spans="1:14" ht="15.75" customHeight="1">
      <c r="A4555" s="2"/>
      <c r="B4555" s="2"/>
      <c r="C4555" s="2"/>
      <c r="G4555" s="13"/>
      <c r="I4555" s="13"/>
      <c r="J4555" s="13"/>
      <c r="K4555" s="13"/>
      <c r="M4555" s="13"/>
      <c r="N4555" s="13"/>
    </row>
    <row r="4556" spans="1:14" ht="15.75" customHeight="1">
      <c r="A4556" s="2"/>
      <c r="B4556" s="2"/>
      <c r="C4556" s="2"/>
      <c r="G4556" s="13"/>
      <c r="I4556" s="13"/>
      <c r="J4556" s="13"/>
      <c r="K4556" s="13"/>
      <c r="M4556" s="13"/>
      <c r="N4556" s="13"/>
    </row>
    <row r="4557" spans="1:14" ht="15.75" customHeight="1">
      <c r="A4557" s="2"/>
      <c r="B4557" s="2"/>
      <c r="C4557" s="2"/>
      <c r="G4557" s="13"/>
      <c r="I4557" s="13"/>
      <c r="J4557" s="13"/>
      <c r="K4557" s="13"/>
      <c r="M4557" s="13"/>
      <c r="N4557" s="13"/>
    </row>
    <row r="4558" spans="1:14" ht="15.75" customHeight="1">
      <c r="A4558" s="2"/>
      <c r="B4558" s="2"/>
      <c r="C4558" s="2"/>
      <c r="G4558" s="13"/>
      <c r="I4558" s="13"/>
      <c r="J4558" s="13"/>
      <c r="K4558" s="13"/>
      <c r="M4558" s="13"/>
      <c r="N4558" s="13"/>
    </row>
    <row r="4559" spans="1:14" ht="15.75" customHeight="1">
      <c r="A4559" s="2"/>
      <c r="B4559" s="2"/>
      <c r="C4559" s="2"/>
      <c r="G4559" s="13"/>
      <c r="I4559" s="13"/>
      <c r="J4559" s="13"/>
      <c r="K4559" s="13"/>
      <c r="M4559" s="13"/>
      <c r="N4559" s="13"/>
    </row>
    <row r="4560" spans="1:14" ht="15.75" customHeight="1">
      <c r="A4560" s="2"/>
      <c r="B4560" s="2"/>
      <c r="C4560" s="2"/>
      <c r="G4560" s="13"/>
      <c r="I4560" s="13"/>
      <c r="J4560" s="13"/>
      <c r="K4560" s="13"/>
      <c r="M4560" s="13"/>
      <c r="N4560" s="13"/>
    </row>
    <row r="4561" spans="1:14" ht="15.75" customHeight="1">
      <c r="A4561" s="2"/>
      <c r="B4561" s="2"/>
      <c r="C4561" s="2"/>
      <c r="G4561" s="13"/>
      <c r="I4561" s="13"/>
      <c r="J4561" s="13"/>
      <c r="K4561" s="13"/>
      <c r="M4561" s="13"/>
      <c r="N4561" s="13"/>
    </row>
    <row r="4562" spans="1:14" ht="15.75" customHeight="1">
      <c r="A4562" s="2"/>
      <c r="B4562" s="2"/>
      <c r="C4562" s="2"/>
      <c r="G4562" s="13"/>
      <c r="I4562" s="13"/>
      <c r="J4562" s="13"/>
      <c r="K4562" s="13"/>
      <c r="M4562" s="13"/>
      <c r="N4562" s="13"/>
    </row>
    <row r="4563" spans="1:14" ht="15.75" customHeight="1">
      <c r="A4563" s="2"/>
      <c r="B4563" s="2"/>
      <c r="C4563" s="2"/>
      <c r="G4563" s="13"/>
      <c r="I4563" s="13"/>
      <c r="J4563" s="13"/>
      <c r="K4563" s="13"/>
      <c r="M4563" s="13"/>
      <c r="N4563" s="13"/>
    </row>
    <row r="4564" spans="1:14" ht="15.75" customHeight="1">
      <c r="A4564" s="2"/>
      <c r="B4564" s="2"/>
      <c r="C4564" s="2"/>
      <c r="G4564" s="13"/>
      <c r="I4564" s="13"/>
      <c r="J4564" s="13"/>
      <c r="K4564" s="13"/>
      <c r="M4564" s="13"/>
      <c r="N4564" s="13"/>
    </row>
    <row r="4565" spans="1:14" ht="15.75" customHeight="1">
      <c r="A4565" s="2"/>
      <c r="B4565" s="2"/>
      <c r="C4565" s="2"/>
      <c r="G4565" s="13"/>
      <c r="I4565" s="13"/>
      <c r="J4565" s="13"/>
      <c r="K4565" s="13"/>
      <c r="M4565" s="13"/>
      <c r="N4565" s="13"/>
    </row>
    <row r="4566" spans="1:14" ht="15.75" customHeight="1">
      <c r="A4566" s="2"/>
      <c r="B4566" s="2"/>
      <c r="C4566" s="2"/>
      <c r="G4566" s="13"/>
      <c r="I4566" s="13"/>
      <c r="J4566" s="13"/>
      <c r="K4566" s="13"/>
      <c r="M4566" s="13"/>
      <c r="N4566" s="13"/>
    </row>
    <row r="4567" spans="1:14" ht="15.75" customHeight="1">
      <c r="A4567" s="2"/>
      <c r="B4567" s="2"/>
      <c r="C4567" s="2"/>
      <c r="G4567" s="13"/>
      <c r="I4567" s="13"/>
      <c r="J4567" s="13"/>
      <c r="K4567" s="13"/>
      <c r="M4567" s="13"/>
      <c r="N4567" s="13"/>
    </row>
    <row r="4568" spans="1:14" ht="15.75" customHeight="1">
      <c r="A4568" s="2"/>
      <c r="B4568" s="2"/>
      <c r="C4568" s="2"/>
      <c r="G4568" s="13"/>
      <c r="I4568" s="13"/>
      <c r="J4568" s="13"/>
      <c r="K4568" s="13"/>
      <c r="M4568" s="13"/>
      <c r="N4568" s="13"/>
    </row>
    <row r="4569" spans="1:14" ht="15.75" customHeight="1">
      <c r="A4569" s="2"/>
      <c r="B4569" s="2"/>
      <c r="C4569" s="2"/>
      <c r="G4569" s="13"/>
      <c r="I4569" s="13"/>
      <c r="J4569" s="13"/>
      <c r="K4569" s="13"/>
      <c r="M4569" s="13"/>
      <c r="N4569" s="13"/>
    </row>
    <row r="4570" spans="1:14" ht="15.75" customHeight="1">
      <c r="A4570" s="2"/>
      <c r="B4570" s="2"/>
      <c r="C4570" s="2"/>
      <c r="G4570" s="13"/>
      <c r="I4570" s="13"/>
      <c r="J4570" s="13"/>
      <c r="K4570" s="13"/>
      <c r="M4570" s="13"/>
      <c r="N4570" s="13"/>
    </row>
    <row r="4571" spans="1:14" ht="15.75" customHeight="1">
      <c r="A4571" s="2"/>
      <c r="B4571" s="2"/>
      <c r="C4571" s="2"/>
      <c r="G4571" s="13"/>
      <c r="I4571" s="13"/>
      <c r="J4571" s="13"/>
      <c r="K4571" s="13"/>
      <c r="M4571" s="13"/>
      <c r="N4571" s="13"/>
    </row>
    <row r="4572" spans="1:14" ht="15.75" customHeight="1">
      <c r="A4572" s="2"/>
      <c r="B4572" s="2"/>
      <c r="C4572" s="2"/>
      <c r="G4572" s="13"/>
      <c r="I4572" s="13"/>
      <c r="J4572" s="13"/>
      <c r="K4572" s="13"/>
      <c r="M4572" s="13"/>
      <c r="N4572" s="13"/>
    </row>
    <row r="4573" spans="1:14" ht="15.75" customHeight="1">
      <c r="A4573" s="2"/>
      <c r="B4573" s="2"/>
      <c r="C4573" s="2"/>
      <c r="G4573" s="13"/>
      <c r="I4573" s="13"/>
      <c r="J4573" s="13"/>
      <c r="K4573" s="13"/>
      <c r="M4573" s="13"/>
      <c r="N4573" s="13"/>
    </row>
    <row r="4574" spans="1:14" ht="15.75" customHeight="1">
      <c r="A4574" s="2"/>
      <c r="B4574" s="2"/>
      <c r="C4574" s="2"/>
      <c r="G4574" s="13"/>
      <c r="I4574" s="13"/>
      <c r="J4574" s="13"/>
      <c r="K4574" s="13"/>
      <c r="M4574" s="13"/>
      <c r="N4574" s="13"/>
    </row>
    <row r="4575" spans="1:14" ht="15.75" customHeight="1">
      <c r="A4575" s="2"/>
      <c r="B4575" s="2"/>
      <c r="C4575" s="2"/>
      <c r="G4575" s="13"/>
      <c r="I4575" s="13"/>
      <c r="J4575" s="13"/>
      <c r="K4575" s="13"/>
      <c r="M4575" s="13"/>
      <c r="N4575" s="13"/>
    </row>
    <row r="4576" spans="1:14" ht="15.75" customHeight="1">
      <c r="A4576" s="2"/>
      <c r="B4576" s="2"/>
      <c r="C4576" s="2"/>
      <c r="G4576" s="13"/>
      <c r="I4576" s="13"/>
      <c r="J4576" s="13"/>
      <c r="K4576" s="13"/>
      <c r="M4576" s="13"/>
      <c r="N4576" s="13"/>
    </row>
    <row r="4577" spans="1:14" ht="15.75" customHeight="1">
      <c r="A4577" s="2"/>
      <c r="B4577" s="2"/>
      <c r="C4577" s="2"/>
      <c r="G4577" s="13"/>
      <c r="I4577" s="13"/>
      <c r="J4577" s="13"/>
      <c r="K4577" s="13"/>
      <c r="M4577" s="13"/>
      <c r="N4577" s="13"/>
    </row>
    <row r="4578" spans="1:14" ht="15.75" customHeight="1">
      <c r="A4578" s="2"/>
      <c r="B4578" s="2"/>
      <c r="C4578" s="2"/>
      <c r="G4578" s="13"/>
      <c r="I4578" s="13"/>
      <c r="J4578" s="13"/>
      <c r="K4578" s="13"/>
      <c r="M4578" s="13"/>
      <c r="N4578" s="13"/>
    </row>
    <row r="4579" spans="1:14" ht="15.75" customHeight="1">
      <c r="A4579" s="2"/>
      <c r="B4579" s="2"/>
      <c r="C4579" s="2"/>
      <c r="G4579" s="13"/>
      <c r="I4579" s="13"/>
      <c r="J4579" s="13"/>
      <c r="K4579" s="13"/>
      <c r="M4579" s="13"/>
      <c r="N4579" s="13"/>
    </row>
    <row r="4580" spans="1:14" ht="15.75" customHeight="1">
      <c r="A4580" s="2"/>
      <c r="B4580" s="2"/>
      <c r="C4580" s="2"/>
      <c r="G4580" s="13"/>
      <c r="I4580" s="13"/>
      <c r="J4580" s="13"/>
      <c r="K4580" s="13"/>
      <c r="M4580" s="13"/>
      <c r="N4580" s="13"/>
    </row>
    <row r="4581" spans="1:14" ht="15.75" customHeight="1">
      <c r="A4581" s="2"/>
      <c r="B4581" s="2"/>
      <c r="C4581" s="2"/>
      <c r="G4581" s="13"/>
      <c r="I4581" s="13"/>
      <c r="J4581" s="13"/>
      <c r="K4581" s="13"/>
      <c r="M4581" s="13"/>
      <c r="N4581" s="13"/>
    </row>
    <row r="4582" spans="1:14" ht="15.75" customHeight="1">
      <c r="A4582" s="2"/>
      <c r="B4582" s="2"/>
      <c r="C4582" s="2"/>
      <c r="G4582" s="13"/>
      <c r="I4582" s="13"/>
      <c r="J4582" s="13"/>
      <c r="K4582" s="13"/>
      <c r="M4582" s="13"/>
      <c r="N4582" s="13"/>
    </row>
    <row r="4583" spans="1:14" ht="15.75" customHeight="1">
      <c r="A4583" s="2"/>
      <c r="B4583" s="2"/>
      <c r="C4583" s="2"/>
      <c r="G4583" s="13"/>
      <c r="I4583" s="13"/>
      <c r="J4583" s="13"/>
      <c r="K4583" s="13"/>
      <c r="M4583" s="13"/>
      <c r="N4583" s="13"/>
    </row>
    <row r="4584" spans="1:14" ht="15.75" customHeight="1">
      <c r="A4584" s="2"/>
      <c r="B4584" s="2"/>
      <c r="C4584" s="2"/>
      <c r="G4584" s="13"/>
      <c r="I4584" s="13"/>
      <c r="J4584" s="13"/>
      <c r="K4584" s="13"/>
      <c r="M4584" s="13"/>
      <c r="N4584" s="13"/>
    </row>
    <row r="4585" spans="1:14" ht="15.75" customHeight="1">
      <c r="A4585" s="2"/>
      <c r="B4585" s="2"/>
      <c r="C4585" s="2"/>
      <c r="G4585" s="13"/>
      <c r="I4585" s="13"/>
      <c r="J4585" s="13"/>
      <c r="K4585" s="13"/>
      <c r="M4585" s="13"/>
      <c r="N4585" s="13"/>
    </row>
    <row r="4586" spans="1:14" ht="15.75" customHeight="1">
      <c r="A4586" s="2"/>
      <c r="B4586" s="2"/>
      <c r="C4586" s="2"/>
      <c r="G4586" s="13"/>
      <c r="I4586" s="13"/>
      <c r="J4586" s="13"/>
      <c r="K4586" s="13"/>
      <c r="M4586" s="13"/>
      <c r="N4586" s="13"/>
    </row>
    <row r="4587" spans="1:14" ht="15.75" customHeight="1">
      <c r="A4587" s="2"/>
      <c r="B4587" s="2"/>
      <c r="C4587" s="2"/>
      <c r="G4587" s="13"/>
      <c r="I4587" s="13"/>
      <c r="J4587" s="13"/>
      <c r="K4587" s="13"/>
      <c r="M4587" s="13"/>
      <c r="N4587" s="13"/>
    </row>
    <row r="4588" spans="1:14" ht="15.75" customHeight="1">
      <c r="A4588" s="2"/>
      <c r="B4588" s="2"/>
      <c r="C4588" s="2"/>
      <c r="G4588" s="13"/>
      <c r="I4588" s="13"/>
      <c r="J4588" s="13"/>
      <c r="K4588" s="13"/>
      <c r="M4588" s="13"/>
      <c r="N4588" s="13"/>
    </row>
    <row r="4589" spans="1:14" ht="15.75" customHeight="1">
      <c r="A4589" s="2"/>
      <c r="B4589" s="2"/>
      <c r="C4589" s="2"/>
      <c r="G4589" s="13"/>
      <c r="I4589" s="13"/>
      <c r="J4589" s="13"/>
      <c r="K4589" s="13"/>
      <c r="M4589" s="13"/>
      <c r="N4589" s="13"/>
    </row>
    <row r="4590" spans="1:14" ht="15.75" customHeight="1">
      <c r="A4590" s="2"/>
      <c r="B4590" s="2"/>
      <c r="C4590" s="2"/>
      <c r="G4590" s="13"/>
      <c r="I4590" s="13"/>
      <c r="J4590" s="13"/>
      <c r="K4590" s="13"/>
      <c r="M4590" s="13"/>
      <c r="N4590" s="13"/>
    </row>
    <row r="4591" spans="1:14" ht="15.75" customHeight="1">
      <c r="A4591" s="2"/>
      <c r="B4591" s="2"/>
      <c r="C4591" s="2"/>
      <c r="G4591" s="13"/>
      <c r="I4591" s="13"/>
      <c r="J4591" s="13"/>
      <c r="K4591" s="13"/>
      <c r="M4591" s="13"/>
      <c r="N4591" s="13"/>
    </row>
    <row r="4592" spans="1:14" ht="15.75" customHeight="1">
      <c r="A4592" s="2"/>
      <c r="B4592" s="2"/>
      <c r="C4592" s="2"/>
      <c r="G4592" s="13"/>
      <c r="I4592" s="13"/>
      <c r="J4592" s="13"/>
      <c r="K4592" s="13"/>
      <c r="M4592" s="13"/>
      <c r="N4592" s="13"/>
    </row>
    <row r="4593" spans="1:14" ht="15.75" customHeight="1">
      <c r="A4593" s="2"/>
      <c r="B4593" s="2"/>
      <c r="C4593" s="2"/>
      <c r="G4593" s="13"/>
      <c r="I4593" s="13"/>
      <c r="J4593" s="13"/>
      <c r="K4593" s="13"/>
      <c r="M4593" s="13"/>
      <c r="N4593" s="13"/>
    </row>
    <row r="4594" spans="1:14" ht="15.75" customHeight="1">
      <c r="A4594" s="2"/>
      <c r="B4594" s="2"/>
      <c r="C4594" s="2"/>
      <c r="G4594" s="13"/>
      <c r="I4594" s="13"/>
      <c r="J4594" s="13"/>
      <c r="K4594" s="13"/>
      <c r="M4594" s="13"/>
      <c r="N4594" s="13"/>
    </row>
    <row r="4595" spans="1:14" ht="15.75" customHeight="1">
      <c r="A4595" s="2"/>
      <c r="B4595" s="2"/>
      <c r="C4595" s="2"/>
      <c r="G4595" s="13"/>
      <c r="I4595" s="13"/>
      <c r="J4595" s="13"/>
      <c r="K4595" s="13"/>
      <c r="M4595" s="13"/>
      <c r="N4595" s="13"/>
    </row>
    <row r="4596" spans="1:14" ht="15.75" customHeight="1">
      <c r="A4596" s="2"/>
      <c r="B4596" s="2"/>
      <c r="C4596" s="2"/>
      <c r="G4596" s="13"/>
      <c r="I4596" s="13"/>
      <c r="J4596" s="13"/>
      <c r="K4596" s="13"/>
      <c r="M4596" s="13"/>
      <c r="N4596" s="13"/>
    </row>
    <row r="4597" spans="1:14" ht="15.75" customHeight="1">
      <c r="A4597" s="2"/>
      <c r="B4597" s="2"/>
      <c r="C4597" s="2"/>
      <c r="G4597" s="13"/>
      <c r="I4597" s="13"/>
      <c r="J4597" s="13"/>
      <c r="K4597" s="13"/>
      <c r="M4597" s="13"/>
      <c r="N4597" s="13"/>
    </row>
    <row r="4598" spans="1:14" ht="15.75" customHeight="1">
      <c r="A4598" s="2"/>
      <c r="B4598" s="2"/>
      <c r="C4598" s="2"/>
      <c r="G4598" s="13"/>
      <c r="I4598" s="13"/>
      <c r="J4598" s="13"/>
      <c r="K4598" s="13"/>
      <c r="M4598" s="13"/>
      <c r="N4598" s="13"/>
    </row>
    <row r="4599" spans="1:14" ht="15.75" customHeight="1">
      <c r="A4599" s="2"/>
      <c r="B4599" s="2"/>
      <c r="C4599" s="2"/>
      <c r="G4599" s="13"/>
      <c r="I4599" s="13"/>
      <c r="J4599" s="13"/>
      <c r="K4599" s="13"/>
      <c r="M4599" s="13"/>
      <c r="N4599" s="13"/>
    </row>
    <row r="4600" spans="1:14" ht="15.75" customHeight="1">
      <c r="A4600" s="2"/>
      <c r="B4600" s="2"/>
      <c r="C4600" s="2"/>
      <c r="G4600" s="13"/>
      <c r="I4600" s="13"/>
      <c r="J4600" s="13"/>
      <c r="K4600" s="13"/>
      <c r="M4600" s="13"/>
      <c r="N4600" s="13"/>
    </row>
    <row r="4601" spans="1:14" ht="15.75" customHeight="1">
      <c r="A4601" s="2"/>
      <c r="B4601" s="2"/>
      <c r="C4601" s="2"/>
      <c r="G4601" s="13"/>
      <c r="I4601" s="13"/>
      <c r="J4601" s="13"/>
      <c r="K4601" s="13"/>
      <c r="M4601" s="13"/>
      <c r="N4601" s="13"/>
    </row>
    <row r="4602" spans="1:14" ht="15.75" customHeight="1">
      <c r="A4602" s="2"/>
      <c r="B4602" s="2"/>
      <c r="C4602" s="2"/>
      <c r="G4602" s="13"/>
      <c r="I4602" s="13"/>
      <c r="J4602" s="13"/>
      <c r="K4602" s="13"/>
      <c r="M4602" s="13"/>
      <c r="N4602" s="13"/>
    </row>
    <row r="4603" spans="1:14" ht="15.75" customHeight="1">
      <c r="A4603" s="2"/>
      <c r="B4603" s="2"/>
      <c r="C4603" s="2"/>
      <c r="G4603" s="13"/>
      <c r="I4603" s="13"/>
      <c r="J4603" s="13"/>
      <c r="K4603" s="13"/>
      <c r="M4603" s="13"/>
      <c r="N4603" s="13"/>
    </row>
    <row r="4604" spans="1:14" ht="15.75" customHeight="1">
      <c r="A4604" s="2"/>
      <c r="B4604" s="2"/>
      <c r="C4604" s="2"/>
      <c r="G4604" s="13"/>
      <c r="I4604" s="13"/>
      <c r="J4604" s="13"/>
      <c r="K4604" s="13"/>
      <c r="M4604" s="13"/>
      <c r="N4604" s="13"/>
    </row>
    <row r="4605" spans="1:14" ht="15.75" customHeight="1">
      <c r="A4605" s="2"/>
      <c r="B4605" s="2"/>
      <c r="C4605" s="2"/>
      <c r="G4605" s="13"/>
      <c r="I4605" s="13"/>
      <c r="J4605" s="13"/>
      <c r="K4605" s="13"/>
      <c r="M4605" s="13"/>
      <c r="N4605" s="13"/>
    </row>
    <row r="4606" spans="1:14" ht="15.75" customHeight="1">
      <c r="A4606" s="2"/>
      <c r="B4606" s="2"/>
      <c r="C4606" s="2"/>
      <c r="G4606" s="13"/>
      <c r="I4606" s="13"/>
      <c r="J4606" s="13"/>
      <c r="K4606" s="13"/>
      <c r="M4606" s="13"/>
      <c r="N4606" s="13"/>
    </row>
    <row r="4607" spans="1:14" ht="15.75" customHeight="1">
      <c r="A4607" s="2"/>
      <c r="B4607" s="2"/>
      <c r="C4607" s="2"/>
      <c r="G4607" s="13"/>
      <c r="I4607" s="13"/>
      <c r="J4607" s="13"/>
      <c r="K4607" s="13"/>
      <c r="M4607" s="13"/>
      <c r="N4607" s="13"/>
    </row>
    <row r="4608" spans="1:14" ht="15.75" customHeight="1">
      <c r="A4608" s="2"/>
      <c r="B4608" s="2"/>
      <c r="C4608" s="2"/>
      <c r="G4608" s="13"/>
      <c r="I4608" s="13"/>
      <c r="J4608" s="13"/>
      <c r="K4608" s="13"/>
      <c r="M4608" s="13"/>
      <c r="N4608" s="13"/>
    </row>
    <row r="4609" spans="1:14" ht="15.75" customHeight="1">
      <c r="A4609" s="2"/>
      <c r="B4609" s="2"/>
      <c r="C4609" s="2"/>
      <c r="G4609" s="13"/>
      <c r="I4609" s="13"/>
      <c r="J4609" s="13"/>
      <c r="K4609" s="13"/>
      <c r="M4609" s="13"/>
      <c r="N4609" s="13"/>
    </row>
    <row r="4610" spans="1:14" ht="15.75" customHeight="1">
      <c r="A4610" s="2"/>
      <c r="B4610" s="2"/>
      <c r="C4610" s="2"/>
      <c r="G4610" s="13"/>
      <c r="I4610" s="13"/>
      <c r="J4610" s="13"/>
      <c r="K4610" s="13"/>
      <c r="M4610" s="13"/>
      <c r="N4610" s="13"/>
    </row>
    <row r="4611" spans="1:14" ht="15.75" customHeight="1">
      <c r="A4611" s="2"/>
      <c r="B4611" s="2"/>
      <c r="C4611" s="2"/>
      <c r="G4611" s="13"/>
      <c r="I4611" s="13"/>
      <c r="J4611" s="13"/>
      <c r="K4611" s="13"/>
      <c r="M4611" s="13"/>
      <c r="N4611" s="13"/>
    </row>
    <row r="4612" spans="1:14" ht="15.75" customHeight="1">
      <c r="A4612" s="2"/>
      <c r="B4612" s="2"/>
      <c r="C4612" s="2"/>
      <c r="G4612" s="13"/>
      <c r="I4612" s="13"/>
      <c r="J4612" s="13"/>
      <c r="K4612" s="13"/>
      <c r="M4612" s="13"/>
      <c r="N4612" s="13"/>
    </row>
    <row r="4613" spans="1:14" ht="15.75" customHeight="1">
      <c r="A4613" s="2"/>
      <c r="B4613" s="2"/>
      <c r="C4613" s="2"/>
      <c r="G4613" s="13"/>
      <c r="I4613" s="13"/>
      <c r="J4613" s="13"/>
      <c r="K4613" s="13"/>
      <c r="M4613" s="13"/>
      <c r="N4613" s="13"/>
    </row>
    <row r="4614" spans="1:14" ht="15.75" customHeight="1">
      <c r="A4614" s="2"/>
      <c r="B4614" s="2"/>
      <c r="C4614" s="2"/>
      <c r="G4614" s="13"/>
      <c r="I4614" s="13"/>
      <c r="J4614" s="13"/>
      <c r="K4614" s="13"/>
      <c r="M4614" s="13"/>
      <c r="N4614" s="13"/>
    </row>
    <row r="4615" spans="1:14" ht="15.75" customHeight="1">
      <c r="A4615" s="2"/>
      <c r="B4615" s="2"/>
      <c r="C4615" s="2"/>
      <c r="G4615" s="13"/>
      <c r="I4615" s="13"/>
      <c r="J4615" s="13"/>
      <c r="K4615" s="13"/>
      <c r="M4615" s="13"/>
      <c r="N4615" s="13"/>
    </row>
    <row r="4616" spans="1:14" ht="15.75" customHeight="1">
      <c r="A4616" s="2"/>
      <c r="B4616" s="2"/>
      <c r="C4616" s="2"/>
      <c r="G4616" s="13"/>
      <c r="I4616" s="13"/>
      <c r="J4616" s="13"/>
      <c r="K4616" s="13"/>
      <c r="M4616" s="13"/>
      <c r="N4616" s="13"/>
    </row>
    <row r="4617" spans="1:14" ht="15.75" customHeight="1">
      <c r="A4617" s="2"/>
      <c r="B4617" s="2"/>
      <c r="C4617" s="2"/>
      <c r="G4617" s="13"/>
      <c r="I4617" s="13"/>
      <c r="J4617" s="13"/>
      <c r="K4617" s="13"/>
      <c r="M4617" s="13"/>
      <c r="N4617" s="13"/>
    </row>
    <row r="4618" spans="1:14" ht="15.75" customHeight="1">
      <c r="A4618" s="2"/>
      <c r="B4618" s="2"/>
      <c r="C4618" s="2"/>
      <c r="G4618" s="13"/>
      <c r="I4618" s="13"/>
      <c r="J4618" s="13"/>
      <c r="K4618" s="13"/>
      <c r="M4618" s="13"/>
      <c r="N4618" s="13"/>
    </row>
    <row r="4619" spans="1:14" ht="15.75" customHeight="1">
      <c r="A4619" s="2"/>
      <c r="B4619" s="2"/>
      <c r="C4619" s="2"/>
      <c r="G4619" s="13"/>
      <c r="I4619" s="13"/>
      <c r="J4619" s="13"/>
      <c r="K4619" s="13"/>
      <c r="M4619" s="13"/>
      <c r="N4619" s="13"/>
    </row>
    <row r="4620" spans="1:14" ht="15.75" customHeight="1">
      <c r="A4620" s="2"/>
      <c r="B4620" s="2"/>
      <c r="C4620" s="2"/>
      <c r="G4620" s="13"/>
      <c r="I4620" s="13"/>
      <c r="J4620" s="13"/>
      <c r="K4620" s="13"/>
      <c r="M4620" s="13"/>
      <c r="N4620" s="13"/>
    </row>
    <row r="4621" spans="1:14" ht="15.75" customHeight="1">
      <c r="A4621" s="2"/>
      <c r="B4621" s="2"/>
      <c r="C4621" s="2"/>
      <c r="G4621" s="13"/>
      <c r="I4621" s="13"/>
      <c r="J4621" s="13"/>
      <c r="K4621" s="13"/>
      <c r="M4621" s="13"/>
      <c r="N4621" s="13"/>
    </row>
    <row r="4622" spans="1:14" ht="15.75" customHeight="1">
      <c r="A4622" s="2"/>
      <c r="B4622" s="2"/>
      <c r="C4622" s="2"/>
      <c r="G4622" s="13"/>
      <c r="I4622" s="13"/>
      <c r="J4622" s="13"/>
      <c r="K4622" s="13"/>
      <c r="M4622" s="13"/>
      <c r="N4622" s="13"/>
    </row>
    <row r="4623" spans="1:14" ht="15.75" customHeight="1">
      <c r="A4623" s="2"/>
      <c r="B4623" s="2"/>
      <c r="C4623" s="2"/>
      <c r="G4623" s="13"/>
      <c r="I4623" s="13"/>
      <c r="J4623" s="13"/>
      <c r="K4623" s="13"/>
      <c r="M4623" s="13"/>
      <c r="N4623" s="13"/>
    </row>
    <row r="4624" spans="1:14" ht="15.75" customHeight="1">
      <c r="A4624" s="2"/>
      <c r="B4624" s="2"/>
      <c r="C4624" s="2"/>
      <c r="G4624" s="13"/>
      <c r="I4624" s="13"/>
      <c r="J4624" s="13"/>
      <c r="K4624" s="13"/>
      <c r="M4624" s="13"/>
      <c r="N4624" s="13"/>
    </row>
    <row r="4625" spans="1:14" ht="15.75" customHeight="1">
      <c r="A4625" s="2"/>
      <c r="B4625" s="2"/>
      <c r="C4625" s="2"/>
      <c r="G4625" s="13"/>
      <c r="I4625" s="13"/>
      <c r="J4625" s="13"/>
      <c r="K4625" s="13"/>
      <c r="M4625" s="13"/>
      <c r="N4625" s="13"/>
    </row>
    <row r="4626" spans="1:14" ht="15.75" customHeight="1">
      <c r="A4626" s="2"/>
      <c r="B4626" s="2"/>
      <c r="C4626" s="2"/>
      <c r="G4626" s="13"/>
      <c r="I4626" s="13"/>
      <c r="J4626" s="13"/>
      <c r="K4626" s="13"/>
      <c r="M4626" s="13"/>
      <c r="N4626" s="13"/>
    </row>
    <row r="4627" spans="1:14" ht="15.75" customHeight="1">
      <c r="A4627" s="2"/>
      <c r="B4627" s="2"/>
      <c r="C4627" s="2"/>
      <c r="G4627" s="13"/>
      <c r="I4627" s="13"/>
      <c r="J4627" s="13"/>
      <c r="K4627" s="13"/>
      <c r="M4627" s="13"/>
      <c r="N4627" s="13"/>
    </row>
    <row r="4628" spans="1:14" ht="15.75" customHeight="1">
      <c r="A4628" s="2"/>
      <c r="B4628" s="2"/>
      <c r="C4628" s="2"/>
      <c r="G4628" s="13"/>
      <c r="I4628" s="13"/>
      <c r="J4628" s="13"/>
      <c r="K4628" s="13"/>
      <c r="M4628" s="13"/>
      <c r="N4628" s="13"/>
    </row>
    <row r="4629" spans="1:14" ht="15.75" customHeight="1">
      <c r="A4629" s="2"/>
      <c r="B4629" s="2"/>
      <c r="C4629" s="2"/>
      <c r="G4629" s="13"/>
      <c r="I4629" s="13"/>
      <c r="J4629" s="13"/>
      <c r="K4629" s="13"/>
      <c r="M4629" s="13"/>
      <c r="N4629" s="13"/>
    </row>
    <row r="4630" spans="1:14" ht="15.75" customHeight="1">
      <c r="A4630" s="2"/>
      <c r="B4630" s="2"/>
      <c r="C4630" s="2"/>
      <c r="G4630" s="13"/>
      <c r="I4630" s="13"/>
      <c r="J4630" s="13"/>
      <c r="K4630" s="13"/>
      <c r="M4630" s="13"/>
      <c r="N4630" s="13"/>
    </row>
    <row r="4631" spans="1:14" ht="15.75" customHeight="1">
      <c r="A4631" s="2"/>
      <c r="B4631" s="2"/>
      <c r="C4631" s="2"/>
      <c r="G4631" s="13"/>
      <c r="I4631" s="13"/>
      <c r="J4631" s="13"/>
      <c r="K4631" s="13"/>
      <c r="M4631" s="13"/>
      <c r="N4631" s="13"/>
    </row>
    <row r="4632" spans="1:14" ht="15.75" customHeight="1">
      <c r="A4632" s="2"/>
      <c r="B4632" s="2"/>
      <c r="C4632" s="2"/>
      <c r="G4632" s="13"/>
      <c r="I4632" s="13"/>
      <c r="J4632" s="13"/>
      <c r="K4632" s="13"/>
      <c r="M4632" s="13"/>
      <c r="N4632" s="13"/>
    </row>
    <row r="4633" spans="1:14" ht="15.75" customHeight="1">
      <c r="A4633" s="2"/>
      <c r="B4633" s="2"/>
      <c r="C4633" s="2"/>
      <c r="G4633" s="13"/>
      <c r="I4633" s="13"/>
      <c r="J4633" s="13"/>
      <c r="K4633" s="13"/>
      <c r="M4633" s="13"/>
      <c r="N4633" s="13"/>
    </row>
    <row r="4634" spans="1:14" ht="15.75" customHeight="1">
      <c r="A4634" s="2"/>
      <c r="B4634" s="2"/>
      <c r="C4634" s="2"/>
      <c r="G4634" s="13"/>
      <c r="I4634" s="13"/>
      <c r="J4634" s="13"/>
      <c r="K4634" s="13"/>
      <c r="M4634" s="13"/>
      <c r="N4634" s="13"/>
    </row>
    <row r="4635" spans="1:14" ht="15.75" customHeight="1">
      <c r="A4635" s="2"/>
      <c r="B4635" s="2"/>
      <c r="C4635" s="2"/>
      <c r="G4635" s="13"/>
      <c r="I4635" s="13"/>
      <c r="J4635" s="13"/>
      <c r="K4635" s="13"/>
      <c r="M4635" s="13"/>
      <c r="N4635" s="13"/>
    </row>
    <row r="4636" spans="1:14" ht="15.75" customHeight="1">
      <c r="A4636" s="2"/>
      <c r="B4636" s="2"/>
      <c r="C4636" s="2"/>
      <c r="G4636" s="13"/>
      <c r="I4636" s="13"/>
      <c r="J4636" s="13"/>
      <c r="K4636" s="13"/>
      <c r="M4636" s="13"/>
      <c r="N4636" s="13"/>
    </row>
    <row r="4637" spans="1:14" ht="15.75" customHeight="1">
      <c r="A4637" s="2"/>
      <c r="B4637" s="2"/>
      <c r="C4637" s="2"/>
      <c r="G4637" s="13"/>
      <c r="I4637" s="13"/>
      <c r="J4637" s="13"/>
      <c r="K4637" s="13"/>
      <c r="M4637" s="13"/>
      <c r="N4637" s="13"/>
    </row>
    <row r="4638" spans="1:14" ht="15.75" customHeight="1">
      <c r="A4638" s="2"/>
      <c r="B4638" s="2"/>
      <c r="C4638" s="2"/>
      <c r="G4638" s="13"/>
      <c r="I4638" s="13"/>
      <c r="J4638" s="13"/>
      <c r="K4638" s="13"/>
      <c r="M4638" s="13"/>
      <c r="N4638" s="13"/>
    </row>
    <row r="4639" spans="1:14" ht="15.75" customHeight="1">
      <c r="A4639" s="2"/>
      <c r="B4639" s="2"/>
      <c r="C4639" s="2"/>
      <c r="G4639" s="13"/>
      <c r="I4639" s="13"/>
      <c r="J4639" s="13"/>
      <c r="K4639" s="13"/>
      <c r="M4639" s="13"/>
      <c r="N4639" s="13"/>
    </row>
    <row r="4640" spans="1:14" ht="15.75" customHeight="1">
      <c r="A4640" s="2"/>
      <c r="B4640" s="2"/>
      <c r="C4640" s="2"/>
      <c r="G4640" s="13"/>
      <c r="I4640" s="13"/>
      <c r="J4640" s="13"/>
      <c r="K4640" s="13"/>
      <c r="M4640" s="13"/>
      <c r="N4640" s="13"/>
    </row>
    <row r="4641" spans="1:14" ht="15.75" customHeight="1">
      <c r="A4641" s="2"/>
      <c r="B4641" s="2"/>
      <c r="C4641" s="2"/>
      <c r="G4641" s="13"/>
      <c r="I4641" s="13"/>
      <c r="J4641" s="13"/>
      <c r="K4641" s="13"/>
      <c r="M4641" s="13"/>
      <c r="N4641" s="13"/>
    </row>
    <row r="4642" spans="1:14" ht="15.75" customHeight="1">
      <c r="A4642" s="2"/>
      <c r="B4642" s="2"/>
      <c r="C4642" s="2"/>
      <c r="G4642" s="13"/>
      <c r="I4642" s="13"/>
      <c r="J4642" s="13"/>
      <c r="K4642" s="13"/>
      <c r="M4642" s="13"/>
      <c r="N4642" s="13"/>
    </row>
    <row r="4643" spans="1:14" ht="15.75" customHeight="1">
      <c r="A4643" s="2"/>
      <c r="B4643" s="2"/>
      <c r="C4643" s="2"/>
      <c r="G4643" s="13"/>
      <c r="I4643" s="13"/>
      <c r="J4643" s="13"/>
      <c r="K4643" s="13"/>
      <c r="M4643" s="13"/>
      <c r="N4643" s="13"/>
    </row>
    <row r="4644" spans="1:14" ht="15.75" customHeight="1">
      <c r="A4644" s="2"/>
      <c r="B4644" s="2"/>
      <c r="C4644" s="2"/>
      <c r="G4644" s="13"/>
      <c r="I4644" s="13"/>
      <c r="J4644" s="13"/>
      <c r="K4644" s="13"/>
      <c r="M4644" s="13"/>
      <c r="N4644" s="13"/>
    </row>
    <row r="4645" spans="1:14" ht="15.75" customHeight="1">
      <c r="A4645" s="2"/>
      <c r="B4645" s="2"/>
      <c r="C4645" s="2"/>
      <c r="G4645" s="13"/>
      <c r="I4645" s="13"/>
      <c r="J4645" s="13"/>
      <c r="K4645" s="13"/>
      <c r="M4645" s="13"/>
      <c r="N4645" s="13"/>
    </row>
    <row r="4646" spans="1:14" ht="15.75" customHeight="1">
      <c r="A4646" s="2"/>
      <c r="B4646" s="2"/>
      <c r="C4646" s="2"/>
      <c r="G4646" s="13"/>
      <c r="I4646" s="13"/>
      <c r="J4646" s="13"/>
      <c r="K4646" s="13"/>
      <c r="M4646" s="13"/>
      <c r="N4646" s="13"/>
    </row>
    <row r="4647" spans="1:14" ht="15.75" customHeight="1">
      <c r="A4647" s="2"/>
      <c r="B4647" s="2"/>
      <c r="C4647" s="2"/>
      <c r="G4647" s="13"/>
      <c r="I4647" s="13"/>
      <c r="J4647" s="13"/>
      <c r="K4647" s="13"/>
      <c r="M4647" s="13"/>
      <c r="N4647" s="13"/>
    </row>
    <row r="4648" spans="1:14" ht="15.75" customHeight="1">
      <c r="A4648" s="2"/>
      <c r="B4648" s="2"/>
      <c r="C4648" s="2"/>
      <c r="G4648" s="13"/>
      <c r="I4648" s="13"/>
      <c r="J4648" s="13"/>
      <c r="K4648" s="13"/>
      <c r="M4648" s="13"/>
      <c r="N4648" s="13"/>
    </row>
    <row r="4649" spans="1:14" ht="15.75" customHeight="1">
      <c r="A4649" s="2"/>
      <c r="B4649" s="2"/>
      <c r="C4649" s="2"/>
      <c r="G4649" s="13"/>
      <c r="I4649" s="13"/>
      <c r="J4649" s="13"/>
      <c r="K4649" s="13"/>
      <c r="M4649" s="13"/>
      <c r="N4649" s="13"/>
    </row>
    <row r="4650" spans="1:14" ht="15.75" customHeight="1">
      <c r="A4650" s="2"/>
      <c r="B4650" s="2"/>
      <c r="C4650" s="2"/>
      <c r="G4650" s="13"/>
      <c r="I4650" s="13"/>
      <c r="J4650" s="13"/>
      <c r="K4650" s="13"/>
      <c r="M4650" s="13"/>
      <c r="N4650" s="13"/>
    </row>
    <row r="4651" spans="1:14" ht="15.75" customHeight="1">
      <c r="A4651" s="2"/>
      <c r="B4651" s="2"/>
      <c r="C4651" s="2"/>
      <c r="G4651" s="13"/>
      <c r="I4651" s="13"/>
      <c r="J4651" s="13"/>
      <c r="K4651" s="13"/>
      <c r="M4651" s="13"/>
      <c r="N4651" s="13"/>
    </row>
    <row r="4652" spans="1:14" ht="15.75" customHeight="1">
      <c r="A4652" s="2"/>
      <c r="B4652" s="2"/>
      <c r="C4652" s="2"/>
      <c r="G4652" s="13"/>
      <c r="I4652" s="13"/>
      <c r="J4652" s="13"/>
      <c r="K4652" s="13"/>
      <c r="M4652" s="13"/>
      <c r="N4652" s="13"/>
    </row>
    <row r="4653" spans="1:14" ht="15.75" customHeight="1">
      <c r="A4653" s="2"/>
      <c r="B4653" s="2"/>
      <c r="C4653" s="2"/>
      <c r="G4653" s="13"/>
      <c r="I4653" s="13"/>
      <c r="J4653" s="13"/>
      <c r="K4653" s="13"/>
      <c r="M4653" s="13"/>
      <c r="N4653" s="13"/>
    </row>
    <row r="4654" spans="1:14" ht="15.75" customHeight="1">
      <c r="A4654" s="2"/>
      <c r="B4654" s="2"/>
      <c r="C4654" s="2"/>
      <c r="G4654" s="13"/>
      <c r="I4654" s="13"/>
      <c r="J4654" s="13"/>
      <c r="K4654" s="13"/>
      <c r="M4654" s="13"/>
      <c r="N4654" s="13"/>
    </row>
    <row r="4655" spans="1:14" ht="15.75" customHeight="1">
      <c r="A4655" s="2"/>
      <c r="B4655" s="2"/>
      <c r="C4655" s="2"/>
      <c r="G4655" s="13"/>
      <c r="I4655" s="13"/>
      <c r="J4655" s="13"/>
      <c r="K4655" s="13"/>
      <c r="M4655" s="13"/>
      <c r="N4655" s="13"/>
    </row>
    <row r="4656" spans="1:14" ht="15.75" customHeight="1">
      <c r="A4656" s="2"/>
      <c r="B4656" s="2"/>
      <c r="C4656" s="2"/>
      <c r="G4656" s="13"/>
      <c r="I4656" s="13"/>
      <c r="J4656" s="13"/>
      <c r="K4656" s="13"/>
      <c r="M4656" s="13"/>
      <c r="N4656" s="13"/>
    </row>
    <row r="4657" spans="1:14" ht="15.75" customHeight="1">
      <c r="A4657" s="2"/>
      <c r="B4657" s="2"/>
      <c r="C4657" s="2"/>
      <c r="G4657" s="13"/>
      <c r="I4657" s="13"/>
      <c r="J4657" s="13"/>
      <c r="K4657" s="13"/>
      <c r="M4657" s="13"/>
      <c r="N4657" s="13"/>
    </row>
    <row r="4658" spans="1:14" ht="15.75" customHeight="1">
      <c r="A4658" s="2"/>
      <c r="B4658" s="2"/>
      <c r="C4658" s="2"/>
      <c r="G4658" s="13"/>
      <c r="I4658" s="13"/>
      <c r="J4658" s="13"/>
      <c r="K4658" s="13"/>
      <c r="M4658" s="13"/>
      <c r="N4658" s="13"/>
    </row>
    <row r="4659" spans="1:14" ht="15.75" customHeight="1">
      <c r="A4659" s="2"/>
      <c r="B4659" s="2"/>
      <c r="C4659" s="2"/>
      <c r="G4659" s="13"/>
      <c r="I4659" s="13"/>
      <c r="J4659" s="13"/>
      <c r="K4659" s="13"/>
      <c r="M4659" s="13"/>
      <c r="N4659" s="13"/>
    </row>
    <row r="4660" spans="1:14" ht="15.75" customHeight="1">
      <c r="A4660" s="2"/>
      <c r="B4660" s="2"/>
      <c r="C4660" s="2"/>
      <c r="G4660" s="13"/>
      <c r="I4660" s="13"/>
      <c r="J4660" s="13"/>
      <c r="K4660" s="13"/>
      <c r="M4660" s="13"/>
      <c r="N4660" s="13"/>
    </row>
    <row r="4661" spans="1:14" ht="15.75" customHeight="1">
      <c r="A4661" s="2"/>
      <c r="B4661" s="2"/>
      <c r="C4661" s="2"/>
      <c r="G4661" s="13"/>
      <c r="I4661" s="13"/>
      <c r="J4661" s="13"/>
      <c r="K4661" s="13"/>
      <c r="M4661" s="13"/>
      <c r="N4661" s="13"/>
    </row>
    <row r="4662" spans="1:14" ht="15.75" customHeight="1">
      <c r="A4662" s="2"/>
      <c r="B4662" s="2"/>
      <c r="C4662" s="2"/>
      <c r="G4662" s="13"/>
      <c r="I4662" s="13"/>
      <c r="J4662" s="13"/>
      <c r="K4662" s="13"/>
      <c r="M4662" s="13"/>
      <c r="N4662" s="13"/>
    </row>
    <row r="4663" spans="1:14" ht="15.75" customHeight="1">
      <c r="A4663" s="2"/>
      <c r="B4663" s="2"/>
      <c r="C4663" s="2"/>
      <c r="G4663" s="13"/>
      <c r="I4663" s="13"/>
      <c r="J4663" s="13"/>
      <c r="K4663" s="13"/>
      <c r="M4663" s="13"/>
      <c r="N4663" s="13"/>
    </row>
    <row r="4664" spans="1:14" ht="15.75" customHeight="1">
      <c r="A4664" s="2"/>
      <c r="B4664" s="2"/>
      <c r="C4664" s="2"/>
      <c r="G4664" s="13"/>
      <c r="I4664" s="13"/>
      <c r="J4664" s="13"/>
      <c r="K4664" s="13"/>
      <c r="M4664" s="13"/>
      <c r="N4664" s="13"/>
    </row>
    <row r="4665" spans="1:14" ht="15.75" customHeight="1">
      <c r="A4665" s="2"/>
      <c r="B4665" s="2"/>
      <c r="C4665" s="2"/>
      <c r="G4665" s="13"/>
      <c r="I4665" s="13"/>
      <c r="J4665" s="13"/>
      <c r="K4665" s="13"/>
      <c r="M4665" s="13"/>
      <c r="N4665" s="13"/>
    </row>
    <row r="4666" spans="1:14" ht="15.75" customHeight="1">
      <c r="A4666" s="2"/>
      <c r="B4666" s="2"/>
      <c r="C4666" s="2"/>
      <c r="G4666" s="13"/>
      <c r="I4666" s="13"/>
      <c r="J4666" s="13"/>
      <c r="K4666" s="13"/>
      <c r="M4666" s="13"/>
      <c r="N4666" s="13"/>
    </row>
    <row r="4667" spans="1:14" ht="15.75" customHeight="1">
      <c r="A4667" s="2"/>
      <c r="B4667" s="2"/>
      <c r="C4667" s="2"/>
      <c r="G4667" s="13"/>
      <c r="I4667" s="13"/>
      <c r="J4667" s="13"/>
      <c r="K4667" s="13"/>
      <c r="M4667" s="13"/>
      <c r="N4667" s="13"/>
    </row>
    <row r="4668" spans="1:14" ht="15.75" customHeight="1">
      <c r="A4668" s="2"/>
      <c r="B4668" s="2"/>
      <c r="C4668" s="2"/>
      <c r="G4668" s="13"/>
      <c r="I4668" s="13"/>
      <c r="J4668" s="13"/>
      <c r="K4668" s="13"/>
      <c r="M4668" s="13"/>
      <c r="N4668" s="13"/>
    </row>
    <row r="4669" spans="1:14" ht="15.75" customHeight="1">
      <c r="A4669" s="2"/>
      <c r="B4669" s="2"/>
      <c r="C4669" s="2"/>
      <c r="G4669" s="13"/>
      <c r="I4669" s="13"/>
      <c r="J4669" s="13"/>
      <c r="K4669" s="13"/>
      <c r="M4669" s="13"/>
      <c r="N4669" s="13"/>
    </row>
    <row r="4670" spans="1:14" ht="15.75" customHeight="1">
      <c r="A4670" s="2"/>
      <c r="B4670" s="2"/>
      <c r="C4670" s="2"/>
      <c r="G4670" s="13"/>
      <c r="I4670" s="13"/>
      <c r="J4670" s="13"/>
      <c r="K4670" s="13"/>
      <c r="M4670" s="13"/>
      <c r="N4670" s="13"/>
    </row>
    <row r="4671" spans="1:14" ht="15.75" customHeight="1">
      <c r="A4671" s="2"/>
      <c r="B4671" s="2"/>
      <c r="C4671" s="2"/>
      <c r="G4671" s="13"/>
      <c r="I4671" s="13"/>
      <c r="J4671" s="13"/>
      <c r="K4671" s="13"/>
      <c r="M4671" s="13"/>
      <c r="N4671" s="13"/>
    </row>
    <row r="4672" spans="1:14" ht="15.75" customHeight="1">
      <c r="A4672" s="2"/>
      <c r="B4672" s="2"/>
      <c r="C4672" s="2"/>
      <c r="G4672" s="13"/>
      <c r="I4672" s="13"/>
      <c r="J4672" s="13"/>
      <c r="K4672" s="13"/>
      <c r="M4672" s="13"/>
      <c r="N4672" s="13"/>
    </row>
    <row r="4673" spans="1:14" ht="15.75" customHeight="1">
      <c r="A4673" s="2"/>
      <c r="B4673" s="2"/>
      <c r="C4673" s="2"/>
      <c r="G4673" s="13"/>
      <c r="I4673" s="13"/>
      <c r="J4673" s="13"/>
      <c r="K4673" s="13"/>
      <c r="M4673" s="13"/>
      <c r="N4673" s="13"/>
    </row>
    <row r="4674" spans="1:14" ht="15.75" customHeight="1">
      <c r="A4674" s="2"/>
      <c r="B4674" s="2"/>
      <c r="C4674" s="2"/>
      <c r="G4674" s="13"/>
      <c r="I4674" s="13"/>
      <c r="J4674" s="13"/>
      <c r="K4674" s="13"/>
      <c r="M4674" s="13"/>
      <c r="N4674" s="13"/>
    </row>
    <row r="4675" spans="1:14" ht="15.75" customHeight="1">
      <c r="A4675" s="2"/>
      <c r="B4675" s="2"/>
      <c r="C4675" s="2"/>
      <c r="G4675" s="13"/>
      <c r="I4675" s="13"/>
      <c r="J4675" s="13"/>
      <c r="K4675" s="13"/>
      <c r="M4675" s="13"/>
      <c r="N4675" s="13"/>
    </row>
    <row r="4676" spans="1:14" ht="15.75" customHeight="1">
      <c r="A4676" s="2"/>
      <c r="B4676" s="2"/>
      <c r="C4676" s="2"/>
      <c r="G4676" s="13"/>
      <c r="I4676" s="13"/>
      <c r="J4676" s="13"/>
      <c r="K4676" s="13"/>
      <c r="M4676" s="13"/>
      <c r="N4676" s="13"/>
    </row>
    <row r="4677" spans="1:14" ht="15.75" customHeight="1">
      <c r="A4677" s="2"/>
      <c r="B4677" s="2"/>
      <c r="C4677" s="2"/>
      <c r="G4677" s="13"/>
      <c r="I4677" s="13"/>
      <c r="J4677" s="13"/>
      <c r="K4677" s="13"/>
      <c r="M4677" s="13"/>
      <c r="N4677" s="13"/>
    </row>
    <row r="4678" spans="1:14" ht="15.75" customHeight="1">
      <c r="A4678" s="2"/>
      <c r="B4678" s="2"/>
      <c r="C4678" s="2"/>
      <c r="G4678" s="13"/>
      <c r="I4678" s="13"/>
      <c r="J4678" s="13"/>
      <c r="K4678" s="13"/>
      <c r="M4678" s="13"/>
      <c r="N4678" s="13"/>
    </row>
    <row r="4679" spans="1:14" ht="15.75" customHeight="1">
      <c r="A4679" s="2"/>
      <c r="B4679" s="2"/>
      <c r="C4679" s="2"/>
      <c r="G4679" s="13"/>
      <c r="I4679" s="13"/>
      <c r="J4679" s="13"/>
      <c r="K4679" s="13"/>
      <c r="M4679" s="13"/>
      <c r="N4679" s="13"/>
    </row>
    <row r="4680" spans="1:14" ht="15.75" customHeight="1">
      <c r="A4680" s="2"/>
      <c r="B4680" s="2"/>
      <c r="C4680" s="2"/>
      <c r="G4680" s="13"/>
      <c r="I4680" s="13"/>
      <c r="J4680" s="13"/>
      <c r="K4680" s="13"/>
      <c r="M4680" s="13"/>
      <c r="N4680" s="13"/>
    </row>
    <row r="4681" spans="1:14" ht="15.75" customHeight="1">
      <c r="A4681" s="2"/>
      <c r="B4681" s="2"/>
      <c r="C4681" s="2"/>
      <c r="G4681" s="13"/>
      <c r="I4681" s="13"/>
      <c r="J4681" s="13"/>
      <c r="K4681" s="13"/>
      <c r="M4681" s="13"/>
      <c r="N4681" s="13"/>
    </row>
    <row r="4682" spans="1:14" ht="15.75" customHeight="1">
      <c r="A4682" s="2"/>
      <c r="B4682" s="2"/>
      <c r="C4682" s="2"/>
      <c r="G4682" s="13"/>
      <c r="I4682" s="13"/>
      <c r="J4682" s="13"/>
      <c r="K4682" s="13"/>
      <c r="M4682" s="13"/>
      <c r="N4682" s="13"/>
    </row>
    <row r="4683" spans="1:14" ht="15.75" customHeight="1">
      <c r="A4683" s="2"/>
      <c r="B4683" s="2"/>
      <c r="C4683" s="2"/>
      <c r="G4683" s="13"/>
      <c r="I4683" s="13"/>
      <c r="J4683" s="13"/>
      <c r="K4683" s="13"/>
      <c r="M4683" s="13"/>
      <c r="N4683" s="13"/>
    </row>
    <row r="4684" spans="1:14" ht="15.75" customHeight="1">
      <c r="A4684" s="2"/>
      <c r="B4684" s="2"/>
      <c r="C4684" s="2"/>
      <c r="G4684" s="13"/>
      <c r="I4684" s="13"/>
      <c r="J4684" s="13"/>
      <c r="K4684" s="13"/>
      <c r="M4684" s="13"/>
      <c r="N4684" s="13"/>
    </row>
    <row r="4685" spans="1:14" ht="15.75" customHeight="1">
      <c r="A4685" s="2"/>
      <c r="B4685" s="2"/>
      <c r="C4685" s="2"/>
      <c r="G4685" s="13"/>
      <c r="I4685" s="13"/>
      <c r="J4685" s="13"/>
      <c r="K4685" s="13"/>
      <c r="M4685" s="13"/>
      <c r="N4685" s="13"/>
    </row>
    <row r="4686" spans="1:14" ht="15.75" customHeight="1">
      <c r="A4686" s="2"/>
      <c r="B4686" s="2"/>
      <c r="C4686" s="2"/>
      <c r="G4686" s="13"/>
      <c r="I4686" s="13"/>
      <c r="J4686" s="13"/>
      <c r="K4686" s="13"/>
      <c r="M4686" s="13"/>
      <c r="N4686" s="13"/>
    </row>
    <row r="4687" spans="1:14" ht="15.75" customHeight="1">
      <c r="A4687" s="2"/>
      <c r="B4687" s="2"/>
      <c r="C4687" s="2"/>
      <c r="G4687" s="13"/>
      <c r="I4687" s="13"/>
      <c r="J4687" s="13"/>
      <c r="K4687" s="13"/>
      <c r="M4687" s="13"/>
      <c r="N4687" s="13"/>
    </row>
    <row r="4688" spans="1:14" ht="15.75" customHeight="1">
      <c r="A4688" s="2"/>
      <c r="B4688" s="2"/>
      <c r="C4688" s="2"/>
      <c r="G4688" s="13"/>
      <c r="I4688" s="13"/>
      <c r="J4688" s="13"/>
      <c r="K4688" s="13"/>
      <c r="M4688" s="13"/>
      <c r="N4688" s="13"/>
    </row>
    <row r="4689" spans="1:14" ht="15.75" customHeight="1">
      <c r="A4689" s="2"/>
      <c r="B4689" s="2"/>
      <c r="C4689" s="2"/>
      <c r="G4689" s="13"/>
      <c r="I4689" s="13"/>
      <c r="J4689" s="13"/>
      <c r="K4689" s="13"/>
      <c r="M4689" s="13"/>
      <c r="N4689" s="13"/>
    </row>
    <row r="4690" spans="1:14" ht="15.75" customHeight="1">
      <c r="A4690" s="2"/>
      <c r="B4690" s="2"/>
      <c r="C4690" s="2"/>
      <c r="G4690" s="13"/>
      <c r="I4690" s="13"/>
      <c r="J4690" s="13"/>
      <c r="K4690" s="13"/>
      <c r="M4690" s="13"/>
      <c r="N4690" s="13"/>
    </row>
    <row r="4691" spans="1:14" ht="15.75" customHeight="1">
      <c r="A4691" s="2"/>
      <c r="B4691" s="2"/>
      <c r="C4691" s="2"/>
      <c r="G4691" s="13"/>
      <c r="I4691" s="13"/>
      <c r="J4691" s="13"/>
      <c r="K4691" s="13"/>
      <c r="M4691" s="13"/>
      <c r="N4691" s="13"/>
    </row>
    <row r="4692" spans="1:14" ht="15.75" customHeight="1">
      <c r="A4692" s="2"/>
      <c r="B4692" s="2"/>
      <c r="C4692" s="2"/>
      <c r="G4692" s="13"/>
      <c r="I4692" s="13"/>
      <c r="J4692" s="13"/>
      <c r="K4692" s="13"/>
      <c r="M4692" s="13"/>
      <c r="N4692" s="13"/>
    </row>
    <row r="4693" spans="1:14" ht="15.75" customHeight="1">
      <c r="A4693" s="2"/>
      <c r="B4693" s="2"/>
      <c r="C4693" s="2"/>
      <c r="G4693" s="13"/>
      <c r="I4693" s="13"/>
      <c r="J4693" s="13"/>
      <c r="K4693" s="13"/>
      <c r="M4693" s="13"/>
      <c r="N4693" s="13"/>
    </row>
    <row r="4694" spans="1:14" ht="15.75" customHeight="1">
      <c r="A4694" s="2"/>
      <c r="B4694" s="2"/>
      <c r="C4694" s="2"/>
      <c r="G4694" s="13"/>
      <c r="I4694" s="13"/>
      <c r="J4694" s="13"/>
      <c r="K4694" s="13"/>
      <c r="M4694" s="13"/>
      <c r="N4694" s="13"/>
    </row>
    <row r="4695" spans="1:14" ht="15.75" customHeight="1">
      <c r="A4695" s="2"/>
      <c r="B4695" s="2"/>
      <c r="C4695" s="2"/>
      <c r="G4695" s="13"/>
      <c r="I4695" s="13"/>
      <c r="J4695" s="13"/>
      <c r="K4695" s="13"/>
      <c r="M4695" s="13"/>
      <c r="N4695" s="13"/>
    </row>
    <row r="4696" spans="1:14" ht="15.75" customHeight="1">
      <c r="A4696" s="2"/>
      <c r="B4696" s="2"/>
      <c r="C4696" s="2"/>
      <c r="G4696" s="13"/>
      <c r="I4696" s="13"/>
      <c r="J4696" s="13"/>
      <c r="K4696" s="13"/>
      <c r="M4696" s="13"/>
      <c r="N4696" s="13"/>
    </row>
    <row r="4697" spans="1:14" ht="15.75" customHeight="1">
      <c r="A4697" s="2"/>
      <c r="B4697" s="2"/>
      <c r="C4697" s="2"/>
      <c r="G4697" s="13"/>
      <c r="I4697" s="13"/>
      <c r="J4697" s="13"/>
      <c r="K4697" s="13"/>
      <c r="M4697" s="13"/>
      <c r="N4697" s="13"/>
    </row>
    <row r="4698" spans="1:14" ht="15.75" customHeight="1">
      <c r="A4698" s="2"/>
      <c r="B4698" s="2"/>
      <c r="C4698" s="2"/>
      <c r="G4698" s="13"/>
      <c r="I4698" s="13"/>
      <c r="J4698" s="13"/>
      <c r="K4698" s="13"/>
      <c r="M4698" s="13"/>
      <c r="N4698" s="13"/>
    </row>
    <row r="4699" spans="1:14" ht="15.75" customHeight="1">
      <c r="A4699" s="2"/>
      <c r="B4699" s="2"/>
      <c r="C4699" s="2"/>
      <c r="G4699" s="13"/>
      <c r="I4699" s="13"/>
      <c r="J4699" s="13"/>
      <c r="K4699" s="13"/>
      <c r="M4699" s="13"/>
      <c r="N4699" s="13"/>
    </row>
    <row r="4700" spans="1:14" ht="15.75" customHeight="1">
      <c r="A4700" s="2"/>
      <c r="B4700" s="2"/>
      <c r="C4700" s="2"/>
      <c r="G4700" s="13"/>
      <c r="I4700" s="13"/>
      <c r="J4700" s="13"/>
      <c r="K4700" s="13"/>
      <c r="M4700" s="13"/>
      <c r="N4700" s="13"/>
    </row>
    <row r="4701" spans="1:14" ht="15.75" customHeight="1">
      <c r="A4701" s="2"/>
      <c r="B4701" s="2"/>
      <c r="C4701" s="2"/>
      <c r="G4701" s="13"/>
      <c r="I4701" s="13"/>
      <c r="J4701" s="13"/>
      <c r="K4701" s="13"/>
      <c r="M4701" s="13"/>
      <c r="N4701" s="13"/>
    </row>
    <row r="4702" spans="1:14" ht="15.75" customHeight="1">
      <c r="A4702" s="2"/>
      <c r="B4702" s="2"/>
      <c r="C4702" s="2"/>
      <c r="G4702" s="13"/>
      <c r="I4702" s="13"/>
      <c r="J4702" s="13"/>
      <c r="K4702" s="13"/>
      <c r="M4702" s="13"/>
      <c r="N4702" s="13"/>
    </row>
    <row r="4703" spans="1:14" ht="15.75" customHeight="1">
      <c r="A4703" s="2"/>
      <c r="B4703" s="2"/>
      <c r="C4703" s="2"/>
      <c r="G4703" s="13"/>
      <c r="I4703" s="13"/>
      <c r="J4703" s="13"/>
      <c r="K4703" s="13"/>
      <c r="M4703" s="13"/>
      <c r="N4703" s="13"/>
    </row>
    <row r="4704" spans="1:14" ht="15.75" customHeight="1">
      <c r="A4704" s="2"/>
      <c r="B4704" s="2"/>
      <c r="C4704" s="2"/>
      <c r="G4704" s="13"/>
      <c r="I4704" s="13"/>
      <c r="J4704" s="13"/>
      <c r="K4704" s="13"/>
      <c r="M4704" s="13"/>
      <c r="N4704" s="13"/>
    </row>
    <row r="4705" spans="1:14" ht="15.75" customHeight="1">
      <c r="A4705" s="2"/>
      <c r="B4705" s="2"/>
      <c r="C4705" s="2"/>
      <c r="G4705" s="13"/>
      <c r="I4705" s="13"/>
      <c r="J4705" s="13"/>
      <c r="K4705" s="13"/>
      <c r="M4705" s="13"/>
      <c r="N4705" s="13"/>
    </row>
    <row r="4706" spans="1:14" ht="15.75" customHeight="1">
      <c r="A4706" s="2"/>
      <c r="B4706" s="2"/>
      <c r="C4706" s="2"/>
      <c r="G4706" s="13"/>
      <c r="I4706" s="13"/>
      <c r="J4706" s="13"/>
      <c r="K4706" s="13"/>
      <c r="M4706" s="13"/>
      <c r="N4706" s="13"/>
    </row>
    <row r="4707" spans="1:14" ht="15.75" customHeight="1">
      <c r="A4707" s="2"/>
      <c r="B4707" s="2"/>
      <c r="C4707" s="2"/>
      <c r="G4707" s="13"/>
      <c r="I4707" s="13"/>
      <c r="J4707" s="13"/>
      <c r="K4707" s="13"/>
      <c r="M4707" s="13"/>
      <c r="N4707" s="13"/>
    </row>
    <row r="4708" spans="1:14" ht="15.75" customHeight="1">
      <c r="A4708" s="2"/>
      <c r="B4708" s="2"/>
      <c r="C4708" s="2"/>
      <c r="G4708" s="13"/>
      <c r="I4708" s="13"/>
      <c r="J4708" s="13"/>
      <c r="K4708" s="13"/>
      <c r="M4708" s="13"/>
      <c r="N4708" s="13"/>
    </row>
    <row r="4709" spans="1:14" ht="15.75" customHeight="1">
      <c r="A4709" s="2"/>
      <c r="B4709" s="2"/>
      <c r="C4709" s="2"/>
      <c r="G4709" s="13"/>
      <c r="I4709" s="13"/>
      <c r="J4709" s="13"/>
      <c r="K4709" s="13"/>
      <c r="M4709" s="13"/>
      <c r="N4709" s="13"/>
    </row>
    <row r="4710" spans="1:14" ht="15.75" customHeight="1">
      <c r="A4710" s="2"/>
      <c r="B4710" s="2"/>
      <c r="C4710" s="2"/>
      <c r="G4710" s="13"/>
      <c r="I4710" s="13"/>
      <c r="J4710" s="13"/>
      <c r="K4710" s="13"/>
      <c r="M4710" s="13"/>
      <c r="N4710" s="13"/>
    </row>
    <row r="4711" spans="1:14" ht="15.75" customHeight="1">
      <c r="A4711" s="2"/>
      <c r="B4711" s="2"/>
      <c r="C4711" s="2"/>
      <c r="G4711" s="13"/>
      <c r="I4711" s="13"/>
      <c r="J4711" s="13"/>
      <c r="K4711" s="13"/>
      <c r="M4711" s="13"/>
      <c r="N4711" s="13"/>
    </row>
    <row r="4712" spans="1:14" ht="15.75" customHeight="1">
      <c r="A4712" s="2"/>
      <c r="B4712" s="2"/>
      <c r="C4712" s="2"/>
      <c r="G4712" s="13"/>
      <c r="I4712" s="13"/>
      <c r="J4712" s="13"/>
      <c r="K4712" s="13"/>
      <c r="M4712" s="13"/>
      <c r="N4712" s="13"/>
    </row>
    <row r="4713" spans="1:14" ht="15.75" customHeight="1">
      <c r="A4713" s="2"/>
      <c r="B4713" s="2"/>
      <c r="C4713" s="2"/>
      <c r="G4713" s="13"/>
      <c r="I4713" s="13"/>
      <c r="J4713" s="13"/>
      <c r="K4713" s="13"/>
      <c r="M4713" s="13"/>
      <c r="N4713" s="13"/>
    </row>
    <row r="4714" spans="1:14" ht="15.75" customHeight="1">
      <c r="A4714" s="2"/>
      <c r="B4714" s="2"/>
      <c r="C4714" s="2"/>
      <c r="G4714" s="13"/>
      <c r="I4714" s="13"/>
      <c r="J4714" s="13"/>
      <c r="K4714" s="13"/>
      <c r="M4714" s="13"/>
      <c r="N4714" s="13"/>
    </row>
    <row r="4715" spans="1:14" ht="15.75" customHeight="1">
      <c r="A4715" s="2"/>
      <c r="B4715" s="2"/>
      <c r="C4715" s="2"/>
      <c r="G4715" s="13"/>
      <c r="I4715" s="13"/>
      <c r="J4715" s="13"/>
      <c r="K4715" s="13"/>
      <c r="M4715" s="13"/>
      <c r="N4715" s="13"/>
    </row>
    <row r="4716" spans="1:14" ht="15.75" customHeight="1">
      <c r="A4716" s="2"/>
      <c r="B4716" s="2"/>
      <c r="C4716" s="2"/>
      <c r="G4716" s="13"/>
      <c r="I4716" s="13"/>
      <c r="J4716" s="13"/>
      <c r="K4716" s="13"/>
      <c r="M4716" s="13"/>
      <c r="N4716" s="13"/>
    </row>
    <row r="4717" spans="1:14" ht="15.75" customHeight="1">
      <c r="A4717" s="2"/>
      <c r="B4717" s="2"/>
      <c r="C4717" s="2"/>
      <c r="G4717" s="13"/>
      <c r="I4717" s="13"/>
      <c r="J4717" s="13"/>
      <c r="K4717" s="13"/>
      <c r="M4717" s="13"/>
      <c r="N4717" s="13"/>
    </row>
    <row r="4718" spans="1:14" ht="15.75" customHeight="1">
      <c r="A4718" s="2"/>
      <c r="B4718" s="2"/>
      <c r="C4718" s="2"/>
      <c r="G4718" s="13"/>
      <c r="I4718" s="13"/>
      <c r="J4718" s="13"/>
      <c r="K4718" s="13"/>
      <c r="M4718" s="13"/>
      <c r="N4718" s="13"/>
    </row>
    <row r="4719" spans="1:14" ht="15.75" customHeight="1">
      <c r="A4719" s="2"/>
      <c r="B4719" s="2"/>
      <c r="C4719" s="2"/>
      <c r="G4719" s="13"/>
      <c r="I4719" s="13"/>
      <c r="J4719" s="13"/>
      <c r="K4719" s="13"/>
      <c r="M4719" s="13"/>
      <c r="N4719" s="13"/>
    </row>
    <row r="4720" spans="1:14" ht="15.75" customHeight="1">
      <c r="A4720" s="2"/>
      <c r="B4720" s="2"/>
      <c r="C4720" s="2"/>
      <c r="G4720" s="13"/>
      <c r="I4720" s="13"/>
      <c r="J4720" s="13"/>
      <c r="K4720" s="13"/>
      <c r="M4720" s="13"/>
      <c r="N4720" s="13"/>
    </row>
    <row r="4721" spans="1:14" ht="15.75" customHeight="1">
      <c r="A4721" s="2"/>
      <c r="B4721" s="2"/>
      <c r="C4721" s="2"/>
      <c r="G4721" s="13"/>
      <c r="I4721" s="13"/>
      <c r="J4721" s="13"/>
      <c r="K4721" s="13"/>
      <c r="M4721" s="13"/>
      <c r="N4721" s="13"/>
    </row>
    <row r="4722" spans="1:14" ht="15.75" customHeight="1">
      <c r="A4722" s="2"/>
      <c r="B4722" s="2"/>
      <c r="C4722" s="2"/>
      <c r="G4722" s="13"/>
      <c r="I4722" s="13"/>
      <c r="J4722" s="13"/>
      <c r="K4722" s="13"/>
      <c r="M4722" s="13"/>
      <c r="N4722" s="13"/>
    </row>
    <row r="4723" spans="1:14" ht="15.75" customHeight="1">
      <c r="A4723" s="2"/>
      <c r="B4723" s="2"/>
      <c r="C4723" s="2"/>
      <c r="G4723" s="13"/>
      <c r="I4723" s="13"/>
      <c r="J4723" s="13"/>
      <c r="K4723" s="13"/>
      <c r="M4723" s="13"/>
      <c r="N4723" s="13"/>
    </row>
    <row r="4724" spans="1:14" ht="15.75" customHeight="1">
      <c r="A4724" s="2"/>
      <c r="B4724" s="2"/>
      <c r="C4724" s="2"/>
      <c r="G4724" s="13"/>
      <c r="I4724" s="13"/>
      <c r="J4724" s="13"/>
      <c r="K4724" s="13"/>
      <c r="M4724" s="13"/>
      <c r="N4724" s="13"/>
    </row>
    <row r="4725" spans="1:14" ht="15.75" customHeight="1">
      <c r="A4725" s="2"/>
      <c r="B4725" s="2"/>
      <c r="C4725" s="2"/>
      <c r="G4725" s="13"/>
      <c r="I4725" s="13"/>
      <c r="J4725" s="13"/>
      <c r="K4725" s="13"/>
      <c r="M4725" s="13"/>
      <c r="N4725" s="13"/>
    </row>
    <row r="4726" spans="1:14" ht="15.75" customHeight="1">
      <c r="A4726" s="2"/>
      <c r="B4726" s="2"/>
      <c r="C4726" s="2"/>
      <c r="G4726" s="13"/>
      <c r="I4726" s="13"/>
      <c r="J4726" s="13"/>
      <c r="K4726" s="13"/>
      <c r="M4726" s="13"/>
      <c r="N4726" s="13"/>
    </row>
    <row r="4727" spans="1:14" ht="15.75" customHeight="1">
      <c r="A4727" s="2"/>
      <c r="B4727" s="2"/>
      <c r="C4727" s="2"/>
      <c r="G4727" s="13"/>
      <c r="I4727" s="13"/>
      <c r="J4727" s="13"/>
      <c r="K4727" s="13"/>
      <c r="M4727" s="13"/>
      <c r="N4727" s="13"/>
    </row>
    <row r="4728" spans="1:14" ht="15.75" customHeight="1">
      <c r="A4728" s="2"/>
      <c r="B4728" s="2"/>
      <c r="C4728" s="2"/>
      <c r="G4728" s="13"/>
      <c r="I4728" s="13"/>
      <c r="J4728" s="13"/>
      <c r="K4728" s="13"/>
      <c r="M4728" s="13"/>
      <c r="N4728" s="13"/>
    </row>
    <row r="4729" spans="1:14" ht="15.75" customHeight="1">
      <c r="A4729" s="2"/>
      <c r="B4729" s="2"/>
      <c r="C4729" s="2"/>
      <c r="G4729" s="13"/>
      <c r="I4729" s="13"/>
      <c r="J4729" s="13"/>
      <c r="K4729" s="13"/>
      <c r="M4729" s="13"/>
      <c r="N4729" s="13"/>
    </row>
    <row r="4730" spans="1:14" ht="15.75" customHeight="1">
      <c r="A4730" s="2"/>
      <c r="B4730" s="2"/>
      <c r="C4730" s="2"/>
      <c r="G4730" s="13"/>
      <c r="I4730" s="13"/>
      <c r="J4730" s="13"/>
      <c r="K4730" s="13"/>
      <c r="M4730" s="13"/>
      <c r="N4730" s="13"/>
    </row>
    <row r="4731" spans="1:14" ht="15.75" customHeight="1">
      <c r="A4731" s="2"/>
      <c r="B4731" s="2"/>
      <c r="C4731" s="2"/>
      <c r="G4731" s="13"/>
      <c r="I4731" s="13"/>
      <c r="J4731" s="13"/>
      <c r="K4731" s="13"/>
      <c r="M4731" s="13"/>
      <c r="N4731" s="13"/>
    </row>
    <row r="4732" spans="1:14" ht="15.75" customHeight="1">
      <c r="A4732" s="2"/>
      <c r="B4732" s="2"/>
      <c r="C4732" s="2"/>
      <c r="G4732" s="13"/>
      <c r="I4732" s="13"/>
      <c r="J4732" s="13"/>
      <c r="K4732" s="13"/>
      <c r="M4732" s="13"/>
      <c r="N4732" s="13"/>
    </row>
    <row r="4733" spans="1:14" ht="15.75" customHeight="1">
      <c r="A4733" s="2"/>
      <c r="B4733" s="2"/>
      <c r="C4733" s="2"/>
      <c r="G4733" s="13"/>
      <c r="I4733" s="13"/>
      <c r="J4733" s="13"/>
      <c r="K4733" s="13"/>
      <c r="M4733" s="13"/>
      <c r="N4733" s="13"/>
    </row>
    <row r="4734" spans="1:14" ht="15.75" customHeight="1">
      <c r="A4734" s="2"/>
      <c r="B4734" s="2"/>
      <c r="C4734" s="2"/>
      <c r="G4734" s="13"/>
      <c r="I4734" s="13"/>
      <c r="J4734" s="13"/>
      <c r="K4734" s="13"/>
      <c r="M4734" s="13"/>
      <c r="N4734" s="13"/>
    </row>
    <row r="4735" spans="1:14" ht="15.75" customHeight="1">
      <c r="A4735" s="2"/>
      <c r="B4735" s="2"/>
      <c r="C4735" s="2"/>
      <c r="G4735" s="13"/>
      <c r="I4735" s="13"/>
      <c r="J4735" s="13"/>
      <c r="K4735" s="13"/>
      <c r="M4735" s="13"/>
      <c r="N4735" s="13"/>
    </row>
    <row r="4736" spans="1:14" ht="15.75" customHeight="1">
      <c r="A4736" s="2"/>
      <c r="B4736" s="2"/>
      <c r="C4736" s="2"/>
      <c r="G4736" s="13"/>
      <c r="I4736" s="13"/>
      <c r="J4736" s="13"/>
      <c r="K4736" s="13"/>
      <c r="M4736" s="13"/>
      <c r="N4736" s="13"/>
    </row>
    <row r="4737" spans="1:14" ht="15.75" customHeight="1">
      <c r="A4737" s="2"/>
      <c r="B4737" s="2"/>
      <c r="C4737" s="2"/>
      <c r="G4737" s="13"/>
      <c r="I4737" s="13"/>
      <c r="J4737" s="13"/>
      <c r="K4737" s="13"/>
      <c r="M4737" s="13"/>
      <c r="N4737" s="13"/>
    </row>
    <row r="4738" spans="1:14" ht="15.75" customHeight="1">
      <c r="A4738" s="2"/>
      <c r="B4738" s="2"/>
      <c r="C4738" s="2"/>
      <c r="G4738" s="13"/>
      <c r="I4738" s="13"/>
      <c r="J4738" s="13"/>
      <c r="K4738" s="13"/>
      <c r="M4738" s="13"/>
      <c r="N4738" s="13"/>
    </row>
    <row r="4739" spans="1:14" ht="15.75" customHeight="1">
      <c r="A4739" s="2"/>
      <c r="B4739" s="2"/>
      <c r="C4739" s="2"/>
      <c r="G4739" s="13"/>
      <c r="I4739" s="13"/>
      <c r="J4739" s="13"/>
      <c r="K4739" s="13"/>
      <c r="M4739" s="13"/>
      <c r="N4739" s="13"/>
    </row>
    <row r="4740" spans="1:14" ht="15.75" customHeight="1">
      <c r="A4740" s="2"/>
      <c r="B4740" s="2"/>
      <c r="C4740" s="2"/>
      <c r="G4740" s="13"/>
      <c r="I4740" s="13"/>
      <c r="J4740" s="13"/>
      <c r="K4740" s="13"/>
      <c r="M4740" s="13"/>
      <c r="N4740" s="13"/>
    </row>
    <row r="4741" spans="1:14" ht="15.75" customHeight="1">
      <c r="A4741" s="2"/>
      <c r="B4741" s="2"/>
      <c r="C4741" s="2"/>
      <c r="G4741" s="13"/>
      <c r="I4741" s="13"/>
      <c r="J4741" s="13"/>
      <c r="K4741" s="13"/>
      <c r="M4741" s="13"/>
      <c r="N4741" s="13"/>
    </row>
    <row r="4742" spans="1:14" ht="15.75" customHeight="1">
      <c r="A4742" s="2"/>
      <c r="B4742" s="2"/>
      <c r="C4742" s="2"/>
      <c r="G4742" s="13"/>
      <c r="I4742" s="13"/>
      <c r="J4742" s="13"/>
      <c r="K4742" s="13"/>
      <c r="M4742" s="13"/>
      <c r="N4742" s="13"/>
    </row>
    <row r="4743" spans="1:14" ht="15.75" customHeight="1">
      <c r="A4743" s="2"/>
      <c r="B4743" s="2"/>
      <c r="C4743" s="2"/>
      <c r="G4743" s="13"/>
      <c r="I4743" s="13"/>
      <c r="J4743" s="13"/>
      <c r="K4743" s="13"/>
      <c r="M4743" s="13"/>
      <c r="N4743" s="13"/>
    </row>
    <row r="4744" spans="1:14" ht="15.75" customHeight="1">
      <c r="A4744" s="2"/>
      <c r="B4744" s="2"/>
      <c r="C4744" s="2"/>
      <c r="G4744" s="13"/>
      <c r="I4744" s="13"/>
      <c r="J4744" s="13"/>
      <c r="K4744" s="13"/>
      <c r="M4744" s="13"/>
      <c r="N4744" s="13"/>
    </row>
    <row r="4745" spans="1:14" ht="15.75" customHeight="1">
      <c r="A4745" s="2"/>
      <c r="B4745" s="2"/>
      <c r="C4745" s="2"/>
      <c r="G4745" s="13"/>
      <c r="I4745" s="13"/>
      <c r="J4745" s="13"/>
      <c r="K4745" s="13"/>
      <c r="M4745" s="13"/>
      <c r="N4745" s="13"/>
    </row>
    <row r="4746" spans="1:14" ht="15.75" customHeight="1">
      <c r="A4746" s="2"/>
      <c r="B4746" s="2"/>
      <c r="C4746" s="2"/>
      <c r="G4746" s="13"/>
      <c r="I4746" s="13"/>
      <c r="J4746" s="13"/>
      <c r="K4746" s="13"/>
      <c r="M4746" s="13"/>
      <c r="N4746" s="13"/>
    </row>
    <row r="4747" spans="1:14" ht="15.75" customHeight="1">
      <c r="A4747" s="2"/>
      <c r="B4747" s="2"/>
      <c r="C4747" s="2"/>
      <c r="G4747" s="13"/>
      <c r="I4747" s="13"/>
      <c r="J4747" s="13"/>
      <c r="K4747" s="13"/>
      <c r="M4747" s="13"/>
      <c r="N4747" s="13"/>
    </row>
    <row r="4748" spans="1:14" ht="15.75" customHeight="1">
      <c r="A4748" s="2"/>
      <c r="B4748" s="2"/>
      <c r="C4748" s="2"/>
      <c r="G4748" s="13"/>
      <c r="I4748" s="13"/>
      <c r="J4748" s="13"/>
      <c r="K4748" s="13"/>
      <c r="M4748" s="13"/>
      <c r="N4748" s="13"/>
    </row>
    <row r="4749" spans="1:14" ht="15.75" customHeight="1">
      <c r="A4749" s="2"/>
      <c r="B4749" s="2"/>
      <c r="C4749" s="2"/>
      <c r="G4749" s="13"/>
      <c r="I4749" s="13"/>
      <c r="J4749" s="13"/>
      <c r="K4749" s="13"/>
      <c r="M4749" s="13"/>
      <c r="N4749" s="13"/>
    </row>
    <row r="4750" spans="1:14" ht="15.75" customHeight="1">
      <c r="A4750" s="2"/>
      <c r="B4750" s="2"/>
      <c r="C4750" s="2"/>
      <c r="G4750" s="13"/>
      <c r="I4750" s="13"/>
      <c r="J4750" s="13"/>
      <c r="K4750" s="13"/>
      <c r="M4750" s="13"/>
      <c r="N4750" s="13"/>
    </row>
    <row r="4751" spans="1:14" ht="15.75" customHeight="1">
      <c r="A4751" s="2"/>
      <c r="B4751" s="2"/>
      <c r="C4751" s="2"/>
      <c r="G4751" s="13"/>
      <c r="I4751" s="13"/>
      <c r="J4751" s="13"/>
      <c r="K4751" s="13"/>
      <c r="M4751" s="13"/>
      <c r="N4751" s="13"/>
    </row>
    <row r="4752" spans="1:14" ht="15.75" customHeight="1">
      <c r="A4752" s="2"/>
      <c r="B4752" s="2"/>
      <c r="C4752" s="2"/>
      <c r="G4752" s="13"/>
      <c r="I4752" s="13"/>
      <c r="J4752" s="13"/>
      <c r="K4752" s="13"/>
      <c r="M4752" s="13"/>
      <c r="N4752" s="13"/>
    </row>
    <row r="4753" spans="1:14" ht="15.75" customHeight="1">
      <c r="A4753" s="2"/>
      <c r="B4753" s="2"/>
      <c r="C4753" s="2"/>
      <c r="G4753" s="13"/>
      <c r="I4753" s="13"/>
      <c r="J4753" s="13"/>
      <c r="K4753" s="13"/>
      <c r="M4753" s="13"/>
      <c r="N4753" s="13"/>
    </row>
    <row r="4754" spans="1:14" ht="15.75" customHeight="1">
      <c r="A4754" s="2"/>
      <c r="B4754" s="2"/>
      <c r="C4754" s="2"/>
      <c r="G4754" s="13"/>
      <c r="I4754" s="13"/>
      <c r="J4754" s="13"/>
      <c r="K4754" s="13"/>
      <c r="M4754" s="13"/>
      <c r="N4754" s="13"/>
    </row>
    <row r="4755" spans="1:14" ht="15.75" customHeight="1">
      <c r="A4755" s="2"/>
      <c r="B4755" s="2"/>
      <c r="C4755" s="2"/>
      <c r="G4755" s="13"/>
      <c r="I4755" s="13"/>
      <c r="J4755" s="13"/>
      <c r="K4755" s="13"/>
      <c r="M4755" s="13"/>
      <c r="N4755" s="13"/>
    </row>
    <row r="4756" spans="1:14" ht="15.75" customHeight="1">
      <c r="A4756" s="2"/>
      <c r="B4756" s="2"/>
      <c r="C4756" s="2"/>
      <c r="G4756" s="13"/>
      <c r="I4756" s="13"/>
      <c r="J4756" s="13"/>
      <c r="K4756" s="13"/>
      <c r="M4756" s="13"/>
      <c r="N4756" s="13"/>
    </row>
    <row r="4757" spans="1:14" ht="15.75" customHeight="1">
      <c r="A4757" s="2"/>
      <c r="B4757" s="2"/>
      <c r="C4757" s="2"/>
      <c r="G4757" s="13"/>
      <c r="I4757" s="13"/>
      <c r="J4757" s="13"/>
      <c r="K4757" s="13"/>
      <c r="M4757" s="13"/>
      <c r="N4757" s="13"/>
    </row>
    <row r="4758" spans="1:14" ht="15.75" customHeight="1">
      <c r="A4758" s="2"/>
      <c r="B4758" s="2"/>
      <c r="C4758" s="2"/>
      <c r="G4758" s="13"/>
      <c r="I4758" s="13"/>
      <c r="J4758" s="13"/>
      <c r="K4758" s="13"/>
      <c r="M4758" s="13"/>
      <c r="N4758" s="13"/>
    </row>
    <row r="4759" spans="1:14" ht="15.75" customHeight="1">
      <c r="A4759" s="2"/>
      <c r="B4759" s="2"/>
      <c r="C4759" s="2"/>
      <c r="G4759" s="13"/>
      <c r="I4759" s="13"/>
      <c r="J4759" s="13"/>
      <c r="K4759" s="13"/>
      <c r="M4759" s="13"/>
      <c r="N4759" s="13"/>
    </row>
    <row r="4760" spans="1:14" ht="15.75" customHeight="1">
      <c r="A4760" s="2"/>
      <c r="B4760" s="2"/>
      <c r="C4760" s="2"/>
      <c r="G4760" s="13"/>
      <c r="I4760" s="13"/>
      <c r="J4760" s="13"/>
      <c r="K4760" s="13"/>
      <c r="M4760" s="13"/>
      <c r="N4760" s="13"/>
    </row>
    <row r="4761" spans="1:14" ht="15.75" customHeight="1">
      <c r="A4761" s="2"/>
      <c r="B4761" s="2"/>
      <c r="C4761" s="2"/>
      <c r="G4761" s="13"/>
      <c r="I4761" s="13"/>
      <c r="J4761" s="13"/>
      <c r="K4761" s="13"/>
      <c r="M4761" s="13"/>
      <c r="N4761" s="13"/>
    </row>
    <row r="4762" spans="1:14" ht="15.75" customHeight="1">
      <c r="A4762" s="2"/>
      <c r="B4762" s="2"/>
      <c r="C4762" s="2"/>
      <c r="G4762" s="13"/>
      <c r="I4762" s="13"/>
      <c r="J4762" s="13"/>
      <c r="K4762" s="13"/>
      <c r="M4762" s="13"/>
      <c r="N4762" s="13"/>
    </row>
    <row r="4763" spans="1:14" ht="15.75" customHeight="1">
      <c r="A4763" s="2"/>
      <c r="B4763" s="2"/>
      <c r="C4763" s="2"/>
      <c r="G4763" s="13"/>
      <c r="I4763" s="13"/>
      <c r="J4763" s="13"/>
      <c r="K4763" s="13"/>
      <c r="M4763" s="13"/>
      <c r="N4763" s="13"/>
    </row>
    <row r="4764" spans="1:14" ht="15.75" customHeight="1">
      <c r="A4764" s="2"/>
      <c r="B4764" s="2"/>
      <c r="C4764" s="2"/>
      <c r="G4764" s="13"/>
      <c r="I4764" s="13"/>
      <c r="J4764" s="13"/>
      <c r="K4764" s="13"/>
      <c r="M4764" s="13"/>
      <c r="N4764" s="13"/>
    </row>
    <row r="4765" spans="1:14" ht="15.75" customHeight="1">
      <c r="A4765" s="2"/>
      <c r="B4765" s="2"/>
      <c r="C4765" s="2"/>
      <c r="G4765" s="13"/>
      <c r="I4765" s="13"/>
      <c r="J4765" s="13"/>
      <c r="K4765" s="13"/>
      <c r="M4765" s="13"/>
      <c r="N4765" s="13"/>
    </row>
    <row r="4766" spans="1:14" ht="15.75" customHeight="1">
      <c r="A4766" s="2"/>
      <c r="B4766" s="2"/>
      <c r="C4766" s="2"/>
      <c r="G4766" s="13"/>
      <c r="I4766" s="13"/>
      <c r="J4766" s="13"/>
      <c r="K4766" s="13"/>
      <c r="M4766" s="13"/>
      <c r="N4766" s="13"/>
    </row>
    <row r="4767" spans="1:14" ht="15.75" customHeight="1">
      <c r="A4767" s="2"/>
      <c r="B4767" s="2"/>
      <c r="C4767" s="2"/>
      <c r="G4767" s="13"/>
      <c r="I4767" s="13"/>
      <c r="J4767" s="13"/>
      <c r="K4767" s="13"/>
      <c r="M4767" s="13"/>
      <c r="N4767" s="13"/>
    </row>
    <row r="4768" spans="1:14" ht="15.75" customHeight="1">
      <c r="A4768" s="2"/>
      <c r="B4768" s="2"/>
      <c r="C4768" s="2"/>
      <c r="G4768" s="13"/>
      <c r="I4768" s="13"/>
      <c r="J4768" s="13"/>
      <c r="K4768" s="13"/>
      <c r="M4768" s="13"/>
      <c r="N4768" s="13"/>
    </row>
    <row r="4769" spans="1:14" ht="15.75" customHeight="1">
      <c r="A4769" s="2"/>
      <c r="B4769" s="2"/>
      <c r="C4769" s="2"/>
      <c r="G4769" s="13"/>
      <c r="I4769" s="13"/>
      <c r="J4769" s="13"/>
      <c r="K4769" s="13"/>
      <c r="M4769" s="13"/>
      <c r="N4769" s="13"/>
    </row>
    <row r="4770" spans="1:14" ht="15.75" customHeight="1">
      <c r="A4770" s="2"/>
      <c r="B4770" s="2"/>
      <c r="C4770" s="2"/>
      <c r="G4770" s="13"/>
      <c r="I4770" s="13"/>
      <c r="J4770" s="13"/>
      <c r="K4770" s="13"/>
      <c r="M4770" s="13"/>
      <c r="N4770" s="13"/>
    </row>
    <row r="4771" spans="1:14" ht="15.75" customHeight="1">
      <c r="A4771" s="2"/>
      <c r="B4771" s="2"/>
      <c r="C4771" s="2"/>
      <c r="G4771" s="13"/>
      <c r="I4771" s="13"/>
      <c r="J4771" s="13"/>
      <c r="K4771" s="13"/>
      <c r="M4771" s="13"/>
      <c r="N4771" s="13"/>
    </row>
    <row r="4772" spans="1:14" ht="15.75" customHeight="1">
      <c r="A4772" s="2"/>
      <c r="B4772" s="2"/>
      <c r="C4772" s="2"/>
      <c r="G4772" s="13"/>
      <c r="I4772" s="13"/>
      <c r="J4772" s="13"/>
      <c r="K4772" s="13"/>
      <c r="M4772" s="13"/>
      <c r="N4772" s="13"/>
    </row>
    <row r="4773" spans="1:14" ht="15.75" customHeight="1">
      <c r="A4773" s="2"/>
      <c r="B4773" s="2"/>
      <c r="C4773" s="2"/>
      <c r="G4773" s="13"/>
      <c r="I4773" s="13"/>
      <c r="J4773" s="13"/>
      <c r="K4773" s="13"/>
      <c r="M4773" s="13"/>
      <c r="N4773" s="13"/>
    </row>
    <row r="4774" spans="1:14" ht="15.75" customHeight="1">
      <c r="A4774" s="2"/>
      <c r="B4774" s="2"/>
      <c r="C4774" s="2"/>
      <c r="G4774" s="13"/>
      <c r="I4774" s="13"/>
      <c r="J4774" s="13"/>
      <c r="K4774" s="13"/>
      <c r="M4774" s="13"/>
      <c r="N4774" s="13"/>
    </row>
    <row r="4775" spans="1:14" ht="15.75" customHeight="1">
      <c r="A4775" s="2"/>
      <c r="B4775" s="2"/>
      <c r="C4775" s="2"/>
      <c r="G4775" s="13"/>
      <c r="I4775" s="13"/>
      <c r="J4775" s="13"/>
      <c r="K4775" s="13"/>
      <c r="M4775" s="13"/>
      <c r="N4775" s="13"/>
    </row>
    <row r="4776" spans="1:14" ht="15.75" customHeight="1">
      <c r="A4776" s="2"/>
      <c r="B4776" s="2"/>
      <c r="C4776" s="2"/>
      <c r="G4776" s="13"/>
      <c r="I4776" s="13"/>
      <c r="J4776" s="13"/>
      <c r="K4776" s="13"/>
      <c r="M4776" s="13"/>
      <c r="N4776" s="13"/>
    </row>
    <row r="4777" spans="1:14" ht="15.75" customHeight="1">
      <c r="A4777" s="2"/>
      <c r="B4777" s="2"/>
      <c r="C4777" s="2"/>
      <c r="G4777" s="13"/>
      <c r="I4777" s="13"/>
      <c r="J4777" s="13"/>
      <c r="K4777" s="13"/>
      <c r="M4777" s="13"/>
      <c r="N4777" s="13"/>
    </row>
    <row r="4778" spans="1:14" ht="15.75" customHeight="1">
      <c r="A4778" s="2"/>
      <c r="B4778" s="2"/>
      <c r="C4778" s="2"/>
      <c r="G4778" s="13"/>
      <c r="I4778" s="13"/>
      <c r="J4778" s="13"/>
      <c r="K4778" s="13"/>
      <c r="M4778" s="13"/>
      <c r="N4778" s="13"/>
    </row>
    <row r="4779" spans="1:14" ht="15.75" customHeight="1">
      <c r="A4779" s="2"/>
      <c r="B4779" s="2"/>
      <c r="C4779" s="2"/>
      <c r="G4779" s="13"/>
      <c r="I4779" s="13"/>
      <c r="J4779" s="13"/>
      <c r="K4779" s="13"/>
      <c r="M4779" s="13"/>
      <c r="N4779" s="13"/>
    </row>
    <row r="4780" spans="1:14" ht="15.75" customHeight="1">
      <c r="A4780" s="2"/>
      <c r="B4780" s="2"/>
      <c r="C4780" s="2"/>
      <c r="G4780" s="13"/>
      <c r="I4780" s="13"/>
      <c r="J4780" s="13"/>
      <c r="K4780" s="13"/>
      <c r="M4780" s="13"/>
      <c r="N4780" s="13"/>
    </row>
    <row r="4781" spans="1:14" ht="15.75" customHeight="1">
      <c r="A4781" s="2"/>
      <c r="B4781" s="2"/>
      <c r="C4781" s="2"/>
      <c r="G4781" s="13"/>
      <c r="I4781" s="13"/>
      <c r="J4781" s="13"/>
      <c r="K4781" s="13"/>
      <c r="M4781" s="13"/>
      <c r="N4781" s="13"/>
    </row>
    <row r="4782" spans="1:14" ht="15.75" customHeight="1">
      <c r="A4782" s="2"/>
      <c r="B4782" s="2"/>
      <c r="C4782" s="2"/>
      <c r="G4782" s="13"/>
      <c r="I4782" s="13"/>
      <c r="J4782" s="13"/>
      <c r="K4782" s="13"/>
      <c r="M4782" s="13"/>
      <c r="N4782" s="13"/>
    </row>
    <row r="4783" spans="1:14" ht="15.75" customHeight="1">
      <c r="A4783" s="2"/>
      <c r="B4783" s="2"/>
      <c r="C4783" s="2"/>
      <c r="G4783" s="13"/>
      <c r="I4783" s="13"/>
      <c r="J4783" s="13"/>
      <c r="K4783" s="13"/>
      <c r="M4783" s="13"/>
      <c r="N4783" s="13"/>
    </row>
    <row r="4784" spans="1:14" ht="15.75" customHeight="1">
      <c r="A4784" s="2"/>
      <c r="B4784" s="2"/>
      <c r="C4784" s="2"/>
      <c r="G4784" s="13"/>
      <c r="I4784" s="13"/>
      <c r="J4784" s="13"/>
      <c r="K4784" s="13"/>
      <c r="M4784" s="13"/>
      <c r="N4784" s="13"/>
    </row>
    <row r="4785" spans="1:14" ht="15.75" customHeight="1">
      <c r="A4785" s="2"/>
      <c r="B4785" s="2"/>
      <c r="C4785" s="2"/>
      <c r="G4785" s="13"/>
      <c r="I4785" s="13"/>
      <c r="J4785" s="13"/>
      <c r="K4785" s="13"/>
      <c r="M4785" s="13"/>
      <c r="N4785" s="13"/>
    </row>
    <row r="4786" spans="1:14" ht="15.75" customHeight="1">
      <c r="A4786" s="2"/>
      <c r="B4786" s="2"/>
      <c r="C4786" s="2"/>
      <c r="G4786" s="13"/>
      <c r="I4786" s="13"/>
      <c r="J4786" s="13"/>
      <c r="K4786" s="13"/>
      <c r="M4786" s="13"/>
      <c r="N4786" s="13"/>
    </row>
    <row r="4787" spans="1:14" ht="15.75" customHeight="1">
      <c r="A4787" s="2"/>
      <c r="B4787" s="2"/>
      <c r="C4787" s="2"/>
      <c r="G4787" s="13"/>
      <c r="I4787" s="13"/>
      <c r="J4787" s="13"/>
      <c r="K4787" s="13"/>
      <c r="M4787" s="13"/>
      <c r="N4787" s="13"/>
    </row>
    <row r="4788" spans="1:14" ht="15.75" customHeight="1">
      <c r="A4788" s="2"/>
      <c r="B4788" s="2"/>
      <c r="C4788" s="2"/>
      <c r="G4788" s="13"/>
      <c r="I4788" s="13"/>
      <c r="J4788" s="13"/>
      <c r="K4788" s="13"/>
      <c r="M4788" s="13"/>
      <c r="N4788" s="13"/>
    </row>
    <row r="4789" spans="1:14" ht="15.75" customHeight="1">
      <c r="A4789" s="2"/>
      <c r="B4789" s="2"/>
      <c r="C4789" s="2"/>
      <c r="G4789" s="13"/>
      <c r="I4789" s="13"/>
      <c r="J4789" s="13"/>
      <c r="K4789" s="13"/>
      <c r="M4789" s="13"/>
      <c r="N4789" s="13"/>
    </row>
    <row r="4790" spans="1:14" ht="15.75" customHeight="1">
      <c r="A4790" s="2"/>
      <c r="B4790" s="2"/>
      <c r="C4790" s="2"/>
      <c r="G4790" s="13"/>
      <c r="I4790" s="13"/>
      <c r="J4790" s="13"/>
      <c r="K4790" s="13"/>
      <c r="M4790" s="13"/>
      <c r="N4790" s="13"/>
    </row>
    <row r="4791" spans="1:14" ht="15.75" customHeight="1">
      <c r="A4791" s="2"/>
      <c r="B4791" s="2"/>
      <c r="C4791" s="2"/>
      <c r="G4791" s="13"/>
      <c r="I4791" s="13"/>
      <c r="J4791" s="13"/>
      <c r="K4791" s="13"/>
      <c r="M4791" s="13"/>
      <c r="N4791" s="13"/>
    </row>
    <row r="4792" spans="1:14" ht="15.75" customHeight="1">
      <c r="A4792" s="2"/>
      <c r="B4792" s="2"/>
      <c r="C4792" s="2"/>
      <c r="G4792" s="13"/>
      <c r="I4792" s="13"/>
      <c r="J4792" s="13"/>
      <c r="K4792" s="13"/>
      <c r="M4792" s="13"/>
      <c r="N4792" s="13"/>
    </row>
    <row r="4793" spans="1:14" ht="15.75" customHeight="1">
      <c r="A4793" s="2"/>
      <c r="B4793" s="2"/>
      <c r="C4793" s="2"/>
      <c r="G4793" s="13"/>
      <c r="I4793" s="13"/>
      <c r="J4793" s="13"/>
      <c r="K4793" s="13"/>
      <c r="M4793" s="13"/>
      <c r="N4793" s="13"/>
    </row>
    <row r="4794" spans="1:14" ht="15.75" customHeight="1">
      <c r="A4794" s="2"/>
      <c r="B4794" s="2"/>
      <c r="C4794" s="2"/>
      <c r="G4794" s="13"/>
      <c r="I4794" s="13"/>
      <c r="J4794" s="13"/>
      <c r="K4794" s="13"/>
      <c r="M4794" s="13"/>
      <c r="N4794" s="13"/>
    </row>
    <row r="4795" spans="1:14" ht="15.75" customHeight="1">
      <c r="A4795" s="2"/>
      <c r="B4795" s="2"/>
      <c r="C4795" s="2"/>
      <c r="G4795" s="13"/>
      <c r="I4795" s="13"/>
      <c r="J4795" s="13"/>
      <c r="K4795" s="13"/>
      <c r="M4795" s="13"/>
      <c r="N4795" s="13"/>
    </row>
    <row r="4796" spans="1:14" ht="15.75" customHeight="1">
      <c r="A4796" s="2"/>
      <c r="B4796" s="2"/>
      <c r="C4796" s="2"/>
      <c r="G4796" s="13"/>
      <c r="I4796" s="13"/>
      <c r="J4796" s="13"/>
      <c r="K4796" s="13"/>
      <c r="M4796" s="13"/>
      <c r="N4796" s="13"/>
    </row>
    <row r="4797" spans="1:14" ht="15.75" customHeight="1">
      <c r="A4797" s="2"/>
      <c r="B4797" s="2"/>
      <c r="C4797" s="2"/>
      <c r="G4797" s="13"/>
      <c r="I4797" s="13"/>
      <c r="J4797" s="13"/>
      <c r="K4797" s="13"/>
      <c r="M4797" s="13"/>
      <c r="N4797" s="13"/>
    </row>
    <row r="4798" spans="1:14" ht="15.75" customHeight="1">
      <c r="A4798" s="2"/>
      <c r="B4798" s="2"/>
      <c r="C4798" s="2"/>
      <c r="G4798" s="13"/>
      <c r="I4798" s="13"/>
      <c r="J4798" s="13"/>
      <c r="K4798" s="13"/>
      <c r="M4798" s="13"/>
      <c r="N4798" s="13"/>
    </row>
    <row r="4799" spans="1:14" ht="15.75" customHeight="1">
      <c r="A4799" s="2"/>
      <c r="B4799" s="2"/>
      <c r="C4799" s="2"/>
      <c r="G4799" s="13"/>
      <c r="I4799" s="13"/>
      <c r="J4799" s="13"/>
      <c r="K4799" s="13"/>
      <c r="M4799" s="13"/>
      <c r="N4799" s="13"/>
    </row>
    <row r="4800" spans="1:14" ht="15.75" customHeight="1">
      <c r="A4800" s="2"/>
      <c r="B4800" s="2"/>
      <c r="C4800" s="2"/>
      <c r="G4800" s="13"/>
      <c r="I4800" s="13"/>
      <c r="J4800" s="13"/>
      <c r="K4800" s="13"/>
      <c r="M4800" s="13"/>
      <c r="N4800" s="13"/>
    </row>
    <row r="4801" spans="1:14" ht="15.75" customHeight="1">
      <c r="A4801" s="2"/>
      <c r="B4801" s="2"/>
      <c r="C4801" s="2"/>
      <c r="G4801" s="13"/>
      <c r="I4801" s="13"/>
      <c r="J4801" s="13"/>
      <c r="K4801" s="13"/>
      <c r="M4801" s="13"/>
      <c r="N4801" s="13"/>
    </row>
    <row r="4802" spans="1:14" ht="15.75" customHeight="1">
      <c r="A4802" s="2"/>
      <c r="B4802" s="2"/>
      <c r="C4802" s="2"/>
      <c r="G4802" s="13"/>
      <c r="I4802" s="13"/>
      <c r="J4802" s="13"/>
      <c r="K4802" s="13"/>
      <c r="M4802" s="13"/>
      <c r="N4802" s="13"/>
    </row>
    <row r="4803" spans="1:14" ht="15.75" customHeight="1">
      <c r="A4803" s="2"/>
      <c r="B4803" s="2"/>
      <c r="C4803" s="2"/>
      <c r="G4803" s="13"/>
      <c r="I4803" s="13"/>
      <c r="J4803" s="13"/>
      <c r="K4803" s="13"/>
      <c r="M4803" s="13"/>
      <c r="N4803" s="13"/>
    </row>
    <row r="4804" spans="1:14" ht="15.75" customHeight="1">
      <c r="A4804" s="2"/>
      <c r="B4804" s="2"/>
      <c r="C4804" s="2"/>
      <c r="G4804" s="13"/>
      <c r="I4804" s="13"/>
      <c r="J4804" s="13"/>
      <c r="K4804" s="13"/>
      <c r="M4804" s="13"/>
      <c r="N4804" s="13"/>
    </row>
    <row r="4805" spans="1:14" ht="15.75" customHeight="1">
      <c r="A4805" s="2"/>
      <c r="B4805" s="2"/>
      <c r="C4805" s="2"/>
      <c r="G4805" s="13"/>
      <c r="I4805" s="13"/>
      <c r="J4805" s="13"/>
      <c r="K4805" s="13"/>
      <c r="M4805" s="13"/>
      <c r="N4805" s="13"/>
    </row>
    <row r="4806" spans="1:14" ht="15.75" customHeight="1">
      <c r="A4806" s="2"/>
      <c r="B4806" s="2"/>
      <c r="C4806" s="2"/>
      <c r="G4806" s="13"/>
      <c r="I4806" s="13"/>
      <c r="J4806" s="13"/>
      <c r="K4806" s="13"/>
      <c r="M4806" s="13"/>
      <c r="N4806" s="13"/>
    </row>
    <row r="4807" spans="1:14" ht="15.75" customHeight="1">
      <c r="A4807" s="2"/>
      <c r="B4807" s="2"/>
      <c r="C4807" s="2"/>
      <c r="G4807" s="13"/>
      <c r="I4807" s="13"/>
      <c r="J4807" s="13"/>
      <c r="K4807" s="13"/>
      <c r="M4807" s="13"/>
      <c r="N4807" s="13"/>
    </row>
    <row r="4808" spans="1:14" ht="15.75" customHeight="1">
      <c r="A4808" s="2"/>
      <c r="B4808" s="2"/>
      <c r="C4808" s="2"/>
      <c r="G4808" s="13"/>
      <c r="I4808" s="13"/>
      <c r="J4808" s="13"/>
      <c r="K4808" s="13"/>
      <c r="M4808" s="13"/>
      <c r="N4808" s="13"/>
    </row>
    <row r="4809" spans="1:14" ht="15.75" customHeight="1">
      <c r="A4809" s="2"/>
      <c r="B4809" s="2"/>
      <c r="C4809" s="2"/>
      <c r="G4809" s="13"/>
      <c r="I4809" s="13"/>
      <c r="J4809" s="13"/>
      <c r="K4809" s="13"/>
      <c r="M4809" s="13"/>
      <c r="N4809" s="13"/>
    </row>
    <row r="4810" spans="1:14" ht="15.75" customHeight="1">
      <c r="A4810" s="2"/>
      <c r="B4810" s="2"/>
      <c r="C4810" s="2"/>
      <c r="G4810" s="13"/>
      <c r="I4810" s="13"/>
      <c r="J4810" s="13"/>
      <c r="K4810" s="13"/>
      <c r="M4810" s="13"/>
      <c r="N4810" s="13"/>
    </row>
    <row r="4811" spans="1:14" ht="15.75" customHeight="1">
      <c r="A4811" s="2"/>
      <c r="B4811" s="2"/>
      <c r="C4811" s="2"/>
      <c r="G4811" s="13"/>
      <c r="I4811" s="13"/>
      <c r="J4811" s="13"/>
      <c r="K4811" s="13"/>
      <c r="M4811" s="13"/>
      <c r="N4811" s="13"/>
    </row>
    <row r="4812" spans="1:14" ht="15.75" customHeight="1">
      <c r="A4812" s="2"/>
      <c r="B4812" s="2"/>
      <c r="C4812" s="2"/>
      <c r="G4812" s="13"/>
      <c r="I4812" s="13"/>
      <c r="J4812" s="13"/>
      <c r="K4812" s="13"/>
      <c r="M4812" s="13"/>
      <c r="N4812" s="13"/>
    </row>
    <row r="4813" spans="1:14" ht="15.75" customHeight="1">
      <c r="A4813" s="2"/>
      <c r="B4813" s="2"/>
      <c r="C4813" s="2"/>
      <c r="G4813" s="13"/>
      <c r="I4813" s="13"/>
      <c r="J4813" s="13"/>
      <c r="K4813" s="13"/>
      <c r="M4813" s="13"/>
      <c r="N4813" s="13"/>
    </row>
    <row r="4814" spans="1:14" ht="15.75" customHeight="1">
      <c r="A4814" s="2"/>
      <c r="B4814" s="2"/>
      <c r="C4814" s="2"/>
      <c r="G4814" s="13"/>
      <c r="I4814" s="13"/>
      <c r="J4814" s="13"/>
      <c r="K4814" s="13"/>
      <c r="M4814" s="13"/>
      <c r="N4814" s="13"/>
    </row>
    <row r="4815" spans="1:14" ht="15.75" customHeight="1">
      <c r="A4815" s="2"/>
      <c r="B4815" s="2"/>
      <c r="C4815" s="2"/>
      <c r="G4815" s="13"/>
      <c r="I4815" s="13"/>
      <c r="J4815" s="13"/>
      <c r="K4815" s="13"/>
      <c r="M4815" s="13"/>
      <c r="N4815" s="13"/>
    </row>
    <row r="4816" spans="1:14" ht="15.75" customHeight="1">
      <c r="A4816" s="2"/>
      <c r="B4816" s="2"/>
      <c r="C4816" s="2"/>
      <c r="G4816" s="13"/>
      <c r="I4816" s="13"/>
      <c r="J4816" s="13"/>
      <c r="K4816" s="13"/>
      <c r="M4816" s="13"/>
      <c r="N4816" s="13"/>
    </row>
    <row r="4817" spans="1:14" ht="15.75" customHeight="1">
      <c r="A4817" s="2"/>
      <c r="B4817" s="2"/>
      <c r="C4817" s="2"/>
      <c r="G4817" s="13"/>
      <c r="I4817" s="13"/>
      <c r="J4817" s="13"/>
      <c r="K4817" s="13"/>
      <c r="M4817" s="13"/>
      <c r="N4817" s="13"/>
    </row>
    <row r="4818" spans="1:14" ht="15.75" customHeight="1">
      <c r="A4818" s="2"/>
      <c r="B4818" s="2"/>
      <c r="C4818" s="2"/>
      <c r="G4818" s="13"/>
      <c r="I4818" s="13"/>
      <c r="J4818" s="13"/>
      <c r="K4818" s="13"/>
      <c r="M4818" s="13"/>
      <c r="N4818" s="13"/>
    </row>
    <row r="4819" spans="1:14" ht="15.75" customHeight="1">
      <c r="A4819" s="2"/>
      <c r="B4819" s="2"/>
      <c r="C4819" s="2"/>
      <c r="G4819" s="13"/>
      <c r="I4819" s="13"/>
      <c r="J4819" s="13"/>
      <c r="K4819" s="13"/>
      <c r="M4819" s="13"/>
      <c r="N4819" s="13"/>
    </row>
    <row r="4820" spans="1:14" ht="15.75" customHeight="1">
      <c r="A4820" s="2"/>
      <c r="B4820" s="2"/>
      <c r="C4820" s="2"/>
      <c r="G4820" s="13"/>
      <c r="I4820" s="13"/>
      <c r="J4820" s="13"/>
      <c r="K4820" s="13"/>
      <c r="M4820" s="13"/>
      <c r="N4820" s="13"/>
    </row>
    <row r="4821" spans="1:14" ht="15.75" customHeight="1">
      <c r="A4821" s="2"/>
      <c r="B4821" s="2"/>
      <c r="C4821" s="2"/>
      <c r="G4821" s="13"/>
      <c r="I4821" s="13"/>
      <c r="J4821" s="13"/>
      <c r="K4821" s="13"/>
      <c r="M4821" s="13"/>
      <c r="N4821" s="13"/>
    </row>
    <row r="4822" spans="1:14" ht="15.75" customHeight="1">
      <c r="A4822" s="2"/>
      <c r="B4822" s="2"/>
      <c r="C4822" s="2"/>
      <c r="G4822" s="13"/>
      <c r="I4822" s="13"/>
      <c r="J4822" s="13"/>
      <c r="K4822" s="13"/>
      <c r="M4822" s="13"/>
      <c r="N4822" s="13"/>
    </row>
    <row r="4823" spans="1:14" ht="15.75" customHeight="1">
      <c r="A4823" s="2"/>
      <c r="B4823" s="2"/>
      <c r="C4823" s="2"/>
      <c r="G4823" s="13"/>
      <c r="I4823" s="13"/>
      <c r="J4823" s="13"/>
      <c r="K4823" s="13"/>
      <c r="M4823" s="13"/>
      <c r="N4823" s="13"/>
    </row>
    <row r="4824" spans="1:14" ht="15.75" customHeight="1">
      <c r="A4824" s="2"/>
      <c r="B4824" s="2"/>
      <c r="C4824" s="2"/>
      <c r="G4824" s="13"/>
      <c r="I4824" s="13"/>
      <c r="J4824" s="13"/>
      <c r="K4824" s="13"/>
      <c r="M4824" s="13"/>
      <c r="N4824" s="13"/>
    </row>
    <row r="4825" spans="1:14" ht="15.75" customHeight="1">
      <c r="A4825" s="2"/>
      <c r="B4825" s="2"/>
      <c r="C4825" s="2"/>
      <c r="G4825" s="13"/>
      <c r="I4825" s="13"/>
      <c r="J4825" s="13"/>
      <c r="K4825" s="13"/>
      <c r="M4825" s="13"/>
      <c r="N4825" s="13"/>
    </row>
    <row r="4826" spans="1:14" ht="15.75" customHeight="1">
      <c r="A4826" s="2"/>
      <c r="B4826" s="2"/>
      <c r="C4826" s="2"/>
      <c r="G4826" s="13"/>
      <c r="I4826" s="13"/>
      <c r="J4826" s="13"/>
      <c r="K4826" s="13"/>
      <c r="M4826" s="13"/>
      <c r="N4826" s="13"/>
    </row>
    <row r="4827" spans="1:14" ht="15.75" customHeight="1">
      <c r="A4827" s="2"/>
      <c r="B4827" s="2"/>
      <c r="C4827" s="2"/>
      <c r="G4827" s="13"/>
      <c r="I4827" s="13"/>
      <c r="J4827" s="13"/>
      <c r="K4827" s="13"/>
      <c r="M4827" s="13"/>
      <c r="N4827" s="13"/>
    </row>
    <row r="4828" spans="1:14" ht="15.75" customHeight="1">
      <c r="A4828" s="2"/>
      <c r="B4828" s="2"/>
      <c r="C4828" s="2"/>
      <c r="G4828" s="13"/>
      <c r="I4828" s="13"/>
      <c r="J4828" s="13"/>
      <c r="K4828" s="13"/>
      <c r="M4828" s="13"/>
      <c r="N4828" s="13"/>
    </row>
    <row r="4829" spans="1:14" ht="15.75" customHeight="1">
      <c r="A4829" s="2"/>
      <c r="B4829" s="2"/>
      <c r="C4829" s="2"/>
      <c r="G4829" s="13"/>
      <c r="I4829" s="13"/>
      <c r="J4829" s="13"/>
      <c r="K4829" s="13"/>
      <c r="M4829" s="13"/>
      <c r="N4829" s="13"/>
    </row>
    <row r="4830" spans="1:14" ht="15.75" customHeight="1">
      <c r="A4830" s="2"/>
      <c r="B4830" s="2"/>
      <c r="C4830" s="2"/>
      <c r="G4830" s="13"/>
      <c r="I4830" s="13"/>
      <c r="J4830" s="13"/>
      <c r="K4830" s="13"/>
      <c r="M4830" s="13"/>
      <c r="N4830" s="13"/>
    </row>
    <row r="4831" spans="1:14" ht="15.75" customHeight="1">
      <c r="A4831" s="2"/>
      <c r="B4831" s="2"/>
      <c r="C4831" s="2"/>
      <c r="G4831" s="13"/>
      <c r="I4831" s="13"/>
      <c r="J4831" s="13"/>
      <c r="K4831" s="13"/>
      <c r="M4831" s="13"/>
      <c r="N4831" s="13"/>
    </row>
    <row r="4832" spans="1:14" ht="15.75" customHeight="1">
      <c r="A4832" s="2"/>
      <c r="B4832" s="2"/>
      <c r="C4832" s="2"/>
      <c r="G4832" s="13"/>
      <c r="I4832" s="13"/>
      <c r="J4832" s="13"/>
      <c r="K4832" s="13"/>
      <c r="M4832" s="13"/>
      <c r="N4832" s="13"/>
    </row>
    <row r="4833" spans="1:14" ht="15.75" customHeight="1">
      <c r="A4833" s="2"/>
      <c r="B4833" s="2"/>
      <c r="C4833" s="2"/>
      <c r="G4833" s="13"/>
      <c r="I4833" s="13"/>
      <c r="J4833" s="13"/>
      <c r="K4833" s="13"/>
      <c r="M4833" s="13"/>
      <c r="N4833" s="13"/>
    </row>
    <row r="4834" spans="1:14" ht="15.75" customHeight="1">
      <c r="A4834" s="2"/>
      <c r="B4834" s="2"/>
      <c r="C4834" s="2"/>
      <c r="G4834" s="13"/>
      <c r="I4834" s="13"/>
      <c r="J4834" s="13"/>
      <c r="K4834" s="13"/>
      <c r="M4834" s="13"/>
      <c r="N4834" s="13"/>
    </row>
    <row r="4835" spans="1:14" ht="15.75" customHeight="1">
      <c r="A4835" s="2"/>
      <c r="B4835" s="2"/>
      <c r="C4835" s="2"/>
      <c r="G4835" s="13"/>
      <c r="I4835" s="13"/>
      <c r="J4835" s="13"/>
      <c r="K4835" s="13"/>
      <c r="M4835" s="13"/>
      <c r="N4835" s="13"/>
    </row>
    <row r="4836" spans="1:14" ht="15.75" customHeight="1">
      <c r="A4836" s="2"/>
      <c r="B4836" s="2"/>
      <c r="C4836" s="2"/>
      <c r="G4836" s="13"/>
      <c r="I4836" s="13"/>
      <c r="J4836" s="13"/>
      <c r="K4836" s="13"/>
      <c r="M4836" s="13"/>
      <c r="N4836" s="13"/>
    </row>
    <row r="4837" spans="1:14" ht="15.75" customHeight="1">
      <c r="A4837" s="2"/>
      <c r="B4837" s="2"/>
      <c r="C4837" s="2"/>
      <c r="G4837" s="13"/>
      <c r="I4837" s="13"/>
      <c r="J4837" s="13"/>
      <c r="K4837" s="13"/>
      <c r="M4837" s="13"/>
      <c r="N4837" s="13"/>
    </row>
    <row r="4838" spans="1:14" ht="15.75" customHeight="1">
      <c r="A4838" s="2"/>
      <c r="B4838" s="2"/>
      <c r="C4838" s="2"/>
      <c r="G4838" s="13"/>
      <c r="I4838" s="13"/>
      <c r="J4838" s="13"/>
      <c r="K4838" s="13"/>
      <c r="M4838" s="13"/>
      <c r="N4838" s="13"/>
    </row>
    <row r="4839" spans="1:14" ht="15.75" customHeight="1">
      <c r="A4839" s="2"/>
      <c r="B4839" s="2"/>
      <c r="C4839" s="2"/>
      <c r="G4839" s="13"/>
      <c r="I4839" s="13"/>
      <c r="J4839" s="13"/>
      <c r="K4839" s="13"/>
      <c r="M4839" s="13"/>
      <c r="N4839" s="13"/>
    </row>
    <row r="4840" spans="1:14" ht="15.75" customHeight="1">
      <c r="A4840" s="2"/>
      <c r="B4840" s="2"/>
      <c r="C4840" s="2"/>
      <c r="G4840" s="13"/>
      <c r="I4840" s="13"/>
      <c r="J4840" s="13"/>
      <c r="K4840" s="13"/>
      <c r="M4840" s="13"/>
      <c r="N4840" s="13"/>
    </row>
    <row r="4841" spans="1:14" ht="15.75" customHeight="1">
      <c r="A4841" s="2"/>
      <c r="B4841" s="2"/>
      <c r="C4841" s="2"/>
      <c r="G4841" s="13"/>
      <c r="I4841" s="13"/>
      <c r="J4841" s="13"/>
      <c r="K4841" s="13"/>
      <c r="M4841" s="13"/>
      <c r="N4841" s="13"/>
    </row>
    <row r="4842" spans="1:14" ht="15.75" customHeight="1">
      <c r="A4842" s="2"/>
      <c r="B4842" s="2"/>
      <c r="C4842" s="2"/>
      <c r="G4842" s="13"/>
      <c r="I4842" s="13"/>
      <c r="J4842" s="13"/>
      <c r="K4842" s="13"/>
      <c r="M4842" s="13"/>
      <c r="N4842" s="13"/>
    </row>
    <row r="4843" spans="1:14" ht="15.75" customHeight="1">
      <c r="A4843" s="2"/>
      <c r="B4843" s="2"/>
      <c r="C4843" s="2"/>
      <c r="G4843" s="13"/>
      <c r="I4843" s="13"/>
      <c r="J4843" s="13"/>
      <c r="K4843" s="13"/>
      <c r="M4843" s="13"/>
      <c r="N4843" s="13"/>
    </row>
    <row r="4844" spans="1:14" ht="15.75" customHeight="1">
      <c r="A4844" s="2"/>
      <c r="B4844" s="2"/>
      <c r="C4844" s="2"/>
      <c r="G4844" s="13"/>
      <c r="I4844" s="13"/>
      <c r="J4844" s="13"/>
      <c r="K4844" s="13"/>
      <c r="M4844" s="13"/>
      <c r="N4844" s="13"/>
    </row>
    <row r="4845" spans="1:14" ht="15.75" customHeight="1">
      <c r="A4845" s="2"/>
      <c r="B4845" s="2"/>
      <c r="C4845" s="2"/>
      <c r="G4845" s="13"/>
      <c r="I4845" s="13"/>
      <c r="J4845" s="13"/>
      <c r="K4845" s="13"/>
      <c r="M4845" s="13"/>
      <c r="N4845" s="13"/>
    </row>
    <row r="4846" spans="1:14" ht="15.75" customHeight="1">
      <c r="A4846" s="2"/>
      <c r="B4846" s="2"/>
      <c r="C4846" s="2"/>
      <c r="G4846" s="13"/>
      <c r="I4846" s="13"/>
      <c r="J4846" s="13"/>
      <c r="K4846" s="13"/>
      <c r="M4846" s="13"/>
      <c r="N4846" s="13"/>
    </row>
    <row r="4847" spans="1:14" ht="15.75" customHeight="1">
      <c r="A4847" s="2"/>
      <c r="B4847" s="2"/>
      <c r="C4847" s="2"/>
      <c r="G4847" s="13"/>
      <c r="I4847" s="13"/>
      <c r="J4847" s="13"/>
      <c r="K4847" s="13"/>
      <c r="M4847" s="13"/>
      <c r="N4847" s="13"/>
    </row>
    <row r="4848" spans="1:14" ht="15.75" customHeight="1">
      <c r="A4848" s="2"/>
      <c r="B4848" s="2"/>
      <c r="C4848" s="2"/>
      <c r="G4848" s="13"/>
      <c r="I4848" s="13"/>
      <c r="J4848" s="13"/>
      <c r="K4848" s="13"/>
      <c r="M4848" s="13"/>
      <c r="N4848" s="13"/>
    </row>
    <row r="4849" spans="1:14" ht="15.75" customHeight="1">
      <c r="A4849" s="2"/>
      <c r="B4849" s="2"/>
      <c r="C4849" s="2"/>
      <c r="G4849" s="13"/>
      <c r="I4849" s="13"/>
      <c r="J4849" s="13"/>
      <c r="K4849" s="13"/>
      <c r="M4849" s="13"/>
      <c r="N4849" s="13"/>
    </row>
    <row r="4850" spans="1:14" ht="15.75" customHeight="1">
      <c r="A4850" s="2"/>
      <c r="B4850" s="2"/>
      <c r="C4850" s="2"/>
      <c r="G4850" s="13"/>
      <c r="I4850" s="13"/>
      <c r="J4850" s="13"/>
      <c r="K4850" s="13"/>
      <c r="M4850" s="13"/>
      <c r="N4850" s="13"/>
    </row>
    <row r="4851" spans="1:14" ht="15.75" customHeight="1">
      <c r="A4851" s="2"/>
      <c r="B4851" s="2"/>
      <c r="C4851" s="2"/>
      <c r="G4851" s="13"/>
      <c r="I4851" s="13"/>
      <c r="J4851" s="13"/>
      <c r="K4851" s="13"/>
      <c r="M4851" s="13"/>
      <c r="N4851" s="13"/>
    </row>
    <row r="4852" spans="1:14" ht="15.75" customHeight="1">
      <c r="A4852" s="2"/>
      <c r="B4852" s="2"/>
      <c r="C4852" s="2"/>
      <c r="G4852" s="13"/>
      <c r="I4852" s="13"/>
      <c r="J4852" s="13"/>
      <c r="K4852" s="13"/>
      <c r="M4852" s="13"/>
      <c r="N4852" s="13"/>
    </row>
    <row r="4853" spans="1:14" ht="15.75" customHeight="1">
      <c r="A4853" s="2"/>
      <c r="B4853" s="2"/>
      <c r="C4853" s="2"/>
      <c r="G4853" s="13"/>
      <c r="I4853" s="13"/>
      <c r="J4853" s="13"/>
      <c r="K4853" s="13"/>
      <c r="M4853" s="13"/>
      <c r="N4853" s="13"/>
    </row>
    <row r="4854" spans="1:14" ht="15.75" customHeight="1">
      <c r="A4854" s="2"/>
      <c r="B4854" s="2"/>
      <c r="C4854" s="2"/>
      <c r="G4854" s="13"/>
      <c r="I4854" s="13"/>
      <c r="J4854" s="13"/>
      <c r="K4854" s="13"/>
      <c r="M4854" s="13"/>
      <c r="N4854" s="13"/>
    </row>
    <row r="4855" spans="1:14" ht="15.75" customHeight="1">
      <c r="A4855" s="2"/>
      <c r="B4855" s="2"/>
      <c r="C4855" s="2"/>
      <c r="G4855" s="13"/>
      <c r="I4855" s="13"/>
      <c r="J4855" s="13"/>
      <c r="K4855" s="13"/>
      <c r="M4855" s="13"/>
      <c r="N4855" s="13"/>
    </row>
    <row r="4856" spans="1:14" ht="15.75" customHeight="1">
      <c r="A4856" s="2"/>
      <c r="B4856" s="2"/>
      <c r="C4856" s="2"/>
      <c r="G4856" s="13"/>
      <c r="I4856" s="13"/>
      <c r="J4856" s="13"/>
      <c r="K4856" s="13"/>
      <c r="M4856" s="13"/>
      <c r="N4856" s="13"/>
    </row>
    <row r="4857" spans="1:14" ht="15.75" customHeight="1">
      <c r="A4857" s="2"/>
      <c r="B4857" s="2"/>
      <c r="C4857" s="2"/>
      <c r="G4857" s="13"/>
      <c r="I4857" s="13"/>
      <c r="J4857" s="13"/>
      <c r="K4857" s="13"/>
      <c r="M4857" s="13"/>
      <c r="N4857" s="13"/>
    </row>
    <row r="4858" spans="1:14" ht="15.75" customHeight="1">
      <c r="A4858" s="2"/>
      <c r="B4858" s="2"/>
      <c r="C4858" s="2"/>
      <c r="G4858" s="13"/>
      <c r="I4858" s="13"/>
      <c r="J4858" s="13"/>
      <c r="K4858" s="13"/>
      <c r="M4858" s="13"/>
      <c r="N4858" s="13"/>
    </row>
    <row r="4859" spans="1:14" ht="15.75" customHeight="1">
      <c r="A4859" s="2"/>
      <c r="B4859" s="2"/>
      <c r="C4859" s="2"/>
      <c r="G4859" s="13"/>
      <c r="I4859" s="13"/>
      <c r="J4859" s="13"/>
      <c r="K4859" s="13"/>
      <c r="M4859" s="13"/>
      <c r="N4859" s="13"/>
    </row>
    <row r="4860" spans="1:14" ht="15.75" customHeight="1">
      <c r="A4860" s="2"/>
      <c r="B4860" s="2"/>
      <c r="C4860" s="2"/>
      <c r="G4860" s="13"/>
      <c r="I4860" s="13"/>
      <c r="J4860" s="13"/>
      <c r="K4860" s="13"/>
      <c r="M4860" s="13"/>
      <c r="N4860" s="13"/>
    </row>
    <row r="4861" spans="1:14" ht="15.75" customHeight="1">
      <c r="A4861" s="2"/>
      <c r="B4861" s="2"/>
      <c r="C4861" s="2"/>
      <c r="G4861" s="13"/>
      <c r="I4861" s="13"/>
      <c r="J4861" s="13"/>
      <c r="K4861" s="13"/>
      <c r="M4861" s="13"/>
      <c r="N4861" s="13"/>
    </row>
    <row r="4862" spans="1:14" ht="15.75" customHeight="1">
      <c r="A4862" s="2"/>
      <c r="B4862" s="2"/>
      <c r="C4862" s="2"/>
      <c r="G4862" s="13"/>
      <c r="I4862" s="13"/>
      <c r="J4862" s="13"/>
      <c r="K4862" s="13"/>
      <c r="M4862" s="13"/>
      <c r="N4862" s="13"/>
    </row>
    <row r="4863" spans="1:14" ht="15.75" customHeight="1">
      <c r="A4863" s="2"/>
      <c r="B4863" s="2"/>
      <c r="C4863" s="2"/>
      <c r="G4863" s="13"/>
      <c r="I4863" s="13"/>
      <c r="J4863" s="13"/>
      <c r="K4863" s="13"/>
      <c r="M4863" s="13"/>
      <c r="N4863" s="13"/>
    </row>
    <row r="4864" spans="1:14" ht="15.75" customHeight="1">
      <c r="A4864" s="2"/>
      <c r="B4864" s="2"/>
      <c r="C4864" s="2"/>
      <c r="G4864" s="13"/>
      <c r="I4864" s="13"/>
      <c r="J4864" s="13"/>
      <c r="K4864" s="13"/>
      <c r="M4864" s="13"/>
      <c r="N4864" s="13"/>
    </row>
    <row r="4865" spans="1:14" ht="15.75" customHeight="1">
      <c r="A4865" s="2"/>
      <c r="B4865" s="2"/>
      <c r="C4865" s="2"/>
      <c r="G4865" s="13"/>
      <c r="I4865" s="13"/>
      <c r="J4865" s="13"/>
      <c r="K4865" s="13"/>
      <c r="M4865" s="13"/>
      <c r="N4865" s="13"/>
    </row>
    <row r="4866" spans="1:14" ht="15.75" customHeight="1">
      <c r="A4866" s="2"/>
      <c r="B4866" s="2"/>
      <c r="C4866" s="2"/>
      <c r="G4866" s="13"/>
      <c r="I4866" s="13"/>
      <c r="J4866" s="13"/>
      <c r="K4866" s="13"/>
      <c r="M4866" s="13"/>
      <c r="N4866" s="13"/>
    </row>
    <row r="4867" spans="1:14" ht="15.75" customHeight="1">
      <c r="A4867" s="2"/>
      <c r="B4867" s="2"/>
      <c r="C4867" s="2"/>
      <c r="G4867" s="13"/>
      <c r="I4867" s="13"/>
      <c r="J4867" s="13"/>
      <c r="K4867" s="13"/>
      <c r="M4867" s="13"/>
      <c r="N4867" s="13"/>
    </row>
    <row r="4868" spans="1:14" ht="15.75" customHeight="1">
      <c r="A4868" s="2"/>
      <c r="B4868" s="2"/>
      <c r="C4868" s="2"/>
      <c r="G4868" s="13"/>
      <c r="I4868" s="13"/>
      <c r="J4868" s="13"/>
      <c r="K4868" s="13"/>
      <c r="M4868" s="13"/>
      <c r="N4868" s="13"/>
    </row>
    <row r="4869" spans="1:14" ht="15.75" customHeight="1">
      <c r="A4869" s="2"/>
      <c r="B4869" s="2"/>
      <c r="C4869" s="2"/>
      <c r="G4869" s="13"/>
      <c r="I4869" s="13"/>
      <c r="J4869" s="13"/>
      <c r="K4869" s="13"/>
      <c r="M4869" s="13"/>
      <c r="N4869" s="13"/>
    </row>
    <row r="4870" spans="1:14" ht="15.75" customHeight="1">
      <c r="A4870" s="2"/>
      <c r="B4870" s="2"/>
      <c r="C4870" s="2"/>
      <c r="G4870" s="13"/>
      <c r="I4870" s="13"/>
      <c r="J4870" s="13"/>
      <c r="K4870" s="13"/>
      <c r="M4870" s="13"/>
      <c r="N4870" s="13"/>
    </row>
    <row r="4871" spans="1:14" ht="15.75" customHeight="1">
      <c r="A4871" s="2"/>
      <c r="B4871" s="2"/>
      <c r="C4871" s="2"/>
      <c r="G4871" s="13"/>
      <c r="I4871" s="13"/>
      <c r="J4871" s="13"/>
      <c r="K4871" s="13"/>
      <c r="M4871" s="13"/>
      <c r="N4871" s="13"/>
    </row>
    <row r="4872" spans="1:14" ht="15.75" customHeight="1">
      <c r="A4872" s="2"/>
      <c r="B4872" s="2"/>
      <c r="C4872" s="2"/>
      <c r="G4872" s="13"/>
      <c r="I4872" s="13"/>
      <c r="J4872" s="13"/>
      <c r="K4872" s="13"/>
      <c r="M4872" s="13"/>
      <c r="N4872" s="13"/>
    </row>
    <row r="4873" spans="1:14" ht="15.75" customHeight="1">
      <c r="A4873" s="2"/>
      <c r="B4873" s="2"/>
      <c r="C4873" s="2"/>
      <c r="G4873" s="13"/>
      <c r="I4873" s="13"/>
      <c r="J4873" s="13"/>
      <c r="K4873" s="13"/>
      <c r="M4873" s="13"/>
      <c r="N4873" s="13"/>
    </row>
    <row r="4874" spans="1:14" ht="15.75" customHeight="1">
      <c r="A4874" s="2"/>
      <c r="B4874" s="2"/>
      <c r="C4874" s="2"/>
      <c r="G4874" s="13"/>
      <c r="I4874" s="13"/>
      <c r="J4874" s="13"/>
      <c r="K4874" s="13"/>
      <c r="M4874" s="13"/>
      <c r="N4874" s="13"/>
    </row>
    <row r="4875" spans="1:14" ht="15.75" customHeight="1">
      <c r="A4875" s="2"/>
      <c r="B4875" s="2"/>
      <c r="C4875" s="2"/>
      <c r="G4875" s="13"/>
      <c r="I4875" s="13"/>
      <c r="J4875" s="13"/>
      <c r="K4875" s="13"/>
      <c r="M4875" s="13"/>
      <c r="N4875" s="13"/>
    </row>
    <row r="4876" spans="1:14" ht="15.75" customHeight="1">
      <c r="A4876" s="2"/>
      <c r="B4876" s="2"/>
      <c r="C4876" s="2"/>
      <c r="G4876" s="13"/>
      <c r="I4876" s="13"/>
      <c r="J4876" s="13"/>
      <c r="K4876" s="13"/>
      <c r="M4876" s="13"/>
      <c r="N4876" s="13"/>
    </row>
    <row r="4877" spans="1:14" ht="15.75" customHeight="1">
      <c r="A4877" s="2"/>
      <c r="B4877" s="2"/>
      <c r="C4877" s="2"/>
      <c r="G4877" s="13"/>
      <c r="I4877" s="13"/>
      <c r="J4877" s="13"/>
      <c r="K4877" s="13"/>
      <c r="M4877" s="13"/>
      <c r="N4877" s="13"/>
    </row>
    <row r="4878" spans="1:14" ht="15.75" customHeight="1">
      <c r="A4878" s="2"/>
      <c r="B4878" s="2"/>
      <c r="C4878" s="2"/>
      <c r="G4878" s="13"/>
      <c r="I4878" s="13"/>
      <c r="J4878" s="13"/>
      <c r="K4878" s="13"/>
      <c r="M4878" s="13"/>
      <c r="N4878" s="13"/>
    </row>
    <row r="4879" spans="1:14" ht="15.75" customHeight="1">
      <c r="A4879" s="2"/>
      <c r="B4879" s="2"/>
      <c r="C4879" s="2"/>
      <c r="G4879" s="13"/>
      <c r="I4879" s="13"/>
      <c r="J4879" s="13"/>
      <c r="K4879" s="13"/>
      <c r="M4879" s="13"/>
      <c r="N4879" s="13"/>
    </row>
    <row r="4880" spans="1:14" ht="15.75" customHeight="1">
      <c r="A4880" s="2"/>
      <c r="B4880" s="2"/>
      <c r="C4880" s="2"/>
      <c r="G4880" s="13"/>
      <c r="I4880" s="13"/>
      <c r="J4880" s="13"/>
      <c r="K4880" s="13"/>
      <c r="M4880" s="13"/>
      <c r="N4880" s="13"/>
    </row>
    <row r="4881" spans="1:14" ht="15.75" customHeight="1">
      <c r="A4881" s="2"/>
      <c r="B4881" s="2"/>
      <c r="C4881" s="2"/>
      <c r="G4881" s="13"/>
      <c r="I4881" s="13"/>
      <c r="J4881" s="13"/>
      <c r="K4881" s="13"/>
      <c r="M4881" s="13"/>
      <c r="N4881" s="13"/>
    </row>
    <row r="4882" spans="1:14" ht="15.75" customHeight="1">
      <c r="A4882" s="2"/>
      <c r="B4882" s="2"/>
      <c r="C4882" s="2"/>
      <c r="G4882" s="13"/>
      <c r="I4882" s="13"/>
      <c r="J4882" s="13"/>
      <c r="K4882" s="13"/>
      <c r="M4882" s="13"/>
      <c r="N4882" s="13"/>
    </row>
    <row r="4883" spans="1:14" ht="15.75" customHeight="1">
      <c r="A4883" s="2"/>
      <c r="B4883" s="2"/>
      <c r="C4883" s="2"/>
      <c r="G4883" s="13"/>
      <c r="I4883" s="13"/>
      <c r="J4883" s="13"/>
      <c r="K4883" s="13"/>
      <c r="M4883" s="13"/>
      <c r="N4883" s="13"/>
    </row>
    <row r="4884" spans="1:14" ht="15.75" customHeight="1">
      <c r="A4884" s="2"/>
      <c r="B4884" s="2"/>
      <c r="C4884" s="2"/>
      <c r="G4884" s="13"/>
      <c r="I4884" s="13"/>
      <c r="J4884" s="13"/>
      <c r="K4884" s="13"/>
      <c r="M4884" s="13"/>
      <c r="N4884" s="13"/>
    </row>
    <row r="4885" spans="1:14" ht="15.75" customHeight="1">
      <c r="A4885" s="2"/>
      <c r="B4885" s="2"/>
      <c r="C4885" s="2"/>
      <c r="G4885" s="13"/>
      <c r="I4885" s="13"/>
      <c r="J4885" s="13"/>
      <c r="K4885" s="13"/>
      <c r="M4885" s="13"/>
      <c r="N4885" s="13"/>
    </row>
    <row r="4886" spans="1:14" ht="15.75" customHeight="1">
      <c r="A4886" s="2"/>
      <c r="B4886" s="2"/>
      <c r="C4886" s="2"/>
      <c r="G4886" s="13"/>
      <c r="I4886" s="13"/>
      <c r="J4886" s="13"/>
      <c r="K4886" s="13"/>
      <c r="M4886" s="13"/>
      <c r="N4886" s="13"/>
    </row>
    <row r="4887" spans="1:14" ht="15.75" customHeight="1">
      <c r="A4887" s="2"/>
      <c r="B4887" s="2"/>
      <c r="C4887" s="2"/>
      <c r="G4887" s="13"/>
      <c r="I4887" s="13"/>
      <c r="J4887" s="13"/>
      <c r="K4887" s="13"/>
      <c r="M4887" s="13"/>
      <c r="N4887" s="13"/>
    </row>
    <row r="4888" spans="1:14" ht="15.75" customHeight="1">
      <c r="A4888" s="2"/>
      <c r="B4888" s="2"/>
      <c r="C4888" s="2"/>
      <c r="G4888" s="13"/>
      <c r="I4888" s="13"/>
      <c r="J4888" s="13"/>
      <c r="K4888" s="13"/>
      <c r="M4888" s="13"/>
      <c r="N4888" s="13"/>
    </row>
    <row r="4889" spans="1:14" ht="15.75" customHeight="1">
      <c r="A4889" s="2"/>
      <c r="B4889" s="2"/>
      <c r="C4889" s="2"/>
      <c r="G4889" s="13"/>
      <c r="I4889" s="13"/>
      <c r="J4889" s="13"/>
      <c r="K4889" s="13"/>
      <c r="M4889" s="13"/>
      <c r="N4889" s="13"/>
    </row>
    <row r="4890" spans="1:14" ht="15.75" customHeight="1">
      <c r="A4890" s="2"/>
      <c r="B4890" s="2"/>
      <c r="C4890" s="2"/>
      <c r="G4890" s="13"/>
      <c r="I4890" s="13"/>
      <c r="J4890" s="13"/>
      <c r="K4890" s="13"/>
      <c r="M4890" s="13"/>
      <c r="N4890" s="13"/>
    </row>
    <row r="4891" spans="1:14" ht="15.75" customHeight="1">
      <c r="A4891" s="2"/>
      <c r="B4891" s="2"/>
      <c r="C4891" s="2"/>
      <c r="G4891" s="13"/>
      <c r="I4891" s="13"/>
      <c r="J4891" s="13"/>
      <c r="K4891" s="13"/>
      <c r="M4891" s="13"/>
      <c r="N4891" s="13"/>
    </row>
    <row r="4892" spans="1:14" ht="15.75" customHeight="1">
      <c r="A4892" s="2"/>
      <c r="B4892" s="2"/>
      <c r="C4892" s="2"/>
      <c r="G4892" s="13"/>
      <c r="I4892" s="13"/>
      <c r="J4892" s="13"/>
      <c r="K4892" s="13"/>
      <c r="M4892" s="13"/>
      <c r="N4892" s="13"/>
    </row>
    <row r="4893" spans="1:14" ht="15.75" customHeight="1">
      <c r="A4893" s="2"/>
      <c r="B4893" s="2"/>
      <c r="C4893" s="2"/>
      <c r="G4893" s="13"/>
      <c r="I4893" s="13"/>
      <c r="J4893" s="13"/>
      <c r="K4893" s="13"/>
      <c r="M4893" s="13"/>
      <c r="N4893" s="13"/>
    </row>
    <row r="4894" spans="1:14" ht="15.75" customHeight="1">
      <c r="A4894" s="2"/>
      <c r="B4894" s="2"/>
      <c r="C4894" s="2"/>
      <c r="G4894" s="13"/>
      <c r="I4894" s="13"/>
      <c r="J4894" s="13"/>
      <c r="K4894" s="13"/>
      <c r="M4894" s="13"/>
      <c r="N4894" s="13"/>
    </row>
    <row r="4895" spans="1:14" ht="15.75" customHeight="1">
      <c r="A4895" s="2"/>
      <c r="B4895" s="2"/>
      <c r="C4895" s="2"/>
      <c r="G4895" s="13"/>
      <c r="I4895" s="13"/>
      <c r="J4895" s="13"/>
      <c r="K4895" s="13"/>
      <c r="M4895" s="13"/>
      <c r="N4895" s="13"/>
    </row>
    <row r="4896" spans="1:14" ht="15.75" customHeight="1">
      <c r="A4896" s="2"/>
      <c r="B4896" s="2"/>
      <c r="C4896" s="2"/>
      <c r="G4896" s="13"/>
      <c r="I4896" s="13"/>
      <c r="J4896" s="13"/>
      <c r="K4896" s="13"/>
      <c r="M4896" s="13"/>
      <c r="N4896" s="13"/>
    </row>
    <row r="4897" spans="1:14" ht="15.75" customHeight="1">
      <c r="A4897" s="2"/>
      <c r="B4897" s="2"/>
      <c r="C4897" s="2"/>
      <c r="G4897" s="13"/>
      <c r="I4897" s="13"/>
      <c r="J4897" s="13"/>
      <c r="K4897" s="13"/>
      <c r="M4897" s="13"/>
      <c r="N4897" s="13"/>
    </row>
    <row r="4898" spans="1:14" ht="15.75" customHeight="1">
      <c r="A4898" s="2"/>
      <c r="B4898" s="2"/>
      <c r="C4898" s="2"/>
      <c r="G4898" s="13"/>
      <c r="I4898" s="13"/>
      <c r="J4898" s="13"/>
      <c r="K4898" s="13"/>
      <c r="M4898" s="13"/>
      <c r="N4898" s="13"/>
    </row>
    <row r="4899" spans="1:14" ht="15.75" customHeight="1">
      <c r="A4899" s="2"/>
      <c r="B4899" s="2"/>
      <c r="C4899" s="2"/>
      <c r="G4899" s="13"/>
      <c r="I4899" s="13"/>
      <c r="J4899" s="13"/>
      <c r="K4899" s="13"/>
      <c r="M4899" s="13"/>
      <c r="N4899" s="13"/>
    </row>
    <row r="4900" spans="1:14" ht="15.75" customHeight="1">
      <c r="A4900" s="2"/>
      <c r="B4900" s="2"/>
      <c r="C4900" s="2"/>
      <c r="G4900" s="13"/>
      <c r="I4900" s="13"/>
      <c r="J4900" s="13"/>
      <c r="K4900" s="13"/>
      <c r="M4900" s="13"/>
      <c r="N4900" s="13"/>
    </row>
    <row r="4901" spans="1:14" ht="15.75" customHeight="1">
      <c r="A4901" s="2"/>
      <c r="B4901" s="2"/>
      <c r="C4901" s="2"/>
      <c r="G4901" s="13"/>
      <c r="I4901" s="13"/>
      <c r="J4901" s="13"/>
      <c r="K4901" s="13"/>
      <c r="M4901" s="13"/>
      <c r="N4901" s="13"/>
    </row>
    <row r="4902" spans="1:14" ht="15.75" customHeight="1">
      <c r="A4902" s="2"/>
      <c r="B4902" s="2"/>
      <c r="C4902" s="2"/>
      <c r="G4902" s="13"/>
      <c r="I4902" s="13"/>
      <c r="J4902" s="13"/>
      <c r="K4902" s="13"/>
      <c r="M4902" s="13"/>
      <c r="N4902" s="13"/>
    </row>
    <row r="4903" spans="1:14" ht="15.75" customHeight="1">
      <c r="A4903" s="2"/>
      <c r="B4903" s="2"/>
      <c r="C4903" s="2"/>
      <c r="G4903" s="13"/>
      <c r="I4903" s="13"/>
      <c r="J4903" s="13"/>
      <c r="K4903" s="13"/>
      <c r="M4903" s="13"/>
      <c r="N4903" s="13"/>
    </row>
    <row r="4904" spans="1:14" ht="15.75" customHeight="1">
      <c r="A4904" s="2"/>
      <c r="B4904" s="2"/>
      <c r="C4904" s="2"/>
      <c r="G4904" s="13"/>
      <c r="I4904" s="13"/>
      <c r="J4904" s="13"/>
      <c r="K4904" s="13"/>
      <c r="M4904" s="13"/>
      <c r="N4904" s="13"/>
    </row>
    <row r="4905" spans="1:14" ht="15.75" customHeight="1">
      <c r="A4905" s="2"/>
      <c r="B4905" s="2"/>
      <c r="C4905" s="2"/>
      <c r="G4905" s="13"/>
      <c r="I4905" s="13"/>
      <c r="J4905" s="13"/>
      <c r="K4905" s="13"/>
      <c r="M4905" s="13"/>
      <c r="N4905" s="13"/>
    </row>
    <row r="4906" spans="1:14" ht="15.75" customHeight="1">
      <c r="A4906" s="2"/>
      <c r="B4906" s="2"/>
      <c r="C4906" s="2"/>
      <c r="G4906" s="13"/>
      <c r="I4906" s="13"/>
      <c r="J4906" s="13"/>
      <c r="K4906" s="13"/>
      <c r="M4906" s="13"/>
      <c r="N4906" s="13"/>
    </row>
    <row r="4907" spans="1:14" ht="15.75" customHeight="1">
      <c r="A4907" s="2"/>
      <c r="B4907" s="2"/>
      <c r="C4907" s="2"/>
      <c r="G4907" s="13"/>
      <c r="I4907" s="13"/>
      <c r="J4907" s="13"/>
      <c r="K4907" s="13"/>
      <c r="M4907" s="13"/>
      <c r="N4907" s="13"/>
    </row>
    <row r="4908" spans="1:14" ht="15.75" customHeight="1">
      <c r="A4908" s="2"/>
      <c r="B4908" s="2"/>
      <c r="C4908" s="2"/>
      <c r="G4908" s="13"/>
      <c r="I4908" s="13"/>
      <c r="J4908" s="13"/>
      <c r="K4908" s="13"/>
      <c r="M4908" s="13"/>
      <c r="N4908" s="13"/>
    </row>
    <row r="4909" spans="1:14" ht="15.75" customHeight="1">
      <c r="A4909" s="2"/>
      <c r="B4909" s="2"/>
      <c r="C4909" s="2"/>
      <c r="G4909" s="13"/>
      <c r="I4909" s="13"/>
      <c r="J4909" s="13"/>
      <c r="K4909" s="13"/>
      <c r="M4909" s="13"/>
      <c r="N4909" s="13"/>
    </row>
    <row r="4910" spans="1:14" ht="15.75" customHeight="1">
      <c r="A4910" s="2"/>
      <c r="B4910" s="2"/>
      <c r="C4910" s="2"/>
      <c r="G4910" s="13"/>
      <c r="I4910" s="13"/>
      <c r="J4910" s="13"/>
      <c r="K4910" s="13"/>
      <c r="M4910" s="13"/>
      <c r="N4910" s="13"/>
    </row>
    <row r="4911" spans="1:14" ht="15.75" customHeight="1">
      <c r="A4911" s="2"/>
      <c r="B4911" s="2"/>
      <c r="C4911" s="2"/>
      <c r="G4911" s="13"/>
      <c r="I4911" s="13"/>
      <c r="J4911" s="13"/>
      <c r="K4911" s="13"/>
      <c r="M4911" s="13"/>
      <c r="N4911" s="13"/>
    </row>
    <row r="4912" spans="1:14" ht="15.75" customHeight="1">
      <c r="A4912" s="2"/>
      <c r="B4912" s="2"/>
      <c r="C4912" s="2"/>
      <c r="G4912" s="13"/>
      <c r="I4912" s="13"/>
      <c r="J4912" s="13"/>
      <c r="K4912" s="13"/>
      <c r="M4912" s="13"/>
      <c r="N4912" s="13"/>
    </row>
    <row r="4913" spans="1:14" ht="15.75" customHeight="1">
      <c r="A4913" s="2"/>
      <c r="B4913" s="2"/>
      <c r="C4913" s="2"/>
      <c r="G4913" s="13"/>
      <c r="I4913" s="13"/>
      <c r="J4913" s="13"/>
      <c r="K4913" s="13"/>
      <c r="M4913" s="13"/>
      <c r="N4913" s="13"/>
    </row>
    <row r="4914" spans="1:14" ht="15.75" customHeight="1">
      <c r="A4914" s="2"/>
      <c r="B4914" s="2"/>
      <c r="C4914" s="2"/>
      <c r="G4914" s="13"/>
      <c r="I4914" s="13"/>
      <c r="J4914" s="13"/>
      <c r="K4914" s="13"/>
      <c r="M4914" s="13"/>
      <c r="N4914" s="13"/>
    </row>
    <row r="4915" spans="1:14" ht="15.75" customHeight="1">
      <c r="A4915" s="2"/>
      <c r="B4915" s="2"/>
      <c r="C4915" s="2"/>
      <c r="G4915" s="13"/>
      <c r="I4915" s="13"/>
      <c r="J4915" s="13"/>
      <c r="K4915" s="13"/>
      <c r="M4915" s="13"/>
      <c r="N4915" s="13"/>
    </row>
    <row r="4916" spans="1:14" ht="15.75" customHeight="1">
      <c r="A4916" s="2"/>
      <c r="B4916" s="2"/>
      <c r="C4916" s="2"/>
      <c r="G4916" s="13"/>
      <c r="I4916" s="13"/>
      <c r="J4916" s="13"/>
      <c r="K4916" s="13"/>
      <c r="M4916" s="13"/>
      <c r="N4916" s="13"/>
    </row>
    <row r="4917" spans="1:14" ht="15.75" customHeight="1">
      <c r="A4917" s="2"/>
      <c r="B4917" s="2"/>
      <c r="C4917" s="2"/>
      <c r="G4917" s="13"/>
      <c r="I4917" s="13"/>
      <c r="J4917" s="13"/>
      <c r="K4917" s="13"/>
      <c r="M4917" s="13"/>
      <c r="N4917" s="13"/>
    </row>
    <row r="4918" spans="1:14" ht="15.75" customHeight="1">
      <c r="A4918" s="2"/>
      <c r="B4918" s="2"/>
      <c r="C4918" s="2"/>
      <c r="G4918" s="13"/>
      <c r="I4918" s="13"/>
      <c r="J4918" s="13"/>
      <c r="K4918" s="13"/>
      <c r="M4918" s="13"/>
      <c r="N4918" s="13"/>
    </row>
    <row r="4919" spans="1:14" ht="15.75" customHeight="1">
      <c r="A4919" s="2"/>
      <c r="B4919" s="2"/>
      <c r="C4919" s="2"/>
      <c r="G4919" s="13"/>
      <c r="I4919" s="13"/>
      <c r="J4919" s="13"/>
      <c r="K4919" s="13"/>
      <c r="M4919" s="13"/>
      <c r="N4919" s="13"/>
    </row>
    <row r="4920" spans="1:14" ht="15.75" customHeight="1">
      <c r="A4920" s="2"/>
      <c r="B4920" s="2"/>
      <c r="C4920" s="2"/>
      <c r="G4920" s="13"/>
      <c r="I4920" s="13"/>
      <c r="J4920" s="13"/>
      <c r="K4920" s="13"/>
      <c r="M4920" s="13"/>
      <c r="N4920" s="13"/>
    </row>
    <row r="4921" spans="1:14" ht="15.75" customHeight="1">
      <c r="A4921" s="2"/>
      <c r="B4921" s="2"/>
      <c r="C4921" s="2"/>
      <c r="G4921" s="13"/>
      <c r="I4921" s="13"/>
      <c r="J4921" s="13"/>
      <c r="K4921" s="13"/>
      <c r="M4921" s="13"/>
      <c r="N4921" s="13"/>
    </row>
    <row r="4922" spans="1:14" ht="15.75" customHeight="1">
      <c r="A4922" s="2"/>
      <c r="B4922" s="2"/>
      <c r="C4922" s="2"/>
      <c r="G4922" s="13"/>
      <c r="I4922" s="13"/>
      <c r="J4922" s="13"/>
      <c r="K4922" s="13"/>
      <c r="M4922" s="13"/>
      <c r="N4922" s="13"/>
    </row>
    <row r="4923" spans="1:14" ht="15.75" customHeight="1">
      <c r="A4923" s="2"/>
      <c r="B4923" s="2"/>
      <c r="C4923" s="2"/>
      <c r="G4923" s="13"/>
      <c r="I4923" s="13"/>
      <c r="J4923" s="13"/>
      <c r="K4923" s="13"/>
      <c r="M4923" s="13"/>
      <c r="N4923" s="13"/>
    </row>
    <row r="4924" spans="1:14" ht="15.75" customHeight="1">
      <c r="A4924" s="2"/>
      <c r="B4924" s="2"/>
      <c r="C4924" s="2"/>
      <c r="G4924" s="13"/>
      <c r="I4924" s="13"/>
      <c r="J4924" s="13"/>
      <c r="K4924" s="13"/>
      <c r="M4924" s="13"/>
      <c r="N4924" s="13"/>
    </row>
    <row r="4925" spans="1:14" ht="15.75" customHeight="1">
      <c r="A4925" s="2"/>
      <c r="B4925" s="2"/>
      <c r="C4925" s="2"/>
      <c r="G4925" s="13"/>
      <c r="I4925" s="13"/>
      <c r="J4925" s="13"/>
      <c r="K4925" s="13"/>
      <c r="M4925" s="13"/>
      <c r="N4925" s="13"/>
    </row>
    <row r="4926" spans="1:14" ht="15.75" customHeight="1">
      <c r="A4926" s="2"/>
      <c r="B4926" s="2"/>
      <c r="C4926" s="2"/>
      <c r="G4926" s="13"/>
      <c r="I4926" s="13"/>
      <c r="J4926" s="13"/>
      <c r="K4926" s="13"/>
      <c r="M4926" s="13"/>
      <c r="N4926" s="13"/>
    </row>
    <row r="4927" spans="1:14" ht="15.75" customHeight="1">
      <c r="A4927" s="2"/>
      <c r="B4927" s="2"/>
      <c r="C4927" s="2"/>
      <c r="G4927" s="13"/>
      <c r="I4927" s="13"/>
      <c r="J4927" s="13"/>
      <c r="K4927" s="13"/>
      <c r="M4927" s="13"/>
      <c r="N4927" s="13"/>
    </row>
    <row r="4928" spans="1:14" ht="15.75" customHeight="1">
      <c r="A4928" s="2"/>
      <c r="B4928" s="2"/>
      <c r="C4928" s="2"/>
      <c r="G4928" s="13"/>
      <c r="I4928" s="13"/>
      <c r="J4928" s="13"/>
      <c r="K4928" s="13"/>
      <c r="M4928" s="13"/>
      <c r="N4928" s="13"/>
    </row>
    <row r="4929" spans="1:14" ht="15.75" customHeight="1">
      <c r="A4929" s="2"/>
      <c r="B4929" s="2"/>
      <c r="C4929" s="2"/>
      <c r="G4929" s="13"/>
      <c r="I4929" s="13"/>
      <c r="J4929" s="13"/>
      <c r="K4929" s="13"/>
      <c r="M4929" s="13"/>
      <c r="N4929" s="13"/>
    </row>
    <row r="4930" spans="1:14" ht="15.75" customHeight="1">
      <c r="A4930" s="2"/>
      <c r="B4930" s="2"/>
      <c r="C4930" s="2"/>
      <c r="G4930" s="13"/>
      <c r="I4930" s="13"/>
      <c r="J4930" s="13"/>
      <c r="K4930" s="13"/>
      <c r="M4930" s="13"/>
      <c r="N4930" s="13"/>
    </row>
    <row r="4931" spans="1:14" ht="15.75" customHeight="1">
      <c r="A4931" s="2"/>
      <c r="B4931" s="2"/>
      <c r="C4931" s="2"/>
      <c r="G4931" s="13"/>
      <c r="I4931" s="13"/>
      <c r="J4931" s="13"/>
      <c r="K4931" s="13"/>
      <c r="M4931" s="13"/>
      <c r="N4931" s="13"/>
    </row>
    <row r="4932" spans="1:14" ht="15.75" customHeight="1">
      <c r="A4932" s="2"/>
      <c r="B4932" s="2"/>
      <c r="C4932" s="2"/>
      <c r="G4932" s="13"/>
      <c r="I4932" s="13"/>
      <c r="J4932" s="13"/>
      <c r="K4932" s="13"/>
      <c r="M4932" s="13"/>
      <c r="N4932" s="13"/>
    </row>
    <row r="4933" spans="1:14" ht="15.75" customHeight="1">
      <c r="A4933" s="2"/>
      <c r="B4933" s="2"/>
      <c r="C4933" s="2"/>
      <c r="G4933" s="13"/>
      <c r="I4933" s="13"/>
      <c r="J4933" s="13"/>
      <c r="K4933" s="13"/>
      <c r="M4933" s="13"/>
      <c r="N4933" s="13"/>
    </row>
    <row r="4934" spans="1:14" ht="15.75" customHeight="1">
      <c r="A4934" s="2"/>
      <c r="B4934" s="2"/>
      <c r="C4934" s="2"/>
      <c r="G4934" s="13"/>
      <c r="I4934" s="13"/>
      <c r="J4934" s="13"/>
      <c r="K4934" s="13"/>
      <c r="M4934" s="13"/>
      <c r="N4934" s="13"/>
    </row>
    <row r="4935" spans="1:14" ht="15.75" customHeight="1">
      <c r="A4935" s="2"/>
      <c r="B4935" s="2"/>
      <c r="C4935" s="2"/>
      <c r="G4935" s="13"/>
      <c r="I4935" s="13"/>
      <c r="J4935" s="13"/>
      <c r="K4935" s="13"/>
      <c r="M4935" s="13"/>
      <c r="N4935" s="13"/>
    </row>
    <row r="4936" spans="1:14" ht="15.75" customHeight="1">
      <c r="A4936" s="2"/>
      <c r="B4936" s="2"/>
      <c r="C4936" s="2"/>
      <c r="G4936" s="13"/>
      <c r="I4936" s="13"/>
      <c r="J4936" s="13"/>
      <c r="K4936" s="13"/>
      <c r="M4936" s="13"/>
      <c r="N4936" s="13"/>
    </row>
    <row r="4937" spans="1:14" ht="15.75" customHeight="1">
      <c r="A4937" s="2"/>
      <c r="B4937" s="2"/>
      <c r="C4937" s="2"/>
      <c r="G4937" s="13"/>
      <c r="I4937" s="13"/>
      <c r="J4937" s="13"/>
      <c r="K4937" s="13"/>
      <c r="M4937" s="13"/>
      <c r="N4937" s="13"/>
    </row>
    <row r="4938" spans="1:14" ht="15.75" customHeight="1">
      <c r="A4938" s="2"/>
      <c r="B4938" s="2"/>
      <c r="C4938" s="2"/>
      <c r="G4938" s="13"/>
      <c r="I4938" s="13"/>
      <c r="J4938" s="13"/>
      <c r="K4938" s="13"/>
      <c r="M4938" s="13"/>
      <c r="N4938" s="13"/>
    </row>
    <row r="4939" spans="1:14" ht="15.75" customHeight="1">
      <c r="A4939" s="2"/>
      <c r="B4939" s="2"/>
      <c r="C4939" s="2"/>
      <c r="G4939" s="13"/>
      <c r="I4939" s="13"/>
      <c r="J4939" s="13"/>
      <c r="K4939" s="13"/>
      <c r="M4939" s="13"/>
      <c r="N4939" s="13"/>
    </row>
    <row r="4940" spans="1:14" ht="15.75" customHeight="1">
      <c r="A4940" s="2"/>
      <c r="B4940" s="2"/>
      <c r="C4940" s="2"/>
      <c r="G4940" s="13"/>
      <c r="I4940" s="13"/>
      <c r="J4940" s="13"/>
      <c r="K4940" s="13"/>
      <c r="M4940" s="13"/>
      <c r="N4940" s="13"/>
    </row>
    <row r="4941" spans="1:14" ht="15.75" customHeight="1">
      <c r="A4941" s="2"/>
      <c r="B4941" s="2"/>
      <c r="C4941" s="2"/>
      <c r="G4941" s="13"/>
      <c r="I4941" s="13"/>
      <c r="J4941" s="13"/>
      <c r="K4941" s="13"/>
      <c r="M4941" s="13"/>
      <c r="N4941" s="13"/>
    </row>
    <row r="4942" spans="1:14" ht="15.75" customHeight="1">
      <c r="A4942" s="2"/>
      <c r="B4942" s="2"/>
      <c r="C4942" s="2"/>
      <c r="G4942" s="13"/>
      <c r="I4942" s="13"/>
      <c r="J4942" s="13"/>
      <c r="K4942" s="13"/>
      <c r="M4942" s="13"/>
      <c r="N4942" s="13"/>
    </row>
    <row r="4943" spans="1:14" ht="15.75" customHeight="1">
      <c r="A4943" s="2"/>
      <c r="B4943" s="2"/>
      <c r="C4943" s="2"/>
      <c r="G4943" s="13"/>
      <c r="I4943" s="13"/>
      <c r="J4943" s="13"/>
      <c r="K4943" s="13"/>
      <c r="M4943" s="13"/>
      <c r="N4943" s="13"/>
    </row>
    <row r="4944" spans="1:14" ht="15.75" customHeight="1">
      <c r="A4944" s="2"/>
      <c r="B4944" s="2"/>
      <c r="C4944" s="2"/>
      <c r="G4944" s="13"/>
      <c r="I4944" s="13"/>
      <c r="J4944" s="13"/>
      <c r="K4944" s="13"/>
      <c r="M4944" s="13"/>
      <c r="N4944" s="13"/>
    </row>
    <row r="4945" spans="1:14" ht="15.75" customHeight="1">
      <c r="A4945" s="2"/>
      <c r="B4945" s="2"/>
      <c r="C4945" s="2"/>
      <c r="G4945" s="13"/>
      <c r="I4945" s="13"/>
      <c r="J4945" s="13"/>
      <c r="K4945" s="13"/>
      <c r="M4945" s="13"/>
      <c r="N4945" s="13"/>
    </row>
    <row r="4946" spans="1:14" ht="15.75" customHeight="1">
      <c r="A4946" s="2"/>
      <c r="B4946" s="2"/>
      <c r="C4946" s="2"/>
      <c r="G4946" s="13"/>
      <c r="I4946" s="13"/>
      <c r="J4946" s="13"/>
      <c r="K4946" s="13"/>
      <c r="M4946" s="13"/>
      <c r="N4946" s="13"/>
    </row>
    <row r="4947" spans="1:14" ht="15.75" customHeight="1">
      <c r="A4947" s="2"/>
      <c r="B4947" s="2"/>
      <c r="C4947" s="2"/>
      <c r="G4947" s="13"/>
      <c r="I4947" s="13"/>
      <c r="J4947" s="13"/>
      <c r="K4947" s="13"/>
      <c r="M4947" s="13"/>
      <c r="N4947" s="13"/>
    </row>
    <row r="4948" spans="1:14" ht="15.75" customHeight="1">
      <c r="A4948" s="2"/>
      <c r="B4948" s="2"/>
      <c r="C4948" s="2"/>
      <c r="G4948" s="13"/>
      <c r="I4948" s="13"/>
      <c r="J4948" s="13"/>
      <c r="K4948" s="13"/>
      <c r="M4948" s="13"/>
      <c r="N4948" s="13"/>
    </row>
    <row r="4949" spans="1:14" ht="15.75" customHeight="1">
      <c r="A4949" s="2"/>
      <c r="B4949" s="2"/>
      <c r="C4949" s="2"/>
      <c r="G4949" s="13"/>
      <c r="I4949" s="13"/>
      <c r="J4949" s="13"/>
      <c r="K4949" s="13"/>
      <c r="M4949" s="13"/>
      <c r="N4949" s="13"/>
    </row>
    <row r="4950" spans="1:14" ht="15.75" customHeight="1">
      <c r="A4950" s="2"/>
      <c r="B4950" s="2"/>
      <c r="C4950" s="2"/>
      <c r="G4950" s="13"/>
      <c r="I4950" s="13"/>
      <c r="J4950" s="13"/>
      <c r="K4950" s="13"/>
      <c r="M4950" s="13"/>
      <c r="N4950" s="13"/>
    </row>
    <row r="4951" spans="1:14" ht="15.75" customHeight="1">
      <c r="A4951" s="2"/>
      <c r="B4951" s="2"/>
      <c r="C4951" s="2"/>
      <c r="G4951" s="13"/>
      <c r="I4951" s="13"/>
      <c r="J4951" s="13"/>
      <c r="K4951" s="13"/>
      <c r="M4951" s="13"/>
      <c r="N4951" s="13"/>
    </row>
    <row r="4952" spans="1:14" ht="15.75" customHeight="1">
      <c r="A4952" s="2"/>
      <c r="B4952" s="2"/>
      <c r="C4952" s="2"/>
      <c r="G4952" s="13"/>
      <c r="I4952" s="13"/>
      <c r="J4952" s="13"/>
      <c r="K4952" s="13"/>
      <c r="M4952" s="13"/>
      <c r="N4952" s="13"/>
    </row>
    <row r="4953" spans="1:14" ht="15.75" customHeight="1">
      <c r="A4953" s="2"/>
      <c r="B4953" s="2"/>
      <c r="C4953" s="2"/>
      <c r="G4953" s="13"/>
      <c r="I4953" s="13"/>
      <c r="J4953" s="13"/>
      <c r="K4953" s="13"/>
      <c r="M4953" s="13"/>
      <c r="N4953" s="13"/>
    </row>
    <row r="4954" spans="1:14" ht="15.75" customHeight="1">
      <c r="A4954" s="2"/>
      <c r="B4954" s="2"/>
      <c r="C4954" s="2"/>
      <c r="G4954" s="13"/>
      <c r="I4954" s="13"/>
      <c r="J4954" s="13"/>
      <c r="K4954" s="13"/>
      <c r="M4954" s="13"/>
      <c r="N4954" s="13"/>
    </row>
    <row r="4955" spans="1:14" ht="15.75" customHeight="1">
      <c r="A4955" s="2"/>
      <c r="B4955" s="2"/>
      <c r="C4955" s="2"/>
      <c r="G4955" s="13"/>
      <c r="I4955" s="13"/>
      <c r="J4955" s="13"/>
      <c r="K4955" s="13"/>
      <c r="M4955" s="13"/>
      <c r="N4955" s="13"/>
    </row>
    <row r="4956" spans="1:14" ht="15.75" customHeight="1">
      <c r="A4956" s="2"/>
      <c r="B4956" s="2"/>
      <c r="C4956" s="2"/>
      <c r="G4956" s="13"/>
      <c r="I4956" s="13"/>
      <c r="J4956" s="13"/>
      <c r="K4956" s="13"/>
      <c r="M4956" s="13"/>
      <c r="N4956" s="13"/>
    </row>
    <row r="4957" spans="1:14" ht="15.75" customHeight="1">
      <c r="A4957" s="2"/>
      <c r="B4957" s="2"/>
      <c r="C4957" s="2"/>
      <c r="G4957" s="13"/>
      <c r="I4957" s="13"/>
      <c r="J4957" s="13"/>
      <c r="K4957" s="13"/>
      <c r="M4957" s="13"/>
      <c r="N4957" s="13"/>
    </row>
    <row r="4958" spans="1:14" ht="15.75" customHeight="1">
      <c r="A4958" s="2"/>
      <c r="B4958" s="2"/>
      <c r="C4958" s="2"/>
      <c r="G4958" s="13"/>
      <c r="I4958" s="13"/>
      <c r="J4958" s="13"/>
      <c r="K4958" s="13"/>
      <c r="M4958" s="13"/>
      <c r="N4958" s="13"/>
    </row>
    <row r="4959" spans="1:14" ht="15.75" customHeight="1">
      <c r="A4959" s="2"/>
      <c r="B4959" s="2"/>
      <c r="C4959" s="2"/>
      <c r="G4959" s="13"/>
      <c r="I4959" s="13"/>
      <c r="J4959" s="13"/>
      <c r="K4959" s="13"/>
      <c r="M4959" s="13"/>
      <c r="N4959" s="13"/>
    </row>
    <row r="4960" spans="1:14" ht="15.75" customHeight="1">
      <c r="A4960" s="2"/>
      <c r="B4960" s="2"/>
      <c r="C4960" s="2"/>
      <c r="G4960" s="13"/>
      <c r="I4960" s="13"/>
      <c r="J4960" s="13"/>
      <c r="K4960" s="13"/>
      <c r="M4960" s="13"/>
      <c r="N4960" s="13"/>
    </row>
    <row r="4961" spans="1:14" ht="15.75" customHeight="1">
      <c r="A4961" s="2"/>
      <c r="B4961" s="2"/>
      <c r="C4961" s="2"/>
      <c r="G4961" s="13"/>
      <c r="I4961" s="13"/>
      <c r="J4961" s="13"/>
      <c r="K4961" s="13"/>
      <c r="M4961" s="13"/>
      <c r="N4961" s="13"/>
    </row>
    <row r="4962" spans="1:14" ht="15.75" customHeight="1">
      <c r="A4962" s="2"/>
      <c r="B4962" s="2"/>
      <c r="C4962" s="2"/>
      <c r="G4962" s="13"/>
      <c r="I4962" s="13"/>
      <c r="J4962" s="13"/>
      <c r="K4962" s="13"/>
      <c r="M4962" s="13"/>
      <c r="N4962" s="13"/>
    </row>
    <row r="4963" spans="1:14" ht="15.75" customHeight="1">
      <c r="A4963" s="2"/>
      <c r="B4963" s="2"/>
      <c r="C4963" s="2"/>
      <c r="G4963" s="13"/>
      <c r="I4963" s="13"/>
      <c r="J4963" s="13"/>
      <c r="K4963" s="13"/>
      <c r="M4963" s="13"/>
      <c r="N4963" s="13"/>
    </row>
    <row r="4964" spans="1:14" ht="15.75" customHeight="1">
      <c r="A4964" s="2"/>
      <c r="B4964" s="2"/>
      <c r="C4964" s="2"/>
      <c r="G4964" s="13"/>
      <c r="I4964" s="13"/>
      <c r="J4964" s="13"/>
      <c r="K4964" s="13"/>
      <c r="M4964" s="13"/>
      <c r="N4964" s="13"/>
    </row>
    <row r="4965" spans="1:14" ht="15.75" customHeight="1">
      <c r="A4965" s="2"/>
      <c r="B4965" s="2"/>
      <c r="C4965" s="2"/>
      <c r="G4965" s="13"/>
      <c r="I4965" s="13"/>
      <c r="J4965" s="13"/>
      <c r="K4965" s="13"/>
      <c r="M4965" s="13"/>
      <c r="N4965" s="13"/>
    </row>
    <row r="4966" spans="1:14" ht="15.75" customHeight="1">
      <c r="A4966" s="2"/>
      <c r="B4966" s="2"/>
      <c r="C4966" s="2"/>
      <c r="G4966" s="13"/>
      <c r="I4966" s="13"/>
      <c r="J4966" s="13"/>
      <c r="K4966" s="13"/>
      <c r="M4966" s="13"/>
      <c r="N4966" s="13"/>
    </row>
    <row r="4967" spans="1:14" ht="15.75" customHeight="1">
      <c r="A4967" s="2"/>
      <c r="B4967" s="2"/>
      <c r="C4967" s="2"/>
      <c r="G4967" s="13"/>
      <c r="I4967" s="13"/>
      <c r="J4967" s="13"/>
      <c r="K4967" s="13"/>
      <c r="M4967" s="13"/>
      <c r="N4967" s="13"/>
    </row>
    <row r="4968" spans="1:14" ht="15.75" customHeight="1">
      <c r="A4968" s="2"/>
      <c r="B4968" s="2"/>
      <c r="C4968" s="2"/>
      <c r="G4968" s="13"/>
      <c r="I4968" s="13"/>
      <c r="J4968" s="13"/>
      <c r="K4968" s="13"/>
      <c r="M4968" s="13"/>
      <c r="N4968" s="13"/>
    </row>
    <row r="4969" spans="1:14" ht="15.75" customHeight="1">
      <c r="A4969" s="2"/>
      <c r="B4969" s="2"/>
      <c r="C4969" s="2"/>
      <c r="G4969" s="13"/>
      <c r="I4969" s="13"/>
      <c r="J4969" s="13"/>
      <c r="K4969" s="13"/>
      <c r="M4969" s="13"/>
      <c r="N4969" s="13"/>
    </row>
    <row r="4970" spans="1:14" ht="15.75" customHeight="1">
      <c r="A4970" s="2"/>
      <c r="B4970" s="2"/>
      <c r="C4970" s="2"/>
      <c r="G4970" s="13"/>
      <c r="I4970" s="13"/>
      <c r="J4970" s="13"/>
      <c r="K4970" s="13"/>
      <c r="M4970" s="13"/>
      <c r="N4970" s="13"/>
    </row>
    <row r="4971" spans="1:14" ht="15.75" customHeight="1">
      <c r="A4971" s="2"/>
      <c r="B4971" s="2"/>
      <c r="C4971" s="2"/>
      <c r="G4971" s="13"/>
      <c r="I4971" s="13"/>
      <c r="J4971" s="13"/>
      <c r="K4971" s="13"/>
      <c r="M4971" s="13"/>
      <c r="N4971" s="13"/>
    </row>
    <row r="4972" spans="1:14" ht="15.75" customHeight="1">
      <c r="A4972" s="2"/>
      <c r="B4972" s="2"/>
      <c r="C4972" s="2"/>
      <c r="G4972" s="13"/>
      <c r="I4972" s="13"/>
      <c r="J4972" s="13"/>
      <c r="K4972" s="13"/>
      <c r="M4972" s="13"/>
      <c r="N4972" s="13"/>
    </row>
    <row r="4973" spans="1:14" ht="15.75" customHeight="1">
      <c r="A4973" s="2"/>
      <c r="B4973" s="2"/>
      <c r="C4973" s="2"/>
      <c r="G4973" s="13"/>
      <c r="I4973" s="13"/>
      <c r="J4973" s="13"/>
      <c r="K4973" s="13"/>
      <c r="M4973" s="13"/>
      <c r="N4973" s="13"/>
    </row>
    <row r="4974" spans="1:14" ht="15.75" customHeight="1">
      <c r="A4974" s="2"/>
      <c r="B4974" s="2"/>
      <c r="C4974" s="2"/>
      <c r="G4974" s="13"/>
      <c r="I4974" s="13"/>
      <c r="J4974" s="13"/>
      <c r="K4974" s="13"/>
      <c r="M4974" s="13"/>
      <c r="N4974" s="13"/>
    </row>
    <row r="4975" spans="1:14" ht="15.75" customHeight="1">
      <c r="A4975" s="2"/>
      <c r="B4975" s="2"/>
      <c r="C4975" s="2"/>
      <c r="G4975" s="13"/>
      <c r="I4975" s="13"/>
      <c r="J4975" s="13"/>
      <c r="K4975" s="13"/>
      <c r="M4975" s="13"/>
      <c r="N4975" s="13"/>
    </row>
    <row r="4976" spans="1:14" ht="15.75" customHeight="1">
      <c r="A4976" s="2"/>
      <c r="B4976" s="2"/>
      <c r="C4976" s="2"/>
      <c r="G4976" s="13"/>
      <c r="I4976" s="13"/>
      <c r="J4976" s="13"/>
      <c r="K4976" s="13"/>
      <c r="M4976" s="13"/>
      <c r="N4976" s="13"/>
    </row>
    <row r="4977" spans="1:14" ht="15.75" customHeight="1">
      <c r="A4977" s="2"/>
      <c r="B4977" s="2"/>
      <c r="C4977" s="2"/>
      <c r="G4977" s="13"/>
      <c r="I4977" s="13"/>
      <c r="J4977" s="13"/>
      <c r="K4977" s="13"/>
      <c r="M4977" s="13"/>
      <c r="N4977" s="13"/>
    </row>
    <row r="4978" spans="1:14" ht="15.75" customHeight="1">
      <c r="A4978" s="2"/>
      <c r="B4978" s="2"/>
      <c r="C4978" s="2"/>
      <c r="G4978" s="13"/>
      <c r="I4978" s="13"/>
      <c r="J4978" s="13"/>
      <c r="K4978" s="13"/>
      <c r="M4978" s="13"/>
      <c r="N4978" s="13"/>
    </row>
    <row r="4979" spans="1:14" ht="15.75" customHeight="1">
      <c r="A4979" s="2"/>
      <c r="B4979" s="2"/>
      <c r="C4979" s="2"/>
      <c r="G4979" s="13"/>
      <c r="I4979" s="13"/>
      <c r="J4979" s="13"/>
      <c r="K4979" s="13"/>
      <c r="M4979" s="13"/>
      <c r="N4979" s="13"/>
    </row>
    <row r="4980" spans="1:14" ht="15.75" customHeight="1">
      <c r="A4980" s="2"/>
      <c r="B4980" s="2"/>
      <c r="C4980" s="2"/>
      <c r="G4980" s="13"/>
      <c r="I4980" s="13"/>
      <c r="J4980" s="13"/>
      <c r="K4980" s="13"/>
      <c r="M4980" s="13"/>
      <c r="N4980" s="13"/>
    </row>
    <row r="4981" spans="1:14" ht="15.75" customHeight="1">
      <c r="A4981" s="2"/>
      <c r="B4981" s="2"/>
      <c r="C4981" s="2"/>
      <c r="G4981" s="13"/>
      <c r="I4981" s="13"/>
      <c r="J4981" s="13"/>
      <c r="K4981" s="13"/>
      <c r="M4981" s="13"/>
      <c r="N4981" s="13"/>
    </row>
    <row r="4982" spans="1:14" ht="15.75" customHeight="1">
      <c r="A4982" s="2"/>
      <c r="B4982" s="2"/>
      <c r="C4982" s="2"/>
      <c r="G4982" s="13"/>
      <c r="I4982" s="13"/>
      <c r="J4982" s="13"/>
      <c r="K4982" s="13"/>
      <c r="M4982" s="13"/>
      <c r="N4982" s="13"/>
    </row>
    <row r="4983" spans="1:14" ht="15.75" customHeight="1">
      <c r="A4983" s="2"/>
      <c r="B4983" s="2"/>
      <c r="C4983" s="2"/>
      <c r="G4983" s="13"/>
      <c r="I4983" s="13"/>
      <c r="J4983" s="13"/>
      <c r="K4983" s="13"/>
      <c r="M4983" s="13"/>
      <c r="N4983" s="13"/>
    </row>
    <row r="4984" spans="1:14" ht="15.75" customHeight="1">
      <c r="A4984" s="2"/>
      <c r="B4984" s="2"/>
      <c r="C4984" s="2"/>
      <c r="G4984" s="13"/>
      <c r="I4984" s="13"/>
      <c r="J4984" s="13"/>
      <c r="K4984" s="13"/>
      <c r="M4984" s="13"/>
      <c r="N4984" s="13"/>
    </row>
    <row r="4985" spans="1:14" ht="15.75" customHeight="1">
      <c r="A4985" s="2"/>
      <c r="B4985" s="2"/>
      <c r="C4985" s="2"/>
      <c r="G4985" s="13"/>
      <c r="I4985" s="13"/>
      <c r="J4985" s="13"/>
      <c r="K4985" s="13"/>
      <c r="M4985" s="13"/>
      <c r="N4985" s="13"/>
    </row>
    <row r="4986" spans="1:14" ht="15.75" customHeight="1">
      <c r="A4986" s="2"/>
      <c r="B4986" s="2"/>
      <c r="C4986" s="2"/>
      <c r="G4986" s="13"/>
      <c r="I4986" s="13"/>
      <c r="J4986" s="13"/>
      <c r="K4986" s="13"/>
      <c r="M4986" s="13"/>
      <c r="N4986" s="13"/>
    </row>
    <row r="4987" spans="1:14" ht="15.75" customHeight="1">
      <c r="A4987" s="2"/>
      <c r="B4987" s="2"/>
      <c r="C4987" s="2"/>
      <c r="G4987" s="13"/>
      <c r="I4987" s="13"/>
      <c r="J4987" s="13"/>
      <c r="K4987" s="13"/>
      <c r="M4987" s="13"/>
      <c r="N4987" s="13"/>
    </row>
    <row r="4988" spans="1:14" ht="15.75" customHeight="1">
      <c r="A4988" s="2"/>
      <c r="B4988" s="2"/>
      <c r="C4988" s="2"/>
      <c r="G4988" s="13"/>
      <c r="I4988" s="13"/>
      <c r="J4988" s="13"/>
      <c r="K4988" s="13"/>
      <c r="M4988" s="13"/>
      <c r="N4988" s="13"/>
    </row>
    <row r="4989" spans="1:14" ht="15.75" customHeight="1">
      <c r="A4989" s="2"/>
      <c r="B4989" s="2"/>
      <c r="C4989" s="2"/>
      <c r="G4989" s="13"/>
      <c r="I4989" s="13"/>
      <c r="J4989" s="13"/>
      <c r="K4989" s="13"/>
      <c r="M4989" s="13"/>
      <c r="N4989" s="13"/>
    </row>
    <row r="4990" spans="1:14" ht="15.75" customHeight="1">
      <c r="A4990" s="2"/>
      <c r="B4990" s="2"/>
      <c r="C4990" s="2"/>
      <c r="G4990" s="13"/>
      <c r="I4990" s="13"/>
      <c r="J4990" s="13"/>
      <c r="K4990" s="13"/>
      <c r="M4990" s="13"/>
      <c r="N4990" s="13"/>
    </row>
    <row r="4991" spans="1:14" ht="15.75" customHeight="1">
      <c r="A4991" s="2"/>
      <c r="B4991" s="2"/>
      <c r="C4991" s="2"/>
      <c r="G4991" s="13"/>
      <c r="I4991" s="13"/>
      <c r="J4991" s="13"/>
      <c r="K4991" s="13"/>
      <c r="M4991" s="13"/>
      <c r="N4991" s="13"/>
    </row>
    <row r="4992" spans="1:14" ht="15.75" customHeight="1">
      <c r="A4992" s="2"/>
      <c r="B4992" s="2"/>
      <c r="C4992" s="2"/>
      <c r="G4992" s="13"/>
      <c r="I4992" s="13"/>
      <c r="J4992" s="13"/>
      <c r="K4992" s="13"/>
      <c r="M4992" s="13"/>
      <c r="N4992" s="13"/>
    </row>
    <row r="4993" spans="1:14" ht="15.75" customHeight="1">
      <c r="A4993" s="2"/>
      <c r="B4993" s="2"/>
      <c r="C4993" s="2"/>
      <c r="G4993" s="13"/>
      <c r="I4993" s="13"/>
      <c r="J4993" s="13"/>
      <c r="K4993" s="13"/>
      <c r="M4993" s="13"/>
      <c r="N4993" s="13"/>
    </row>
    <row r="4994" spans="1:14" ht="15.75" customHeight="1">
      <c r="A4994" s="2"/>
      <c r="B4994" s="2"/>
      <c r="C4994" s="2"/>
      <c r="G4994" s="13"/>
      <c r="I4994" s="13"/>
      <c r="J4994" s="13"/>
      <c r="K4994" s="13"/>
      <c r="M4994" s="13"/>
      <c r="N4994" s="13"/>
    </row>
    <row r="4995" spans="1:14" ht="15.75" customHeight="1">
      <c r="A4995" s="2"/>
      <c r="B4995" s="2"/>
      <c r="C4995" s="2"/>
      <c r="G4995" s="13"/>
      <c r="I4995" s="13"/>
      <c r="J4995" s="13"/>
      <c r="K4995" s="13"/>
      <c r="M4995" s="13"/>
      <c r="N4995" s="13"/>
    </row>
    <row r="4996" spans="1:14" ht="15.75" customHeight="1">
      <c r="A4996" s="2"/>
      <c r="B4996" s="2"/>
      <c r="C4996" s="2"/>
      <c r="G4996" s="13"/>
      <c r="I4996" s="13"/>
      <c r="J4996" s="13"/>
      <c r="K4996" s="13"/>
      <c r="M4996" s="13"/>
      <c r="N4996" s="13"/>
    </row>
    <row r="4997" spans="1:14" ht="15.75" customHeight="1">
      <c r="A4997" s="2"/>
      <c r="B4997" s="2"/>
      <c r="C4997" s="2"/>
      <c r="G4997" s="13"/>
      <c r="I4997" s="13"/>
      <c r="J4997" s="13"/>
      <c r="K4997" s="13"/>
      <c r="M4997" s="13"/>
      <c r="N4997" s="13"/>
    </row>
    <row r="4998" spans="1:14" ht="15.75" customHeight="1">
      <c r="A4998" s="2"/>
      <c r="B4998" s="2"/>
      <c r="C4998" s="2"/>
      <c r="G4998" s="13"/>
      <c r="I4998" s="13"/>
      <c r="J4998" s="13"/>
      <c r="K4998" s="13"/>
      <c r="M4998" s="13"/>
      <c r="N4998" s="13"/>
    </row>
    <row r="4999" spans="1:14" ht="15.75" customHeight="1">
      <c r="A4999" s="2"/>
      <c r="B4999" s="2"/>
      <c r="C4999" s="2"/>
      <c r="G4999" s="13"/>
      <c r="I4999" s="13"/>
      <c r="J4999" s="13"/>
      <c r="K4999" s="13"/>
      <c r="M4999" s="13"/>
      <c r="N4999" s="13"/>
    </row>
    <row r="5000" spans="1:14" ht="15.75" customHeight="1">
      <c r="A5000" s="2"/>
      <c r="B5000" s="2"/>
      <c r="C5000" s="2"/>
      <c r="G5000" s="13"/>
      <c r="I5000" s="13"/>
      <c r="J5000" s="13"/>
      <c r="K5000" s="13"/>
      <c r="M5000" s="13"/>
      <c r="N5000" s="13"/>
    </row>
    <row r="5001" spans="1:14" ht="15.75" customHeight="1">
      <c r="A5001" s="2"/>
      <c r="B5001" s="2"/>
      <c r="C5001" s="2"/>
      <c r="G5001" s="13"/>
      <c r="I5001" s="13"/>
      <c r="J5001" s="13"/>
      <c r="K5001" s="13"/>
      <c r="M5001" s="13"/>
      <c r="N5001" s="13"/>
    </row>
    <row r="5002" spans="1:14" ht="15.75" customHeight="1">
      <c r="A5002" s="2"/>
      <c r="B5002" s="2"/>
      <c r="C5002" s="2"/>
      <c r="G5002" s="13"/>
      <c r="I5002" s="13"/>
      <c r="J5002" s="13"/>
      <c r="K5002" s="13"/>
      <c r="M5002" s="13"/>
      <c r="N5002" s="13"/>
    </row>
    <row r="5003" spans="1:14" ht="15.75" customHeight="1">
      <c r="A5003" s="2"/>
      <c r="B5003" s="2"/>
      <c r="C5003" s="2"/>
      <c r="G5003" s="13"/>
      <c r="I5003" s="13"/>
      <c r="J5003" s="13"/>
      <c r="K5003" s="13"/>
      <c r="M5003" s="13"/>
      <c r="N5003" s="13"/>
    </row>
    <row r="5004" spans="1:14" ht="15.75" customHeight="1">
      <c r="A5004" s="2"/>
      <c r="B5004" s="2"/>
      <c r="C5004" s="2"/>
      <c r="G5004" s="13"/>
      <c r="I5004" s="13"/>
      <c r="J5004" s="13"/>
      <c r="K5004" s="13"/>
      <c r="M5004" s="13"/>
      <c r="N5004" s="13"/>
    </row>
    <row r="5005" spans="1:14" ht="15.75" customHeight="1">
      <c r="A5005" s="2"/>
      <c r="B5005" s="2"/>
      <c r="C5005" s="2"/>
      <c r="G5005" s="13"/>
      <c r="I5005" s="13"/>
      <c r="J5005" s="13"/>
      <c r="K5005" s="13"/>
      <c r="M5005" s="13"/>
      <c r="N5005" s="13"/>
    </row>
    <row r="5006" spans="1:14" ht="15.75" customHeight="1">
      <c r="A5006" s="2"/>
      <c r="B5006" s="2"/>
      <c r="C5006" s="2"/>
      <c r="G5006" s="13"/>
      <c r="I5006" s="13"/>
      <c r="J5006" s="13"/>
      <c r="K5006" s="13"/>
      <c r="M5006" s="13"/>
      <c r="N5006" s="13"/>
    </row>
    <row r="5007" spans="1:14" ht="15.75" customHeight="1">
      <c r="A5007" s="2"/>
      <c r="B5007" s="2"/>
      <c r="C5007" s="2"/>
      <c r="G5007" s="13"/>
      <c r="I5007" s="13"/>
      <c r="J5007" s="13"/>
      <c r="K5007" s="13"/>
      <c r="M5007" s="13"/>
      <c r="N5007" s="13"/>
    </row>
    <row r="5008" spans="1:14" ht="15.75" customHeight="1">
      <c r="A5008" s="2"/>
      <c r="B5008" s="2"/>
      <c r="C5008" s="2"/>
      <c r="G5008" s="13"/>
      <c r="I5008" s="13"/>
      <c r="J5008" s="13"/>
      <c r="K5008" s="13"/>
      <c r="M5008" s="13"/>
      <c r="N5008" s="13"/>
    </row>
    <row r="5009" spans="1:14" ht="15.75" customHeight="1">
      <c r="A5009" s="2"/>
      <c r="B5009" s="2"/>
      <c r="C5009" s="2"/>
      <c r="G5009" s="13"/>
      <c r="I5009" s="13"/>
      <c r="J5009" s="13"/>
      <c r="K5009" s="13"/>
      <c r="M5009" s="13"/>
      <c r="N5009" s="13"/>
    </row>
    <row r="5010" spans="1:14" ht="15.75" customHeight="1">
      <c r="A5010" s="2"/>
      <c r="B5010" s="2"/>
      <c r="C5010" s="2"/>
      <c r="G5010" s="13"/>
      <c r="I5010" s="13"/>
      <c r="J5010" s="13"/>
      <c r="K5010" s="13"/>
      <c r="M5010" s="13"/>
      <c r="N5010" s="13"/>
    </row>
    <row r="5011" spans="1:14" ht="15.75" customHeight="1">
      <c r="A5011" s="2"/>
      <c r="B5011" s="2"/>
      <c r="C5011" s="2"/>
      <c r="G5011" s="13"/>
      <c r="I5011" s="13"/>
      <c r="J5011" s="13"/>
      <c r="K5011" s="13"/>
      <c r="M5011" s="13"/>
      <c r="N5011" s="13"/>
    </row>
    <row r="5012" spans="1:14" ht="15.75" customHeight="1">
      <c r="A5012" s="2"/>
      <c r="B5012" s="2"/>
      <c r="C5012" s="2"/>
      <c r="G5012" s="13"/>
      <c r="I5012" s="13"/>
      <c r="J5012" s="13"/>
      <c r="K5012" s="13"/>
      <c r="M5012" s="13"/>
      <c r="N5012" s="13"/>
    </row>
    <row r="5013" spans="1:14" ht="15.75" customHeight="1">
      <c r="A5013" s="2"/>
      <c r="B5013" s="2"/>
      <c r="C5013" s="2"/>
      <c r="G5013" s="13"/>
      <c r="I5013" s="13"/>
      <c r="J5013" s="13"/>
      <c r="K5013" s="13"/>
      <c r="M5013" s="13"/>
      <c r="N5013" s="13"/>
    </row>
    <row r="5014" spans="1:14" ht="15.75" customHeight="1">
      <c r="A5014" s="2"/>
      <c r="B5014" s="2"/>
      <c r="C5014" s="2"/>
      <c r="G5014" s="13"/>
      <c r="I5014" s="13"/>
      <c r="J5014" s="13"/>
      <c r="K5014" s="13"/>
      <c r="M5014" s="13"/>
      <c r="N5014" s="13"/>
    </row>
    <row r="5015" spans="1:14" ht="15.75" customHeight="1">
      <c r="A5015" s="2"/>
      <c r="B5015" s="2"/>
      <c r="C5015" s="2"/>
      <c r="G5015" s="13"/>
      <c r="I5015" s="13"/>
      <c r="J5015" s="13"/>
      <c r="K5015" s="13"/>
      <c r="M5015" s="13"/>
      <c r="N5015" s="13"/>
    </row>
    <row r="5016" spans="1:14" ht="15.75" customHeight="1">
      <c r="A5016" s="2"/>
      <c r="B5016" s="2"/>
      <c r="C5016" s="2"/>
      <c r="G5016" s="13"/>
      <c r="I5016" s="13"/>
      <c r="J5016" s="13"/>
      <c r="K5016" s="13"/>
      <c r="M5016" s="13"/>
      <c r="N5016" s="13"/>
    </row>
    <row r="5017" spans="1:14" ht="15.75" customHeight="1">
      <c r="A5017" s="2"/>
      <c r="B5017" s="2"/>
      <c r="C5017" s="2"/>
      <c r="G5017" s="13"/>
      <c r="I5017" s="13"/>
      <c r="J5017" s="13"/>
      <c r="K5017" s="13"/>
      <c r="M5017" s="13"/>
      <c r="N5017" s="13"/>
    </row>
    <row r="5018" spans="1:14" ht="15.75" customHeight="1">
      <c r="A5018" s="2"/>
      <c r="B5018" s="2"/>
      <c r="C5018" s="2"/>
      <c r="G5018" s="13"/>
      <c r="I5018" s="13"/>
      <c r="J5018" s="13"/>
      <c r="K5018" s="13"/>
      <c r="M5018" s="13"/>
      <c r="N5018" s="13"/>
    </row>
    <row r="5019" spans="1:14" ht="15.75" customHeight="1">
      <c r="A5019" s="2"/>
      <c r="B5019" s="2"/>
      <c r="C5019" s="2"/>
      <c r="G5019" s="13"/>
      <c r="I5019" s="13"/>
      <c r="J5019" s="13"/>
      <c r="K5019" s="13"/>
      <c r="M5019" s="13"/>
      <c r="N5019" s="13"/>
    </row>
    <row r="5020" spans="1:14" ht="15.75" customHeight="1">
      <c r="A5020" s="2"/>
      <c r="B5020" s="2"/>
      <c r="C5020" s="2"/>
      <c r="G5020" s="13"/>
      <c r="I5020" s="13"/>
      <c r="J5020" s="13"/>
      <c r="K5020" s="13"/>
      <c r="M5020" s="13"/>
      <c r="N5020" s="13"/>
    </row>
    <row r="5021" spans="1:14" ht="15.75" customHeight="1">
      <c r="A5021" s="2"/>
      <c r="B5021" s="2"/>
      <c r="C5021" s="2"/>
      <c r="G5021" s="13"/>
      <c r="I5021" s="13"/>
      <c r="J5021" s="13"/>
      <c r="K5021" s="13"/>
      <c r="M5021" s="13"/>
      <c r="N5021" s="13"/>
    </row>
    <row r="5022" spans="1:14" ht="15.75" customHeight="1">
      <c r="A5022" s="2"/>
      <c r="B5022" s="2"/>
      <c r="C5022" s="2"/>
      <c r="G5022" s="13"/>
      <c r="I5022" s="13"/>
      <c r="J5022" s="13"/>
      <c r="K5022" s="13"/>
      <c r="M5022" s="13"/>
      <c r="N5022" s="13"/>
    </row>
    <row r="5023" spans="1:14" ht="15.75" customHeight="1">
      <c r="A5023" s="2"/>
      <c r="B5023" s="2"/>
      <c r="C5023" s="2"/>
      <c r="G5023" s="13"/>
      <c r="I5023" s="13"/>
      <c r="J5023" s="13"/>
      <c r="K5023" s="13"/>
      <c r="M5023" s="13"/>
      <c r="N5023" s="13"/>
    </row>
    <row r="5024" spans="1:14" ht="15.75" customHeight="1">
      <c r="A5024" s="2"/>
      <c r="B5024" s="2"/>
      <c r="C5024" s="2"/>
      <c r="G5024" s="13"/>
      <c r="I5024" s="13"/>
      <c r="J5024" s="13"/>
      <c r="K5024" s="13"/>
      <c r="M5024" s="13"/>
      <c r="N5024" s="13"/>
    </row>
    <row r="5025" spans="1:14" ht="15.75" customHeight="1">
      <c r="A5025" s="2"/>
      <c r="B5025" s="2"/>
      <c r="C5025" s="2"/>
      <c r="G5025" s="13"/>
      <c r="I5025" s="13"/>
      <c r="J5025" s="13"/>
      <c r="K5025" s="13"/>
      <c r="M5025" s="13"/>
      <c r="N5025" s="13"/>
    </row>
    <row r="5026" spans="1:14" ht="15.75" customHeight="1">
      <c r="A5026" s="2"/>
      <c r="B5026" s="2"/>
      <c r="C5026" s="2"/>
      <c r="G5026" s="13"/>
      <c r="I5026" s="13"/>
      <c r="J5026" s="13"/>
      <c r="K5026" s="13"/>
      <c r="M5026" s="13"/>
      <c r="N5026" s="13"/>
    </row>
    <row r="5027" spans="1:14" ht="15.75" customHeight="1">
      <c r="A5027" s="2"/>
      <c r="B5027" s="2"/>
      <c r="C5027" s="2"/>
      <c r="G5027" s="13"/>
      <c r="I5027" s="13"/>
      <c r="J5027" s="13"/>
      <c r="K5027" s="13"/>
      <c r="M5027" s="13"/>
      <c r="N5027" s="13"/>
    </row>
    <row r="5028" spans="1:14" ht="15.75" customHeight="1">
      <c r="A5028" s="2"/>
      <c r="B5028" s="2"/>
      <c r="C5028" s="2"/>
      <c r="G5028" s="13"/>
      <c r="I5028" s="13"/>
      <c r="J5028" s="13"/>
      <c r="K5028" s="13"/>
      <c r="M5028" s="13"/>
      <c r="N5028" s="13"/>
    </row>
    <row r="5029" spans="1:14" ht="15.75" customHeight="1">
      <c r="A5029" s="2"/>
      <c r="B5029" s="2"/>
      <c r="C5029" s="2"/>
      <c r="G5029" s="13"/>
      <c r="I5029" s="13"/>
      <c r="J5029" s="13"/>
      <c r="K5029" s="13"/>
      <c r="M5029" s="13"/>
      <c r="N5029" s="13"/>
    </row>
    <row r="5030" spans="1:14" ht="15.75" customHeight="1">
      <c r="A5030" s="2"/>
      <c r="B5030" s="2"/>
      <c r="C5030" s="2"/>
      <c r="G5030" s="13"/>
      <c r="I5030" s="13"/>
      <c r="J5030" s="13"/>
      <c r="K5030" s="13"/>
      <c r="M5030" s="13"/>
      <c r="N5030" s="13"/>
    </row>
    <row r="5031" spans="1:14" ht="15.75" customHeight="1">
      <c r="A5031" s="2"/>
      <c r="B5031" s="2"/>
      <c r="C5031" s="2"/>
      <c r="G5031" s="13"/>
      <c r="I5031" s="13"/>
      <c r="J5031" s="13"/>
      <c r="K5031" s="13"/>
      <c r="M5031" s="13"/>
      <c r="N5031" s="13"/>
    </row>
    <row r="5032" spans="1:14" ht="15.75" customHeight="1">
      <c r="A5032" s="2"/>
      <c r="B5032" s="2"/>
      <c r="C5032" s="2"/>
      <c r="G5032" s="13"/>
      <c r="I5032" s="13"/>
      <c r="J5032" s="13"/>
      <c r="K5032" s="13"/>
      <c r="M5032" s="13"/>
      <c r="N5032" s="13"/>
    </row>
    <row r="5033" spans="1:14" ht="15.75" customHeight="1">
      <c r="A5033" s="2"/>
      <c r="B5033" s="2"/>
      <c r="C5033" s="2"/>
      <c r="G5033" s="13"/>
      <c r="I5033" s="13"/>
      <c r="J5033" s="13"/>
      <c r="K5033" s="13"/>
      <c r="M5033" s="13"/>
      <c r="N5033" s="13"/>
    </row>
    <row r="5034" spans="1:14" ht="15.75" customHeight="1">
      <c r="A5034" s="2"/>
      <c r="B5034" s="2"/>
      <c r="C5034" s="2"/>
      <c r="G5034" s="13"/>
      <c r="I5034" s="13"/>
      <c r="J5034" s="13"/>
      <c r="K5034" s="13"/>
      <c r="M5034" s="13"/>
      <c r="N5034" s="13"/>
    </row>
    <row r="5035" spans="1:14" ht="15.75" customHeight="1">
      <c r="A5035" s="2"/>
      <c r="B5035" s="2"/>
      <c r="C5035" s="2"/>
      <c r="G5035" s="13"/>
      <c r="I5035" s="13"/>
      <c r="J5035" s="13"/>
      <c r="K5035" s="13"/>
      <c r="M5035" s="13"/>
      <c r="N5035" s="13"/>
    </row>
    <row r="5036" spans="1:14" ht="15.75" customHeight="1">
      <c r="A5036" s="2"/>
      <c r="B5036" s="2"/>
      <c r="C5036" s="2"/>
      <c r="G5036" s="13"/>
      <c r="I5036" s="13"/>
      <c r="J5036" s="13"/>
      <c r="K5036" s="13"/>
      <c r="M5036" s="13"/>
      <c r="N5036" s="13"/>
    </row>
    <row r="5037" spans="1:14" ht="15.75" customHeight="1">
      <c r="A5037" s="2"/>
      <c r="B5037" s="2"/>
      <c r="C5037" s="2"/>
      <c r="G5037" s="13"/>
      <c r="I5037" s="13"/>
      <c r="J5037" s="13"/>
      <c r="K5037" s="13"/>
      <c r="M5037" s="13"/>
      <c r="N5037" s="13"/>
    </row>
    <row r="5038" spans="1:14" ht="15.75" customHeight="1">
      <c r="A5038" s="2"/>
      <c r="B5038" s="2"/>
      <c r="C5038" s="2"/>
      <c r="G5038" s="13"/>
      <c r="I5038" s="13"/>
      <c r="J5038" s="13"/>
      <c r="K5038" s="13"/>
      <c r="M5038" s="13"/>
      <c r="N5038" s="13"/>
    </row>
    <row r="5039" spans="1:14" ht="15.75" customHeight="1">
      <c r="A5039" s="2"/>
      <c r="B5039" s="2"/>
      <c r="C5039" s="2"/>
      <c r="G5039" s="13"/>
      <c r="I5039" s="13"/>
      <c r="J5039" s="13"/>
      <c r="K5039" s="13"/>
      <c r="M5039" s="13"/>
      <c r="N5039" s="13"/>
    </row>
    <row r="5040" spans="1:14" ht="15.75" customHeight="1">
      <c r="A5040" s="2"/>
      <c r="B5040" s="2"/>
      <c r="C5040" s="2"/>
      <c r="G5040" s="13"/>
      <c r="I5040" s="13"/>
      <c r="J5040" s="13"/>
      <c r="K5040" s="13"/>
      <c r="M5040" s="13"/>
      <c r="N5040" s="13"/>
    </row>
    <row r="5041" spans="1:14" ht="15.75" customHeight="1">
      <c r="A5041" s="2"/>
      <c r="B5041" s="2"/>
      <c r="C5041" s="2"/>
      <c r="G5041" s="13"/>
      <c r="I5041" s="13"/>
      <c r="J5041" s="13"/>
      <c r="K5041" s="13"/>
      <c r="M5041" s="13"/>
      <c r="N5041" s="13"/>
    </row>
    <row r="5042" spans="1:14" ht="15.75" customHeight="1">
      <c r="A5042" s="2"/>
      <c r="B5042" s="2"/>
      <c r="C5042" s="2"/>
      <c r="G5042" s="13"/>
      <c r="I5042" s="13"/>
      <c r="J5042" s="13"/>
      <c r="K5042" s="13"/>
      <c r="M5042" s="13"/>
      <c r="N5042" s="13"/>
    </row>
    <row r="5043" spans="1:14" ht="15.75" customHeight="1">
      <c r="A5043" s="2"/>
      <c r="B5043" s="2"/>
      <c r="C5043" s="2"/>
      <c r="G5043" s="13"/>
      <c r="I5043" s="13"/>
      <c r="J5043" s="13"/>
      <c r="K5043" s="13"/>
      <c r="M5043" s="13"/>
      <c r="N5043" s="13"/>
    </row>
    <row r="5044" spans="1:14" ht="15.75" customHeight="1">
      <c r="A5044" s="2"/>
      <c r="B5044" s="2"/>
      <c r="C5044" s="2"/>
      <c r="G5044" s="13"/>
      <c r="I5044" s="13"/>
      <c r="J5044" s="13"/>
      <c r="K5044" s="13"/>
      <c r="M5044" s="13"/>
      <c r="N5044" s="13"/>
    </row>
    <row r="5045" spans="1:14" ht="15.75" customHeight="1">
      <c r="A5045" s="2"/>
      <c r="B5045" s="2"/>
      <c r="C5045" s="2"/>
      <c r="G5045" s="13"/>
      <c r="I5045" s="13"/>
      <c r="J5045" s="13"/>
      <c r="K5045" s="13"/>
      <c r="M5045" s="13"/>
      <c r="N5045" s="13"/>
    </row>
    <row r="5046" spans="1:14" ht="15.75" customHeight="1">
      <c r="A5046" s="2"/>
      <c r="B5046" s="2"/>
      <c r="C5046" s="2"/>
      <c r="G5046" s="13"/>
      <c r="I5046" s="13"/>
      <c r="J5046" s="13"/>
      <c r="K5046" s="13"/>
      <c r="M5046" s="13"/>
      <c r="N5046" s="13"/>
    </row>
    <row r="5047" spans="1:14" ht="15.75" customHeight="1">
      <c r="A5047" s="2"/>
      <c r="B5047" s="2"/>
      <c r="C5047" s="2"/>
      <c r="G5047" s="13"/>
      <c r="I5047" s="13"/>
      <c r="J5047" s="13"/>
      <c r="K5047" s="13"/>
      <c r="M5047" s="13"/>
      <c r="N5047" s="13"/>
    </row>
    <row r="5048" spans="1:14" ht="15.75" customHeight="1">
      <c r="A5048" s="2"/>
      <c r="B5048" s="2"/>
      <c r="C5048" s="2"/>
      <c r="G5048" s="13"/>
      <c r="I5048" s="13"/>
      <c r="J5048" s="13"/>
      <c r="K5048" s="13"/>
      <c r="M5048" s="13"/>
      <c r="N5048" s="13"/>
    </row>
    <row r="5049" spans="1:14" ht="15.75" customHeight="1">
      <c r="A5049" s="2"/>
      <c r="B5049" s="2"/>
      <c r="C5049" s="2"/>
      <c r="G5049" s="13"/>
      <c r="I5049" s="13"/>
      <c r="J5049" s="13"/>
      <c r="K5049" s="13"/>
      <c r="M5049" s="13"/>
      <c r="N5049" s="13"/>
    </row>
    <row r="5050" spans="1:14" ht="15.75" customHeight="1">
      <c r="A5050" s="2"/>
      <c r="B5050" s="2"/>
      <c r="C5050" s="2"/>
      <c r="G5050" s="13"/>
      <c r="I5050" s="13"/>
      <c r="J5050" s="13"/>
      <c r="K5050" s="13"/>
      <c r="M5050" s="13"/>
      <c r="N5050" s="13"/>
    </row>
    <row r="5051" spans="1:14" ht="15.75" customHeight="1">
      <c r="A5051" s="2"/>
      <c r="B5051" s="2"/>
      <c r="C5051" s="2"/>
      <c r="G5051" s="13"/>
      <c r="I5051" s="13"/>
      <c r="J5051" s="13"/>
      <c r="K5051" s="13"/>
      <c r="M5051" s="13"/>
      <c r="N5051" s="13"/>
    </row>
    <row r="5052" spans="1:14" ht="15.75" customHeight="1">
      <c r="A5052" s="2"/>
      <c r="B5052" s="2"/>
      <c r="C5052" s="2"/>
      <c r="G5052" s="13"/>
      <c r="I5052" s="13"/>
      <c r="J5052" s="13"/>
      <c r="K5052" s="13"/>
      <c r="M5052" s="13"/>
      <c r="N5052" s="13"/>
    </row>
    <row r="5053" spans="1:14" ht="15.75" customHeight="1">
      <c r="A5053" s="2"/>
      <c r="B5053" s="2"/>
      <c r="C5053" s="2"/>
      <c r="G5053" s="13"/>
      <c r="I5053" s="13"/>
      <c r="J5053" s="13"/>
      <c r="K5053" s="13"/>
      <c r="M5053" s="13"/>
      <c r="N5053" s="13"/>
    </row>
    <row r="5054" spans="1:14" ht="15.75" customHeight="1">
      <c r="A5054" s="2"/>
      <c r="B5054" s="2"/>
      <c r="C5054" s="2"/>
      <c r="G5054" s="13"/>
      <c r="I5054" s="13"/>
      <c r="J5054" s="13"/>
      <c r="K5054" s="13"/>
      <c r="M5054" s="13"/>
      <c r="N5054" s="13"/>
    </row>
    <row r="5055" spans="1:14" ht="15.75" customHeight="1">
      <c r="A5055" s="2"/>
      <c r="B5055" s="2"/>
      <c r="C5055" s="2"/>
      <c r="G5055" s="13"/>
      <c r="I5055" s="13"/>
      <c r="J5055" s="13"/>
      <c r="K5055" s="13"/>
      <c r="M5055" s="13"/>
      <c r="N5055" s="13"/>
    </row>
    <row r="5056" spans="1:14" ht="15.75" customHeight="1">
      <c r="A5056" s="2"/>
      <c r="B5056" s="2"/>
      <c r="C5056" s="2"/>
      <c r="G5056" s="13"/>
      <c r="I5056" s="13"/>
      <c r="J5056" s="13"/>
      <c r="K5056" s="13"/>
      <c r="M5056" s="13"/>
      <c r="N5056" s="13"/>
    </row>
    <row r="5057" spans="1:14" ht="15.75" customHeight="1">
      <c r="A5057" s="2"/>
      <c r="B5057" s="2"/>
      <c r="C5057" s="2"/>
      <c r="G5057" s="13"/>
      <c r="I5057" s="13"/>
      <c r="J5057" s="13"/>
      <c r="K5057" s="13"/>
      <c r="M5057" s="13"/>
      <c r="N5057" s="13"/>
    </row>
    <row r="5058" spans="1:14" ht="15.75" customHeight="1">
      <c r="A5058" s="2"/>
      <c r="B5058" s="2"/>
      <c r="C5058" s="2"/>
      <c r="G5058" s="13"/>
      <c r="I5058" s="13"/>
      <c r="J5058" s="13"/>
      <c r="K5058" s="13"/>
      <c r="M5058" s="13"/>
      <c r="N5058" s="13"/>
    </row>
    <row r="5059" spans="1:14" ht="15.75" customHeight="1">
      <c r="A5059" s="2"/>
      <c r="B5059" s="2"/>
      <c r="C5059" s="2"/>
      <c r="G5059" s="13"/>
      <c r="I5059" s="13"/>
      <c r="J5059" s="13"/>
      <c r="K5059" s="13"/>
      <c r="M5059" s="13"/>
      <c r="N5059" s="13"/>
    </row>
    <row r="5060" spans="1:14" ht="15.75" customHeight="1">
      <c r="A5060" s="2"/>
      <c r="B5060" s="2"/>
      <c r="C5060" s="2"/>
      <c r="G5060" s="13"/>
      <c r="I5060" s="13"/>
      <c r="J5060" s="13"/>
      <c r="K5060" s="13"/>
      <c r="M5060" s="13"/>
      <c r="N5060" s="13"/>
    </row>
    <row r="5061" spans="1:14" ht="15.75" customHeight="1">
      <c r="A5061" s="2"/>
      <c r="B5061" s="2"/>
      <c r="C5061" s="2"/>
      <c r="G5061" s="13"/>
      <c r="I5061" s="13"/>
      <c r="J5061" s="13"/>
      <c r="K5061" s="13"/>
      <c r="M5061" s="13"/>
      <c r="N5061" s="13"/>
    </row>
    <row r="5062" spans="1:14" ht="15.75" customHeight="1">
      <c r="A5062" s="2"/>
      <c r="B5062" s="2"/>
      <c r="C5062" s="2"/>
      <c r="G5062" s="13"/>
      <c r="I5062" s="13"/>
      <c r="J5062" s="13"/>
      <c r="K5062" s="13"/>
      <c r="M5062" s="13"/>
      <c r="N5062" s="13"/>
    </row>
    <row r="5063" spans="1:14" ht="15.75" customHeight="1">
      <c r="A5063" s="2"/>
      <c r="B5063" s="2"/>
      <c r="C5063" s="2"/>
      <c r="G5063" s="13"/>
      <c r="I5063" s="13"/>
      <c r="J5063" s="13"/>
      <c r="K5063" s="13"/>
      <c r="M5063" s="13"/>
      <c r="N5063" s="13"/>
    </row>
    <row r="5064" spans="1:14" ht="15.75" customHeight="1">
      <c r="A5064" s="2"/>
      <c r="B5064" s="2"/>
      <c r="C5064" s="2"/>
      <c r="G5064" s="13"/>
      <c r="I5064" s="13"/>
      <c r="J5064" s="13"/>
      <c r="K5064" s="13"/>
      <c r="M5064" s="13"/>
      <c r="N5064" s="13"/>
    </row>
    <row r="5065" spans="1:14" ht="15.75" customHeight="1">
      <c r="A5065" s="2"/>
      <c r="B5065" s="2"/>
      <c r="C5065" s="2"/>
      <c r="G5065" s="13"/>
      <c r="I5065" s="13"/>
      <c r="J5065" s="13"/>
      <c r="K5065" s="13"/>
      <c r="M5065" s="13"/>
      <c r="N5065" s="13"/>
    </row>
    <row r="5066" spans="1:14" ht="15.75" customHeight="1">
      <c r="A5066" s="2"/>
      <c r="B5066" s="2"/>
      <c r="C5066" s="2"/>
      <c r="G5066" s="13"/>
      <c r="I5066" s="13"/>
      <c r="J5066" s="13"/>
      <c r="K5066" s="13"/>
      <c r="M5066" s="13"/>
      <c r="N5066" s="13"/>
    </row>
    <row r="5067" spans="1:14" ht="15.75" customHeight="1">
      <c r="A5067" s="2"/>
      <c r="B5067" s="2"/>
      <c r="C5067" s="2"/>
      <c r="G5067" s="13"/>
      <c r="I5067" s="13"/>
      <c r="J5067" s="13"/>
      <c r="K5067" s="13"/>
      <c r="M5067" s="13"/>
      <c r="N5067" s="13"/>
    </row>
    <row r="5068" spans="1:14" ht="15.75" customHeight="1">
      <c r="A5068" s="2"/>
      <c r="B5068" s="2"/>
      <c r="C5068" s="2"/>
      <c r="G5068" s="13"/>
      <c r="I5068" s="13"/>
      <c r="J5068" s="13"/>
      <c r="K5068" s="13"/>
      <c r="M5068" s="13"/>
      <c r="N5068" s="13"/>
    </row>
    <row r="5069" spans="1:14" ht="15.75" customHeight="1">
      <c r="A5069" s="2"/>
      <c r="B5069" s="2"/>
      <c r="C5069" s="2"/>
      <c r="G5069" s="13"/>
      <c r="I5069" s="13"/>
      <c r="J5069" s="13"/>
      <c r="K5069" s="13"/>
      <c r="M5069" s="13"/>
      <c r="N5069" s="13"/>
    </row>
    <row r="5070" spans="1:14" ht="15.75" customHeight="1">
      <c r="A5070" s="2"/>
      <c r="B5070" s="2"/>
      <c r="C5070" s="2"/>
      <c r="G5070" s="13"/>
      <c r="I5070" s="13"/>
      <c r="J5070" s="13"/>
      <c r="K5070" s="13"/>
      <c r="M5070" s="13"/>
      <c r="N5070" s="13"/>
    </row>
    <row r="5071" spans="1:14" ht="15.75" customHeight="1">
      <c r="A5071" s="2"/>
      <c r="B5071" s="2"/>
      <c r="C5071" s="2"/>
      <c r="G5071" s="13"/>
      <c r="I5071" s="13"/>
      <c r="J5071" s="13"/>
      <c r="K5071" s="13"/>
      <c r="M5071" s="13"/>
      <c r="N5071" s="13"/>
    </row>
    <row r="5072" spans="1:14" ht="15.75" customHeight="1">
      <c r="A5072" s="2"/>
      <c r="B5072" s="2"/>
      <c r="C5072" s="2"/>
      <c r="G5072" s="13"/>
      <c r="I5072" s="13"/>
      <c r="J5072" s="13"/>
      <c r="K5072" s="13"/>
      <c r="M5072" s="13"/>
      <c r="N5072" s="13"/>
    </row>
    <row r="5073" spans="1:14" ht="15.75" customHeight="1">
      <c r="A5073" s="2"/>
      <c r="B5073" s="2"/>
      <c r="C5073" s="2"/>
      <c r="G5073" s="13"/>
      <c r="I5073" s="13"/>
      <c r="J5073" s="13"/>
      <c r="K5073" s="13"/>
      <c r="M5073" s="13"/>
      <c r="N5073" s="13"/>
    </row>
    <row r="5074" spans="1:14" ht="15.75" customHeight="1">
      <c r="A5074" s="2"/>
      <c r="B5074" s="2"/>
      <c r="C5074" s="2"/>
      <c r="G5074" s="13"/>
      <c r="I5074" s="13"/>
      <c r="J5074" s="13"/>
      <c r="K5074" s="13"/>
      <c r="M5074" s="13"/>
      <c r="N5074" s="13"/>
    </row>
    <row r="5075" spans="1:14" ht="15.75" customHeight="1">
      <c r="A5075" s="2"/>
      <c r="B5075" s="2"/>
      <c r="C5075" s="2"/>
      <c r="G5075" s="13"/>
      <c r="I5075" s="13"/>
      <c r="J5075" s="13"/>
      <c r="K5075" s="13"/>
      <c r="M5075" s="13"/>
      <c r="N5075" s="13"/>
    </row>
    <row r="5076" spans="1:14" ht="15.75" customHeight="1">
      <c r="A5076" s="2"/>
      <c r="B5076" s="2"/>
      <c r="C5076" s="2"/>
      <c r="G5076" s="13"/>
      <c r="I5076" s="13"/>
      <c r="J5076" s="13"/>
      <c r="K5076" s="13"/>
      <c r="M5076" s="13"/>
      <c r="N5076" s="13"/>
    </row>
    <row r="5077" spans="1:14" ht="15.75" customHeight="1">
      <c r="A5077" s="2"/>
      <c r="B5077" s="2"/>
      <c r="C5077" s="2"/>
      <c r="G5077" s="13"/>
      <c r="I5077" s="13"/>
      <c r="J5077" s="13"/>
      <c r="K5077" s="13"/>
      <c r="M5077" s="13"/>
      <c r="N5077" s="13"/>
    </row>
    <row r="5078" spans="1:14" ht="15.75" customHeight="1">
      <c r="A5078" s="2"/>
      <c r="B5078" s="2"/>
      <c r="C5078" s="2"/>
      <c r="G5078" s="13"/>
      <c r="I5078" s="13"/>
      <c r="J5078" s="13"/>
      <c r="K5078" s="13"/>
      <c r="M5078" s="13"/>
      <c r="N5078" s="13"/>
    </row>
    <row r="5079" spans="1:14" ht="15.75" customHeight="1">
      <c r="A5079" s="2"/>
      <c r="B5079" s="2"/>
      <c r="C5079" s="2"/>
      <c r="G5079" s="13"/>
      <c r="I5079" s="13"/>
      <c r="J5079" s="13"/>
      <c r="K5079" s="13"/>
      <c r="M5079" s="13"/>
      <c r="N5079" s="13"/>
    </row>
    <row r="5080" spans="1:14" ht="15.75" customHeight="1">
      <c r="A5080" s="2"/>
      <c r="B5080" s="2"/>
      <c r="C5080" s="2"/>
      <c r="G5080" s="13"/>
      <c r="I5080" s="13"/>
      <c r="J5080" s="13"/>
      <c r="K5080" s="13"/>
      <c r="M5080" s="13"/>
      <c r="N5080" s="13"/>
    </row>
    <row r="5081" spans="1:14" ht="15.75" customHeight="1">
      <c r="A5081" s="2"/>
      <c r="B5081" s="2"/>
      <c r="C5081" s="2"/>
      <c r="G5081" s="13"/>
      <c r="I5081" s="13"/>
      <c r="J5081" s="13"/>
      <c r="K5081" s="13"/>
      <c r="M5081" s="13"/>
      <c r="N5081" s="13"/>
    </row>
    <row r="5082" spans="1:14" ht="15.75" customHeight="1">
      <c r="A5082" s="2"/>
      <c r="B5082" s="2"/>
      <c r="C5082" s="2"/>
      <c r="G5082" s="13"/>
      <c r="I5082" s="13"/>
      <c r="J5082" s="13"/>
      <c r="K5082" s="13"/>
      <c r="M5082" s="13"/>
      <c r="N5082" s="13"/>
    </row>
    <row r="5083" spans="1:14" ht="15.75" customHeight="1">
      <c r="A5083" s="2"/>
      <c r="B5083" s="2"/>
      <c r="C5083" s="2"/>
      <c r="G5083" s="13"/>
      <c r="I5083" s="13"/>
      <c r="J5083" s="13"/>
      <c r="K5083" s="13"/>
      <c r="M5083" s="13"/>
      <c r="N5083" s="13"/>
    </row>
    <row r="5084" spans="1:14" ht="15.75" customHeight="1">
      <c r="A5084" s="2"/>
      <c r="B5084" s="2"/>
      <c r="C5084" s="2"/>
      <c r="G5084" s="13"/>
      <c r="I5084" s="13"/>
      <c r="J5084" s="13"/>
      <c r="K5084" s="13"/>
      <c r="M5084" s="13"/>
      <c r="N5084" s="13"/>
    </row>
    <row r="5085" spans="1:14" ht="15.75" customHeight="1">
      <c r="A5085" s="2"/>
      <c r="B5085" s="2"/>
      <c r="C5085" s="2"/>
      <c r="G5085" s="13"/>
      <c r="I5085" s="13"/>
      <c r="J5085" s="13"/>
      <c r="K5085" s="13"/>
      <c r="M5085" s="13"/>
      <c r="N5085" s="13"/>
    </row>
    <row r="5086" spans="1:14" ht="15.75" customHeight="1">
      <c r="A5086" s="2"/>
      <c r="B5086" s="2"/>
      <c r="C5086" s="2"/>
      <c r="G5086" s="13"/>
      <c r="I5086" s="13"/>
      <c r="J5086" s="13"/>
      <c r="K5086" s="13"/>
      <c r="M5086" s="13"/>
      <c r="N5086" s="13"/>
    </row>
    <row r="5087" spans="1:14" ht="15.75" customHeight="1">
      <c r="A5087" s="2"/>
      <c r="B5087" s="2"/>
      <c r="C5087" s="2"/>
      <c r="G5087" s="13"/>
      <c r="I5087" s="13"/>
      <c r="J5087" s="13"/>
      <c r="K5087" s="13"/>
      <c r="M5087" s="13"/>
      <c r="N5087" s="13"/>
    </row>
    <row r="5088" spans="1:14" ht="15.75" customHeight="1">
      <c r="A5088" s="2"/>
      <c r="B5088" s="2"/>
      <c r="C5088" s="2"/>
      <c r="G5088" s="13"/>
      <c r="I5088" s="13"/>
      <c r="J5088" s="13"/>
      <c r="K5088" s="13"/>
      <c r="M5088" s="13"/>
      <c r="N5088" s="13"/>
    </row>
    <row r="5089" spans="1:14" ht="15.75" customHeight="1">
      <c r="A5089" s="2"/>
      <c r="B5089" s="2"/>
      <c r="C5089" s="2"/>
      <c r="G5089" s="13"/>
      <c r="I5089" s="13"/>
      <c r="J5089" s="13"/>
      <c r="K5089" s="13"/>
      <c r="M5089" s="13"/>
      <c r="N5089" s="13"/>
    </row>
    <row r="5090" spans="1:14" ht="15.75" customHeight="1">
      <c r="A5090" s="2"/>
      <c r="B5090" s="2"/>
      <c r="C5090" s="2"/>
      <c r="G5090" s="13"/>
      <c r="I5090" s="13"/>
      <c r="J5090" s="13"/>
      <c r="K5090" s="13"/>
      <c r="M5090" s="13"/>
      <c r="N5090" s="13"/>
    </row>
    <row r="5091" spans="1:14" ht="15.75" customHeight="1">
      <c r="A5091" s="2"/>
      <c r="B5091" s="2"/>
      <c r="C5091" s="2"/>
      <c r="G5091" s="13"/>
      <c r="I5091" s="13"/>
      <c r="J5091" s="13"/>
      <c r="K5091" s="13"/>
      <c r="M5091" s="13"/>
      <c r="N5091" s="13"/>
    </row>
    <row r="5092" spans="1:14" ht="15.75" customHeight="1">
      <c r="A5092" s="2"/>
      <c r="B5092" s="2"/>
      <c r="C5092" s="2"/>
      <c r="G5092" s="13"/>
      <c r="I5092" s="13"/>
      <c r="J5092" s="13"/>
      <c r="K5092" s="13"/>
      <c r="M5092" s="13"/>
      <c r="N5092" s="13"/>
    </row>
    <row r="5093" spans="1:14" ht="15.75" customHeight="1">
      <c r="A5093" s="2"/>
      <c r="B5093" s="2"/>
      <c r="C5093" s="2"/>
      <c r="G5093" s="13"/>
      <c r="I5093" s="13"/>
      <c r="J5093" s="13"/>
      <c r="K5093" s="13"/>
      <c r="M5093" s="13"/>
      <c r="N5093" s="13"/>
    </row>
    <row r="5094" spans="1:14" ht="15.75" customHeight="1">
      <c r="A5094" s="2"/>
      <c r="B5094" s="2"/>
      <c r="C5094" s="2"/>
      <c r="G5094" s="13"/>
      <c r="I5094" s="13"/>
      <c r="J5094" s="13"/>
      <c r="K5094" s="13"/>
      <c r="M5094" s="13"/>
      <c r="N5094" s="13"/>
    </row>
    <row r="5095" spans="1:14" ht="15.75" customHeight="1">
      <c r="A5095" s="2"/>
      <c r="B5095" s="2"/>
      <c r="C5095" s="2"/>
      <c r="G5095" s="13"/>
      <c r="I5095" s="13"/>
      <c r="J5095" s="13"/>
      <c r="K5095" s="13"/>
      <c r="M5095" s="13"/>
      <c r="N5095" s="13"/>
    </row>
    <row r="5096" spans="1:14" ht="15.75" customHeight="1">
      <c r="A5096" s="2"/>
      <c r="B5096" s="2"/>
      <c r="C5096" s="2"/>
      <c r="G5096" s="13"/>
      <c r="I5096" s="13"/>
      <c r="J5096" s="13"/>
      <c r="K5096" s="13"/>
      <c r="M5096" s="13"/>
      <c r="N5096" s="13"/>
    </row>
    <row r="5097" spans="1:14" ht="15.75" customHeight="1">
      <c r="A5097" s="2"/>
      <c r="B5097" s="2"/>
      <c r="C5097" s="2"/>
      <c r="G5097" s="13"/>
      <c r="I5097" s="13"/>
      <c r="J5097" s="13"/>
      <c r="K5097" s="13"/>
      <c r="M5097" s="13"/>
      <c r="N5097" s="13"/>
    </row>
    <row r="5098" spans="1:14" ht="15.75" customHeight="1">
      <c r="A5098" s="2"/>
      <c r="B5098" s="2"/>
      <c r="C5098" s="2"/>
      <c r="G5098" s="13"/>
      <c r="I5098" s="13"/>
      <c r="J5098" s="13"/>
      <c r="K5098" s="13"/>
      <c r="M5098" s="13"/>
      <c r="N5098" s="13"/>
    </row>
    <row r="5099" spans="1:14" ht="15.75" customHeight="1">
      <c r="A5099" s="2"/>
      <c r="B5099" s="2"/>
      <c r="C5099" s="2"/>
      <c r="G5099" s="13"/>
      <c r="I5099" s="13"/>
      <c r="J5099" s="13"/>
      <c r="K5099" s="13"/>
      <c r="M5099" s="13"/>
      <c r="N5099" s="13"/>
    </row>
    <row r="5100" spans="1:14" ht="15.75" customHeight="1">
      <c r="A5100" s="2"/>
      <c r="B5100" s="2"/>
      <c r="C5100" s="2"/>
      <c r="G5100" s="13"/>
      <c r="I5100" s="13"/>
      <c r="J5100" s="13"/>
      <c r="K5100" s="13"/>
      <c r="M5100" s="13"/>
      <c r="N5100" s="13"/>
    </row>
    <row r="5101" spans="1:14" ht="15.75" customHeight="1">
      <c r="A5101" s="2"/>
      <c r="B5101" s="2"/>
      <c r="C5101" s="2"/>
      <c r="G5101" s="13"/>
      <c r="I5101" s="13"/>
      <c r="J5101" s="13"/>
      <c r="K5101" s="13"/>
      <c r="M5101" s="13"/>
      <c r="N5101" s="13"/>
    </row>
    <row r="5102" spans="1:14" ht="15.75" customHeight="1">
      <c r="A5102" s="2"/>
      <c r="B5102" s="2"/>
      <c r="C5102" s="2"/>
      <c r="G5102" s="13"/>
      <c r="I5102" s="13"/>
      <c r="J5102" s="13"/>
      <c r="K5102" s="13"/>
      <c r="M5102" s="13"/>
      <c r="N5102" s="13"/>
    </row>
    <row r="5103" spans="1:14" ht="15.75" customHeight="1">
      <c r="A5103" s="2"/>
      <c r="B5103" s="2"/>
      <c r="C5103" s="2"/>
      <c r="G5103" s="13"/>
      <c r="I5103" s="13"/>
      <c r="J5103" s="13"/>
      <c r="K5103" s="13"/>
      <c r="M5103" s="13"/>
      <c r="N5103" s="13"/>
    </row>
    <row r="5104" spans="1:14" ht="15.75" customHeight="1">
      <c r="A5104" s="2"/>
      <c r="B5104" s="2"/>
      <c r="C5104" s="2"/>
      <c r="G5104" s="13"/>
      <c r="I5104" s="13"/>
      <c r="J5104" s="13"/>
      <c r="K5104" s="13"/>
      <c r="M5104" s="13"/>
      <c r="N5104" s="13"/>
    </row>
    <row r="5105" spans="1:14" ht="15.75" customHeight="1">
      <c r="A5105" s="2"/>
      <c r="B5105" s="2"/>
      <c r="C5105" s="2"/>
      <c r="G5105" s="13"/>
      <c r="I5105" s="13"/>
      <c r="J5105" s="13"/>
      <c r="K5105" s="13"/>
      <c r="M5105" s="13"/>
      <c r="N5105" s="13"/>
    </row>
    <row r="5106" spans="1:14" ht="15.75" customHeight="1">
      <c r="A5106" s="2"/>
      <c r="B5106" s="2"/>
      <c r="C5106" s="2"/>
      <c r="G5106" s="13"/>
      <c r="I5106" s="13"/>
      <c r="J5106" s="13"/>
      <c r="K5106" s="13"/>
      <c r="M5106" s="13"/>
      <c r="N5106" s="13"/>
    </row>
    <row r="5107" spans="1:14" ht="15.75" customHeight="1">
      <c r="A5107" s="2"/>
      <c r="B5107" s="2"/>
      <c r="C5107" s="2"/>
      <c r="G5107" s="13"/>
      <c r="I5107" s="13"/>
      <c r="J5107" s="13"/>
      <c r="K5107" s="13"/>
      <c r="M5107" s="13"/>
      <c r="N5107" s="13"/>
    </row>
    <row r="5108" spans="1:14" ht="15.75" customHeight="1">
      <c r="A5108" s="2"/>
      <c r="B5108" s="2"/>
      <c r="C5108" s="2"/>
      <c r="G5108" s="13"/>
      <c r="I5108" s="13"/>
      <c r="J5108" s="13"/>
      <c r="K5108" s="13"/>
      <c r="M5108" s="13"/>
      <c r="N5108" s="13"/>
    </row>
    <row r="5109" spans="1:14" ht="15.75" customHeight="1">
      <c r="A5109" s="2"/>
      <c r="B5109" s="2"/>
      <c r="C5109" s="2"/>
      <c r="G5109" s="13"/>
      <c r="I5109" s="13"/>
      <c r="J5109" s="13"/>
      <c r="K5109" s="13"/>
      <c r="M5109" s="13"/>
      <c r="N5109" s="13"/>
    </row>
    <row r="5110" spans="1:14" ht="15.75" customHeight="1">
      <c r="A5110" s="2"/>
      <c r="B5110" s="2"/>
      <c r="C5110" s="2"/>
      <c r="G5110" s="13"/>
      <c r="I5110" s="13"/>
      <c r="J5110" s="13"/>
      <c r="K5110" s="13"/>
      <c r="M5110" s="13"/>
      <c r="N5110" s="13"/>
    </row>
    <row r="5111" spans="1:14" ht="15.75" customHeight="1">
      <c r="A5111" s="2"/>
      <c r="B5111" s="2"/>
      <c r="C5111" s="2"/>
      <c r="G5111" s="13"/>
      <c r="I5111" s="13"/>
      <c r="J5111" s="13"/>
      <c r="K5111" s="13"/>
      <c r="M5111" s="13"/>
      <c r="N5111" s="13"/>
    </row>
    <row r="5112" spans="1:14" ht="15.75" customHeight="1">
      <c r="A5112" s="2"/>
      <c r="B5112" s="2"/>
      <c r="C5112" s="2"/>
      <c r="G5112" s="13"/>
      <c r="I5112" s="13"/>
      <c r="J5112" s="13"/>
      <c r="K5112" s="13"/>
      <c r="M5112" s="13"/>
      <c r="N5112" s="13"/>
    </row>
    <row r="5113" spans="1:14" ht="15.75" customHeight="1">
      <c r="A5113" s="2"/>
      <c r="B5113" s="2"/>
      <c r="C5113" s="2"/>
      <c r="G5113" s="13"/>
      <c r="I5113" s="13"/>
      <c r="J5113" s="13"/>
      <c r="K5113" s="13"/>
      <c r="M5113" s="13"/>
      <c r="N5113" s="13"/>
    </row>
    <row r="5114" spans="1:14" ht="15.75" customHeight="1">
      <c r="A5114" s="2"/>
      <c r="B5114" s="2"/>
      <c r="C5114" s="2"/>
      <c r="G5114" s="13"/>
      <c r="I5114" s="13"/>
      <c r="J5114" s="13"/>
      <c r="K5114" s="13"/>
      <c r="M5114" s="13"/>
      <c r="N5114" s="13"/>
    </row>
    <row r="5115" spans="1:14" ht="15.75" customHeight="1">
      <c r="A5115" s="2"/>
      <c r="B5115" s="2"/>
      <c r="C5115" s="2"/>
      <c r="G5115" s="13"/>
      <c r="I5115" s="13"/>
      <c r="J5115" s="13"/>
      <c r="K5115" s="13"/>
      <c r="M5115" s="13"/>
      <c r="N5115" s="13"/>
    </row>
    <row r="5116" spans="1:14" ht="15.75" customHeight="1">
      <c r="A5116" s="2"/>
      <c r="B5116" s="2"/>
      <c r="C5116" s="2"/>
      <c r="G5116" s="13"/>
      <c r="I5116" s="13"/>
      <c r="J5116" s="13"/>
      <c r="K5116" s="13"/>
      <c r="M5116" s="13"/>
      <c r="N5116" s="13"/>
    </row>
    <row r="5117" spans="1:14" ht="15.75" customHeight="1">
      <c r="A5117" s="2"/>
      <c r="B5117" s="2"/>
      <c r="C5117" s="2"/>
      <c r="G5117" s="13"/>
      <c r="I5117" s="13"/>
      <c r="J5117" s="13"/>
      <c r="K5117" s="13"/>
      <c r="M5117" s="13"/>
      <c r="N5117" s="13"/>
    </row>
    <row r="5118" spans="1:14" ht="15.75" customHeight="1">
      <c r="A5118" s="2"/>
      <c r="B5118" s="2"/>
      <c r="C5118" s="2"/>
      <c r="G5118" s="13"/>
      <c r="I5118" s="13"/>
      <c r="J5118" s="13"/>
      <c r="K5118" s="13"/>
      <c r="M5118" s="13"/>
      <c r="N5118" s="13"/>
    </row>
    <row r="5119" spans="1:14" ht="15.75" customHeight="1">
      <c r="A5119" s="2"/>
      <c r="B5119" s="2"/>
      <c r="C5119" s="2"/>
      <c r="G5119" s="13"/>
      <c r="I5119" s="13"/>
      <c r="J5119" s="13"/>
      <c r="K5119" s="13"/>
      <c r="M5119" s="13"/>
      <c r="N5119" s="13"/>
    </row>
    <row r="5120" spans="1:14" ht="15.75" customHeight="1">
      <c r="A5120" s="2"/>
      <c r="B5120" s="2"/>
      <c r="C5120" s="2"/>
      <c r="G5120" s="13"/>
      <c r="I5120" s="13"/>
      <c r="J5120" s="13"/>
      <c r="K5120" s="13"/>
      <c r="M5120" s="13"/>
      <c r="N5120" s="13"/>
    </row>
    <row r="5121" spans="1:14" ht="15.75" customHeight="1">
      <c r="A5121" s="2"/>
      <c r="B5121" s="2"/>
      <c r="C5121" s="2"/>
      <c r="G5121" s="13"/>
      <c r="I5121" s="13"/>
      <c r="J5121" s="13"/>
      <c r="K5121" s="13"/>
      <c r="M5121" s="13"/>
      <c r="N5121" s="13"/>
    </row>
    <row r="5122" spans="1:14" ht="15.75" customHeight="1">
      <c r="A5122" s="2"/>
      <c r="B5122" s="2"/>
      <c r="C5122" s="2"/>
      <c r="G5122" s="13"/>
      <c r="I5122" s="13"/>
      <c r="J5122" s="13"/>
      <c r="K5122" s="13"/>
      <c r="M5122" s="13"/>
      <c r="N5122" s="13"/>
    </row>
    <row r="5123" spans="1:14" ht="15.75" customHeight="1">
      <c r="A5123" s="2"/>
      <c r="B5123" s="2"/>
      <c r="C5123" s="2"/>
      <c r="G5123" s="13"/>
      <c r="I5123" s="13"/>
      <c r="J5123" s="13"/>
      <c r="K5123" s="13"/>
      <c r="M5123" s="13"/>
      <c r="N5123" s="13"/>
    </row>
    <row r="5124" spans="1:14" ht="15.75" customHeight="1">
      <c r="A5124" s="2"/>
      <c r="B5124" s="2"/>
      <c r="C5124" s="2"/>
      <c r="G5124" s="13"/>
      <c r="I5124" s="13"/>
      <c r="J5124" s="13"/>
      <c r="K5124" s="13"/>
      <c r="M5124" s="13"/>
      <c r="N5124" s="13"/>
    </row>
    <row r="5125" spans="1:14" ht="15.75" customHeight="1">
      <c r="A5125" s="2"/>
      <c r="B5125" s="2"/>
      <c r="C5125" s="2"/>
      <c r="G5125" s="13"/>
      <c r="I5125" s="13"/>
      <c r="J5125" s="13"/>
      <c r="K5125" s="13"/>
      <c r="M5125" s="13"/>
      <c r="N5125" s="13"/>
    </row>
    <row r="5126" spans="1:14" ht="15.75" customHeight="1">
      <c r="A5126" s="2"/>
      <c r="B5126" s="2"/>
      <c r="C5126" s="2"/>
      <c r="G5126" s="13"/>
      <c r="I5126" s="13"/>
      <c r="J5126" s="13"/>
      <c r="K5126" s="13"/>
      <c r="M5126" s="13"/>
      <c r="N5126" s="13"/>
    </row>
    <row r="5127" spans="1:14" ht="15.75" customHeight="1">
      <c r="A5127" s="2"/>
      <c r="B5127" s="2"/>
      <c r="C5127" s="2"/>
      <c r="G5127" s="13"/>
      <c r="I5127" s="13"/>
      <c r="J5127" s="13"/>
      <c r="K5127" s="13"/>
      <c r="M5127" s="13"/>
      <c r="N5127" s="13"/>
    </row>
    <row r="5128" spans="1:14" ht="15.75" customHeight="1">
      <c r="A5128" s="2"/>
      <c r="B5128" s="2"/>
      <c r="C5128" s="2"/>
      <c r="G5128" s="13"/>
      <c r="I5128" s="13"/>
      <c r="J5128" s="13"/>
      <c r="K5128" s="13"/>
      <c r="M5128" s="13"/>
      <c r="N5128" s="13"/>
    </row>
    <row r="5129" spans="1:14" ht="15.75" customHeight="1">
      <c r="A5129" s="2"/>
      <c r="B5129" s="2"/>
      <c r="C5129" s="2"/>
      <c r="G5129" s="13"/>
      <c r="I5129" s="13"/>
      <c r="J5129" s="13"/>
      <c r="K5129" s="13"/>
      <c r="M5129" s="13"/>
      <c r="N5129" s="13"/>
    </row>
    <row r="5130" spans="1:14" ht="15.75" customHeight="1">
      <c r="A5130" s="2"/>
      <c r="B5130" s="2"/>
      <c r="C5130" s="2"/>
      <c r="G5130" s="13"/>
      <c r="I5130" s="13"/>
      <c r="J5130" s="13"/>
      <c r="K5130" s="13"/>
      <c r="M5130" s="13"/>
      <c r="N5130" s="13"/>
    </row>
    <row r="5131" spans="1:14" ht="15.75" customHeight="1">
      <c r="A5131" s="2"/>
      <c r="B5131" s="2"/>
      <c r="C5131" s="2"/>
      <c r="G5131" s="13"/>
      <c r="I5131" s="13"/>
      <c r="J5131" s="13"/>
      <c r="K5131" s="13"/>
      <c r="M5131" s="13"/>
      <c r="N5131" s="13"/>
    </row>
    <row r="5132" spans="1:14" ht="15.75" customHeight="1">
      <c r="A5132" s="2"/>
      <c r="B5132" s="2"/>
      <c r="C5132" s="2"/>
      <c r="G5132" s="13"/>
      <c r="I5132" s="13"/>
      <c r="J5132" s="13"/>
      <c r="K5132" s="13"/>
      <c r="M5132" s="13"/>
      <c r="N5132" s="13"/>
    </row>
    <row r="5133" spans="1:14" ht="15.75" customHeight="1">
      <c r="A5133" s="2"/>
      <c r="B5133" s="2"/>
      <c r="C5133" s="2"/>
      <c r="G5133" s="13"/>
      <c r="I5133" s="13"/>
      <c r="J5133" s="13"/>
      <c r="K5133" s="13"/>
      <c r="M5133" s="13"/>
      <c r="N5133" s="13"/>
    </row>
    <row r="5134" spans="1:14" ht="15.75" customHeight="1">
      <c r="A5134" s="2"/>
      <c r="B5134" s="2"/>
      <c r="C5134" s="2"/>
      <c r="G5134" s="13"/>
      <c r="I5134" s="13"/>
      <c r="J5134" s="13"/>
      <c r="K5134" s="13"/>
      <c r="M5134" s="13"/>
      <c r="N5134" s="13"/>
    </row>
    <row r="5135" spans="1:14" ht="15.75" customHeight="1">
      <c r="A5135" s="2"/>
      <c r="B5135" s="2"/>
      <c r="C5135" s="2"/>
      <c r="G5135" s="13"/>
      <c r="I5135" s="13"/>
      <c r="J5135" s="13"/>
      <c r="K5135" s="13"/>
      <c r="M5135" s="13"/>
      <c r="N5135" s="13"/>
    </row>
    <row r="5136" spans="1:14" ht="15.75" customHeight="1">
      <c r="A5136" s="2"/>
      <c r="B5136" s="2"/>
      <c r="C5136" s="2"/>
      <c r="G5136" s="13"/>
      <c r="I5136" s="13"/>
      <c r="J5136" s="13"/>
      <c r="K5136" s="13"/>
      <c r="M5136" s="13"/>
      <c r="N5136" s="13"/>
    </row>
    <row r="5137" spans="1:14" ht="15.75" customHeight="1">
      <c r="A5137" s="2"/>
      <c r="B5137" s="2"/>
      <c r="C5137" s="2"/>
      <c r="G5137" s="13"/>
      <c r="I5137" s="13"/>
      <c r="J5137" s="13"/>
      <c r="K5137" s="13"/>
      <c r="M5137" s="13"/>
      <c r="N5137" s="13"/>
    </row>
    <row r="5138" spans="1:14" ht="15.75" customHeight="1">
      <c r="A5138" s="2"/>
      <c r="B5138" s="2"/>
      <c r="C5138" s="2"/>
      <c r="G5138" s="13"/>
      <c r="I5138" s="13"/>
      <c r="J5138" s="13"/>
      <c r="K5138" s="13"/>
      <c r="M5138" s="13"/>
      <c r="N5138" s="13"/>
    </row>
    <row r="5139" spans="1:14" ht="15.75" customHeight="1">
      <c r="A5139" s="2"/>
      <c r="B5139" s="2"/>
      <c r="C5139" s="2"/>
      <c r="G5139" s="13"/>
      <c r="I5139" s="13"/>
      <c r="J5139" s="13"/>
      <c r="K5139" s="13"/>
      <c r="M5139" s="13"/>
      <c r="N5139" s="13"/>
    </row>
    <row r="5140" spans="1:14" ht="15.75" customHeight="1">
      <c r="A5140" s="2"/>
      <c r="B5140" s="2"/>
      <c r="C5140" s="2"/>
      <c r="G5140" s="13"/>
      <c r="I5140" s="13"/>
      <c r="J5140" s="13"/>
      <c r="K5140" s="13"/>
      <c r="M5140" s="13"/>
      <c r="N5140" s="13"/>
    </row>
    <row r="5141" spans="1:14" ht="15.75" customHeight="1">
      <c r="A5141" s="2"/>
      <c r="B5141" s="2"/>
      <c r="C5141" s="2"/>
      <c r="G5141" s="13"/>
      <c r="I5141" s="13"/>
      <c r="J5141" s="13"/>
      <c r="K5141" s="13"/>
      <c r="M5141" s="13"/>
      <c r="N5141" s="13"/>
    </row>
    <row r="5142" spans="1:14" ht="15.75" customHeight="1">
      <c r="A5142" s="2"/>
      <c r="B5142" s="2"/>
      <c r="C5142" s="2"/>
      <c r="G5142" s="13"/>
      <c r="I5142" s="13"/>
      <c r="J5142" s="13"/>
      <c r="K5142" s="13"/>
      <c r="M5142" s="13"/>
      <c r="N5142" s="13"/>
    </row>
    <row r="5143" spans="1:14" ht="15.75" customHeight="1">
      <c r="A5143" s="2"/>
      <c r="B5143" s="2"/>
      <c r="C5143" s="2"/>
      <c r="G5143" s="13"/>
      <c r="I5143" s="13"/>
      <c r="J5143" s="13"/>
      <c r="K5143" s="13"/>
      <c r="M5143" s="13"/>
      <c r="N5143" s="13"/>
    </row>
    <row r="5144" spans="1:14" ht="15.75" customHeight="1">
      <c r="A5144" s="2"/>
      <c r="B5144" s="2"/>
      <c r="C5144" s="2"/>
      <c r="G5144" s="13"/>
      <c r="I5144" s="13"/>
      <c r="J5144" s="13"/>
      <c r="K5144" s="13"/>
      <c r="M5144" s="13"/>
      <c r="N5144" s="13"/>
    </row>
    <row r="5145" spans="1:14" ht="15.75" customHeight="1">
      <c r="A5145" s="2"/>
      <c r="B5145" s="2"/>
      <c r="C5145" s="2"/>
      <c r="G5145" s="13"/>
      <c r="I5145" s="13"/>
      <c r="J5145" s="13"/>
      <c r="K5145" s="13"/>
      <c r="M5145" s="13"/>
      <c r="N5145" s="13"/>
    </row>
    <row r="5146" spans="1:14" ht="15.75" customHeight="1">
      <c r="A5146" s="2"/>
      <c r="B5146" s="2"/>
      <c r="C5146" s="2"/>
      <c r="G5146" s="13"/>
      <c r="I5146" s="13"/>
      <c r="J5146" s="13"/>
      <c r="K5146" s="13"/>
      <c r="M5146" s="13"/>
      <c r="N5146" s="13"/>
    </row>
    <row r="5147" spans="1:14" ht="15.75" customHeight="1">
      <c r="A5147" s="2"/>
      <c r="B5147" s="2"/>
      <c r="C5147" s="2"/>
      <c r="G5147" s="13"/>
      <c r="I5147" s="13"/>
      <c r="J5147" s="13"/>
      <c r="K5147" s="13"/>
      <c r="M5147" s="13"/>
      <c r="N5147" s="13"/>
    </row>
    <row r="5148" spans="1:14" ht="15.75" customHeight="1">
      <c r="A5148" s="2"/>
      <c r="B5148" s="2"/>
      <c r="C5148" s="2"/>
      <c r="G5148" s="13"/>
      <c r="I5148" s="13"/>
      <c r="J5148" s="13"/>
      <c r="K5148" s="13"/>
      <c r="M5148" s="13"/>
      <c r="N5148" s="13"/>
    </row>
    <row r="5149" spans="1:14" ht="15.75" customHeight="1">
      <c r="A5149" s="2"/>
      <c r="B5149" s="2"/>
      <c r="C5149" s="2"/>
      <c r="G5149" s="13"/>
      <c r="I5149" s="13"/>
      <c r="J5149" s="13"/>
      <c r="K5149" s="13"/>
      <c r="M5149" s="13"/>
      <c r="N5149" s="13"/>
    </row>
    <row r="5150" spans="1:14" ht="15.75" customHeight="1">
      <c r="A5150" s="2"/>
      <c r="B5150" s="2"/>
      <c r="C5150" s="2"/>
      <c r="G5150" s="13"/>
      <c r="I5150" s="13"/>
      <c r="J5150" s="13"/>
      <c r="K5150" s="13"/>
      <c r="M5150" s="13"/>
      <c r="N5150" s="13"/>
    </row>
    <row r="5151" spans="1:14" ht="15.75" customHeight="1">
      <c r="A5151" s="2"/>
      <c r="B5151" s="2"/>
      <c r="C5151" s="2"/>
      <c r="G5151" s="13"/>
      <c r="I5151" s="13"/>
      <c r="J5151" s="13"/>
      <c r="K5151" s="13"/>
      <c r="M5151" s="13"/>
      <c r="N5151" s="13"/>
    </row>
    <row r="5152" spans="1:14" ht="15.75" customHeight="1">
      <c r="A5152" s="2"/>
      <c r="B5152" s="2"/>
      <c r="C5152" s="2"/>
      <c r="G5152" s="13"/>
      <c r="I5152" s="13"/>
      <c r="J5152" s="13"/>
      <c r="K5152" s="13"/>
      <c r="M5152" s="13"/>
      <c r="N5152" s="13"/>
    </row>
    <row r="5153" spans="1:14" ht="15.75" customHeight="1">
      <c r="A5153" s="2"/>
      <c r="B5153" s="2"/>
      <c r="C5153" s="2"/>
      <c r="G5153" s="13"/>
      <c r="I5153" s="13"/>
      <c r="J5153" s="13"/>
      <c r="K5153" s="13"/>
      <c r="M5153" s="13"/>
      <c r="N5153" s="13"/>
    </row>
    <row r="5154" spans="1:14" ht="15.75" customHeight="1">
      <c r="A5154" s="2"/>
      <c r="B5154" s="2"/>
      <c r="C5154" s="2"/>
      <c r="G5154" s="13"/>
      <c r="I5154" s="13"/>
      <c r="J5154" s="13"/>
      <c r="K5154" s="13"/>
      <c r="M5154" s="13"/>
      <c r="N5154" s="13"/>
    </row>
    <row r="5155" spans="1:14" ht="15.75" customHeight="1">
      <c r="A5155" s="2"/>
      <c r="B5155" s="2"/>
      <c r="C5155" s="2"/>
      <c r="G5155" s="13"/>
      <c r="I5155" s="13"/>
      <c r="J5155" s="13"/>
      <c r="K5155" s="13"/>
      <c r="M5155" s="13"/>
      <c r="N5155" s="13"/>
    </row>
    <row r="5156" spans="1:14" ht="15.75" customHeight="1">
      <c r="A5156" s="2"/>
      <c r="B5156" s="2"/>
      <c r="C5156" s="2"/>
      <c r="G5156" s="13"/>
      <c r="I5156" s="13"/>
      <c r="J5156" s="13"/>
      <c r="K5156" s="13"/>
      <c r="M5156" s="13"/>
      <c r="N5156" s="13"/>
    </row>
    <row r="5157" spans="1:14" ht="15.75" customHeight="1">
      <c r="A5157" s="2"/>
      <c r="B5157" s="2"/>
      <c r="C5157" s="2"/>
      <c r="G5157" s="13"/>
      <c r="I5157" s="13"/>
      <c r="J5157" s="13"/>
      <c r="K5157" s="13"/>
      <c r="M5157" s="13"/>
      <c r="N5157" s="13"/>
    </row>
    <row r="5158" spans="1:14" ht="15.75" customHeight="1">
      <c r="A5158" s="2"/>
      <c r="B5158" s="2"/>
      <c r="C5158" s="2"/>
      <c r="G5158" s="13"/>
      <c r="I5158" s="13"/>
      <c r="J5158" s="13"/>
      <c r="K5158" s="13"/>
      <c r="M5158" s="13"/>
      <c r="N5158" s="13"/>
    </row>
    <row r="5159" spans="1:14" ht="15.75" customHeight="1">
      <c r="A5159" s="2"/>
      <c r="B5159" s="2"/>
      <c r="C5159" s="2"/>
      <c r="G5159" s="13"/>
      <c r="I5159" s="13"/>
      <c r="J5159" s="13"/>
      <c r="K5159" s="13"/>
      <c r="M5159" s="13"/>
      <c r="N5159" s="13"/>
    </row>
    <row r="5160" spans="1:14" ht="15.75" customHeight="1">
      <c r="A5160" s="2"/>
      <c r="B5160" s="2"/>
      <c r="C5160" s="2"/>
      <c r="G5160" s="13"/>
      <c r="I5160" s="13"/>
      <c r="J5160" s="13"/>
      <c r="K5160" s="13"/>
      <c r="M5160" s="13"/>
      <c r="N5160" s="13"/>
    </row>
    <row r="5161" spans="1:14" ht="15.75" customHeight="1">
      <c r="A5161" s="2"/>
      <c r="B5161" s="2"/>
      <c r="C5161" s="2"/>
      <c r="G5161" s="13"/>
      <c r="I5161" s="13"/>
      <c r="J5161" s="13"/>
      <c r="K5161" s="13"/>
      <c r="M5161" s="13"/>
      <c r="N5161" s="13"/>
    </row>
    <row r="5162" spans="1:14" ht="15.75" customHeight="1">
      <c r="A5162" s="2"/>
      <c r="B5162" s="2"/>
      <c r="C5162" s="2"/>
      <c r="G5162" s="13"/>
      <c r="I5162" s="13"/>
      <c r="J5162" s="13"/>
      <c r="K5162" s="13"/>
      <c r="M5162" s="13"/>
      <c r="N5162" s="13"/>
    </row>
    <row r="5163" spans="1:14" ht="15.75" customHeight="1">
      <c r="A5163" s="2"/>
      <c r="B5163" s="2"/>
      <c r="C5163" s="2"/>
      <c r="G5163" s="13"/>
      <c r="I5163" s="13"/>
      <c r="J5163" s="13"/>
      <c r="K5163" s="13"/>
      <c r="M5163" s="13"/>
      <c r="N5163" s="13"/>
    </row>
    <row r="5164" spans="1:14" ht="15.75" customHeight="1">
      <c r="A5164" s="2"/>
      <c r="B5164" s="2"/>
      <c r="C5164" s="2"/>
      <c r="G5164" s="13"/>
      <c r="I5164" s="13"/>
      <c r="J5164" s="13"/>
      <c r="K5164" s="13"/>
      <c r="M5164" s="13"/>
      <c r="N5164" s="13"/>
    </row>
    <row r="5165" spans="1:14" ht="15.75" customHeight="1">
      <c r="A5165" s="2"/>
      <c r="B5165" s="2"/>
      <c r="C5165" s="2"/>
      <c r="G5165" s="13"/>
      <c r="I5165" s="13"/>
      <c r="J5165" s="13"/>
      <c r="K5165" s="13"/>
      <c r="M5165" s="13"/>
      <c r="N5165" s="13"/>
    </row>
    <row r="5166" spans="1:14" ht="15.75" customHeight="1">
      <c r="A5166" s="2"/>
      <c r="B5166" s="2"/>
      <c r="C5166" s="2"/>
      <c r="G5166" s="13"/>
      <c r="I5166" s="13"/>
      <c r="J5166" s="13"/>
      <c r="K5166" s="13"/>
      <c r="M5166" s="13"/>
      <c r="N5166" s="13"/>
    </row>
    <row r="5167" spans="1:14" ht="15.75" customHeight="1">
      <c r="A5167" s="2"/>
      <c r="B5167" s="2"/>
      <c r="C5167" s="2"/>
      <c r="G5167" s="13"/>
      <c r="I5167" s="13"/>
      <c r="J5167" s="13"/>
      <c r="K5167" s="13"/>
      <c r="M5167" s="13"/>
      <c r="N5167" s="13"/>
    </row>
    <row r="5168" spans="1:14" ht="15.75" customHeight="1">
      <c r="A5168" s="2"/>
      <c r="B5168" s="2"/>
      <c r="C5168" s="2"/>
      <c r="G5168" s="13"/>
      <c r="I5168" s="13"/>
      <c r="J5168" s="13"/>
      <c r="K5168" s="13"/>
      <c r="M5168" s="13"/>
      <c r="N5168" s="13"/>
    </row>
    <row r="5169" spans="1:14" ht="15.75" customHeight="1">
      <c r="A5169" s="2"/>
      <c r="B5169" s="2"/>
      <c r="C5169" s="2"/>
      <c r="G5169" s="13"/>
      <c r="I5169" s="13"/>
      <c r="J5169" s="13"/>
      <c r="K5169" s="13"/>
      <c r="M5169" s="13"/>
      <c r="N5169" s="13"/>
    </row>
    <row r="5170" spans="1:14" ht="15.75" customHeight="1">
      <c r="A5170" s="2"/>
      <c r="B5170" s="2"/>
      <c r="C5170" s="2"/>
      <c r="G5170" s="13"/>
      <c r="I5170" s="13"/>
      <c r="J5170" s="13"/>
      <c r="K5170" s="13"/>
      <c r="M5170" s="13"/>
      <c r="N5170" s="13"/>
    </row>
    <row r="5171" spans="1:14" ht="15.75" customHeight="1">
      <c r="A5171" s="2"/>
      <c r="B5171" s="2"/>
      <c r="C5171" s="2"/>
      <c r="G5171" s="13"/>
      <c r="I5171" s="13"/>
      <c r="J5171" s="13"/>
      <c r="K5171" s="13"/>
      <c r="M5171" s="13"/>
      <c r="N5171" s="13"/>
    </row>
    <row r="5172" spans="1:14" ht="15.75" customHeight="1">
      <c r="A5172" s="2"/>
      <c r="B5172" s="2"/>
      <c r="C5172" s="2"/>
      <c r="G5172" s="13"/>
      <c r="I5172" s="13"/>
      <c r="J5172" s="13"/>
      <c r="K5172" s="13"/>
      <c r="M5172" s="13"/>
      <c r="N5172" s="13"/>
    </row>
    <row r="5173" spans="1:14" ht="15.75" customHeight="1">
      <c r="A5173" s="2"/>
      <c r="B5173" s="2"/>
      <c r="C5173" s="2"/>
      <c r="G5173" s="13"/>
      <c r="I5173" s="13"/>
      <c r="J5173" s="13"/>
      <c r="K5173" s="13"/>
      <c r="M5173" s="13"/>
      <c r="N5173" s="13"/>
    </row>
    <row r="5174" spans="1:14" ht="15.75" customHeight="1">
      <c r="A5174" s="2"/>
      <c r="B5174" s="2"/>
      <c r="C5174" s="2"/>
      <c r="G5174" s="13"/>
      <c r="I5174" s="13"/>
      <c r="J5174" s="13"/>
      <c r="K5174" s="13"/>
      <c r="M5174" s="13"/>
      <c r="N5174" s="13"/>
    </row>
    <row r="5175" spans="1:14" ht="15.75" customHeight="1">
      <c r="A5175" s="2"/>
      <c r="B5175" s="2"/>
      <c r="C5175" s="2"/>
      <c r="G5175" s="13"/>
      <c r="I5175" s="13"/>
      <c r="J5175" s="13"/>
      <c r="K5175" s="13"/>
      <c r="M5175" s="13"/>
      <c r="N5175" s="13"/>
    </row>
    <row r="5176" spans="1:14" ht="15.75" customHeight="1">
      <c r="A5176" s="2"/>
      <c r="B5176" s="2"/>
      <c r="C5176" s="2"/>
      <c r="G5176" s="13"/>
      <c r="I5176" s="13"/>
      <c r="J5176" s="13"/>
      <c r="K5176" s="13"/>
      <c r="M5176" s="13"/>
      <c r="N5176" s="13"/>
    </row>
    <row r="5177" spans="1:14" ht="15.75" customHeight="1">
      <c r="A5177" s="2"/>
      <c r="B5177" s="2"/>
      <c r="C5177" s="2"/>
      <c r="G5177" s="13"/>
      <c r="I5177" s="13"/>
      <c r="J5177" s="13"/>
      <c r="K5177" s="13"/>
      <c r="M5177" s="13"/>
      <c r="N5177" s="13"/>
    </row>
    <row r="5178" spans="1:14" ht="15.75" customHeight="1">
      <c r="A5178" s="2"/>
      <c r="B5178" s="2"/>
      <c r="C5178" s="2"/>
      <c r="G5178" s="13"/>
      <c r="I5178" s="13"/>
      <c r="J5178" s="13"/>
      <c r="K5178" s="13"/>
      <c r="M5178" s="13"/>
      <c r="N5178" s="13"/>
    </row>
    <row r="5179" spans="1:14" ht="15.75" customHeight="1">
      <c r="A5179" s="2"/>
      <c r="B5179" s="2"/>
      <c r="C5179" s="2"/>
      <c r="G5179" s="13"/>
      <c r="I5179" s="13"/>
      <c r="J5179" s="13"/>
      <c r="K5179" s="13"/>
      <c r="M5179" s="13"/>
      <c r="N5179" s="13"/>
    </row>
    <row r="5180" spans="1:14" ht="15.75" customHeight="1">
      <c r="A5180" s="2"/>
      <c r="B5180" s="2"/>
      <c r="C5180" s="2"/>
      <c r="G5180" s="13"/>
      <c r="I5180" s="13"/>
      <c r="J5180" s="13"/>
      <c r="K5180" s="13"/>
      <c r="M5180" s="13"/>
      <c r="N5180" s="13"/>
    </row>
    <row r="5181" spans="1:14" ht="15.75" customHeight="1">
      <c r="A5181" s="2"/>
      <c r="B5181" s="2"/>
      <c r="C5181" s="2"/>
      <c r="G5181" s="13"/>
      <c r="I5181" s="13"/>
      <c r="J5181" s="13"/>
      <c r="K5181" s="13"/>
      <c r="M5181" s="13"/>
      <c r="N5181" s="13"/>
    </row>
    <row r="5182" spans="1:14" ht="15.75" customHeight="1">
      <c r="A5182" s="2"/>
      <c r="B5182" s="2"/>
      <c r="C5182" s="2"/>
      <c r="G5182" s="13"/>
      <c r="I5182" s="13"/>
      <c r="J5182" s="13"/>
      <c r="K5182" s="13"/>
      <c r="M5182" s="13"/>
      <c r="N5182" s="13"/>
    </row>
    <row r="5183" spans="1:14" ht="15.75" customHeight="1">
      <c r="A5183" s="2"/>
      <c r="B5183" s="2"/>
      <c r="C5183" s="2"/>
      <c r="G5183" s="13"/>
      <c r="I5183" s="13"/>
      <c r="J5183" s="13"/>
      <c r="K5183" s="13"/>
      <c r="M5183" s="13"/>
      <c r="N5183" s="13"/>
    </row>
    <row r="5184" spans="1:14" ht="15.75" customHeight="1">
      <c r="A5184" s="2"/>
      <c r="B5184" s="2"/>
      <c r="C5184" s="2"/>
      <c r="G5184" s="13"/>
      <c r="I5184" s="13"/>
      <c r="J5184" s="13"/>
      <c r="K5184" s="13"/>
      <c r="M5184" s="13"/>
      <c r="N5184" s="13"/>
    </row>
    <row r="5185" spans="1:14" ht="15.75" customHeight="1">
      <c r="A5185" s="2"/>
      <c r="B5185" s="2"/>
      <c r="C5185" s="2"/>
      <c r="G5185" s="13"/>
      <c r="I5185" s="13"/>
      <c r="J5185" s="13"/>
      <c r="K5185" s="13"/>
      <c r="M5185" s="13"/>
      <c r="N5185" s="13"/>
    </row>
    <row r="5186" spans="1:14" ht="15.75" customHeight="1">
      <c r="A5186" s="2"/>
      <c r="B5186" s="2"/>
      <c r="C5186" s="2"/>
      <c r="G5186" s="13"/>
      <c r="I5186" s="13"/>
      <c r="J5186" s="13"/>
      <c r="K5186" s="13"/>
      <c r="M5186" s="13"/>
      <c r="N5186" s="13"/>
    </row>
    <row r="5187" spans="1:14" ht="15.75" customHeight="1">
      <c r="A5187" s="2"/>
      <c r="B5187" s="2"/>
      <c r="C5187" s="2"/>
      <c r="G5187" s="13"/>
      <c r="I5187" s="13"/>
      <c r="J5187" s="13"/>
      <c r="K5187" s="13"/>
      <c r="M5187" s="13"/>
      <c r="N5187" s="13"/>
    </row>
    <row r="5188" spans="1:14" ht="15.75" customHeight="1">
      <c r="A5188" s="2"/>
      <c r="B5188" s="2"/>
      <c r="C5188" s="2"/>
      <c r="G5188" s="13"/>
      <c r="I5188" s="13"/>
      <c r="J5188" s="13"/>
      <c r="K5188" s="13"/>
      <c r="M5188" s="13"/>
      <c r="N5188" s="13"/>
    </row>
    <row r="5189" spans="1:14" ht="15.75" customHeight="1">
      <c r="A5189" s="2"/>
      <c r="B5189" s="2"/>
      <c r="C5189" s="2"/>
      <c r="G5189" s="13"/>
      <c r="I5189" s="13"/>
      <c r="J5189" s="13"/>
      <c r="K5189" s="13"/>
      <c r="M5189" s="13"/>
      <c r="N5189" s="13"/>
    </row>
    <row r="5190" spans="1:14" ht="15.75" customHeight="1">
      <c r="A5190" s="2"/>
      <c r="B5190" s="2"/>
      <c r="C5190" s="2"/>
      <c r="G5190" s="13"/>
      <c r="I5190" s="13"/>
      <c r="J5190" s="13"/>
      <c r="K5190" s="13"/>
      <c r="M5190" s="13"/>
      <c r="N5190" s="13"/>
    </row>
    <row r="5191" spans="1:14" ht="15.75" customHeight="1">
      <c r="A5191" s="2"/>
      <c r="B5191" s="2"/>
      <c r="C5191" s="2"/>
      <c r="G5191" s="13"/>
      <c r="I5191" s="13"/>
      <c r="J5191" s="13"/>
      <c r="K5191" s="13"/>
      <c r="M5191" s="13"/>
      <c r="N5191" s="13"/>
    </row>
    <row r="5192" spans="1:14" ht="15.75" customHeight="1">
      <c r="A5192" s="2"/>
      <c r="B5192" s="2"/>
      <c r="C5192" s="2"/>
      <c r="G5192" s="13"/>
      <c r="I5192" s="13"/>
      <c r="J5192" s="13"/>
      <c r="K5192" s="13"/>
      <c r="M5192" s="13"/>
      <c r="N5192" s="13"/>
    </row>
    <row r="5193" spans="1:14" ht="15.75" customHeight="1">
      <c r="A5193" s="2"/>
      <c r="B5193" s="2"/>
      <c r="C5193" s="2"/>
      <c r="G5193" s="13"/>
      <c r="I5193" s="13"/>
      <c r="J5193" s="13"/>
      <c r="K5193" s="13"/>
      <c r="M5193" s="13"/>
      <c r="N5193" s="13"/>
    </row>
    <row r="5194" spans="1:14" ht="15.75" customHeight="1">
      <c r="A5194" s="2"/>
      <c r="B5194" s="2"/>
      <c r="C5194" s="2"/>
      <c r="G5194" s="13"/>
      <c r="I5194" s="13"/>
      <c r="J5194" s="13"/>
      <c r="K5194" s="13"/>
      <c r="M5194" s="13"/>
      <c r="N5194" s="13"/>
    </row>
    <row r="5195" spans="1:14" ht="15.75" customHeight="1">
      <c r="A5195" s="2"/>
      <c r="B5195" s="2"/>
      <c r="C5195" s="2"/>
      <c r="G5195" s="13"/>
      <c r="I5195" s="13"/>
      <c r="J5195" s="13"/>
      <c r="K5195" s="13"/>
      <c r="M5195" s="13"/>
      <c r="N5195" s="13"/>
    </row>
    <row r="5196" spans="1:14" ht="15.75" customHeight="1">
      <c r="A5196" s="2"/>
      <c r="B5196" s="2"/>
      <c r="C5196" s="2"/>
      <c r="G5196" s="13"/>
      <c r="I5196" s="13"/>
      <c r="J5196" s="13"/>
      <c r="K5196" s="13"/>
      <c r="M5196" s="13"/>
      <c r="N5196" s="13"/>
    </row>
    <row r="5197" spans="1:14" ht="15.75" customHeight="1">
      <c r="A5197" s="2"/>
      <c r="B5197" s="2"/>
      <c r="C5197" s="2"/>
      <c r="G5197" s="13"/>
      <c r="I5197" s="13"/>
      <c r="J5197" s="13"/>
      <c r="K5197" s="13"/>
      <c r="M5197" s="13"/>
      <c r="N5197" s="13"/>
    </row>
    <row r="5198" spans="1:14" ht="15.75" customHeight="1">
      <c r="A5198" s="2"/>
      <c r="B5198" s="2"/>
      <c r="C5198" s="2"/>
      <c r="G5198" s="13"/>
      <c r="I5198" s="13"/>
      <c r="J5198" s="13"/>
      <c r="K5198" s="13"/>
      <c r="M5198" s="13"/>
      <c r="N5198" s="13"/>
    </row>
    <row r="5199" spans="1:14" ht="15.75" customHeight="1">
      <c r="A5199" s="2"/>
      <c r="B5199" s="2"/>
      <c r="C5199" s="2"/>
      <c r="G5199" s="13"/>
      <c r="I5199" s="13"/>
      <c r="J5199" s="13"/>
      <c r="K5199" s="13"/>
      <c r="M5199" s="13"/>
      <c r="N5199" s="13"/>
    </row>
    <row r="5200" spans="1:14" ht="15.75" customHeight="1">
      <c r="A5200" s="2"/>
      <c r="B5200" s="2"/>
      <c r="C5200" s="2"/>
      <c r="G5200" s="13"/>
      <c r="I5200" s="13"/>
      <c r="J5200" s="13"/>
      <c r="K5200" s="13"/>
      <c r="M5200" s="13"/>
      <c r="N5200" s="13"/>
    </row>
    <row r="5201" spans="1:14" ht="15.75" customHeight="1">
      <c r="A5201" s="2"/>
      <c r="B5201" s="2"/>
      <c r="C5201" s="2"/>
      <c r="G5201" s="13"/>
      <c r="I5201" s="13"/>
      <c r="J5201" s="13"/>
      <c r="K5201" s="13"/>
      <c r="M5201" s="13"/>
      <c r="N5201" s="13"/>
    </row>
    <row r="5202" spans="1:14" ht="15.75" customHeight="1">
      <c r="A5202" s="2"/>
      <c r="B5202" s="2"/>
      <c r="C5202" s="2"/>
      <c r="G5202" s="13"/>
      <c r="I5202" s="13"/>
      <c r="J5202" s="13"/>
      <c r="K5202" s="13"/>
      <c r="M5202" s="13"/>
      <c r="N5202" s="13"/>
    </row>
    <row r="5203" spans="1:14" ht="15.75" customHeight="1">
      <c r="A5203" s="2"/>
      <c r="B5203" s="2"/>
      <c r="C5203" s="2"/>
      <c r="G5203" s="13"/>
      <c r="I5203" s="13"/>
      <c r="J5203" s="13"/>
      <c r="K5203" s="13"/>
      <c r="M5203" s="13"/>
      <c r="N5203" s="13"/>
    </row>
    <row r="5204" spans="1:14" ht="15.75" customHeight="1">
      <c r="A5204" s="2"/>
      <c r="B5204" s="2"/>
      <c r="C5204" s="2"/>
      <c r="G5204" s="13"/>
      <c r="I5204" s="13"/>
      <c r="J5204" s="13"/>
      <c r="K5204" s="13"/>
      <c r="M5204" s="13"/>
      <c r="N5204" s="13"/>
    </row>
    <row r="5205" spans="1:14" ht="15.75" customHeight="1">
      <c r="A5205" s="2"/>
      <c r="B5205" s="2"/>
      <c r="C5205" s="2"/>
      <c r="G5205" s="13"/>
      <c r="I5205" s="13"/>
      <c r="J5205" s="13"/>
      <c r="K5205" s="13"/>
      <c r="M5205" s="13"/>
      <c r="N5205" s="13"/>
    </row>
    <row r="5206" spans="1:14" ht="15.75" customHeight="1">
      <c r="A5206" s="2"/>
      <c r="B5206" s="2"/>
      <c r="C5206" s="2"/>
      <c r="G5206" s="13"/>
      <c r="I5206" s="13"/>
      <c r="J5206" s="13"/>
      <c r="K5206" s="13"/>
      <c r="M5206" s="13"/>
      <c r="N5206" s="13"/>
    </row>
    <row r="5207" spans="1:14" ht="15.75" customHeight="1">
      <c r="A5207" s="2"/>
      <c r="B5207" s="2"/>
      <c r="C5207" s="2"/>
      <c r="G5207" s="13"/>
      <c r="I5207" s="13"/>
      <c r="J5207" s="13"/>
      <c r="K5207" s="13"/>
      <c r="M5207" s="13"/>
      <c r="N5207" s="13"/>
    </row>
    <row r="5208" spans="1:14" ht="15.75" customHeight="1">
      <c r="A5208" s="2"/>
      <c r="B5208" s="2"/>
      <c r="C5208" s="2"/>
      <c r="G5208" s="13"/>
      <c r="I5208" s="13"/>
      <c r="J5208" s="13"/>
      <c r="K5208" s="13"/>
      <c r="M5208" s="13"/>
      <c r="N5208" s="13"/>
    </row>
    <row r="5209" spans="1:14" ht="15.75" customHeight="1">
      <c r="A5209" s="2"/>
      <c r="B5209" s="2"/>
      <c r="C5209" s="2"/>
      <c r="G5209" s="13"/>
      <c r="I5209" s="13"/>
      <c r="J5209" s="13"/>
      <c r="K5209" s="13"/>
      <c r="M5209" s="13"/>
      <c r="N5209" s="13"/>
    </row>
    <row r="5210" spans="1:14" ht="15.75" customHeight="1">
      <c r="A5210" s="2"/>
      <c r="B5210" s="2"/>
      <c r="C5210" s="2"/>
      <c r="G5210" s="13"/>
      <c r="I5210" s="13"/>
      <c r="J5210" s="13"/>
      <c r="K5210" s="13"/>
      <c r="M5210" s="13"/>
      <c r="N5210" s="13"/>
    </row>
    <row r="5211" spans="1:14" ht="15.75" customHeight="1">
      <c r="A5211" s="2"/>
      <c r="B5211" s="2"/>
      <c r="C5211" s="2"/>
      <c r="G5211" s="13"/>
      <c r="I5211" s="13"/>
      <c r="J5211" s="13"/>
      <c r="K5211" s="13"/>
      <c r="M5211" s="13"/>
      <c r="N5211" s="13"/>
    </row>
    <row r="5212" spans="1:14" ht="15.75" customHeight="1">
      <c r="A5212" s="2"/>
      <c r="B5212" s="2"/>
      <c r="C5212" s="2"/>
      <c r="G5212" s="13"/>
      <c r="I5212" s="13"/>
      <c r="J5212" s="13"/>
      <c r="K5212" s="13"/>
      <c r="M5212" s="13"/>
      <c r="N5212" s="13"/>
    </row>
    <row r="5213" spans="1:14" ht="15.75" customHeight="1">
      <c r="A5213" s="2"/>
      <c r="B5213" s="2"/>
      <c r="C5213" s="2"/>
      <c r="G5213" s="13"/>
      <c r="I5213" s="13"/>
      <c r="J5213" s="13"/>
      <c r="K5213" s="13"/>
      <c r="M5213" s="13"/>
      <c r="N5213" s="13"/>
    </row>
    <row r="5214" spans="1:14" ht="15.75" customHeight="1">
      <c r="A5214" s="2"/>
      <c r="B5214" s="2"/>
      <c r="C5214" s="2"/>
      <c r="G5214" s="13"/>
      <c r="I5214" s="13"/>
      <c r="J5214" s="13"/>
      <c r="K5214" s="13"/>
      <c r="M5214" s="13"/>
      <c r="N5214" s="13"/>
    </row>
    <row r="5215" spans="1:14" ht="15.75" customHeight="1">
      <c r="A5215" s="2"/>
      <c r="B5215" s="2"/>
      <c r="C5215" s="2"/>
      <c r="G5215" s="13"/>
      <c r="I5215" s="13"/>
      <c r="J5215" s="13"/>
      <c r="K5215" s="13"/>
      <c r="M5215" s="13"/>
      <c r="N5215" s="13"/>
    </row>
    <row r="5216" spans="1:14" ht="15.75" customHeight="1">
      <c r="A5216" s="2"/>
      <c r="B5216" s="2"/>
      <c r="C5216" s="2"/>
      <c r="G5216" s="13"/>
      <c r="I5216" s="13"/>
      <c r="J5216" s="13"/>
      <c r="K5216" s="13"/>
      <c r="M5216" s="13"/>
      <c r="N5216" s="13"/>
    </row>
    <row r="5217" spans="1:14" ht="15.75" customHeight="1">
      <c r="A5217" s="2"/>
      <c r="B5217" s="2"/>
      <c r="C5217" s="2"/>
      <c r="G5217" s="13"/>
      <c r="I5217" s="13"/>
      <c r="J5217" s="13"/>
      <c r="K5217" s="13"/>
      <c r="M5217" s="13"/>
      <c r="N5217" s="13"/>
    </row>
    <row r="5218" spans="1:14" ht="15.75" customHeight="1">
      <c r="A5218" s="2"/>
      <c r="B5218" s="2"/>
      <c r="C5218" s="2"/>
      <c r="G5218" s="13"/>
      <c r="I5218" s="13"/>
      <c r="J5218" s="13"/>
      <c r="K5218" s="13"/>
      <c r="M5218" s="13"/>
      <c r="N5218" s="13"/>
    </row>
    <row r="5219" spans="1:14" ht="15.75" customHeight="1">
      <c r="A5219" s="2"/>
      <c r="B5219" s="2"/>
      <c r="C5219" s="2"/>
      <c r="G5219" s="13"/>
      <c r="I5219" s="13"/>
      <c r="J5219" s="13"/>
      <c r="K5219" s="13"/>
      <c r="M5219" s="13"/>
      <c r="N5219" s="13"/>
    </row>
    <row r="5220" spans="1:14" ht="15.75" customHeight="1">
      <c r="A5220" s="2"/>
      <c r="B5220" s="2"/>
      <c r="C5220" s="2"/>
      <c r="G5220" s="13"/>
      <c r="I5220" s="13"/>
      <c r="J5220" s="13"/>
      <c r="K5220" s="13"/>
      <c r="M5220" s="13"/>
      <c r="N5220" s="13"/>
    </row>
    <row r="5221" spans="1:14" ht="15.75" customHeight="1">
      <c r="A5221" s="2"/>
      <c r="B5221" s="2"/>
      <c r="C5221" s="2"/>
      <c r="G5221" s="13"/>
      <c r="I5221" s="13"/>
      <c r="J5221" s="13"/>
      <c r="K5221" s="13"/>
      <c r="M5221" s="13"/>
      <c r="N5221" s="13"/>
    </row>
    <row r="5222" spans="1:14" ht="15.75" customHeight="1">
      <c r="A5222" s="2"/>
      <c r="B5222" s="2"/>
      <c r="C5222" s="2"/>
      <c r="G5222" s="13"/>
      <c r="I5222" s="13"/>
      <c r="J5222" s="13"/>
      <c r="K5222" s="13"/>
      <c r="M5222" s="13"/>
      <c r="N5222" s="13"/>
    </row>
    <row r="5223" spans="1:14" ht="15.75" customHeight="1">
      <c r="A5223" s="2"/>
      <c r="B5223" s="2"/>
      <c r="C5223" s="2"/>
      <c r="G5223" s="13"/>
      <c r="I5223" s="13"/>
      <c r="J5223" s="13"/>
      <c r="K5223" s="13"/>
      <c r="M5223" s="13"/>
      <c r="N5223" s="13"/>
    </row>
    <row r="5224" spans="1:14" ht="15.75" customHeight="1">
      <c r="A5224" s="2"/>
      <c r="B5224" s="2"/>
      <c r="C5224" s="2"/>
      <c r="G5224" s="13"/>
      <c r="I5224" s="13"/>
      <c r="J5224" s="13"/>
      <c r="K5224" s="13"/>
      <c r="M5224" s="13"/>
      <c r="N5224" s="13"/>
    </row>
    <row r="5225" spans="1:14" ht="15.75" customHeight="1">
      <c r="A5225" s="2"/>
      <c r="B5225" s="2"/>
      <c r="C5225" s="2"/>
      <c r="G5225" s="13"/>
      <c r="I5225" s="13"/>
      <c r="J5225" s="13"/>
      <c r="K5225" s="13"/>
      <c r="M5225" s="13"/>
      <c r="N5225" s="13"/>
    </row>
    <row r="5226" spans="1:14" ht="15.75" customHeight="1">
      <c r="A5226" s="2"/>
      <c r="B5226" s="2"/>
      <c r="C5226" s="2"/>
      <c r="G5226" s="13"/>
      <c r="I5226" s="13"/>
      <c r="J5226" s="13"/>
      <c r="K5226" s="13"/>
      <c r="M5226" s="13"/>
      <c r="N5226" s="13"/>
    </row>
    <row r="5227" spans="1:14" ht="15.75" customHeight="1">
      <c r="A5227" s="2"/>
      <c r="B5227" s="2"/>
      <c r="C5227" s="2"/>
      <c r="G5227" s="13"/>
      <c r="I5227" s="13"/>
      <c r="J5227" s="13"/>
      <c r="K5227" s="13"/>
      <c r="M5227" s="13"/>
      <c r="N5227" s="13"/>
    </row>
    <row r="5228" spans="1:14" ht="15.75" customHeight="1">
      <c r="A5228" s="2"/>
      <c r="B5228" s="2"/>
      <c r="C5228" s="2"/>
      <c r="G5228" s="13"/>
      <c r="I5228" s="13"/>
      <c r="J5228" s="13"/>
      <c r="K5228" s="13"/>
      <c r="M5228" s="13"/>
      <c r="N5228" s="13"/>
    </row>
    <row r="5229" spans="1:14" ht="15.75" customHeight="1">
      <c r="A5229" s="2"/>
      <c r="B5229" s="2"/>
      <c r="C5229" s="2"/>
      <c r="G5229" s="13"/>
      <c r="I5229" s="13"/>
      <c r="J5229" s="13"/>
      <c r="K5229" s="13"/>
      <c r="M5229" s="13"/>
      <c r="N5229" s="13"/>
    </row>
    <row r="5230" spans="1:14" ht="15.75" customHeight="1">
      <c r="A5230" s="2"/>
      <c r="B5230" s="2"/>
      <c r="C5230" s="2"/>
      <c r="G5230" s="13"/>
      <c r="I5230" s="13"/>
      <c r="J5230" s="13"/>
      <c r="K5230" s="13"/>
      <c r="M5230" s="13"/>
      <c r="N5230" s="13"/>
    </row>
    <row r="5231" spans="1:14" ht="15.75" customHeight="1">
      <c r="A5231" s="2"/>
      <c r="B5231" s="2"/>
      <c r="C5231" s="2"/>
      <c r="G5231" s="13"/>
      <c r="I5231" s="13"/>
      <c r="J5231" s="13"/>
      <c r="K5231" s="13"/>
      <c r="M5231" s="13"/>
      <c r="N5231" s="13"/>
    </row>
    <row r="5232" spans="1:14" ht="15.75" customHeight="1">
      <c r="A5232" s="2"/>
      <c r="B5232" s="2"/>
      <c r="C5232" s="2"/>
      <c r="G5232" s="13"/>
      <c r="I5232" s="13"/>
      <c r="J5232" s="13"/>
      <c r="K5232" s="13"/>
      <c r="M5232" s="13"/>
      <c r="N5232" s="13"/>
    </row>
    <row r="5233" spans="1:14" ht="15.75" customHeight="1">
      <c r="A5233" s="2"/>
      <c r="B5233" s="2"/>
      <c r="C5233" s="2"/>
      <c r="G5233" s="13"/>
      <c r="I5233" s="13"/>
      <c r="J5233" s="13"/>
      <c r="K5233" s="13"/>
      <c r="M5233" s="13"/>
      <c r="N5233" s="13"/>
    </row>
    <row r="5234" spans="1:14" ht="15.75" customHeight="1">
      <c r="A5234" s="2"/>
      <c r="B5234" s="2"/>
      <c r="C5234" s="2"/>
      <c r="G5234" s="13"/>
      <c r="I5234" s="13"/>
      <c r="J5234" s="13"/>
      <c r="K5234" s="13"/>
      <c r="M5234" s="13"/>
      <c r="N5234" s="13"/>
    </row>
    <row r="5235" spans="1:14" ht="15.75" customHeight="1">
      <c r="A5235" s="2"/>
      <c r="B5235" s="2"/>
      <c r="C5235" s="2"/>
      <c r="G5235" s="13"/>
      <c r="I5235" s="13"/>
      <c r="J5235" s="13"/>
      <c r="K5235" s="13"/>
      <c r="M5235" s="13"/>
      <c r="N5235" s="13"/>
    </row>
    <row r="5236" spans="1:14" ht="15.75" customHeight="1">
      <c r="A5236" s="2"/>
      <c r="B5236" s="2"/>
      <c r="C5236" s="2"/>
      <c r="G5236" s="13"/>
      <c r="I5236" s="13"/>
      <c r="J5236" s="13"/>
      <c r="K5236" s="13"/>
      <c r="M5236" s="13"/>
      <c r="N5236" s="13"/>
    </row>
    <row r="5237" spans="1:14" ht="15.75" customHeight="1">
      <c r="A5237" s="2"/>
      <c r="B5237" s="2"/>
      <c r="C5237" s="2"/>
      <c r="G5237" s="13"/>
      <c r="I5237" s="13"/>
      <c r="J5237" s="13"/>
      <c r="K5237" s="13"/>
      <c r="M5237" s="13"/>
      <c r="N5237" s="13"/>
    </row>
    <row r="5238" spans="1:14" ht="15.75" customHeight="1">
      <c r="A5238" s="2"/>
      <c r="B5238" s="2"/>
      <c r="C5238" s="2"/>
      <c r="G5238" s="13"/>
      <c r="I5238" s="13"/>
      <c r="J5238" s="13"/>
      <c r="K5238" s="13"/>
      <c r="M5238" s="13"/>
      <c r="N5238" s="13"/>
    </row>
    <row r="5239" spans="1:14" ht="15.75" customHeight="1">
      <c r="A5239" s="2"/>
      <c r="B5239" s="2"/>
      <c r="C5239" s="2"/>
      <c r="G5239" s="13"/>
      <c r="I5239" s="13"/>
      <c r="J5239" s="13"/>
      <c r="K5239" s="13"/>
      <c r="M5239" s="13"/>
      <c r="N5239" s="13"/>
    </row>
    <row r="5240" spans="1:14" ht="15.75" customHeight="1">
      <c r="A5240" s="2"/>
      <c r="B5240" s="2"/>
      <c r="C5240" s="2"/>
      <c r="G5240" s="13"/>
      <c r="I5240" s="13"/>
      <c r="J5240" s="13"/>
      <c r="K5240" s="13"/>
      <c r="M5240" s="13"/>
      <c r="N5240" s="13"/>
    </row>
    <row r="5241" spans="1:14" ht="15.75" customHeight="1">
      <c r="A5241" s="2"/>
      <c r="B5241" s="2"/>
      <c r="C5241" s="2"/>
      <c r="G5241" s="13"/>
      <c r="I5241" s="13"/>
      <c r="J5241" s="13"/>
      <c r="K5241" s="13"/>
      <c r="M5241" s="13"/>
      <c r="N5241" s="13"/>
    </row>
    <row r="5242" spans="1:14" ht="15.75" customHeight="1">
      <c r="A5242" s="2"/>
      <c r="B5242" s="2"/>
      <c r="C5242" s="2"/>
      <c r="G5242" s="13"/>
      <c r="I5242" s="13"/>
      <c r="J5242" s="13"/>
      <c r="K5242" s="13"/>
      <c r="M5242" s="13"/>
      <c r="N5242" s="13"/>
    </row>
    <row r="5243" spans="1:14" ht="15.75" customHeight="1">
      <c r="A5243" s="2"/>
      <c r="B5243" s="2"/>
      <c r="C5243" s="2"/>
      <c r="G5243" s="13"/>
      <c r="I5243" s="13"/>
      <c r="J5243" s="13"/>
      <c r="K5243" s="13"/>
      <c r="M5243" s="13"/>
      <c r="N5243" s="13"/>
    </row>
    <row r="5244" spans="1:14" ht="15.75" customHeight="1">
      <c r="A5244" s="2"/>
      <c r="B5244" s="2"/>
      <c r="C5244" s="2"/>
      <c r="G5244" s="13"/>
      <c r="I5244" s="13"/>
      <c r="J5244" s="13"/>
      <c r="K5244" s="13"/>
      <c r="M5244" s="13"/>
      <c r="N5244" s="13"/>
    </row>
    <row r="5245" spans="1:14" ht="15.75" customHeight="1">
      <c r="A5245" s="2"/>
      <c r="B5245" s="2"/>
      <c r="C5245" s="2"/>
      <c r="G5245" s="13"/>
      <c r="I5245" s="13"/>
      <c r="J5245" s="13"/>
      <c r="K5245" s="13"/>
      <c r="M5245" s="13"/>
      <c r="N5245" s="13"/>
    </row>
    <row r="5246" spans="1:14" ht="15.75" customHeight="1">
      <c r="A5246" s="2"/>
      <c r="B5246" s="2"/>
      <c r="C5246" s="2"/>
      <c r="G5246" s="13"/>
      <c r="I5246" s="13"/>
      <c r="J5246" s="13"/>
      <c r="K5246" s="13"/>
      <c r="M5246" s="13"/>
      <c r="N5246" s="13"/>
    </row>
    <row r="5247" spans="1:14" ht="15.75" customHeight="1">
      <c r="A5247" s="2"/>
      <c r="B5247" s="2"/>
      <c r="C5247" s="2"/>
      <c r="G5247" s="13"/>
      <c r="I5247" s="13"/>
      <c r="J5247" s="13"/>
      <c r="K5247" s="13"/>
      <c r="M5247" s="13"/>
      <c r="N5247" s="13"/>
    </row>
    <row r="5248" spans="1:14" ht="15.75" customHeight="1">
      <c r="A5248" s="2"/>
      <c r="B5248" s="2"/>
      <c r="C5248" s="2"/>
      <c r="G5248" s="13"/>
      <c r="I5248" s="13"/>
      <c r="J5248" s="13"/>
      <c r="K5248" s="13"/>
      <c r="M5248" s="13"/>
      <c r="N5248" s="13"/>
    </row>
    <row r="5249" spans="1:14" ht="15.75" customHeight="1">
      <c r="A5249" s="2"/>
      <c r="B5249" s="2"/>
      <c r="C5249" s="2"/>
      <c r="G5249" s="13"/>
      <c r="I5249" s="13"/>
      <c r="J5249" s="13"/>
      <c r="K5249" s="13"/>
      <c r="M5249" s="13"/>
      <c r="N5249" s="13"/>
    </row>
    <row r="5250" spans="1:14" ht="15.75" customHeight="1">
      <c r="A5250" s="2"/>
      <c r="B5250" s="2"/>
      <c r="C5250" s="2"/>
      <c r="G5250" s="13"/>
      <c r="I5250" s="13"/>
      <c r="J5250" s="13"/>
      <c r="K5250" s="13"/>
      <c r="M5250" s="13"/>
      <c r="N5250" s="13"/>
    </row>
    <row r="5251" spans="1:14" ht="15.75" customHeight="1">
      <c r="A5251" s="2"/>
      <c r="B5251" s="2"/>
      <c r="C5251" s="2"/>
      <c r="G5251" s="13"/>
      <c r="I5251" s="13"/>
      <c r="J5251" s="13"/>
      <c r="K5251" s="13"/>
      <c r="M5251" s="13"/>
      <c r="N5251" s="13"/>
    </row>
    <row r="5252" spans="1:14" ht="15.75" customHeight="1">
      <c r="A5252" s="2"/>
      <c r="B5252" s="2"/>
      <c r="C5252" s="2"/>
      <c r="G5252" s="13"/>
      <c r="I5252" s="13"/>
      <c r="J5252" s="13"/>
      <c r="K5252" s="13"/>
      <c r="M5252" s="13"/>
      <c r="N5252" s="13"/>
    </row>
    <row r="5253" spans="1:14" ht="15.75" customHeight="1">
      <c r="A5253" s="2"/>
      <c r="B5253" s="2"/>
      <c r="C5253" s="2"/>
      <c r="G5253" s="13"/>
      <c r="I5253" s="13"/>
      <c r="J5253" s="13"/>
      <c r="K5253" s="13"/>
      <c r="M5253" s="13"/>
      <c r="N5253" s="13"/>
    </row>
    <row r="5254" spans="1:14" ht="15.75" customHeight="1">
      <c r="A5254" s="2"/>
      <c r="B5254" s="2"/>
      <c r="C5254" s="2"/>
      <c r="G5254" s="13"/>
      <c r="I5254" s="13"/>
      <c r="J5254" s="13"/>
      <c r="K5254" s="13"/>
      <c r="M5254" s="13"/>
      <c r="N5254" s="13"/>
    </row>
    <row r="5255" spans="1:14" ht="15.75" customHeight="1">
      <c r="A5255" s="2"/>
      <c r="B5255" s="2"/>
      <c r="C5255" s="2"/>
      <c r="G5255" s="13"/>
      <c r="I5255" s="13"/>
      <c r="J5255" s="13"/>
      <c r="K5255" s="13"/>
      <c r="M5255" s="13"/>
      <c r="N5255" s="13"/>
    </row>
    <row r="5256" spans="1:14" ht="15.75" customHeight="1">
      <c r="A5256" s="2"/>
      <c r="B5256" s="2"/>
      <c r="C5256" s="2"/>
      <c r="G5256" s="13"/>
      <c r="I5256" s="13"/>
      <c r="J5256" s="13"/>
      <c r="K5256" s="13"/>
      <c r="M5256" s="13"/>
      <c r="N5256" s="13"/>
    </row>
    <row r="5257" spans="1:14" ht="15.75" customHeight="1">
      <c r="A5257" s="2"/>
      <c r="B5257" s="2"/>
      <c r="C5257" s="2"/>
      <c r="G5257" s="13"/>
      <c r="I5257" s="13"/>
      <c r="J5257" s="13"/>
      <c r="K5257" s="13"/>
      <c r="M5257" s="13"/>
      <c r="N5257" s="13"/>
    </row>
    <row r="5258" spans="1:14" ht="15.75" customHeight="1">
      <c r="A5258" s="2"/>
      <c r="B5258" s="2"/>
      <c r="C5258" s="2"/>
      <c r="G5258" s="13"/>
      <c r="I5258" s="13"/>
      <c r="J5258" s="13"/>
      <c r="K5258" s="13"/>
      <c r="M5258" s="13"/>
      <c r="N5258" s="13"/>
    </row>
    <row r="5259" spans="1:14" ht="15.75" customHeight="1">
      <c r="A5259" s="2"/>
      <c r="B5259" s="2"/>
      <c r="C5259" s="2"/>
      <c r="G5259" s="13"/>
      <c r="I5259" s="13"/>
      <c r="J5259" s="13"/>
      <c r="K5259" s="13"/>
      <c r="M5259" s="13"/>
      <c r="N5259" s="13"/>
    </row>
    <row r="5260" spans="1:14" ht="15.75" customHeight="1">
      <c r="A5260" s="2"/>
      <c r="B5260" s="2"/>
      <c r="C5260" s="2"/>
      <c r="G5260" s="13"/>
      <c r="I5260" s="13"/>
      <c r="J5260" s="13"/>
      <c r="K5260" s="13"/>
      <c r="M5260" s="13"/>
      <c r="N5260" s="13"/>
    </row>
    <row r="5261" spans="1:14" ht="15.75" customHeight="1">
      <c r="A5261" s="2"/>
      <c r="B5261" s="2"/>
      <c r="C5261" s="2"/>
      <c r="G5261" s="13"/>
      <c r="I5261" s="13"/>
      <c r="J5261" s="13"/>
      <c r="K5261" s="13"/>
      <c r="M5261" s="13"/>
      <c r="N5261" s="13"/>
    </row>
    <row r="5262" spans="1:14" ht="15.75" customHeight="1">
      <c r="A5262" s="2"/>
      <c r="B5262" s="2"/>
      <c r="C5262" s="2"/>
      <c r="G5262" s="13"/>
      <c r="I5262" s="13"/>
      <c r="J5262" s="13"/>
      <c r="K5262" s="13"/>
      <c r="M5262" s="13"/>
      <c r="N5262" s="13"/>
    </row>
    <row r="5263" spans="1:14" ht="15.75" customHeight="1">
      <c r="A5263" s="2"/>
      <c r="B5263" s="2"/>
      <c r="C5263" s="2"/>
      <c r="G5263" s="13"/>
      <c r="I5263" s="13"/>
      <c r="J5263" s="13"/>
      <c r="K5263" s="13"/>
      <c r="M5263" s="13"/>
      <c r="N5263" s="13"/>
    </row>
    <row r="5264" spans="1:14" ht="15.75" customHeight="1">
      <c r="A5264" s="2"/>
      <c r="B5264" s="2"/>
      <c r="C5264" s="2"/>
      <c r="G5264" s="13"/>
      <c r="I5264" s="13"/>
      <c r="J5264" s="13"/>
      <c r="K5264" s="13"/>
      <c r="M5264" s="13"/>
      <c r="N5264" s="13"/>
    </row>
    <row r="5265" spans="1:14" ht="15.75" customHeight="1">
      <c r="A5265" s="2"/>
      <c r="B5265" s="2"/>
      <c r="C5265" s="2"/>
      <c r="G5265" s="13"/>
      <c r="I5265" s="13"/>
      <c r="J5265" s="13"/>
      <c r="K5265" s="13"/>
      <c r="M5265" s="13"/>
      <c r="N5265" s="13"/>
    </row>
    <row r="5266" spans="1:14" ht="15.75" customHeight="1">
      <c r="A5266" s="2"/>
      <c r="B5266" s="2"/>
      <c r="C5266" s="2"/>
      <c r="G5266" s="13"/>
      <c r="I5266" s="13"/>
      <c r="J5266" s="13"/>
      <c r="K5266" s="13"/>
      <c r="M5266" s="13"/>
      <c r="N5266" s="13"/>
    </row>
    <row r="5267" spans="1:14" ht="15.75" customHeight="1">
      <c r="A5267" s="2"/>
      <c r="B5267" s="2"/>
      <c r="C5267" s="2"/>
      <c r="G5267" s="13"/>
      <c r="I5267" s="13"/>
      <c r="J5267" s="13"/>
      <c r="K5267" s="13"/>
      <c r="M5267" s="13"/>
      <c r="N5267" s="13"/>
    </row>
    <row r="5268" spans="1:14" ht="15.75" customHeight="1">
      <c r="A5268" s="2"/>
      <c r="B5268" s="2"/>
      <c r="C5268" s="2"/>
      <c r="G5268" s="13"/>
      <c r="I5268" s="13"/>
      <c r="J5268" s="13"/>
      <c r="K5268" s="13"/>
      <c r="M5268" s="13"/>
      <c r="N5268" s="13"/>
    </row>
    <row r="5269" spans="1:14" ht="15.75" customHeight="1">
      <c r="A5269" s="2"/>
      <c r="B5269" s="2"/>
      <c r="C5269" s="2"/>
      <c r="G5269" s="13"/>
      <c r="I5269" s="13"/>
      <c r="J5269" s="13"/>
      <c r="K5269" s="13"/>
      <c r="M5269" s="13"/>
      <c r="N5269" s="13"/>
    </row>
    <row r="5270" spans="1:14" ht="15.75" customHeight="1">
      <c r="A5270" s="2"/>
      <c r="B5270" s="2"/>
      <c r="C5270" s="2"/>
      <c r="G5270" s="13"/>
      <c r="I5270" s="13"/>
      <c r="J5270" s="13"/>
      <c r="K5270" s="13"/>
      <c r="M5270" s="13"/>
      <c r="N5270" s="13"/>
    </row>
    <row r="5271" spans="1:14" ht="15.75" customHeight="1">
      <c r="A5271" s="2"/>
      <c r="B5271" s="2"/>
      <c r="C5271" s="2"/>
      <c r="G5271" s="13"/>
      <c r="I5271" s="13"/>
      <c r="J5271" s="13"/>
      <c r="K5271" s="13"/>
      <c r="M5271" s="13"/>
      <c r="N5271" s="13"/>
    </row>
    <row r="5272" spans="1:14" ht="15.75" customHeight="1">
      <c r="A5272" s="2"/>
      <c r="B5272" s="2"/>
      <c r="C5272" s="2"/>
      <c r="G5272" s="13"/>
      <c r="I5272" s="13"/>
      <c r="J5272" s="13"/>
      <c r="K5272" s="13"/>
      <c r="M5272" s="13"/>
      <c r="N5272" s="13"/>
    </row>
    <row r="5273" spans="1:14" ht="15.75" customHeight="1">
      <c r="A5273" s="2"/>
      <c r="B5273" s="2"/>
      <c r="C5273" s="2"/>
      <c r="G5273" s="13"/>
      <c r="I5273" s="13"/>
      <c r="J5273" s="13"/>
      <c r="K5273" s="13"/>
      <c r="M5273" s="13"/>
      <c r="N5273" s="13"/>
    </row>
    <row r="5274" spans="1:14" ht="15.75" customHeight="1">
      <c r="A5274" s="2"/>
      <c r="B5274" s="2"/>
      <c r="C5274" s="2"/>
      <c r="G5274" s="13"/>
      <c r="I5274" s="13"/>
      <c r="J5274" s="13"/>
      <c r="K5274" s="13"/>
      <c r="M5274" s="13"/>
      <c r="N5274" s="13"/>
    </row>
    <row r="5275" spans="1:14" ht="15.75" customHeight="1">
      <c r="A5275" s="2"/>
      <c r="B5275" s="2"/>
      <c r="C5275" s="2"/>
      <c r="G5275" s="13"/>
      <c r="I5275" s="13"/>
      <c r="J5275" s="13"/>
      <c r="K5275" s="13"/>
      <c r="M5275" s="13"/>
      <c r="N5275" s="13"/>
    </row>
    <row r="5276" spans="1:14" ht="15.75" customHeight="1">
      <c r="A5276" s="2"/>
      <c r="B5276" s="2"/>
      <c r="C5276" s="2"/>
      <c r="G5276" s="13"/>
      <c r="I5276" s="13"/>
      <c r="J5276" s="13"/>
      <c r="K5276" s="13"/>
      <c r="M5276" s="13"/>
      <c r="N5276" s="13"/>
    </row>
    <row r="5277" spans="1:14" ht="15.75" customHeight="1">
      <c r="A5277" s="2"/>
      <c r="B5277" s="2"/>
      <c r="C5277" s="2"/>
      <c r="G5277" s="13"/>
      <c r="I5277" s="13"/>
      <c r="J5277" s="13"/>
      <c r="K5277" s="13"/>
      <c r="M5277" s="13"/>
      <c r="N5277" s="13"/>
    </row>
    <row r="5278" spans="1:14" ht="15.75" customHeight="1">
      <c r="A5278" s="2"/>
      <c r="B5278" s="2"/>
      <c r="C5278" s="2"/>
      <c r="G5278" s="13"/>
      <c r="I5278" s="13"/>
      <c r="J5278" s="13"/>
      <c r="K5278" s="13"/>
      <c r="M5278" s="13"/>
      <c r="N5278" s="13"/>
    </row>
    <row r="5279" spans="1:14" ht="15.75" customHeight="1">
      <c r="A5279" s="2"/>
      <c r="B5279" s="2"/>
      <c r="C5279" s="2"/>
      <c r="G5279" s="13"/>
      <c r="I5279" s="13"/>
      <c r="J5279" s="13"/>
      <c r="K5279" s="13"/>
      <c r="M5279" s="13"/>
      <c r="N5279" s="13"/>
    </row>
    <row r="5280" spans="1:14" ht="15.75" customHeight="1">
      <c r="A5280" s="2"/>
      <c r="B5280" s="2"/>
      <c r="C5280" s="2"/>
      <c r="G5280" s="13"/>
      <c r="I5280" s="13"/>
      <c r="J5280" s="13"/>
      <c r="K5280" s="13"/>
      <c r="M5280" s="13"/>
      <c r="N5280" s="13"/>
    </row>
    <row r="5281" spans="1:14" ht="15.75" customHeight="1">
      <c r="A5281" s="2"/>
      <c r="B5281" s="2"/>
      <c r="C5281" s="2"/>
      <c r="G5281" s="13"/>
      <c r="I5281" s="13"/>
      <c r="J5281" s="13"/>
      <c r="K5281" s="13"/>
      <c r="M5281" s="13"/>
      <c r="N5281" s="13"/>
    </row>
    <row r="5282" spans="1:14" ht="15.75" customHeight="1">
      <c r="A5282" s="2"/>
      <c r="B5282" s="2"/>
      <c r="C5282" s="2"/>
      <c r="G5282" s="13"/>
      <c r="I5282" s="13"/>
      <c r="J5282" s="13"/>
      <c r="K5282" s="13"/>
      <c r="M5282" s="13"/>
      <c r="N5282" s="13"/>
    </row>
    <row r="5283" spans="1:14" ht="15.75" customHeight="1">
      <c r="A5283" s="2"/>
      <c r="B5283" s="2"/>
      <c r="C5283" s="2"/>
      <c r="G5283" s="13"/>
      <c r="I5283" s="13"/>
      <c r="J5283" s="13"/>
      <c r="K5283" s="13"/>
      <c r="M5283" s="13"/>
      <c r="N5283" s="13"/>
    </row>
    <row r="5284" spans="1:14" ht="15.75" customHeight="1">
      <c r="A5284" s="2"/>
      <c r="B5284" s="2"/>
      <c r="C5284" s="2"/>
      <c r="G5284" s="13"/>
      <c r="I5284" s="13"/>
      <c r="J5284" s="13"/>
      <c r="K5284" s="13"/>
      <c r="M5284" s="13"/>
      <c r="N5284" s="13"/>
    </row>
    <row r="5285" spans="1:14" ht="15.75" customHeight="1">
      <c r="A5285" s="2"/>
      <c r="B5285" s="2"/>
      <c r="C5285" s="2"/>
      <c r="G5285" s="13"/>
      <c r="I5285" s="13"/>
      <c r="J5285" s="13"/>
      <c r="K5285" s="13"/>
      <c r="M5285" s="13"/>
      <c r="N5285" s="13"/>
    </row>
    <row r="5286" spans="1:14" ht="15.75" customHeight="1">
      <c r="A5286" s="2"/>
      <c r="B5286" s="2"/>
      <c r="C5286" s="2"/>
      <c r="G5286" s="13"/>
      <c r="I5286" s="13"/>
      <c r="J5286" s="13"/>
      <c r="K5286" s="13"/>
      <c r="M5286" s="13"/>
      <c r="N5286" s="13"/>
    </row>
    <row r="5287" spans="1:14" ht="15.75" customHeight="1">
      <c r="A5287" s="2"/>
      <c r="B5287" s="2"/>
      <c r="C5287" s="2"/>
      <c r="G5287" s="13"/>
      <c r="I5287" s="13"/>
      <c r="J5287" s="13"/>
      <c r="K5287" s="13"/>
      <c r="M5287" s="13"/>
      <c r="N5287" s="13"/>
    </row>
    <row r="5288" spans="1:14" ht="15.75" customHeight="1">
      <c r="A5288" s="2"/>
      <c r="B5288" s="2"/>
      <c r="C5288" s="2"/>
      <c r="G5288" s="13"/>
      <c r="I5288" s="13"/>
      <c r="J5288" s="13"/>
      <c r="K5288" s="13"/>
      <c r="M5288" s="13"/>
      <c r="N5288" s="13"/>
    </row>
    <row r="5289" spans="1:14" ht="15.75" customHeight="1">
      <c r="A5289" s="2"/>
      <c r="B5289" s="2"/>
      <c r="C5289" s="2"/>
      <c r="G5289" s="13"/>
      <c r="I5289" s="13"/>
      <c r="J5289" s="13"/>
      <c r="K5289" s="13"/>
      <c r="M5289" s="13"/>
      <c r="N5289" s="13"/>
    </row>
    <row r="5290" spans="1:14" ht="15.75" customHeight="1">
      <c r="A5290" s="2"/>
      <c r="B5290" s="2"/>
      <c r="C5290" s="2"/>
      <c r="G5290" s="13"/>
      <c r="I5290" s="13"/>
      <c r="J5290" s="13"/>
      <c r="K5290" s="13"/>
      <c r="M5290" s="13"/>
      <c r="N5290" s="13"/>
    </row>
    <row r="5291" spans="1:14" ht="15.75" customHeight="1">
      <c r="A5291" s="2"/>
      <c r="B5291" s="2"/>
      <c r="C5291" s="2"/>
      <c r="G5291" s="13"/>
      <c r="I5291" s="13"/>
      <c r="J5291" s="13"/>
      <c r="K5291" s="13"/>
      <c r="M5291" s="13"/>
      <c r="N5291" s="13"/>
    </row>
    <row r="5292" spans="1:14" ht="15.75" customHeight="1">
      <c r="A5292" s="2"/>
      <c r="B5292" s="2"/>
      <c r="C5292" s="2"/>
      <c r="G5292" s="13"/>
      <c r="I5292" s="13"/>
      <c r="J5292" s="13"/>
      <c r="K5292" s="13"/>
      <c r="M5292" s="13"/>
      <c r="N5292" s="13"/>
    </row>
    <row r="5293" spans="1:14" ht="15.75" customHeight="1">
      <c r="A5293" s="2"/>
      <c r="B5293" s="2"/>
      <c r="C5293" s="2"/>
      <c r="G5293" s="13"/>
      <c r="I5293" s="13"/>
      <c r="J5293" s="13"/>
      <c r="K5293" s="13"/>
      <c r="M5293" s="13"/>
      <c r="N5293" s="13"/>
    </row>
    <row r="5294" spans="1:14" ht="15.75" customHeight="1">
      <c r="A5294" s="2"/>
      <c r="B5294" s="2"/>
      <c r="C5294" s="2"/>
      <c r="G5294" s="13"/>
      <c r="I5294" s="13"/>
      <c r="J5294" s="13"/>
      <c r="K5294" s="13"/>
      <c r="M5294" s="13"/>
      <c r="N5294" s="13"/>
    </row>
    <row r="5295" spans="1:14" ht="15.75" customHeight="1">
      <c r="A5295" s="2"/>
      <c r="B5295" s="2"/>
      <c r="C5295" s="2"/>
      <c r="G5295" s="13"/>
      <c r="I5295" s="13"/>
      <c r="J5295" s="13"/>
      <c r="K5295" s="13"/>
      <c r="M5295" s="13"/>
      <c r="N5295" s="13"/>
    </row>
    <row r="5296" spans="1:14" ht="15.75" customHeight="1">
      <c r="A5296" s="2"/>
      <c r="B5296" s="2"/>
      <c r="C5296" s="2"/>
      <c r="G5296" s="13"/>
      <c r="I5296" s="13"/>
      <c r="J5296" s="13"/>
      <c r="K5296" s="13"/>
      <c r="M5296" s="13"/>
      <c r="N5296" s="13"/>
    </row>
    <row r="5297" spans="1:14" ht="15.75" customHeight="1">
      <c r="A5297" s="2"/>
      <c r="B5297" s="2"/>
      <c r="C5297" s="2"/>
      <c r="G5297" s="13"/>
      <c r="I5297" s="13"/>
      <c r="J5297" s="13"/>
      <c r="K5297" s="13"/>
      <c r="M5297" s="13"/>
      <c r="N5297" s="13"/>
    </row>
    <row r="5298" spans="1:14" ht="15.75" customHeight="1">
      <c r="A5298" s="2"/>
      <c r="B5298" s="2"/>
      <c r="C5298" s="2"/>
      <c r="G5298" s="13"/>
      <c r="I5298" s="13"/>
      <c r="J5298" s="13"/>
      <c r="K5298" s="13"/>
      <c r="M5298" s="13"/>
      <c r="N5298" s="13"/>
    </row>
    <row r="5299" spans="1:14" ht="15.75" customHeight="1">
      <c r="A5299" s="2"/>
      <c r="B5299" s="2"/>
      <c r="C5299" s="2"/>
      <c r="G5299" s="13"/>
      <c r="I5299" s="13"/>
      <c r="J5299" s="13"/>
      <c r="K5299" s="13"/>
      <c r="M5299" s="13"/>
      <c r="N5299" s="13"/>
    </row>
    <row r="5300" spans="1:14" ht="15.75" customHeight="1">
      <c r="A5300" s="2"/>
      <c r="B5300" s="2"/>
      <c r="C5300" s="2"/>
      <c r="G5300" s="13"/>
      <c r="I5300" s="13"/>
      <c r="J5300" s="13"/>
      <c r="K5300" s="13"/>
      <c r="M5300" s="13"/>
      <c r="N5300" s="13"/>
    </row>
    <row r="5301" spans="1:14" ht="15.75" customHeight="1">
      <c r="A5301" s="2"/>
      <c r="B5301" s="2"/>
      <c r="C5301" s="2"/>
      <c r="G5301" s="13"/>
      <c r="I5301" s="13"/>
      <c r="J5301" s="13"/>
      <c r="K5301" s="13"/>
      <c r="M5301" s="13"/>
      <c r="N5301" s="13"/>
    </row>
    <row r="5302" spans="1:14" ht="15.75" customHeight="1">
      <c r="A5302" s="2"/>
      <c r="B5302" s="2"/>
      <c r="C5302" s="2"/>
      <c r="G5302" s="13"/>
      <c r="I5302" s="13"/>
      <c r="J5302" s="13"/>
      <c r="K5302" s="13"/>
      <c r="M5302" s="13"/>
      <c r="N5302" s="13"/>
    </row>
    <row r="5303" spans="1:14" ht="15.75" customHeight="1">
      <c r="A5303" s="2"/>
      <c r="B5303" s="2"/>
      <c r="C5303" s="2"/>
      <c r="G5303" s="13"/>
      <c r="I5303" s="13"/>
      <c r="J5303" s="13"/>
      <c r="K5303" s="13"/>
      <c r="M5303" s="13"/>
      <c r="N5303" s="13"/>
    </row>
    <row r="5304" spans="1:14" ht="15.75" customHeight="1">
      <c r="A5304" s="2"/>
      <c r="B5304" s="2"/>
      <c r="C5304" s="2"/>
      <c r="G5304" s="13"/>
      <c r="I5304" s="13"/>
      <c r="J5304" s="13"/>
      <c r="K5304" s="13"/>
      <c r="M5304" s="13"/>
      <c r="N5304" s="13"/>
    </row>
    <row r="5305" spans="1:14" ht="15.75" customHeight="1">
      <c r="A5305" s="2"/>
      <c r="B5305" s="2"/>
      <c r="C5305" s="2"/>
      <c r="G5305" s="13"/>
      <c r="I5305" s="13"/>
      <c r="J5305" s="13"/>
      <c r="K5305" s="13"/>
      <c r="M5305" s="13"/>
      <c r="N5305" s="13"/>
    </row>
    <row r="5306" spans="1:14" ht="15.75" customHeight="1">
      <c r="A5306" s="2"/>
      <c r="B5306" s="2"/>
      <c r="C5306" s="2"/>
      <c r="G5306" s="13"/>
      <c r="I5306" s="13"/>
      <c r="J5306" s="13"/>
      <c r="K5306" s="13"/>
      <c r="M5306" s="13"/>
      <c r="N5306" s="13"/>
    </row>
    <row r="5307" spans="1:14" ht="15.75" customHeight="1">
      <c r="A5307" s="2"/>
      <c r="B5307" s="2"/>
      <c r="C5307" s="2"/>
      <c r="G5307" s="13"/>
      <c r="I5307" s="13"/>
      <c r="J5307" s="13"/>
      <c r="K5307" s="13"/>
      <c r="M5307" s="13"/>
      <c r="N5307" s="13"/>
    </row>
    <row r="5308" spans="1:14" ht="15.75" customHeight="1">
      <c r="A5308" s="2"/>
      <c r="B5308" s="2"/>
      <c r="C5308" s="2"/>
      <c r="G5308" s="13"/>
      <c r="I5308" s="13"/>
      <c r="J5308" s="13"/>
      <c r="K5308" s="13"/>
      <c r="M5308" s="13"/>
      <c r="N5308" s="13"/>
    </row>
    <row r="5309" spans="1:14" ht="15.75" customHeight="1">
      <c r="A5309" s="2"/>
      <c r="B5309" s="2"/>
      <c r="C5309" s="2"/>
      <c r="G5309" s="13"/>
      <c r="I5309" s="13"/>
      <c r="J5309" s="13"/>
      <c r="K5309" s="13"/>
      <c r="M5309" s="13"/>
      <c r="N5309" s="13"/>
    </row>
    <row r="5310" spans="1:14" ht="15.75" customHeight="1">
      <c r="A5310" s="2"/>
      <c r="B5310" s="2"/>
      <c r="C5310" s="2"/>
      <c r="G5310" s="13"/>
      <c r="I5310" s="13"/>
      <c r="J5310" s="13"/>
      <c r="K5310" s="13"/>
      <c r="M5310" s="13"/>
      <c r="N5310" s="13"/>
    </row>
    <row r="5311" spans="1:14" ht="15.75" customHeight="1">
      <c r="A5311" s="2"/>
      <c r="B5311" s="2"/>
      <c r="C5311" s="2"/>
      <c r="G5311" s="13"/>
      <c r="I5311" s="13"/>
      <c r="J5311" s="13"/>
      <c r="K5311" s="13"/>
      <c r="M5311" s="13"/>
      <c r="N5311" s="13"/>
    </row>
    <row r="5312" spans="1:14" ht="15.75" customHeight="1">
      <c r="A5312" s="2"/>
      <c r="B5312" s="2"/>
      <c r="C5312" s="2"/>
      <c r="G5312" s="13"/>
      <c r="I5312" s="13"/>
      <c r="J5312" s="13"/>
      <c r="K5312" s="13"/>
      <c r="M5312" s="13"/>
      <c r="N5312" s="13"/>
    </row>
    <row r="5313" spans="1:14" ht="15.75" customHeight="1">
      <c r="A5313" s="2"/>
      <c r="B5313" s="2"/>
      <c r="C5313" s="2"/>
      <c r="G5313" s="13"/>
      <c r="I5313" s="13"/>
      <c r="J5313" s="13"/>
      <c r="K5313" s="13"/>
      <c r="M5313" s="13"/>
      <c r="N5313" s="13"/>
    </row>
    <row r="5314" spans="1:14" ht="15.75" customHeight="1">
      <c r="A5314" s="2"/>
      <c r="B5314" s="2"/>
      <c r="C5314" s="2"/>
      <c r="G5314" s="13"/>
      <c r="I5314" s="13"/>
      <c r="J5314" s="13"/>
      <c r="K5314" s="13"/>
      <c r="M5314" s="13"/>
      <c r="N5314" s="13"/>
    </row>
    <row r="5315" spans="1:14" ht="15.75" customHeight="1">
      <c r="A5315" s="2"/>
      <c r="B5315" s="2"/>
      <c r="C5315" s="2"/>
      <c r="G5315" s="13"/>
      <c r="I5315" s="13"/>
      <c r="J5315" s="13"/>
      <c r="K5315" s="13"/>
      <c r="M5315" s="13"/>
      <c r="N5315" s="13"/>
    </row>
    <row r="5316" spans="1:14" ht="15.75" customHeight="1">
      <c r="A5316" s="2"/>
      <c r="B5316" s="2"/>
      <c r="C5316" s="2"/>
      <c r="G5316" s="13"/>
      <c r="I5316" s="13"/>
      <c r="J5316" s="13"/>
      <c r="K5316" s="13"/>
      <c r="M5316" s="13"/>
      <c r="N5316" s="13"/>
    </row>
    <row r="5317" spans="1:14" ht="15.75" customHeight="1">
      <c r="A5317" s="2"/>
      <c r="B5317" s="2"/>
      <c r="C5317" s="2"/>
      <c r="G5317" s="13"/>
      <c r="I5317" s="13"/>
      <c r="J5317" s="13"/>
      <c r="K5317" s="13"/>
      <c r="M5317" s="13"/>
      <c r="N5317" s="13"/>
    </row>
    <row r="5318" spans="1:14" ht="15.75" customHeight="1">
      <c r="A5318" s="2"/>
      <c r="B5318" s="2"/>
      <c r="C5318" s="2"/>
      <c r="G5318" s="13"/>
      <c r="I5318" s="13"/>
      <c r="J5318" s="13"/>
      <c r="K5318" s="13"/>
      <c r="M5318" s="13"/>
      <c r="N5318" s="13"/>
    </row>
    <row r="5319" spans="1:14" ht="15.75" customHeight="1">
      <c r="A5319" s="2"/>
      <c r="B5319" s="2"/>
      <c r="C5319" s="2"/>
      <c r="G5319" s="13"/>
      <c r="I5319" s="13"/>
      <c r="J5319" s="13"/>
      <c r="K5319" s="13"/>
      <c r="M5319" s="13"/>
      <c r="N5319" s="13"/>
    </row>
    <row r="5320" spans="1:14" ht="15.75" customHeight="1">
      <c r="A5320" s="2"/>
      <c r="B5320" s="2"/>
      <c r="C5320" s="2"/>
      <c r="G5320" s="13"/>
      <c r="I5320" s="13"/>
      <c r="J5320" s="13"/>
      <c r="K5320" s="13"/>
      <c r="M5320" s="13"/>
      <c r="N5320" s="13"/>
    </row>
    <row r="5321" spans="1:14" ht="15.75" customHeight="1">
      <c r="A5321" s="2"/>
      <c r="B5321" s="2"/>
      <c r="C5321" s="2"/>
      <c r="G5321" s="13"/>
      <c r="I5321" s="13"/>
      <c r="J5321" s="13"/>
      <c r="K5321" s="13"/>
      <c r="M5321" s="13"/>
      <c r="N5321" s="13"/>
    </row>
    <row r="5322" spans="1:14" ht="15.75" customHeight="1">
      <c r="A5322" s="2"/>
      <c r="B5322" s="2"/>
      <c r="C5322" s="2"/>
      <c r="G5322" s="13"/>
      <c r="I5322" s="13"/>
      <c r="J5322" s="13"/>
      <c r="K5322" s="13"/>
      <c r="M5322" s="13"/>
      <c r="N5322" s="13"/>
    </row>
    <row r="5323" spans="1:14" ht="15.75" customHeight="1">
      <c r="A5323" s="2"/>
      <c r="B5323" s="2"/>
      <c r="C5323" s="2"/>
      <c r="G5323" s="13"/>
      <c r="I5323" s="13"/>
      <c r="J5323" s="13"/>
      <c r="K5323" s="13"/>
      <c r="M5323" s="13"/>
      <c r="N5323" s="13"/>
    </row>
    <row r="5324" spans="1:14" ht="15.75" customHeight="1">
      <c r="A5324" s="2"/>
      <c r="B5324" s="2"/>
      <c r="C5324" s="2"/>
      <c r="G5324" s="13"/>
      <c r="I5324" s="13"/>
      <c r="J5324" s="13"/>
      <c r="K5324" s="13"/>
      <c r="M5324" s="13"/>
      <c r="N5324" s="13"/>
    </row>
    <row r="5325" spans="1:14" ht="15.75" customHeight="1">
      <c r="A5325" s="2"/>
      <c r="B5325" s="2"/>
      <c r="C5325" s="2"/>
      <c r="G5325" s="13"/>
      <c r="I5325" s="13"/>
      <c r="J5325" s="13"/>
      <c r="K5325" s="13"/>
      <c r="M5325" s="13"/>
      <c r="N5325" s="13"/>
    </row>
    <row r="5326" spans="1:14" ht="15.75" customHeight="1">
      <c r="A5326" s="2"/>
      <c r="B5326" s="2"/>
      <c r="C5326" s="2"/>
      <c r="G5326" s="13"/>
      <c r="I5326" s="13"/>
      <c r="J5326" s="13"/>
      <c r="K5326" s="13"/>
      <c r="M5326" s="13"/>
      <c r="N5326" s="13"/>
    </row>
    <row r="5327" spans="1:14" ht="15.75" customHeight="1">
      <c r="A5327" s="2"/>
      <c r="B5327" s="2"/>
      <c r="C5327" s="2"/>
      <c r="G5327" s="13"/>
      <c r="I5327" s="13"/>
      <c r="J5327" s="13"/>
      <c r="K5327" s="13"/>
      <c r="M5327" s="13"/>
      <c r="N5327" s="13"/>
    </row>
    <row r="5328" spans="1:14" ht="15.75" customHeight="1">
      <c r="A5328" s="2"/>
      <c r="B5328" s="2"/>
      <c r="C5328" s="2"/>
      <c r="G5328" s="13"/>
      <c r="I5328" s="13"/>
      <c r="J5328" s="13"/>
      <c r="K5328" s="13"/>
      <c r="M5328" s="13"/>
      <c r="N5328" s="13"/>
    </row>
    <row r="5329" spans="1:14" ht="15.75" customHeight="1">
      <c r="A5329" s="2"/>
      <c r="B5329" s="2"/>
      <c r="C5329" s="2"/>
      <c r="G5329" s="13"/>
      <c r="I5329" s="13"/>
      <c r="J5329" s="13"/>
      <c r="K5329" s="13"/>
      <c r="M5329" s="13"/>
      <c r="N5329" s="13"/>
    </row>
    <row r="5330" spans="1:14" ht="15.75" customHeight="1">
      <c r="A5330" s="2"/>
      <c r="B5330" s="2"/>
      <c r="C5330" s="2"/>
      <c r="G5330" s="13"/>
      <c r="I5330" s="13"/>
      <c r="J5330" s="13"/>
      <c r="K5330" s="13"/>
      <c r="M5330" s="13"/>
      <c r="N5330" s="13"/>
    </row>
    <row r="5331" spans="1:14" ht="15.75" customHeight="1">
      <c r="A5331" s="2"/>
      <c r="B5331" s="2"/>
      <c r="C5331" s="2"/>
      <c r="G5331" s="13"/>
      <c r="I5331" s="13"/>
      <c r="J5331" s="13"/>
      <c r="K5331" s="13"/>
      <c r="M5331" s="13"/>
      <c r="N5331" s="13"/>
    </row>
    <row r="5332" spans="1:14" ht="15.75" customHeight="1">
      <c r="A5332" s="2"/>
      <c r="B5332" s="2"/>
      <c r="C5332" s="2"/>
      <c r="G5332" s="13"/>
      <c r="I5332" s="13"/>
      <c r="J5332" s="13"/>
      <c r="K5332" s="13"/>
      <c r="M5332" s="13"/>
      <c r="N5332" s="13"/>
    </row>
    <row r="5333" spans="1:14" ht="15.75" customHeight="1">
      <c r="A5333" s="2"/>
      <c r="B5333" s="2"/>
      <c r="C5333" s="2"/>
      <c r="G5333" s="13"/>
      <c r="I5333" s="13"/>
      <c r="J5333" s="13"/>
      <c r="K5333" s="13"/>
      <c r="M5333" s="13"/>
      <c r="N5333" s="13"/>
    </row>
    <row r="5334" spans="1:14" ht="15.75" customHeight="1">
      <c r="A5334" s="2"/>
      <c r="B5334" s="2"/>
      <c r="C5334" s="2"/>
      <c r="G5334" s="13"/>
      <c r="I5334" s="13"/>
      <c r="J5334" s="13"/>
      <c r="K5334" s="13"/>
      <c r="M5334" s="13"/>
      <c r="N5334" s="13"/>
    </row>
    <row r="5335" spans="1:14" ht="15.75" customHeight="1">
      <c r="A5335" s="2"/>
      <c r="B5335" s="2"/>
      <c r="C5335" s="2"/>
      <c r="G5335" s="13"/>
      <c r="I5335" s="13"/>
      <c r="J5335" s="13"/>
      <c r="K5335" s="13"/>
      <c r="M5335" s="13"/>
      <c r="N5335" s="13"/>
    </row>
    <row r="5336" spans="1:14" ht="15.75" customHeight="1">
      <c r="A5336" s="2"/>
      <c r="B5336" s="2"/>
      <c r="C5336" s="2"/>
      <c r="G5336" s="13"/>
      <c r="I5336" s="13"/>
      <c r="J5336" s="13"/>
      <c r="K5336" s="13"/>
      <c r="M5336" s="13"/>
      <c r="N5336" s="13"/>
    </row>
    <row r="5337" spans="1:14" ht="15.75" customHeight="1">
      <c r="A5337" s="2"/>
      <c r="B5337" s="2"/>
      <c r="C5337" s="2"/>
      <c r="G5337" s="13"/>
      <c r="I5337" s="13"/>
      <c r="J5337" s="13"/>
      <c r="K5337" s="13"/>
      <c r="M5337" s="13"/>
      <c r="N5337" s="13"/>
    </row>
    <row r="5338" spans="1:14" ht="15.75" customHeight="1">
      <c r="A5338" s="2"/>
      <c r="B5338" s="2"/>
      <c r="C5338" s="2"/>
      <c r="G5338" s="13"/>
      <c r="I5338" s="13"/>
      <c r="J5338" s="13"/>
      <c r="K5338" s="13"/>
      <c r="M5338" s="13"/>
      <c r="N5338" s="13"/>
    </row>
    <row r="5339" spans="1:14" ht="15.75" customHeight="1">
      <c r="A5339" s="2"/>
      <c r="B5339" s="2"/>
      <c r="C5339" s="2"/>
      <c r="G5339" s="13"/>
      <c r="I5339" s="13"/>
      <c r="J5339" s="13"/>
      <c r="K5339" s="13"/>
      <c r="M5339" s="13"/>
      <c r="N5339" s="13"/>
    </row>
    <row r="5340" spans="1:14" ht="15.75" customHeight="1">
      <c r="A5340" s="2"/>
      <c r="B5340" s="2"/>
      <c r="C5340" s="2"/>
      <c r="G5340" s="13"/>
      <c r="I5340" s="13"/>
      <c r="J5340" s="13"/>
      <c r="K5340" s="13"/>
      <c r="M5340" s="13"/>
      <c r="N5340" s="13"/>
    </row>
    <row r="5341" spans="1:14" ht="15.75" customHeight="1">
      <c r="A5341" s="2"/>
      <c r="B5341" s="2"/>
      <c r="C5341" s="2"/>
      <c r="G5341" s="13"/>
      <c r="I5341" s="13"/>
      <c r="J5341" s="13"/>
      <c r="K5341" s="13"/>
      <c r="M5341" s="13"/>
      <c r="N5341" s="13"/>
    </row>
    <row r="5342" spans="1:14" ht="15.75" customHeight="1">
      <c r="A5342" s="2"/>
      <c r="B5342" s="2"/>
      <c r="C5342" s="2"/>
      <c r="G5342" s="13"/>
      <c r="I5342" s="13"/>
      <c r="J5342" s="13"/>
      <c r="K5342" s="13"/>
      <c r="M5342" s="13"/>
      <c r="N5342" s="13"/>
    </row>
    <row r="5343" spans="1:14" ht="15.75" customHeight="1">
      <c r="A5343" s="2"/>
      <c r="B5343" s="2"/>
      <c r="C5343" s="2"/>
      <c r="G5343" s="13"/>
      <c r="I5343" s="13"/>
      <c r="J5343" s="13"/>
      <c r="K5343" s="13"/>
      <c r="M5343" s="13"/>
      <c r="N5343" s="13"/>
    </row>
    <row r="5344" spans="1:14" ht="15.75" customHeight="1">
      <c r="A5344" s="2"/>
      <c r="B5344" s="2"/>
      <c r="C5344" s="2"/>
      <c r="G5344" s="13"/>
      <c r="I5344" s="13"/>
      <c r="J5344" s="13"/>
      <c r="K5344" s="13"/>
      <c r="M5344" s="13"/>
      <c r="N5344" s="13"/>
    </row>
    <row r="5345" spans="1:14" ht="15.75" customHeight="1">
      <c r="A5345" s="2"/>
      <c r="B5345" s="2"/>
      <c r="C5345" s="2"/>
      <c r="G5345" s="13"/>
      <c r="I5345" s="13"/>
      <c r="J5345" s="13"/>
      <c r="K5345" s="13"/>
      <c r="M5345" s="13"/>
      <c r="N5345" s="13"/>
    </row>
    <row r="5346" spans="1:14" ht="15.75" customHeight="1">
      <c r="A5346" s="2"/>
      <c r="B5346" s="2"/>
      <c r="C5346" s="2"/>
      <c r="G5346" s="13"/>
      <c r="I5346" s="13"/>
      <c r="J5346" s="13"/>
      <c r="K5346" s="13"/>
      <c r="M5346" s="13"/>
      <c r="N5346" s="13"/>
    </row>
    <row r="5347" spans="1:14" ht="15.75" customHeight="1">
      <c r="A5347" s="2"/>
      <c r="B5347" s="2"/>
      <c r="C5347" s="2"/>
      <c r="G5347" s="13"/>
      <c r="I5347" s="13"/>
      <c r="J5347" s="13"/>
      <c r="K5347" s="13"/>
      <c r="M5347" s="13"/>
      <c r="N5347" s="13"/>
    </row>
    <row r="5348" spans="1:14" ht="15.75" customHeight="1">
      <c r="A5348" s="2"/>
      <c r="B5348" s="2"/>
      <c r="C5348" s="2"/>
      <c r="G5348" s="13"/>
      <c r="I5348" s="13"/>
      <c r="J5348" s="13"/>
      <c r="K5348" s="13"/>
      <c r="M5348" s="13"/>
      <c r="N5348" s="13"/>
    </row>
    <row r="5349" spans="1:14" ht="15.75" customHeight="1">
      <c r="A5349" s="2"/>
      <c r="B5349" s="2"/>
      <c r="C5349" s="2"/>
      <c r="G5349" s="13"/>
      <c r="I5349" s="13"/>
      <c r="J5349" s="13"/>
      <c r="K5349" s="13"/>
      <c r="M5349" s="13"/>
      <c r="N5349" s="13"/>
    </row>
    <row r="5350" spans="1:14" ht="15.75" customHeight="1">
      <c r="A5350" s="2"/>
      <c r="B5350" s="2"/>
      <c r="C5350" s="2"/>
      <c r="G5350" s="13"/>
      <c r="I5350" s="13"/>
      <c r="J5350" s="13"/>
      <c r="K5350" s="13"/>
      <c r="M5350" s="13"/>
      <c r="N5350" s="13"/>
    </row>
    <row r="5351" spans="1:14" ht="15.75" customHeight="1">
      <c r="A5351" s="2"/>
      <c r="B5351" s="2"/>
      <c r="C5351" s="2"/>
      <c r="G5351" s="13"/>
      <c r="I5351" s="13"/>
      <c r="J5351" s="13"/>
      <c r="K5351" s="13"/>
      <c r="M5351" s="13"/>
      <c r="N5351" s="13"/>
    </row>
    <row r="5352" spans="1:14" ht="15.75" customHeight="1">
      <c r="A5352" s="2"/>
      <c r="B5352" s="2"/>
      <c r="C5352" s="2"/>
      <c r="G5352" s="13"/>
      <c r="I5352" s="13"/>
      <c r="J5352" s="13"/>
      <c r="K5352" s="13"/>
      <c r="M5352" s="13"/>
      <c r="N5352" s="13"/>
    </row>
    <row r="5353" spans="1:14" ht="15.75" customHeight="1">
      <c r="A5353" s="2"/>
      <c r="B5353" s="2"/>
      <c r="C5353" s="2"/>
      <c r="G5353" s="13"/>
      <c r="I5353" s="13"/>
      <c r="J5353" s="13"/>
      <c r="K5353" s="13"/>
      <c r="M5353" s="13"/>
      <c r="N5353" s="13"/>
    </row>
    <row r="5354" spans="1:14" ht="15.75" customHeight="1">
      <c r="A5354" s="2"/>
      <c r="B5354" s="2"/>
      <c r="C5354" s="2"/>
      <c r="G5354" s="13"/>
      <c r="I5354" s="13"/>
      <c r="J5354" s="13"/>
      <c r="K5354" s="13"/>
      <c r="M5354" s="13"/>
      <c r="N5354" s="13"/>
    </row>
    <row r="5355" spans="1:14" ht="15.75" customHeight="1">
      <c r="A5355" s="2"/>
      <c r="B5355" s="2"/>
      <c r="C5355" s="2"/>
      <c r="G5355" s="13"/>
      <c r="I5355" s="13"/>
      <c r="J5355" s="13"/>
      <c r="K5355" s="13"/>
      <c r="M5355" s="13"/>
      <c r="N5355" s="13"/>
    </row>
    <row r="5356" spans="1:14" ht="15.75" customHeight="1">
      <c r="A5356" s="2"/>
      <c r="B5356" s="2"/>
      <c r="C5356" s="2"/>
      <c r="G5356" s="13"/>
      <c r="I5356" s="13"/>
      <c r="J5356" s="13"/>
      <c r="K5356" s="13"/>
      <c r="M5356" s="13"/>
      <c r="N5356" s="13"/>
    </row>
    <row r="5357" spans="1:14" ht="15.75" customHeight="1">
      <c r="A5357" s="2"/>
      <c r="B5357" s="2"/>
      <c r="C5357" s="2"/>
      <c r="G5357" s="13"/>
      <c r="I5357" s="13"/>
      <c r="J5357" s="13"/>
      <c r="K5357" s="13"/>
      <c r="M5357" s="13"/>
      <c r="N5357" s="13"/>
    </row>
    <row r="5358" spans="1:14" ht="15.75" customHeight="1">
      <c r="A5358" s="2"/>
      <c r="B5358" s="2"/>
      <c r="C5358" s="2"/>
      <c r="G5358" s="13"/>
      <c r="I5358" s="13"/>
      <c r="J5358" s="13"/>
      <c r="K5358" s="13"/>
      <c r="M5358" s="13"/>
      <c r="N5358" s="13"/>
    </row>
    <row r="5359" spans="1:14" ht="15.75" customHeight="1">
      <c r="A5359" s="2"/>
      <c r="B5359" s="2"/>
      <c r="C5359" s="2"/>
      <c r="G5359" s="13"/>
      <c r="I5359" s="13"/>
      <c r="J5359" s="13"/>
      <c r="K5359" s="13"/>
      <c r="M5359" s="13"/>
      <c r="N5359" s="13"/>
    </row>
    <row r="5360" spans="1:14" ht="15.75" customHeight="1">
      <c r="A5360" s="2"/>
      <c r="B5360" s="2"/>
      <c r="C5360" s="2"/>
      <c r="G5360" s="13"/>
      <c r="I5360" s="13"/>
      <c r="J5360" s="13"/>
      <c r="K5360" s="13"/>
      <c r="M5360" s="13"/>
      <c r="N5360" s="13"/>
    </row>
    <row r="5361" spans="1:14" ht="15.75" customHeight="1">
      <c r="A5361" s="2"/>
      <c r="B5361" s="2"/>
      <c r="C5361" s="2"/>
      <c r="G5361" s="13"/>
      <c r="I5361" s="13"/>
      <c r="J5361" s="13"/>
      <c r="K5361" s="13"/>
      <c r="M5361" s="13"/>
      <c r="N5361" s="13"/>
    </row>
    <row r="5362" spans="1:14" ht="15.75" customHeight="1">
      <c r="A5362" s="2"/>
      <c r="B5362" s="2"/>
      <c r="C5362" s="2"/>
      <c r="G5362" s="13"/>
      <c r="I5362" s="13"/>
      <c r="J5362" s="13"/>
      <c r="K5362" s="13"/>
      <c r="M5362" s="13"/>
      <c r="N5362" s="13"/>
    </row>
    <row r="5363" spans="1:14" ht="15.75" customHeight="1">
      <c r="A5363" s="2"/>
      <c r="B5363" s="2"/>
      <c r="C5363" s="2"/>
      <c r="G5363" s="13"/>
      <c r="I5363" s="13"/>
      <c r="J5363" s="13"/>
      <c r="K5363" s="13"/>
      <c r="M5363" s="13"/>
      <c r="N5363" s="13"/>
    </row>
    <row r="5364" spans="1:14" ht="15.75" customHeight="1">
      <c r="A5364" s="2"/>
      <c r="B5364" s="2"/>
      <c r="C5364" s="2"/>
      <c r="G5364" s="13"/>
      <c r="I5364" s="13"/>
      <c r="J5364" s="13"/>
      <c r="K5364" s="13"/>
      <c r="M5364" s="13"/>
      <c r="N5364" s="13"/>
    </row>
    <row r="5365" spans="1:14" ht="15.75" customHeight="1">
      <c r="A5365" s="2"/>
      <c r="B5365" s="2"/>
      <c r="C5365" s="2"/>
      <c r="G5365" s="13"/>
      <c r="I5365" s="13"/>
      <c r="J5365" s="13"/>
      <c r="K5365" s="13"/>
      <c r="M5365" s="13"/>
      <c r="N5365" s="13"/>
    </row>
    <row r="5366" spans="1:14" ht="15.75" customHeight="1">
      <c r="A5366" s="2"/>
      <c r="B5366" s="2"/>
      <c r="C5366" s="2"/>
      <c r="G5366" s="13"/>
      <c r="I5366" s="13"/>
      <c r="J5366" s="13"/>
      <c r="K5366" s="13"/>
      <c r="M5366" s="13"/>
      <c r="N5366" s="13"/>
    </row>
    <row r="5367" spans="1:14" ht="15.75" customHeight="1">
      <c r="A5367" s="2"/>
      <c r="B5367" s="2"/>
      <c r="C5367" s="2"/>
      <c r="G5367" s="13"/>
      <c r="I5367" s="13"/>
      <c r="J5367" s="13"/>
      <c r="K5367" s="13"/>
      <c r="M5367" s="13"/>
      <c r="N5367" s="13"/>
    </row>
    <row r="5368" spans="1:14" ht="15.75" customHeight="1">
      <c r="A5368" s="2"/>
      <c r="B5368" s="2"/>
      <c r="C5368" s="2"/>
      <c r="G5368" s="13"/>
      <c r="I5368" s="13"/>
      <c r="J5368" s="13"/>
      <c r="K5368" s="13"/>
      <c r="M5368" s="13"/>
      <c r="N5368" s="13"/>
    </row>
    <row r="5369" spans="1:14" ht="15.75" customHeight="1">
      <c r="A5369" s="2"/>
      <c r="B5369" s="2"/>
      <c r="C5369" s="2"/>
      <c r="G5369" s="13"/>
      <c r="I5369" s="13"/>
      <c r="J5369" s="13"/>
      <c r="K5369" s="13"/>
      <c r="M5369" s="13"/>
      <c r="N5369" s="13"/>
    </row>
    <row r="5370" spans="1:14" ht="15.75" customHeight="1">
      <c r="A5370" s="2"/>
      <c r="B5370" s="2"/>
      <c r="C5370" s="2"/>
      <c r="G5370" s="13"/>
      <c r="I5370" s="13"/>
      <c r="J5370" s="13"/>
      <c r="K5370" s="13"/>
      <c r="M5370" s="13"/>
      <c r="N5370" s="13"/>
    </row>
    <row r="5371" spans="1:14" ht="15.75" customHeight="1">
      <c r="A5371" s="2"/>
      <c r="B5371" s="2"/>
      <c r="C5371" s="2"/>
      <c r="G5371" s="13"/>
      <c r="I5371" s="13"/>
      <c r="J5371" s="13"/>
      <c r="K5371" s="13"/>
      <c r="M5371" s="13"/>
      <c r="N5371" s="13"/>
    </row>
    <row r="5372" spans="1:14" ht="15.75" customHeight="1">
      <c r="A5372" s="2"/>
      <c r="B5372" s="2"/>
      <c r="C5372" s="2"/>
      <c r="G5372" s="13"/>
      <c r="I5372" s="13"/>
      <c r="J5372" s="13"/>
      <c r="K5372" s="13"/>
      <c r="M5372" s="13"/>
      <c r="N5372" s="13"/>
    </row>
    <row r="5373" spans="1:14" ht="15.75" customHeight="1">
      <c r="A5373" s="2"/>
      <c r="B5373" s="2"/>
      <c r="C5373" s="2"/>
      <c r="G5373" s="13"/>
      <c r="I5373" s="13"/>
      <c r="J5373" s="13"/>
      <c r="K5373" s="13"/>
      <c r="M5373" s="13"/>
      <c r="N5373" s="13"/>
    </row>
    <row r="5374" spans="1:14" ht="15.75" customHeight="1">
      <c r="A5374" s="2"/>
      <c r="B5374" s="2"/>
      <c r="C5374" s="2"/>
      <c r="G5374" s="13"/>
      <c r="I5374" s="13"/>
      <c r="J5374" s="13"/>
      <c r="K5374" s="13"/>
      <c r="M5374" s="13"/>
      <c r="N5374" s="13"/>
    </row>
    <row r="5375" spans="1:14" ht="15.75" customHeight="1">
      <c r="A5375" s="2"/>
      <c r="B5375" s="2"/>
      <c r="C5375" s="2"/>
      <c r="G5375" s="13"/>
      <c r="I5375" s="13"/>
      <c r="J5375" s="13"/>
      <c r="K5375" s="13"/>
      <c r="M5375" s="13"/>
      <c r="N5375" s="13"/>
    </row>
    <row r="5376" spans="1:14" ht="15.75" customHeight="1">
      <c r="A5376" s="2"/>
      <c r="B5376" s="2"/>
      <c r="C5376" s="2"/>
      <c r="G5376" s="13"/>
      <c r="I5376" s="13"/>
      <c r="J5376" s="13"/>
      <c r="K5376" s="13"/>
      <c r="M5376" s="13"/>
      <c r="N5376" s="13"/>
    </row>
    <row r="5377" spans="1:14" ht="15.75" customHeight="1">
      <c r="A5377" s="2"/>
      <c r="B5377" s="2"/>
      <c r="C5377" s="2"/>
      <c r="G5377" s="13"/>
      <c r="I5377" s="13"/>
      <c r="J5377" s="13"/>
      <c r="K5377" s="13"/>
      <c r="M5377" s="13"/>
      <c r="N5377" s="13"/>
    </row>
    <row r="5378" spans="1:14" ht="15.75" customHeight="1">
      <c r="A5378" s="2"/>
      <c r="B5378" s="2"/>
      <c r="C5378" s="2"/>
      <c r="G5378" s="13"/>
      <c r="I5378" s="13"/>
      <c r="J5378" s="13"/>
      <c r="K5378" s="13"/>
      <c r="M5378" s="13"/>
      <c r="N5378" s="13"/>
    </row>
    <row r="5379" spans="1:14" ht="15.75" customHeight="1">
      <c r="A5379" s="2"/>
      <c r="B5379" s="2"/>
      <c r="C5379" s="2"/>
      <c r="G5379" s="13"/>
      <c r="I5379" s="13"/>
      <c r="J5379" s="13"/>
      <c r="K5379" s="13"/>
      <c r="M5379" s="13"/>
      <c r="N5379" s="13"/>
    </row>
    <row r="5380" spans="1:14" ht="15.75" customHeight="1">
      <c r="A5380" s="2"/>
      <c r="B5380" s="2"/>
      <c r="C5380" s="2"/>
      <c r="G5380" s="13"/>
      <c r="I5380" s="13"/>
      <c r="J5380" s="13"/>
      <c r="K5380" s="13"/>
      <c r="M5380" s="13"/>
      <c r="N5380" s="13"/>
    </row>
    <row r="5381" spans="1:14" ht="15.75" customHeight="1">
      <c r="A5381" s="2"/>
      <c r="B5381" s="2"/>
      <c r="C5381" s="2"/>
      <c r="G5381" s="13"/>
      <c r="I5381" s="13"/>
      <c r="J5381" s="13"/>
      <c r="K5381" s="13"/>
      <c r="M5381" s="13"/>
      <c r="N5381" s="13"/>
    </row>
    <row r="5382" spans="1:14" ht="15.75" customHeight="1">
      <c r="A5382" s="2"/>
      <c r="B5382" s="2"/>
      <c r="C5382" s="2"/>
      <c r="G5382" s="13"/>
      <c r="I5382" s="13"/>
      <c r="J5382" s="13"/>
      <c r="K5382" s="13"/>
      <c r="M5382" s="13"/>
      <c r="N5382" s="13"/>
    </row>
    <row r="5383" spans="1:14" ht="15.75" customHeight="1">
      <c r="A5383" s="2"/>
      <c r="B5383" s="2"/>
      <c r="C5383" s="2"/>
      <c r="G5383" s="13"/>
      <c r="I5383" s="13"/>
      <c r="J5383" s="13"/>
      <c r="K5383" s="13"/>
      <c r="M5383" s="13"/>
      <c r="N5383" s="13"/>
    </row>
    <row r="5384" spans="1:14" ht="15.75" customHeight="1">
      <c r="A5384" s="2"/>
      <c r="B5384" s="2"/>
      <c r="C5384" s="2"/>
      <c r="G5384" s="13"/>
      <c r="I5384" s="13"/>
      <c r="J5384" s="13"/>
      <c r="K5384" s="13"/>
      <c r="M5384" s="13"/>
      <c r="N5384" s="13"/>
    </row>
    <row r="5385" spans="1:14" ht="15.75" customHeight="1">
      <c r="A5385" s="2"/>
      <c r="B5385" s="2"/>
      <c r="C5385" s="2"/>
      <c r="G5385" s="13"/>
      <c r="I5385" s="13"/>
      <c r="J5385" s="13"/>
      <c r="K5385" s="13"/>
      <c r="M5385" s="13"/>
      <c r="N5385" s="13"/>
    </row>
    <row r="5386" spans="1:14" ht="15.75" customHeight="1">
      <c r="A5386" s="2"/>
      <c r="B5386" s="2"/>
      <c r="C5386" s="2"/>
      <c r="G5386" s="13"/>
      <c r="I5386" s="13"/>
      <c r="J5386" s="13"/>
      <c r="K5386" s="13"/>
      <c r="M5386" s="13"/>
      <c r="N5386" s="13"/>
    </row>
    <row r="5387" spans="1:14" ht="15.75" customHeight="1">
      <c r="A5387" s="2"/>
      <c r="B5387" s="2"/>
      <c r="C5387" s="2"/>
      <c r="G5387" s="13"/>
      <c r="I5387" s="13"/>
      <c r="J5387" s="13"/>
      <c r="K5387" s="13"/>
      <c r="M5387" s="13"/>
      <c r="N5387" s="13"/>
    </row>
    <row r="5388" spans="1:14" ht="15.75" customHeight="1">
      <c r="A5388" s="2"/>
      <c r="B5388" s="2"/>
      <c r="C5388" s="2"/>
      <c r="G5388" s="13"/>
      <c r="I5388" s="13"/>
      <c r="J5388" s="13"/>
      <c r="K5388" s="13"/>
      <c r="M5388" s="13"/>
      <c r="N5388" s="13"/>
    </row>
    <row r="5389" spans="1:14" ht="15.75" customHeight="1">
      <c r="A5389" s="2"/>
      <c r="B5389" s="2"/>
      <c r="C5389" s="2"/>
      <c r="G5389" s="13"/>
      <c r="I5389" s="13"/>
      <c r="J5389" s="13"/>
      <c r="K5389" s="13"/>
      <c r="M5389" s="13"/>
      <c r="N5389" s="13"/>
    </row>
    <row r="5390" spans="1:14" ht="15.75" customHeight="1">
      <c r="A5390" s="2"/>
      <c r="B5390" s="2"/>
      <c r="C5390" s="2"/>
      <c r="G5390" s="13"/>
      <c r="I5390" s="13"/>
      <c r="J5390" s="13"/>
      <c r="K5390" s="13"/>
      <c r="M5390" s="13"/>
      <c r="N5390" s="13"/>
    </row>
    <row r="5391" spans="1:14" ht="15.75" customHeight="1">
      <c r="A5391" s="2"/>
      <c r="B5391" s="2"/>
      <c r="C5391" s="2"/>
      <c r="G5391" s="13"/>
      <c r="I5391" s="13"/>
      <c r="J5391" s="13"/>
      <c r="K5391" s="13"/>
      <c r="M5391" s="13"/>
      <c r="N5391" s="13"/>
    </row>
    <row r="5392" spans="1:14" ht="15.75" customHeight="1">
      <c r="A5392" s="2"/>
      <c r="B5392" s="2"/>
      <c r="C5392" s="2"/>
      <c r="G5392" s="13"/>
      <c r="I5392" s="13"/>
      <c r="J5392" s="13"/>
      <c r="K5392" s="13"/>
      <c r="M5392" s="13"/>
      <c r="N5392" s="13"/>
    </row>
    <row r="5393" spans="1:14" ht="15.75" customHeight="1">
      <c r="A5393" s="2"/>
      <c r="B5393" s="2"/>
      <c r="C5393" s="2"/>
      <c r="G5393" s="13"/>
      <c r="I5393" s="13"/>
      <c r="J5393" s="13"/>
      <c r="K5393" s="13"/>
      <c r="M5393" s="13"/>
      <c r="N5393" s="13"/>
    </row>
    <row r="5394" spans="1:14" ht="15.75" customHeight="1">
      <c r="A5394" s="2"/>
      <c r="B5394" s="2"/>
      <c r="C5394" s="2"/>
      <c r="G5394" s="13"/>
      <c r="I5394" s="13"/>
      <c r="J5394" s="13"/>
      <c r="K5394" s="13"/>
      <c r="M5394" s="13"/>
      <c r="N5394" s="13"/>
    </row>
    <row r="5395" spans="1:14" ht="15.75" customHeight="1">
      <c r="A5395" s="2"/>
      <c r="B5395" s="2"/>
      <c r="C5395" s="2"/>
      <c r="G5395" s="13"/>
      <c r="I5395" s="13"/>
      <c r="J5395" s="13"/>
      <c r="K5395" s="13"/>
      <c r="M5395" s="13"/>
      <c r="N5395" s="13"/>
    </row>
    <row r="5396" spans="1:14" ht="15.75" customHeight="1">
      <c r="A5396" s="2"/>
      <c r="B5396" s="2"/>
      <c r="C5396" s="2"/>
      <c r="G5396" s="13"/>
      <c r="I5396" s="13"/>
      <c r="J5396" s="13"/>
      <c r="K5396" s="13"/>
      <c r="M5396" s="13"/>
      <c r="N5396" s="13"/>
    </row>
    <row r="5397" spans="1:14" ht="15.75" customHeight="1">
      <c r="A5397" s="2"/>
      <c r="B5397" s="2"/>
      <c r="C5397" s="2"/>
      <c r="G5397" s="13"/>
      <c r="I5397" s="13"/>
      <c r="J5397" s="13"/>
      <c r="K5397" s="13"/>
      <c r="M5397" s="13"/>
      <c r="N5397" s="13"/>
    </row>
    <row r="5398" spans="1:14" ht="15.75" customHeight="1">
      <c r="A5398" s="2"/>
      <c r="B5398" s="2"/>
      <c r="C5398" s="2"/>
      <c r="G5398" s="13"/>
      <c r="I5398" s="13"/>
      <c r="J5398" s="13"/>
      <c r="K5398" s="13"/>
      <c r="M5398" s="13"/>
      <c r="N5398" s="13"/>
    </row>
    <row r="5399" spans="1:14" ht="15.75" customHeight="1">
      <c r="A5399" s="2"/>
      <c r="B5399" s="2"/>
      <c r="C5399" s="2"/>
      <c r="G5399" s="13"/>
      <c r="I5399" s="13"/>
      <c r="J5399" s="13"/>
      <c r="K5399" s="13"/>
      <c r="M5399" s="13"/>
      <c r="N5399" s="13"/>
    </row>
    <row r="5400" spans="1:14" ht="15.75" customHeight="1">
      <c r="A5400" s="2"/>
      <c r="B5400" s="2"/>
      <c r="C5400" s="2"/>
      <c r="G5400" s="13"/>
      <c r="I5400" s="13"/>
      <c r="J5400" s="13"/>
      <c r="K5400" s="13"/>
      <c r="M5400" s="13"/>
      <c r="N5400" s="13"/>
    </row>
    <row r="5401" spans="1:14" ht="15.75" customHeight="1">
      <c r="A5401" s="2"/>
      <c r="B5401" s="2"/>
      <c r="C5401" s="2"/>
      <c r="G5401" s="13"/>
      <c r="I5401" s="13"/>
      <c r="J5401" s="13"/>
      <c r="K5401" s="13"/>
      <c r="M5401" s="13"/>
      <c r="N5401" s="13"/>
    </row>
    <row r="5402" spans="1:14" ht="15.75" customHeight="1">
      <c r="A5402" s="2"/>
      <c r="B5402" s="2"/>
      <c r="C5402" s="2"/>
      <c r="G5402" s="13"/>
      <c r="I5402" s="13"/>
      <c r="J5402" s="13"/>
      <c r="K5402" s="13"/>
      <c r="M5402" s="13"/>
      <c r="N5402" s="13"/>
    </row>
    <row r="5403" spans="1:14" ht="15.75" customHeight="1">
      <c r="A5403" s="2"/>
      <c r="B5403" s="2"/>
      <c r="C5403" s="2"/>
      <c r="G5403" s="13"/>
      <c r="I5403" s="13"/>
      <c r="J5403" s="13"/>
      <c r="K5403" s="13"/>
      <c r="M5403" s="13"/>
      <c r="N5403" s="13"/>
    </row>
    <row r="5404" spans="1:14" ht="15.75" customHeight="1">
      <c r="A5404" s="2"/>
      <c r="B5404" s="2"/>
      <c r="C5404" s="2"/>
      <c r="G5404" s="13"/>
      <c r="I5404" s="13"/>
      <c r="J5404" s="13"/>
      <c r="K5404" s="13"/>
      <c r="M5404" s="13"/>
      <c r="N5404" s="13"/>
    </row>
    <row r="5405" spans="1:14" ht="15.75" customHeight="1">
      <c r="A5405" s="2"/>
      <c r="B5405" s="2"/>
      <c r="C5405" s="2"/>
      <c r="G5405" s="13"/>
      <c r="I5405" s="13"/>
      <c r="J5405" s="13"/>
      <c r="K5405" s="13"/>
      <c r="M5405" s="13"/>
      <c r="N5405" s="13"/>
    </row>
    <row r="5406" spans="1:14" ht="15.75" customHeight="1">
      <c r="A5406" s="2"/>
      <c r="B5406" s="2"/>
      <c r="C5406" s="2"/>
      <c r="G5406" s="13"/>
      <c r="I5406" s="13"/>
      <c r="J5406" s="13"/>
      <c r="K5406" s="13"/>
      <c r="M5406" s="13"/>
      <c r="N5406" s="13"/>
    </row>
    <row r="5407" spans="1:14" ht="15.75" customHeight="1">
      <c r="A5407" s="2"/>
      <c r="B5407" s="2"/>
      <c r="C5407" s="2"/>
      <c r="G5407" s="13"/>
      <c r="I5407" s="13"/>
      <c r="J5407" s="13"/>
      <c r="K5407" s="13"/>
      <c r="M5407" s="13"/>
      <c r="N5407" s="13"/>
    </row>
    <row r="5408" spans="1:14" ht="15.75" customHeight="1">
      <c r="A5408" s="2"/>
      <c r="B5408" s="2"/>
      <c r="C5408" s="2"/>
      <c r="G5408" s="13"/>
      <c r="I5408" s="13"/>
      <c r="J5408" s="13"/>
      <c r="K5408" s="13"/>
      <c r="M5408" s="13"/>
      <c r="N5408" s="13"/>
    </row>
    <row r="5409" spans="1:14" ht="15.75" customHeight="1">
      <c r="A5409" s="2"/>
      <c r="B5409" s="2"/>
      <c r="C5409" s="2"/>
      <c r="G5409" s="13"/>
      <c r="I5409" s="13"/>
      <c r="J5409" s="13"/>
      <c r="K5409" s="13"/>
      <c r="M5409" s="13"/>
      <c r="N5409" s="13"/>
    </row>
    <row r="5410" spans="1:14" ht="15.75" customHeight="1">
      <c r="A5410" s="2"/>
      <c r="B5410" s="2"/>
      <c r="C5410" s="2"/>
      <c r="G5410" s="13"/>
      <c r="I5410" s="13"/>
      <c r="J5410" s="13"/>
      <c r="K5410" s="13"/>
      <c r="M5410" s="13"/>
      <c r="N5410" s="13"/>
    </row>
    <row r="5411" spans="1:14" ht="15.75" customHeight="1">
      <c r="A5411" s="2"/>
      <c r="B5411" s="2"/>
      <c r="C5411" s="2"/>
      <c r="G5411" s="13"/>
      <c r="I5411" s="13"/>
      <c r="J5411" s="13"/>
      <c r="K5411" s="13"/>
      <c r="M5411" s="13"/>
      <c r="N5411" s="13"/>
    </row>
    <row r="5412" spans="1:14" ht="15.75" customHeight="1">
      <c r="A5412" s="2"/>
      <c r="B5412" s="2"/>
      <c r="C5412" s="2"/>
      <c r="G5412" s="13"/>
      <c r="I5412" s="13"/>
      <c r="J5412" s="13"/>
      <c r="K5412" s="13"/>
      <c r="M5412" s="13"/>
      <c r="N5412" s="13"/>
    </row>
    <row r="5413" spans="1:14" ht="15.75" customHeight="1">
      <c r="A5413" s="2"/>
      <c r="B5413" s="2"/>
      <c r="C5413" s="2"/>
      <c r="G5413" s="13"/>
      <c r="I5413" s="13"/>
      <c r="J5413" s="13"/>
      <c r="K5413" s="13"/>
      <c r="M5413" s="13"/>
      <c r="N5413" s="13"/>
    </row>
    <row r="5414" spans="1:14" ht="15.75" customHeight="1">
      <c r="A5414" s="2"/>
      <c r="B5414" s="2"/>
      <c r="C5414" s="2"/>
      <c r="G5414" s="13"/>
      <c r="I5414" s="13"/>
      <c r="J5414" s="13"/>
      <c r="K5414" s="13"/>
      <c r="M5414" s="13"/>
      <c r="N5414" s="13"/>
    </row>
    <row r="5415" spans="1:14" ht="15.75" customHeight="1">
      <c r="A5415" s="2"/>
      <c r="B5415" s="2"/>
      <c r="C5415" s="2"/>
      <c r="G5415" s="13"/>
      <c r="I5415" s="13"/>
      <c r="J5415" s="13"/>
      <c r="K5415" s="13"/>
      <c r="M5415" s="13"/>
      <c r="N5415" s="13"/>
    </row>
    <row r="5416" spans="1:14" ht="15.75" customHeight="1">
      <c r="A5416" s="2"/>
      <c r="B5416" s="2"/>
      <c r="C5416" s="2"/>
      <c r="G5416" s="13"/>
      <c r="I5416" s="13"/>
      <c r="J5416" s="13"/>
      <c r="K5416" s="13"/>
      <c r="M5416" s="13"/>
      <c r="N5416" s="13"/>
    </row>
    <row r="5417" spans="1:14" ht="15.75" customHeight="1">
      <c r="A5417" s="2"/>
      <c r="B5417" s="2"/>
      <c r="C5417" s="2"/>
      <c r="G5417" s="13"/>
      <c r="I5417" s="13"/>
      <c r="J5417" s="13"/>
      <c r="K5417" s="13"/>
      <c r="M5417" s="13"/>
      <c r="N5417" s="13"/>
    </row>
    <row r="5418" spans="1:14" ht="15.75" customHeight="1">
      <c r="A5418" s="2"/>
      <c r="B5418" s="2"/>
      <c r="C5418" s="2"/>
      <c r="G5418" s="13"/>
      <c r="I5418" s="13"/>
      <c r="J5418" s="13"/>
      <c r="K5418" s="13"/>
      <c r="M5418" s="13"/>
      <c r="N5418" s="13"/>
    </row>
    <row r="5419" spans="1:14" ht="15.75" customHeight="1">
      <c r="A5419" s="2"/>
      <c r="B5419" s="2"/>
      <c r="C5419" s="2"/>
      <c r="G5419" s="13"/>
      <c r="I5419" s="13"/>
      <c r="J5419" s="13"/>
      <c r="K5419" s="13"/>
      <c r="M5419" s="13"/>
      <c r="N5419" s="13"/>
    </row>
    <row r="5420" spans="1:14" ht="15.75" customHeight="1">
      <c r="A5420" s="2"/>
      <c r="B5420" s="2"/>
      <c r="C5420" s="2"/>
      <c r="G5420" s="13"/>
      <c r="I5420" s="13"/>
      <c r="J5420" s="13"/>
      <c r="K5420" s="13"/>
      <c r="M5420" s="13"/>
      <c r="N5420" s="13"/>
    </row>
    <row r="5421" spans="1:14" ht="15.75" customHeight="1">
      <c r="A5421" s="2"/>
      <c r="B5421" s="2"/>
      <c r="C5421" s="2"/>
      <c r="G5421" s="13"/>
      <c r="I5421" s="13"/>
      <c r="J5421" s="13"/>
      <c r="K5421" s="13"/>
      <c r="M5421" s="13"/>
      <c r="N5421" s="13"/>
    </row>
    <row r="5422" spans="1:14" ht="15.75" customHeight="1">
      <c r="A5422" s="2"/>
      <c r="B5422" s="2"/>
      <c r="C5422" s="2"/>
      <c r="G5422" s="13"/>
      <c r="I5422" s="13"/>
      <c r="J5422" s="13"/>
      <c r="K5422" s="13"/>
      <c r="M5422" s="13"/>
      <c r="N5422" s="13"/>
    </row>
    <row r="5423" spans="1:14" ht="15.75" customHeight="1">
      <c r="A5423" s="2"/>
      <c r="B5423" s="2"/>
      <c r="C5423" s="2"/>
      <c r="G5423" s="13"/>
      <c r="I5423" s="13"/>
      <c r="J5423" s="13"/>
      <c r="K5423" s="13"/>
      <c r="M5423" s="13"/>
      <c r="N5423" s="13"/>
    </row>
    <row r="5424" spans="1:14" ht="15.75" customHeight="1">
      <c r="A5424" s="2"/>
      <c r="B5424" s="2"/>
      <c r="C5424" s="2"/>
      <c r="G5424" s="13"/>
      <c r="I5424" s="13"/>
      <c r="J5424" s="13"/>
      <c r="K5424" s="13"/>
      <c r="M5424" s="13"/>
      <c r="N5424" s="13"/>
    </row>
    <row r="5425" spans="1:14" ht="15.75" customHeight="1">
      <c r="A5425" s="2"/>
      <c r="B5425" s="2"/>
      <c r="C5425" s="2"/>
      <c r="G5425" s="13"/>
      <c r="I5425" s="13"/>
      <c r="J5425" s="13"/>
      <c r="K5425" s="13"/>
      <c r="M5425" s="13"/>
      <c r="N5425" s="13"/>
    </row>
    <row r="5426" spans="1:14" ht="15.75" customHeight="1">
      <c r="A5426" s="2"/>
      <c r="B5426" s="2"/>
      <c r="C5426" s="2"/>
      <c r="G5426" s="13"/>
      <c r="I5426" s="13"/>
      <c r="J5426" s="13"/>
      <c r="K5426" s="13"/>
      <c r="M5426" s="13"/>
      <c r="N5426" s="13"/>
    </row>
    <row r="5427" spans="1:14" ht="15.75" customHeight="1">
      <c r="A5427" s="2"/>
      <c r="B5427" s="2"/>
      <c r="C5427" s="2"/>
      <c r="G5427" s="13"/>
      <c r="I5427" s="13"/>
      <c r="J5427" s="13"/>
      <c r="K5427" s="13"/>
      <c r="M5427" s="13"/>
      <c r="N5427" s="13"/>
    </row>
    <row r="5428" spans="1:14" ht="15.75" customHeight="1">
      <c r="A5428" s="2"/>
      <c r="B5428" s="2"/>
      <c r="C5428" s="2"/>
      <c r="G5428" s="13"/>
      <c r="I5428" s="13"/>
      <c r="J5428" s="13"/>
      <c r="K5428" s="13"/>
      <c r="M5428" s="13"/>
      <c r="N5428" s="13"/>
    </row>
    <row r="5429" spans="1:14" ht="15.75" customHeight="1">
      <c r="A5429" s="2"/>
      <c r="B5429" s="2"/>
      <c r="C5429" s="2"/>
      <c r="G5429" s="13"/>
      <c r="I5429" s="13"/>
      <c r="J5429" s="13"/>
      <c r="K5429" s="13"/>
      <c r="M5429" s="13"/>
      <c r="N5429" s="13"/>
    </row>
    <row r="5430" spans="1:14" ht="15.75" customHeight="1">
      <c r="A5430" s="2"/>
      <c r="B5430" s="2"/>
      <c r="C5430" s="2"/>
      <c r="G5430" s="13"/>
      <c r="I5430" s="13"/>
      <c r="J5430" s="13"/>
      <c r="K5430" s="13"/>
      <c r="M5430" s="13"/>
      <c r="N5430" s="13"/>
    </row>
    <row r="5431" spans="1:14" ht="15.75" customHeight="1">
      <c r="A5431" s="2"/>
      <c r="B5431" s="2"/>
      <c r="C5431" s="2"/>
      <c r="G5431" s="13"/>
      <c r="I5431" s="13"/>
      <c r="J5431" s="13"/>
      <c r="K5431" s="13"/>
      <c r="M5431" s="13"/>
      <c r="N5431" s="13"/>
    </row>
    <row r="5432" spans="1:14" ht="15.75" customHeight="1">
      <c r="A5432" s="2"/>
      <c r="B5432" s="2"/>
      <c r="C5432" s="2"/>
      <c r="G5432" s="13"/>
      <c r="I5432" s="13"/>
      <c r="J5432" s="13"/>
      <c r="K5432" s="13"/>
      <c r="M5432" s="13"/>
      <c r="N5432" s="13"/>
    </row>
    <row r="5433" spans="1:14" ht="15.75" customHeight="1">
      <c r="A5433" s="2"/>
      <c r="B5433" s="2"/>
      <c r="C5433" s="2"/>
      <c r="G5433" s="13"/>
      <c r="I5433" s="13"/>
      <c r="J5433" s="13"/>
      <c r="K5433" s="13"/>
      <c r="M5433" s="13"/>
      <c r="N5433" s="13"/>
    </row>
    <row r="5434" spans="1:14" ht="15.75" customHeight="1">
      <c r="A5434" s="2"/>
      <c r="B5434" s="2"/>
      <c r="C5434" s="2"/>
      <c r="G5434" s="13"/>
      <c r="I5434" s="13"/>
      <c r="J5434" s="13"/>
      <c r="K5434" s="13"/>
      <c r="M5434" s="13"/>
      <c r="N5434" s="13"/>
    </row>
    <row r="5435" spans="1:14" ht="15.75" customHeight="1">
      <c r="A5435" s="2"/>
      <c r="B5435" s="2"/>
      <c r="C5435" s="2"/>
      <c r="G5435" s="13"/>
      <c r="I5435" s="13"/>
      <c r="J5435" s="13"/>
      <c r="K5435" s="13"/>
      <c r="M5435" s="13"/>
      <c r="N5435" s="13"/>
    </row>
    <row r="5436" spans="1:14" ht="15.75" customHeight="1">
      <c r="A5436" s="2"/>
      <c r="B5436" s="2"/>
      <c r="C5436" s="2"/>
      <c r="G5436" s="13"/>
      <c r="I5436" s="13"/>
      <c r="J5436" s="13"/>
      <c r="K5436" s="13"/>
      <c r="M5436" s="13"/>
      <c r="N5436" s="13"/>
    </row>
    <row r="5437" spans="1:14" ht="15.75" customHeight="1">
      <c r="A5437" s="2"/>
      <c r="B5437" s="2"/>
      <c r="C5437" s="2"/>
      <c r="G5437" s="13"/>
      <c r="I5437" s="13"/>
      <c r="J5437" s="13"/>
      <c r="K5437" s="13"/>
      <c r="M5437" s="13"/>
      <c r="N5437" s="13"/>
    </row>
    <row r="5438" spans="1:14" ht="15.75" customHeight="1">
      <c r="A5438" s="2"/>
      <c r="B5438" s="2"/>
      <c r="C5438" s="2"/>
      <c r="G5438" s="13"/>
      <c r="I5438" s="13"/>
      <c r="J5438" s="13"/>
      <c r="K5438" s="13"/>
      <c r="M5438" s="13"/>
      <c r="N5438" s="13"/>
    </row>
    <row r="5439" spans="1:14" ht="15.75" customHeight="1">
      <c r="A5439" s="2"/>
      <c r="B5439" s="2"/>
      <c r="C5439" s="2"/>
      <c r="G5439" s="13"/>
      <c r="I5439" s="13"/>
      <c r="J5439" s="13"/>
      <c r="K5439" s="13"/>
      <c r="M5439" s="13"/>
      <c r="N5439" s="13"/>
    </row>
    <row r="5440" spans="1:14" ht="15.75" customHeight="1">
      <c r="A5440" s="2"/>
      <c r="B5440" s="2"/>
      <c r="C5440" s="2"/>
      <c r="G5440" s="13"/>
      <c r="I5440" s="13"/>
      <c r="J5440" s="13"/>
      <c r="K5440" s="13"/>
      <c r="M5440" s="13"/>
      <c r="N5440" s="13"/>
    </row>
    <row r="5441" spans="1:14" ht="15.75" customHeight="1">
      <c r="A5441" s="2"/>
      <c r="B5441" s="2"/>
      <c r="C5441" s="2"/>
      <c r="G5441" s="13"/>
      <c r="I5441" s="13"/>
      <c r="J5441" s="13"/>
      <c r="K5441" s="13"/>
      <c r="M5441" s="13"/>
      <c r="N5441" s="13"/>
    </row>
    <row r="5442" spans="1:14" ht="15.75" customHeight="1">
      <c r="A5442" s="2"/>
      <c r="B5442" s="2"/>
      <c r="C5442" s="2"/>
      <c r="G5442" s="13"/>
      <c r="I5442" s="13"/>
      <c r="J5442" s="13"/>
      <c r="K5442" s="13"/>
      <c r="M5442" s="13"/>
      <c r="N5442" s="13"/>
    </row>
    <row r="5443" spans="1:14" ht="15.75" customHeight="1">
      <c r="A5443" s="2"/>
      <c r="B5443" s="2"/>
      <c r="C5443" s="2"/>
      <c r="G5443" s="13"/>
      <c r="I5443" s="13"/>
      <c r="J5443" s="13"/>
      <c r="K5443" s="13"/>
      <c r="M5443" s="13"/>
      <c r="N5443" s="13"/>
    </row>
    <row r="5444" spans="1:14" ht="15.75" customHeight="1">
      <c r="A5444" s="2"/>
      <c r="B5444" s="2"/>
      <c r="C5444" s="2"/>
      <c r="G5444" s="13"/>
      <c r="I5444" s="13"/>
      <c r="J5444" s="13"/>
      <c r="K5444" s="13"/>
      <c r="M5444" s="13"/>
      <c r="N5444" s="13"/>
    </row>
    <row r="5445" spans="1:14" ht="15.75" customHeight="1">
      <c r="A5445" s="2"/>
      <c r="B5445" s="2"/>
      <c r="C5445" s="2"/>
      <c r="G5445" s="13"/>
      <c r="I5445" s="13"/>
      <c r="J5445" s="13"/>
      <c r="K5445" s="13"/>
      <c r="M5445" s="13"/>
      <c r="N5445" s="13"/>
    </row>
    <row r="5446" spans="1:14" ht="15.75" customHeight="1">
      <c r="A5446" s="2"/>
      <c r="B5446" s="2"/>
      <c r="C5446" s="2"/>
      <c r="G5446" s="13"/>
      <c r="I5446" s="13"/>
      <c r="J5446" s="13"/>
      <c r="K5446" s="13"/>
      <c r="M5446" s="13"/>
      <c r="N5446" s="13"/>
    </row>
    <row r="5447" spans="1:14" ht="15.75" customHeight="1">
      <c r="A5447" s="2"/>
      <c r="B5447" s="2"/>
      <c r="C5447" s="2"/>
      <c r="G5447" s="13"/>
      <c r="I5447" s="13"/>
      <c r="J5447" s="13"/>
      <c r="K5447" s="13"/>
      <c r="M5447" s="13"/>
      <c r="N5447" s="13"/>
    </row>
    <row r="5448" spans="1:14" ht="15.75" customHeight="1">
      <c r="A5448" s="2"/>
      <c r="B5448" s="2"/>
      <c r="C5448" s="2"/>
      <c r="G5448" s="13"/>
      <c r="I5448" s="13"/>
      <c r="J5448" s="13"/>
      <c r="K5448" s="13"/>
      <c r="M5448" s="13"/>
      <c r="N5448" s="13"/>
    </row>
    <row r="5449" spans="1:14" ht="15.75" customHeight="1">
      <c r="A5449" s="2"/>
      <c r="B5449" s="2"/>
      <c r="C5449" s="2"/>
      <c r="G5449" s="13"/>
      <c r="I5449" s="13"/>
      <c r="J5449" s="13"/>
      <c r="K5449" s="13"/>
      <c r="M5449" s="13"/>
      <c r="N5449" s="13"/>
    </row>
    <row r="5450" spans="1:14" ht="15.75" customHeight="1">
      <c r="A5450" s="2"/>
      <c r="B5450" s="2"/>
      <c r="C5450" s="2"/>
      <c r="G5450" s="13"/>
      <c r="I5450" s="13"/>
      <c r="J5450" s="13"/>
      <c r="K5450" s="13"/>
      <c r="M5450" s="13"/>
      <c r="N5450" s="13"/>
    </row>
    <row r="5451" spans="1:14" ht="15.75" customHeight="1">
      <c r="A5451" s="2"/>
      <c r="B5451" s="2"/>
      <c r="C5451" s="2"/>
      <c r="G5451" s="13"/>
      <c r="I5451" s="13"/>
      <c r="J5451" s="13"/>
      <c r="K5451" s="13"/>
      <c r="M5451" s="13"/>
      <c r="N5451" s="13"/>
    </row>
    <row r="5452" spans="1:14" ht="15.75" customHeight="1">
      <c r="A5452" s="2"/>
      <c r="B5452" s="2"/>
      <c r="C5452" s="2"/>
      <c r="G5452" s="13"/>
      <c r="I5452" s="13"/>
      <c r="J5452" s="13"/>
      <c r="K5452" s="13"/>
      <c r="M5452" s="13"/>
      <c r="N5452" s="13"/>
    </row>
    <row r="5453" spans="1:14" ht="15.75" customHeight="1">
      <c r="A5453" s="2"/>
      <c r="B5453" s="2"/>
      <c r="C5453" s="2"/>
      <c r="G5453" s="13"/>
      <c r="I5453" s="13"/>
      <c r="J5453" s="13"/>
      <c r="K5453" s="13"/>
      <c r="M5453" s="13"/>
      <c r="N5453" s="13"/>
    </row>
    <row r="5454" spans="1:14" ht="15.75" customHeight="1">
      <c r="A5454" s="2"/>
      <c r="B5454" s="2"/>
      <c r="C5454" s="2"/>
      <c r="G5454" s="13"/>
      <c r="I5454" s="13"/>
      <c r="J5454" s="13"/>
      <c r="K5454" s="13"/>
      <c r="M5454" s="13"/>
      <c r="N5454" s="13"/>
    </row>
    <row r="5455" spans="1:14" ht="15.75" customHeight="1">
      <c r="A5455" s="2"/>
      <c r="B5455" s="2"/>
      <c r="C5455" s="2"/>
      <c r="G5455" s="13"/>
      <c r="I5455" s="13"/>
      <c r="J5455" s="13"/>
      <c r="K5455" s="13"/>
      <c r="M5455" s="13"/>
      <c r="N5455" s="13"/>
    </row>
    <row r="5456" spans="1:14" ht="15.75" customHeight="1">
      <c r="A5456" s="2"/>
      <c r="B5456" s="2"/>
      <c r="C5456" s="2"/>
      <c r="G5456" s="13"/>
      <c r="I5456" s="13"/>
      <c r="J5456" s="13"/>
      <c r="K5456" s="13"/>
      <c r="M5456" s="13"/>
      <c r="N5456" s="13"/>
    </row>
    <row r="5457" spans="1:14" ht="15.75" customHeight="1">
      <c r="A5457" s="2"/>
      <c r="B5457" s="2"/>
      <c r="C5457" s="2"/>
      <c r="G5457" s="13"/>
      <c r="I5457" s="13"/>
      <c r="J5457" s="13"/>
      <c r="K5457" s="13"/>
      <c r="M5457" s="13"/>
      <c r="N5457" s="13"/>
    </row>
    <row r="5458" spans="1:14" ht="15.75" customHeight="1">
      <c r="A5458" s="2"/>
      <c r="B5458" s="2"/>
      <c r="C5458" s="2"/>
      <c r="G5458" s="13"/>
      <c r="I5458" s="13"/>
      <c r="J5458" s="13"/>
      <c r="K5458" s="13"/>
      <c r="M5458" s="13"/>
      <c r="N5458" s="13"/>
    </row>
    <row r="5459" spans="1:14" ht="15.75" customHeight="1">
      <c r="A5459" s="2"/>
      <c r="B5459" s="2"/>
      <c r="C5459" s="2"/>
      <c r="G5459" s="13"/>
      <c r="I5459" s="13"/>
      <c r="J5459" s="13"/>
      <c r="K5459" s="13"/>
      <c r="M5459" s="13"/>
      <c r="N5459" s="13"/>
    </row>
    <row r="5460" spans="1:14" ht="15.75" customHeight="1">
      <c r="A5460" s="2"/>
      <c r="B5460" s="2"/>
      <c r="C5460" s="2"/>
      <c r="G5460" s="13"/>
      <c r="I5460" s="13"/>
      <c r="J5460" s="13"/>
      <c r="K5460" s="13"/>
      <c r="M5460" s="13"/>
      <c r="N5460" s="13"/>
    </row>
    <row r="5461" spans="1:14" ht="15.75" customHeight="1">
      <c r="A5461" s="2"/>
      <c r="B5461" s="2"/>
      <c r="C5461" s="2"/>
      <c r="G5461" s="13"/>
      <c r="I5461" s="13"/>
      <c r="J5461" s="13"/>
      <c r="K5461" s="13"/>
      <c r="M5461" s="13"/>
      <c r="N5461" s="13"/>
    </row>
    <row r="5462" spans="1:14" ht="15.75" customHeight="1">
      <c r="A5462" s="2"/>
      <c r="B5462" s="2"/>
      <c r="C5462" s="2"/>
      <c r="G5462" s="13"/>
      <c r="I5462" s="13"/>
      <c r="J5462" s="13"/>
      <c r="K5462" s="13"/>
      <c r="M5462" s="13"/>
      <c r="N5462" s="13"/>
    </row>
    <row r="5463" spans="1:14" ht="15.75" customHeight="1">
      <c r="A5463" s="2"/>
      <c r="B5463" s="2"/>
      <c r="C5463" s="2"/>
      <c r="G5463" s="13"/>
      <c r="I5463" s="13"/>
      <c r="J5463" s="13"/>
      <c r="K5463" s="13"/>
      <c r="M5463" s="13"/>
      <c r="N5463" s="13"/>
    </row>
    <row r="5464" spans="1:14" ht="15.75" customHeight="1">
      <c r="A5464" s="2"/>
      <c r="B5464" s="2"/>
      <c r="C5464" s="2"/>
      <c r="G5464" s="13"/>
      <c r="I5464" s="13"/>
      <c r="J5464" s="13"/>
      <c r="K5464" s="13"/>
      <c r="M5464" s="13"/>
      <c r="N5464" s="13"/>
    </row>
    <row r="5465" spans="1:14" ht="15.75" customHeight="1">
      <c r="A5465" s="2"/>
      <c r="B5465" s="2"/>
      <c r="C5465" s="2"/>
      <c r="G5465" s="13"/>
      <c r="I5465" s="13"/>
      <c r="J5465" s="13"/>
      <c r="K5465" s="13"/>
      <c r="M5465" s="13"/>
      <c r="N5465" s="13"/>
    </row>
    <row r="5466" spans="1:14" ht="15.75" customHeight="1">
      <c r="A5466" s="2"/>
      <c r="B5466" s="2"/>
      <c r="C5466" s="2"/>
      <c r="G5466" s="13"/>
      <c r="I5466" s="13"/>
      <c r="J5466" s="13"/>
      <c r="K5466" s="13"/>
      <c r="M5466" s="13"/>
      <c r="N5466" s="13"/>
    </row>
    <row r="5467" spans="1:14" ht="15.75" customHeight="1">
      <c r="A5467" s="2"/>
      <c r="B5467" s="2"/>
      <c r="C5467" s="2"/>
      <c r="G5467" s="13"/>
      <c r="I5467" s="13"/>
      <c r="J5467" s="13"/>
      <c r="K5467" s="13"/>
      <c r="M5467" s="13"/>
      <c r="N5467" s="13"/>
    </row>
    <row r="5468" spans="1:14" ht="15.75" customHeight="1">
      <c r="A5468" s="2"/>
      <c r="B5468" s="2"/>
      <c r="C5468" s="2"/>
      <c r="G5468" s="13"/>
      <c r="I5468" s="13"/>
      <c r="J5468" s="13"/>
      <c r="K5468" s="13"/>
      <c r="M5468" s="13"/>
      <c r="N5468" s="13"/>
    </row>
    <row r="5469" spans="1:14" ht="15.75" customHeight="1">
      <c r="A5469" s="2"/>
      <c r="B5469" s="2"/>
      <c r="C5469" s="2"/>
      <c r="G5469" s="13"/>
      <c r="I5469" s="13"/>
      <c r="J5469" s="13"/>
      <c r="K5469" s="13"/>
      <c r="M5469" s="13"/>
      <c r="N5469" s="13"/>
    </row>
    <row r="5470" spans="1:14" ht="15.75" customHeight="1">
      <c r="A5470" s="2"/>
      <c r="B5470" s="2"/>
      <c r="C5470" s="2"/>
      <c r="G5470" s="13"/>
      <c r="I5470" s="13"/>
      <c r="J5470" s="13"/>
      <c r="K5470" s="13"/>
      <c r="M5470" s="13"/>
      <c r="N5470" s="13"/>
    </row>
    <row r="5471" spans="1:14" ht="15.75" customHeight="1">
      <c r="A5471" s="2"/>
      <c r="B5471" s="2"/>
      <c r="C5471" s="2"/>
      <c r="G5471" s="13"/>
      <c r="I5471" s="13"/>
      <c r="J5471" s="13"/>
      <c r="K5471" s="13"/>
      <c r="M5471" s="13"/>
      <c r="N5471" s="13"/>
    </row>
    <row r="5472" spans="1:14" ht="15.75" customHeight="1">
      <c r="A5472" s="2"/>
      <c r="B5472" s="2"/>
      <c r="C5472" s="2"/>
      <c r="G5472" s="13"/>
      <c r="I5472" s="13"/>
      <c r="J5472" s="13"/>
      <c r="K5472" s="13"/>
      <c r="M5472" s="13"/>
      <c r="N5472" s="13"/>
    </row>
    <row r="5473" spans="1:14" ht="15.75" customHeight="1">
      <c r="A5473" s="2"/>
      <c r="B5473" s="2"/>
      <c r="C5473" s="2"/>
      <c r="G5473" s="13"/>
      <c r="I5473" s="13"/>
      <c r="J5473" s="13"/>
      <c r="K5473" s="13"/>
      <c r="M5473" s="13"/>
      <c r="N5473" s="13"/>
    </row>
    <row r="5474" spans="1:14" ht="15.75" customHeight="1">
      <c r="A5474" s="2"/>
      <c r="B5474" s="2"/>
      <c r="C5474" s="2"/>
      <c r="G5474" s="13"/>
      <c r="I5474" s="13"/>
      <c r="J5474" s="13"/>
      <c r="K5474" s="13"/>
      <c r="M5474" s="13"/>
      <c r="N5474" s="13"/>
    </row>
    <row r="5475" spans="1:14" ht="15.75" customHeight="1">
      <c r="A5475" s="2"/>
      <c r="B5475" s="2"/>
      <c r="C5475" s="2"/>
      <c r="G5475" s="13"/>
      <c r="I5475" s="13"/>
      <c r="J5475" s="13"/>
      <c r="K5475" s="13"/>
      <c r="M5475" s="13"/>
      <c r="N5475" s="13"/>
    </row>
    <row r="5476" spans="1:14" ht="15.75" customHeight="1">
      <c r="A5476" s="2"/>
      <c r="B5476" s="2"/>
      <c r="C5476" s="2"/>
      <c r="G5476" s="13"/>
      <c r="I5476" s="13"/>
      <c r="J5476" s="13"/>
      <c r="K5476" s="13"/>
      <c r="M5476" s="13"/>
      <c r="N5476" s="13"/>
    </row>
    <row r="5477" spans="1:14" ht="15.75" customHeight="1">
      <c r="A5477" s="2"/>
      <c r="B5477" s="2"/>
      <c r="C5477" s="2"/>
      <c r="G5477" s="13"/>
      <c r="I5477" s="13"/>
      <c r="J5477" s="13"/>
      <c r="K5477" s="13"/>
      <c r="M5477" s="13"/>
      <c r="N5477" s="13"/>
    </row>
    <row r="5478" spans="1:14" ht="15.75" customHeight="1">
      <c r="A5478" s="2"/>
      <c r="B5478" s="2"/>
      <c r="C5478" s="2"/>
      <c r="G5478" s="13"/>
      <c r="I5478" s="13"/>
      <c r="J5478" s="13"/>
      <c r="K5478" s="13"/>
      <c r="M5478" s="13"/>
      <c r="N5478" s="13"/>
    </row>
    <row r="5479" spans="1:14" ht="15.75" customHeight="1">
      <c r="A5479" s="2"/>
      <c r="B5479" s="2"/>
      <c r="C5479" s="2"/>
      <c r="G5479" s="13"/>
      <c r="I5479" s="13"/>
      <c r="J5479" s="13"/>
      <c r="K5479" s="13"/>
      <c r="M5479" s="13"/>
      <c r="N5479" s="13"/>
    </row>
    <row r="5480" spans="1:14" ht="15.75" customHeight="1">
      <c r="A5480" s="2"/>
      <c r="B5480" s="2"/>
      <c r="C5480" s="2"/>
      <c r="G5480" s="13"/>
      <c r="I5480" s="13"/>
      <c r="J5480" s="13"/>
      <c r="K5480" s="13"/>
      <c r="M5480" s="13"/>
      <c r="N5480" s="13"/>
    </row>
    <row r="5481" spans="1:14" ht="15.75" customHeight="1">
      <c r="A5481" s="2"/>
      <c r="B5481" s="2"/>
      <c r="C5481" s="2"/>
      <c r="G5481" s="13"/>
      <c r="I5481" s="13"/>
      <c r="J5481" s="13"/>
      <c r="K5481" s="13"/>
      <c r="M5481" s="13"/>
      <c r="N5481" s="13"/>
    </row>
    <row r="5482" spans="1:14" ht="15.75" customHeight="1">
      <c r="A5482" s="2"/>
      <c r="B5482" s="2"/>
      <c r="C5482" s="2"/>
      <c r="G5482" s="13"/>
      <c r="I5482" s="13"/>
      <c r="J5482" s="13"/>
      <c r="K5482" s="13"/>
      <c r="M5482" s="13"/>
      <c r="N5482" s="13"/>
    </row>
    <row r="5483" spans="1:14" ht="15.75" customHeight="1">
      <c r="A5483" s="2"/>
      <c r="B5483" s="2"/>
      <c r="C5483" s="2"/>
      <c r="G5483" s="13"/>
      <c r="I5483" s="13"/>
      <c r="J5483" s="13"/>
      <c r="K5483" s="13"/>
      <c r="M5483" s="13"/>
      <c r="N5483" s="13"/>
    </row>
    <row r="5484" spans="1:14" ht="15.75" customHeight="1">
      <c r="A5484" s="2"/>
      <c r="B5484" s="2"/>
      <c r="C5484" s="2"/>
      <c r="G5484" s="13"/>
      <c r="I5484" s="13"/>
      <c r="J5484" s="13"/>
      <c r="K5484" s="13"/>
      <c r="M5484" s="13"/>
      <c r="N5484" s="13"/>
    </row>
    <row r="5485" spans="1:14" ht="15.75" customHeight="1">
      <c r="A5485" s="2"/>
      <c r="B5485" s="2"/>
      <c r="C5485" s="2"/>
      <c r="G5485" s="13"/>
      <c r="I5485" s="13"/>
      <c r="J5485" s="13"/>
      <c r="K5485" s="13"/>
      <c r="M5485" s="13"/>
      <c r="N5485" s="13"/>
    </row>
    <row r="5486" spans="1:14" ht="15.75" customHeight="1">
      <c r="A5486" s="2"/>
      <c r="B5486" s="2"/>
      <c r="C5486" s="2"/>
      <c r="G5486" s="13"/>
      <c r="I5486" s="13"/>
      <c r="J5486" s="13"/>
      <c r="K5486" s="13"/>
      <c r="M5486" s="13"/>
      <c r="N5486" s="13"/>
    </row>
    <row r="5487" spans="1:14" ht="15.75" customHeight="1">
      <c r="A5487" s="2"/>
      <c r="B5487" s="2"/>
      <c r="C5487" s="2"/>
      <c r="G5487" s="13"/>
      <c r="I5487" s="13"/>
      <c r="J5487" s="13"/>
      <c r="K5487" s="13"/>
      <c r="M5487" s="13"/>
      <c r="N5487" s="13"/>
    </row>
    <row r="5488" spans="1:14" ht="15.75" customHeight="1">
      <c r="A5488" s="2"/>
      <c r="B5488" s="2"/>
      <c r="C5488" s="2"/>
      <c r="G5488" s="13"/>
      <c r="I5488" s="13"/>
      <c r="J5488" s="13"/>
      <c r="K5488" s="13"/>
      <c r="M5488" s="13"/>
      <c r="N5488" s="13"/>
    </row>
    <row r="5489" spans="1:14" ht="15.75" customHeight="1">
      <c r="A5489" s="2"/>
      <c r="B5489" s="2"/>
      <c r="C5489" s="2"/>
      <c r="G5489" s="13"/>
      <c r="I5489" s="13"/>
      <c r="J5489" s="13"/>
      <c r="K5489" s="13"/>
      <c r="M5489" s="13"/>
      <c r="N5489" s="13"/>
    </row>
    <row r="5490" spans="1:14" ht="15.75" customHeight="1">
      <c r="A5490" s="2"/>
      <c r="B5490" s="2"/>
      <c r="C5490" s="2"/>
      <c r="G5490" s="13"/>
      <c r="I5490" s="13"/>
      <c r="J5490" s="13"/>
      <c r="K5490" s="13"/>
      <c r="M5490" s="13"/>
      <c r="N5490" s="13"/>
    </row>
    <row r="5491" spans="1:14" ht="15.75" customHeight="1">
      <c r="A5491" s="2"/>
      <c r="B5491" s="2"/>
      <c r="C5491" s="2"/>
      <c r="G5491" s="13"/>
      <c r="I5491" s="13"/>
      <c r="J5491" s="13"/>
      <c r="K5491" s="13"/>
      <c r="M5491" s="13"/>
      <c r="N5491" s="13"/>
    </row>
    <row r="5492" spans="1:14" ht="15.75" customHeight="1">
      <c r="A5492" s="2"/>
      <c r="B5492" s="2"/>
      <c r="C5492" s="2"/>
      <c r="G5492" s="13"/>
      <c r="I5492" s="13"/>
      <c r="J5492" s="13"/>
      <c r="K5492" s="13"/>
      <c r="M5492" s="13"/>
      <c r="N5492" s="13"/>
    </row>
    <row r="5493" spans="1:14" ht="15.75" customHeight="1">
      <c r="A5493" s="2"/>
      <c r="B5493" s="2"/>
      <c r="C5493" s="2"/>
      <c r="G5493" s="13"/>
      <c r="I5493" s="13"/>
      <c r="J5493" s="13"/>
      <c r="K5493" s="13"/>
      <c r="M5493" s="13"/>
      <c r="N5493" s="13"/>
    </row>
    <row r="5494" spans="1:14" ht="15.75" customHeight="1">
      <c r="A5494" s="2"/>
      <c r="B5494" s="2"/>
      <c r="C5494" s="2"/>
      <c r="G5494" s="13"/>
      <c r="I5494" s="13"/>
      <c r="J5494" s="13"/>
      <c r="K5494" s="13"/>
      <c r="M5494" s="13"/>
      <c r="N5494" s="13"/>
    </row>
    <row r="5495" spans="1:14" ht="15.75" customHeight="1">
      <c r="A5495" s="2"/>
      <c r="B5495" s="2"/>
      <c r="C5495" s="2"/>
      <c r="G5495" s="13"/>
      <c r="I5495" s="13"/>
      <c r="J5495" s="13"/>
      <c r="K5495" s="13"/>
      <c r="M5495" s="13"/>
      <c r="N5495" s="13"/>
    </row>
    <row r="5496" spans="1:14" ht="15.75" customHeight="1">
      <c r="A5496" s="2"/>
      <c r="B5496" s="2"/>
      <c r="C5496" s="2"/>
      <c r="G5496" s="13"/>
      <c r="I5496" s="13"/>
      <c r="J5496" s="13"/>
      <c r="K5496" s="13"/>
      <c r="M5496" s="13"/>
      <c r="N5496" s="13"/>
    </row>
    <row r="5497" spans="1:14" ht="15.75" customHeight="1">
      <c r="A5497" s="2"/>
      <c r="B5497" s="2"/>
      <c r="C5497" s="2"/>
      <c r="G5497" s="13"/>
      <c r="I5497" s="13"/>
      <c r="J5497" s="13"/>
      <c r="K5497" s="13"/>
      <c r="M5497" s="13"/>
      <c r="N5497" s="13"/>
    </row>
    <row r="5498" spans="1:14" ht="15.75" customHeight="1">
      <c r="A5498" s="2"/>
      <c r="B5498" s="2"/>
      <c r="C5498" s="2"/>
      <c r="G5498" s="13"/>
      <c r="I5498" s="13"/>
      <c r="J5498" s="13"/>
      <c r="K5498" s="13"/>
      <c r="M5498" s="13"/>
      <c r="N5498" s="13"/>
    </row>
    <row r="5499" spans="1:14" ht="15.75" customHeight="1">
      <c r="A5499" s="2"/>
      <c r="B5499" s="2"/>
      <c r="C5499" s="2"/>
      <c r="G5499" s="13"/>
      <c r="I5499" s="13"/>
      <c r="J5499" s="13"/>
      <c r="K5499" s="13"/>
      <c r="M5499" s="13"/>
      <c r="N5499" s="13"/>
    </row>
    <row r="5500" spans="1:14" ht="15.75" customHeight="1">
      <c r="A5500" s="2"/>
      <c r="B5500" s="2"/>
      <c r="C5500" s="2"/>
      <c r="G5500" s="13"/>
      <c r="I5500" s="13"/>
      <c r="J5500" s="13"/>
      <c r="K5500" s="13"/>
      <c r="M5500" s="13"/>
      <c r="N5500" s="13"/>
    </row>
    <row r="5501" spans="1:14" ht="15.75" customHeight="1">
      <c r="A5501" s="2"/>
      <c r="B5501" s="2"/>
      <c r="C5501" s="2"/>
      <c r="G5501" s="13"/>
      <c r="I5501" s="13"/>
      <c r="J5501" s="13"/>
      <c r="K5501" s="13"/>
      <c r="M5501" s="13"/>
      <c r="N5501" s="13"/>
    </row>
    <row r="5502" spans="1:14" ht="15.75" customHeight="1">
      <c r="A5502" s="2"/>
      <c r="B5502" s="2"/>
      <c r="C5502" s="2"/>
      <c r="G5502" s="13"/>
      <c r="I5502" s="13"/>
      <c r="J5502" s="13"/>
      <c r="K5502" s="13"/>
      <c r="M5502" s="13"/>
      <c r="N5502" s="13"/>
    </row>
    <row r="5503" spans="1:14" ht="15.75" customHeight="1">
      <c r="A5503" s="2"/>
      <c r="B5503" s="2"/>
      <c r="C5503" s="2"/>
      <c r="G5503" s="13"/>
      <c r="I5503" s="13"/>
      <c r="J5503" s="13"/>
      <c r="K5503" s="13"/>
      <c r="M5503" s="13"/>
      <c r="N5503" s="13"/>
    </row>
    <row r="5504" spans="1:14" ht="15.75" customHeight="1">
      <c r="A5504" s="2"/>
      <c r="B5504" s="2"/>
      <c r="C5504" s="2"/>
      <c r="G5504" s="13"/>
      <c r="I5504" s="13"/>
      <c r="J5504" s="13"/>
      <c r="K5504" s="13"/>
      <c r="M5504" s="13"/>
      <c r="N5504" s="13"/>
    </row>
    <row r="5505" spans="1:14" ht="15.75" customHeight="1">
      <c r="A5505" s="2"/>
      <c r="B5505" s="2"/>
      <c r="C5505" s="2"/>
      <c r="G5505" s="13"/>
      <c r="I5505" s="13"/>
      <c r="J5505" s="13"/>
      <c r="K5505" s="13"/>
      <c r="M5505" s="13"/>
      <c r="N5505" s="13"/>
    </row>
    <row r="5506" spans="1:14" ht="15.75" customHeight="1">
      <c r="A5506" s="2"/>
      <c r="B5506" s="2"/>
      <c r="C5506" s="2"/>
      <c r="G5506" s="13"/>
      <c r="I5506" s="13"/>
      <c r="J5506" s="13"/>
      <c r="K5506" s="13"/>
      <c r="M5506" s="13"/>
      <c r="N5506" s="13"/>
    </row>
    <row r="5507" spans="1:14" ht="15.75" customHeight="1">
      <c r="A5507" s="2"/>
      <c r="B5507" s="2"/>
      <c r="C5507" s="2"/>
      <c r="G5507" s="13"/>
      <c r="I5507" s="13"/>
      <c r="J5507" s="13"/>
      <c r="K5507" s="13"/>
      <c r="M5507" s="13"/>
      <c r="N5507" s="13"/>
    </row>
    <row r="5508" spans="1:14" ht="15.75" customHeight="1">
      <c r="A5508" s="2"/>
      <c r="B5508" s="2"/>
      <c r="C5508" s="2"/>
      <c r="G5508" s="13"/>
      <c r="I5508" s="13"/>
      <c r="J5508" s="13"/>
      <c r="K5508" s="13"/>
      <c r="M5508" s="13"/>
      <c r="N5508" s="13"/>
    </row>
    <row r="5509" spans="1:14" ht="15.75" customHeight="1">
      <c r="A5509" s="2"/>
      <c r="B5509" s="2"/>
      <c r="C5509" s="2"/>
      <c r="G5509" s="13"/>
      <c r="I5509" s="13"/>
      <c r="J5509" s="13"/>
      <c r="K5509" s="13"/>
      <c r="M5509" s="13"/>
      <c r="N5509" s="13"/>
    </row>
    <row r="5510" spans="1:14" ht="15.75" customHeight="1">
      <c r="A5510" s="2"/>
      <c r="B5510" s="2"/>
      <c r="C5510" s="2"/>
      <c r="G5510" s="13"/>
      <c r="I5510" s="13"/>
      <c r="J5510" s="13"/>
      <c r="K5510" s="13"/>
      <c r="M5510" s="13"/>
      <c r="N5510" s="13"/>
    </row>
    <row r="5511" spans="1:14" ht="15.75" customHeight="1">
      <c r="A5511" s="2"/>
      <c r="B5511" s="2"/>
      <c r="C5511" s="2"/>
      <c r="G5511" s="13"/>
      <c r="I5511" s="13"/>
      <c r="J5511" s="13"/>
      <c r="K5511" s="13"/>
      <c r="M5511" s="13"/>
      <c r="N5511" s="13"/>
    </row>
    <row r="5512" spans="1:14" ht="15.75" customHeight="1">
      <c r="A5512" s="2"/>
      <c r="B5512" s="2"/>
      <c r="C5512" s="2"/>
      <c r="G5512" s="13"/>
      <c r="I5512" s="13"/>
      <c r="J5512" s="13"/>
      <c r="K5512" s="13"/>
      <c r="M5512" s="13"/>
      <c r="N5512" s="13"/>
    </row>
    <row r="5513" spans="1:14" ht="15.75" customHeight="1">
      <c r="A5513" s="2"/>
      <c r="B5513" s="2"/>
      <c r="C5513" s="2"/>
      <c r="G5513" s="13"/>
      <c r="I5513" s="13"/>
      <c r="J5513" s="13"/>
      <c r="K5513" s="13"/>
      <c r="M5513" s="13"/>
      <c r="N5513" s="13"/>
    </row>
    <row r="5514" spans="1:14" ht="15.75" customHeight="1">
      <c r="A5514" s="2"/>
      <c r="B5514" s="2"/>
      <c r="C5514" s="2"/>
      <c r="G5514" s="13"/>
      <c r="I5514" s="13"/>
      <c r="J5514" s="13"/>
      <c r="K5514" s="13"/>
      <c r="M5514" s="13"/>
      <c r="N5514" s="13"/>
    </row>
    <row r="5515" spans="1:14" ht="15.75" customHeight="1">
      <c r="A5515" s="2"/>
      <c r="B5515" s="2"/>
      <c r="C5515" s="2"/>
      <c r="G5515" s="13"/>
      <c r="I5515" s="13"/>
      <c r="J5515" s="13"/>
      <c r="K5515" s="13"/>
      <c r="M5515" s="13"/>
      <c r="N5515" s="13"/>
    </row>
    <row r="5516" spans="1:14" ht="15.75" customHeight="1">
      <c r="A5516" s="2"/>
      <c r="B5516" s="2"/>
      <c r="C5516" s="2"/>
      <c r="G5516" s="13"/>
      <c r="I5516" s="13"/>
      <c r="J5516" s="13"/>
      <c r="K5516" s="13"/>
      <c r="M5516" s="13"/>
      <c r="N5516" s="13"/>
    </row>
    <row r="5517" spans="1:14" ht="15.75" customHeight="1">
      <c r="A5517" s="2"/>
      <c r="B5517" s="2"/>
      <c r="C5517" s="2"/>
      <c r="G5517" s="13"/>
      <c r="I5517" s="13"/>
      <c r="J5517" s="13"/>
      <c r="K5517" s="13"/>
      <c r="M5517" s="13"/>
      <c r="N5517" s="13"/>
    </row>
    <row r="5518" spans="1:14" ht="15.75" customHeight="1">
      <c r="A5518" s="2"/>
      <c r="B5518" s="2"/>
      <c r="C5518" s="2"/>
      <c r="G5518" s="13"/>
      <c r="I5518" s="13"/>
      <c r="J5518" s="13"/>
      <c r="K5518" s="13"/>
      <c r="M5518" s="13"/>
      <c r="N5518" s="13"/>
    </row>
    <row r="5519" spans="1:14" ht="15.75" customHeight="1">
      <c r="A5519" s="2"/>
      <c r="B5519" s="2"/>
      <c r="C5519" s="2"/>
      <c r="G5519" s="13"/>
      <c r="I5519" s="13"/>
      <c r="J5519" s="13"/>
      <c r="K5519" s="13"/>
      <c r="M5519" s="13"/>
      <c r="N5519" s="13"/>
    </row>
    <row r="5520" spans="1:14" ht="15.75" customHeight="1">
      <c r="A5520" s="2"/>
      <c r="B5520" s="2"/>
      <c r="C5520" s="2"/>
      <c r="G5520" s="13"/>
      <c r="I5520" s="13"/>
      <c r="J5520" s="13"/>
      <c r="K5520" s="13"/>
      <c r="M5520" s="13"/>
      <c r="N5520" s="13"/>
    </row>
    <row r="5521" spans="1:14" ht="15.75" customHeight="1">
      <c r="A5521" s="2"/>
      <c r="B5521" s="2"/>
      <c r="C5521" s="2"/>
      <c r="G5521" s="13"/>
      <c r="I5521" s="13"/>
      <c r="J5521" s="13"/>
      <c r="K5521" s="13"/>
      <c r="M5521" s="13"/>
      <c r="N5521" s="13"/>
    </row>
    <row r="5522" spans="1:14" ht="15.75" customHeight="1">
      <c r="A5522" s="2"/>
      <c r="B5522" s="2"/>
      <c r="C5522" s="2"/>
      <c r="G5522" s="13"/>
      <c r="I5522" s="13"/>
      <c r="J5522" s="13"/>
      <c r="K5522" s="13"/>
      <c r="M5522" s="13"/>
      <c r="N5522" s="13"/>
    </row>
    <row r="5523" spans="1:14" ht="15.75" customHeight="1">
      <c r="A5523" s="2"/>
      <c r="B5523" s="2"/>
      <c r="C5523" s="2"/>
      <c r="G5523" s="13"/>
      <c r="I5523" s="13"/>
      <c r="J5523" s="13"/>
      <c r="K5523" s="13"/>
      <c r="M5523" s="13"/>
      <c r="N5523" s="13"/>
    </row>
    <row r="5524" spans="1:14" ht="15.75" customHeight="1">
      <c r="A5524" s="2"/>
      <c r="B5524" s="2"/>
      <c r="C5524" s="2"/>
      <c r="G5524" s="13"/>
      <c r="I5524" s="13"/>
      <c r="J5524" s="13"/>
      <c r="K5524" s="13"/>
      <c r="M5524" s="13"/>
      <c r="N5524" s="13"/>
    </row>
    <row r="5525" spans="1:14" ht="15.75" customHeight="1">
      <c r="A5525" s="2"/>
      <c r="B5525" s="2"/>
      <c r="C5525" s="2"/>
      <c r="G5525" s="13"/>
      <c r="I5525" s="13"/>
      <c r="J5525" s="13"/>
      <c r="K5525" s="13"/>
      <c r="M5525" s="13"/>
      <c r="N5525" s="13"/>
    </row>
    <row r="5526" spans="1:14" ht="15.75" customHeight="1">
      <c r="A5526" s="2"/>
      <c r="B5526" s="2"/>
      <c r="C5526" s="2"/>
      <c r="G5526" s="13"/>
      <c r="I5526" s="13"/>
      <c r="J5526" s="13"/>
      <c r="K5526" s="13"/>
      <c r="M5526" s="13"/>
      <c r="N5526" s="13"/>
    </row>
    <row r="5527" spans="1:14" ht="15.75" customHeight="1">
      <c r="A5527" s="2"/>
      <c r="B5527" s="2"/>
      <c r="C5527" s="2"/>
      <c r="G5527" s="13"/>
      <c r="I5527" s="13"/>
      <c r="J5527" s="13"/>
      <c r="K5527" s="13"/>
      <c r="M5527" s="13"/>
      <c r="N5527" s="13"/>
    </row>
    <row r="5528" spans="1:14" ht="15.75" customHeight="1">
      <c r="A5528" s="2"/>
      <c r="B5528" s="2"/>
      <c r="C5528" s="2"/>
      <c r="G5528" s="13"/>
      <c r="I5528" s="13"/>
      <c r="J5528" s="13"/>
      <c r="K5528" s="13"/>
      <c r="M5528" s="13"/>
      <c r="N5528" s="13"/>
    </row>
    <row r="5529" spans="1:14" ht="15.75" customHeight="1">
      <c r="A5529" s="2"/>
      <c r="B5529" s="2"/>
      <c r="C5529" s="2"/>
      <c r="G5529" s="13"/>
      <c r="I5529" s="13"/>
      <c r="J5529" s="13"/>
      <c r="K5529" s="13"/>
      <c r="M5529" s="13"/>
      <c r="N5529" s="13"/>
    </row>
    <row r="5530" spans="1:14" ht="15.75" customHeight="1">
      <c r="A5530" s="2"/>
      <c r="B5530" s="2"/>
      <c r="C5530" s="2"/>
      <c r="G5530" s="13"/>
      <c r="I5530" s="13"/>
      <c r="J5530" s="13"/>
      <c r="K5530" s="13"/>
      <c r="M5530" s="13"/>
      <c r="N5530" s="13"/>
    </row>
    <row r="5531" spans="1:14" ht="15.75" customHeight="1">
      <c r="A5531" s="2"/>
      <c r="B5531" s="2"/>
      <c r="C5531" s="2"/>
      <c r="G5531" s="13"/>
      <c r="I5531" s="13"/>
      <c r="J5531" s="13"/>
      <c r="K5531" s="13"/>
      <c r="M5531" s="13"/>
      <c r="N5531" s="13"/>
    </row>
    <row r="5532" spans="1:14" ht="15.75" customHeight="1">
      <c r="A5532" s="2"/>
      <c r="B5532" s="2"/>
      <c r="C5532" s="2"/>
      <c r="G5532" s="13"/>
      <c r="I5532" s="13"/>
      <c r="J5532" s="13"/>
      <c r="K5532" s="13"/>
      <c r="M5532" s="13"/>
      <c r="N5532" s="13"/>
    </row>
    <row r="5533" spans="1:14" ht="15.75" customHeight="1">
      <c r="A5533" s="2"/>
      <c r="B5533" s="2"/>
      <c r="C5533" s="2"/>
      <c r="G5533" s="13"/>
      <c r="I5533" s="13"/>
      <c r="J5533" s="13"/>
      <c r="K5533" s="13"/>
      <c r="M5533" s="13"/>
      <c r="N5533" s="13"/>
    </row>
    <row r="5534" spans="1:14" ht="15.75" customHeight="1">
      <c r="A5534" s="2"/>
      <c r="B5534" s="2"/>
      <c r="C5534" s="2"/>
      <c r="G5534" s="13"/>
      <c r="I5534" s="13"/>
      <c r="J5534" s="13"/>
      <c r="K5534" s="13"/>
      <c r="M5534" s="13"/>
      <c r="N5534" s="13"/>
    </row>
    <row r="5535" spans="1:14" ht="15.75" customHeight="1">
      <c r="A5535" s="2"/>
      <c r="B5535" s="2"/>
      <c r="C5535" s="2"/>
      <c r="G5535" s="13"/>
      <c r="I5535" s="13"/>
      <c r="J5535" s="13"/>
      <c r="K5535" s="13"/>
      <c r="M5535" s="13"/>
      <c r="N5535" s="13"/>
    </row>
    <row r="5536" spans="1:14" ht="15.75" customHeight="1">
      <c r="A5536" s="2"/>
      <c r="B5536" s="2"/>
      <c r="C5536" s="2"/>
      <c r="G5536" s="13"/>
      <c r="I5536" s="13"/>
      <c r="J5536" s="13"/>
      <c r="K5536" s="13"/>
      <c r="M5536" s="13"/>
      <c r="N5536" s="13"/>
    </row>
    <row r="5537" spans="1:14" ht="15.75" customHeight="1">
      <c r="A5537" s="2"/>
      <c r="B5537" s="2"/>
      <c r="C5537" s="2"/>
      <c r="G5537" s="13"/>
      <c r="I5537" s="13"/>
      <c r="J5537" s="13"/>
      <c r="K5537" s="13"/>
      <c r="M5537" s="13"/>
      <c r="N5537" s="13"/>
    </row>
    <row r="5538" spans="1:14" ht="15.75" customHeight="1">
      <c r="A5538" s="2"/>
      <c r="B5538" s="2"/>
      <c r="C5538" s="2"/>
      <c r="G5538" s="13"/>
      <c r="I5538" s="13"/>
      <c r="J5538" s="13"/>
      <c r="K5538" s="13"/>
      <c r="M5538" s="13"/>
      <c r="N5538" s="13"/>
    </row>
    <row r="5539" spans="1:14" ht="15.75" customHeight="1">
      <c r="A5539" s="2"/>
      <c r="B5539" s="2"/>
      <c r="C5539" s="2"/>
      <c r="G5539" s="13"/>
      <c r="I5539" s="13"/>
      <c r="J5539" s="13"/>
      <c r="K5539" s="13"/>
      <c r="M5539" s="13"/>
      <c r="N5539" s="13"/>
    </row>
    <row r="5540" spans="1:14" ht="15.75" customHeight="1">
      <c r="A5540" s="2"/>
      <c r="B5540" s="2"/>
      <c r="C5540" s="2"/>
      <c r="G5540" s="13"/>
      <c r="I5540" s="13"/>
      <c r="J5540" s="13"/>
      <c r="K5540" s="13"/>
      <c r="M5540" s="13"/>
      <c r="N5540" s="13"/>
    </row>
    <row r="5541" spans="1:14" ht="15.75" customHeight="1">
      <c r="A5541" s="2"/>
      <c r="B5541" s="2"/>
      <c r="C5541" s="2"/>
      <c r="G5541" s="13"/>
      <c r="I5541" s="13"/>
      <c r="J5541" s="13"/>
      <c r="K5541" s="13"/>
      <c r="M5541" s="13"/>
      <c r="N5541" s="13"/>
    </row>
    <row r="5542" spans="1:14" ht="15.75" customHeight="1">
      <c r="A5542" s="2"/>
      <c r="B5542" s="2"/>
      <c r="C5542" s="2"/>
      <c r="G5542" s="13"/>
      <c r="I5542" s="13"/>
      <c r="J5542" s="13"/>
      <c r="K5542" s="13"/>
      <c r="M5542" s="13"/>
      <c r="N5542" s="13"/>
    </row>
    <row r="5543" spans="1:14" ht="15.75" customHeight="1">
      <c r="A5543" s="2"/>
      <c r="B5543" s="2"/>
      <c r="C5543" s="2"/>
      <c r="G5543" s="13"/>
      <c r="I5543" s="13"/>
      <c r="J5543" s="13"/>
      <c r="K5543" s="13"/>
      <c r="M5543" s="13"/>
      <c r="N5543" s="13"/>
    </row>
    <row r="5544" spans="1:14" ht="15.75" customHeight="1">
      <c r="A5544" s="2"/>
      <c r="B5544" s="2"/>
      <c r="C5544" s="2"/>
      <c r="G5544" s="13"/>
      <c r="I5544" s="13"/>
      <c r="J5544" s="13"/>
      <c r="K5544" s="13"/>
      <c r="M5544" s="13"/>
      <c r="N5544" s="13"/>
    </row>
    <row r="5545" spans="1:14" ht="15.75" customHeight="1">
      <c r="A5545" s="2"/>
      <c r="B5545" s="2"/>
      <c r="C5545" s="2"/>
      <c r="G5545" s="13"/>
      <c r="I5545" s="13"/>
      <c r="J5545" s="13"/>
      <c r="K5545" s="13"/>
      <c r="M5545" s="13"/>
      <c r="N5545" s="13"/>
    </row>
    <row r="5546" spans="1:14" ht="15.75" customHeight="1">
      <c r="A5546" s="2"/>
      <c r="B5546" s="2"/>
      <c r="C5546" s="2"/>
      <c r="G5546" s="13"/>
      <c r="I5546" s="13"/>
      <c r="J5546" s="13"/>
      <c r="K5546" s="13"/>
      <c r="M5546" s="13"/>
      <c r="N5546" s="13"/>
    </row>
    <row r="5547" spans="1:14" ht="15.75" customHeight="1">
      <c r="A5547" s="2"/>
      <c r="B5547" s="2"/>
      <c r="C5547" s="2"/>
      <c r="G5547" s="13"/>
      <c r="I5547" s="13"/>
      <c r="J5547" s="13"/>
      <c r="K5547" s="13"/>
      <c r="M5547" s="13"/>
      <c r="N5547" s="13"/>
    </row>
    <row r="5548" spans="1:14" ht="15.75" customHeight="1">
      <c r="A5548" s="2"/>
      <c r="B5548" s="2"/>
      <c r="C5548" s="2"/>
      <c r="G5548" s="13"/>
      <c r="I5548" s="13"/>
      <c r="J5548" s="13"/>
      <c r="K5548" s="13"/>
      <c r="M5548" s="13"/>
      <c r="N5548" s="13"/>
    </row>
    <row r="5549" spans="1:14" ht="15.75" customHeight="1">
      <c r="A5549" s="2"/>
      <c r="B5549" s="2"/>
      <c r="C5549" s="2"/>
      <c r="G5549" s="13"/>
      <c r="I5549" s="13"/>
      <c r="J5549" s="13"/>
      <c r="K5549" s="13"/>
      <c r="M5549" s="13"/>
      <c r="N5549" s="13"/>
    </row>
    <row r="5550" spans="1:14" ht="15.75" customHeight="1">
      <c r="A5550" s="2"/>
      <c r="B5550" s="2"/>
      <c r="C5550" s="2"/>
      <c r="G5550" s="13"/>
      <c r="I5550" s="13"/>
      <c r="J5550" s="13"/>
      <c r="K5550" s="13"/>
      <c r="M5550" s="13"/>
      <c r="N5550" s="13"/>
    </row>
    <row r="5551" spans="1:14" ht="15.75" customHeight="1">
      <c r="A5551" s="2"/>
      <c r="B5551" s="2"/>
      <c r="C5551" s="2"/>
      <c r="G5551" s="13"/>
      <c r="I5551" s="13"/>
      <c r="J5551" s="13"/>
      <c r="K5551" s="13"/>
      <c r="M5551" s="13"/>
      <c r="N5551" s="13"/>
    </row>
    <row r="5552" spans="1:14" ht="15.75" customHeight="1">
      <c r="A5552" s="2"/>
      <c r="B5552" s="2"/>
      <c r="C5552" s="2"/>
      <c r="G5552" s="13"/>
      <c r="I5552" s="13"/>
      <c r="J5552" s="13"/>
      <c r="K5552" s="13"/>
      <c r="M5552" s="13"/>
      <c r="N5552" s="13"/>
    </row>
    <row r="5553" spans="1:14" ht="15.75" customHeight="1">
      <c r="A5553" s="2"/>
      <c r="B5553" s="2"/>
      <c r="C5553" s="2"/>
      <c r="G5553" s="13"/>
      <c r="I5553" s="13"/>
      <c r="J5553" s="13"/>
      <c r="K5553" s="13"/>
      <c r="M5553" s="13"/>
      <c r="N5553" s="13"/>
    </row>
    <row r="5554" spans="1:14" ht="15.75" customHeight="1">
      <c r="A5554" s="2"/>
      <c r="B5554" s="2"/>
      <c r="C5554" s="2"/>
      <c r="G5554" s="13"/>
      <c r="I5554" s="13"/>
      <c r="J5554" s="13"/>
      <c r="K5554" s="13"/>
      <c r="M5554" s="13"/>
      <c r="N5554" s="13"/>
    </row>
    <row r="5555" spans="1:14" ht="15.75" customHeight="1">
      <c r="A5555" s="2"/>
      <c r="B5555" s="2"/>
      <c r="C5555" s="2"/>
      <c r="G5555" s="13"/>
      <c r="I5555" s="13"/>
      <c r="J5555" s="13"/>
      <c r="K5555" s="13"/>
      <c r="M5555" s="13"/>
      <c r="N5555" s="13"/>
    </row>
    <row r="5556" spans="1:14" ht="15.75" customHeight="1">
      <c r="A5556" s="2"/>
      <c r="B5556" s="2"/>
      <c r="C5556" s="2"/>
      <c r="G5556" s="13"/>
      <c r="I5556" s="13"/>
      <c r="J5556" s="13"/>
      <c r="K5556" s="13"/>
      <c r="M5556" s="13"/>
      <c r="N5556" s="13"/>
    </row>
    <row r="5557" spans="1:14" ht="15.75" customHeight="1">
      <c r="A5557" s="2"/>
      <c r="B5557" s="2"/>
      <c r="C5557" s="2"/>
      <c r="G5557" s="13"/>
      <c r="I5557" s="13"/>
      <c r="J5557" s="13"/>
      <c r="K5557" s="13"/>
      <c r="M5557" s="13"/>
      <c r="N5557" s="13"/>
    </row>
    <row r="5558" spans="1:14" ht="15.75" customHeight="1">
      <c r="A5558" s="2"/>
      <c r="B5558" s="2"/>
      <c r="C5558" s="2"/>
      <c r="G5558" s="13"/>
      <c r="I5558" s="13"/>
      <c r="J5558" s="13"/>
      <c r="K5558" s="13"/>
      <c r="M5558" s="13"/>
      <c r="N5558" s="13"/>
    </row>
    <row r="5559" spans="1:14" ht="15.75" customHeight="1">
      <c r="A5559" s="2"/>
      <c r="B5559" s="2"/>
      <c r="C5559" s="2"/>
      <c r="G5559" s="13"/>
      <c r="I5559" s="13"/>
      <c r="J5559" s="13"/>
      <c r="K5559" s="13"/>
      <c r="M5559" s="13"/>
      <c r="N5559" s="13"/>
    </row>
    <row r="5560" spans="1:14" ht="15.75" customHeight="1">
      <c r="A5560" s="2"/>
      <c r="B5560" s="2"/>
      <c r="C5560" s="2"/>
      <c r="G5560" s="13"/>
      <c r="I5560" s="13"/>
      <c r="J5560" s="13"/>
      <c r="K5560" s="13"/>
      <c r="M5560" s="13"/>
      <c r="N5560" s="13"/>
    </row>
    <row r="5561" spans="1:14" ht="15.75" customHeight="1">
      <c r="A5561" s="2"/>
      <c r="B5561" s="2"/>
      <c r="C5561" s="2"/>
      <c r="G5561" s="13"/>
      <c r="I5561" s="13"/>
      <c r="J5561" s="13"/>
      <c r="K5561" s="13"/>
      <c r="M5561" s="13"/>
      <c r="N5561" s="13"/>
    </row>
    <row r="5562" spans="1:14" ht="15.75" customHeight="1">
      <c r="A5562" s="2"/>
      <c r="B5562" s="2"/>
      <c r="C5562" s="2"/>
      <c r="G5562" s="13"/>
      <c r="I5562" s="13"/>
      <c r="J5562" s="13"/>
      <c r="K5562" s="13"/>
      <c r="M5562" s="13"/>
      <c r="N5562" s="13"/>
    </row>
    <row r="5563" spans="1:14" ht="15.75" customHeight="1">
      <c r="A5563" s="2"/>
      <c r="B5563" s="2"/>
      <c r="C5563" s="2"/>
      <c r="G5563" s="13"/>
      <c r="I5563" s="13"/>
      <c r="J5563" s="13"/>
      <c r="K5563" s="13"/>
      <c r="M5563" s="13"/>
      <c r="N5563" s="13"/>
    </row>
    <row r="5564" spans="1:14" ht="15.75" customHeight="1">
      <c r="A5564" s="2"/>
      <c r="B5564" s="2"/>
      <c r="C5564" s="2"/>
      <c r="G5564" s="13"/>
      <c r="I5564" s="13"/>
      <c r="J5564" s="13"/>
      <c r="K5564" s="13"/>
      <c r="M5564" s="13"/>
      <c r="N5564" s="13"/>
    </row>
    <row r="5565" spans="1:14" ht="15.75" customHeight="1">
      <c r="A5565" s="2"/>
      <c r="B5565" s="2"/>
      <c r="C5565" s="2"/>
      <c r="G5565" s="13"/>
      <c r="I5565" s="13"/>
      <c r="J5565" s="13"/>
      <c r="K5565" s="13"/>
      <c r="M5565" s="13"/>
      <c r="N5565" s="13"/>
    </row>
    <row r="5566" spans="1:14" ht="15.75" customHeight="1">
      <c r="A5566" s="2"/>
      <c r="B5566" s="2"/>
      <c r="C5566" s="2"/>
      <c r="G5566" s="13"/>
      <c r="I5566" s="13"/>
      <c r="J5566" s="13"/>
      <c r="K5566" s="13"/>
      <c r="M5566" s="13"/>
      <c r="N5566" s="13"/>
    </row>
    <row r="5567" spans="1:14" ht="15.75" customHeight="1">
      <c r="A5567" s="2"/>
      <c r="B5567" s="2"/>
      <c r="C5567" s="2"/>
      <c r="G5567" s="13"/>
      <c r="I5567" s="13"/>
      <c r="J5567" s="13"/>
      <c r="K5567" s="13"/>
      <c r="M5567" s="13"/>
      <c r="N5567" s="13"/>
    </row>
    <row r="5568" spans="1:14" ht="15.75" customHeight="1">
      <c r="A5568" s="2"/>
      <c r="B5568" s="2"/>
      <c r="C5568" s="2"/>
      <c r="G5568" s="13"/>
      <c r="I5568" s="13"/>
      <c r="J5568" s="13"/>
      <c r="K5568" s="13"/>
      <c r="M5568" s="13"/>
      <c r="N5568" s="13"/>
    </row>
    <row r="5569" spans="1:14" ht="15.75" customHeight="1">
      <c r="A5569" s="2"/>
      <c r="B5569" s="2"/>
      <c r="C5569" s="2"/>
      <c r="G5569" s="13"/>
      <c r="I5569" s="13"/>
      <c r="J5569" s="13"/>
      <c r="K5569" s="13"/>
      <c r="M5569" s="13"/>
      <c r="N5569" s="13"/>
    </row>
    <row r="5570" spans="1:14" ht="15.75" customHeight="1">
      <c r="A5570" s="2"/>
      <c r="B5570" s="2"/>
      <c r="C5570" s="2"/>
      <c r="G5570" s="13"/>
      <c r="I5570" s="13"/>
      <c r="J5570" s="13"/>
      <c r="K5570" s="13"/>
      <c r="M5570" s="13"/>
      <c r="N5570" s="13"/>
    </row>
    <row r="5571" spans="1:14" ht="15.75" customHeight="1">
      <c r="A5571" s="2"/>
      <c r="B5571" s="2"/>
      <c r="C5571" s="2"/>
      <c r="G5571" s="13"/>
      <c r="I5571" s="13"/>
      <c r="J5571" s="13"/>
      <c r="K5571" s="13"/>
      <c r="M5571" s="13"/>
      <c r="N5571" s="13"/>
    </row>
    <row r="5572" spans="1:14" ht="15.75" customHeight="1">
      <c r="A5572" s="2"/>
      <c r="B5572" s="2"/>
      <c r="C5572" s="2"/>
      <c r="G5572" s="13"/>
      <c r="I5572" s="13"/>
      <c r="J5572" s="13"/>
      <c r="K5572" s="13"/>
      <c r="M5572" s="13"/>
      <c r="N5572" s="13"/>
    </row>
    <row r="5573" spans="1:14" ht="15.75" customHeight="1">
      <c r="A5573" s="2"/>
      <c r="B5573" s="2"/>
      <c r="C5573" s="2"/>
      <c r="G5573" s="13"/>
      <c r="I5573" s="13"/>
      <c r="J5573" s="13"/>
      <c r="K5573" s="13"/>
      <c r="M5573" s="13"/>
      <c r="N5573" s="13"/>
    </row>
    <row r="5574" spans="1:14" ht="15.75" customHeight="1">
      <c r="A5574" s="2"/>
      <c r="B5574" s="2"/>
      <c r="C5574" s="2"/>
      <c r="G5574" s="13"/>
      <c r="I5574" s="13"/>
      <c r="J5574" s="13"/>
      <c r="K5574" s="13"/>
      <c r="M5574" s="13"/>
      <c r="N5574" s="13"/>
    </row>
    <row r="5575" spans="1:14" ht="15.75" customHeight="1">
      <c r="A5575" s="2"/>
      <c r="B5575" s="2"/>
      <c r="C5575" s="2"/>
      <c r="G5575" s="13"/>
      <c r="I5575" s="13"/>
      <c r="J5575" s="13"/>
      <c r="K5575" s="13"/>
      <c r="M5575" s="13"/>
      <c r="N5575" s="13"/>
    </row>
    <row r="5576" spans="1:14" ht="15.75" customHeight="1">
      <c r="A5576" s="2"/>
      <c r="B5576" s="2"/>
      <c r="C5576" s="2"/>
      <c r="G5576" s="13"/>
      <c r="I5576" s="13"/>
      <c r="J5576" s="13"/>
      <c r="K5576" s="13"/>
      <c r="M5576" s="13"/>
      <c r="N5576" s="13"/>
    </row>
    <row r="5577" spans="1:14" ht="15.75" customHeight="1">
      <c r="A5577" s="2"/>
      <c r="B5577" s="2"/>
      <c r="C5577" s="2"/>
      <c r="G5577" s="13"/>
      <c r="I5577" s="13"/>
      <c r="J5577" s="13"/>
      <c r="K5577" s="13"/>
      <c r="M5577" s="13"/>
      <c r="N5577" s="13"/>
    </row>
    <row r="5578" spans="1:14" ht="15.75" customHeight="1">
      <c r="A5578" s="2"/>
      <c r="B5578" s="2"/>
      <c r="C5578" s="2"/>
      <c r="G5578" s="13"/>
      <c r="I5578" s="13"/>
      <c r="J5578" s="13"/>
      <c r="K5578" s="13"/>
      <c r="M5578" s="13"/>
      <c r="N5578" s="13"/>
    </row>
    <row r="5579" spans="1:14" ht="15.75" customHeight="1">
      <c r="A5579" s="2"/>
      <c r="B5579" s="2"/>
      <c r="C5579" s="2"/>
      <c r="G5579" s="13"/>
      <c r="I5579" s="13"/>
      <c r="J5579" s="13"/>
      <c r="K5579" s="13"/>
      <c r="M5579" s="13"/>
      <c r="N5579" s="13"/>
    </row>
    <row r="5580" spans="1:14" ht="15.75" customHeight="1">
      <c r="A5580" s="2"/>
      <c r="B5580" s="2"/>
      <c r="C5580" s="2"/>
      <c r="G5580" s="13"/>
      <c r="I5580" s="13"/>
      <c r="J5580" s="13"/>
      <c r="K5580" s="13"/>
      <c r="M5580" s="13"/>
      <c r="N5580" s="13"/>
    </row>
    <row r="5581" spans="1:14" ht="15.75" customHeight="1">
      <c r="A5581" s="2"/>
      <c r="B5581" s="2"/>
      <c r="C5581" s="2"/>
      <c r="G5581" s="13"/>
      <c r="I5581" s="13"/>
      <c r="J5581" s="13"/>
      <c r="K5581" s="13"/>
      <c r="M5581" s="13"/>
      <c r="N5581" s="13"/>
    </row>
    <row r="5582" spans="1:14" ht="15.75" customHeight="1">
      <c r="A5582" s="2"/>
      <c r="B5582" s="2"/>
      <c r="C5582" s="2"/>
      <c r="G5582" s="13"/>
      <c r="I5582" s="13"/>
      <c r="J5582" s="13"/>
      <c r="K5582" s="13"/>
      <c r="M5582" s="13"/>
      <c r="N5582" s="13"/>
    </row>
    <row r="5583" spans="1:14" ht="15.75" customHeight="1">
      <c r="A5583" s="2"/>
      <c r="B5583" s="2"/>
      <c r="C5583" s="2"/>
      <c r="G5583" s="13"/>
      <c r="I5583" s="13"/>
      <c r="J5583" s="13"/>
      <c r="K5583" s="13"/>
      <c r="M5583" s="13"/>
      <c r="N5583" s="13"/>
    </row>
    <row r="5584" spans="1:14" ht="15.75" customHeight="1">
      <c r="A5584" s="2"/>
      <c r="B5584" s="2"/>
      <c r="C5584" s="2"/>
      <c r="G5584" s="13"/>
      <c r="I5584" s="13"/>
      <c r="J5584" s="13"/>
      <c r="K5584" s="13"/>
      <c r="M5584" s="13"/>
      <c r="N5584" s="13"/>
    </row>
    <row r="5585" spans="1:14" ht="15.75" customHeight="1">
      <c r="A5585" s="2"/>
      <c r="B5585" s="2"/>
      <c r="C5585" s="2"/>
      <c r="G5585" s="13"/>
      <c r="I5585" s="13"/>
      <c r="J5585" s="13"/>
      <c r="K5585" s="13"/>
      <c r="M5585" s="13"/>
      <c r="N5585" s="13"/>
    </row>
    <row r="5586" spans="1:14" ht="15.75" customHeight="1">
      <c r="A5586" s="2"/>
      <c r="B5586" s="2"/>
      <c r="C5586" s="2"/>
      <c r="G5586" s="13"/>
      <c r="I5586" s="13"/>
      <c r="J5586" s="13"/>
      <c r="K5586" s="13"/>
      <c r="M5586" s="13"/>
      <c r="N5586" s="13"/>
    </row>
    <row r="5587" spans="1:14" ht="15.75" customHeight="1">
      <c r="A5587" s="2"/>
      <c r="B5587" s="2"/>
      <c r="C5587" s="2"/>
      <c r="G5587" s="13"/>
      <c r="I5587" s="13"/>
      <c r="J5587" s="13"/>
      <c r="K5587" s="13"/>
      <c r="M5587" s="13"/>
      <c r="N5587" s="13"/>
    </row>
    <row r="5588" spans="1:14" ht="15.75" customHeight="1">
      <c r="A5588" s="2"/>
      <c r="B5588" s="2"/>
      <c r="C5588" s="2"/>
      <c r="G5588" s="13"/>
      <c r="I5588" s="13"/>
      <c r="J5588" s="13"/>
      <c r="K5588" s="13"/>
      <c r="M5588" s="13"/>
      <c r="N5588" s="13"/>
    </row>
    <row r="5589" spans="1:14" ht="15.75" customHeight="1">
      <c r="A5589" s="2"/>
      <c r="B5589" s="2"/>
      <c r="C5589" s="2"/>
      <c r="G5589" s="13"/>
      <c r="I5589" s="13"/>
      <c r="J5589" s="13"/>
      <c r="K5589" s="13"/>
      <c r="M5589" s="13"/>
      <c r="N5589" s="13"/>
    </row>
    <row r="5590" spans="1:14" ht="15.75" customHeight="1">
      <c r="A5590" s="2"/>
      <c r="B5590" s="2"/>
      <c r="C5590" s="2"/>
      <c r="G5590" s="13"/>
      <c r="I5590" s="13"/>
      <c r="J5590" s="13"/>
      <c r="K5590" s="13"/>
      <c r="M5590" s="13"/>
      <c r="N5590" s="13"/>
    </row>
    <row r="5591" spans="1:14" ht="15.75" customHeight="1">
      <c r="A5591" s="2"/>
      <c r="B5591" s="2"/>
      <c r="C5591" s="2"/>
      <c r="G5591" s="13"/>
      <c r="I5591" s="13"/>
      <c r="J5591" s="13"/>
      <c r="K5591" s="13"/>
      <c r="M5591" s="13"/>
      <c r="N5591" s="13"/>
    </row>
    <row r="5592" spans="1:14" ht="15.75" customHeight="1">
      <c r="A5592" s="2"/>
      <c r="B5592" s="2"/>
      <c r="C5592" s="2"/>
      <c r="G5592" s="13"/>
      <c r="I5592" s="13"/>
      <c r="J5592" s="13"/>
      <c r="K5592" s="13"/>
      <c r="M5592" s="13"/>
      <c r="N5592" s="13"/>
    </row>
    <row r="5593" spans="1:14" ht="15.75" customHeight="1">
      <c r="A5593" s="2"/>
      <c r="B5593" s="2"/>
      <c r="C5593" s="2"/>
      <c r="G5593" s="13"/>
      <c r="I5593" s="13"/>
      <c r="J5593" s="13"/>
      <c r="K5593" s="13"/>
      <c r="M5593" s="13"/>
      <c r="N5593" s="13"/>
    </row>
    <row r="5594" spans="1:14" ht="15.75" customHeight="1">
      <c r="A5594" s="2"/>
      <c r="B5594" s="2"/>
      <c r="C5594" s="2"/>
      <c r="G5594" s="13"/>
      <c r="I5594" s="13"/>
      <c r="J5594" s="13"/>
      <c r="K5594" s="13"/>
      <c r="M5594" s="13"/>
      <c r="N5594" s="13"/>
    </row>
    <row r="5595" spans="1:14" ht="15.75" customHeight="1">
      <c r="A5595" s="2"/>
      <c r="B5595" s="2"/>
      <c r="C5595" s="2"/>
      <c r="G5595" s="13"/>
      <c r="I5595" s="13"/>
      <c r="J5595" s="13"/>
      <c r="K5595" s="13"/>
      <c r="M5595" s="13"/>
      <c r="N5595" s="13"/>
    </row>
    <row r="5596" spans="1:14" ht="15.75" customHeight="1">
      <c r="A5596" s="2"/>
      <c r="B5596" s="2"/>
      <c r="C5596" s="2"/>
      <c r="G5596" s="13"/>
      <c r="I5596" s="13"/>
      <c r="J5596" s="13"/>
      <c r="K5596" s="13"/>
      <c r="M5596" s="13"/>
      <c r="N5596" s="13"/>
    </row>
    <row r="5597" spans="1:14" ht="15.75" customHeight="1">
      <c r="A5597" s="2"/>
      <c r="B5597" s="2"/>
      <c r="C5597" s="2"/>
      <c r="G5597" s="13"/>
      <c r="I5597" s="13"/>
      <c r="J5597" s="13"/>
      <c r="K5597" s="13"/>
      <c r="M5597" s="13"/>
      <c r="N5597" s="13"/>
    </row>
    <row r="5598" spans="1:14" ht="15.75" customHeight="1">
      <c r="A5598" s="2"/>
      <c r="B5598" s="2"/>
      <c r="C5598" s="2"/>
      <c r="G5598" s="13"/>
      <c r="I5598" s="13"/>
      <c r="J5598" s="13"/>
      <c r="K5598" s="13"/>
      <c r="M5598" s="13"/>
      <c r="N5598" s="13"/>
    </row>
    <row r="5599" spans="1:14" ht="15.75" customHeight="1">
      <c r="A5599" s="2"/>
      <c r="B5599" s="2"/>
      <c r="C5599" s="2"/>
      <c r="G5599" s="13"/>
      <c r="I5599" s="13"/>
      <c r="J5599" s="13"/>
      <c r="K5599" s="13"/>
      <c r="M5599" s="13"/>
      <c r="N5599" s="13"/>
    </row>
    <row r="5600" spans="1:14" ht="15.75" customHeight="1">
      <c r="A5600" s="2"/>
      <c r="B5600" s="2"/>
      <c r="C5600" s="2"/>
      <c r="G5600" s="13"/>
      <c r="I5600" s="13"/>
      <c r="J5600" s="13"/>
      <c r="K5600" s="13"/>
      <c r="M5600" s="13"/>
      <c r="N5600" s="13"/>
    </row>
    <row r="5601" spans="1:14" ht="15.75" customHeight="1">
      <c r="A5601" s="2"/>
      <c r="B5601" s="2"/>
      <c r="C5601" s="2"/>
      <c r="G5601" s="13"/>
      <c r="I5601" s="13"/>
      <c r="J5601" s="13"/>
      <c r="K5601" s="13"/>
      <c r="M5601" s="13"/>
      <c r="N5601" s="13"/>
    </row>
    <row r="5602" spans="1:14" ht="15.75" customHeight="1">
      <c r="A5602" s="2"/>
      <c r="B5602" s="2"/>
      <c r="C5602" s="2"/>
      <c r="G5602" s="13"/>
      <c r="I5602" s="13"/>
      <c r="J5602" s="13"/>
      <c r="K5602" s="13"/>
      <c r="M5602" s="13"/>
      <c r="N5602" s="13"/>
    </row>
    <row r="5603" spans="1:14" ht="15.75" customHeight="1">
      <c r="A5603" s="2"/>
      <c r="B5603" s="2"/>
      <c r="C5603" s="2"/>
      <c r="G5603" s="13"/>
      <c r="I5603" s="13"/>
      <c r="J5603" s="13"/>
      <c r="K5603" s="13"/>
      <c r="M5603" s="13"/>
      <c r="N5603" s="13"/>
    </row>
    <row r="5604" spans="1:14" ht="15.75" customHeight="1">
      <c r="A5604" s="2"/>
      <c r="B5604" s="2"/>
      <c r="C5604" s="2"/>
      <c r="G5604" s="13"/>
      <c r="I5604" s="13"/>
      <c r="J5604" s="13"/>
      <c r="K5604" s="13"/>
      <c r="M5604" s="13"/>
      <c r="N5604" s="13"/>
    </row>
    <row r="5605" spans="1:14" ht="15.75" customHeight="1">
      <c r="A5605" s="2"/>
      <c r="B5605" s="2"/>
      <c r="C5605" s="2"/>
      <c r="G5605" s="13"/>
      <c r="I5605" s="13"/>
      <c r="J5605" s="13"/>
      <c r="K5605" s="13"/>
      <c r="M5605" s="13"/>
      <c r="N5605" s="13"/>
    </row>
    <row r="5606" spans="1:14" ht="15.75" customHeight="1">
      <c r="A5606" s="2"/>
      <c r="B5606" s="2"/>
      <c r="C5606" s="2"/>
      <c r="G5606" s="13"/>
      <c r="I5606" s="13"/>
      <c r="J5606" s="13"/>
      <c r="K5606" s="13"/>
      <c r="M5606" s="13"/>
      <c r="N5606" s="13"/>
    </row>
    <row r="5607" spans="1:14" ht="15.75" customHeight="1">
      <c r="A5607" s="2"/>
      <c r="B5607" s="2"/>
      <c r="C5607" s="2"/>
      <c r="G5607" s="13"/>
      <c r="I5607" s="13"/>
      <c r="J5607" s="13"/>
      <c r="K5607" s="13"/>
      <c r="M5607" s="13"/>
      <c r="N5607" s="13"/>
    </row>
    <row r="5608" spans="1:14" ht="15.75" customHeight="1">
      <c r="A5608" s="2"/>
      <c r="B5608" s="2"/>
      <c r="C5608" s="2"/>
      <c r="G5608" s="13"/>
      <c r="I5608" s="13"/>
      <c r="J5608" s="13"/>
      <c r="K5608" s="13"/>
      <c r="M5608" s="13"/>
      <c r="N5608" s="13"/>
    </row>
    <row r="5609" spans="1:14" ht="15.75" customHeight="1">
      <c r="A5609" s="2"/>
      <c r="B5609" s="2"/>
      <c r="C5609" s="2"/>
      <c r="G5609" s="13"/>
      <c r="I5609" s="13"/>
      <c r="J5609" s="13"/>
      <c r="K5609" s="13"/>
      <c r="M5609" s="13"/>
      <c r="N5609" s="13"/>
    </row>
    <row r="5610" spans="1:14" ht="15.75" customHeight="1">
      <c r="A5610" s="2"/>
      <c r="B5610" s="2"/>
      <c r="C5610" s="2"/>
      <c r="G5610" s="13"/>
      <c r="I5610" s="13"/>
      <c r="J5610" s="13"/>
      <c r="K5610" s="13"/>
      <c r="M5610" s="13"/>
      <c r="N5610" s="13"/>
    </row>
    <row r="5611" spans="1:14" ht="15.75" customHeight="1">
      <c r="A5611" s="2"/>
      <c r="B5611" s="2"/>
      <c r="C5611" s="2"/>
      <c r="G5611" s="13"/>
      <c r="I5611" s="13"/>
      <c r="J5611" s="13"/>
      <c r="K5611" s="13"/>
      <c r="M5611" s="13"/>
      <c r="N5611" s="13"/>
    </row>
    <row r="5612" spans="1:14" ht="15.75" customHeight="1">
      <c r="A5612" s="2"/>
      <c r="B5612" s="2"/>
      <c r="C5612" s="2"/>
      <c r="G5612" s="13"/>
      <c r="I5612" s="13"/>
      <c r="J5612" s="13"/>
      <c r="K5612" s="13"/>
      <c r="M5612" s="13"/>
      <c r="N5612" s="13"/>
    </row>
    <row r="5613" spans="1:14" ht="15.75" customHeight="1">
      <c r="A5613" s="2"/>
      <c r="B5613" s="2"/>
      <c r="C5613" s="2"/>
      <c r="G5613" s="13"/>
      <c r="I5613" s="13"/>
      <c r="J5613" s="13"/>
      <c r="K5613" s="13"/>
      <c r="M5613" s="13"/>
      <c r="N5613" s="13"/>
    </row>
    <row r="5614" spans="1:14" ht="15.75" customHeight="1">
      <c r="A5614" s="2"/>
      <c r="B5614" s="2"/>
      <c r="C5614" s="2"/>
      <c r="G5614" s="13"/>
      <c r="I5614" s="13"/>
      <c r="J5614" s="13"/>
      <c r="K5614" s="13"/>
      <c r="M5614" s="13"/>
      <c r="N5614" s="13"/>
    </row>
    <row r="5615" spans="1:14" ht="15.75" customHeight="1">
      <c r="A5615" s="2"/>
      <c r="B5615" s="2"/>
      <c r="C5615" s="2"/>
      <c r="G5615" s="13"/>
      <c r="I5615" s="13"/>
      <c r="J5615" s="13"/>
      <c r="K5615" s="13"/>
      <c r="M5615" s="13"/>
      <c r="N5615" s="13"/>
    </row>
    <row r="5616" spans="1:14" ht="15.75" customHeight="1">
      <c r="A5616" s="2"/>
      <c r="B5616" s="2"/>
      <c r="C5616" s="2"/>
      <c r="G5616" s="13"/>
      <c r="I5616" s="13"/>
      <c r="J5616" s="13"/>
      <c r="K5616" s="13"/>
      <c r="M5616" s="13"/>
      <c r="N5616" s="13"/>
    </row>
    <row r="5617" spans="1:14" ht="15.75" customHeight="1">
      <c r="A5617" s="2"/>
      <c r="B5617" s="2"/>
      <c r="C5617" s="2"/>
      <c r="G5617" s="13"/>
      <c r="I5617" s="13"/>
      <c r="J5617" s="13"/>
      <c r="K5617" s="13"/>
      <c r="M5617" s="13"/>
      <c r="N5617" s="13"/>
    </row>
    <row r="5618" spans="1:14" ht="15.75" customHeight="1">
      <c r="A5618" s="2"/>
      <c r="B5618" s="2"/>
      <c r="C5618" s="2"/>
      <c r="G5618" s="13"/>
      <c r="I5618" s="13"/>
      <c r="J5618" s="13"/>
      <c r="K5618" s="13"/>
      <c r="M5618" s="13"/>
      <c r="N5618" s="13"/>
    </row>
    <row r="5619" spans="1:14" ht="15.75" customHeight="1">
      <c r="A5619" s="2"/>
      <c r="B5619" s="2"/>
      <c r="C5619" s="2"/>
      <c r="G5619" s="13"/>
      <c r="I5619" s="13"/>
      <c r="J5619" s="13"/>
      <c r="K5619" s="13"/>
      <c r="M5619" s="13"/>
      <c r="N5619" s="13"/>
    </row>
    <row r="5620" spans="1:14" ht="15.75" customHeight="1">
      <c r="A5620" s="2"/>
      <c r="B5620" s="2"/>
      <c r="C5620" s="2"/>
      <c r="G5620" s="13"/>
      <c r="I5620" s="13"/>
      <c r="J5620" s="13"/>
      <c r="K5620" s="13"/>
      <c r="M5620" s="13"/>
      <c r="N5620" s="13"/>
    </row>
    <row r="5621" spans="1:14" ht="15.75" customHeight="1">
      <c r="A5621" s="2"/>
      <c r="B5621" s="2"/>
      <c r="C5621" s="2"/>
      <c r="G5621" s="13"/>
      <c r="I5621" s="13"/>
      <c r="J5621" s="13"/>
      <c r="K5621" s="13"/>
      <c r="M5621" s="13"/>
      <c r="N5621" s="13"/>
    </row>
    <row r="5622" spans="1:14" ht="15.75" customHeight="1">
      <c r="A5622" s="2"/>
      <c r="B5622" s="2"/>
      <c r="C5622" s="2"/>
      <c r="G5622" s="13"/>
      <c r="I5622" s="13"/>
      <c r="J5622" s="13"/>
      <c r="K5622" s="13"/>
      <c r="M5622" s="13"/>
      <c r="N5622" s="13"/>
    </row>
    <row r="5623" spans="1:14" ht="15.75" customHeight="1">
      <c r="A5623" s="2"/>
      <c r="B5623" s="2"/>
      <c r="C5623" s="2"/>
      <c r="G5623" s="13"/>
      <c r="I5623" s="13"/>
      <c r="J5623" s="13"/>
      <c r="K5623" s="13"/>
      <c r="M5623" s="13"/>
      <c r="N5623" s="13"/>
    </row>
    <row r="5624" spans="1:14" ht="15.75" customHeight="1">
      <c r="A5624" s="2"/>
      <c r="B5624" s="2"/>
      <c r="C5624" s="2"/>
      <c r="G5624" s="13"/>
      <c r="I5624" s="13"/>
      <c r="J5624" s="13"/>
      <c r="K5624" s="13"/>
      <c r="M5624" s="13"/>
      <c r="N5624" s="13"/>
    </row>
    <row r="5625" spans="1:14" ht="15.75" customHeight="1">
      <c r="A5625" s="2"/>
      <c r="B5625" s="2"/>
      <c r="C5625" s="2"/>
      <c r="G5625" s="13"/>
      <c r="I5625" s="13"/>
      <c r="J5625" s="13"/>
      <c r="K5625" s="13"/>
      <c r="M5625" s="13"/>
      <c r="N5625" s="13"/>
    </row>
    <row r="5626" spans="1:14" ht="15.75" customHeight="1">
      <c r="A5626" s="2"/>
      <c r="B5626" s="2"/>
      <c r="C5626" s="2"/>
      <c r="G5626" s="13"/>
      <c r="I5626" s="13"/>
      <c r="J5626" s="13"/>
      <c r="K5626" s="13"/>
      <c r="M5626" s="13"/>
      <c r="N5626" s="13"/>
    </row>
    <row r="5627" spans="1:14" ht="15.75" customHeight="1">
      <c r="A5627" s="2"/>
      <c r="B5627" s="2"/>
      <c r="C5627" s="2"/>
      <c r="G5627" s="13"/>
      <c r="I5627" s="13"/>
      <c r="J5627" s="13"/>
      <c r="K5627" s="13"/>
      <c r="M5627" s="13"/>
      <c r="N5627" s="13"/>
    </row>
    <row r="5628" spans="1:14" ht="15.75" customHeight="1">
      <c r="A5628" s="2"/>
      <c r="B5628" s="2"/>
      <c r="C5628" s="2"/>
      <c r="G5628" s="13"/>
      <c r="I5628" s="13"/>
      <c r="J5628" s="13"/>
      <c r="K5628" s="13"/>
      <c r="M5628" s="13"/>
      <c r="N5628" s="13"/>
    </row>
    <row r="5629" spans="1:14" ht="15.75" customHeight="1">
      <c r="A5629" s="2"/>
      <c r="B5629" s="2"/>
      <c r="C5629" s="2"/>
      <c r="G5629" s="13"/>
      <c r="I5629" s="13"/>
      <c r="J5629" s="13"/>
      <c r="K5629" s="13"/>
      <c r="M5629" s="13"/>
      <c r="N5629" s="13"/>
    </row>
    <row r="5630" spans="1:14" ht="15.75" customHeight="1">
      <c r="A5630" s="2"/>
      <c r="B5630" s="2"/>
      <c r="C5630" s="2"/>
      <c r="G5630" s="13"/>
      <c r="I5630" s="13"/>
      <c r="J5630" s="13"/>
      <c r="K5630" s="13"/>
      <c r="M5630" s="13"/>
      <c r="N5630" s="13"/>
    </row>
    <row r="5631" spans="1:14" ht="15.75" customHeight="1">
      <c r="A5631" s="2"/>
      <c r="B5631" s="2"/>
      <c r="C5631" s="2"/>
      <c r="G5631" s="13"/>
      <c r="I5631" s="13"/>
      <c r="J5631" s="13"/>
      <c r="K5631" s="13"/>
      <c r="M5631" s="13"/>
      <c r="N5631" s="13"/>
    </row>
    <row r="5632" spans="1:14" ht="15.75" customHeight="1">
      <c r="A5632" s="2"/>
      <c r="B5632" s="2"/>
      <c r="C5632" s="2"/>
      <c r="G5632" s="13"/>
      <c r="I5632" s="13"/>
      <c r="J5632" s="13"/>
      <c r="K5632" s="13"/>
      <c r="M5632" s="13"/>
      <c r="N5632" s="13"/>
    </row>
    <row r="5633" spans="1:14" ht="15.75" customHeight="1">
      <c r="A5633" s="2"/>
      <c r="B5633" s="2"/>
      <c r="C5633" s="2"/>
      <c r="G5633" s="13"/>
      <c r="I5633" s="13"/>
      <c r="J5633" s="13"/>
      <c r="K5633" s="13"/>
      <c r="M5633" s="13"/>
      <c r="N5633" s="13"/>
    </row>
    <row r="5634" spans="1:14" ht="15.75" customHeight="1">
      <c r="A5634" s="2"/>
      <c r="B5634" s="2"/>
      <c r="C5634" s="2"/>
      <c r="G5634" s="13"/>
      <c r="I5634" s="13"/>
      <c r="J5634" s="13"/>
      <c r="K5634" s="13"/>
      <c r="M5634" s="13"/>
      <c r="N5634" s="13"/>
    </row>
    <row r="5635" spans="1:14" ht="15.75" customHeight="1">
      <c r="A5635" s="2"/>
      <c r="B5635" s="2"/>
      <c r="C5635" s="2"/>
      <c r="G5635" s="13"/>
      <c r="I5635" s="13"/>
      <c r="J5635" s="13"/>
      <c r="K5635" s="13"/>
      <c r="M5635" s="13"/>
      <c r="N5635" s="13"/>
    </row>
    <row r="5636" spans="1:14" ht="15.75" customHeight="1">
      <c r="A5636" s="2"/>
      <c r="B5636" s="2"/>
      <c r="C5636" s="2"/>
      <c r="G5636" s="13"/>
      <c r="I5636" s="13"/>
      <c r="J5636" s="13"/>
      <c r="K5636" s="13"/>
      <c r="M5636" s="13"/>
      <c r="N5636" s="13"/>
    </row>
    <row r="5637" spans="1:14" ht="15.75" customHeight="1">
      <c r="A5637" s="2"/>
      <c r="B5637" s="2"/>
      <c r="C5637" s="2"/>
      <c r="G5637" s="13"/>
      <c r="I5637" s="13"/>
      <c r="J5637" s="13"/>
      <c r="K5637" s="13"/>
      <c r="M5637" s="13"/>
      <c r="N5637" s="13"/>
    </row>
    <row r="5638" spans="1:14" ht="15.75" customHeight="1">
      <c r="A5638" s="2"/>
      <c r="B5638" s="2"/>
      <c r="C5638" s="2"/>
      <c r="G5638" s="13"/>
      <c r="I5638" s="13"/>
      <c r="J5638" s="13"/>
      <c r="K5638" s="13"/>
      <c r="M5638" s="13"/>
      <c r="N5638" s="13"/>
    </row>
    <row r="5639" spans="1:14" ht="15.75" customHeight="1">
      <c r="A5639" s="2"/>
      <c r="B5639" s="2"/>
      <c r="C5639" s="2"/>
      <c r="G5639" s="13"/>
      <c r="I5639" s="13"/>
      <c r="J5639" s="13"/>
      <c r="K5639" s="13"/>
      <c r="M5639" s="13"/>
      <c r="N5639" s="13"/>
    </row>
    <row r="5640" spans="1:14" ht="15.75" customHeight="1">
      <c r="A5640" s="2"/>
      <c r="B5640" s="2"/>
      <c r="C5640" s="2"/>
      <c r="G5640" s="13"/>
      <c r="I5640" s="13"/>
      <c r="J5640" s="13"/>
      <c r="K5640" s="13"/>
      <c r="M5640" s="13"/>
      <c r="N5640" s="13"/>
    </row>
    <row r="5641" spans="1:14" ht="15.75" customHeight="1">
      <c r="A5641" s="2"/>
      <c r="B5641" s="2"/>
      <c r="C5641" s="2"/>
      <c r="G5641" s="13"/>
      <c r="I5641" s="13"/>
      <c r="J5641" s="13"/>
      <c r="K5641" s="13"/>
      <c r="M5641" s="13"/>
      <c r="N5641" s="13"/>
    </row>
    <row r="5642" spans="1:14" ht="15.75" customHeight="1">
      <c r="A5642" s="2"/>
      <c r="B5642" s="2"/>
      <c r="C5642" s="2"/>
      <c r="G5642" s="13"/>
      <c r="I5642" s="13"/>
      <c r="J5642" s="13"/>
      <c r="K5642" s="13"/>
      <c r="M5642" s="13"/>
      <c r="N5642" s="13"/>
    </row>
    <row r="5643" spans="1:14" ht="15.75" customHeight="1">
      <c r="A5643" s="2"/>
      <c r="B5643" s="2"/>
      <c r="C5643" s="2"/>
      <c r="G5643" s="13"/>
      <c r="I5643" s="13"/>
      <c r="J5643" s="13"/>
      <c r="K5643" s="13"/>
      <c r="M5643" s="13"/>
      <c r="N5643" s="13"/>
    </row>
    <row r="5644" spans="1:14" ht="15.75" customHeight="1">
      <c r="A5644" s="2"/>
      <c r="B5644" s="2"/>
      <c r="C5644" s="2"/>
      <c r="G5644" s="13"/>
      <c r="I5644" s="13"/>
      <c r="J5644" s="13"/>
      <c r="K5644" s="13"/>
      <c r="M5644" s="13"/>
      <c r="N5644" s="13"/>
    </row>
    <row r="5645" spans="1:14" ht="15.75" customHeight="1">
      <c r="A5645" s="2"/>
      <c r="B5645" s="2"/>
      <c r="C5645" s="2"/>
      <c r="G5645" s="13"/>
      <c r="I5645" s="13"/>
      <c r="J5645" s="13"/>
      <c r="K5645" s="13"/>
      <c r="M5645" s="13"/>
      <c r="N5645" s="13"/>
    </row>
    <row r="5646" spans="1:14" ht="15.75" customHeight="1">
      <c r="A5646" s="2"/>
      <c r="B5646" s="2"/>
      <c r="C5646" s="2"/>
      <c r="G5646" s="13"/>
      <c r="I5646" s="13"/>
      <c r="J5646" s="13"/>
      <c r="K5646" s="13"/>
      <c r="M5646" s="13"/>
      <c r="N5646" s="13"/>
    </row>
    <row r="5647" spans="1:14" ht="15.75" customHeight="1">
      <c r="A5647" s="2"/>
      <c r="B5647" s="2"/>
      <c r="C5647" s="2"/>
      <c r="G5647" s="13"/>
      <c r="I5647" s="13"/>
      <c r="J5647" s="13"/>
      <c r="K5647" s="13"/>
      <c r="M5647" s="13"/>
      <c r="N5647" s="13"/>
    </row>
    <row r="5648" spans="1:14" ht="15.75" customHeight="1">
      <c r="A5648" s="2"/>
      <c r="B5648" s="2"/>
      <c r="C5648" s="2"/>
      <c r="G5648" s="13"/>
      <c r="I5648" s="13"/>
      <c r="J5648" s="13"/>
      <c r="K5648" s="13"/>
      <c r="M5648" s="13"/>
      <c r="N5648" s="13"/>
    </row>
    <row r="5649" spans="1:14" ht="15.75" customHeight="1">
      <c r="A5649" s="2"/>
      <c r="B5649" s="2"/>
      <c r="C5649" s="2"/>
      <c r="G5649" s="13"/>
      <c r="I5649" s="13"/>
      <c r="J5649" s="13"/>
      <c r="K5649" s="13"/>
      <c r="M5649" s="13"/>
      <c r="N5649" s="13"/>
    </row>
    <row r="5650" spans="1:14" ht="15.75" customHeight="1">
      <c r="A5650" s="2"/>
      <c r="B5650" s="2"/>
      <c r="C5650" s="2"/>
      <c r="G5650" s="13"/>
      <c r="I5650" s="13"/>
      <c r="J5650" s="13"/>
      <c r="K5650" s="13"/>
      <c r="M5650" s="13"/>
      <c r="N5650" s="13"/>
    </row>
    <row r="5651" spans="1:14" ht="15.75" customHeight="1">
      <c r="A5651" s="2"/>
      <c r="B5651" s="2"/>
      <c r="C5651" s="2"/>
      <c r="G5651" s="13"/>
      <c r="I5651" s="13"/>
      <c r="J5651" s="13"/>
      <c r="K5651" s="13"/>
      <c r="M5651" s="13"/>
      <c r="N5651" s="13"/>
    </row>
    <row r="5652" spans="1:14" ht="15.75" customHeight="1">
      <c r="A5652" s="2"/>
      <c r="B5652" s="2"/>
      <c r="C5652" s="2"/>
      <c r="G5652" s="13"/>
      <c r="I5652" s="13"/>
      <c r="J5652" s="13"/>
      <c r="K5652" s="13"/>
      <c r="M5652" s="13"/>
      <c r="N5652" s="13"/>
    </row>
    <row r="5653" spans="1:14" ht="15.75" customHeight="1">
      <c r="A5653" s="2"/>
      <c r="B5653" s="2"/>
      <c r="C5653" s="2"/>
      <c r="G5653" s="13"/>
      <c r="I5653" s="13"/>
      <c r="J5653" s="13"/>
      <c r="K5653" s="13"/>
      <c r="M5653" s="13"/>
      <c r="N5653" s="13"/>
    </row>
    <row r="5654" spans="1:14" ht="15.75" customHeight="1">
      <c r="A5654" s="2"/>
      <c r="B5654" s="2"/>
      <c r="C5654" s="2"/>
      <c r="G5654" s="13"/>
      <c r="I5654" s="13"/>
      <c r="J5654" s="13"/>
      <c r="K5654" s="13"/>
      <c r="M5654" s="13"/>
      <c r="N5654" s="13"/>
    </row>
    <row r="5655" spans="1:14" ht="15.75" customHeight="1">
      <c r="A5655" s="2"/>
      <c r="B5655" s="2"/>
      <c r="C5655" s="2"/>
      <c r="G5655" s="13"/>
      <c r="I5655" s="13"/>
      <c r="J5655" s="13"/>
      <c r="K5655" s="13"/>
      <c r="M5655" s="13"/>
      <c r="N5655" s="13"/>
    </row>
    <row r="5656" spans="1:14" ht="15.75" customHeight="1">
      <c r="A5656" s="2"/>
      <c r="B5656" s="2"/>
      <c r="C5656" s="2"/>
      <c r="G5656" s="13"/>
      <c r="I5656" s="13"/>
      <c r="J5656" s="13"/>
      <c r="K5656" s="13"/>
      <c r="M5656" s="13"/>
      <c r="N5656" s="13"/>
    </row>
    <row r="5657" spans="1:14" ht="15.75" customHeight="1">
      <c r="A5657" s="2"/>
      <c r="B5657" s="2"/>
      <c r="C5657" s="2"/>
      <c r="G5657" s="13"/>
      <c r="I5657" s="13"/>
      <c r="J5657" s="13"/>
      <c r="K5657" s="13"/>
      <c r="M5657" s="13"/>
      <c r="N5657" s="13"/>
    </row>
    <row r="5658" spans="1:14" ht="15.75" customHeight="1">
      <c r="A5658" s="2"/>
      <c r="B5658" s="2"/>
      <c r="C5658" s="2"/>
      <c r="G5658" s="13"/>
      <c r="I5658" s="13"/>
      <c r="J5658" s="13"/>
      <c r="K5658" s="13"/>
      <c r="M5658" s="13"/>
      <c r="N5658" s="13"/>
    </row>
    <row r="5659" spans="1:14" ht="15.75" customHeight="1">
      <c r="A5659" s="2"/>
      <c r="B5659" s="2"/>
      <c r="C5659" s="2"/>
      <c r="G5659" s="13"/>
      <c r="I5659" s="13"/>
      <c r="J5659" s="13"/>
      <c r="K5659" s="13"/>
      <c r="M5659" s="13"/>
      <c r="N5659" s="13"/>
    </row>
    <row r="5660" spans="1:14" ht="15.75" customHeight="1">
      <c r="A5660" s="2"/>
      <c r="B5660" s="2"/>
      <c r="C5660" s="2"/>
      <c r="G5660" s="13"/>
      <c r="I5660" s="13"/>
      <c r="J5660" s="13"/>
      <c r="K5660" s="13"/>
      <c r="M5660" s="13"/>
      <c r="N5660" s="13"/>
    </row>
    <row r="5661" spans="1:14" ht="15.75" customHeight="1">
      <c r="A5661" s="2"/>
      <c r="B5661" s="2"/>
      <c r="C5661" s="2"/>
      <c r="G5661" s="13"/>
      <c r="I5661" s="13"/>
      <c r="J5661" s="13"/>
      <c r="K5661" s="13"/>
      <c r="M5661" s="13"/>
      <c r="N5661" s="13"/>
    </row>
    <row r="5662" spans="1:14" ht="15.75" customHeight="1">
      <c r="A5662" s="2"/>
      <c r="B5662" s="2"/>
      <c r="C5662" s="2"/>
      <c r="G5662" s="13"/>
      <c r="I5662" s="13"/>
      <c r="J5662" s="13"/>
      <c r="K5662" s="13"/>
      <c r="M5662" s="13"/>
      <c r="N5662" s="13"/>
    </row>
    <row r="5663" spans="1:14" ht="15.75" customHeight="1">
      <c r="A5663" s="2"/>
      <c r="B5663" s="2"/>
      <c r="C5663" s="2"/>
      <c r="G5663" s="13"/>
      <c r="I5663" s="13"/>
      <c r="J5663" s="13"/>
      <c r="K5663" s="13"/>
      <c r="M5663" s="13"/>
      <c r="N5663" s="13"/>
    </row>
    <row r="5664" spans="1:14" ht="15.75" customHeight="1">
      <c r="A5664" s="2"/>
      <c r="B5664" s="2"/>
      <c r="C5664" s="2"/>
      <c r="G5664" s="13"/>
      <c r="I5664" s="13"/>
      <c r="J5664" s="13"/>
      <c r="K5664" s="13"/>
      <c r="M5664" s="13"/>
      <c r="N5664" s="13"/>
    </row>
    <row r="5665" spans="1:14" ht="15.75" customHeight="1">
      <c r="A5665" s="2"/>
      <c r="B5665" s="2"/>
      <c r="C5665" s="2"/>
      <c r="G5665" s="13"/>
      <c r="I5665" s="13"/>
      <c r="J5665" s="13"/>
      <c r="K5665" s="13"/>
      <c r="M5665" s="13"/>
      <c r="N5665" s="13"/>
    </row>
    <row r="5666" spans="1:14" ht="15.75" customHeight="1">
      <c r="A5666" s="2"/>
      <c r="B5666" s="2"/>
      <c r="C5666" s="2"/>
      <c r="G5666" s="13"/>
      <c r="I5666" s="13"/>
      <c r="J5666" s="13"/>
      <c r="K5666" s="13"/>
      <c r="M5666" s="13"/>
      <c r="N5666" s="13"/>
    </row>
    <row r="5667" spans="1:14" ht="15.75" customHeight="1">
      <c r="A5667" s="2"/>
      <c r="B5667" s="2"/>
      <c r="C5667" s="2"/>
      <c r="G5667" s="13"/>
      <c r="I5667" s="13"/>
      <c r="J5667" s="13"/>
      <c r="K5667" s="13"/>
      <c r="M5667" s="13"/>
      <c r="N5667" s="13"/>
    </row>
    <row r="5668" spans="1:14" ht="15.75" customHeight="1">
      <c r="A5668" s="2"/>
      <c r="B5668" s="2"/>
      <c r="C5668" s="2"/>
      <c r="G5668" s="13"/>
      <c r="I5668" s="13"/>
      <c r="J5668" s="13"/>
      <c r="K5668" s="13"/>
      <c r="M5668" s="13"/>
      <c r="N5668" s="13"/>
    </row>
    <row r="5669" spans="1:14" ht="15.75" customHeight="1">
      <c r="A5669" s="2"/>
      <c r="B5669" s="2"/>
      <c r="C5669" s="2"/>
      <c r="G5669" s="13"/>
      <c r="I5669" s="13"/>
      <c r="J5669" s="13"/>
      <c r="K5669" s="13"/>
      <c r="M5669" s="13"/>
      <c r="N5669" s="13"/>
    </row>
    <row r="5670" spans="1:14" ht="15.75" customHeight="1">
      <c r="A5670" s="2"/>
      <c r="B5670" s="2"/>
      <c r="C5670" s="2"/>
      <c r="G5670" s="13"/>
      <c r="I5670" s="13"/>
      <c r="J5670" s="13"/>
      <c r="K5670" s="13"/>
      <c r="M5670" s="13"/>
      <c r="N5670" s="13"/>
    </row>
    <row r="5671" spans="1:14" ht="15.75" customHeight="1">
      <c r="A5671" s="2"/>
      <c r="B5671" s="2"/>
      <c r="C5671" s="2"/>
      <c r="G5671" s="13"/>
      <c r="I5671" s="13"/>
      <c r="J5671" s="13"/>
      <c r="K5671" s="13"/>
      <c r="M5671" s="13"/>
      <c r="N5671" s="13"/>
    </row>
    <row r="5672" spans="1:14" ht="15.75" customHeight="1">
      <c r="A5672" s="2"/>
      <c r="B5672" s="2"/>
      <c r="C5672" s="2"/>
      <c r="G5672" s="13"/>
      <c r="I5672" s="13"/>
      <c r="J5672" s="13"/>
      <c r="K5672" s="13"/>
      <c r="M5672" s="13"/>
      <c r="N5672" s="13"/>
    </row>
    <row r="5673" spans="1:14" ht="15.75" customHeight="1">
      <c r="A5673" s="2"/>
      <c r="B5673" s="2"/>
      <c r="C5673" s="2"/>
      <c r="G5673" s="13"/>
      <c r="I5673" s="13"/>
      <c r="J5673" s="13"/>
      <c r="K5673" s="13"/>
      <c r="M5673" s="13"/>
      <c r="N5673" s="13"/>
    </row>
    <row r="5674" spans="1:14" ht="15.75" customHeight="1">
      <c r="A5674" s="2"/>
      <c r="B5674" s="2"/>
      <c r="C5674" s="2"/>
      <c r="G5674" s="13"/>
      <c r="I5674" s="13"/>
      <c r="J5674" s="13"/>
      <c r="K5674" s="13"/>
      <c r="M5674" s="13"/>
      <c r="N5674" s="13"/>
    </row>
    <row r="5675" spans="1:14" ht="15.75" customHeight="1">
      <c r="A5675" s="2"/>
      <c r="B5675" s="2"/>
      <c r="C5675" s="2"/>
      <c r="G5675" s="13"/>
      <c r="I5675" s="13"/>
      <c r="J5675" s="13"/>
      <c r="K5675" s="13"/>
      <c r="M5675" s="13"/>
      <c r="N5675" s="13"/>
    </row>
    <row r="5676" spans="1:14" ht="15.75" customHeight="1">
      <c r="A5676" s="2"/>
      <c r="B5676" s="2"/>
      <c r="C5676" s="2"/>
      <c r="G5676" s="13"/>
      <c r="I5676" s="13"/>
      <c r="J5676" s="13"/>
      <c r="K5676" s="13"/>
      <c r="M5676" s="13"/>
      <c r="N5676" s="13"/>
    </row>
    <row r="5677" spans="1:14" ht="15.75" customHeight="1">
      <c r="A5677" s="2"/>
      <c r="B5677" s="2"/>
      <c r="C5677" s="2"/>
      <c r="G5677" s="13"/>
      <c r="I5677" s="13"/>
      <c r="J5677" s="13"/>
      <c r="K5677" s="13"/>
      <c r="M5677" s="13"/>
      <c r="N5677" s="13"/>
    </row>
    <row r="5678" spans="1:14" ht="15.75" customHeight="1">
      <c r="A5678" s="2"/>
      <c r="B5678" s="2"/>
      <c r="C5678" s="2"/>
      <c r="G5678" s="13"/>
      <c r="I5678" s="13"/>
      <c r="J5678" s="13"/>
      <c r="K5678" s="13"/>
      <c r="M5678" s="13"/>
      <c r="N5678" s="13"/>
    </row>
    <row r="5679" spans="1:14" ht="15.75" customHeight="1">
      <c r="A5679" s="2"/>
      <c r="B5679" s="2"/>
      <c r="C5679" s="2"/>
      <c r="G5679" s="13"/>
      <c r="I5679" s="13"/>
      <c r="J5679" s="13"/>
      <c r="K5679" s="13"/>
      <c r="M5679" s="13"/>
      <c r="N5679" s="13"/>
    </row>
    <row r="5680" spans="1:14" ht="15.75" customHeight="1">
      <c r="A5680" s="2"/>
      <c r="B5680" s="2"/>
      <c r="C5680" s="2"/>
      <c r="G5680" s="13"/>
      <c r="I5680" s="13"/>
      <c r="J5680" s="13"/>
      <c r="K5680" s="13"/>
      <c r="M5680" s="13"/>
      <c r="N5680" s="13"/>
    </row>
    <row r="5681" spans="1:14" ht="15.75" customHeight="1">
      <c r="A5681" s="2"/>
      <c r="B5681" s="2"/>
      <c r="C5681" s="2"/>
      <c r="G5681" s="13"/>
      <c r="I5681" s="13"/>
      <c r="J5681" s="13"/>
      <c r="K5681" s="13"/>
      <c r="M5681" s="13"/>
      <c r="N5681" s="13"/>
    </row>
    <row r="5682" spans="1:14" ht="15.75" customHeight="1">
      <c r="A5682" s="2"/>
      <c r="B5682" s="2"/>
      <c r="C5682" s="2"/>
      <c r="G5682" s="13"/>
      <c r="I5682" s="13"/>
      <c r="J5682" s="13"/>
      <c r="K5682" s="13"/>
      <c r="M5682" s="13"/>
      <c r="N5682" s="13"/>
    </row>
    <row r="5683" spans="1:14" ht="15.75" customHeight="1">
      <c r="A5683" s="2"/>
      <c r="B5683" s="2"/>
      <c r="C5683" s="2"/>
      <c r="G5683" s="13"/>
      <c r="I5683" s="13"/>
      <c r="J5683" s="13"/>
      <c r="K5683" s="13"/>
      <c r="M5683" s="13"/>
      <c r="N5683" s="13"/>
    </row>
    <row r="5684" spans="1:14" ht="15.75" customHeight="1">
      <c r="A5684" s="2"/>
      <c r="B5684" s="2"/>
      <c r="C5684" s="2"/>
      <c r="G5684" s="13"/>
      <c r="I5684" s="13"/>
      <c r="J5684" s="13"/>
      <c r="K5684" s="13"/>
      <c r="M5684" s="13"/>
      <c r="N5684" s="13"/>
    </row>
    <row r="5685" spans="1:14" ht="15.75" customHeight="1">
      <c r="A5685" s="2"/>
      <c r="B5685" s="2"/>
      <c r="C5685" s="2"/>
      <c r="G5685" s="13"/>
      <c r="I5685" s="13"/>
      <c r="J5685" s="13"/>
      <c r="K5685" s="13"/>
      <c r="M5685" s="13"/>
      <c r="N5685" s="13"/>
    </row>
    <row r="5686" spans="1:14" ht="15.75" customHeight="1">
      <c r="A5686" s="2"/>
      <c r="B5686" s="2"/>
      <c r="C5686" s="2"/>
      <c r="G5686" s="13"/>
      <c r="I5686" s="13"/>
      <c r="J5686" s="13"/>
      <c r="K5686" s="13"/>
      <c r="M5686" s="13"/>
      <c r="N5686" s="13"/>
    </row>
    <row r="5687" spans="1:14" ht="15.75" customHeight="1">
      <c r="A5687" s="2"/>
      <c r="B5687" s="2"/>
      <c r="C5687" s="2"/>
      <c r="G5687" s="13"/>
      <c r="I5687" s="13"/>
      <c r="J5687" s="13"/>
      <c r="K5687" s="13"/>
      <c r="M5687" s="13"/>
      <c r="N5687" s="13"/>
    </row>
    <row r="5688" spans="1:14" ht="15.75" customHeight="1">
      <c r="A5688" s="2"/>
      <c r="B5688" s="2"/>
      <c r="C5688" s="2"/>
      <c r="G5688" s="13"/>
      <c r="I5688" s="13"/>
      <c r="J5688" s="13"/>
      <c r="K5688" s="13"/>
      <c r="M5688" s="13"/>
      <c r="N5688" s="13"/>
    </row>
    <row r="5689" spans="1:14" ht="15.75" customHeight="1">
      <c r="A5689" s="2"/>
      <c r="B5689" s="2"/>
      <c r="C5689" s="2"/>
      <c r="G5689" s="13"/>
      <c r="I5689" s="13"/>
      <c r="J5689" s="13"/>
      <c r="K5689" s="13"/>
      <c r="M5689" s="13"/>
      <c r="N5689" s="13"/>
    </row>
    <row r="5690" spans="1:14" ht="15.75" customHeight="1">
      <c r="A5690" s="2"/>
      <c r="B5690" s="2"/>
      <c r="C5690" s="2"/>
      <c r="G5690" s="13"/>
      <c r="I5690" s="13"/>
      <c r="J5690" s="13"/>
      <c r="K5690" s="13"/>
      <c r="M5690" s="13"/>
      <c r="N5690" s="13"/>
    </row>
    <row r="5691" spans="1:14" ht="15.75" customHeight="1">
      <c r="A5691" s="2"/>
      <c r="B5691" s="2"/>
      <c r="C5691" s="2"/>
      <c r="G5691" s="13"/>
      <c r="I5691" s="13"/>
      <c r="J5691" s="13"/>
      <c r="K5691" s="13"/>
      <c r="M5691" s="13"/>
      <c r="N5691" s="13"/>
    </row>
    <row r="5692" spans="1:14" ht="15.75" customHeight="1">
      <c r="A5692" s="2"/>
      <c r="B5692" s="2"/>
      <c r="C5692" s="2"/>
      <c r="G5692" s="13"/>
      <c r="I5692" s="13"/>
      <c r="J5692" s="13"/>
      <c r="K5692" s="13"/>
      <c r="M5692" s="13"/>
      <c r="N5692" s="13"/>
    </row>
    <row r="5693" spans="1:14" ht="15.75" customHeight="1">
      <c r="A5693" s="2"/>
      <c r="B5693" s="2"/>
      <c r="C5693" s="2"/>
      <c r="G5693" s="13"/>
      <c r="I5693" s="13"/>
      <c r="J5693" s="13"/>
      <c r="K5693" s="13"/>
      <c r="M5693" s="13"/>
      <c r="N5693" s="13"/>
    </row>
    <row r="5694" spans="1:14" ht="15.75" customHeight="1">
      <c r="A5694" s="2"/>
      <c r="B5694" s="2"/>
      <c r="C5694" s="2"/>
      <c r="G5694" s="13"/>
      <c r="I5694" s="13"/>
      <c r="J5694" s="13"/>
      <c r="K5694" s="13"/>
      <c r="M5694" s="13"/>
      <c r="N5694" s="13"/>
    </row>
    <row r="5695" spans="1:14" ht="15.75" customHeight="1">
      <c r="A5695" s="2"/>
      <c r="B5695" s="2"/>
      <c r="C5695" s="2"/>
      <c r="G5695" s="13"/>
      <c r="I5695" s="13"/>
      <c r="J5695" s="13"/>
      <c r="K5695" s="13"/>
      <c r="M5695" s="13"/>
      <c r="N5695" s="13"/>
    </row>
    <row r="5696" spans="1:14" ht="15.75" customHeight="1">
      <c r="A5696" s="2"/>
      <c r="B5696" s="2"/>
      <c r="C5696" s="2"/>
      <c r="G5696" s="13"/>
      <c r="I5696" s="13"/>
      <c r="J5696" s="13"/>
      <c r="K5696" s="13"/>
      <c r="M5696" s="13"/>
      <c r="N5696" s="13"/>
    </row>
    <row r="5697" spans="1:14" ht="15.75" customHeight="1">
      <c r="A5697" s="2"/>
      <c r="B5697" s="2"/>
      <c r="C5697" s="2"/>
      <c r="G5697" s="13"/>
      <c r="I5697" s="13"/>
      <c r="J5697" s="13"/>
      <c r="K5697" s="13"/>
      <c r="M5697" s="13"/>
      <c r="N5697" s="13"/>
    </row>
    <row r="5698" spans="1:14" ht="15.75" customHeight="1">
      <c r="A5698" s="2"/>
      <c r="B5698" s="2"/>
      <c r="C5698" s="2"/>
      <c r="G5698" s="13"/>
      <c r="I5698" s="13"/>
      <c r="J5698" s="13"/>
      <c r="K5698" s="13"/>
      <c r="M5698" s="13"/>
      <c r="N5698" s="13"/>
    </row>
    <row r="5699" spans="1:14" ht="15.75" customHeight="1">
      <c r="A5699" s="2"/>
      <c r="B5699" s="2"/>
      <c r="C5699" s="2"/>
      <c r="G5699" s="13"/>
      <c r="I5699" s="13"/>
      <c r="J5699" s="13"/>
      <c r="K5699" s="13"/>
      <c r="M5699" s="13"/>
      <c r="N5699" s="13"/>
    </row>
    <row r="5700" spans="1:14" ht="15.75" customHeight="1">
      <c r="A5700" s="2"/>
      <c r="B5700" s="2"/>
      <c r="C5700" s="2"/>
      <c r="G5700" s="13"/>
      <c r="I5700" s="13"/>
      <c r="J5700" s="13"/>
      <c r="K5700" s="13"/>
      <c r="M5700" s="13"/>
      <c r="N5700" s="13"/>
    </row>
    <row r="5701" spans="1:14" ht="15.75" customHeight="1">
      <c r="A5701" s="2"/>
      <c r="B5701" s="2"/>
      <c r="C5701" s="2"/>
      <c r="G5701" s="13"/>
      <c r="I5701" s="13"/>
      <c r="J5701" s="13"/>
      <c r="K5701" s="13"/>
      <c r="M5701" s="13"/>
      <c r="N5701" s="13"/>
    </row>
    <row r="5702" spans="1:14" ht="15.75" customHeight="1">
      <c r="A5702" s="2"/>
      <c r="B5702" s="2"/>
      <c r="C5702" s="2"/>
      <c r="G5702" s="13"/>
      <c r="I5702" s="13"/>
      <c r="J5702" s="13"/>
      <c r="K5702" s="13"/>
      <c r="M5702" s="13"/>
      <c r="N5702" s="13"/>
    </row>
    <row r="5703" spans="1:14" ht="15.75" customHeight="1">
      <c r="A5703" s="2"/>
      <c r="B5703" s="2"/>
      <c r="C5703" s="2"/>
      <c r="G5703" s="13"/>
      <c r="I5703" s="13"/>
      <c r="J5703" s="13"/>
      <c r="K5703" s="13"/>
      <c r="M5703" s="13"/>
      <c r="N5703" s="13"/>
    </row>
    <row r="5704" spans="1:14" ht="15.75" customHeight="1">
      <c r="A5704" s="2"/>
      <c r="B5704" s="2"/>
      <c r="C5704" s="2"/>
      <c r="G5704" s="13"/>
      <c r="I5704" s="13"/>
      <c r="J5704" s="13"/>
      <c r="K5704" s="13"/>
      <c r="M5704" s="13"/>
      <c r="N5704" s="13"/>
    </row>
    <row r="5705" spans="1:14" ht="15.75" customHeight="1">
      <c r="A5705" s="2"/>
      <c r="B5705" s="2"/>
      <c r="C5705" s="2"/>
      <c r="G5705" s="13"/>
      <c r="I5705" s="13"/>
      <c r="J5705" s="13"/>
      <c r="K5705" s="13"/>
      <c r="M5705" s="13"/>
      <c r="N5705" s="13"/>
    </row>
    <row r="5706" spans="1:14" ht="15.75" customHeight="1">
      <c r="A5706" s="2"/>
      <c r="B5706" s="2"/>
      <c r="C5706" s="2"/>
      <c r="G5706" s="13"/>
      <c r="I5706" s="13"/>
      <c r="J5706" s="13"/>
      <c r="K5706" s="13"/>
      <c r="M5706" s="13"/>
      <c r="N5706" s="13"/>
    </row>
    <row r="5707" spans="1:14" ht="15.75" customHeight="1">
      <c r="A5707" s="2"/>
      <c r="B5707" s="2"/>
      <c r="C5707" s="2"/>
      <c r="G5707" s="13"/>
      <c r="I5707" s="13"/>
      <c r="J5707" s="13"/>
      <c r="K5707" s="13"/>
      <c r="M5707" s="13"/>
      <c r="N5707" s="13"/>
    </row>
    <row r="5708" spans="1:14" ht="15.75" customHeight="1">
      <c r="A5708" s="2"/>
      <c r="B5708" s="2"/>
      <c r="C5708" s="2"/>
      <c r="G5708" s="13"/>
      <c r="I5708" s="13"/>
      <c r="J5708" s="13"/>
      <c r="K5708" s="13"/>
      <c r="M5708" s="13"/>
      <c r="N5708" s="13"/>
    </row>
    <row r="5709" spans="1:14" ht="15.75" customHeight="1">
      <c r="A5709" s="2"/>
      <c r="B5709" s="2"/>
      <c r="C5709" s="2"/>
      <c r="G5709" s="13"/>
      <c r="I5709" s="13"/>
      <c r="J5709" s="13"/>
      <c r="K5709" s="13"/>
      <c r="M5709" s="13"/>
      <c r="N5709" s="13"/>
    </row>
    <row r="5710" spans="1:14" ht="15.75" customHeight="1">
      <c r="A5710" s="2"/>
      <c r="B5710" s="2"/>
      <c r="C5710" s="2"/>
      <c r="G5710" s="13"/>
      <c r="I5710" s="13"/>
      <c r="J5710" s="13"/>
      <c r="K5710" s="13"/>
      <c r="M5710" s="13"/>
      <c r="N5710" s="13"/>
    </row>
    <row r="5711" spans="1:14" ht="15.75" customHeight="1">
      <c r="A5711" s="2"/>
      <c r="B5711" s="2"/>
      <c r="C5711" s="2"/>
      <c r="G5711" s="13"/>
      <c r="I5711" s="13"/>
      <c r="J5711" s="13"/>
      <c r="K5711" s="13"/>
      <c r="M5711" s="13"/>
      <c r="N5711" s="13"/>
    </row>
    <row r="5712" spans="1:14" ht="15.75" customHeight="1">
      <c r="A5712" s="2"/>
      <c r="B5712" s="2"/>
      <c r="C5712" s="2"/>
      <c r="G5712" s="13"/>
      <c r="I5712" s="13"/>
      <c r="J5712" s="13"/>
      <c r="K5712" s="13"/>
      <c r="M5712" s="13"/>
      <c r="N5712" s="13"/>
    </row>
    <row r="5713" spans="1:14" ht="15.75" customHeight="1">
      <c r="A5713" s="2"/>
      <c r="B5713" s="2"/>
      <c r="C5713" s="2"/>
      <c r="G5713" s="13"/>
      <c r="I5713" s="13"/>
      <c r="J5713" s="13"/>
      <c r="K5713" s="13"/>
      <c r="M5713" s="13"/>
      <c r="N5713" s="13"/>
    </row>
    <row r="5714" spans="1:14" ht="15.75" customHeight="1">
      <c r="A5714" s="2"/>
      <c r="B5714" s="2"/>
      <c r="C5714" s="2"/>
      <c r="G5714" s="13"/>
      <c r="I5714" s="13"/>
      <c r="J5714" s="13"/>
      <c r="K5714" s="13"/>
      <c r="M5714" s="13"/>
      <c r="N5714" s="13"/>
    </row>
    <row r="5715" spans="1:14" ht="15.75" customHeight="1">
      <c r="A5715" s="2"/>
      <c r="B5715" s="2"/>
      <c r="C5715" s="2"/>
      <c r="G5715" s="13"/>
      <c r="I5715" s="13"/>
      <c r="J5715" s="13"/>
      <c r="K5715" s="13"/>
      <c r="M5715" s="13"/>
      <c r="N5715" s="13"/>
    </row>
    <row r="5716" spans="1:14" ht="15.75" customHeight="1">
      <c r="A5716" s="2"/>
      <c r="B5716" s="2"/>
      <c r="C5716" s="2"/>
      <c r="G5716" s="13"/>
      <c r="I5716" s="13"/>
      <c r="J5716" s="13"/>
      <c r="K5716" s="13"/>
      <c r="M5716" s="13"/>
      <c r="N5716" s="13"/>
    </row>
    <row r="5717" spans="1:14" ht="15.75" customHeight="1">
      <c r="A5717" s="2"/>
      <c r="B5717" s="2"/>
      <c r="C5717" s="2"/>
      <c r="G5717" s="13"/>
      <c r="I5717" s="13"/>
      <c r="J5717" s="13"/>
      <c r="K5717" s="13"/>
      <c r="M5717" s="13"/>
      <c r="N5717" s="13"/>
    </row>
    <row r="5718" spans="1:14" ht="15.75" customHeight="1">
      <c r="A5718" s="2"/>
      <c r="B5718" s="2"/>
      <c r="C5718" s="2"/>
      <c r="G5718" s="13"/>
      <c r="I5718" s="13"/>
      <c r="J5718" s="13"/>
      <c r="K5718" s="13"/>
      <c r="M5718" s="13"/>
      <c r="N5718" s="13"/>
    </row>
    <row r="5719" spans="1:14" ht="15.75" customHeight="1">
      <c r="A5719" s="2"/>
      <c r="B5719" s="2"/>
      <c r="C5719" s="2"/>
      <c r="G5719" s="13"/>
      <c r="I5719" s="13"/>
      <c r="J5719" s="13"/>
      <c r="K5719" s="13"/>
      <c r="M5719" s="13"/>
      <c r="N5719" s="13"/>
    </row>
    <row r="5720" spans="1:14" ht="15.75" customHeight="1">
      <c r="A5720" s="2"/>
      <c r="B5720" s="2"/>
      <c r="C5720" s="2"/>
      <c r="G5720" s="13"/>
      <c r="I5720" s="13"/>
      <c r="J5720" s="13"/>
      <c r="K5720" s="13"/>
      <c r="M5720" s="13"/>
      <c r="N5720" s="13"/>
    </row>
    <row r="5721" spans="1:14" ht="15.75" customHeight="1">
      <c r="A5721" s="2"/>
      <c r="B5721" s="2"/>
      <c r="C5721" s="2"/>
      <c r="G5721" s="13"/>
      <c r="I5721" s="13"/>
      <c r="J5721" s="13"/>
      <c r="K5721" s="13"/>
      <c r="M5721" s="13"/>
      <c r="N5721" s="13"/>
    </row>
    <row r="5722" spans="1:14" ht="15.75" customHeight="1">
      <c r="A5722" s="2"/>
      <c r="B5722" s="2"/>
      <c r="C5722" s="2"/>
      <c r="G5722" s="13"/>
      <c r="I5722" s="13"/>
      <c r="J5722" s="13"/>
      <c r="K5722" s="13"/>
      <c r="M5722" s="13"/>
      <c r="N5722" s="13"/>
    </row>
    <row r="5723" spans="1:14" ht="15.75" customHeight="1">
      <c r="A5723" s="2"/>
      <c r="B5723" s="2"/>
      <c r="C5723" s="2"/>
      <c r="G5723" s="13"/>
      <c r="I5723" s="13"/>
      <c r="J5723" s="13"/>
      <c r="K5723" s="13"/>
      <c r="M5723" s="13"/>
      <c r="N5723" s="13"/>
    </row>
    <row r="5724" spans="1:14" ht="15.75" customHeight="1">
      <c r="A5724" s="2"/>
      <c r="B5724" s="2"/>
      <c r="C5724" s="2"/>
      <c r="G5724" s="13"/>
      <c r="I5724" s="13"/>
      <c r="J5724" s="13"/>
      <c r="K5724" s="13"/>
      <c r="M5724" s="13"/>
      <c r="N5724" s="13"/>
    </row>
    <row r="5725" spans="1:14" ht="15.75" customHeight="1">
      <c r="A5725" s="2"/>
      <c r="B5725" s="2"/>
      <c r="C5725" s="2"/>
      <c r="G5725" s="13"/>
      <c r="I5725" s="13"/>
      <c r="J5725" s="13"/>
      <c r="K5725" s="13"/>
      <c r="M5725" s="13"/>
      <c r="N5725" s="13"/>
    </row>
    <row r="5726" spans="1:14" ht="15.75" customHeight="1">
      <c r="A5726" s="2"/>
      <c r="B5726" s="2"/>
      <c r="C5726" s="2"/>
      <c r="G5726" s="13"/>
      <c r="I5726" s="13"/>
      <c r="J5726" s="13"/>
      <c r="K5726" s="13"/>
      <c r="M5726" s="13"/>
      <c r="N5726" s="13"/>
    </row>
    <row r="5727" spans="1:14" ht="15.75" customHeight="1">
      <c r="A5727" s="2"/>
      <c r="B5727" s="2"/>
      <c r="C5727" s="2"/>
      <c r="G5727" s="13"/>
      <c r="I5727" s="13"/>
      <c r="J5727" s="13"/>
      <c r="K5727" s="13"/>
      <c r="M5727" s="13"/>
      <c r="N5727" s="13"/>
    </row>
    <row r="5728" spans="1:14" ht="15.75" customHeight="1">
      <c r="A5728" s="2"/>
      <c r="B5728" s="2"/>
      <c r="C5728" s="2"/>
      <c r="G5728" s="13"/>
      <c r="I5728" s="13"/>
      <c r="J5728" s="13"/>
      <c r="K5728" s="13"/>
      <c r="M5728" s="13"/>
      <c r="N5728" s="13"/>
    </row>
    <row r="5729" spans="1:14" ht="15.75" customHeight="1">
      <c r="A5729" s="2"/>
      <c r="B5729" s="2"/>
      <c r="C5729" s="2"/>
      <c r="G5729" s="13"/>
      <c r="I5729" s="13"/>
      <c r="J5729" s="13"/>
      <c r="K5729" s="13"/>
      <c r="M5729" s="13"/>
      <c r="N5729" s="13"/>
    </row>
    <row r="5730" spans="1:14" ht="15.75" customHeight="1">
      <c r="A5730" s="2"/>
      <c r="B5730" s="2"/>
      <c r="C5730" s="2"/>
      <c r="G5730" s="13"/>
      <c r="I5730" s="13"/>
      <c r="J5730" s="13"/>
      <c r="K5730" s="13"/>
      <c r="M5730" s="13"/>
      <c r="N5730" s="13"/>
    </row>
    <row r="5731" spans="1:14" ht="15.75" customHeight="1">
      <c r="A5731" s="2"/>
      <c r="B5731" s="2"/>
      <c r="C5731" s="2"/>
      <c r="G5731" s="13"/>
      <c r="I5731" s="13"/>
      <c r="J5731" s="13"/>
      <c r="K5731" s="13"/>
      <c r="M5731" s="13"/>
      <c r="N5731" s="13"/>
    </row>
    <row r="5732" spans="1:14" ht="15.75" customHeight="1">
      <c r="A5732" s="2"/>
      <c r="B5732" s="2"/>
      <c r="C5732" s="2"/>
      <c r="G5732" s="13"/>
      <c r="I5732" s="13"/>
      <c r="J5732" s="13"/>
      <c r="K5732" s="13"/>
      <c r="M5732" s="13"/>
      <c r="N5732" s="13"/>
    </row>
    <row r="5733" spans="1:14" ht="15.75" customHeight="1">
      <c r="A5733" s="2"/>
      <c r="B5733" s="2"/>
      <c r="C5733" s="2"/>
      <c r="G5733" s="13"/>
      <c r="I5733" s="13"/>
      <c r="J5733" s="13"/>
      <c r="K5733" s="13"/>
      <c r="M5733" s="13"/>
      <c r="N5733" s="13"/>
    </row>
    <row r="5734" spans="1:14" ht="15.75" customHeight="1">
      <c r="A5734" s="2"/>
      <c r="B5734" s="2"/>
      <c r="C5734" s="2"/>
      <c r="G5734" s="13"/>
      <c r="I5734" s="13"/>
      <c r="J5734" s="13"/>
      <c r="K5734" s="13"/>
      <c r="M5734" s="13"/>
      <c r="N5734" s="13"/>
    </row>
    <row r="5735" spans="1:14" ht="15.75" customHeight="1">
      <c r="A5735" s="2"/>
      <c r="B5735" s="2"/>
      <c r="C5735" s="2"/>
      <c r="G5735" s="13"/>
      <c r="I5735" s="13"/>
      <c r="J5735" s="13"/>
      <c r="K5735" s="13"/>
      <c r="M5735" s="13"/>
      <c r="N5735" s="13"/>
    </row>
    <row r="5736" spans="1:14" ht="15.75" customHeight="1">
      <c r="A5736" s="2"/>
      <c r="B5736" s="2"/>
      <c r="C5736" s="2"/>
      <c r="G5736" s="13"/>
      <c r="I5736" s="13"/>
      <c r="J5736" s="13"/>
      <c r="K5736" s="13"/>
      <c r="M5736" s="13"/>
      <c r="N5736" s="13"/>
    </row>
    <row r="5737" spans="1:14" ht="15.75" customHeight="1">
      <c r="A5737" s="2"/>
      <c r="B5737" s="2"/>
      <c r="C5737" s="2"/>
      <c r="G5737" s="13"/>
      <c r="I5737" s="13"/>
      <c r="J5737" s="13"/>
      <c r="K5737" s="13"/>
      <c r="M5737" s="13"/>
      <c r="N5737" s="13"/>
    </row>
    <row r="5738" spans="1:14" ht="15.75" customHeight="1">
      <c r="A5738" s="2"/>
      <c r="B5738" s="2"/>
      <c r="C5738" s="2"/>
      <c r="G5738" s="13"/>
      <c r="I5738" s="13"/>
      <c r="J5738" s="13"/>
      <c r="K5738" s="13"/>
      <c r="M5738" s="13"/>
      <c r="N5738" s="13"/>
    </row>
    <row r="5739" spans="1:14" ht="15.75" customHeight="1">
      <c r="A5739" s="2"/>
      <c r="B5739" s="2"/>
      <c r="C5739" s="2"/>
      <c r="G5739" s="13"/>
      <c r="I5739" s="13"/>
      <c r="J5739" s="13"/>
      <c r="K5739" s="13"/>
      <c r="M5739" s="13"/>
      <c r="N5739" s="13"/>
    </row>
    <row r="5740" spans="1:14" ht="15.75" customHeight="1">
      <c r="A5740" s="2"/>
      <c r="B5740" s="2"/>
      <c r="C5740" s="2"/>
      <c r="G5740" s="13"/>
      <c r="I5740" s="13"/>
      <c r="J5740" s="13"/>
      <c r="K5740" s="13"/>
      <c r="M5740" s="13"/>
      <c r="N5740" s="13"/>
    </row>
    <row r="5741" spans="1:14" ht="15.75" customHeight="1">
      <c r="A5741" s="2"/>
      <c r="B5741" s="2"/>
      <c r="C5741" s="2"/>
      <c r="G5741" s="13"/>
      <c r="I5741" s="13"/>
      <c r="J5741" s="13"/>
      <c r="K5741" s="13"/>
      <c r="M5741" s="13"/>
      <c r="N5741" s="13"/>
    </row>
    <row r="5742" spans="1:14" ht="15.75" customHeight="1">
      <c r="A5742" s="2"/>
      <c r="B5742" s="2"/>
      <c r="C5742" s="2"/>
      <c r="G5742" s="13"/>
      <c r="I5742" s="13"/>
      <c r="J5742" s="13"/>
      <c r="K5742" s="13"/>
      <c r="M5742" s="13"/>
      <c r="N5742" s="13"/>
    </row>
    <row r="5743" spans="1:14" ht="15.75" customHeight="1">
      <c r="A5743" s="2"/>
      <c r="B5743" s="2"/>
      <c r="C5743" s="2"/>
      <c r="G5743" s="13"/>
      <c r="I5743" s="13"/>
      <c r="J5743" s="13"/>
      <c r="K5743" s="13"/>
      <c r="M5743" s="13"/>
      <c r="N5743" s="13"/>
    </row>
    <row r="5744" spans="1:14" ht="15.75" customHeight="1">
      <c r="A5744" s="2"/>
      <c r="B5744" s="2"/>
      <c r="C5744" s="2"/>
      <c r="G5744" s="13"/>
      <c r="I5744" s="13"/>
      <c r="J5744" s="13"/>
      <c r="K5744" s="13"/>
      <c r="M5744" s="13"/>
      <c r="N5744" s="13"/>
    </row>
    <row r="5745" spans="1:14" ht="15.75" customHeight="1">
      <c r="A5745" s="2"/>
      <c r="B5745" s="2"/>
      <c r="C5745" s="2"/>
      <c r="G5745" s="13"/>
      <c r="I5745" s="13"/>
      <c r="J5745" s="13"/>
      <c r="K5745" s="13"/>
      <c r="M5745" s="13"/>
      <c r="N5745" s="13"/>
    </row>
    <row r="5746" spans="1:14" ht="15.75" customHeight="1">
      <c r="A5746" s="2"/>
      <c r="B5746" s="2"/>
      <c r="C5746" s="2"/>
      <c r="G5746" s="13"/>
      <c r="I5746" s="13"/>
      <c r="J5746" s="13"/>
      <c r="K5746" s="13"/>
      <c r="M5746" s="13"/>
      <c r="N5746" s="13"/>
    </row>
    <row r="5747" spans="1:14" ht="15.75" customHeight="1">
      <c r="A5747" s="2"/>
      <c r="B5747" s="2"/>
      <c r="C5747" s="2"/>
      <c r="G5747" s="13"/>
      <c r="I5747" s="13"/>
      <c r="J5747" s="13"/>
      <c r="K5747" s="13"/>
      <c r="M5747" s="13"/>
      <c r="N5747" s="13"/>
    </row>
    <row r="5748" spans="1:14" ht="15.75" customHeight="1">
      <c r="A5748" s="2"/>
      <c r="B5748" s="2"/>
      <c r="C5748" s="2"/>
      <c r="G5748" s="13"/>
      <c r="I5748" s="13"/>
      <c r="J5748" s="13"/>
      <c r="K5748" s="13"/>
      <c r="M5748" s="13"/>
      <c r="N5748" s="13"/>
    </row>
    <row r="5749" spans="1:14" ht="15.75" customHeight="1">
      <c r="A5749" s="2"/>
      <c r="B5749" s="2"/>
      <c r="C5749" s="2"/>
      <c r="G5749" s="13"/>
      <c r="I5749" s="13"/>
      <c r="J5749" s="13"/>
      <c r="K5749" s="13"/>
      <c r="M5749" s="13"/>
      <c r="N5749" s="13"/>
    </row>
    <row r="5750" spans="1:14" ht="15.75" customHeight="1">
      <c r="A5750" s="2"/>
      <c r="B5750" s="2"/>
      <c r="C5750" s="2"/>
      <c r="G5750" s="13"/>
      <c r="I5750" s="13"/>
      <c r="J5750" s="13"/>
      <c r="K5750" s="13"/>
      <c r="M5750" s="13"/>
      <c r="N5750" s="13"/>
    </row>
    <row r="5751" spans="1:14" ht="15.75" customHeight="1">
      <c r="A5751" s="2"/>
      <c r="B5751" s="2"/>
      <c r="C5751" s="2"/>
      <c r="G5751" s="13"/>
      <c r="I5751" s="13"/>
      <c r="J5751" s="13"/>
      <c r="K5751" s="13"/>
      <c r="M5751" s="13"/>
      <c r="N5751" s="13"/>
    </row>
    <row r="5752" spans="1:14" ht="15.75" customHeight="1">
      <c r="A5752" s="2"/>
      <c r="B5752" s="2"/>
      <c r="C5752" s="2"/>
      <c r="G5752" s="13"/>
      <c r="I5752" s="13"/>
      <c r="J5752" s="13"/>
      <c r="K5752" s="13"/>
      <c r="M5752" s="13"/>
      <c r="N5752" s="13"/>
    </row>
    <row r="5753" spans="1:14" ht="15.75" customHeight="1">
      <c r="A5753" s="2"/>
      <c r="B5753" s="2"/>
      <c r="C5753" s="2"/>
      <c r="G5753" s="13"/>
      <c r="I5753" s="13"/>
      <c r="J5753" s="13"/>
      <c r="K5753" s="13"/>
      <c r="M5753" s="13"/>
      <c r="N5753" s="13"/>
    </row>
    <row r="5754" spans="1:14" ht="15.75" customHeight="1">
      <c r="A5754" s="2"/>
      <c r="B5754" s="2"/>
      <c r="C5754" s="2"/>
      <c r="G5754" s="13"/>
      <c r="I5754" s="13"/>
      <c r="J5754" s="13"/>
      <c r="K5754" s="13"/>
      <c r="M5754" s="13"/>
      <c r="N5754" s="13"/>
    </row>
    <row r="5755" spans="1:14" ht="15.75" customHeight="1">
      <c r="A5755" s="2"/>
      <c r="B5755" s="2"/>
      <c r="C5755" s="2"/>
      <c r="G5755" s="13"/>
      <c r="I5755" s="13"/>
      <c r="J5755" s="13"/>
      <c r="K5755" s="13"/>
      <c r="M5755" s="13"/>
      <c r="N5755" s="13"/>
    </row>
    <row r="5756" spans="1:14" ht="15.75" customHeight="1">
      <c r="A5756" s="2"/>
      <c r="B5756" s="2"/>
      <c r="C5756" s="2"/>
      <c r="G5756" s="13"/>
      <c r="I5756" s="13"/>
      <c r="J5756" s="13"/>
      <c r="K5756" s="13"/>
      <c r="M5756" s="13"/>
      <c r="N5756" s="13"/>
    </row>
    <row r="5757" spans="1:14" ht="15.75" customHeight="1">
      <c r="A5757" s="2"/>
      <c r="B5757" s="2"/>
      <c r="C5757" s="2"/>
      <c r="G5757" s="13"/>
      <c r="I5757" s="13"/>
      <c r="J5757" s="13"/>
      <c r="K5757" s="13"/>
      <c r="M5757" s="13"/>
      <c r="N5757" s="13"/>
    </row>
    <row r="5758" spans="1:14" ht="15.75" customHeight="1">
      <c r="A5758" s="2"/>
      <c r="B5758" s="2"/>
      <c r="C5758" s="2"/>
      <c r="G5758" s="13"/>
      <c r="I5758" s="13"/>
      <c r="J5758" s="13"/>
      <c r="K5758" s="13"/>
      <c r="M5758" s="13"/>
      <c r="N5758" s="13"/>
    </row>
    <row r="5759" spans="1:14" ht="15.75" customHeight="1">
      <c r="A5759" s="2"/>
      <c r="B5759" s="2"/>
      <c r="C5759" s="2"/>
      <c r="G5759" s="13"/>
      <c r="I5759" s="13"/>
      <c r="J5759" s="13"/>
      <c r="K5759" s="13"/>
      <c r="M5759" s="13"/>
      <c r="N5759" s="13"/>
    </row>
    <row r="5760" spans="1:14" ht="15.75" customHeight="1">
      <c r="A5760" s="2"/>
      <c r="B5760" s="2"/>
      <c r="C5760" s="2"/>
      <c r="G5760" s="13"/>
      <c r="I5760" s="13"/>
      <c r="J5760" s="13"/>
      <c r="K5760" s="13"/>
      <c r="M5760" s="13"/>
      <c r="N5760" s="13"/>
    </row>
    <row r="5761" spans="1:14" ht="15.75" customHeight="1">
      <c r="A5761" s="2"/>
      <c r="B5761" s="2"/>
      <c r="C5761" s="2"/>
      <c r="G5761" s="13"/>
      <c r="I5761" s="13"/>
      <c r="J5761" s="13"/>
      <c r="K5761" s="13"/>
      <c r="M5761" s="13"/>
      <c r="N5761" s="13"/>
    </row>
    <row r="5762" spans="1:14" ht="15.75" customHeight="1">
      <c r="A5762" s="2"/>
      <c r="B5762" s="2"/>
      <c r="C5762" s="2"/>
      <c r="G5762" s="13"/>
      <c r="I5762" s="13"/>
      <c r="J5762" s="13"/>
      <c r="K5762" s="13"/>
      <c r="M5762" s="13"/>
      <c r="N5762" s="13"/>
    </row>
    <row r="5763" spans="1:14" ht="15.75" customHeight="1">
      <c r="A5763" s="2"/>
      <c r="B5763" s="2"/>
      <c r="C5763" s="2"/>
      <c r="G5763" s="13"/>
      <c r="I5763" s="13"/>
      <c r="J5763" s="13"/>
      <c r="K5763" s="13"/>
      <c r="M5763" s="13"/>
      <c r="N5763" s="13"/>
    </row>
    <row r="5764" spans="1:14" ht="15.75" customHeight="1">
      <c r="A5764" s="2"/>
      <c r="B5764" s="2"/>
      <c r="C5764" s="2"/>
      <c r="G5764" s="13"/>
      <c r="I5764" s="13"/>
      <c r="J5764" s="13"/>
      <c r="K5764" s="13"/>
      <c r="M5764" s="13"/>
      <c r="N5764" s="13"/>
    </row>
    <row r="5765" spans="1:14" ht="15.75" customHeight="1">
      <c r="A5765" s="2"/>
      <c r="B5765" s="2"/>
      <c r="C5765" s="2"/>
      <c r="G5765" s="13"/>
      <c r="I5765" s="13"/>
      <c r="J5765" s="13"/>
      <c r="K5765" s="13"/>
      <c r="M5765" s="13"/>
      <c r="N5765" s="13"/>
    </row>
    <row r="5766" spans="1:14" ht="15.75" customHeight="1">
      <c r="A5766" s="2"/>
      <c r="B5766" s="2"/>
      <c r="C5766" s="2"/>
      <c r="G5766" s="13"/>
      <c r="I5766" s="13"/>
      <c r="J5766" s="13"/>
      <c r="K5766" s="13"/>
      <c r="M5766" s="13"/>
      <c r="N5766" s="13"/>
    </row>
    <row r="5767" spans="1:14" ht="15.75" customHeight="1">
      <c r="A5767" s="2"/>
      <c r="B5767" s="2"/>
      <c r="C5767" s="2"/>
      <c r="G5767" s="13"/>
      <c r="I5767" s="13"/>
      <c r="J5767" s="13"/>
      <c r="K5767" s="13"/>
      <c r="M5767" s="13"/>
      <c r="N5767" s="13"/>
    </row>
    <row r="5768" spans="1:14" ht="15.75" customHeight="1">
      <c r="A5768" s="2"/>
      <c r="B5768" s="2"/>
      <c r="C5768" s="2"/>
      <c r="G5768" s="13"/>
      <c r="I5768" s="13"/>
      <c r="J5768" s="13"/>
      <c r="K5768" s="13"/>
      <c r="M5768" s="13"/>
      <c r="N5768" s="13"/>
    </row>
    <row r="5769" spans="1:14" ht="15.75" customHeight="1">
      <c r="A5769" s="2"/>
      <c r="B5769" s="2"/>
      <c r="C5769" s="2"/>
      <c r="G5769" s="13"/>
      <c r="I5769" s="13"/>
      <c r="J5769" s="13"/>
      <c r="K5769" s="13"/>
      <c r="M5769" s="13"/>
      <c r="N5769" s="13"/>
    </row>
    <row r="5770" spans="1:14" ht="15.75" customHeight="1">
      <c r="A5770" s="2"/>
      <c r="B5770" s="2"/>
      <c r="C5770" s="2"/>
      <c r="G5770" s="13"/>
      <c r="I5770" s="13"/>
      <c r="J5770" s="13"/>
      <c r="K5770" s="13"/>
      <c r="M5770" s="13"/>
      <c r="N5770" s="13"/>
    </row>
    <row r="5771" spans="1:14" ht="15.75" customHeight="1">
      <c r="A5771" s="2"/>
      <c r="B5771" s="2"/>
      <c r="C5771" s="2"/>
      <c r="G5771" s="13"/>
      <c r="I5771" s="13"/>
      <c r="J5771" s="13"/>
      <c r="K5771" s="13"/>
      <c r="M5771" s="13"/>
      <c r="N5771" s="13"/>
    </row>
    <row r="5772" spans="1:14" ht="15.75" customHeight="1">
      <c r="A5772" s="2"/>
      <c r="B5772" s="2"/>
      <c r="C5772" s="2"/>
      <c r="G5772" s="13"/>
      <c r="I5772" s="13"/>
      <c r="J5772" s="13"/>
      <c r="K5772" s="13"/>
      <c r="M5772" s="13"/>
      <c r="N5772" s="13"/>
    </row>
    <row r="5773" spans="1:14" ht="15.75" customHeight="1">
      <c r="A5773" s="2"/>
      <c r="B5773" s="2"/>
      <c r="C5773" s="2"/>
      <c r="G5773" s="13"/>
      <c r="I5773" s="13"/>
      <c r="J5773" s="13"/>
      <c r="K5773" s="13"/>
      <c r="M5773" s="13"/>
      <c r="N5773" s="13"/>
    </row>
    <row r="5774" spans="1:14" ht="15.75" customHeight="1">
      <c r="A5774" s="2"/>
      <c r="B5774" s="2"/>
      <c r="C5774" s="2"/>
      <c r="G5774" s="13"/>
      <c r="I5774" s="13"/>
      <c r="J5774" s="13"/>
      <c r="K5774" s="13"/>
      <c r="M5774" s="13"/>
      <c r="N5774" s="13"/>
    </row>
    <row r="5775" spans="1:14" ht="15.75" customHeight="1">
      <c r="A5775" s="2"/>
      <c r="B5775" s="2"/>
      <c r="C5775" s="2"/>
      <c r="G5775" s="13"/>
      <c r="I5775" s="13"/>
      <c r="J5775" s="13"/>
      <c r="K5775" s="13"/>
      <c r="M5775" s="13"/>
      <c r="N5775" s="13"/>
    </row>
    <row r="5776" spans="1:14" ht="15.75" customHeight="1">
      <c r="A5776" s="2"/>
      <c r="B5776" s="2"/>
      <c r="C5776" s="2"/>
      <c r="G5776" s="13"/>
      <c r="I5776" s="13"/>
      <c r="J5776" s="13"/>
      <c r="K5776" s="13"/>
      <c r="M5776" s="13"/>
      <c r="N5776" s="13"/>
    </row>
    <row r="5777" spans="1:14" ht="15.75" customHeight="1">
      <c r="A5777" s="2"/>
      <c r="B5777" s="2"/>
      <c r="C5777" s="2"/>
      <c r="G5777" s="13"/>
      <c r="I5777" s="13"/>
      <c r="J5777" s="13"/>
      <c r="K5777" s="13"/>
      <c r="M5777" s="13"/>
      <c r="N5777" s="13"/>
    </row>
    <row r="5778" spans="1:14" ht="15.75" customHeight="1">
      <c r="A5778" s="2"/>
      <c r="B5778" s="2"/>
      <c r="C5778" s="2"/>
      <c r="G5778" s="13"/>
      <c r="I5778" s="13"/>
      <c r="J5778" s="13"/>
      <c r="K5778" s="13"/>
      <c r="M5778" s="13"/>
      <c r="N5778" s="13"/>
    </row>
    <row r="5779" spans="1:14" ht="15.75" customHeight="1">
      <c r="A5779" s="2"/>
      <c r="B5779" s="2"/>
      <c r="C5779" s="2"/>
      <c r="G5779" s="13"/>
      <c r="I5779" s="13"/>
      <c r="J5779" s="13"/>
      <c r="K5779" s="13"/>
      <c r="M5779" s="13"/>
      <c r="N5779" s="13"/>
    </row>
    <row r="5780" spans="1:14" ht="15.75" customHeight="1">
      <c r="A5780" s="2"/>
      <c r="B5780" s="2"/>
      <c r="C5780" s="2"/>
      <c r="G5780" s="13"/>
      <c r="I5780" s="13"/>
      <c r="J5780" s="13"/>
      <c r="K5780" s="13"/>
      <c r="M5780" s="13"/>
      <c r="N5780" s="13"/>
    </row>
    <row r="5781" spans="1:14" ht="15.75" customHeight="1">
      <c r="A5781" s="2"/>
      <c r="B5781" s="2"/>
      <c r="C5781" s="2"/>
      <c r="G5781" s="13"/>
      <c r="I5781" s="13"/>
      <c r="J5781" s="13"/>
      <c r="K5781" s="13"/>
      <c r="M5781" s="13"/>
      <c r="N5781" s="13"/>
    </row>
    <row r="5782" spans="1:14" ht="15.75" customHeight="1">
      <c r="A5782" s="2"/>
      <c r="B5782" s="2"/>
      <c r="C5782" s="2"/>
      <c r="G5782" s="13"/>
      <c r="I5782" s="13"/>
      <c r="J5782" s="13"/>
      <c r="K5782" s="13"/>
      <c r="M5782" s="13"/>
      <c r="N5782" s="13"/>
    </row>
    <row r="5783" spans="1:14" ht="15.75" customHeight="1">
      <c r="A5783" s="2"/>
      <c r="B5783" s="2"/>
      <c r="C5783" s="2"/>
      <c r="G5783" s="13"/>
      <c r="I5783" s="13"/>
      <c r="J5783" s="13"/>
      <c r="K5783" s="13"/>
      <c r="M5783" s="13"/>
      <c r="N5783" s="13"/>
    </row>
    <row r="5784" spans="1:14" ht="15.75" customHeight="1">
      <c r="A5784" s="2"/>
      <c r="B5784" s="2"/>
      <c r="C5784" s="2"/>
      <c r="G5784" s="13"/>
      <c r="I5784" s="13"/>
      <c r="J5784" s="13"/>
      <c r="K5784" s="13"/>
      <c r="M5784" s="13"/>
      <c r="N5784" s="13"/>
    </row>
    <row r="5785" spans="1:14" ht="15.75" customHeight="1">
      <c r="A5785" s="2"/>
      <c r="B5785" s="2"/>
      <c r="C5785" s="2"/>
      <c r="G5785" s="13"/>
      <c r="I5785" s="13"/>
      <c r="J5785" s="13"/>
      <c r="K5785" s="13"/>
      <c r="M5785" s="13"/>
      <c r="N5785" s="13"/>
    </row>
    <row r="5786" spans="1:14" ht="15.75" customHeight="1">
      <c r="A5786" s="2"/>
      <c r="B5786" s="2"/>
      <c r="C5786" s="2"/>
      <c r="G5786" s="13"/>
      <c r="I5786" s="13"/>
      <c r="J5786" s="13"/>
      <c r="K5786" s="13"/>
      <c r="M5786" s="13"/>
      <c r="N5786" s="13"/>
    </row>
    <row r="5787" spans="1:14" ht="15.75" customHeight="1">
      <c r="A5787" s="2"/>
      <c r="B5787" s="2"/>
      <c r="C5787" s="2"/>
      <c r="G5787" s="13"/>
      <c r="I5787" s="13"/>
      <c r="J5787" s="13"/>
      <c r="K5787" s="13"/>
      <c r="M5787" s="13"/>
      <c r="N5787" s="13"/>
    </row>
    <row r="5788" spans="1:14" ht="15.75" customHeight="1">
      <c r="A5788" s="2"/>
      <c r="B5788" s="2"/>
      <c r="C5788" s="2"/>
      <c r="G5788" s="13"/>
      <c r="I5788" s="13"/>
      <c r="J5788" s="13"/>
      <c r="K5788" s="13"/>
      <c r="M5788" s="13"/>
      <c r="N5788" s="13"/>
    </row>
    <row r="5789" spans="1:14" ht="15.75" customHeight="1">
      <c r="A5789" s="2"/>
      <c r="B5789" s="2"/>
      <c r="C5789" s="2"/>
      <c r="G5789" s="13"/>
      <c r="I5789" s="13"/>
      <c r="J5789" s="13"/>
      <c r="K5789" s="13"/>
      <c r="M5789" s="13"/>
      <c r="N5789" s="13"/>
    </row>
    <row r="5790" spans="1:14" ht="15.75" customHeight="1">
      <c r="A5790" s="2"/>
      <c r="B5790" s="2"/>
      <c r="C5790" s="2"/>
      <c r="G5790" s="13"/>
      <c r="I5790" s="13"/>
      <c r="J5790" s="13"/>
      <c r="K5790" s="13"/>
      <c r="M5790" s="13"/>
      <c r="N5790" s="13"/>
    </row>
    <row r="5791" spans="1:14" ht="15.75" customHeight="1">
      <c r="A5791" s="2"/>
      <c r="B5791" s="2"/>
      <c r="C5791" s="2"/>
      <c r="G5791" s="13"/>
      <c r="I5791" s="13"/>
      <c r="J5791" s="13"/>
      <c r="K5791" s="13"/>
      <c r="M5791" s="13"/>
      <c r="N5791" s="13"/>
    </row>
    <row r="5792" spans="1:14" ht="15.75" customHeight="1">
      <c r="A5792" s="2"/>
      <c r="B5792" s="2"/>
      <c r="C5792" s="2"/>
      <c r="G5792" s="13"/>
      <c r="I5792" s="13"/>
      <c r="J5792" s="13"/>
      <c r="K5792" s="13"/>
      <c r="M5792" s="13"/>
      <c r="N5792" s="13"/>
    </row>
    <row r="5793" spans="1:14" ht="15.75" customHeight="1">
      <c r="A5793" s="2"/>
      <c r="B5793" s="2"/>
      <c r="C5793" s="2"/>
      <c r="G5793" s="13"/>
      <c r="I5793" s="13"/>
      <c r="J5793" s="13"/>
      <c r="K5793" s="13"/>
      <c r="M5793" s="13"/>
      <c r="N5793" s="13"/>
    </row>
    <row r="5794" spans="1:14" ht="15.75" customHeight="1">
      <c r="A5794" s="2"/>
      <c r="B5794" s="2"/>
      <c r="C5794" s="2"/>
      <c r="G5794" s="13"/>
      <c r="I5794" s="13"/>
      <c r="J5794" s="13"/>
      <c r="K5794" s="13"/>
      <c r="M5794" s="13"/>
      <c r="N5794" s="13"/>
    </row>
    <row r="5795" spans="1:14" ht="15.75" customHeight="1">
      <c r="A5795" s="2"/>
      <c r="B5795" s="2"/>
      <c r="C5795" s="2"/>
      <c r="G5795" s="13"/>
      <c r="I5795" s="13"/>
      <c r="J5795" s="13"/>
      <c r="K5795" s="13"/>
      <c r="M5795" s="13"/>
      <c r="N5795" s="13"/>
    </row>
    <row r="5796" spans="1:14" ht="15.75" customHeight="1">
      <c r="A5796" s="2"/>
      <c r="B5796" s="2"/>
      <c r="C5796" s="2"/>
      <c r="G5796" s="13"/>
      <c r="I5796" s="13"/>
      <c r="J5796" s="13"/>
      <c r="K5796" s="13"/>
      <c r="M5796" s="13"/>
      <c r="N5796" s="13"/>
    </row>
    <row r="5797" spans="1:14" ht="15.75" customHeight="1">
      <c r="A5797" s="2"/>
      <c r="B5797" s="2"/>
      <c r="C5797" s="2"/>
      <c r="G5797" s="13"/>
      <c r="I5797" s="13"/>
      <c r="J5797" s="13"/>
      <c r="K5797" s="13"/>
      <c r="M5797" s="13"/>
      <c r="N5797" s="13"/>
    </row>
    <row r="5798" spans="1:14" ht="15.75" customHeight="1">
      <c r="A5798" s="2"/>
      <c r="B5798" s="2"/>
      <c r="C5798" s="2"/>
      <c r="G5798" s="13"/>
      <c r="I5798" s="13"/>
      <c r="J5798" s="13"/>
      <c r="K5798" s="13"/>
      <c r="M5798" s="13"/>
      <c r="N5798" s="13"/>
    </row>
    <row r="5799" spans="1:14" ht="15.75" customHeight="1">
      <c r="A5799" s="2"/>
      <c r="B5799" s="2"/>
      <c r="C5799" s="2"/>
      <c r="G5799" s="13"/>
      <c r="I5799" s="13"/>
      <c r="J5799" s="13"/>
      <c r="K5799" s="13"/>
      <c r="M5799" s="13"/>
      <c r="N5799" s="13"/>
    </row>
    <row r="5800" spans="1:14" ht="15.75" customHeight="1">
      <c r="A5800" s="2"/>
      <c r="B5800" s="2"/>
      <c r="C5800" s="2"/>
      <c r="G5800" s="13"/>
      <c r="I5800" s="13"/>
      <c r="J5800" s="13"/>
      <c r="K5800" s="13"/>
      <c r="M5800" s="13"/>
      <c r="N5800" s="13"/>
    </row>
    <row r="5801" spans="1:14" ht="15.75" customHeight="1">
      <c r="A5801" s="2"/>
      <c r="B5801" s="2"/>
      <c r="C5801" s="2"/>
      <c r="G5801" s="13"/>
      <c r="I5801" s="13"/>
      <c r="J5801" s="13"/>
      <c r="K5801" s="13"/>
      <c r="M5801" s="13"/>
      <c r="N5801" s="13"/>
    </row>
    <row r="5802" spans="1:14" ht="15.75" customHeight="1">
      <c r="A5802" s="2"/>
      <c r="B5802" s="2"/>
      <c r="C5802" s="2"/>
      <c r="G5802" s="13"/>
      <c r="I5802" s="13"/>
      <c r="J5802" s="13"/>
      <c r="K5802" s="13"/>
      <c r="M5802" s="13"/>
      <c r="N5802" s="13"/>
    </row>
    <row r="5803" spans="1:14" ht="15.75" customHeight="1">
      <c r="A5803" s="2"/>
      <c r="B5803" s="2"/>
      <c r="C5803" s="2"/>
      <c r="G5803" s="13"/>
      <c r="I5803" s="13"/>
      <c r="J5803" s="13"/>
      <c r="K5803" s="13"/>
      <c r="M5803" s="13"/>
      <c r="N5803" s="13"/>
    </row>
    <row r="5804" spans="1:14" ht="15.75" customHeight="1">
      <c r="A5804" s="2"/>
      <c r="B5804" s="2"/>
      <c r="C5804" s="2"/>
      <c r="G5804" s="13"/>
      <c r="I5804" s="13"/>
      <c r="J5804" s="13"/>
      <c r="K5804" s="13"/>
      <c r="M5804" s="13"/>
      <c r="N5804" s="13"/>
    </row>
    <row r="5805" spans="1:14" ht="15.75" customHeight="1">
      <c r="A5805" s="2"/>
      <c r="B5805" s="2"/>
      <c r="C5805" s="2"/>
      <c r="G5805" s="13"/>
      <c r="I5805" s="13"/>
      <c r="J5805" s="13"/>
      <c r="K5805" s="13"/>
      <c r="M5805" s="13"/>
      <c r="N5805" s="13"/>
    </row>
    <row r="5806" spans="1:14" ht="15.75" customHeight="1">
      <c r="A5806" s="2"/>
      <c r="B5806" s="2"/>
      <c r="C5806" s="2"/>
      <c r="G5806" s="13"/>
      <c r="I5806" s="13"/>
      <c r="J5806" s="13"/>
      <c r="K5806" s="13"/>
      <c r="M5806" s="13"/>
      <c r="N5806" s="13"/>
    </row>
    <row r="5807" spans="1:14" ht="15.75" customHeight="1">
      <c r="A5807" s="2"/>
      <c r="B5807" s="2"/>
      <c r="C5807" s="2"/>
      <c r="G5807" s="13"/>
      <c r="I5807" s="13"/>
      <c r="J5807" s="13"/>
      <c r="K5807" s="13"/>
      <c r="M5807" s="13"/>
      <c r="N5807" s="13"/>
    </row>
    <row r="5808" spans="1:14" ht="15.75" customHeight="1">
      <c r="A5808" s="2"/>
      <c r="B5808" s="2"/>
      <c r="C5808" s="2"/>
      <c r="G5808" s="13"/>
      <c r="I5808" s="13"/>
      <c r="J5808" s="13"/>
      <c r="K5808" s="13"/>
      <c r="M5808" s="13"/>
      <c r="N5808" s="13"/>
    </row>
    <row r="5809" spans="1:14" ht="15.75" customHeight="1">
      <c r="A5809" s="2"/>
      <c r="B5809" s="2"/>
      <c r="C5809" s="2"/>
      <c r="G5809" s="13"/>
      <c r="I5809" s="13"/>
      <c r="J5809" s="13"/>
      <c r="K5809" s="13"/>
      <c r="M5809" s="13"/>
      <c r="N5809" s="13"/>
    </row>
    <row r="5810" spans="1:14" ht="15.75" customHeight="1">
      <c r="A5810" s="2"/>
      <c r="B5810" s="2"/>
      <c r="C5810" s="2"/>
      <c r="G5810" s="13"/>
      <c r="I5810" s="13"/>
      <c r="J5810" s="13"/>
      <c r="K5810" s="13"/>
      <c r="M5810" s="13"/>
      <c r="N5810" s="13"/>
    </row>
    <row r="5811" spans="1:14" ht="15.75" customHeight="1">
      <c r="A5811" s="2"/>
      <c r="B5811" s="2"/>
      <c r="C5811" s="2"/>
      <c r="G5811" s="13"/>
      <c r="I5811" s="13"/>
      <c r="J5811" s="13"/>
      <c r="K5811" s="13"/>
      <c r="M5811" s="13"/>
      <c r="N5811" s="13"/>
    </row>
    <row r="5812" spans="1:14" ht="15.75" customHeight="1">
      <c r="A5812" s="2"/>
      <c r="B5812" s="2"/>
      <c r="C5812" s="2"/>
      <c r="G5812" s="13"/>
      <c r="I5812" s="13"/>
      <c r="J5812" s="13"/>
      <c r="K5812" s="13"/>
      <c r="M5812" s="13"/>
      <c r="N5812" s="13"/>
    </row>
    <row r="5813" spans="1:14" ht="15.75" customHeight="1">
      <c r="A5813" s="2"/>
      <c r="B5813" s="2"/>
      <c r="C5813" s="2"/>
      <c r="G5813" s="13"/>
      <c r="I5813" s="13"/>
      <c r="J5813" s="13"/>
      <c r="K5813" s="13"/>
      <c r="M5813" s="13"/>
      <c r="N5813" s="13"/>
    </row>
    <row r="5814" spans="1:14" ht="15.75" customHeight="1">
      <c r="A5814" s="2"/>
      <c r="B5814" s="2"/>
      <c r="C5814" s="2"/>
      <c r="G5814" s="13"/>
      <c r="I5814" s="13"/>
      <c r="J5814" s="13"/>
      <c r="K5814" s="13"/>
      <c r="M5814" s="13"/>
      <c r="N5814" s="13"/>
    </row>
    <row r="5815" spans="1:14" ht="15.75" customHeight="1">
      <c r="A5815" s="2"/>
      <c r="B5815" s="2"/>
      <c r="C5815" s="2"/>
      <c r="G5815" s="13"/>
      <c r="I5815" s="13"/>
      <c r="J5815" s="13"/>
      <c r="K5815" s="13"/>
      <c r="M5815" s="13"/>
      <c r="N5815" s="13"/>
    </row>
    <row r="5816" spans="1:14" ht="15.75" customHeight="1">
      <c r="A5816" s="2"/>
      <c r="B5816" s="2"/>
      <c r="C5816" s="2"/>
      <c r="G5816" s="13"/>
      <c r="I5816" s="13"/>
      <c r="J5816" s="13"/>
      <c r="K5816" s="13"/>
      <c r="M5816" s="13"/>
      <c r="N5816" s="13"/>
    </row>
    <row r="5817" spans="1:14" ht="15.75" customHeight="1">
      <c r="A5817" s="2"/>
      <c r="B5817" s="2"/>
      <c r="C5817" s="2"/>
      <c r="G5817" s="13"/>
      <c r="I5817" s="13"/>
      <c r="J5817" s="13"/>
      <c r="K5817" s="13"/>
      <c r="M5817" s="13"/>
      <c r="N5817" s="13"/>
    </row>
    <row r="5818" spans="1:14" ht="15.75" customHeight="1">
      <c r="A5818" s="2"/>
      <c r="B5818" s="2"/>
      <c r="C5818" s="2"/>
      <c r="G5818" s="13"/>
      <c r="I5818" s="13"/>
      <c r="J5818" s="13"/>
      <c r="K5818" s="13"/>
      <c r="M5818" s="13"/>
      <c r="N5818" s="13"/>
    </row>
    <row r="5819" spans="1:14" ht="15.75" customHeight="1">
      <c r="A5819" s="2"/>
      <c r="B5819" s="2"/>
      <c r="C5819" s="2"/>
      <c r="G5819" s="13"/>
      <c r="I5819" s="13"/>
      <c r="J5819" s="13"/>
      <c r="K5819" s="13"/>
      <c r="M5819" s="13"/>
      <c r="N5819" s="13"/>
    </row>
    <row r="5820" spans="1:14" ht="15.75" customHeight="1">
      <c r="A5820" s="2"/>
      <c r="B5820" s="2"/>
      <c r="C5820" s="2"/>
      <c r="G5820" s="13"/>
      <c r="I5820" s="13"/>
      <c r="J5820" s="13"/>
      <c r="K5820" s="13"/>
      <c r="M5820" s="13"/>
      <c r="N5820" s="13"/>
    </row>
    <row r="5821" spans="1:14" ht="15.75" customHeight="1">
      <c r="A5821" s="2"/>
      <c r="B5821" s="2"/>
      <c r="C5821" s="2"/>
      <c r="G5821" s="13"/>
      <c r="I5821" s="13"/>
      <c r="J5821" s="13"/>
      <c r="K5821" s="13"/>
      <c r="M5821" s="13"/>
      <c r="N5821" s="13"/>
    </row>
    <row r="5822" spans="1:14" ht="15.75" customHeight="1">
      <c r="A5822" s="2"/>
      <c r="B5822" s="2"/>
      <c r="C5822" s="2"/>
      <c r="G5822" s="13"/>
      <c r="I5822" s="13"/>
      <c r="J5822" s="13"/>
      <c r="K5822" s="13"/>
      <c r="M5822" s="13"/>
      <c r="N5822" s="13"/>
    </row>
    <row r="5823" spans="1:14" ht="15.75" customHeight="1">
      <c r="A5823" s="2"/>
      <c r="B5823" s="2"/>
      <c r="C5823" s="2"/>
      <c r="G5823" s="13"/>
      <c r="I5823" s="13"/>
      <c r="J5823" s="13"/>
      <c r="K5823" s="13"/>
      <c r="M5823" s="13"/>
      <c r="N5823" s="13"/>
    </row>
    <row r="5824" spans="1:14" ht="15.75" customHeight="1">
      <c r="A5824" s="2"/>
      <c r="B5824" s="2"/>
      <c r="C5824" s="2"/>
      <c r="G5824" s="13"/>
      <c r="I5824" s="13"/>
      <c r="J5824" s="13"/>
      <c r="K5824" s="13"/>
      <c r="M5824" s="13"/>
      <c r="N5824" s="13"/>
    </row>
    <row r="5825" spans="1:14" ht="15.75" customHeight="1">
      <c r="A5825" s="2"/>
      <c r="B5825" s="2"/>
      <c r="C5825" s="2"/>
      <c r="G5825" s="13"/>
      <c r="I5825" s="13"/>
      <c r="J5825" s="13"/>
      <c r="K5825" s="13"/>
      <c r="M5825" s="13"/>
      <c r="N5825" s="13"/>
    </row>
    <row r="5826" spans="1:14" ht="15.75" customHeight="1">
      <c r="A5826" s="2"/>
      <c r="B5826" s="2"/>
      <c r="C5826" s="2"/>
      <c r="G5826" s="13"/>
      <c r="I5826" s="13"/>
      <c r="J5826" s="13"/>
      <c r="K5826" s="13"/>
      <c r="M5826" s="13"/>
      <c r="N5826" s="13"/>
    </row>
    <row r="5827" spans="1:14" ht="15.75" customHeight="1">
      <c r="A5827" s="2"/>
      <c r="B5827" s="2"/>
      <c r="C5827" s="2"/>
      <c r="G5827" s="13"/>
      <c r="I5827" s="13"/>
      <c r="J5827" s="13"/>
      <c r="K5827" s="13"/>
      <c r="M5827" s="13"/>
      <c r="N5827" s="13"/>
    </row>
    <row r="5828" spans="1:14" ht="15.75" customHeight="1">
      <c r="A5828" s="2"/>
      <c r="B5828" s="2"/>
      <c r="C5828" s="2"/>
      <c r="G5828" s="13"/>
      <c r="I5828" s="13"/>
      <c r="J5828" s="13"/>
      <c r="K5828" s="13"/>
      <c r="M5828" s="13"/>
      <c r="N5828" s="13"/>
    </row>
    <row r="5829" spans="1:14" ht="15.75" customHeight="1">
      <c r="A5829" s="2"/>
      <c r="B5829" s="2"/>
      <c r="C5829" s="2"/>
      <c r="G5829" s="13"/>
      <c r="I5829" s="13"/>
      <c r="J5829" s="13"/>
      <c r="K5829" s="13"/>
      <c r="M5829" s="13"/>
      <c r="N5829" s="13"/>
    </row>
    <row r="5830" spans="1:14" ht="15.75" customHeight="1">
      <c r="A5830" s="2"/>
      <c r="B5830" s="2"/>
      <c r="C5830" s="2"/>
      <c r="G5830" s="13"/>
      <c r="I5830" s="13"/>
      <c r="J5830" s="13"/>
      <c r="K5830" s="13"/>
      <c r="M5830" s="13"/>
      <c r="N5830" s="13"/>
    </row>
    <row r="5831" spans="1:14" ht="15.75" customHeight="1">
      <c r="A5831" s="2"/>
      <c r="B5831" s="2"/>
      <c r="C5831" s="2"/>
      <c r="G5831" s="13"/>
      <c r="I5831" s="13"/>
      <c r="J5831" s="13"/>
      <c r="K5831" s="13"/>
      <c r="M5831" s="13"/>
      <c r="N5831" s="13"/>
    </row>
    <row r="5832" spans="1:14" ht="15.75" customHeight="1">
      <c r="A5832" s="2"/>
      <c r="B5832" s="2"/>
      <c r="C5832" s="2"/>
      <c r="G5832" s="13"/>
      <c r="I5832" s="13"/>
      <c r="J5832" s="13"/>
      <c r="K5832" s="13"/>
      <c r="M5832" s="13"/>
      <c r="N5832" s="13"/>
    </row>
    <row r="5833" spans="1:14" ht="15.75" customHeight="1">
      <c r="A5833" s="2"/>
      <c r="B5833" s="2"/>
      <c r="C5833" s="2"/>
      <c r="G5833" s="13"/>
      <c r="I5833" s="13"/>
      <c r="J5833" s="13"/>
      <c r="K5833" s="13"/>
      <c r="M5833" s="13"/>
      <c r="N5833" s="13"/>
    </row>
    <row r="5834" spans="1:14" ht="15.75" customHeight="1">
      <c r="A5834" s="2"/>
      <c r="B5834" s="2"/>
      <c r="C5834" s="2"/>
      <c r="G5834" s="13"/>
      <c r="I5834" s="13"/>
      <c r="J5834" s="13"/>
      <c r="K5834" s="13"/>
      <c r="M5834" s="13"/>
      <c r="N5834" s="13"/>
    </row>
    <row r="5835" spans="1:14" ht="15.75" customHeight="1">
      <c r="A5835" s="2"/>
      <c r="B5835" s="2"/>
      <c r="C5835" s="2"/>
      <c r="G5835" s="13"/>
      <c r="I5835" s="13"/>
      <c r="J5835" s="13"/>
      <c r="K5835" s="13"/>
      <c r="M5835" s="13"/>
      <c r="N5835" s="13"/>
    </row>
    <row r="5836" spans="1:14" ht="15.75" customHeight="1">
      <c r="A5836" s="2"/>
      <c r="B5836" s="2"/>
      <c r="C5836" s="2"/>
      <c r="G5836" s="13"/>
      <c r="I5836" s="13"/>
      <c r="J5836" s="13"/>
      <c r="K5836" s="13"/>
      <c r="M5836" s="13"/>
      <c r="N5836" s="13"/>
    </row>
    <row r="5837" spans="1:14" ht="15.75" customHeight="1">
      <c r="A5837" s="2"/>
      <c r="B5837" s="2"/>
      <c r="C5837" s="2"/>
      <c r="G5837" s="13"/>
      <c r="I5837" s="13"/>
      <c r="J5837" s="13"/>
      <c r="K5837" s="13"/>
      <c r="M5837" s="13"/>
      <c r="N5837" s="13"/>
    </row>
    <row r="5838" spans="1:14" ht="15.75" customHeight="1">
      <c r="A5838" s="2"/>
      <c r="B5838" s="2"/>
      <c r="C5838" s="2"/>
      <c r="G5838" s="13"/>
      <c r="I5838" s="13"/>
      <c r="J5838" s="13"/>
      <c r="K5838" s="13"/>
      <c r="M5838" s="13"/>
      <c r="N5838" s="13"/>
    </row>
    <row r="5839" spans="1:14" ht="15.75" customHeight="1">
      <c r="A5839" s="2"/>
      <c r="B5839" s="2"/>
      <c r="C5839" s="2"/>
      <c r="G5839" s="13"/>
      <c r="I5839" s="13"/>
      <c r="J5839" s="13"/>
      <c r="K5839" s="13"/>
      <c r="M5839" s="13"/>
      <c r="N5839" s="13"/>
    </row>
    <row r="5840" spans="1:14" ht="15.75" customHeight="1">
      <c r="A5840" s="2"/>
      <c r="B5840" s="2"/>
      <c r="C5840" s="2"/>
      <c r="G5840" s="13"/>
      <c r="I5840" s="13"/>
      <c r="J5840" s="13"/>
      <c r="K5840" s="13"/>
      <c r="M5840" s="13"/>
      <c r="N5840" s="13"/>
    </row>
    <row r="5841" spans="1:14" ht="15.75" customHeight="1">
      <c r="A5841" s="2"/>
      <c r="B5841" s="2"/>
      <c r="C5841" s="2"/>
      <c r="G5841" s="13"/>
      <c r="I5841" s="13"/>
      <c r="J5841" s="13"/>
      <c r="K5841" s="13"/>
      <c r="M5841" s="13"/>
      <c r="N5841" s="13"/>
    </row>
    <row r="5842" spans="1:14" ht="15.75" customHeight="1">
      <c r="A5842" s="2"/>
      <c r="B5842" s="2"/>
      <c r="C5842" s="2"/>
      <c r="G5842" s="13"/>
      <c r="I5842" s="13"/>
      <c r="J5842" s="13"/>
      <c r="K5842" s="13"/>
      <c r="M5842" s="13"/>
      <c r="N5842" s="13"/>
    </row>
    <row r="5843" spans="1:14" ht="15.75" customHeight="1">
      <c r="A5843" s="2"/>
      <c r="B5843" s="2"/>
      <c r="C5843" s="2"/>
      <c r="G5843" s="13"/>
      <c r="I5843" s="13"/>
      <c r="J5843" s="13"/>
      <c r="K5843" s="13"/>
      <c r="M5843" s="13"/>
      <c r="N5843" s="13"/>
    </row>
    <row r="5844" spans="1:14" ht="15.75" customHeight="1">
      <c r="A5844" s="2"/>
      <c r="B5844" s="2"/>
      <c r="C5844" s="2"/>
      <c r="G5844" s="13"/>
      <c r="I5844" s="13"/>
      <c r="J5844" s="13"/>
      <c r="K5844" s="13"/>
      <c r="M5844" s="13"/>
      <c r="N5844" s="13"/>
    </row>
    <row r="5845" spans="1:14" ht="15.75" customHeight="1">
      <c r="A5845" s="2"/>
      <c r="B5845" s="2"/>
      <c r="C5845" s="2"/>
      <c r="G5845" s="13"/>
      <c r="I5845" s="13"/>
      <c r="J5845" s="13"/>
      <c r="K5845" s="13"/>
      <c r="M5845" s="13"/>
      <c r="N5845" s="13"/>
    </row>
    <row r="5846" spans="1:14" ht="15.75" customHeight="1">
      <c r="A5846" s="2"/>
      <c r="B5846" s="2"/>
      <c r="C5846" s="2"/>
      <c r="G5846" s="13"/>
      <c r="I5846" s="13"/>
      <c r="J5846" s="13"/>
      <c r="K5846" s="13"/>
      <c r="M5846" s="13"/>
      <c r="N5846" s="13"/>
    </row>
    <row r="5847" spans="1:14" ht="15.75" customHeight="1">
      <c r="A5847" s="2"/>
      <c r="B5847" s="2"/>
      <c r="C5847" s="2"/>
      <c r="G5847" s="13"/>
      <c r="I5847" s="13"/>
      <c r="J5847" s="13"/>
      <c r="K5847" s="13"/>
      <c r="M5847" s="13"/>
      <c r="N5847" s="13"/>
    </row>
    <row r="5848" spans="1:14" ht="15.75" customHeight="1">
      <c r="A5848" s="2"/>
      <c r="B5848" s="2"/>
      <c r="C5848" s="2"/>
      <c r="G5848" s="13"/>
      <c r="I5848" s="13"/>
      <c r="J5848" s="13"/>
      <c r="K5848" s="13"/>
      <c r="M5848" s="13"/>
      <c r="N5848" s="13"/>
    </row>
    <row r="5849" spans="1:14" ht="15.75" customHeight="1">
      <c r="A5849" s="2"/>
      <c r="B5849" s="2"/>
      <c r="C5849" s="2"/>
      <c r="G5849" s="13"/>
      <c r="I5849" s="13"/>
      <c r="J5849" s="13"/>
      <c r="K5849" s="13"/>
      <c r="M5849" s="13"/>
      <c r="N5849" s="13"/>
    </row>
    <row r="5850" spans="1:14" ht="15.75" customHeight="1">
      <c r="A5850" s="2"/>
      <c r="B5850" s="2"/>
      <c r="C5850" s="2"/>
      <c r="G5850" s="13"/>
      <c r="I5850" s="13"/>
      <c r="J5850" s="13"/>
      <c r="K5850" s="13"/>
      <c r="M5850" s="13"/>
      <c r="N5850" s="13"/>
    </row>
    <row r="5851" spans="1:14" ht="15.75" customHeight="1">
      <c r="A5851" s="2"/>
      <c r="B5851" s="2"/>
      <c r="C5851" s="2"/>
      <c r="G5851" s="13"/>
      <c r="I5851" s="13"/>
      <c r="J5851" s="13"/>
      <c r="K5851" s="13"/>
      <c r="M5851" s="13"/>
      <c r="N5851" s="13"/>
    </row>
    <row r="5852" spans="1:14" ht="15.75" customHeight="1">
      <c r="A5852" s="2"/>
      <c r="B5852" s="2"/>
      <c r="C5852" s="2"/>
      <c r="G5852" s="13"/>
      <c r="I5852" s="13"/>
      <c r="J5852" s="13"/>
      <c r="K5852" s="13"/>
      <c r="M5852" s="13"/>
      <c r="N5852" s="13"/>
    </row>
    <row r="5853" spans="1:14" ht="15.75" customHeight="1">
      <c r="A5853" s="2"/>
      <c r="B5853" s="2"/>
      <c r="C5853" s="2"/>
      <c r="G5853" s="13"/>
      <c r="I5853" s="13"/>
      <c r="J5853" s="13"/>
      <c r="K5853" s="13"/>
      <c r="M5853" s="13"/>
      <c r="N5853" s="13"/>
    </row>
    <row r="5854" spans="1:14" ht="15.75" customHeight="1">
      <c r="A5854" s="2"/>
      <c r="B5854" s="2"/>
      <c r="C5854" s="2"/>
      <c r="G5854" s="13"/>
      <c r="I5854" s="13"/>
      <c r="J5854" s="13"/>
      <c r="K5854" s="13"/>
      <c r="M5854" s="13"/>
      <c r="N5854" s="13"/>
    </row>
    <row r="5855" spans="1:14" ht="15.75" customHeight="1">
      <c r="A5855" s="2"/>
      <c r="B5855" s="2"/>
      <c r="C5855" s="2"/>
      <c r="G5855" s="13"/>
      <c r="I5855" s="13"/>
      <c r="J5855" s="13"/>
      <c r="K5855" s="13"/>
      <c r="M5855" s="13"/>
      <c r="N5855" s="13"/>
    </row>
    <row r="5856" spans="1:14" ht="15.75" customHeight="1">
      <c r="A5856" s="2"/>
      <c r="B5856" s="2"/>
      <c r="C5856" s="2"/>
      <c r="G5856" s="13"/>
      <c r="I5856" s="13"/>
      <c r="J5856" s="13"/>
      <c r="K5856" s="13"/>
      <c r="M5856" s="13"/>
      <c r="N5856" s="13"/>
    </row>
    <row r="5857" spans="1:14" ht="15.75" customHeight="1">
      <c r="A5857" s="2"/>
      <c r="B5857" s="2"/>
      <c r="C5857" s="2"/>
      <c r="G5857" s="13"/>
      <c r="I5857" s="13"/>
      <c r="J5857" s="13"/>
      <c r="K5857" s="13"/>
      <c r="M5857" s="13"/>
      <c r="N5857" s="13"/>
    </row>
    <row r="5858" spans="1:14" ht="15.75" customHeight="1">
      <c r="A5858" s="2"/>
      <c r="B5858" s="2"/>
      <c r="C5858" s="2"/>
      <c r="G5858" s="13"/>
      <c r="I5858" s="13"/>
      <c r="J5858" s="13"/>
      <c r="K5858" s="13"/>
      <c r="M5858" s="13"/>
      <c r="N5858" s="13"/>
    </row>
    <row r="5859" spans="1:14" ht="15.75" customHeight="1">
      <c r="A5859" s="2"/>
      <c r="B5859" s="2"/>
      <c r="C5859" s="2"/>
      <c r="G5859" s="13"/>
      <c r="I5859" s="13"/>
      <c r="J5859" s="13"/>
      <c r="K5859" s="13"/>
      <c r="M5859" s="13"/>
      <c r="N5859" s="13"/>
    </row>
    <row r="5860" spans="1:14" ht="15.75" customHeight="1">
      <c r="A5860" s="2"/>
      <c r="B5860" s="2"/>
      <c r="C5860" s="2"/>
      <c r="G5860" s="13"/>
      <c r="I5860" s="13"/>
      <c r="J5860" s="13"/>
      <c r="K5860" s="13"/>
      <c r="M5860" s="13"/>
      <c r="N5860" s="13"/>
    </row>
    <row r="5861" spans="1:14" ht="15.75" customHeight="1">
      <c r="A5861" s="2"/>
      <c r="B5861" s="2"/>
      <c r="C5861" s="2"/>
      <c r="G5861" s="13"/>
      <c r="I5861" s="13"/>
      <c r="J5861" s="13"/>
      <c r="K5861" s="13"/>
      <c r="M5861" s="13"/>
      <c r="N5861" s="13"/>
    </row>
    <row r="5862" spans="1:14" ht="15.75" customHeight="1">
      <c r="A5862" s="2"/>
      <c r="B5862" s="2"/>
      <c r="C5862" s="2"/>
      <c r="G5862" s="13"/>
      <c r="I5862" s="13"/>
      <c r="J5862" s="13"/>
      <c r="K5862" s="13"/>
      <c r="M5862" s="13"/>
      <c r="N5862" s="13"/>
    </row>
    <row r="5863" spans="1:14" ht="15.75" customHeight="1">
      <c r="A5863" s="2"/>
      <c r="B5863" s="2"/>
      <c r="C5863" s="2"/>
      <c r="G5863" s="13"/>
      <c r="I5863" s="13"/>
      <c r="J5863" s="13"/>
      <c r="K5863" s="13"/>
      <c r="M5863" s="13"/>
      <c r="N5863" s="13"/>
    </row>
    <row r="5864" spans="1:14" ht="15.75" customHeight="1">
      <c r="A5864" s="2"/>
      <c r="B5864" s="2"/>
      <c r="C5864" s="2"/>
      <c r="G5864" s="13"/>
      <c r="I5864" s="13"/>
      <c r="J5864" s="13"/>
      <c r="K5864" s="13"/>
      <c r="M5864" s="13"/>
      <c r="N5864" s="13"/>
    </row>
    <row r="5865" spans="1:14" ht="15.75" customHeight="1">
      <c r="A5865" s="2"/>
      <c r="B5865" s="2"/>
      <c r="C5865" s="2"/>
      <c r="G5865" s="13"/>
      <c r="I5865" s="13"/>
      <c r="J5865" s="13"/>
      <c r="K5865" s="13"/>
      <c r="M5865" s="13"/>
      <c r="N5865" s="13"/>
    </row>
    <row r="5866" spans="1:14" ht="15.75" customHeight="1">
      <c r="A5866" s="2"/>
      <c r="B5866" s="2"/>
      <c r="C5866" s="2"/>
      <c r="G5866" s="13"/>
      <c r="I5866" s="13"/>
      <c r="J5866" s="13"/>
      <c r="K5866" s="13"/>
      <c r="M5866" s="13"/>
      <c r="N5866" s="13"/>
    </row>
    <row r="5867" spans="1:14" ht="15.75" customHeight="1">
      <c r="A5867" s="2"/>
      <c r="B5867" s="2"/>
      <c r="C5867" s="2"/>
      <c r="G5867" s="13"/>
      <c r="I5867" s="13"/>
      <c r="J5867" s="13"/>
      <c r="K5867" s="13"/>
      <c r="M5867" s="13"/>
      <c r="N5867" s="13"/>
    </row>
    <row r="5868" spans="1:14" ht="15.75" customHeight="1">
      <c r="A5868" s="2"/>
      <c r="B5868" s="2"/>
      <c r="C5868" s="2"/>
      <c r="G5868" s="13"/>
      <c r="I5868" s="13"/>
      <c r="J5868" s="13"/>
      <c r="K5868" s="13"/>
      <c r="M5868" s="13"/>
      <c r="N5868" s="13"/>
    </row>
    <row r="5869" spans="1:14" ht="15.75" customHeight="1">
      <c r="A5869" s="2"/>
      <c r="B5869" s="2"/>
      <c r="C5869" s="2"/>
      <c r="G5869" s="13"/>
      <c r="I5869" s="13"/>
      <c r="J5869" s="13"/>
      <c r="K5869" s="13"/>
      <c r="M5869" s="13"/>
      <c r="N5869" s="13"/>
    </row>
    <row r="5870" spans="1:14" ht="15.75" customHeight="1">
      <c r="A5870" s="2"/>
      <c r="B5870" s="2"/>
      <c r="C5870" s="2"/>
      <c r="G5870" s="13"/>
      <c r="I5870" s="13"/>
      <c r="J5870" s="13"/>
      <c r="K5870" s="13"/>
      <c r="M5870" s="13"/>
      <c r="N5870" s="13"/>
    </row>
    <row r="5871" spans="1:14" ht="15.75" customHeight="1">
      <c r="A5871" s="2"/>
      <c r="B5871" s="2"/>
      <c r="C5871" s="2"/>
      <c r="G5871" s="13"/>
      <c r="I5871" s="13"/>
      <c r="J5871" s="13"/>
      <c r="K5871" s="13"/>
      <c r="M5871" s="13"/>
      <c r="N5871" s="13"/>
    </row>
    <row r="5872" spans="1:14" ht="15.75" customHeight="1">
      <c r="A5872" s="2"/>
      <c r="B5872" s="2"/>
      <c r="C5872" s="2"/>
      <c r="G5872" s="13"/>
      <c r="I5872" s="13"/>
      <c r="J5872" s="13"/>
      <c r="K5872" s="13"/>
      <c r="M5872" s="13"/>
      <c r="N5872" s="13"/>
    </row>
    <row r="5873" spans="1:14" ht="15.75" customHeight="1">
      <c r="A5873" s="2"/>
      <c r="B5873" s="2"/>
      <c r="C5873" s="2"/>
      <c r="G5873" s="13"/>
      <c r="I5873" s="13"/>
      <c r="J5873" s="13"/>
      <c r="K5873" s="13"/>
      <c r="M5873" s="13"/>
      <c r="N5873" s="13"/>
    </row>
    <row r="5874" spans="1:14" ht="15.75" customHeight="1">
      <c r="A5874" s="2"/>
      <c r="B5874" s="2"/>
      <c r="C5874" s="2"/>
      <c r="G5874" s="13"/>
      <c r="I5874" s="13"/>
      <c r="J5874" s="13"/>
      <c r="K5874" s="13"/>
      <c r="M5874" s="13"/>
      <c r="N5874" s="13"/>
    </row>
    <row r="5875" spans="1:14" ht="15.75" customHeight="1">
      <c r="A5875" s="2"/>
      <c r="B5875" s="2"/>
      <c r="C5875" s="2"/>
      <c r="G5875" s="13"/>
      <c r="I5875" s="13"/>
      <c r="J5875" s="13"/>
      <c r="K5875" s="13"/>
      <c r="M5875" s="13"/>
      <c r="N5875" s="13"/>
    </row>
    <row r="5876" spans="1:14" ht="15.75" customHeight="1">
      <c r="A5876" s="2"/>
      <c r="B5876" s="2"/>
      <c r="C5876" s="2"/>
      <c r="G5876" s="13"/>
      <c r="I5876" s="13"/>
      <c r="J5876" s="13"/>
      <c r="K5876" s="13"/>
      <c r="M5876" s="13"/>
      <c r="N5876" s="13"/>
    </row>
    <row r="5877" spans="1:14" ht="15.75" customHeight="1">
      <c r="A5877" s="2"/>
      <c r="B5877" s="2"/>
      <c r="C5877" s="2"/>
      <c r="G5877" s="13"/>
      <c r="I5877" s="13"/>
      <c r="J5877" s="13"/>
      <c r="K5877" s="13"/>
      <c r="M5877" s="13"/>
      <c r="N5877" s="13"/>
    </row>
    <row r="5878" spans="1:14" ht="15.75" customHeight="1">
      <c r="A5878" s="2"/>
      <c r="B5878" s="2"/>
      <c r="C5878" s="2"/>
      <c r="G5878" s="13"/>
      <c r="I5878" s="13"/>
      <c r="J5878" s="13"/>
      <c r="K5878" s="13"/>
      <c r="M5878" s="13"/>
      <c r="N5878" s="13"/>
    </row>
    <row r="5879" spans="1:14" ht="15.75" customHeight="1">
      <c r="A5879" s="2"/>
      <c r="B5879" s="2"/>
      <c r="C5879" s="2"/>
      <c r="G5879" s="13"/>
      <c r="I5879" s="13"/>
      <c r="J5879" s="13"/>
      <c r="K5879" s="13"/>
      <c r="M5879" s="13"/>
      <c r="N5879" s="13"/>
    </row>
    <row r="5880" spans="1:14" ht="15.75" customHeight="1">
      <c r="A5880" s="2"/>
      <c r="B5880" s="2"/>
      <c r="C5880" s="2"/>
      <c r="G5880" s="13"/>
      <c r="I5880" s="13"/>
      <c r="J5880" s="13"/>
      <c r="K5880" s="13"/>
      <c r="M5880" s="13"/>
      <c r="N5880" s="13"/>
    </row>
    <row r="5881" spans="1:14" ht="15.75" customHeight="1">
      <c r="A5881" s="2"/>
      <c r="B5881" s="2"/>
      <c r="C5881" s="2"/>
      <c r="G5881" s="13"/>
      <c r="I5881" s="13"/>
      <c r="J5881" s="13"/>
      <c r="K5881" s="13"/>
      <c r="M5881" s="13"/>
      <c r="N5881" s="13"/>
    </row>
    <row r="5882" spans="1:14" ht="15.75" customHeight="1">
      <c r="A5882" s="2"/>
      <c r="B5882" s="2"/>
      <c r="C5882" s="2"/>
      <c r="G5882" s="13"/>
      <c r="I5882" s="13"/>
      <c r="J5882" s="13"/>
      <c r="K5882" s="13"/>
      <c r="M5882" s="13"/>
      <c r="N5882" s="13"/>
    </row>
    <row r="5883" spans="1:14" ht="15.75" customHeight="1">
      <c r="A5883" s="2"/>
      <c r="B5883" s="2"/>
      <c r="C5883" s="2"/>
      <c r="G5883" s="13"/>
      <c r="I5883" s="13"/>
      <c r="J5883" s="13"/>
      <c r="K5883" s="13"/>
      <c r="M5883" s="13"/>
      <c r="N5883" s="13"/>
    </row>
    <row r="5884" spans="1:14" ht="15.75" customHeight="1">
      <c r="A5884" s="2"/>
      <c r="B5884" s="2"/>
      <c r="C5884" s="2"/>
      <c r="G5884" s="13"/>
      <c r="I5884" s="13"/>
      <c r="J5884" s="13"/>
      <c r="K5884" s="13"/>
      <c r="M5884" s="13"/>
      <c r="N5884" s="13"/>
    </row>
    <row r="5885" spans="1:14" ht="15.75" customHeight="1">
      <c r="A5885" s="2"/>
      <c r="B5885" s="2"/>
      <c r="C5885" s="2"/>
      <c r="G5885" s="13"/>
      <c r="I5885" s="13"/>
      <c r="J5885" s="13"/>
      <c r="K5885" s="13"/>
      <c r="M5885" s="13"/>
      <c r="N5885" s="13"/>
    </row>
    <row r="5886" spans="1:14" ht="15.75" customHeight="1">
      <c r="A5886" s="2"/>
      <c r="B5886" s="2"/>
      <c r="C5886" s="2"/>
      <c r="G5886" s="13"/>
      <c r="I5886" s="13"/>
      <c r="J5886" s="13"/>
      <c r="K5886" s="13"/>
      <c r="M5886" s="13"/>
      <c r="N5886" s="13"/>
    </row>
    <row r="5887" spans="1:14" ht="15.75" customHeight="1">
      <c r="A5887" s="2"/>
      <c r="B5887" s="2"/>
      <c r="C5887" s="2"/>
      <c r="G5887" s="13"/>
      <c r="I5887" s="13"/>
      <c r="J5887" s="13"/>
      <c r="K5887" s="13"/>
      <c r="M5887" s="13"/>
      <c r="N5887" s="13"/>
    </row>
    <row r="5888" spans="1:14" ht="15.75" customHeight="1">
      <c r="A5888" s="2"/>
      <c r="B5888" s="2"/>
      <c r="C5888" s="2"/>
      <c r="G5888" s="13"/>
      <c r="I5888" s="13"/>
      <c r="J5888" s="13"/>
      <c r="K5888" s="13"/>
      <c r="M5888" s="13"/>
      <c r="N5888" s="13"/>
    </row>
    <row r="5889" spans="1:14" ht="15.75" customHeight="1">
      <c r="A5889" s="2"/>
      <c r="B5889" s="2"/>
      <c r="C5889" s="2"/>
      <c r="G5889" s="13"/>
      <c r="I5889" s="13"/>
      <c r="J5889" s="13"/>
      <c r="K5889" s="13"/>
      <c r="M5889" s="13"/>
      <c r="N5889" s="13"/>
    </row>
    <row r="5890" spans="1:14" ht="15.75" customHeight="1">
      <c r="A5890" s="2"/>
      <c r="B5890" s="2"/>
      <c r="C5890" s="2"/>
      <c r="G5890" s="13"/>
      <c r="I5890" s="13"/>
      <c r="J5890" s="13"/>
      <c r="K5890" s="13"/>
      <c r="M5890" s="13"/>
      <c r="N5890" s="13"/>
    </row>
    <row r="5891" spans="1:14" ht="15.75" customHeight="1">
      <c r="A5891" s="2"/>
      <c r="B5891" s="2"/>
      <c r="C5891" s="2"/>
      <c r="G5891" s="13"/>
      <c r="I5891" s="13"/>
      <c r="J5891" s="13"/>
      <c r="K5891" s="13"/>
      <c r="M5891" s="13"/>
      <c r="N5891" s="13"/>
    </row>
    <row r="5892" spans="1:14" ht="15.75" customHeight="1">
      <c r="A5892" s="2"/>
      <c r="B5892" s="2"/>
      <c r="C5892" s="2"/>
      <c r="G5892" s="13"/>
      <c r="I5892" s="13"/>
      <c r="J5892" s="13"/>
      <c r="K5892" s="13"/>
      <c r="M5892" s="13"/>
      <c r="N5892" s="13"/>
    </row>
    <row r="5893" spans="1:14" ht="15.75" customHeight="1">
      <c r="A5893" s="2"/>
      <c r="B5893" s="2"/>
      <c r="C5893" s="2"/>
      <c r="G5893" s="13"/>
      <c r="I5893" s="13"/>
      <c r="J5893" s="13"/>
      <c r="K5893" s="13"/>
      <c r="M5893" s="13"/>
      <c r="N5893" s="13"/>
    </row>
    <row r="5894" spans="1:14" ht="15.75" customHeight="1">
      <c r="A5894" s="2"/>
      <c r="B5894" s="2"/>
      <c r="C5894" s="2"/>
      <c r="G5894" s="13"/>
      <c r="I5894" s="13"/>
      <c r="J5894" s="13"/>
      <c r="K5894" s="13"/>
      <c r="M5894" s="13"/>
      <c r="N5894" s="13"/>
    </row>
    <row r="5895" spans="1:14" ht="15.75" customHeight="1">
      <c r="A5895" s="2"/>
      <c r="B5895" s="2"/>
      <c r="C5895" s="2"/>
      <c r="G5895" s="13"/>
      <c r="I5895" s="13"/>
      <c r="J5895" s="13"/>
      <c r="K5895" s="13"/>
      <c r="M5895" s="13"/>
      <c r="N5895" s="13"/>
    </row>
    <row r="5896" spans="1:14" ht="15.75" customHeight="1">
      <c r="A5896" s="2"/>
      <c r="B5896" s="2"/>
      <c r="C5896" s="2"/>
      <c r="G5896" s="13"/>
      <c r="I5896" s="13"/>
      <c r="J5896" s="13"/>
      <c r="K5896" s="13"/>
      <c r="M5896" s="13"/>
      <c r="N5896" s="13"/>
    </row>
    <row r="5897" spans="1:14" ht="15.75" customHeight="1">
      <c r="A5897" s="2"/>
      <c r="B5897" s="2"/>
      <c r="C5897" s="2"/>
      <c r="G5897" s="13"/>
      <c r="I5897" s="13"/>
      <c r="J5897" s="13"/>
      <c r="K5897" s="13"/>
      <c r="M5897" s="13"/>
      <c r="N5897" s="13"/>
    </row>
    <row r="5898" spans="1:14" ht="15.75" customHeight="1">
      <c r="A5898" s="2"/>
      <c r="B5898" s="2"/>
      <c r="C5898" s="2"/>
      <c r="G5898" s="13"/>
      <c r="I5898" s="13"/>
      <c r="J5898" s="13"/>
      <c r="K5898" s="13"/>
      <c r="M5898" s="13"/>
      <c r="N5898" s="13"/>
    </row>
    <row r="5899" spans="1:14" ht="15.75" customHeight="1">
      <c r="A5899" s="2"/>
      <c r="B5899" s="2"/>
      <c r="C5899" s="2"/>
      <c r="G5899" s="13"/>
      <c r="I5899" s="13"/>
      <c r="J5899" s="13"/>
      <c r="K5899" s="13"/>
      <c r="M5899" s="13"/>
      <c r="N5899" s="13"/>
    </row>
    <row r="5900" spans="1:14" ht="15.75" customHeight="1">
      <c r="A5900" s="2"/>
      <c r="B5900" s="2"/>
      <c r="C5900" s="2"/>
      <c r="G5900" s="13"/>
      <c r="I5900" s="13"/>
      <c r="J5900" s="13"/>
      <c r="K5900" s="13"/>
      <c r="M5900" s="13"/>
      <c r="N5900" s="13"/>
    </row>
    <row r="5901" spans="1:14" ht="15.75" customHeight="1">
      <c r="A5901" s="2"/>
      <c r="B5901" s="2"/>
      <c r="C5901" s="2"/>
      <c r="G5901" s="13"/>
      <c r="I5901" s="13"/>
      <c r="J5901" s="13"/>
      <c r="K5901" s="13"/>
      <c r="M5901" s="13"/>
      <c r="N5901" s="13"/>
    </row>
    <row r="5902" spans="1:14" ht="15.75" customHeight="1">
      <c r="A5902" s="2"/>
      <c r="B5902" s="2"/>
      <c r="C5902" s="2"/>
      <c r="G5902" s="13"/>
      <c r="I5902" s="13"/>
      <c r="J5902" s="13"/>
      <c r="K5902" s="13"/>
      <c r="M5902" s="13"/>
      <c r="N5902" s="13"/>
    </row>
    <row r="5903" spans="1:14" ht="15.75" customHeight="1">
      <c r="A5903" s="2"/>
      <c r="B5903" s="2"/>
      <c r="C5903" s="2"/>
      <c r="G5903" s="13"/>
      <c r="I5903" s="13"/>
      <c r="J5903" s="13"/>
      <c r="K5903" s="13"/>
      <c r="M5903" s="13"/>
      <c r="N5903" s="13"/>
    </row>
    <row r="5904" spans="1:14" ht="15.75" customHeight="1">
      <c r="A5904" s="2"/>
      <c r="B5904" s="2"/>
      <c r="C5904" s="2"/>
      <c r="G5904" s="13"/>
      <c r="I5904" s="13"/>
      <c r="J5904" s="13"/>
      <c r="K5904" s="13"/>
      <c r="M5904" s="13"/>
      <c r="N5904" s="13"/>
    </row>
    <row r="5905" spans="1:14" ht="15.75" customHeight="1">
      <c r="A5905" s="2"/>
      <c r="B5905" s="2"/>
      <c r="C5905" s="2"/>
      <c r="G5905" s="13"/>
      <c r="I5905" s="13"/>
      <c r="J5905" s="13"/>
      <c r="K5905" s="13"/>
      <c r="M5905" s="13"/>
      <c r="N5905" s="13"/>
    </row>
    <row r="5906" spans="1:14" ht="15.75" customHeight="1">
      <c r="A5906" s="2"/>
      <c r="B5906" s="2"/>
      <c r="C5906" s="2"/>
      <c r="G5906" s="13"/>
      <c r="I5906" s="13"/>
      <c r="J5906" s="13"/>
      <c r="K5906" s="13"/>
      <c r="M5906" s="13"/>
      <c r="N5906" s="13"/>
    </row>
    <row r="5907" spans="1:14" ht="15.75" customHeight="1">
      <c r="A5907" s="2"/>
      <c r="B5907" s="2"/>
      <c r="C5907" s="2"/>
      <c r="G5907" s="13"/>
      <c r="I5907" s="13"/>
      <c r="J5907" s="13"/>
      <c r="K5907" s="13"/>
      <c r="M5907" s="13"/>
      <c r="N5907" s="13"/>
    </row>
    <row r="5908" spans="1:14" ht="15.75" customHeight="1">
      <c r="A5908" s="2"/>
      <c r="B5908" s="2"/>
      <c r="C5908" s="2"/>
      <c r="G5908" s="13"/>
      <c r="I5908" s="13"/>
      <c r="J5908" s="13"/>
      <c r="K5908" s="13"/>
      <c r="M5908" s="13"/>
      <c r="N5908" s="13"/>
    </row>
    <row r="5909" spans="1:14" ht="15.75" customHeight="1">
      <c r="A5909" s="2"/>
      <c r="B5909" s="2"/>
      <c r="C5909" s="2"/>
      <c r="G5909" s="13"/>
      <c r="I5909" s="13"/>
      <c r="J5909" s="13"/>
      <c r="K5909" s="13"/>
      <c r="M5909" s="13"/>
      <c r="N5909" s="13"/>
    </row>
    <row r="5910" spans="1:14" ht="15.75" customHeight="1">
      <c r="A5910" s="2"/>
      <c r="B5910" s="2"/>
      <c r="C5910" s="2"/>
      <c r="G5910" s="13"/>
      <c r="I5910" s="13"/>
      <c r="J5910" s="13"/>
      <c r="K5910" s="13"/>
      <c r="M5910" s="13"/>
      <c r="N5910" s="13"/>
    </row>
    <row r="5911" spans="1:14" ht="15.75" customHeight="1">
      <c r="A5911" s="2"/>
      <c r="B5911" s="2"/>
      <c r="C5911" s="2"/>
      <c r="G5911" s="13"/>
      <c r="I5911" s="13"/>
      <c r="J5911" s="13"/>
      <c r="K5911" s="13"/>
      <c r="M5911" s="13"/>
      <c r="N5911" s="13"/>
    </row>
    <row r="5912" spans="1:14" ht="15.75" customHeight="1">
      <c r="A5912" s="2"/>
      <c r="B5912" s="2"/>
      <c r="C5912" s="2"/>
      <c r="G5912" s="13"/>
      <c r="I5912" s="13"/>
      <c r="J5912" s="13"/>
      <c r="K5912" s="13"/>
      <c r="M5912" s="13"/>
      <c r="N5912" s="13"/>
    </row>
    <row r="5913" spans="1:14" ht="15.75" customHeight="1">
      <c r="A5913" s="2"/>
      <c r="B5913" s="2"/>
      <c r="C5913" s="2"/>
      <c r="G5913" s="13"/>
      <c r="I5913" s="13"/>
      <c r="J5913" s="13"/>
      <c r="K5913" s="13"/>
      <c r="M5913" s="13"/>
      <c r="N5913" s="13"/>
    </row>
    <row r="5914" spans="1:14" ht="15.75" customHeight="1">
      <c r="A5914" s="2"/>
      <c r="B5914" s="2"/>
      <c r="C5914" s="2"/>
      <c r="G5914" s="13"/>
      <c r="I5914" s="13"/>
      <c r="J5914" s="13"/>
      <c r="K5914" s="13"/>
      <c r="M5914" s="13"/>
      <c r="N5914" s="13"/>
    </row>
    <row r="5915" spans="1:14" ht="15.75" customHeight="1">
      <c r="A5915" s="2"/>
      <c r="B5915" s="2"/>
      <c r="C5915" s="2"/>
      <c r="G5915" s="13"/>
      <c r="I5915" s="13"/>
      <c r="J5915" s="13"/>
      <c r="K5915" s="13"/>
      <c r="M5915" s="13"/>
      <c r="N5915" s="13"/>
    </row>
    <row r="5916" spans="1:14" ht="15.75" customHeight="1">
      <c r="A5916" s="2"/>
      <c r="B5916" s="2"/>
      <c r="C5916" s="2"/>
      <c r="G5916" s="13"/>
      <c r="I5916" s="13"/>
      <c r="J5916" s="13"/>
      <c r="K5916" s="13"/>
      <c r="M5916" s="13"/>
      <c r="N5916" s="13"/>
    </row>
    <row r="5917" spans="1:14" ht="15.75" customHeight="1">
      <c r="A5917" s="2"/>
      <c r="B5917" s="2"/>
      <c r="C5917" s="2"/>
      <c r="G5917" s="13"/>
      <c r="I5917" s="13"/>
      <c r="J5917" s="13"/>
      <c r="K5917" s="13"/>
      <c r="M5917" s="13"/>
      <c r="N5917" s="13"/>
    </row>
    <row r="5918" spans="1:14" ht="15.75" customHeight="1">
      <c r="A5918" s="2"/>
      <c r="B5918" s="2"/>
      <c r="C5918" s="2"/>
      <c r="G5918" s="13"/>
      <c r="I5918" s="13"/>
      <c r="J5918" s="13"/>
      <c r="K5918" s="13"/>
      <c r="M5918" s="13"/>
      <c r="N5918" s="13"/>
    </row>
    <row r="5919" spans="1:14" ht="15.75" customHeight="1">
      <c r="A5919" s="2"/>
      <c r="B5919" s="2"/>
      <c r="C5919" s="2"/>
      <c r="G5919" s="13"/>
      <c r="I5919" s="13"/>
      <c r="J5919" s="13"/>
      <c r="K5919" s="13"/>
      <c r="M5919" s="13"/>
      <c r="N5919" s="13"/>
    </row>
    <row r="5920" spans="1:14" ht="15.75" customHeight="1">
      <c r="A5920" s="2"/>
      <c r="B5920" s="2"/>
      <c r="C5920" s="2"/>
      <c r="G5920" s="13"/>
      <c r="I5920" s="13"/>
      <c r="J5920" s="13"/>
      <c r="K5920" s="13"/>
      <c r="M5920" s="13"/>
      <c r="N5920" s="13"/>
    </row>
    <row r="5921" spans="1:14" ht="15.75" customHeight="1">
      <c r="A5921" s="2"/>
      <c r="B5921" s="2"/>
      <c r="C5921" s="2"/>
      <c r="G5921" s="13"/>
      <c r="I5921" s="13"/>
      <c r="J5921" s="13"/>
      <c r="K5921" s="13"/>
      <c r="M5921" s="13"/>
      <c r="N5921" s="13"/>
    </row>
    <row r="5922" spans="1:14" ht="15.75" customHeight="1">
      <c r="A5922" s="2"/>
      <c r="B5922" s="2"/>
      <c r="C5922" s="2"/>
      <c r="G5922" s="13"/>
      <c r="I5922" s="13"/>
      <c r="J5922" s="13"/>
      <c r="K5922" s="13"/>
      <c r="M5922" s="13"/>
      <c r="N5922" s="13"/>
    </row>
    <row r="5923" spans="1:14" ht="15.75" customHeight="1">
      <c r="A5923" s="2"/>
      <c r="B5923" s="2"/>
      <c r="C5923" s="2"/>
      <c r="G5923" s="13"/>
      <c r="I5923" s="13"/>
      <c r="J5923" s="13"/>
      <c r="K5923" s="13"/>
      <c r="M5923" s="13"/>
      <c r="N5923" s="13"/>
    </row>
    <row r="5924" spans="1:14" ht="15.75" customHeight="1">
      <c r="A5924" s="2"/>
      <c r="B5924" s="2"/>
      <c r="C5924" s="2"/>
      <c r="G5924" s="13"/>
      <c r="I5924" s="13"/>
      <c r="J5924" s="13"/>
      <c r="K5924" s="13"/>
      <c r="M5924" s="13"/>
      <c r="N5924" s="13"/>
    </row>
    <row r="5925" spans="1:14" ht="15.75" customHeight="1">
      <c r="A5925" s="2"/>
      <c r="B5925" s="2"/>
      <c r="C5925" s="2"/>
      <c r="G5925" s="13"/>
      <c r="I5925" s="13"/>
      <c r="J5925" s="13"/>
      <c r="K5925" s="13"/>
      <c r="M5925" s="13"/>
      <c r="N5925" s="13"/>
    </row>
    <row r="5926" spans="1:14" ht="15.75" customHeight="1">
      <c r="A5926" s="2"/>
      <c r="B5926" s="2"/>
      <c r="C5926" s="2"/>
      <c r="G5926" s="13"/>
      <c r="I5926" s="13"/>
      <c r="J5926" s="13"/>
      <c r="K5926" s="13"/>
      <c r="M5926" s="13"/>
      <c r="N5926" s="13"/>
    </row>
    <row r="5927" spans="1:14" ht="15.75" customHeight="1">
      <c r="A5927" s="2"/>
      <c r="B5927" s="2"/>
      <c r="C5927" s="2"/>
      <c r="G5927" s="13"/>
      <c r="I5927" s="13"/>
      <c r="J5927" s="13"/>
      <c r="K5927" s="13"/>
      <c r="M5927" s="13"/>
      <c r="N5927" s="13"/>
    </row>
    <row r="5928" spans="1:14" ht="15.75" customHeight="1">
      <c r="A5928" s="2"/>
      <c r="B5928" s="2"/>
      <c r="C5928" s="2"/>
      <c r="G5928" s="13"/>
      <c r="I5928" s="13"/>
      <c r="J5928" s="13"/>
      <c r="K5928" s="13"/>
      <c r="M5928" s="13"/>
      <c r="N5928" s="13"/>
    </row>
    <row r="5929" spans="1:14" ht="15.75" customHeight="1">
      <c r="A5929" s="2"/>
      <c r="B5929" s="2"/>
      <c r="C5929" s="2"/>
      <c r="G5929" s="13"/>
      <c r="I5929" s="13"/>
      <c r="J5929" s="13"/>
      <c r="K5929" s="13"/>
      <c r="M5929" s="13"/>
      <c r="N5929" s="13"/>
    </row>
    <row r="5930" spans="1:14" ht="15.75" customHeight="1">
      <c r="A5930" s="2"/>
      <c r="B5930" s="2"/>
      <c r="C5930" s="2"/>
      <c r="G5930" s="13"/>
      <c r="I5930" s="13"/>
      <c r="J5930" s="13"/>
      <c r="K5930" s="13"/>
      <c r="M5930" s="13"/>
      <c r="N5930" s="13"/>
    </row>
    <row r="5931" spans="1:14" ht="15.75" customHeight="1">
      <c r="A5931" s="2"/>
      <c r="B5931" s="2"/>
      <c r="C5931" s="2"/>
      <c r="G5931" s="13"/>
      <c r="I5931" s="13"/>
      <c r="J5931" s="13"/>
      <c r="K5931" s="13"/>
      <c r="M5931" s="13"/>
      <c r="N5931" s="13"/>
    </row>
    <row r="5932" spans="1:14" ht="15.75" customHeight="1">
      <c r="A5932" s="2"/>
      <c r="B5932" s="2"/>
      <c r="C5932" s="2"/>
      <c r="G5932" s="13"/>
      <c r="I5932" s="13"/>
      <c r="J5932" s="13"/>
      <c r="K5932" s="13"/>
      <c r="M5932" s="13"/>
      <c r="N5932" s="13"/>
    </row>
    <row r="5933" spans="1:14" ht="15.75" customHeight="1">
      <c r="A5933" s="2"/>
      <c r="B5933" s="2"/>
      <c r="C5933" s="2"/>
      <c r="G5933" s="13"/>
      <c r="I5933" s="13"/>
      <c r="J5933" s="13"/>
      <c r="K5933" s="13"/>
      <c r="M5933" s="13"/>
      <c r="N5933" s="13"/>
    </row>
    <row r="5934" spans="1:14" ht="15.75" customHeight="1">
      <c r="A5934" s="2"/>
      <c r="B5934" s="2"/>
      <c r="C5934" s="2"/>
      <c r="G5934" s="13"/>
      <c r="I5934" s="13"/>
      <c r="J5934" s="13"/>
      <c r="K5934" s="13"/>
      <c r="M5934" s="13"/>
      <c r="N5934" s="13"/>
    </row>
    <row r="5935" spans="1:14" ht="15.75" customHeight="1">
      <c r="A5935" s="2"/>
      <c r="B5935" s="2"/>
      <c r="C5935" s="2"/>
      <c r="G5935" s="13"/>
      <c r="I5935" s="13"/>
      <c r="J5935" s="13"/>
      <c r="K5935" s="13"/>
      <c r="M5935" s="13"/>
      <c r="N5935" s="13"/>
    </row>
    <row r="5936" spans="1:14" ht="15.75" customHeight="1">
      <c r="A5936" s="2"/>
      <c r="B5936" s="2"/>
      <c r="C5936" s="2"/>
      <c r="G5936" s="13"/>
      <c r="I5936" s="13"/>
      <c r="J5936" s="13"/>
      <c r="K5936" s="13"/>
      <c r="M5936" s="13"/>
      <c r="N5936" s="13"/>
    </row>
    <row r="5937" spans="1:14" ht="15.75" customHeight="1">
      <c r="A5937" s="2"/>
      <c r="B5937" s="2"/>
      <c r="C5937" s="2"/>
      <c r="G5937" s="13"/>
      <c r="I5937" s="13"/>
      <c r="J5937" s="13"/>
      <c r="K5937" s="13"/>
      <c r="M5937" s="13"/>
      <c r="N5937" s="13"/>
    </row>
    <row r="5938" spans="1:14" ht="15.75" customHeight="1">
      <c r="A5938" s="2"/>
      <c r="B5938" s="2"/>
      <c r="C5938" s="2"/>
      <c r="G5938" s="13"/>
      <c r="I5938" s="13"/>
      <c r="J5938" s="13"/>
      <c r="K5938" s="13"/>
      <c r="M5938" s="13"/>
      <c r="N5938" s="13"/>
    </row>
    <row r="5939" spans="1:14" ht="15.75" customHeight="1">
      <c r="A5939" s="2"/>
      <c r="B5939" s="2"/>
      <c r="C5939" s="2"/>
      <c r="G5939" s="13"/>
      <c r="I5939" s="13"/>
      <c r="J5939" s="13"/>
      <c r="K5939" s="13"/>
      <c r="M5939" s="13"/>
      <c r="N5939" s="13"/>
    </row>
    <row r="5940" spans="1:14" ht="15.75" customHeight="1">
      <c r="A5940" s="2"/>
      <c r="B5940" s="2"/>
      <c r="C5940" s="2"/>
      <c r="G5940" s="13"/>
      <c r="I5940" s="13"/>
      <c r="J5940" s="13"/>
      <c r="K5940" s="13"/>
      <c r="M5940" s="13"/>
      <c r="N5940" s="13"/>
    </row>
    <row r="5941" spans="1:14" ht="15.75" customHeight="1">
      <c r="A5941" s="2"/>
      <c r="B5941" s="2"/>
      <c r="C5941" s="2"/>
      <c r="G5941" s="13"/>
      <c r="I5941" s="13"/>
      <c r="J5941" s="13"/>
      <c r="K5941" s="13"/>
      <c r="M5941" s="13"/>
      <c r="N5941" s="13"/>
    </row>
    <row r="5942" spans="1:14" ht="15.75" customHeight="1">
      <c r="A5942" s="2"/>
      <c r="B5942" s="2"/>
      <c r="C5942" s="2"/>
      <c r="G5942" s="13"/>
      <c r="I5942" s="13"/>
      <c r="J5942" s="13"/>
      <c r="K5942" s="13"/>
      <c r="M5942" s="13"/>
      <c r="N5942" s="13"/>
    </row>
    <row r="5943" spans="1:14" ht="15.75" customHeight="1">
      <c r="A5943" s="2"/>
      <c r="B5943" s="2"/>
      <c r="C5943" s="2"/>
      <c r="G5943" s="13"/>
      <c r="I5943" s="13"/>
      <c r="J5943" s="13"/>
      <c r="K5943" s="13"/>
      <c r="M5943" s="13"/>
      <c r="N5943" s="13"/>
    </row>
    <row r="5944" spans="1:14" ht="15.75" customHeight="1">
      <c r="A5944" s="2"/>
      <c r="B5944" s="2"/>
      <c r="C5944" s="2"/>
      <c r="G5944" s="13"/>
      <c r="I5944" s="13"/>
      <c r="J5944" s="13"/>
      <c r="K5944" s="13"/>
      <c r="M5944" s="13"/>
      <c r="N5944" s="13"/>
    </row>
    <row r="5945" spans="1:14" ht="15.75" customHeight="1">
      <c r="A5945" s="2"/>
      <c r="B5945" s="2"/>
      <c r="C5945" s="2"/>
      <c r="G5945" s="13"/>
      <c r="I5945" s="13"/>
      <c r="J5945" s="13"/>
      <c r="K5945" s="13"/>
      <c r="M5945" s="13"/>
      <c r="N5945" s="13"/>
    </row>
    <row r="5946" spans="1:14" ht="15.75" customHeight="1">
      <c r="A5946" s="2"/>
      <c r="B5946" s="2"/>
      <c r="C5946" s="2"/>
      <c r="G5946" s="13"/>
      <c r="I5946" s="13"/>
      <c r="J5946" s="13"/>
      <c r="K5946" s="13"/>
      <c r="M5946" s="13"/>
      <c r="N5946" s="13"/>
    </row>
    <row r="5947" spans="1:14" ht="15.75" customHeight="1">
      <c r="A5947" s="2"/>
      <c r="B5947" s="2"/>
      <c r="C5947" s="2"/>
      <c r="G5947" s="13"/>
      <c r="I5947" s="13"/>
      <c r="J5947" s="13"/>
      <c r="K5947" s="13"/>
      <c r="M5947" s="13"/>
      <c r="N5947" s="13"/>
    </row>
    <row r="5948" spans="1:14" ht="15.75" customHeight="1">
      <c r="A5948" s="2"/>
      <c r="B5948" s="2"/>
      <c r="C5948" s="2"/>
      <c r="G5948" s="13"/>
      <c r="I5948" s="13"/>
      <c r="J5948" s="13"/>
      <c r="K5948" s="13"/>
      <c r="M5948" s="13"/>
      <c r="N5948" s="13"/>
    </row>
    <row r="5949" spans="1:14" ht="15.75" customHeight="1">
      <c r="A5949" s="2"/>
      <c r="B5949" s="2"/>
      <c r="C5949" s="2"/>
      <c r="G5949" s="13"/>
      <c r="I5949" s="13"/>
      <c r="J5949" s="13"/>
      <c r="K5949" s="13"/>
      <c r="M5949" s="13"/>
      <c r="N5949" s="13"/>
    </row>
    <row r="5950" spans="1:14" ht="15.75" customHeight="1">
      <c r="A5950" s="2"/>
      <c r="B5950" s="2"/>
      <c r="C5950" s="2"/>
      <c r="G5950" s="13"/>
      <c r="I5950" s="13"/>
      <c r="J5950" s="13"/>
      <c r="K5950" s="13"/>
      <c r="M5950" s="13"/>
      <c r="N5950" s="13"/>
    </row>
    <row r="5951" spans="1:14" ht="15.75" customHeight="1">
      <c r="A5951" s="2"/>
      <c r="B5951" s="2"/>
      <c r="C5951" s="2"/>
      <c r="G5951" s="13"/>
      <c r="I5951" s="13"/>
      <c r="J5951" s="13"/>
      <c r="K5951" s="13"/>
      <c r="M5951" s="13"/>
      <c r="N5951" s="13"/>
    </row>
    <row r="5952" spans="1:14" ht="15.75" customHeight="1">
      <c r="A5952" s="2"/>
      <c r="B5952" s="2"/>
      <c r="C5952" s="2"/>
      <c r="G5952" s="13"/>
      <c r="I5952" s="13"/>
      <c r="J5952" s="13"/>
      <c r="K5952" s="13"/>
      <c r="M5952" s="13"/>
      <c r="N5952" s="13"/>
    </row>
    <row r="5953" spans="1:14" ht="15.75" customHeight="1">
      <c r="A5953" s="2"/>
      <c r="B5953" s="2"/>
      <c r="C5953" s="2"/>
      <c r="G5953" s="13"/>
      <c r="I5953" s="13"/>
      <c r="J5953" s="13"/>
      <c r="K5953" s="13"/>
      <c r="M5953" s="13"/>
      <c r="N5953" s="13"/>
    </row>
    <row r="5954" spans="1:14" ht="15.75" customHeight="1">
      <c r="A5954" s="2"/>
      <c r="B5954" s="2"/>
      <c r="C5954" s="2"/>
      <c r="G5954" s="13"/>
      <c r="I5954" s="13"/>
      <c r="J5954" s="13"/>
      <c r="K5954" s="13"/>
      <c r="M5954" s="13"/>
      <c r="N5954" s="13"/>
    </row>
    <row r="5955" spans="1:14" ht="15.75" customHeight="1">
      <c r="A5955" s="2"/>
      <c r="B5955" s="2"/>
      <c r="C5955" s="2"/>
      <c r="G5955" s="13"/>
      <c r="I5955" s="13"/>
      <c r="J5955" s="13"/>
      <c r="K5955" s="13"/>
      <c r="M5955" s="13"/>
      <c r="N5955" s="13"/>
    </row>
    <row r="5956" spans="1:14" ht="15.75" customHeight="1">
      <c r="A5956" s="2"/>
      <c r="B5956" s="2"/>
      <c r="C5956" s="2"/>
      <c r="G5956" s="13"/>
      <c r="I5956" s="13"/>
      <c r="J5956" s="13"/>
      <c r="K5956" s="13"/>
      <c r="M5956" s="13"/>
      <c r="N5956" s="13"/>
    </row>
    <row r="5957" spans="1:14" ht="15.75" customHeight="1">
      <c r="A5957" s="2"/>
      <c r="B5957" s="2"/>
      <c r="C5957" s="2"/>
      <c r="G5957" s="13"/>
      <c r="I5957" s="13"/>
      <c r="J5957" s="13"/>
      <c r="K5957" s="13"/>
      <c r="M5957" s="13"/>
      <c r="N5957" s="13"/>
    </row>
    <row r="5958" spans="1:14" ht="15.75" customHeight="1">
      <c r="A5958" s="2"/>
      <c r="B5958" s="2"/>
      <c r="C5958" s="2"/>
      <c r="G5958" s="13"/>
      <c r="I5958" s="13"/>
      <c r="J5958" s="13"/>
      <c r="K5958" s="13"/>
      <c r="M5958" s="13"/>
      <c r="N5958" s="13"/>
    </row>
    <row r="5959" spans="1:14" ht="15.75" customHeight="1">
      <c r="A5959" s="2"/>
      <c r="B5959" s="2"/>
      <c r="C5959" s="2"/>
      <c r="G5959" s="13"/>
      <c r="I5959" s="13"/>
      <c r="J5959" s="13"/>
      <c r="K5959" s="13"/>
      <c r="M5959" s="13"/>
      <c r="N5959" s="13"/>
    </row>
    <row r="5960" spans="1:14" ht="15.75" customHeight="1">
      <c r="A5960" s="2"/>
      <c r="B5960" s="2"/>
      <c r="C5960" s="2"/>
      <c r="G5960" s="13"/>
      <c r="I5960" s="13"/>
      <c r="J5960" s="13"/>
      <c r="K5960" s="13"/>
      <c r="M5960" s="13"/>
      <c r="N5960" s="13"/>
    </row>
    <row r="5961" spans="1:14" ht="15.75" customHeight="1">
      <c r="A5961" s="2"/>
      <c r="B5961" s="2"/>
      <c r="C5961" s="2"/>
      <c r="G5961" s="13"/>
      <c r="I5961" s="13"/>
      <c r="J5961" s="13"/>
      <c r="K5961" s="13"/>
      <c r="M5961" s="13"/>
      <c r="N5961" s="13"/>
    </row>
    <row r="5962" spans="1:14" ht="15.75" customHeight="1">
      <c r="A5962" s="2"/>
      <c r="B5962" s="2"/>
      <c r="C5962" s="2"/>
      <c r="G5962" s="13"/>
      <c r="I5962" s="13"/>
      <c r="J5962" s="13"/>
      <c r="K5962" s="13"/>
      <c r="M5962" s="13"/>
      <c r="N5962" s="13"/>
    </row>
    <row r="5963" spans="1:14" ht="15.75" customHeight="1">
      <c r="A5963" s="2"/>
      <c r="B5963" s="2"/>
      <c r="C5963" s="2"/>
      <c r="G5963" s="13"/>
      <c r="I5963" s="13"/>
      <c r="J5963" s="13"/>
      <c r="K5963" s="13"/>
      <c r="M5963" s="13"/>
      <c r="N5963" s="13"/>
    </row>
    <row r="5964" spans="1:14" ht="15.75" customHeight="1">
      <c r="A5964" s="2"/>
      <c r="B5964" s="2"/>
      <c r="C5964" s="2"/>
      <c r="G5964" s="13"/>
      <c r="I5964" s="13"/>
      <c r="J5964" s="13"/>
      <c r="K5964" s="13"/>
      <c r="M5964" s="13"/>
      <c r="N5964" s="13"/>
    </row>
    <row r="5965" spans="1:14" ht="15.75" customHeight="1">
      <c r="A5965" s="2"/>
      <c r="B5965" s="2"/>
      <c r="C5965" s="2"/>
      <c r="G5965" s="13"/>
      <c r="I5965" s="13"/>
      <c r="J5965" s="13"/>
      <c r="K5965" s="13"/>
      <c r="M5965" s="13"/>
      <c r="N5965" s="13"/>
    </row>
    <row r="5966" spans="1:14" ht="15.75" customHeight="1">
      <c r="A5966" s="2"/>
      <c r="B5966" s="2"/>
      <c r="C5966" s="2"/>
      <c r="G5966" s="13"/>
      <c r="I5966" s="13"/>
      <c r="J5966" s="13"/>
      <c r="K5966" s="13"/>
      <c r="M5966" s="13"/>
      <c r="N5966" s="13"/>
    </row>
    <row r="5967" spans="1:14" ht="15.75" customHeight="1">
      <c r="A5967" s="2"/>
      <c r="B5967" s="2"/>
      <c r="C5967" s="2"/>
      <c r="G5967" s="13"/>
      <c r="I5967" s="13"/>
      <c r="J5967" s="13"/>
      <c r="K5967" s="13"/>
      <c r="M5967" s="13"/>
      <c r="N5967" s="13"/>
    </row>
    <row r="5968" spans="1:14" ht="15.75" customHeight="1">
      <c r="A5968" s="2"/>
      <c r="B5968" s="2"/>
      <c r="C5968" s="2"/>
      <c r="G5968" s="13"/>
      <c r="I5968" s="13"/>
      <c r="J5968" s="13"/>
      <c r="K5968" s="13"/>
      <c r="M5968" s="13"/>
      <c r="N5968" s="13"/>
    </row>
    <row r="5969" spans="1:14" ht="15.75" customHeight="1">
      <c r="A5969" s="2"/>
      <c r="B5969" s="2"/>
      <c r="C5969" s="2"/>
      <c r="G5969" s="13"/>
      <c r="I5969" s="13"/>
      <c r="J5969" s="13"/>
      <c r="K5969" s="13"/>
      <c r="M5969" s="13"/>
      <c r="N5969" s="13"/>
    </row>
    <row r="5970" spans="1:14" ht="15.75" customHeight="1">
      <c r="A5970" s="2"/>
      <c r="B5970" s="2"/>
      <c r="C5970" s="2"/>
      <c r="G5970" s="13"/>
      <c r="I5970" s="13"/>
      <c r="J5970" s="13"/>
      <c r="K5970" s="13"/>
      <c r="M5970" s="13"/>
      <c r="N5970" s="13"/>
    </row>
    <row r="5971" spans="1:14" ht="15.75" customHeight="1">
      <c r="A5971" s="2"/>
      <c r="B5971" s="2"/>
      <c r="C5971" s="2"/>
      <c r="G5971" s="13"/>
      <c r="I5971" s="13"/>
      <c r="J5971" s="13"/>
      <c r="K5971" s="13"/>
      <c r="M5971" s="13"/>
      <c r="N5971" s="13"/>
    </row>
    <row r="5972" spans="1:14" ht="15.75" customHeight="1">
      <c r="A5972" s="2"/>
      <c r="B5972" s="2"/>
      <c r="C5972" s="2"/>
      <c r="G5972" s="13"/>
      <c r="I5972" s="13"/>
      <c r="J5972" s="13"/>
      <c r="K5972" s="13"/>
      <c r="M5972" s="13"/>
      <c r="N5972" s="13"/>
    </row>
    <row r="5973" spans="1:14" ht="15.75" customHeight="1">
      <c r="A5973" s="2"/>
      <c r="B5973" s="2"/>
      <c r="C5973" s="2"/>
      <c r="G5973" s="13"/>
      <c r="I5973" s="13"/>
      <c r="J5973" s="13"/>
      <c r="K5973" s="13"/>
      <c r="M5973" s="13"/>
      <c r="N5973" s="13"/>
    </row>
    <row r="5974" spans="1:14" ht="15.75" customHeight="1">
      <c r="A5974" s="2"/>
      <c r="B5974" s="2"/>
      <c r="C5974" s="2"/>
      <c r="G5974" s="13"/>
      <c r="I5974" s="13"/>
      <c r="J5974" s="13"/>
      <c r="K5974" s="13"/>
      <c r="M5974" s="13"/>
      <c r="N5974" s="13"/>
    </row>
    <row r="5975" spans="1:14" ht="15.75" customHeight="1">
      <c r="A5975" s="2"/>
      <c r="B5975" s="2"/>
      <c r="C5975" s="2"/>
      <c r="G5975" s="13"/>
      <c r="I5975" s="13"/>
      <c r="J5975" s="13"/>
      <c r="K5975" s="13"/>
      <c r="M5975" s="13"/>
      <c r="N5975" s="13"/>
    </row>
    <row r="5976" spans="1:14" ht="15.75" customHeight="1">
      <c r="A5976" s="2"/>
      <c r="B5976" s="2"/>
      <c r="C5976" s="2"/>
      <c r="G5976" s="13"/>
      <c r="I5976" s="13"/>
      <c r="J5976" s="13"/>
      <c r="K5976" s="13"/>
      <c r="M5976" s="13"/>
      <c r="N5976" s="13"/>
    </row>
    <row r="5977" spans="1:14" ht="15.75" customHeight="1">
      <c r="A5977" s="2"/>
      <c r="B5977" s="2"/>
      <c r="C5977" s="2"/>
      <c r="G5977" s="13"/>
      <c r="I5977" s="13"/>
      <c r="J5977" s="13"/>
      <c r="K5977" s="13"/>
      <c r="M5977" s="13"/>
      <c r="N5977" s="13"/>
    </row>
    <row r="5978" spans="1:14" ht="15.75" customHeight="1">
      <c r="A5978" s="2"/>
      <c r="B5978" s="2"/>
      <c r="C5978" s="2"/>
      <c r="G5978" s="13"/>
      <c r="I5978" s="13"/>
      <c r="J5978" s="13"/>
      <c r="K5978" s="13"/>
      <c r="M5978" s="13"/>
      <c r="N5978" s="13"/>
    </row>
    <row r="5979" spans="1:14" ht="15.75" customHeight="1">
      <c r="A5979" s="2"/>
      <c r="B5979" s="2"/>
      <c r="C5979" s="2"/>
      <c r="G5979" s="13"/>
      <c r="I5979" s="13"/>
      <c r="J5979" s="13"/>
      <c r="K5979" s="13"/>
      <c r="M5979" s="13"/>
      <c r="N5979" s="13"/>
    </row>
    <row r="5980" spans="1:14" ht="15.75" customHeight="1">
      <c r="A5980" s="2"/>
      <c r="B5980" s="2"/>
      <c r="C5980" s="2"/>
      <c r="G5980" s="13"/>
      <c r="I5980" s="13"/>
      <c r="J5980" s="13"/>
      <c r="K5980" s="13"/>
      <c r="M5980" s="13"/>
      <c r="N5980" s="13"/>
    </row>
    <row r="5981" spans="1:14" ht="15.75" customHeight="1">
      <c r="A5981" s="2"/>
      <c r="B5981" s="2"/>
      <c r="C5981" s="2"/>
      <c r="G5981" s="13"/>
      <c r="I5981" s="13"/>
      <c r="J5981" s="13"/>
      <c r="K5981" s="13"/>
      <c r="M5981" s="13"/>
      <c r="N5981" s="13"/>
    </row>
    <row r="5982" spans="1:14" ht="15.75" customHeight="1">
      <c r="A5982" s="2"/>
      <c r="B5982" s="2"/>
      <c r="C5982" s="2"/>
      <c r="G5982" s="13"/>
      <c r="I5982" s="13"/>
      <c r="J5982" s="13"/>
      <c r="K5982" s="13"/>
      <c r="M5982" s="13"/>
      <c r="N5982" s="13"/>
    </row>
    <row r="5983" spans="1:14" ht="15.75" customHeight="1">
      <c r="A5983" s="2"/>
      <c r="B5983" s="2"/>
      <c r="C5983" s="2"/>
      <c r="G5983" s="13"/>
      <c r="I5983" s="13"/>
      <c r="J5983" s="13"/>
      <c r="K5983" s="13"/>
      <c r="M5983" s="13"/>
      <c r="N5983" s="13"/>
    </row>
    <row r="5984" spans="1:14" ht="15.75" customHeight="1">
      <c r="A5984" s="2"/>
      <c r="B5984" s="2"/>
      <c r="C5984" s="2"/>
      <c r="G5984" s="13"/>
      <c r="I5984" s="13"/>
      <c r="J5984" s="13"/>
      <c r="K5984" s="13"/>
      <c r="M5984" s="13"/>
      <c r="N5984" s="13"/>
    </row>
    <row r="5985" spans="1:14" ht="15.75" customHeight="1">
      <c r="A5985" s="2"/>
      <c r="B5985" s="2"/>
      <c r="C5985" s="2"/>
      <c r="G5985" s="13"/>
      <c r="I5985" s="13"/>
      <c r="J5985" s="13"/>
      <c r="K5985" s="13"/>
      <c r="M5985" s="13"/>
      <c r="N5985" s="13"/>
    </row>
    <row r="5986" spans="1:14" ht="15.75" customHeight="1">
      <c r="A5986" s="2"/>
      <c r="B5986" s="2"/>
      <c r="C5986" s="2"/>
      <c r="G5986" s="13"/>
      <c r="I5986" s="13"/>
      <c r="J5986" s="13"/>
      <c r="K5986" s="13"/>
      <c r="M5986" s="13"/>
      <c r="N5986" s="13"/>
    </row>
    <row r="5987" spans="1:14" ht="15.75" customHeight="1">
      <c r="A5987" s="2"/>
      <c r="B5987" s="2"/>
      <c r="C5987" s="2"/>
      <c r="G5987" s="13"/>
      <c r="I5987" s="13"/>
      <c r="J5987" s="13"/>
      <c r="K5987" s="13"/>
      <c r="M5987" s="13"/>
      <c r="N5987" s="13"/>
    </row>
    <row r="5988" spans="1:14" ht="15.75" customHeight="1">
      <c r="A5988" s="2"/>
      <c r="B5988" s="2"/>
      <c r="C5988" s="2"/>
      <c r="G5988" s="13"/>
      <c r="I5988" s="13"/>
      <c r="J5988" s="13"/>
      <c r="K5988" s="13"/>
      <c r="M5988" s="13"/>
      <c r="N5988" s="13"/>
    </row>
    <row r="5989" spans="1:14" ht="15.75" customHeight="1">
      <c r="A5989" s="2"/>
      <c r="B5989" s="2"/>
      <c r="C5989" s="2"/>
      <c r="G5989" s="13"/>
      <c r="I5989" s="13"/>
      <c r="J5989" s="13"/>
      <c r="K5989" s="13"/>
      <c r="M5989" s="13"/>
      <c r="N5989" s="13"/>
    </row>
    <row r="5990" spans="1:14" ht="15.75" customHeight="1">
      <c r="A5990" s="2"/>
      <c r="B5990" s="2"/>
      <c r="C5990" s="2"/>
      <c r="G5990" s="13"/>
      <c r="I5990" s="13"/>
      <c r="J5990" s="13"/>
      <c r="K5990" s="13"/>
      <c r="M5990" s="13"/>
      <c r="N5990" s="13"/>
    </row>
    <row r="5991" spans="1:14" ht="15.75" customHeight="1">
      <c r="A5991" s="2"/>
      <c r="B5991" s="2"/>
      <c r="C5991" s="2"/>
      <c r="G5991" s="13"/>
      <c r="I5991" s="13"/>
      <c r="J5991" s="13"/>
      <c r="K5991" s="13"/>
      <c r="M5991" s="13"/>
      <c r="N5991" s="13"/>
    </row>
    <row r="5992" spans="1:14" ht="15.75" customHeight="1">
      <c r="A5992" s="2"/>
      <c r="B5992" s="2"/>
      <c r="C5992" s="2"/>
      <c r="G5992" s="13"/>
      <c r="I5992" s="13"/>
      <c r="J5992" s="13"/>
      <c r="K5992" s="13"/>
      <c r="M5992" s="13"/>
      <c r="N5992" s="13"/>
    </row>
    <row r="5993" spans="1:14" ht="15.75" customHeight="1">
      <c r="A5993" s="2"/>
      <c r="B5993" s="2"/>
      <c r="C5993" s="2"/>
      <c r="G5993" s="13"/>
      <c r="I5993" s="13"/>
      <c r="J5993" s="13"/>
      <c r="K5993" s="13"/>
      <c r="M5993" s="13"/>
      <c r="N5993" s="13"/>
    </row>
    <row r="5994" spans="1:14" ht="15.75" customHeight="1">
      <c r="A5994" s="2"/>
      <c r="B5994" s="2"/>
      <c r="C5994" s="2"/>
      <c r="G5994" s="13"/>
      <c r="I5994" s="13"/>
      <c r="J5994" s="13"/>
      <c r="K5994" s="13"/>
      <c r="M5994" s="13"/>
      <c r="N5994" s="13"/>
    </row>
    <row r="5995" spans="1:14" ht="15.75" customHeight="1">
      <c r="A5995" s="2"/>
      <c r="B5995" s="2"/>
      <c r="C5995" s="2"/>
      <c r="G5995" s="13"/>
      <c r="I5995" s="13"/>
      <c r="J5995" s="13"/>
      <c r="K5995" s="13"/>
      <c r="M5995" s="13"/>
      <c r="N5995" s="13"/>
    </row>
    <row r="5996" spans="1:14" ht="15.75" customHeight="1">
      <c r="A5996" s="2"/>
      <c r="B5996" s="2"/>
      <c r="C5996" s="2"/>
      <c r="G5996" s="13"/>
      <c r="I5996" s="13"/>
      <c r="J5996" s="13"/>
      <c r="K5996" s="13"/>
      <c r="M5996" s="13"/>
      <c r="N5996" s="13"/>
    </row>
    <row r="5997" spans="1:14" ht="15.75" customHeight="1">
      <c r="A5997" s="2"/>
      <c r="B5997" s="2"/>
      <c r="C5997" s="2"/>
      <c r="G5997" s="13"/>
      <c r="I5997" s="13"/>
      <c r="J5997" s="13"/>
      <c r="K5997" s="13"/>
      <c r="M5997" s="13"/>
      <c r="N5997" s="13"/>
    </row>
    <row r="5998" spans="1:14" ht="15.75" customHeight="1">
      <c r="A5998" s="2"/>
      <c r="B5998" s="2"/>
      <c r="C5998" s="2"/>
      <c r="G5998" s="13"/>
      <c r="I5998" s="13"/>
      <c r="J5998" s="13"/>
      <c r="K5998" s="13"/>
      <c r="M5998" s="13"/>
      <c r="N5998" s="13"/>
    </row>
    <row r="5999" spans="1:14" ht="15.75" customHeight="1">
      <c r="A5999" s="2"/>
      <c r="B5999" s="2"/>
      <c r="C5999" s="2"/>
      <c r="G5999" s="13"/>
      <c r="I5999" s="13"/>
      <c r="J5999" s="13"/>
      <c r="K5999" s="13"/>
      <c r="M5999" s="13"/>
      <c r="N5999" s="13"/>
    </row>
    <row r="6000" spans="1:14" ht="15.75" customHeight="1">
      <c r="A6000" s="2"/>
      <c r="B6000" s="2"/>
      <c r="C6000" s="2"/>
      <c r="G6000" s="13"/>
      <c r="I6000" s="13"/>
      <c r="J6000" s="13"/>
      <c r="K6000" s="13"/>
      <c r="M6000" s="13"/>
      <c r="N6000" s="13"/>
    </row>
    <row r="6001" spans="1:14" ht="15.75" customHeight="1">
      <c r="A6001" s="2"/>
      <c r="B6001" s="2"/>
      <c r="C6001" s="2"/>
      <c r="G6001" s="13"/>
      <c r="I6001" s="13"/>
      <c r="J6001" s="13"/>
      <c r="K6001" s="13"/>
      <c r="M6001" s="13"/>
      <c r="N6001" s="13"/>
    </row>
    <row r="6002" spans="1:14" ht="15.75" customHeight="1">
      <c r="A6002" s="2"/>
      <c r="B6002" s="2"/>
      <c r="C6002" s="2"/>
      <c r="G6002" s="13"/>
      <c r="I6002" s="13"/>
      <c r="J6002" s="13"/>
      <c r="K6002" s="13"/>
      <c r="M6002" s="13"/>
      <c r="N6002" s="13"/>
    </row>
    <row r="6003" spans="1:14" ht="15.75" customHeight="1">
      <c r="A6003" s="2"/>
      <c r="B6003" s="2"/>
      <c r="C6003" s="2"/>
      <c r="G6003" s="13"/>
      <c r="I6003" s="13"/>
      <c r="J6003" s="13"/>
      <c r="K6003" s="13"/>
      <c r="M6003" s="13"/>
      <c r="N6003" s="13"/>
    </row>
    <row r="6004" spans="1:14" ht="15.75" customHeight="1">
      <c r="A6004" s="2"/>
      <c r="B6004" s="2"/>
      <c r="C6004" s="2"/>
      <c r="G6004" s="13"/>
      <c r="I6004" s="13"/>
      <c r="J6004" s="13"/>
      <c r="K6004" s="13"/>
      <c r="M6004" s="13"/>
      <c r="N6004" s="13"/>
    </row>
    <row r="6005" spans="1:14" ht="15.75" customHeight="1">
      <c r="A6005" s="2"/>
      <c r="B6005" s="2"/>
      <c r="C6005" s="2"/>
      <c r="G6005" s="13"/>
      <c r="I6005" s="13"/>
      <c r="J6005" s="13"/>
      <c r="K6005" s="13"/>
      <c r="M6005" s="13"/>
      <c r="N6005" s="13"/>
    </row>
    <row r="6006" spans="1:14" ht="15.75" customHeight="1">
      <c r="A6006" s="2"/>
      <c r="B6006" s="2"/>
      <c r="C6006" s="2"/>
      <c r="G6006" s="13"/>
      <c r="I6006" s="13"/>
      <c r="J6006" s="13"/>
      <c r="K6006" s="13"/>
      <c r="M6006" s="13"/>
      <c r="N6006" s="13"/>
    </row>
    <row r="6007" spans="1:14" ht="15.75" customHeight="1">
      <c r="A6007" s="2"/>
      <c r="B6007" s="2"/>
      <c r="C6007" s="2"/>
      <c r="G6007" s="13"/>
      <c r="I6007" s="13"/>
      <c r="J6007" s="13"/>
      <c r="K6007" s="13"/>
      <c r="M6007" s="13"/>
      <c r="N6007" s="13"/>
    </row>
    <row r="6008" spans="1:14" ht="15.75" customHeight="1">
      <c r="A6008" s="2"/>
      <c r="B6008" s="2"/>
      <c r="C6008" s="2"/>
      <c r="G6008" s="13"/>
      <c r="I6008" s="13"/>
      <c r="J6008" s="13"/>
      <c r="K6008" s="13"/>
      <c r="M6008" s="13"/>
      <c r="N6008" s="13"/>
    </row>
    <row r="6009" spans="1:14" ht="15.75" customHeight="1">
      <c r="A6009" s="2"/>
      <c r="B6009" s="2"/>
      <c r="C6009" s="2"/>
      <c r="G6009" s="13"/>
      <c r="I6009" s="13"/>
      <c r="J6009" s="13"/>
      <c r="K6009" s="13"/>
      <c r="M6009" s="13"/>
      <c r="N6009" s="13"/>
    </row>
    <row r="6010" spans="1:14" ht="15.75" customHeight="1">
      <c r="A6010" s="2"/>
      <c r="B6010" s="2"/>
      <c r="C6010" s="2"/>
      <c r="G6010" s="13"/>
      <c r="I6010" s="13"/>
      <c r="J6010" s="13"/>
      <c r="K6010" s="13"/>
      <c r="M6010" s="13"/>
      <c r="N6010" s="13"/>
    </row>
    <row r="6011" spans="1:14" ht="15.75" customHeight="1">
      <c r="A6011" s="2"/>
      <c r="B6011" s="2"/>
      <c r="C6011" s="2"/>
      <c r="G6011" s="13"/>
      <c r="I6011" s="13"/>
      <c r="J6011" s="13"/>
      <c r="K6011" s="13"/>
      <c r="M6011" s="13"/>
      <c r="N6011" s="13"/>
    </row>
    <row r="6012" spans="1:14" ht="15.75" customHeight="1">
      <c r="A6012" s="2"/>
      <c r="B6012" s="2"/>
      <c r="C6012" s="2"/>
      <c r="G6012" s="13"/>
      <c r="I6012" s="13"/>
      <c r="J6012" s="13"/>
      <c r="K6012" s="13"/>
      <c r="M6012" s="13"/>
      <c r="N6012" s="13"/>
    </row>
    <row r="6013" spans="1:14" ht="15.75" customHeight="1">
      <c r="A6013" s="2"/>
      <c r="B6013" s="2"/>
      <c r="C6013" s="2"/>
      <c r="G6013" s="13"/>
      <c r="I6013" s="13"/>
      <c r="J6013" s="13"/>
      <c r="K6013" s="13"/>
      <c r="M6013" s="13"/>
      <c r="N6013" s="13"/>
    </row>
    <row r="6014" spans="1:14" ht="15.75" customHeight="1">
      <c r="A6014" s="2"/>
      <c r="B6014" s="2"/>
      <c r="C6014" s="2"/>
      <c r="G6014" s="13"/>
      <c r="I6014" s="13"/>
      <c r="J6014" s="13"/>
      <c r="K6014" s="13"/>
      <c r="M6014" s="13"/>
      <c r="N6014" s="13"/>
    </row>
    <row r="6015" spans="1:14" ht="15.75" customHeight="1">
      <c r="A6015" s="2"/>
      <c r="B6015" s="2"/>
      <c r="C6015" s="2"/>
      <c r="G6015" s="13"/>
      <c r="I6015" s="13"/>
      <c r="J6015" s="13"/>
      <c r="K6015" s="13"/>
      <c r="M6015" s="13"/>
      <c r="N6015" s="13"/>
    </row>
    <row r="6016" spans="1:14" ht="15.75" customHeight="1">
      <c r="A6016" s="2"/>
      <c r="B6016" s="2"/>
      <c r="C6016" s="2"/>
      <c r="G6016" s="13"/>
      <c r="I6016" s="13"/>
      <c r="J6016" s="13"/>
      <c r="K6016" s="13"/>
      <c r="M6016" s="13"/>
      <c r="N6016" s="13"/>
    </row>
    <row r="6017" spans="1:14" ht="15.75" customHeight="1">
      <c r="A6017" s="2"/>
      <c r="B6017" s="2"/>
      <c r="C6017" s="2"/>
      <c r="G6017" s="13"/>
      <c r="I6017" s="13"/>
      <c r="J6017" s="13"/>
      <c r="K6017" s="13"/>
      <c r="M6017" s="13"/>
      <c r="N6017" s="13"/>
    </row>
    <row r="6018" spans="1:14" ht="15.75" customHeight="1">
      <c r="A6018" s="2"/>
      <c r="B6018" s="2"/>
      <c r="C6018" s="2"/>
      <c r="G6018" s="13"/>
      <c r="I6018" s="13"/>
      <c r="J6018" s="13"/>
      <c r="K6018" s="13"/>
      <c r="M6018" s="13"/>
      <c r="N6018" s="13"/>
    </row>
    <row r="6019" spans="1:14" ht="15.75" customHeight="1">
      <c r="A6019" s="2"/>
      <c r="B6019" s="2"/>
      <c r="C6019" s="2"/>
      <c r="G6019" s="13"/>
      <c r="I6019" s="13"/>
      <c r="J6019" s="13"/>
      <c r="K6019" s="13"/>
      <c r="M6019" s="13"/>
      <c r="N6019" s="13"/>
    </row>
    <row r="6020" spans="1:14" ht="15.75" customHeight="1">
      <c r="A6020" s="2"/>
      <c r="B6020" s="2"/>
      <c r="C6020" s="2"/>
      <c r="G6020" s="13"/>
      <c r="I6020" s="13"/>
      <c r="J6020" s="13"/>
      <c r="K6020" s="13"/>
      <c r="M6020" s="13"/>
      <c r="N6020" s="13"/>
    </row>
    <row r="6021" spans="1:14" ht="15.75" customHeight="1">
      <c r="A6021" s="2"/>
      <c r="B6021" s="2"/>
      <c r="C6021" s="2"/>
      <c r="G6021" s="13"/>
      <c r="I6021" s="13"/>
      <c r="J6021" s="13"/>
      <c r="K6021" s="13"/>
      <c r="M6021" s="13"/>
      <c r="N6021" s="13"/>
    </row>
    <row r="6022" spans="1:14" ht="15.75" customHeight="1">
      <c r="A6022" s="2"/>
      <c r="B6022" s="2"/>
      <c r="C6022" s="2"/>
      <c r="G6022" s="13"/>
      <c r="I6022" s="13"/>
      <c r="J6022" s="13"/>
      <c r="K6022" s="13"/>
      <c r="M6022" s="13"/>
      <c r="N6022" s="13"/>
    </row>
    <row r="6023" spans="1:14" ht="15.75" customHeight="1">
      <c r="A6023" s="2"/>
      <c r="B6023" s="2"/>
      <c r="C6023" s="2"/>
      <c r="G6023" s="13"/>
      <c r="I6023" s="13"/>
      <c r="J6023" s="13"/>
      <c r="K6023" s="13"/>
      <c r="M6023" s="13"/>
      <c r="N6023" s="13"/>
    </row>
    <row r="6024" spans="1:14" ht="15.75" customHeight="1">
      <c r="A6024" s="2"/>
      <c r="B6024" s="2"/>
      <c r="C6024" s="2"/>
      <c r="G6024" s="13"/>
      <c r="I6024" s="13"/>
      <c r="J6024" s="13"/>
      <c r="K6024" s="13"/>
      <c r="M6024" s="13"/>
      <c r="N6024" s="13"/>
    </row>
    <row r="6025" spans="1:14" ht="15.75" customHeight="1">
      <c r="A6025" s="2"/>
      <c r="B6025" s="2"/>
      <c r="C6025" s="2"/>
      <c r="G6025" s="13"/>
      <c r="I6025" s="13"/>
      <c r="J6025" s="13"/>
      <c r="K6025" s="13"/>
      <c r="M6025" s="13"/>
      <c r="N6025" s="13"/>
    </row>
    <row r="6026" spans="1:14" ht="15.75" customHeight="1">
      <c r="A6026" s="2"/>
      <c r="B6026" s="2"/>
      <c r="C6026" s="2"/>
      <c r="G6026" s="13"/>
      <c r="I6026" s="13"/>
      <c r="J6026" s="13"/>
      <c r="K6026" s="13"/>
      <c r="M6026" s="13"/>
      <c r="N6026" s="13"/>
    </row>
    <row r="6027" spans="1:14" ht="15.75" customHeight="1">
      <c r="A6027" s="2"/>
      <c r="B6027" s="2"/>
      <c r="C6027" s="2"/>
      <c r="G6027" s="13"/>
      <c r="I6027" s="13"/>
      <c r="J6027" s="13"/>
      <c r="K6027" s="13"/>
      <c r="M6027" s="13"/>
      <c r="N6027" s="13"/>
    </row>
    <row r="6028" spans="1:14" ht="15.75" customHeight="1">
      <c r="A6028" s="2"/>
      <c r="B6028" s="2"/>
      <c r="C6028" s="2"/>
      <c r="G6028" s="13"/>
      <c r="I6028" s="13"/>
      <c r="J6028" s="13"/>
      <c r="K6028" s="13"/>
      <c r="M6028" s="13"/>
      <c r="N6028" s="13"/>
    </row>
    <row r="6029" spans="1:14" ht="15.75" customHeight="1">
      <c r="A6029" s="2"/>
      <c r="B6029" s="2"/>
      <c r="C6029" s="2"/>
      <c r="G6029" s="13"/>
      <c r="I6029" s="13"/>
      <c r="J6029" s="13"/>
      <c r="K6029" s="13"/>
      <c r="M6029" s="13"/>
      <c r="N6029" s="13"/>
    </row>
    <row r="6030" spans="1:14" ht="15.75" customHeight="1">
      <c r="A6030" s="2"/>
      <c r="B6030" s="2"/>
      <c r="C6030" s="2"/>
      <c r="G6030" s="13"/>
      <c r="I6030" s="13"/>
      <c r="J6030" s="13"/>
      <c r="K6030" s="13"/>
      <c r="M6030" s="13"/>
      <c r="N6030" s="13"/>
    </row>
    <row r="6031" spans="1:14" ht="15.75" customHeight="1">
      <c r="A6031" s="2"/>
      <c r="B6031" s="2"/>
      <c r="C6031" s="2"/>
      <c r="G6031" s="13"/>
      <c r="I6031" s="13"/>
      <c r="J6031" s="13"/>
      <c r="K6031" s="13"/>
      <c r="M6031" s="13"/>
      <c r="N6031" s="13"/>
    </row>
    <row r="6032" spans="1:14" ht="15.75" customHeight="1">
      <c r="A6032" s="2"/>
      <c r="B6032" s="2"/>
      <c r="C6032" s="2"/>
      <c r="G6032" s="13"/>
      <c r="I6032" s="13"/>
      <c r="J6032" s="13"/>
      <c r="K6032" s="13"/>
      <c r="M6032" s="13"/>
      <c r="N6032" s="13"/>
    </row>
    <row r="6033" spans="1:14" ht="15.75" customHeight="1">
      <c r="A6033" s="2"/>
      <c r="B6033" s="2"/>
      <c r="C6033" s="2"/>
      <c r="G6033" s="13"/>
      <c r="I6033" s="13"/>
      <c r="J6033" s="13"/>
      <c r="K6033" s="13"/>
      <c r="M6033" s="13"/>
      <c r="N6033" s="13"/>
    </row>
    <row r="6034" spans="1:14" ht="15.75" customHeight="1">
      <c r="A6034" s="2"/>
      <c r="B6034" s="2"/>
      <c r="C6034" s="2"/>
      <c r="G6034" s="13"/>
      <c r="I6034" s="13"/>
      <c r="J6034" s="13"/>
      <c r="K6034" s="13"/>
      <c r="M6034" s="13"/>
      <c r="N6034" s="13"/>
    </row>
    <row r="6035" spans="1:14" ht="15.75" customHeight="1">
      <c r="A6035" s="2"/>
      <c r="B6035" s="2"/>
      <c r="C6035" s="2"/>
      <c r="G6035" s="13"/>
      <c r="I6035" s="13"/>
      <c r="J6035" s="13"/>
      <c r="K6035" s="13"/>
      <c r="M6035" s="13"/>
      <c r="N6035" s="13"/>
    </row>
    <row r="6036" spans="1:14" ht="15.75" customHeight="1">
      <c r="A6036" s="2"/>
      <c r="B6036" s="2"/>
      <c r="C6036" s="2"/>
      <c r="G6036" s="13"/>
      <c r="I6036" s="13"/>
      <c r="J6036" s="13"/>
      <c r="K6036" s="13"/>
      <c r="M6036" s="13"/>
      <c r="N6036" s="13"/>
    </row>
    <row r="6037" spans="1:14" ht="15.75" customHeight="1">
      <c r="A6037" s="2"/>
      <c r="B6037" s="2"/>
      <c r="C6037" s="2"/>
      <c r="G6037" s="13"/>
      <c r="I6037" s="13"/>
      <c r="J6037" s="13"/>
      <c r="K6037" s="13"/>
      <c r="M6037" s="13"/>
      <c r="N6037" s="13"/>
    </row>
    <row r="6038" spans="1:14" ht="15.75" customHeight="1">
      <c r="A6038" s="2"/>
      <c r="B6038" s="2"/>
      <c r="C6038" s="2"/>
      <c r="G6038" s="13"/>
      <c r="I6038" s="13"/>
      <c r="J6038" s="13"/>
      <c r="K6038" s="13"/>
      <c r="M6038" s="13"/>
      <c r="N6038" s="13"/>
    </row>
    <row r="6039" spans="1:14" ht="15.75" customHeight="1">
      <c r="A6039" s="2"/>
      <c r="B6039" s="2"/>
      <c r="C6039" s="2"/>
      <c r="G6039" s="13"/>
      <c r="I6039" s="13"/>
      <c r="J6039" s="13"/>
      <c r="K6039" s="13"/>
      <c r="M6039" s="13"/>
      <c r="N6039" s="13"/>
    </row>
    <row r="6040" spans="1:14" ht="15.75" customHeight="1">
      <c r="A6040" s="2"/>
      <c r="B6040" s="2"/>
      <c r="C6040" s="2"/>
      <c r="G6040" s="13"/>
      <c r="I6040" s="13"/>
      <c r="J6040" s="13"/>
      <c r="K6040" s="13"/>
      <c r="M6040" s="13"/>
      <c r="N6040" s="13"/>
    </row>
    <row r="6041" spans="1:14" ht="15.75" customHeight="1">
      <c r="A6041" s="2"/>
      <c r="B6041" s="2"/>
      <c r="C6041" s="2"/>
      <c r="G6041" s="13"/>
      <c r="I6041" s="13"/>
      <c r="J6041" s="13"/>
      <c r="K6041" s="13"/>
      <c r="M6041" s="13"/>
      <c r="N6041" s="13"/>
    </row>
    <row r="6042" spans="1:14" ht="15.75" customHeight="1">
      <c r="A6042" s="2"/>
      <c r="B6042" s="2"/>
      <c r="C6042" s="2"/>
      <c r="G6042" s="13"/>
      <c r="I6042" s="13"/>
      <c r="J6042" s="13"/>
      <c r="K6042" s="13"/>
      <c r="M6042" s="13"/>
      <c r="N6042" s="13"/>
    </row>
    <row r="6043" spans="1:14" ht="15.75" customHeight="1">
      <c r="A6043" s="2"/>
      <c r="B6043" s="2"/>
      <c r="C6043" s="2"/>
      <c r="G6043" s="13"/>
      <c r="I6043" s="13"/>
      <c r="J6043" s="13"/>
      <c r="K6043" s="13"/>
      <c r="M6043" s="13"/>
      <c r="N6043" s="13"/>
    </row>
    <row r="6044" spans="1:14" ht="15.75" customHeight="1">
      <c r="A6044" s="2"/>
      <c r="B6044" s="2"/>
      <c r="C6044" s="2"/>
      <c r="G6044" s="13"/>
      <c r="I6044" s="13"/>
      <c r="J6044" s="13"/>
      <c r="K6044" s="13"/>
      <c r="M6044" s="13"/>
      <c r="N6044" s="13"/>
    </row>
    <row r="6045" spans="1:14" ht="15.75" customHeight="1">
      <c r="A6045" s="2"/>
      <c r="B6045" s="2"/>
      <c r="C6045" s="2"/>
      <c r="G6045" s="13"/>
      <c r="I6045" s="13"/>
      <c r="J6045" s="13"/>
      <c r="K6045" s="13"/>
      <c r="M6045" s="13"/>
      <c r="N6045" s="13"/>
    </row>
    <row r="6046" spans="1:14" ht="15.75" customHeight="1">
      <c r="A6046" s="2"/>
      <c r="B6046" s="2"/>
      <c r="C6046" s="2"/>
      <c r="G6046" s="13"/>
      <c r="I6046" s="13"/>
      <c r="J6046" s="13"/>
      <c r="K6046" s="13"/>
      <c r="M6046" s="13"/>
      <c r="N6046" s="13"/>
    </row>
    <row r="6047" spans="1:14" ht="15.75" customHeight="1">
      <c r="A6047" s="2"/>
      <c r="B6047" s="2"/>
      <c r="C6047" s="2"/>
      <c r="G6047" s="13"/>
      <c r="I6047" s="13"/>
      <c r="J6047" s="13"/>
      <c r="K6047" s="13"/>
      <c r="M6047" s="13"/>
      <c r="N6047" s="13"/>
    </row>
    <row r="6048" spans="1:14" ht="15.75" customHeight="1">
      <c r="A6048" s="2"/>
      <c r="B6048" s="2"/>
      <c r="C6048" s="2"/>
      <c r="G6048" s="13"/>
      <c r="I6048" s="13"/>
      <c r="J6048" s="13"/>
      <c r="K6048" s="13"/>
      <c r="M6048" s="13"/>
      <c r="N6048" s="13"/>
    </row>
    <row r="6049" spans="1:14" ht="15.75" customHeight="1">
      <c r="A6049" s="2"/>
      <c r="B6049" s="2"/>
      <c r="C6049" s="2"/>
      <c r="G6049" s="13"/>
      <c r="I6049" s="13"/>
      <c r="J6049" s="13"/>
      <c r="K6049" s="13"/>
      <c r="M6049" s="13"/>
      <c r="N6049" s="13"/>
    </row>
    <row r="6050" spans="1:14" ht="15.75" customHeight="1">
      <c r="A6050" s="2"/>
      <c r="B6050" s="2"/>
      <c r="C6050" s="2"/>
      <c r="G6050" s="13"/>
      <c r="I6050" s="13"/>
      <c r="J6050" s="13"/>
      <c r="K6050" s="13"/>
      <c r="M6050" s="13"/>
      <c r="N6050" s="13"/>
    </row>
    <row r="6051" spans="1:14" ht="15.75" customHeight="1">
      <c r="A6051" s="2"/>
      <c r="B6051" s="2"/>
      <c r="C6051" s="2"/>
      <c r="G6051" s="13"/>
      <c r="I6051" s="13"/>
      <c r="J6051" s="13"/>
      <c r="K6051" s="13"/>
      <c r="M6051" s="13"/>
      <c r="N6051" s="13"/>
    </row>
    <row r="6052" spans="1:14" ht="15.75" customHeight="1">
      <c r="A6052" s="2"/>
      <c r="B6052" s="2"/>
      <c r="C6052" s="2"/>
      <c r="G6052" s="13"/>
      <c r="I6052" s="13"/>
      <c r="J6052" s="13"/>
      <c r="K6052" s="13"/>
      <c r="M6052" s="13"/>
      <c r="N6052" s="13"/>
    </row>
    <row r="6053" spans="1:14" ht="15.75" customHeight="1">
      <c r="A6053" s="2"/>
      <c r="B6053" s="2"/>
      <c r="C6053" s="2"/>
      <c r="G6053" s="13"/>
      <c r="I6053" s="13"/>
      <c r="J6053" s="13"/>
      <c r="K6053" s="13"/>
      <c r="M6053" s="13"/>
      <c r="N6053" s="13"/>
    </row>
    <row r="6054" spans="1:14" ht="15.75" customHeight="1">
      <c r="A6054" s="2"/>
      <c r="B6054" s="2"/>
      <c r="C6054" s="2"/>
      <c r="G6054" s="13"/>
      <c r="I6054" s="13"/>
      <c r="J6054" s="13"/>
      <c r="K6054" s="13"/>
      <c r="M6054" s="13"/>
      <c r="N6054" s="13"/>
    </row>
    <row r="6055" spans="1:14" ht="15.75" customHeight="1">
      <c r="A6055" s="2"/>
      <c r="B6055" s="2"/>
      <c r="C6055" s="2"/>
      <c r="G6055" s="13"/>
      <c r="I6055" s="13"/>
      <c r="J6055" s="13"/>
      <c r="K6055" s="13"/>
      <c r="M6055" s="13"/>
      <c r="N6055" s="13"/>
    </row>
    <row r="6056" spans="1:14" ht="15.75" customHeight="1">
      <c r="A6056" s="2"/>
      <c r="B6056" s="2"/>
      <c r="C6056" s="2"/>
      <c r="G6056" s="13"/>
      <c r="I6056" s="13"/>
      <c r="J6056" s="13"/>
      <c r="K6056" s="13"/>
      <c r="M6056" s="13"/>
      <c r="N6056" s="13"/>
    </row>
    <row r="6057" spans="1:14" ht="15.75" customHeight="1">
      <c r="A6057" s="2"/>
      <c r="B6057" s="2"/>
      <c r="C6057" s="2"/>
      <c r="G6057" s="13"/>
      <c r="I6057" s="13"/>
      <c r="J6057" s="13"/>
      <c r="K6057" s="13"/>
      <c r="M6057" s="13"/>
      <c r="N6057" s="13"/>
    </row>
    <row r="6058" spans="1:14" ht="15.75" customHeight="1">
      <c r="A6058" s="2"/>
      <c r="B6058" s="2"/>
      <c r="C6058" s="2"/>
      <c r="G6058" s="13"/>
      <c r="I6058" s="13"/>
      <c r="J6058" s="13"/>
      <c r="K6058" s="13"/>
      <c r="M6058" s="13"/>
      <c r="N6058" s="13"/>
    </row>
    <row r="6059" spans="1:14" ht="15.75" customHeight="1">
      <c r="A6059" s="2"/>
      <c r="B6059" s="2"/>
      <c r="C6059" s="2"/>
      <c r="G6059" s="13"/>
      <c r="I6059" s="13"/>
      <c r="J6059" s="13"/>
      <c r="K6059" s="13"/>
      <c r="M6059" s="13"/>
      <c r="N6059" s="13"/>
    </row>
    <row r="6060" spans="1:14" ht="15.75" customHeight="1">
      <c r="A6060" s="2"/>
      <c r="B6060" s="2"/>
      <c r="C6060" s="2"/>
      <c r="G6060" s="13"/>
      <c r="I6060" s="13"/>
      <c r="J6060" s="13"/>
      <c r="K6060" s="13"/>
      <c r="M6060" s="13"/>
      <c r="N6060" s="13"/>
    </row>
    <row r="6061" spans="1:14" ht="15.75" customHeight="1">
      <c r="A6061" s="2"/>
      <c r="B6061" s="2"/>
      <c r="C6061" s="2"/>
      <c r="G6061" s="13"/>
      <c r="I6061" s="13"/>
      <c r="J6061" s="13"/>
      <c r="K6061" s="13"/>
      <c r="M6061" s="13"/>
      <c r="N6061" s="13"/>
    </row>
    <row r="6062" spans="1:14" ht="15.75" customHeight="1">
      <c r="A6062" s="2"/>
      <c r="B6062" s="2"/>
      <c r="C6062" s="2"/>
      <c r="G6062" s="13"/>
      <c r="I6062" s="13"/>
      <c r="J6062" s="13"/>
      <c r="K6062" s="13"/>
      <c r="M6062" s="13"/>
      <c r="N6062" s="13"/>
    </row>
    <row r="6063" spans="1:14" ht="15.75" customHeight="1">
      <c r="A6063" s="2"/>
      <c r="B6063" s="2"/>
      <c r="C6063" s="2"/>
      <c r="G6063" s="13"/>
      <c r="I6063" s="13"/>
      <c r="J6063" s="13"/>
      <c r="K6063" s="13"/>
      <c r="M6063" s="13"/>
      <c r="N6063" s="13"/>
    </row>
    <row r="6064" spans="1:14" ht="15.75" customHeight="1">
      <c r="A6064" s="2"/>
      <c r="B6064" s="2"/>
      <c r="C6064" s="2"/>
      <c r="G6064" s="13"/>
      <c r="I6064" s="13"/>
      <c r="J6064" s="13"/>
      <c r="K6064" s="13"/>
      <c r="M6064" s="13"/>
      <c r="N6064" s="13"/>
    </row>
    <row r="6065" spans="1:14" ht="15.75" customHeight="1">
      <c r="A6065" s="2"/>
      <c r="B6065" s="2"/>
      <c r="C6065" s="2"/>
      <c r="G6065" s="13"/>
      <c r="I6065" s="13"/>
      <c r="J6065" s="13"/>
      <c r="K6065" s="13"/>
      <c r="M6065" s="13"/>
      <c r="N6065" s="13"/>
    </row>
    <row r="6066" spans="1:14" ht="15.75" customHeight="1">
      <c r="A6066" s="2"/>
      <c r="B6066" s="2"/>
      <c r="C6066" s="2"/>
      <c r="G6066" s="13"/>
      <c r="I6066" s="13"/>
      <c r="J6066" s="13"/>
      <c r="K6066" s="13"/>
      <c r="M6066" s="13"/>
      <c r="N6066" s="13"/>
    </row>
    <row r="6067" spans="1:14" ht="15.75" customHeight="1">
      <c r="A6067" s="2"/>
      <c r="B6067" s="2"/>
      <c r="C6067" s="2"/>
      <c r="G6067" s="13"/>
      <c r="I6067" s="13"/>
      <c r="J6067" s="13"/>
      <c r="K6067" s="13"/>
      <c r="M6067" s="13"/>
      <c r="N6067" s="13"/>
    </row>
    <row r="6068" spans="1:14" ht="15.75" customHeight="1">
      <c r="A6068" s="2"/>
      <c r="B6068" s="2"/>
      <c r="C6068" s="2"/>
      <c r="G6068" s="13"/>
      <c r="I6068" s="13"/>
      <c r="J6068" s="13"/>
      <c r="K6068" s="13"/>
      <c r="M6068" s="13"/>
      <c r="N6068" s="13"/>
    </row>
    <row r="6069" spans="1:14" ht="15.75" customHeight="1">
      <c r="A6069" s="2"/>
      <c r="B6069" s="2"/>
      <c r="C6069" s="2"/>
      <c r="G6069" s="13"/>
      <c r="I6069" s="13"/>
      <c r="J6069" s="13"/>
      <c r="K6069" s="13"/>
      <c r="M6069" s="13"/>
      <c r="N6069" s="13"/>
    </row>
    <row r="6070" spans="1:14" ht="15.75" customHeight="1">
      <c r="A6070" s="2"/>
      <c r="B6070" s="2"/>
      <c r="C6070" s="2"/>
      <c r="G6070" s="13"/>
      <c r="I6070" s="13"/>
      <c r="J6070" s="13"/>
      <c r="K6070" s="13"/>
      <c r="M6070" s="13"/>
      <c r="N6070" s="13"/>
    </row>
    <row r="6071" spans="1:14" ht="15.75" customHeight="1">
      <c r="A6071" s="2"/>
      <c r="B6071" s="2"/>
      <c r="C6071" s="2"/>
      <c r="G6071" s="13"/>
      <c r="I6071" s="13"/>
      <c r="J6071" s="13"/>
      <c r="K6071" s="13"/>
      <c r="M6071" s="13"/>
      <c r="N6071" s="13"/>
    </row>
    <row r="6072" spans="1:14" ht="15.75" customHeight="1">
      <c r="A6072" s="2"/>
      <c r="B6072" s="2"/>
      <c r="C6072" s="2"/>
      <c r="G6072" s="13"/>
      <c r="I6072" s="13"/>
      <c r="J6072" s="13"/>
      <c r="K6072" s="13"/>
      <c r="M6072" s="13"/>
      <c r="N6072" s="13"/>
    </row>
    <row r="6073" spans="1:14" ht="15.75" customHeight="1">
      <c r="A6073" s="2"/>
      <c r="B6073" s="2"/>
      <c r="C6073" s="2"/>
      <c r="G6073" s="13"/>
      <c r="I6073" s="13"/>
      <c r="J6073" s="13"/>
      <c r="K6073" s="13"/>
      <c r="M6073" s="13"/>
      <c r="N6073" s="13"/>
    </row>
    <row r="6074" spans="1:14" ht="15.75" customHeight="1">
      <c r="A6074" s="2"/>
      <c r="B6074" s="2"/>
      <c r="C6074" s="2"/>
      <c r="G6074" s="13"/>
      <c r="I6074" s="13"/>
      <c r="J6074" s="13"/>
      <c r="K6074" s="13"/>
      <c r="M6074" s="13"/>
      <c r="N6074" s="13"/>
    </row>
    <row r="6075" spans="1:14" ht="15.75" customHeight="1">
      <c r="A6075" s="2"/>
      <c r="B6075" s="2"/>
      <c r="C6075" s="2"/>
      <c r="G6075" s="13"/>
      <c r="I6075" s="13"/>
      <c r="J6075" s="13"/>
      <c r="K6075" s="13"/>
      <c r="M6075" s="13"/>
      <c r="N6075" s="13"/>
    </row>
    <row r="6076" spans="1:14" ht="15.75" customHeight="1">
      <c r="A6076" s="2"/>
      <c r="B6076" s="2"/>
      <c r="C6076" s="2"/>
      <c r="G6076" s="13"/>
      <c r="I6076" s="13"/>
      <c r="J6076" s="13"/>
      <c r="K6076" s="13"/>
      <c r="M6076" s="13"/>
      <c r="N6076" s="13"/>
    </row>
    <row r="6077" spans="1:14" ht="15.75" customHeight="1">
      <c r="A6077" s="2"/>
      <c r="B6077" s="2"/>
      <c r="C6077" s="2"/>
      <c r="G6077" s="13"/>
      <c r="I6077" s="13"/>
      <c r="J6077" s="13"/>
      <c r="K6077" s="13"/>
      <c r="M6077" s="13"/>
      <c r="N6077" s="13"/>
    </row>
    <row r="6078" spans="1:14" ht="15.75" customHeight="1">
      <c r="A6078" s="2"/>
      <c r="B6078" s="2"/>
      <c r="C6078" s="2"/>
      <c r="G6078" s="13"/>
      <c r="I6078" s="13"/>
      <c r="J6078" s="13"/>
      <c r="K6078" s="13"/>
      <c r="M6078" s="13"/>
      <c r="N6078" s="13"/>
    </row>
    <row r="6079" spans="1:14" ht="15.75" customHeight="1">
      <c r="A6079" s="2"/>
      <c r="B6079" s="2"/>
      <c r="C6079" s="2"/>
      <c r="G6079" s="13"/>
      <c r="I6079" s="13"/>
      <c r="J6079" s="13"/>
      <c r="K6079" s="13"/>
      <c r="M6079" s="13"/>
      <c r="N6079" s="13"/>
    </row>
    <row r="6080" spans="1:14" ht="15.75" customHeight="1">
      <c r="A6080" s="2"/>
      <c r="B6080" s="2"/>
      <c r="C6080" s="2"/>
      <c r="G6080" s="13"/>
      <c r="I6080" s="13"/>
      <c r="J6080" s="13"/>
      <c r="K6080" s="13"/>
      <c r="M6080" s="13"/>
      <c r="N6080" s="13"/>
    </row>
    <row r="6081" spans="1:14" ht="15.75" customHeight="1">
      <c r="A6081" s="2"/>
      <c r="B6081" s="2"/>
      <c r="C6081" s="2"/>
      <c r="G6081" s="13"/>
      <c r="I6081" s="13"/>
      <c r="J6081" s="13"/>
      <c r="K6081" s="13"/>
      <c r="M6081" s="13"/>
      <c r="N6081" s="13"/>
    </row>
    <row r="6082" spans="1:14" ht="15.75" customHeight="1">
      <c r="A6082" s="2"/>
      <c r="B6082" s="2"/>
      <c r="C6082" s="2"/>
      <c r="G6082" s="13"/>
      <c r="I6082" s="13"/>
      <c r="J6082" s="13"/>
      <c r="K6082" s="13"/>
      <c r="M6082" s="13"/>
      <c r="N6082" s="13"/>
    </row>
    <row r="6083" spans="1:14" ht="15.75" customHeight="1">
      <c r="A6083" s="2"/>
      <c r="B6083" s="2"/>
      <c r="C6083" s="2"/>
      <c r="G6083" s="13"/>
      <c r="I6083" s="13"/>
      <c r="J6083" s="13"/>
      <c r="K6083" s="13"/>
      <c r="M6083" s="13"/>
      <c r="N6083" s="13"/>
    </row>
    <row r="6084" spans="1:14" ht="15.75" customHeight="1">
      <c r="A6084" s="2"/>
      <c r="B6084" s="2"/>
      <c r="C6084" s="2"/>
      <c r="G6084" s="13"/>
      <c r="I6084" s="13"/>
      <c r="J6084" s="13"/>
      <c r="K6084" s="13"/>
      <c r="M6084" s="13"/>
      <c r="N6084" s="13"/>
    </row>
    <row r="6085" spans="1:14" ht="15.75" customHeight="1">
      <c r="A6085" s="2"/>
      <c r="B6085" s="2"/>
      <c r="C6085" s="2"/>
      <c r="G6085" s="13"/>
      <c r="I6085" s="13"/>
      <c r="J6085" s="13"/>
      <c r="K6085" s="13"/>
      <c r="M6085" s="13"/>
      <c r="N6085" s="13"/>
    </row>
    <row r="6086" spans="1:14" ht="15.75" customHeight="1">
      <c r="A6086" s="2"/>
      <c r="B6086" s="2"/>
      <c r="C6086" s="2"/>
      <c r="G6086" s="13"/>
      <c r="I6086" s="13"/>
      <c r="J6086" s="13"/>
      <c r="K6086" s="13"/>
      <c r="M6086" s="13"/>
      <c r="N6086" s="13"/>
    </row>
    <row r="6087" spans="1:14" ht="15.75" customHeight="1">
      <c r="A6087" s="2"/>
      <c r="B6087" s="2"/>
      <c r="C6087" s="2"/>
      <c r="G6087" s="13"/>
      <c r="I6087" s="13"/>
      <c r="J6087" s="13"/>
      <c r="K6087" s="13"/>
      <c r="M6087" s="13"/>
      <c r="N6087" s="13"/>
    </row>
    <row r="6088" spans="1:14" ht="15.75" customHeight="1">
      <c r="A6088" s="2"/>
      <c r="B6088" s="2"/>
      <c r="C6088" s="2"/>
      <c r="G6088" s="13"/>
      <c r="I6088" s="13"/>
      <c r="J6088" s="13"/>
      <c r="K6088" s="13"/>
      <c r="M6088" s="13"/>
      <c r="N6088" s="13"/>
    </row>
    <row r="6089" spans="1:14" ht="15.75" customHeight="1">
      <c r="A6089" s="2"/>
      <c r="B6089" s="2"/>
      <c r="C6089" s="2"/>
      <c r="G6089" s="13"/>
      <c r="I6089" s="13"/>
      <c r="J6089" s="13"/>
      <c r="K6089" s="13"/>
      <c r="M6089" s="13"/>
      <c r="N6089" s="13"/>
    </row>
    <row r="6090" spans="1:14" ht="15.75" customHeight="1">
      <c r="A6090" s="2"/>
      <c r="B6090" s="2"/>
      <c r="C6090" s="2"/>
      <c r="G6090" s="13"/>
      <c r="I6090" s="13"/>
      <c r="J6090" s="13"/>
      <c r="K6090" s="13"/>
      <c r="M6090" s="13"/>
      <c r="N6090" s="13"/>
    </row>
    <row r="6091" spans="1:14" ht="15.75" customHeight="1">
      <c r="A6091" s="2"/>
      <c r="B6091" s="2"/>
      <c r="C6091" s="2"/>
      <c r="G6091" s="13"/>
      <c r="I6091" s="13"/>
      <c r="J6091" s="13"/>
      <c r="K6091" s="13"/>
      <c r="M6091" s="13"/>
      <c r="N6091" s="13"/>
    </row>
    <row r="6092" spans="1:14" ht="15.75" customHeight="1">
      <c r="A6092" s="2"/>
      <c r="B6092" s="2"/>
      <c r="C6092" s="2"/>
      <c r="G6092" s="13"/>
      <c r="I6092" s="13"/>
      <c r="J6092" s="13"/>
      <c r="K6092" s="13"/>
      <c r="M6092" s="13"/>
      <c r="N6092" s="13"/>
    </row>
    <row r="6093" spans="1:14" ht="15.75" customHeight="1">
      <c r="A6093" s="2"/>
      <c r="B6093" s="2"/>
      <c r="C6093" s="2"/>
      <c r="G6093" s="13"/>
      <c r="I6093" s="13"/>
      <c r="J6093" s="13"/>
      <c r="K6093" s="13"/>
      <c r="M6093" s="13"/>
      <c r="N6093" s="13"/>
    </row>
    <row r="6094" spans="1:14" ht="15.75" customHeight="1">
      <c r="A6094" s="2"/>
      <c r="B6094" s="2"/>
      <c r="C6094" s="2"/>
      <c r="G6094" s="13"/>
      <c r="I6094" s="13"/>
      <c r="J6094" s="13"/>
      <c r="K6094" s="13"/>
      <c r="M6094" s="13"/>
      <c r="N6094" s="13"/>
    </row>
    <row r="6095" spans="1:14" ht="15.75" customHeight="1">
      <c r="A6095" s="2"/>
      <c r="B6095" s="2"/>
      <c r="C6095" s="2"/>
      <c r="G6095" s="13"/>
      <c r="I6095" s="13"/>
      <c r="J6095" s="13"/>
      <c r="K6095" s="13"/>
      <c r="M6095" s="13"/>
      <c r="N6095" s="13"/>
    </row>
    <row r="6096" spans="1:14" ht="15.75" customHeight="1">
      <c r="A6096" s="2"/>
      <c r="B6096" s="2"/>
      <c r="C6096" s="2"/>
      <c r="G6096" s="13"/>
      <c r="I6096" s="13"/>
      <c r="J6096" s="13"/>
      <c r="K6096" s="13"/>
      <c r="M6096" s="13"/>
      <c r="N6096" s="13"/>
    </row>
    <row r="6097" spans="1:14" ht="15.75" customHeight="1">
      <c r="A6097" s="2"/>
      <c r="B6097" s="2"/>
      <c r="C6097" s="2"/>
      <c r="G6097" s="13"/>
      <c r="I6097" s="13"/>
      <c r="J6097" s="13"/>
      <c r="K6097" s="13"/>
      <c r="M6097" s="13"/>
      <c r="N6097" s="13"/>
    </row>
    <row r="6098" spans="1:14" ht="15.75" customHeight="1">
      <c r="A6098" s="2"/>
      <c r="B6098" s="2"/>
      <c r="C6098" s="2"/>
      <c r="G6098" s="13"/>
      <c r="I6098" s="13"/>
      <c r="J6098" s="13"/>
      <c r="K6098" s="13"/>
      <c r="M6098" s="13"/>
      <c r="N6098" s="13"/>
    </row>
    <row r="6099" spans="1:14" ht="15.75" customHeight="1">
      <c r="A6099" s="2"/>
      <c r="B6099" s="2"/>
      <c r="C6099" s="2"/>
      <c r="G6099" s="13"/>
      <c r="I6099" s="13"/>
      <c r="J6099" s="13"/>
      <c r="K6099" s="13"/>
      <c r="M6099" s="13"/>
      <c r="N6099" s="13"/>
    </row>
    <row r="6100" spans="1:14" ht="15.75" customHeight="1">
      <c r="A6100" s="2"/>
      <c r="B6100" s="2"/>
      <c r="C6100" s="2"/>
      <c r="G6100" s="13"/>
      <c r="I6100" s="13"/>
      <c r="J6100" s="13"/>
      <c r="K6100" s="13"/>
      <c r="M6100" s="13"/>
      <c r="N6100" s="13"/>
    </row>
    <row r="6101" spans="1:14" ht="15.75" customHeight="1">
      <c r="A6101" s="2"/>
      <c r="B6101" s="2"/>
      <c r="C6101" s="2"/>
      <c r="G6101" s="13"/>
      <c r="I6101" s="13"/>
      <c r="J6101" s="13"/>
      <c r="K6101" s="13"/>
      <c r="M6101" s="13"/>
      <c r="N6101" s="13"/>
    </row>
    <row r="6102" spans="1:14" ht="15.75" customHeight="1">
      <c r="A6102" s="2"/>
      <c r="B6102" s="2"/>
      <c r="C6102" s="2"/>
      <c r="G6102" s="13"/>
      <c r="I6102" s="13"/>
      <c r="J6102" s="13"/>
      <c r="K6102" s="13"/>
      <c r="M6102" s="13"/>
      <c r="N6102" s="13"/>
    </row>
    <row r="6103" spans="1:14" ht="15.75" customHeight="1">
      <c r="A6103" s="2"/>
      <c r="B6103" s="2"/>
      <c r="C6103" s="2"/>
      <c r="G6103" s="13"/>
      <c r="I6103" s="13"/>
      <c r="J6103" s="13"/>
      <c r="K6103" s="13"/>
      <c r="M6103" s="13"/>
      <c r="N6103" s="13"/>
    </row>
    <row r="6104" spans="1:14" ht="15.75" customHeight="1">
      <c r="A6104" s="2"/>
      <c r="B6104" s="2"/>
      <c r="C6104" s="2"/>
      <c r="G6104" s="13"/>
      <c r="I6104" s="13"/>
      <c r="J6104" s="13"/>
      <c r="K6104" s="13"/>
      <c r="M6104" s="13"/>
      <c r="N6104" s="13"/>
    </row>
    <row r="6105" spans="1:14" ht="15.75" customHeight="1">
      <c r="A6105" s="2"/>
      <c r="B6105" s="2"/>
      <c r="C6105" s="2"/>
      <c r="G6105" s="13"/>
      <c r="I6105" s="13"/>
      <c r="J6105" s="13"/>
      <c r="K6105" s="13"/>
      <c r="M6105" s="13"/>
      <c r="N6105" s="13"/>
    </row>
    <row r="6106" spans="1:14" ht="15.75" customHeight="1">
      <c r="A6106" s="2"/>
      <c r="B6106" s="2"/>
      <c r="C6106" s="2"/>
      <c r="G6106" s="13"/>
      <c r="I6106" s="13"/>
      <c r="J6106" s="13"/>
      <c r="K6106" s="13"/>
      <c r="M6106" s="13"/>
      <c r="N6106" s="13"/>
    </row>
    <row r="6107" spans="1:14" ht="15.75" customHeight="1">
      <c r="A6107" s="2"/>
      <c r="B6107" s="2"/>
      <c r="C6107" s="2"/>
      <c r="G6107" s="13"/>
      <c r="I6107" s="13"/>
      <c r="J6107" s="13"/>
      <c r="K6107" s="13"/>
      <c r="M6107" s="13"/>
      <c r="N6107" s="13"/>
    </row>
    <row r="6108" spans="1:14" ht="15.75" customHeight="1">
      <c r="A6108" s="2"/>
      <c r="B6108" s="2"/>
      <c r="C6108" s="2"/>
      <c r="G6108" s="13"/>
      <c r="I6108" s="13"/>
      <c r="J6108" s="13"/>
      <c r="K6108" s="13"/>
      <c r="M6108" s="13"/>
      <c r="N6108" s="13"/>
    </row>
    <row r="6109" spans="1:14" ht="15.75" customHeight="1">
      <c r="A6109" s="2"/>
      <c r="B6109" s="2"/>
      <c r="C6109" s="2"/>
      <c r="G6109" s="13"/>
      <c r="I6109" s="13"/>
      <c r="J6109" s="13"/>
      <c r="K6109" s="13"/>
      <c r="M6109" s="13"/>
      <c r="N6109" s="13"/>
    </row>
    <row r="6110" spans="1:14" ht="15.75" customHeight="1">
      <c r="A6110" s="2"/>
      <c r="B6110" s="2"/>
      <c r="C6110" s="2"/>
      <c r="G6110" s="13"/>
      <c r="I6110" s="13"/>
      <c r="J6110" s="13"/>
      <c r="K6110" s="13"/>
      <c r="M6110" s="13"/>
      <c r="N6110" s="13"/>
    </row>
    <row r="6111" spans="1:14" ht="15.75" customHeight="1">
      <c r="A6111" s="2"/>
      <c r="B6111" s="2"/>
      <c r="C6111" s="2"/>
      <c r="G6111" s="13"/>
      <c r="I6111" s="13"/>
      <c r="J6111" s="13"/>
      <c r="K6111" s="13"/>
      <c r="M6111" s="13"/>
      <c r="N6111" s="13"/>
    </row>
    <row r="6112" spans="1:14" ht="15.75" customHeight="1">
      <c r="A6112" s="2"/>
      <c r="B6112" s="2"/>
      <c r="C6112" s="2"/>
      <c r="G6112" s="13"/>
      <c r="I6112" s="13"/>
      <c r="J6112" s="13"/>
      <c r="K6112" s="13"/>
      <c r="M6112" s="13"/>
      <c r="N6112" s="13"/>
    </row>
    <row r="6113" spans="1:14" ht="15.75" customHeight="1">
      <c r="A6113" s="2"/>
      <c r="B6113" s="2"/>
      <c r="C6113" s="2"/>
      <c r="G6113" s="13"/>
      <c r="I6113" s="13"/>
      <c r="J6113" s="13"/>
      <c r="K6113" s="13"/>
      <c r="M6113" s="13"/>
      <c r="N6113" s="13"/>
    </row>
    <row r="6114" spans="1:14" ht="15.75" customHeight="1">
      <c r="A6114" s="2"/>
      <c r="B6114" s="2"/>
      <c r="C6114" s="2"/>
      <c r="G6114" s="13"/>
      <c r="I6114" s="13"/>
      <c r="J6114" s="13"/>
      <c r="K6114" s="13"/>
      <c r="M6114" s="13"/>
      <c r="N6114" s="13"/>
    </row>
    <row r="6115" spans="1:14" ht="15.75" customHeight="1">
      <c r="A6115" s="2"/>
      <c r="B6115" s="2"/>
      <c r="C6115" s="2"/>
      <c r="G6115" s="13"/>
      <c r="I6115" s="13"/>
      <c r="J6115" s="13"/>
      <c r="K6115" s="13"/>
      <c r="M6115" s="13"/>
      <c r="N6115" s="13"/>
    </row>
    <row r="6116" spans="1:14" ht="15.75" customHeight="1">
      <c r="A6116" s="2"/>
      <c r="B6116" s="2"/>
      <c r="C6116" s="2"/>
      <c r="G6116" s="13"/>
      <c r="I6116" s="13"/>
      <c r="J6116" s="13"/>
      <c r="K6116" s="13"/>
      <c r="M6116" s="13"/>
      <c r="N6116" s="13"/>
    </row>
    <row r="6117" spans="1:14" ht="15.75" customHeight="1">
      <c r="A6117" s="2"/>
      <c r="B6117" s="2"/>
      <c r="C6117" s="2"/>
      <c r="G6117" s="13"/>
      <c r="I6117" s="13"/>
      <c r="J6117" s="13"/>
      <c r="K6117" s="13"/>
      <c r="M6117" s="13"/>
      <c r="N6117" s="13"/>
    </row>
    <row r="6118" spans="1:14" ht="15.75" customHeight="1">
      <c r="A6118" s="2"/>
      <c r="B6118" s="2"/>
      <c r="C6118" s="2"/>
      <c r="G6118" s="13"/>
      <c r="I6118" s="13"/>
      <c r="J6118" s="13"/>
      <c r="K6118" s="13"/>
      <c r="M6118" s="13"/>
      <c r="N6118" s="13"/>
    </row>
    <row r="6119" spans="1:14" ht="15.75" customHeight="1">
      <c r="A6119" s="2"/>
      <c r="B6119" s="2"/>
      <c r="C6119" s="2"/>
      <c r="G6119" s="13"/>
      <c r="I6119" s="13"/>
      <c r="J6119" s="13"/>
      <c r="K6119" s="13"/>
      <c r="M6119" s="13"/>
      <c r="N6119" s="13"/>
    </row>
    <row r="6120" spans="1:14" ht="15.75" customHeight="1">
      <c r="A6120" s="2"/>
      <c r="B6120" s="2"/>
      <c r="C6120" s="2"/>
      <c r="G6120" s="13"/>
      <c r="I6120" s="13"/>
      <c r="J6120" s="13"/>
      <c r="K6120" s="13"/>
      <c r="M6120" s="13"/>
      <c r="N6120" s="13"/>
    </row>
    <row r="6121" spans="1:14" ht="15.75" customHeight="1">
      <c r="A6121" s="2"/>
      <c r="B6121" s="2"/>
      <c r="C6121" s="2"/>
      <c r="G6121" s="13"/>
      <c r="I6121" s="13"/>
      <c r="J6121" s="13"/>
      <c r="K6121" s="13"/>
      <c r="M6121" s="13"/>
      <c r="N6121" s="13"/>
    </row>
    <row r="6122" spans="1:14" ht="15.75" customHeight="1">
      <c r="A6122" s="2"/>
      <c r="B6122" s="2"/>
      <c r="C6122" s="2"/>
      <c r="G6122" s="13"/>
      <c r="I6122" s="13"/>
      <c r="J6122" s="13"/>
      <c r="K6122" s="13"/>
      <c r="M6122" s="13"/>
      <c r="N6122" s="13"/>
    </row>
    <row r="6123" spans="1:14" ht="15.75" customHeight="1">
      <c r="A6123" s="2"/>
      <c r="B6123" s="2"/>
      <c r="C6123" s="2"/>
      <c r="G6123" s="13"/>
      <c r="I6123" s="13"/>
      <c r="J6123" s="13"/>
      <c r="K6123" s="13"/>
      <c r="M6123" s="13"/>
      <c r="N6123" s="13"/>
    </row>
    <row r="6124" spans="1:14" ht="15.75" customHeight="1">
      <c r="A6124" s="2"/>
      <c r="B6124" s="2"/>
      <c r="C6124" s="2"/>
      <c r="G6124" s="13"/>
      <c r="I6124" s="13"/>
      <c r="J6124" s="13"/>
      <c r="K6124" s="13"/>
      <c r="M6124" s="13"/>
      <c r="N6124" s="13"/>
    </row>
    <row r="6125" spans="1:14" ht="15.75" customHeight="1">
      <c r="A6125" s="2"/>
      <c r="B6125" s="2"/>
      <c r="C6125" s="2"/>
      <c r="G6125" s="13"/>
      <c r="I6125" s="13"/>
      <c r="J6125" s="13"/>
      <c r="K6125" s="13"/>
      <c r="M6125" s="13"/>
      <c r="N6125" s="13"/>
    </row>
    <row r="6126" spans="1:14" ht="15.75" customHeight="1">
      <c r="A6126" s="2"/>
      <c r="B6126" s="2"/>
      <c r="C6126" s="2"/>
      <c r="G6126" s="13"/>
      <c r="I6126" s="13"/>
      <c r="J6126" s="13"/>
      <c r="K6126" s="13"/>
      <c r="M6126" s="13"/>
      <c r="N6126" s="13"/>
    </row>
    <row r="6127" spans="1:14" ht="15.75" customHeight="1">
      <c r="A6127" s="2"/>
      <c r="B6127" s="2"/>
      <c r="C6127" s="2"/>
      <c r="G6127" s="13"/>
      <c r="I6127" s="13"/>
      <c r="J6127" s="13"/>
      <c r="K6127" s="13"/>
      <c r="M6127" s="13"/>
      <c r="N6127" s="13"/>
    </row>
    <row r="6128" spans="1:14" ht="15.75" customHeight="1">
      <c r="A6128" s="2"/>
      <c r="B6128" s="2"/>
      <c r="C6128" s="2"/>
      <c r="G6128" s="13"/>
      <c r="I6128" s="13"/>
      <c r="J6128" s="13"/>
      <c r="K6128" s="13"/>
      <c r="M6128" s="13"/>
      <c r="N6128" s="13"/>
    </row>
    <row r="6129" spans="1:14" ht="15.75" customHeight="1">
      <c r="A6129" s="2"/>
      <c r="B6129" s="2"/>
      <c r="C6129" s="2"/>
      <c r="G6129" s="13"/>
      <c r="I6129" s="13"/>
      <c r="J6129" s="13"/>
      <c r="K6129" s="13"/>
      <c r="M6129" s="13"/>
      <c r="N6129" s="13"/>
    </row>
    <row r="6130" spans="1:14" ht="15.75" customHeight="1">
      <c r="A6130" s="2"/>
      <c r="B6130" s="2"/>
      <c r="C6130" s="2"/>
      <c r="G6130" s="13"/>
      <c r="I6130" s="13"/>
      <c r="J6130" s="13"/>
      <c r="K6130" s="13"/>
      <c r="M6130" s="13"/>
      <c r="N6130" s="13"/>
    </row>
    <row r="6131" spans="1:14" ht="15.75" customHeight="1">
      <c r="A6131" s="2"/>
      <c r="B6131" s="2"/>
      <c r="C6131" s="2"/>
      <c r="G6131" s="13"/>
      <c r="I6131" s="13"/>
      <c r="J6131" s="13"/>
      <c r="K6131" s="13"/>
      <c r="M6131" s="13"/>
      <c r="N6131" s="13"/>
    </row>
    <row r="6132" spans="1:14" ht="15.75" customHeight="1">
      <c r="A6132" s="2"/>
      <c r="B6132" s="2"/>
      <c r="C6132" s="2"/>
      <c r="G6132" s="13"/>
      <c r="I6132" s="13"/>
      <c r="J6132" s="13"/>
      <c r="K6132" s="13"/>
      <c r="M6132" s="13"/>
      <c r="N6132" s="13"/>
    </row>
    <row r="6133" spans="1:14" ht="15.75" customHeight="1">
      <c r="A6133" s="2"/>
      <c r="B6133" s="2"/>
      <c r="C6133" s="2"/>
      <c r="G6133" s="13"/>
      <c r="I6133" s="13"/>
      <c r="J6133" s="13"/>
      <c r="K6133" s="13"/>
      <c r="M6133" s="13"/>
      <c r="N6133" s="13"/>
    </row>
    <row r="6134" spans="1:14" ht="15.75" customHeight="1">
      <c r="A6134" s="2"/>
      <c r="B6134" s="2"/>
      <c r="C6134" s="2"/>
      <c r="G6134" s="13"/>
      <c r="I6134" s="13"/>
      <c r="J6134" s="13"/>
      <c r="K6134" s="13"/>
      <c r="M6134" s="13"/>
      <c r="N6134" s="13"/>
    </row>
    <row r="6135" spans="1:14" ht="15.75" customHeight="1">
      <c r="A6135" s="2"/>
      <c r="B6135" s="2"/>
      <c r="C6135" s="2"/>
      <c r="G6135" s="13"/>
      <c r="I6135" s="13"/>
      <c r="J6135" s="13"/>
      <c r="K6135" s="13"/>
      <c r="M6135" s="13"/>
      <c r="N6135" s="13"/>
    </row>
    <row r="6136" spans="1:14" ht="15.75" customHeight="1">
      <c r="A6136" s="2"/>
      <c r="B6136" s="2"/>
      <c r="C6136" s="2"/>
      <c r="G6136" s="13"/>
      <c r="I6136" s="13"/>
      <c r="J6136" s="13"/>
      <c r="K6136" s="13"/>
      <c r="M6136" s="13"/>
      <c r="N6136" s="13"/>
    </row>
    <row r="6137" spans="1:14" ht="15.75" customHeight="1">
      <c r="A6137" s="2"/>
      <c r="B6137" s="2"/>
      <c r="C6137" s="2"/>
      <c r="G6137" s="13"/>
      <c r="I6137" s="13"/>
      <c r="J6137" s="13"/>
      <c r="K6137" s="13"/>
      <c r="M6137" s="13"/>
      <c r="N6137" s="13"/>
    </row>
    <row r="6138" spans="1:14" ht="15.75" customHeight="1">
      <c r="A6138" s="2"/>
      <c r="B6138" s="2"/>
      <c r="C6138" s="2"/>
      <c r="G6138" s="13"/>
      <c r="I6138" s="13"/>
      <c r="J6138" s="13"/>
      <c r="K6138" s="13"/>
      <c r="M6138" s="13"/>
      <c r="N6138" s="13"/>
    </row>
    <row r="6139" spans="1:14" ht="15.75" customHeight="1">
      <c r="A6139" s="2"/>
      <c r="B6139" s="2"/>
      <c r="C6139" s="2"/>
      <c r="G6139" s="13"/>
      <c r="I6139" s="13"/>
      <c r="J6139" s="13"/>
      <c r="K6139" s="13"/>
      <c r="M6139" s="13"/>
      <c r="N6139" s="13"/>
    </row>
    <row r="6140" spans="1:14" ht="15.75" customHeight="1">
      <c r="A6140" s="2"/>
      <c r="B6140" s="2"/>
      <c r="C6140" s="2"/>
      <c r="G6140" s="13"/>
      <c r="I6140" s="13"/>
      <c r="J6140" s="13"/>
      <c r="K6140" s="13"/>
      <c r="M6140" s="13"/>
      <c r="N6140" s="13"/>
    </row>
    <row r="6141" spans="1:14" ht="15.75" customHeight="1">
      <c r="A6141" s="2"/>
      <c r="B6141" s="2"/>
      <c r="C6141" s="2"/>
      <c r="G6141" s="13"/>
      <c r="I6141" s="13"/>
      <c r="J6141" s="13"/>
      <c r="K6141" s="13"/>
      <c r="M6141" s="13"/>
      <c r="N6141" s="13"/>
    </row>
    <row r="6142" spans="1:14" ht="15.75" customHeight="1">
      <c r="A6142" s="2"/>
      <c r="B6142" s="2"/>
      <c r="C6142" s="2"/>
      <c r="G6142" s="13"/>
      <c r="I6142" s="13"/>
      <c r="J6142" s="13"/>
      <c r="K6142" s="13"/>
      <c r="M6142" s="13"/>
      <c r="N6142" s="13"/>
    </row>
    <row r="6143" spans="1:14" ht="15.75" customHeight="1">
      <c r="A6143" s="2"/>
      <c r="B6143" s="2"/>
      <c r="C6143" s="2"/>
      <c r="G6143" s="13"/>
      <c r="I6143" s="13"/>
      <c r="J6143" s="13"/>
      <c r="K6143" s="13"/>
      <c r="M6143" s="13"/>
      <c r="N6143" s="13"/>
    </row>
    <row r="6144" spans="1:14" ht="15.75" customHeight="1">
      <c r="A6144" s="2"/>
      <c r="B6144" s="2"/>
      <c r="C6144" s="2"/>
      <c r="G6144" s="13"/>
      <c r="I6144" s="13"/>
      <c r="J6144" s="13"/>
      <c r="K6144" s="13"/>
      <c r="M6144" s="13"/>
      <c r="N6144" s="13"/>
    </row>
    <row r="6145" spans="1:14" ht="15.75" customHeight="1">
      <c r="A6145" s="2"/>
      <c r="B6145" s="2"/>
      <c r="C6145" s="2"/>
      <c r="G6145" s="13"/>
      <c r="I6145" s="13"/>
      <c r="J6145" s="13"/>
      <c r="K6145" s="13"/>
      <c r="M6145" s="13"/>
      <c r="N6145" s="13"/>
    </row>
    <row r="6146" spans="1:14" ht="15.75" customHeight="1">
      <c r="A6146" s="2"/>
      <c r="B6146" s="2"/>
      <c r="C6146" s="2"/>
      <c r="G6146" s="13"/>
      <c r="I6146" s="13"/>
      <c r="J6146" s="13"/>
      <c r="K6146" s="13"/>
      <c r="M6146" s="13"/>
      <c r="N6146" s="13"/>
    </row>
    <row r="6147" spans="1:14" ht="15.75" customHeight="1">
      <c r="A6147" s="2"/>
      <c r="B6147" s="2"/>
      <c r="C6147" s="2"/>
      <c r="G6147" s="13"/>
      <c r="I6147" s="13"/>
      <c r="J6147" s="13"/>
      <c r="K6147" s="13"/>
      <c r="M6147" s="13"/>
      <c r="N6147" s="13"/>
    </row>
    <row r="6148" spans="1:14" ht="15.75" customHeight="1">
      <c r="A6148" s="2"/>
      <c r="B6148" s="2"/>
      <c r="C6148" s="2"/>
      <c r="G6148" s="13"/>
      <c r="I6148" s="13"/>
      <c r="J6148" s="13"/>
      <c r="K6148" s="13"/>
      <c r="M6148" s="13"/>
      <c r="N6148" s="13"/>
    </row>
    <row r="6149" spans="1:14" ht="15.75" customHeight="1">
      <c r="A6149" s="2"/>
      <c r="B6149" s="2"/>
      <c r="C6149" s="2"/>
      <c r="G6149" s="13"/>
      <c r="I6149" s="13"/>
      <c r="J6149" s="13"/>
      <c r="K6149" s="13"/>
      <c r="M6149" s="13"/>
      <c r="N6149" s="13"/>
    </row>
    <row r="6150" spans="1:14" ht="15.75" customHeight="1">
      <c r="A6150" s="2"/>
      <c r="B6150" s="2"/>
      <c r="C6150" s="2"/>
      <c r="G6150" s="13"/>
      <c r="I6150" s="13"/>
      <c r="J6150" s="13"/>
      <c r="K6150" s="13"/>
      <c r="M6150" s="13"/>
      <c r="N6150" s="13"/>
    </row>
    <row r="6151" spans="1:14" ht="15.75" customHeight="1">
      <c r="A6151" s="2"/>
      <c r="B6151" s="2"/>
      <c r="C6151" s="2"/>
      <c r="G6151" s="13"/>
      <c r="I6151" s="13"/>
      <c r="J6151" s="13"/>
      <c r="K6151" s="13"/>
      <c r="M6151" s="13"/>
      <c r="N6151" s="13"/>
    </row>
    <row r="6152" spans="1:14" ht="15.75" customHeight="1">
      <c r="A6152" s="2"/>
      <c r="B6152" s="2"/>
      <c r="C6152" s="2"/>
      <c r="G6152" s="13"/>
      <c r="I6152" s="13"/>
      <c r="J6152" s="13"/>
      <c r="K6152" s="13"/>
      <c r="M6152" s="13"/>
      <c r="N6152" s="13"/>
    </row>
    <row r="6153" spans="1:14" ht="15.75" customHeight="1">
      <c r="A6153" s="2"/>
      <c r="B6153" s="2"/>
      <c r="C6153" s="2"/>
      <c r="G6153" s="13"/>
      <c r="I6153" s="13"/>
      <c r="J6153" s="13"/>
      <c r="K6153" s="13"/>
      <c r="M6153" s="13"/>
      <c r="N6153" s="13"/>
    </row>
    <row r="6154" spans="1:14" ht="15.75" customHeight="1">
      <c r="A6154" s="2"/>
      <c r="B6154" s="2"/>
      <c r="C6154" s="2"/>
      <c r="G6154" s="13"/>
      <c r="I6154" s="13"/>
      <c r="J6154" s="13"/>
      <c r="K6154" s="13"/>
      <c r="M6154" s="13"/>
      <c r="N6154" s="13"/>
    </row>
    <row r="6155" spans="1:14" ht="15.75" customHeight="1">
      <c r="A6155" s="2"/>
      <c r="B6155" s="2"/>
      <c r="C6155" s="2"/>
      <c r="G6155" s="13"/>
      <c r="I6155" s="13"/>
      <c r="J6155" s="13"/>
      <c r="K6155" s="13"/>
      <c r="M6155" s="13"/>
      <c r="N6155" s="13"/>
    </row>
    <row r="6156" spans="1:14" ht="15.75" customHeight="1">
      <c r="A6156" s="2"/>
      <c r="B6156" s="2"/>
      <c r="C6156" s="2"/>
      <c r="G6156" s="13"/>
      <c r="I6156" s="13"/>
      <c r="J6156" s="13"/>
      <c r="K6156" s="13"/>
      <c r="M6156" s="13"/>
      <c r="N6156" s="13"/>
    </row>
    <row r="6157" spans="1:14" ht="15.75" customHeight="1">
      <c r="A6157" s="2"/>
      <c r="B6157" s="2"/>
      <c r="C6157" s="2"/>
      <c r="G6157" s="13"/>
      <c r="I6157" s="13"/>
      <c r="J6157" s="13"/>
      <c r="K6157" s="13"/>
      <c r="M6157" s="13"/>
      <c r="N6157" s="13"/>
    </row>
    <row r="6158" spans="1:14" ht="15.75" customHeight="1">
      <c r="A6158" s="2"/>
      <c r="B6158" s="2"/>
      <c r="C6158" s="2"/>
      <c r="G6158" s="13"/>
      <c r="I6158" s="13"/>
      <c r="J6158" s="13"/>
      <c r="K6158" s="13"/>
      <c r="M6158" s="13"/>
      <c r="N6158" s="13"/>
    </row>
    <row r="6159" spans="1:14" ht="15.75" customHeight="1">
      <c r="A6159" s="2"/>
      <c r="B6159" s="2"/>
      <c r="C6159" s="2"/>
      <c r="G6159" s="13"/>
      <c r="I6159" s="13"/>
      <c r="J6159" s="13"/>
      <c r="K6159" s="13"/>
      <c r="M6159" s="13"/>
      <c r="N6159" s="13"/>
    </row>
    <row r="6160" spans="1:14" ht="15.75" customHeight="1">
      <c r="A6160" s="2"/>
      <c r="B6160" s="2"/>
      <c r="C6160" s="2"/>
      <c r="G6160" s="13"/>
      <c r="I6160" s="13"/>
      <c r="J6160" s="13"/>
      <c r="K6160" s="13"/>
      <c r="M6160" s="13"/>
      <c r="N6160" s="13"/>
    </row>
    <row r="6161" spans="1:14" ht="15.75" customHeight="1">
      <c r="A6161" s="2"/>
      <c r="B6161" s="2"/>
      <c r="C6161" s="2"/>
      <c r="G6161" s="13"/>
      <c r="I6161" s="13"/>
      <c r="J6161" s="13"/>
      <c r="K6161" s="13"/>
      <c r="M6161" s="13"/>
      <c r="N6161" s="13"/>
    </row>
    <row r="6162" spans="1:14" ht="15.75" customHeight="1">
      <c r="A6162" s="2"/>
      <c r="B6162" s="2"/>
      <c r="C6162" s="2"/>
      <c r="G6162" s="13"/>
      <c r="I6162" s="13"/>
      <c r="J6162" s="13"/>
      <c r="K6162" s="13"/>
      <c r="M6162" s="13"/>
      <c r="N6162" s="13"/>
    </row>
    <row r="6163" spans="1:14" ht="15.75" customHeight="1">
      <c r="A6163" s="2"/>
      <c r="B6163" s="2"/>
      <c r="C6163" s="2"/>
      <c r="G6163" s="13"/>
      <c r="I6163" s="13"/>
      <c r="J6163" s="13"/>
      <c r="K6163" s="13"/>
      <c r="M6163" s="13"/>
      <c r="N6163" s="13"/>
    </row>
    <row r="6164" spans="1:14" ht="15.75" customHeight="1">
      <c r="A6164" s="2"/>
      <c r="B6164" s="2"/>
      <c r="C6164" s="2"/>
      <c r="G6164" s="13"/>
      <c r="I6164" s="13"/>
      <c r="J6164" s="13"/>
      <c r="K6164" s="13"/>
      <c r="M6164" s="13"/>
      <c r="N6164" s="13"/>
    </row>
    <row r="6165" spans="1:14" ht="15.75" customHeight="1">
      <c r="A6165" s="2"/>
      <c r="B6165" s="2"/>
      <c r="C6165" s="2"/>
      <c r="G6165" s="13"/>
      <c r="I6165" s="13"/>
      <c r="J6165" s="13"/>
      <c r="K6165" s="13"/>
      <c r="M6165" s="13"/>
      <c r="N6165" s="13"/>
    </row>
    <row r="6166" spans="1:14" ht="15.75" customHeight="1">
      <c r="A6166" s="2"/>
      <c r="B6166" s="2"/>
      <c r="C6166" s="2"/>
      <c r="G6166" s="13"/>
      <c r="I6166" s="13"/>
      <c r="J6166" s="13"/>
      <c r="K6166" s="13"/>
      <c r="M6166" s="13"/>
      <c r="N6166" s="13"/>
    </row>
    <row r="6167" spans="1:14" ht="15.75" customHeight="1">
      <c r="A6167" s="2"/>
      <c r="B6167" s="2"/>
      <c r="C6167" s="2"/>
      <c r="G6167" s="13"/>
      <c r="I6167" s="13"/>
      <c r="J6167" s="13"/>
      <c r="K6167" s="13"/>
      <c r="M6167" s="13"/>
      <c r="N6167" s="13"/>
    </row>
    <row r="6168" spans="1:14" ht="15.75" customHeight="1">
      <c r="A6168" s="2"/>
      <c r="B6168" s="2"/>
      <c r="C6168" s="2"/>
      <c r="G6168" s="13"/>
      <c r="I6168" s="13"/>
      <c r="J6168" s="13"/>
      <c r="K6168" s="13"/>
      <c r="M6168" s="13"/>
      <c r="N6168" s="13"/>
    </row>
    <row r="6169" spans="1:14" ht="15.75" customHeight="1">
      <c r="A6169" s="2"/>
      <c r="B6169" s="2"/>
      <c r="C6169" s="2"/>
      <c r="G6169" s="13"/>
      <c r="I6169" s="13"/>
      <c r="J6169" s="13"/>
      <c r="K6169" s="13"/>
      <c r="M6169" s="13"/>
      <c r="N6169" s="13"/>
    </row>
    <row r="6170" spans="1:14" ht="15.75" customHeight="1">
      <c r="A6170" s="2"/>
      <c r="B6170" s="2"/>
      <c r="C6170" s="2"/>
      <c r="G6170" s="13"/>
      <c r="I6170" s="13"/>
      <c r="J6170" s="13"/>
      <c r="K6170" s="13"/>
      <c r="M6170" s="13"/>
      <c r="N6170" s="13"/>
    </row>
    <row r="6171" spans="1:14" ht="15.75" customHeight="1">
      <c r="A6171" s="2"/>
      <c r="B6171" s="2"/>
      <c r="C6171" s="2"/>
      <c r="G6171" s="13"/>
      <c r="I6171" s="13"/>
      <c r="J6171" s="13"/>
      <c r="K6171" s="13"/>
      <c r="M6171" s="13"/>
      <c r="N6171" s="13"/>
    </row>
    <row r="6172" spans="1:14" ht="15.75" customHeight="1">
      <c r="A6172" s="2"/>
      <c r="B6172" s="2"/>
      <c r="C6172" s="2"/>
      <c r="G6172" s="13"/>
      <c r="I6172" s="13"/>
      <c r="J6172" s="13"/>
      <c r="K6172" s="13"/>
      <c r="M6172" s="13"/>
      <c r="N6172" s="13"/>
    </row>
    <row r="6173" spans="1:14" ht="15.75" customHeight="1">
      <c r="A6173" s="2"/>
      <c r="B6173" s="2"/>
      <c r="C6173" s="2"/>
      <c r="G6173" s="13"/>
      <c r="I6173" s="13"/>
      <c r="J6173" s="13"/>
      <c r="K6173" s="13"/>
      <c r="M6173" s="13"/>
      <c r="N6173" s="13"/>
    </row>
    <row r="6174" spans="1:14" ht="15.75" customHeight="1">
      <c r="A6174" s="2"/>
      <c r="B6174" s="2"/>
      <c r="C6174" s="2"/>
      <c r="G6174" s="13"/>
      <c r="I6174" s="13"/>
      <c r="J6174" s="13"/>
      <c r="K6174" s="13"/>
      <c r="M6174" s="13"/>
      <c r="N6174" s="13"/>
    </row>
    <row r="6175" spans="1:14" ht="15.75" customHeight="1">
      <c r="A6175" s="2"/>
      <c r="B6175" s="2"/>
      <c r="C6175" s="2"/>
      <c r="G6175" s="13"/>
      <c r="I6175" s="13"/>
      <c r="J6175" s="13"/>
      <c r="K6175" s="13"/>
      <c r="M6175" s="13"/>
      <c r="N6175" s="13"/>
    </row>
    <row r="6176" spans="1:14" ht="15.75" customHeight="1">
      <c r="A6176" s="2"/>
      <c r="B6176" s="2"/>
      <c r="C6176" s="2"/>
      <c r="G6176" s="13"/>
      <c r="I6176" s="13"/>
      <c r="J6176" s="13"/>
      <c r="K6176" s="13"/>
      <c r="M6176" s="13"/>
      <c r="N6176" s="13"/>
    </row>
    <row r="6177" spans="1:14" ht="15.75" customHeight="1">
      <c r="A6177" s="2"/>
      <c r="B6177" s="2"/>
      <c r="C6177" s="2"/>
      <c r="G6177" s="13"/>
      <c r="I6177" s="13"/>
      <c r="J6177" s="13"/>
      <c r="K6177" s="13"/>
      <c r="M6177" s="13"/>
      <c r="N6177" s="13"/>
    </row>
    <row r="6178" spans="1:14" ht="15.75" customHeight="1">
      <c r="A6178" s="2"/>
      <c r="B6178" s="2"/>
      <c r="C6178" s="2"/>
      <c r="G6178" s="13"/>
      <c r="I6178" s="13"/>
      <c r="J6178" s="13"/>
      <c r="K6178" s="13"/>
      <c r="M6178" s="13"/>
      <c r="N6178" s="13"/>
    </row>
    <row r="6179" spans="1:14" ht="15.75" customHeight="1">
      <c r="A6179" s="2"/>
      <c r="B6179" s="2"/>
      <c r="C6179" s="2"/>
      <c r="G6179" s="13"/>
      <c r="I6179" s="13"/>
      <c r="J6179" s="13"/>
      <c r="K6179" s="13"/>
      <c r="M6179" s="13"/>
      <c r="N6179" s="13"/>
    </row>
    <row r="6180" spans="1:14" ht="15.75" customHeight="1">
      <c r="A6180" s="2"/>
      <c r="B6180" s="2"/>
      <c r="C6180" s="2"/>
      <c r="G6180" s="13"/>
      <c r="I6180" s="13"/>
      <c r="J6180" s="13"/>
      <c r="K6180" s="13"/>
      <c r="M6180" s="13"/>
      <c r="N6180" s="13"/>
    </row>
    <row r="6181" spans="1:14" ht="15.75" customHeight="1">
      <c r="A6181" s="2"/>
      <c r="B6181" s="2"/>
      <c r="C6181" s="2"/>
      <c r="G6181" s="13"/>
      <c r="I6181" s="13"/>
      <c r="J6181" s="13"/>
      <c r="K6181" s="13"/>
      <c r="M6181" s="13"/>
      <c r="N6181" s="13"/>
    </row>
    <row r="6182" spans="1:14" ht="15.75" customHeight="1">
      <c r="A6182" s="2"/>
      <c r="B6182" s="2"/>
      <c r="C6182" s="2"/>
      <c r="G6182" s="13"/>
      <c r="I6182" s="13"/>
      <c r="J6182" s="13"/>
      <c r="K6182" s="13"/>
      <c r="M6182" s="13"/>
      <c r="N6182" s="13"/>
    </row>
    <row r="6183" spans="1:14" ht="15.75" customHeight="1">
      <c r="A6183" s="2"/>
      <c r="B6183" s="2"/>
      <c r="C6183" s="2"/>
      <c r="G6183" s="13"/>
      <c r="I6183" s="13"/>
      <c r="J6183" s="13"/>
      <c r="K6183" s="13"/>
      <c r="M6183" s="13"/>
      <c r="N6183" s="13"/>
    </row>
    <row r="6184" spans="1:14" ht="15.75" customHeight="1">
      <c r="A6184" s="2"/>
      <c r="B6184" s="2"/>
      <c r="C6184" s="2"/>
      <c r="G6184" s="13"/>
      <c r="I6184" s="13"/>
      <c r="J6184" s="13"/>
      <c r="K6184" s="13"/>
      <c r="M6184" s="13"/>
      <c r="N6184" s="13"/>
    </row>
    <row r="6185" spans="1:14" ht="15.75" customHeight="1">
      <c r="A6185" s="2"/>
      <c r="B6185" s="2"/>
      <c r="C6185" s="2"/>
      <c r="G6185" s="13"/>
      <c r="I6185" s="13"/>
      <c r="J6185" s="13"/>
      <c r="K6185" s="13"/>
      <c r="M6185" s="13"/>
      <c r="N6185" s="13"/>
    </row>
    <row r="6186" spans="1:14" ht="15.75" customHeight="1">
      <c r="A6186" s="2"/>
      <c r="B6186" s="2"/>
      <c r="C6186" s="2"/>
      <c r="G6186" s="13"/>
      <c r="I6186" s="13"/>
      <c r="J6186" s="13"/>
      <c r="K6186" s="13"/>
      <c r="M6186" s="13"/>
      <c r="N6186" s="13"/>
    </row>
    <row r="6187" spans="1:14" ht="15.75" customHeight="1">
      <c r="A6187" s="2"/>
      <c r="B6187" s="2"/>
      <c r="C6187" s="2"/>
      <c r="G6187" s="13"/>
      <c r="I6187" s="13"/>
      <c r="J6187" s="13"/>
      <c r="K6187" s="13"/>
      <c r="M6187" s="13"/>
      <c r="N6187" s="13"/>
    </row>
    <row r="6188" spans="1:14" ht="15.75" customHeight="1">
      <c r="A6188" s="2"/>
      <c r="B6188" s="2"/>
      <c r="C6188" s="2"/>
      <c r="G6188" s="13"/>
      <c r="I6188" s="13"/>
      <c r="J6188" s="13"/>
      <c r="K6188" s="13"/>
      <c r="M6188" s="13"/>
      <c r="N6188" s="13"/>
    </row>
    <row r="6189" spans="1:14" ht="15.75" customHeight="1">
      <c r="A6189" s="2"/>
      <c r="B6189" s="2"/>
      <c r="C6189" s="2"/>
      <c r="G6189" s="13"/>
      <c r="I6189" s="13"/>
      <c r="J6189" s="13"/>
      <c r="K6189" s="13"/>
      <c r="M6189" s="13"/>
      <c r="N6189" s="13"/>
    </row>
    <row r="6190" spans="1:14" ht="15.75" customHeight="1">
      <c r="A6190" s="2"/>
      <c r="B6190" s="2"/>
      <c r="C6190" s="2"/>
      <c r="G6190" s="13"/>
      <c r="I6190" s="13"/>
      <c r="J6190" s="13"/>
      <c r="K6190" s="13"/>
      <c r="M6190" s="13"/>
      <c r="N6190" s="13"/>
    </row>
    <row r="6191" spans="1:14" ht="15.75" customHeight="1">
      <c r="A6191" s="2"/>
      <c r="B6191" s="2"/>
      <c r="C6191" s="2"/>
      <c r="G6191" s="13"/>
      <c r="I6191" s="13"/>
      <c r="J6191" s="13"/>
      <c r="K6191" s="13"/>
      <c r="M6191" s="13"/>
      <c r="N6191" s="13"/>
    </row>
    <row r="6192" spans="1:14" ht="15.75" customHeight="1">
      <c r="A6192" s="2"/>
      <c r="B6192" s="2"/>
      <c r="C6192" s="2"/>
      <c r="G6192" s="13"/>
      <c r="I6192" s="13"/>
      <c r="J6192" s="13"/>
      <c r="K6192" s="13"/>
      <c r="M6192" s="13"/>
      <c r="N6192" s="13"/>
    </row>
    <row r="6193" spans="1:14" ht="15.75" customHeight="1">
      <c r="A6193" s="2"/>
      <c r="B6193" s="2"/>
      <c r="C6193" s="2"/>
      <c r="G6193" s="13"/>
      <c r="I6193" s="13"/>
      <c r="J6193" s="13"/>
      <c r="K6193" s="13"/>
      <c r="M6193" s="13"/>
      <c r="N6193" s="13"/>
    </row>
    <row r="6194" spans="1:14" ht="15.75" customHeight="1">
      <c r="A6194" s="2"/>
      <c r="B6194" s="2"/>
      <c r="C6194" s="2"/>
      <c r="G6194" s="13"/>
      <c r="I6194" s="13"/>
      <c r="J6194" s="13"/>
      <c r="K6194" s="13"/>
      <c r="M6194" s="13"/>
      <c r="N6194" s="13"/>
    </row>
    <row r="6195" spans="1:14" ht="15.75" customHeight="1">
      <c r="A6195" s="2"/>
      <c r="B6195" s="2"/>
      <c r="C6195" s="2"/>
      <c r="G6195" s="13"/>
      <c r="I6195" s="13"/>
      <c r="J6195" s="13"/>
      <c r="K6195" s="13"/>
      <c r="M6195" s="13"/>
      <c r="N6195" s="13"/>
    </row>
    <row r="6196" spans="1:14" ht="15.75" customHeight="1">
      <c r="A6196" s="2"/>
      <c r="B6196" s="2"/>
      <c r="C6196" s="2"/>
      <c r="G6196" s="13"/>
      <c r="I6196" s="13"/>
      <c r="J6196" s="13"/>
      <c r="K6196" s="13"/>
      <c r="M6196" s="13"/>
      <c r="N6196" s="13"/>
    </row>
    <row r="6197" spans="1:14" ht="15.75" customHeight="1">
      <c r="A6197" s="2"/>
      <c r="B6197" s="2"/>
      <c r="C6197" s="2"/>
      <c r="G6197" s="13"/>
      <c r="I6197" s="13"/>
      <c r="J6197" s="13"/>
      <c r="K6197" s="13"/>
      <c r="M6197" s="13"/>
      <c r="N6197" s="13"/>
    </row>
    <row r="6198" spans="1:14" ht="15.75" customHeight="1">
      <c r="A6198" s="2"/>
      <c r="B6198" s="2"/>
      <c r="C6198" s="2"/>
      <c r="G6198" s="13"/>
      <c r="I6198" s="13"/>
      <c r="J6198" s="13"/>
      <c r="K6198" s="13"/>
      <c r="M6198" s="13"/>
      <c r="N6198" s="13"/>
    </row>
    <row r="6199" spans="1:14" ht="15.75" customHeight="1">
      <c r="A6199" s="2"/>
      <c r="B6199" s="2"/>
      <c r="C6199" s="2"/>
      <c r="G6199" s="13"/>
      <c r="I6199" s="13"/>
      <c r="J6199" s="13"/>
      <c r="K6199" s="13"/>
      <c r="M6199" s="13"/>
      <c r="N6199" s="13"/>
    </row>
    <row r="6200" spans="1:14" ht="15.75" customHeight="1">
      <c r="A6200" s="2"/>
      <c r="B6200" s="2"/>
      <c r="C6200" s="2"/>
      <c r="G6200" s="13"/>
      <c r="I6200" s="13"/>
      <c r="J6200" s="13"/>
      <c r="K6200" s="13"/>
      <c r="M6200" s="13"/>
      <c r="N6200" s="13"/>
    </row>
    <row r="6201" spans="1:14" ht="15.75" customHeight="1">
      <c r="A6201" s="2"/>
      <c r="B6201" s="2"/>
      <c r="C6201" s="2"/>
      <c r="G6201" s="13"/>
      <c r="I6201" s="13"/>
      <c r="J6201" s="13"/>
      <c r="K6201" s="13"/>
      <c r="M6201" s="13"/>
      <c r="N6201" s="13"/>
    </row>
    <row r="6202" spans="1:14" ht="15.75" customHeight="1">
      <c r="A6202" s="2"/>
      <c r="B6202" s="2"/>
      <c r="C6202" s="2"/>
      <c r="G6202" s="13"/>
      <c r="I6202" s="13"/>
      <c r="J6202" s="13"/>
      <c r="K6202" s="13"/>
      <c r="M6202" s="13"/>
      <c r="N6202" s="13"/>
    </row>
    <row r="6203" spans="1:14" ht="15.75" customHeight="1">
      <c r="A6203" s="2"/>
      <c r="B6203" s="2"/>
      <c r="C6203" s="2"/>
      <c r="G6203" s="13"/>
      <c r="I6203" s="13"/>
      <c r="J6203" s="13"/>
      <c r="K6203" s="13"/>
      <c r="M6203" s="13"/>
      <c r="N6203" s="13"/>
    </row>
    <row r="6204" spans="1:14" ht="15.75" customHeight="1">
      <c r="A6204" s="2"/>
      <c r="B6204" s="2"/>
      <c r="C6204" s="2"/>
      <c r="G6204" s="13"/>
      <c r="I6204" s="13"/>
      <c r="J6204" s="13"/>
      <c r="K6204" s="13"/>
      <c r="M6204" s="13"/>
      <c r="N6204" s="13"/>
    </row>
    <row r="6205" spans="1:14" ht="15.75" customHeight="1">
      <c r="A6205" s="2"/>
      <c r="B6205" s="2"/>
      <c r="C6205" s="2"/>
      <c r="G6205" s="13"/>
      <c r="I6205" s="13"/>
      <c r="J6205" s="13"/>
      <c r="K6205" s="13"/>
      <c r="M6205" s="13"/>
      <c r="N6205" s="13"/>
    </row>
    <row r="6206" spans="1:14" ht="15.75" customHeight="1">
      <c r="A6206" s="2"/>
      <c r="B6206" s="2"/>
      <c r="C6206" s="2"/>
      <c r="G6206" s="13"/>
      <c r="I6206" s="13"/>
      <c r="J6206" s="13"/>
      <c r="K6206" s="13"/>
      <c r="M6206" s="13"/>
      <c r="N6206" s="13"/>
    </row>
    <row r="6207" spans="1:14" ht="15.75" customHeight="1">
      <c r="A6207" s="2"/>
      <c r="B6207" s="2"/>
      <c r="C6207" s="2"/>
      <c r="G6207" s="13"/>
      <c r="I6207" s="13"/>
      <c r="J6207" s="13"/>
      <c r="K6207" s="13"/>
      <c r="M6207" s="13"/>
      <c r="N6207" s="13"/>
    </row>
    <row r="6208" spans="1:14" ht="15.75" customHeight="1">
      <c r="A6208" s="2"/>
      <c r="B6208" s="2"/>
      <c r="C6208" s="2"/>
      <c r="G6208" s="13"/>
      <c r="I6208" s="13"/>
      <c r="J6208" s="13"/>
      <c r="K6208" s="13"/>
      <c r="M6208" s="13"/>
      <c r="N6208" s="13"/>
    </row>
    <row r="6209" spans="1:14" ht="15.75" customHeight="1">
      <c r="A6209" s="2"/>
      <c r="B6209" s="2"/>
      <c r="C6209" s="2"/>
      <c r="G6209" s="13"/>
      <c r="I6209" s="13"/>
      <c r="J6209" s="13"/>
      <c r="K6209" s="13"/>
      <c r="M6209" s="13"/>
      <c r="N6209" s="13"/>
    </row>
    <row r="6210" spans="1:14" ht="15.75" customHeight="1">
      <c r="A6210" s="2"/>
      <c r="B6210" s="2"/>
      <c r="C6210" s="2"/>
      <c r="G6210" s="13"/>
      <c r="I6210" s="13"/>
      <c r="J6210" s="13"/>
      <c r="K6210" s="13"/>
      <c r="M6210" s="13"/>
      <c r="N6210" s="13"/>
    </row>
    <row r="6211" spans="1:14" ht="15.75" customHeight="1">
      <c r="A6211" s="2"/>
      <c r="B6211" s="2"/>
      <c r="C6211" s="2"/>
      <c r="G6211" s="13"/>
      <c r="I6211" s="13"/>
      <c r="J6211" s="13"/>
      <c r="K6211" s="13"/>
      <c r="M6211" s="13"/>
      <c r="N6211" s="13"/>
    </row>
    <row r="6212" spans="1:14" ht="15.75" customHeight="1">
      <c r="A6212" s="2"/>
      <c r="B6212" s="2"/>
      <c r="C6212" s="2"/>
      <c r="G6212" s="13"/>
      <c r="I6212" s="13"/>
      <c r="J6212" s="13"/>
      <c r="K6212" s="13"/>
      <c r="M6212" s="13"/>
      <c r="N6212" s="13"/>
    </row>
    <row r="6213" spans="1:14" ht="15.75" customHeight="1">
      <c r="A6213" s="2"/>
      <c r="B6213" s="2"/>
      <c r="C6213" s="2"/>
      <c r="G6213" s="13"/>
      <c r="I6213" s="13"/>
      <c r="J6213" s="13"/>
      <c r="K6213" s="13"/>
      <c r="M6213" s="13"/>
      <c r="N6213" s="13"/>
    </row>
    <row r="6214" spans="1:14" ht="15.75" customHeight="1">
      <c r="A6214" s="2"/>
      <c r="B6214" s="2"/>
      <c r="C6214" s="2"/>
      <c r="G6214" s="13"/>
      <c r="I6214" s="13"/>
      <c r="J6214" s="13"/>
      <c r="K6214" s="13"/>
      <c r="M6214" s="13"/>
      <c r="N6214" s="13"/>
    </row>
    <row r="6215" spans="1:14" ht="15.75" customHeight="1">
      <c r="A6215" s="2"/>
      <c r="B6215" s="2"/>
      <c r="C6215" s="2"/>
      <c r="G6215" s="13"/>
      <c r="I6215" s="13"/>
      <c r="J6215" s="13"/>
      <c r="K6215" s="13"/>
      <c r="M6215" s="13"/>
      <c r="N6215" s="13"/>
    </row>
    <row r="6216" spans="1:14" ht="15.75" customHeight="1">
      <c r="A6216" s="2"/>
      <c r="B6216" s="2"/>
      <c r="C6216" s="2"/>
      <c r="G6216" s="13"/>
      <c r="I6216" s="13"/>
      <c r="J6216" s="13"/>
      <c r="K6216" s="13"/>
      <c r="M6216" s="13"/>
      <c r="N6216" s="13"/>
    </row>
    <row r="6217" spans="1:14" ht="15.75" customHeight="1">
      <c r="A6217" s="2"/>
      <c r="B6217" s="2"/>
      <c r="C6217" s="2"/>
      <c r="G6217" s="13"/>
      <c r="I6217" s="13"/>
      <c r="J6217" s="13"/>
      <c r="K6217" s="13"/>
      <c r="M6217" s="13"/>
      <c r="N6217" s="13"/>
    </row>
    <row r="6218" spans="1:14" ht="15.75" customHeight="1">
      <c r="A6218" s="2"/>
      <c r="B6218" s="2"/>
      <c r="C6218" s="2"/>
      <c r="G6218" s="13"/>
      <c r="I6218" s="13"/>
      <c r="J6218" s="13"/>
      <c r="K6218" s="13"/>
      <c r="M6218" s="13"/>
      <c r="N6218" s="13"/>
    </row>
    <row r="6219" spans="1:14" ht="15.75" customHeight="1">
      <c r="A6219" s="2"/>
      <c r="B6219" s="2"/>
      <c r="C6219" s="2"/>
      <c r="G6219" s="13"/>
      <c r="I6219" s="13"/>
      <c r="J6219" s="13"/>
      <c r="K6219" s="13"/>
      <c r="M6219" s="13"/>
      <c r="N6219" s="13"/>
    </row>
    <row r="6220" spans="1:14" ht="15.75" customHeight="1">
      <c r="A6220" s="2"/>
      <c r="B6220" s="2"/>
      <c r="C6220" s="2"/>
      <c r="G6220" s="13"/>
      <c r="I6220" s="13"/>
      <c r="J6220" s="13"/>
      <c r="K6220" s="13"/>
      <c r="M6220" s="13"/>
      <c r="N6220" s="13"/>
    </row>
    <row r="6221" spans="1:14" ht="15.75" customHeight="1">
      <c r="A6221" s="2"/>
      <c r="B6221" s="2"/>
      <c r="C6221" s="2"/>
      <c r="G6221" s="13"/>
      <c r="I6221" s="13"/>
      <c r="J6221" s="13"/>
      <c r="K6221" s="13"/>
      <c r="M6221" s="13"/>
      <c r="N6221" s="13"/>
    </row>
    <row r="6222" spans="1:14" ht="15.75" customHeight="1">
      <c r="A6222" s="2"/>
      <c r="B6222" s="2"/>
      <c r="C6222" s="2"/>
      <c r="G6222" s="13"/>
      <c r="I6222" s="13"/>
      <c r="J6222" s="13"/>
      <c r="K6222" s="13"/>
      <c r="M6222" s="13"/>
      <c r="N6222" s="13"/>
    </row>
    <row r="6223" spans="1:14" ht="15.75" customHeight="1">
      <c r="A6223" s="2"/>
      <c r="B6223" s="2"/>
      <c r="C6223" s="2"/>
      <c r="G6223" s="13"/>
      <c r="I6223" s="13"/>
      <c r="J6223" s="13"/>
      <c r="K6223" s="13"/>
      <c r="M6223" s="13"/>
      <c r="N6223" s="13"/>
    </row>
    <row r="6224" spans="1:14" ht="15.75" customHeight="1">
      <c r="A6224" s="2"/>
      <c r="B6224" s="2"/>
      <c r="C6224" s="2"/>
      <c r="G6224" s="13"/>
      <c r="I6224" s="13"/>
      <c r="J6224" s="13"/>
      <c r="K6224" s="13"/>
      <c r="M6224" s="13"/>
      <c r="N6224" s="13"/>
    </row>
    <row r="6225" spans="1:14" ht="15.75" customHeight="1">
      <c r="A6225" s="2"/>
      <c r="B6225" s="2"/>
      <c r="C6225" s="2"/>
      <c r="G6225" s="13"/>
      <c r="I6225" s="13"/>
      <c r="J6225" s="13"/>
      <c r="K6225" s="13"/>
      <c r="M6225" s="13"/>
      <c r="N6225" s="13"/>
    </row>
    <row r="6226" spans="1:14" ht="15.75" customHeight="1">
      <c r="A6226" s="2"/>
      <c r="B6226" s="2"/>
      <c r="C6226" s="2"/>
      <c r="G6226" s="13"/>
      <c r="I6226" s="13"/>
      <c r="J6226" s="13"/>
      <c r="K6226" s="13"/>
      <c r="M6226" s="13"/>
      <c r="N6226" s="13"/>
    </row>
    <row r="6227" spans="1:14" ht="15.75" customHeight="1">
      <c r="A6227" s="2"/>
      <c r="B6227" s="2"/>
      <c r="C6227" s="2"/>
      <c r="G6227" s="13"/>
      <c r="I6227" s="13"/>
      <c r="J6227" s="13"/>
      <c r="K6227" s="13"/>
      <c r="M6227" s="13"/>
      <c r="N6227" s="13"/>
    </row>
    <row r="6228" spans="1:14" ht="15.75" customHeight="1">
      <c r="A6228" s="2"/>
      <c r="B6228" s="2"/>
      <c r="C6228" s="2"/>
      <c r="G6228" s="13"/>
      <c r="I6228" s="13"/>
      <c r="J6228" s="13"/>
      <c r="K6228" s="13"/>
      <c r="M6228" s="13"/>
      <c r="N6228" s="13"/>
    </row>
    <row r="6229" spans="1:14" ht="15.75" customHeight="1">
      <c r="A6229" s="2"/>
      <c r="B6229" s="2"/>
      <c r="C6229" s="2"/>
      <c r="G6229" s="13"/>
      <c r="I6229" s="13"/>
      <c r="J6229" s="13"/>
      <c r="K6229" s="13"/>
      <c r="M6229" s="13"/>
      <c r="N6229" s="13"/>
    </row>
    <row r="6230" spans="1:14" ht="15.75" customHeight="1">
      <c r="A6230" s="2"/>
      <c r="B6230" s="2"/>
      <c r="C6230" s="2"/>
      <c r="G6230" s="13"/>
      <c r="I6230" s="13"/>
      <c r="J6230" s="13"/>
      <c r="K6230" s="13"/>
      <c r="M6230" s="13"/>
      <c r="N6230" s="13"/>
    </row>
    <row r="6231" spans="1:14" ht="15.75" customHeight="1">
      <c r="A6231" s="2"/>
      <c r="B6231" s="2"/>
      <c r="C6231" s="2"/>
      <c r="G6231" s="13"/>
      <c r="I6231" s="13"/>
      <c r="J6231" s="13"/>
      <c r="K6231" s="13"/>
      <c r="M6231" s="13"/>
      <c r="N6231" s="13"/>
    </row>
    <row r="6232" spans="1:14" ht="15.75" customHeight="1">
      <c r="A6232" s="2"/>
      <c r="B6232" s="2"/>
      <c r="C6232" s="2"/>
      <c r="G6232" s="13"/>
      <c r="I6232" s="13"/>
      <c r="J6232" s="13"/>
      <c r="K6232" s="13"/>
      <c r="M6232" s="13"/>
      <c r="N6232" s="13"/>
    </row>
    <row r="6233" spans="1:14" ht="15.75" customHeight="1">
      <c r="A6233" s="2"/>
      <c r="B6233" s="2"/>
      <c r="C6233" s="2"/>
      <c r="G6233" s="13"/>
      <c r="I6233" s="13"/>
      <c r="J6233" s="13"/>
      <c r="K6233" s="13"/>
      <c r="M6233" s="13"/>
      <c r="N6233" s="13"/>
    </row>
    <row r="6234" spans="1:14" ht="15.75" customHeight="1">
      <c r="A6234" s="2"/>
      <c r="B6234" s="2"/>
      <c r="C6234" s="2"/>
      <c r="G6234" s="13"/>
      <c r="I6234" s="13"/>
      <c r="J6234" s="13"/>
      <c r="K6234" s="13"/>
      <c r="M6234" s="13"/>
      <c r="N6234" s="13"/>
    </row>
    <row r="6235" spans="1:14" ht="15.75" customHeight="1">
      <c r="A6235" s="2"/>
      <c r="B6235" s="2"/>
      <c r="C6235" s="2"/>
      <c r="G6235" s="13"/>
      <c r="I6235" s="13"/>
      <c r="J6235" s="13"/>
      <c r="K6235" s="13"/>
      <c r="M6235" s="13"/>
      <c r="N6235" s="13"/>
    </row>
    <row r="6236" spans="1:14" ht="15.75" customHeight="1">
      <c r="A6236" s="2"/>
      <c r="B6236" s="2"/>
      <c r="C6236" s="2"/>
      <c r="G6236" s="13"/>
      <c r="I6236" s="13"/>
      <c r="J6236" s="13"/>
      <c r="K6236" s="13"/>
      <c r="M6236" s="13"/>
      <c r="N6236" s="13"/>
    </row>
    <row r="6237" spans="1:14" ht="15.75" customHeight="1">
      <c r="A6237" s="2"/>
      <c r="B6237" s="2"/>
      <c r="C6237" s="2"/>
      <c r="G6237" s="13"/>
      <c r="I6237" s="13"/>
      <c r="J6237" s="13"/>
      <c r="K6237" s="13"/>
      <c r="M6237" s="13"/>
      <c r="N6237" s="13"/>
    </row>
    <row r="6238" spans="1:14" ht="15.75" customHeight="1">
      <c r="A6238" s="2"/>
      <c r="B6238" s="2"/>
      <c r="C6238" s="2"/>
      <c r="G6238" s="13"/>
      <c r="I6238" s="13"/>
      <c r="J6238" s="13"/>
      <c r="K6238" s="13"/>
      <c r="M6238" s="13"/>
      <c r="N6238" s="13"/>
    </row>
    <row r="6239" spans="1:14" ht="15.75" customHeight="1">
      <c r="A6239" s="2"/>
      <c r="B6239" s="2"/>
      <c r="C6239" s="2"/>
      <c r="G6239" s="13"/>
      <c r="I6239" s="13"/>
      <c r="J6239" s="13"/>
      <c r="K6239" s="13"/>
      <c r="M6239" s="13"/>
      <c r="N6239" s="13"/>
    </row>
    <row r="6240" spans="1:14" ht="15.75" customHeight="1">
      <c r="A6240" s="2"/>
      <c r="B6240" s="2"/>
      <c r="C6240" s="2"/>
      <c r="G6240" s="13"/>
      <c r="I6240" s="13"/>
      <c r="J6240" s="13"/>
      <c r="K6240" s="13"/>
      <c r="M6240" s="13"/>
      <c r="N6240" s="13"/>
    </row>
    <row r="6241" spans="1:14" ht="15.75" customHeight="1">
      <c r="A6241" s="2"/>
      <c r="B6241" s="2"/>
      <c r="C6241" s="2"/>
      <c r="G6241" s="13"/>
      <c r="I6241" s="13"/>
      <c r="J6241" s="13"/>
      <c r="K6241" s="13"/>
      <c r="M6241" s="13"/>
      <c r="N6241" s="13"/>
    </row>
    <row r="6242" spans="1:14" ht="15.75" customHeight="1">
      <c r="A6242" s="2"/>
      <c r="B6242" s="2"/>
      <c r="C6242" s="2"/>
      <c r="G6242" s="13"/>
      <c r="I6242" s="13"/>
      <c r="J6242" s="13"/>
      <c r="K6242" s="13"/>
      <c r="M6242" s="13"/>
      <c r="N6242" s="13"/>
    </row>
    <row r="6243" spans="1:14" ht="15.75" customHeight="1">
      <c r="A6243" s="2"/>
      <c r="B6243" s="2"/>
      <c r="C6243" s="2"/>
      <c r="G6243" s="13"/>
      <c r="I6243" s="13"/>
      <c r="J6243" s="13"/>
      <c r="K6243" s="13"/>
      <c r="M6243" s="13"/>
      <c r="N6243" s="13"/>
    </row>
    <row r="6244" spans="1:14" ht="15.75" customHeight="1">
      <c r="A6244" s="2"/>
      <c r="B6244" s="2"/>
      <c r="C6244" s="2"/>
      <c r="G6244" s="13"/>
      <c r="I6244" s="13"/>
      <c r="J6244" s="13"/>
      <c r="K6244" s="13"/>
      <c r="M6244" s="13"/>
      <c r="N6244" s="13"/>
    </row>
    <row r="6245" spans="1:14" ht="15.75" customHeight="1">
      <c r="A6245" s="2"/>
      <c r="B6245" s="2"/>
      <c r="C6245" s="2"/>
      <c r="G6245" s="13"/>
      <c r="I6245" s="13"/>
      <c r="J6245" s="13"/>
      <c r="K6245" s="13"/>
      <c r="M6245" s="13"/>
      <c r="N6245" s="13"/>
    </row>
    <row r="6246" spans="1:14" ht="15.75" customHeight="1">
      <c r="A6246" s="2"/>
      <c r="B6246" s="2"/>
      <c r="C6246" s="2"/>
      <c r="G6246" s="13"/>
      <c r="I6246" s="13"/>
      <c r="J6246" s="13"/>
      <c r="K6246" s="13"/>
      <c r="M6246" s="13"/>
      <c r="N6246" s="13"/>
    </row>
    <row r="6247" spans="1:14" ht="15.75" customHeight="1">
      <c r="A6247" s="2"/>
      <c r="B6247" s="2"/>
      <c r="C6247" s="2"/>
      <c r="G6247" s="13"/>
      <c r="I6247" s="13"/>
      <c r="J6247" s="13"/>
      <c r="K6247" s="13"/>
      <c r="M6247" s="13"/>
      <c r="N6247" s="13"/>
    </row>
    <row r="6248" spans="1:14" ht="15.75" customHeight="1">
      <c r="A6248" s="2"/>
      <c r="B6248" s="2"/>
      <c r="C6248" s="2"/>
      <c r="G6248" s="13"/>
      <c r="I6248" s="13"/>
      <c r="J6248" s="13"/>
      <c r="K6248" s="13"/>
      <c r="M6248" s="13"/>
      <c r="N6248" s="13"/>
    </row>
    <row r="6249" spans="1:14" ht="15.75" customHeight="1">
      <c r="A6249" s="2"/>
      <c r="B6249" s="2"/>
      <c r="C6249" s="2"/>
      <c r="G6249" s="13"/>
      <c r="I6249" s="13"/>
      <c r="J6249" s="13"/>
      <c r="K6249" s="13"/>
      <c r="M6249" s="13"/>
      <c r="N6249" s="13"/>
    </row>
    <row r="6250" spans="1:14" ht="15.75" customHeight="1">
      <c r="A6250" s="2"/>
      <c r="B6250" s="2"/>
      <c r="C6250" s="2"/>
      <c r="G6250" s="13"/>
      <c r="I6250" s="13"/>
      <c r="J6250" s="13"/>
      <c r="K6250" s="13"/>
      <c r="M6250" s="13"/>
      <c r="N6250" s="13"/>
    </row>
    <row r="6251" spans="1:14" ht="15.75" customHeight="1">
      <c r="A6251" s="2"/>
      <c r="B6251" s="2"/>
      <c r="C6251" s="2"/>
      <c r="G6251" s="13"/>
      <c r="I6251" s="13"/>
      <c r="J6251" s="13"/>
      <c r="K6251" s="13"/>
      <c r="M6251" s="13"/>
      <c r="N6251" s="13"/>
    </row>
    <row r="6252" spans="1:14" ht="15.75" customHeight="1">
      <c r="A6252" s="2"/>
      <c r="B6252" s="2"/>
      <c r="C6252" s="2"/>
      <c r="G6252" s="13"/>
      <c r="I6252" s="13"/>
      <c r="J6252" s="13"/>
      <c r="K6252" s="13"/>
      <c r="M6252" s="13"/>
      <c r="N6252" s="13"/>
    </row>
    <row r="6253" spans="1:14" ht="15.75" customHeight="1">
      <c r="A6253" s="2"/>
      <c r="B6253" s="2"/>
      <c r="C6253" s="2"/>
      <c r="G6253" s="13"/>
      <c r="I6253" s="13"/>
      <c r="J6253" s="13"/>
      <c r="K6253" s="13"/>
      <c r="M6253" s="13"/>
      <c r="N6253" s="13"/>
    </row>
    <row r="6254" spans="1:14" ht="15.75" customHeight="1">
      <c r="A6254" s="2"/>
      <c r="B6254" s="2"/>
      <c r="C6254" s="2"/>
      <c r="G6254" s="13"/>
      <c r="I6254" s="13"/>
      <c r="J6254" s="13"/>
      <c r="K6254" s="13"/>
      <c r="M6254" s="13"/>
      <c r="N6254" s="13"/>
    </row>
    <row r="6255" spans="1:14" ht="15.75" customHeight="1">
      <c r="A6255" s="2"/>
      <c r="B6255" s="2"/>
      <c r="C6255" s="2"/>
      <c r="G6255" s="13"/>
      <c r="I6255" s="13"/>
      <c r="J6255" s="13"/>
      <c r="K6255" s="13"/>
      <c r="M6255" s="13"/>
      <c r="N6255" s="13"/>
    </row>
    <row r="6256" spans="1:14" ht="15.75" customHeight="1">
      <c r="A6256" s="2"/>
      <c r="B6256" s="2"/>
      <c r="C6256" s="2"/>
      <c r="G6256" s="13"/>
      <c r="I6256" s="13"/>
      <c r="J6256" s="13"/>
      <c r="K6256" s="13"/>
      <c r="M6256" s="13"/>
      <c r="N6256" s="13"/>
    </row>
    <row r="6257" spans="1:14" ht="15.75" customHeight="1">
      <c r="A6257" s="2"/>
      <c r="B6257" s="2"/>
      <c r="C6257" s="2"/>
      <c r="G6257" s="13"/>
      <c r="I6257" s="13"/>
      <c r="J6257" s="13"/>
      <c r="K6257" s="13"/>
      <c r="M6257" s="13"/>
      <c r="N6257" s="13"/>
    </row>
    <row r="6258" spans="1:14" ht="15.75" customHeight="1">
      <c r="A6258" s="2"/>
      <c r="B6258" s="2"/>
      <c r="C6258" s="2"/>
      <c r="G6258" s="13"/>
      <c r="I6258" s="13"/>
      <c r="J6258" s="13"/>
      <c r="K6258" s="13"/>
      <c r="M6258" s="13"/>
      <c r="N6258" s="13"/>
    </row>
    <row r="6259" spans="1:14" ht="15.75" customHeight="1">
      <c r="A6259" s="2"/>
      <c r="B6259" s="2"/>
      <c r="C6259" s="2"/>
      <c r="G6259" s="13"/>
      <c r="I6259" s="13"/>
      <c r="J6259" s="13"/>
      <c r="K6259" s="13"/>
      <c r="M6259" s="13"/>
      <c r="N6259" s="13"/>
    </row>
    <row r="6260" spans="1:14" ht="15.75" customHeight="1">
      <c r="A6260" s="2"/>
      <c r="B6260" s="2"/>
      <c r="C6260" s="2"/>
      <c r="G6260" s="13"/>
      <c r="I6260" s="13"/>
      <c r="J6260" s="13"/>
      <c r="K6260" s="13"/>
      <c r="M6260" s="13"/>
      <c r="N6260" s="13"/>
    </row>
    <row r="6261" spans="1:14" ht="15.75" customHeight="1">
      <c r="A6261" s="2"/>
      <c r="B6261" s="2"/>
      <c r="C6261" s="2"/>
      <c r="G6261" s="13"/>
      <c r="I6261" s="13"/>
      <c r="J6261" s="13"/>
      <c r="K6261" s="13"/>
      <c r="M6261" s="13"/>
      <c r="N6261" s="13"/>
    </row>
    <row r="6262" spans="1:14" ht="15.75" customHeight="1">
      <c r="A6262" s="2"/>
      <c r="B6262" s="2"/>
      <c r="C6262" s="2"/>
      <c r="G6262" s="13"/>
      <c r="I6262" s="13"/>
      <c r="J6262" s="13"/>
      <c r="K6262" s="13"/>
      <c r="M6262" s="13"/>
      <c r="N6262" s="13"/>
    </row>
    <row r="6263" spans="1:14" ht="15.75" customHeight="1">
      <c r="A6263" s="2"/>
      <c r="B6263" s="2"/>
      <c r="C6263" s="2"/>
      <c r="G6263" s="13"/>
      <c r="I6263" s="13"/>
      <c r="J6263" s="13"/>
      <c r="K6263" s="13"/>
      <c r="M6263" s="13"/>
      <c r="N6263" s="13"/>
    </row>
    <row r="6264" spans="1:14" ht="15.75" customHeight="1">
      <c r="A6264" s="2"/>
      <c r="B6264" s="2"/>
      <c r="C6264" s="2"/>
      <c r="G6264" s="13"/>
      <c r="I6264" s="13"/>
      <c r="J6264" s="13"/>
      <c r="K6264" s="13"/>
      <c r="M6264" s="13"/>
      <c r="N6264" s="13"/>
    </row>
    <row r="6265" spans="1:14" ht="15.75" customHeight="1">
      <c r="A6265" s="2"/>
      <c r="B6265" s="2"/>
      <c r="C6265" s="2"/>
      <c r="G6265" s="13"/>
      <c r="I6265" s="13"/>
      <c r="J6265" s="13"/>
      <c r="K6265" s="13"/>
      <c r="M6265" s="13"/>
      <c r="N6265" s="13"/>
    </row>
    <row r="6266" spans="1:14" ht="15.75" customHeight="1">
      <c r="A6266" s="2"/>
      <c r="B6266" s="2"/>
      <c r="C6266" s="2"/>
      <c r="G6266" s="13"/>
      <c r="I6266" s="13"/>
      <c r="J6266" s="13"/>
      <c r="K6266" s="13"/>
      <c r="M6266" s="13"/>
      <c r="N6266" s="13"/>
    </row>
    <row r="6267" spans="1:14" ht="15.75" customHeight="1">
      <c r="A6267" s="2"/>
      <c r="B6267" s="2"/>
      <c r="C6267" s="2"/>
      <c r="G6267" s="13"/>
      <c r="I6267" s="13"/>
      <c r="J6267" s="13"/>
      <c r="K6267" s="13"/>
      <c r="M6267" s="13"/>
      <c r="N6267" s="13"/>
    </row>
    <row r="6268" spans="1:14" ht="15.75" customHeight="1">
      <c r="A6268" s="2"/>
      <c r="B6268" s="2"/>
      <c r="C6268" s="2"/>
      <c r="G6268" s="13"/>
      <c r="I6268" s="13"/>
      <c r="J6268" s="13"/>
      <c r="K6268" s="13"/>
      <c r="M6268" s="13"/>
      <c r="N6268" s="13"/>
    </row>
    <row r="6269" spans="1:14" ht="15.75" customHeight="1">
      <c r="A6269" s="2"/>
      <c r="B6269" s="2"/>
      <c r="C6269" s="2"/>
      <c r="G6269" s="13"/>
      <c r="I6269" s="13"/>
      <c r="J6269" s="13"/>
      <c r="K6269" s="13"/>
      <c r="M6269" s="13"/>
      <c r="N6269" s="13"/>
    </row>
    <row r="6270" spans="1:14" ht="15.75" customHeight="1">
      <c r="A6270" s="2"/>
      <c r="B6270" s="2"/>
      <c r="C6270" s="2"/>
      <c r="G6270" s="13"/>
      <c r="I6270" s="13"/>
      <c r="J6270" s="13"/>
      <c r="K6270" s="13"/>
      <c r="M6270" s="13"/>
      <c r="N6270" s="13"/>
    </row>
    <row r="6271" spans="1:14" ht="15.75" customHeight="1">
      <c r="A6271" s="2"/>
      <c r="B6271" s="2"/>
      <c r="C6271" s="2"/>
      <c r="G6271" s="13"/>
      <c r="I6271" s="13"/>
      <c r="J6271" s="13"/>
      <c r="K6271" s="13"/>
      <c r="M6271" s="13"/>
      <c r="N6271" s="13"/>
    </row>
    <row r="6272" spans="1:14" ht="15.75" customHeight="1">
      <c r="A6272" s="2"/>
      <c r="B6272" s="2"/>
      <c r="C6272" s="2"/>
      <c r="G6272" s="13"/>
      <c r="I6272" s="13"/>
      <c r="J6272" s="13"/>
      <c r="K6272" s="13"/>
      <c r="M6272" s="13"/>
      <c r="N6272" s="13"/>
    </row>
    <row r="6273" spans="1:14" ht="15.75" customHeight="1">
      <c r="A6273" s="2"/>
      <c r="B6273" s="2"/>
      <c r="C6273" s="2"/>
      <c r="G6273" s="13"/>
      <c r="I6273" s="13"/>
      <c r="J6273" s="13"/>
      <c r="K6273" s="13"/>
      <c r="M6273" s="13"/>
      <c r="N6273" s="13"/>
    </row>
    <row r="6274" spans="1:14" ht="15.75" customHeight="1">
      <c r="A6274" s="2"/>
      <c r="B6274" s="2"/>
      <c r="C6274" s="2"/>
      <c r="G6274" s="13"/>
      <c r="I6274" s="13"/>
      <c r="J6274" s="13"/>
      <c r="K6274" s="13"/>
      <c r="M6274" s="13"/>
      <c r="N6274" s="13"/>
    </row>
    <row r="6275" spans="1:14" ht="15.75" customHeight="1">
      <c r="A6275" s="2"/>
      <c r="B6275" s="2"/>
      <c r="C6275" s="2"/>
      <c r="G6275" s="13"/>
      <c r="I6275" s="13"/>
      <c r="J6275" s="13"/>
      <c r="K6275" s="13"/>
      <c r="M6275" s="13"/>
      <c r="N6275" s="13"/>
    </row>
    <row r="6276" spans="1:14" ht="15.75" customHeight="1">
      <c r="A6276" s="2"/>
      <c r="B6276" s="2"/>
      <c r="C6276" s="2"/>
      <c r="G6276" s="13"/>
      <c r="I6276" s="13"/>
      <c r="J6276" s="13"/>
      <c r="K6276" s="13"/>
      <c r="M6276" s="13"/>
      <c r="N6276" s="13"/>
    </row>
    <row r="6277" spans="1:14" ht="15.75" customHeight="1">
      <c r="A6277" s="2"/>
      <c r="B6277" s="2"/>
      <c r="C6277" s="2"/>
      <c r="G6277" s="13"/>
      <c r="I6277" s="13"/>
      <c r="J6277" s="13"/>
      <c r="K6277" s="13"/>
      <c r="M6277" s="13"/>
      <c r="N6277" s="13"/>
    </row>
    <row r="6278" spans="1:14" ht="15.75" customHeight="1">
      <c r="A6278" s="2"/>
      <c r="B6278" s="2"/>
      <c r="C6278" s="2"/>
      <c r="G6278" s="13"/>
      <c r="I6278" s="13"/>
      <c r="J6278" s="13"/>
      <c r="K6278" s="13"/>
      <c r="M6278" s="13"/>
      <c r="N6278" s="13"/>
    </row>
    <row r="6279" spans="1:14" ht="15.75" customHeight="1">
      <c r="A6279" s="2"/>
      <c r="B6279" s="2"/>
      <c r="C6279" s="2"/>
      <c r="G6279" s="13"/>
      <c r="I6279" s="13"/>
      <c r="J6279" s="13"/>
      <c r="K6279" s="13"/>
      <c r="M6279" s="13"/>
      <c r="N6279" s="13"/>
    </row>
    <row r="6280" spans="1:14" ht="15.75" customHeight="1">
      <c r="A6280" s="2"/>
      <c r="B6280" s="2"/>
      <c r="C6280" s="2"/>
      <c r="G6280" s="13"/>
      <c r="I6280" s="13"/>
      <c r="J6280" s="13"/>
      <c r="K6280" s="13"/>
      <c r="M6280" s="13"/>
      <c r="N6280" s="13"/>
    </row>
    <row r="6281" spans="1:14" ht="15.75" customHeight="1">
      <c r="A6281" s="2"/>
      <c r="B6281" s="2"/>
      <c r="C6281" s="2"/>
      <c r="G6281" s="13"/>
      <c r="I6281" s="13"/>
      <c r="J6281" s="13"/>
      <c r="K6281" s="13"/>
      <c r="M6281" s="13"/>
      <c r="N6281" s="13"/>
    </row>
    <row r="6282" spans="1:14" ht="15.75" customHeight="1">
      <c r="A6282" s="2"/>
      <c r="B6282" s="2"/>
      <c r="C6282" s="2"/>
      <c r="G6282" s="13"/>
      <c r="I6282" s="13"/>
      <c r="J6282" s="13"/>
      <c r="K6282" s="13"/>
      <c r="M6282" s="13"/>
      <c r="N6282" s="13"/>
    </row>
    <row r="6283" spans="1:14" ht="15.75" customHeight="1">
      <c r="A6283" s="2"/>
      <c r="B6283" s="2"/>
      <c r="C6283" s="2"/>
      <c r="G6283" s="13"/>
      <c r="I6283" s="13"/>
      <c r="J6283" s="13"/>
      <c r="K6283" s="13"/>
      <c r="M6283" s="13"/>
      <c r="N6283" s="13"/>
    </row>
    <row r="6284" spans="1:14" ht="15.75" customHeight="1">
      <c r="A6284" s="2"/>
      <c r="B6284" s="2"/>
      <c r="C6284" s="2"/>
      <c r="G6284" s="13"/>
      <c r="I6284" s="13"/>
      <c r="J6284" s="13"/>
      <c r="K6284" s="13"/>
      <c r="M6284" s="13"/>
      <c r="N6284" s="13"/>
    </row>
    <row r="6285" spans="1:14" ht="15.75" customHeight="1">
      <c r="A6285" s="2"/>
      <c r="B6285" s="2"/>
      <c r="C6285" s="2"/>
      <c r="G6285" s="13"/>
      <c r="I6285" s="13"/>
      <c r="J6285" s="13"/>
      <c r="K6285" s="13"/>
      <c r="M6285" s="13"/>
      <c r="N6285" s="13"/>
    </row>
    <row r="6286" spans="1:14" ht="15.75" customHeight="1">
      <c r="A6286" s="2"/>
      <c r="B6286" s="2"/>
      <c r="C6286" s="2"/>
      <c r="G6286" s="13"/>
      <c r="I6286" s="13"/>
      <c r="J6286" s="13"/>
      <c r="K6286" s="13"/>
      <c r="M6286" s="13"/>
      <c r="N6286" s="13"/>
    </row>
    <row r="6287" spans="1:14" ht="15.75" customHeight="1">
      <c r="A6287" s="2"/>
      <c r="B6287" s="2"/>
      <c r="C6287" s="2"/>
      <c r="G6287" s="13"/>
      <c r="I6287" s="13"/>
      <c r="J6287" s="13"/>
      <c r="K6287" s="13"/>
      <c r="M6287" s="13"/>
      <c r="N6287" s="13"/>
    </row>
    <row r="6288" spans="1:14" ht="15.75" customHeight="1">
      <c r="A6288" s="2"/>
      <c r="B6288" s="2"/>
      <c r="C6288" s="2"/>
      <c r="G6288" s="13"/>
      <c r="I6288" s="13"/>
      <c r="J6288" s="13"/>
      <c r="K6288" s="13"/>
      <c r="M6288" s="13"/>
      <c r="N6288" s="13"/>
    </row>
    <row r="6289" spans="1:14" ht="15.75" customHeight="1">
      <c r="A6289" s="2"/>
      <c r="B6289" s="2"/>
      <c r="C6289" s="2"/>
      <c r="G6289" s="13"/>
      <c r="I6289" s="13"/>
      <c r="J6289" s="13"/>
      <c r="K6289" s="13"/>
      <c r="M6289" s="13"/>
      <c r="N6289" s="13"/>
    </row>
    <row r="6290" spans="1:14" ht="15.75" customHeight="1">
      <c r="A6290" s="2"/>
      <c r="B6290" s="2"/>
      <c r="C6290" s="2"/>
      <c r="G6290" s="13"/>
      <c r="I6290" s="13"/>
      <c r="J6290" s="13"/>
      <c r="K6290" s="13"/>
      <c r="M6290" s="13"/>
      <c r="N6290" s="13"/>
    </row>
    <row r="6291" spans="1:14" ht="15.75" customHeight="1">
      <c r="A6291" s="2"/>
      <c r="B6291" s="2"/>
      <c r="C6291" s="2"/>
      <c r="G6291" s="13"/>
      <c r="I6291" s="13"/>
      <c r="J6291" s="13"/>
      <c r="K6291" s="13"/>
      <c r="M6291" s="13"/>
      <c r="N6291" s="13"/>
    </row>
    <row r="6292" spans="1:14" ht="15.75" customHeight="1">
      <c r="A6292" s="2"/>
      <c r="B6292" s="2"/>
      <c r="C6292" s="2"/>
      <c r="G6292" s="13"/>
      <c r="I6292" s="13"/>
      <c r="J6292" s="13"/>
      <c r="K6292" s="13"/>
      <c r="M6292" s="13"/>
      <c r="N6292" s="13"/>
    </row>
    <row r="6293" spans="1:14" ht="15.75" customHeight="1">
      <c r="A6293" s="2"/>
      <c r="B6293" s="2"/>
      <c r="C6293" s="2"/>
      <c r="G6293" s="13"/>
      <c r="I6293" s="13"/>
      <c r="J6293" s="13"/>
      <c r="K6293" s="13"/>
      <c r="M6293" s="13"/>
      <c r="N6293" s="13"/>
    </row>
    <row r="6294" spans="1:14" ht="15.75" customHeight="1">
      <c r="A6294" s="2"/>
      <c r="B6294" s="2"/>
      <c r="C6294" s="2"/>
      <c r="G6294" s="13"/>
      <c r="I6294" s="13"/>
      <c r="J6294" s="13"/>
      <c r="K6294" s="13"/>
      <c r="M6294" s="13"/>
      <c r="N6294" s="13"/>
    </row>
    <row r="6295" spans="1:14" ht="15.75" customHeight="1">
      <c r="A6295" s="2"/>
      <c r="B6295" s="2"/>
      <c r="C6295" s="2"/>
      <c r="G6295" s="13"/>
      <c r="I6295" s="13"/>
      <c r="J6295" s="13"/>
      <c r="K6295" s="13"/>
      <c r="M6295" s="13"/>
      <c r="N6295" s="13"/>
    </row>
    <row r="6296" spans="1:14" ht="15.75" customHeight="1">
      <c r="A6296" s="2"/>
      <c r="B6296" s="2"/>
      <c r="C6296" s="2"/>
      <c r="G6296" s="13"/>
      <c r="I6296" s="13"/>
      <c r="J6296" s="13"/>
      <c r="K6296" s="13"/>
      <c r="M6296" s="13"/>
      <c r="N6296" s="13"/>
    </row>
    <row r="6297" spans="1:14" ht="15.75" customHeight="1">
      <c r="A6297" s="2"/>
      <c r="B6297" s="2"/>
      <c r="C6297" s="2"/>
      <c r="G6297" s="13"/>
      <c r="I6297" s="13"/>
      <c r="J6297" s="13"/>
      <c r="K6297" s="13"/>
      <c r="M6297" s="13"/>
      <c r="N6297" s="13"/>
    </row>
    <row r="6298" spans="1:14" ht="15.75" customHeight="1">
      <c r="A6298" s="2"/>
      <c r="B6298" s="2"/>
      <c r="C6298" s="2"/>
      <c r="G6298" s="13"/>
      <c r="I6298" s="13"/>
      <c r="J6298" s="13"/>
      <c r="K6298" s="13"/>
      <c r="M6298" s="13"/>
      <c r="N6298" s="13"/>
    </row>
    <row r="6299" spans="1:14" ht="15.75" customHeight="1">
      <c r="A6299" s="2"/>
      <c r="B6299" s="2"/>
      <c r="C6299" s="2"/>
      <c r="G6299" s="13"/>
      <c r="I6299" s="13"/>
      <c r="J6299" s="13"/>
      <c r="K6299" s="13"/>
      <c r="M6299" s="13"/>
      <c r="N6299" s="13"/>
    </row>
    <row r="6300" spans="1:14" ht="15.75" customHeight="1">
      <c r="A6300" s="2"/>
      <c r="B6300" s="2"/>
      <c r="C6300" s="2"/>
      <c r="G6300" s="13"/>
      <c r="I6300" s="13"/>
      <c r="J6300" s="13"/>
      <c r="K6300" s="13"/>
      <c r="M6300" s="13"/>
      <c r="N6300" s="13"/>
    </row>
    <row r="6301" spans="1:14" ht="15.75" customHeight="1">
      <c r="A6301" s="2"/>
      <c r="B6301" s="2"/>
      <c r="C6301" s="2"/>
      <c r="G6301" s="13"/>
      <c r="I6301" s="13"/>
      <c r="J6301" s="13"/>
      <c r="K6301" s="13"/>
      <c r="M6301" s="13"/>
      <c r="N6301" s="13"/>
    </row>
    <row r="6302" spans="1:14" ht="15.75" customHeight="1">
      <c r="A6302" s="2"/>
      <c r="B6302" s="2"/>
      <c r="C6302" s="2"/>
      <c r="G6302" s="13"/>
      <c r="I6302" s="13"/>
      <c r="J6302" s="13"/>
      <c r="K6302" s="13"/>
      <c r="M6302" s="13"/>
      <c r="N6302" s="13"/>
    </row>
    <row r="6303" spans="1:14" ht="15.75" customHeight="1">
      <c r="A6303" s="2"/>
      <c r="B6303" s="2"/>
      <c r="C6303" s="2"/>
      <c r="G6303" s="13"/>
      <c r="I6303" s="13"/>
      <c r="J6303" s="13"/>
      <c r="K6303" s="13"/>
      <c r="M6303" s="13"/>
      <c r="N6303" s="13"/>
    </row>
    <row r="6304" spans="1:14" ht="15.75" customHeight="1">
      <c r="A6304" s="2"/>
      <c r="B6304" s="2"/>
      <c r="C6304" s="2"/>
      <c r="G6304" s="13"/>
      <c r="I6304" s="13"/>
      <c r="J6304" s="13"/>
      <c r="K6304" s="13"/>
      <c r="M6304" s="13"/>
      <c r="N6304" s="13"/>
    </row>
    <row r="6305" spans="1:14" ht="15.75" customHeight="1">
      <c r="A6305" s="2"/>
      <c r="B6305" s="2"/>
      <c r="C6305" s="2"/>
      <c r="G6305" s="13"/>
      <c r="I6305" s="13"/>
      <c r="J6305" s="13"/>
      <c r="K6305" s="13"/>
      <c r="M6305" s="13"/>
      <c r="N6305" s="13"/>
    </row>
    <row r="6306" spans="1:14" ht="15.75" customHeight="1">
      <c r="A6306" s="2"/>
      <c r="B6306" s="2"/>
      <c r="C6306" s="2"/>
      <c r="G6306" s="13"/>
      <c r="I6306" s="13"/>
      <c r="J6306" s="13"/>
      <c r="K6306" s="13"/>
      <c r="M6306" s="13"/>
      <c r="N6306" s="13"/>
    </row>
    <row r="6307" spans="1:14" ht="15.75" customHeight="1">
      <c r="A6307" s="2"/>
      <c r="B6307" s="2"/>
      <c r="C6307" s="2"/>
      <c r="G6307" s="13"/>
      <c r="I6307" s="13"/>
      <c r="J6307" s="13"/>
      <c r="K6307" s="13"/>
      <c r="M6307" s="13"/>
      <c r="N6307" s="13"/>
    </row>
    <row r="6308" spans="1:14" ht="15.75" customHeight="1">
      <c r="A6308" s="2"/>
      <c r="B6308" s="2"/>
      <c r="C6308" s="2"/>
      <c r="G6308" s="13"/>
      <c r="I6308" s="13"/>
      <c r="J6308" s="13"/>
      <c r="K6308" s="13"/>
      <c r="M6308" s="13"/>
      <c r="N6308" s="13"/>
    </row>
    <row r="6309" spans="1:14" ht="15.75" customHeight="1">
      <c r="A6309" s="2"/>
      <c r="B6309" s="2"/>
      <c r="C6309" s="2"/>
      <c r="G6309" s="13"/>
      <c r="I6309" s="13"/>
      <c r="J6309" s="13"/>
      <c r="K6309" s="13"/>
      <c r="M6309" s="13"/>
      <c r="N6309" s="13"/>
    </row>
    <row r="6310" spans="1:14" ht="15.75" customHeight="1">
      <c r="A6310" s="2"/>
      <c r="B6310" s="2"/>
      <c r="C6310" s="2"/>
      <c r="G6310" s="13"/>
      <c r="I6310" s="13"/>
      <c r="J6310" s="13"/>
      <c r="K6310" s="13"/>
      <c r="M6310" s="13"/>
      <c r="N6310" s="13"/>
    </row>
    <row r="6311" spans="1:14" ht="15.75" customHeight="1">
      <c r="A6311" s="2"/>
      <c r="B6311" s="2"/>
      <c r="C6311" s="2"/>
      <c r="G6311" s="13"/>
      <c r="I6311" s="13"/>
      <c r="J6311" s="13"/>
      <c r="K6311" s="13"/>
      <c r="M6311" s="13"/>
      <c r="N6311" s="13"/>
    </row>
    <row r="6312" spans="1:14" ht="15.75" customHeight="1">
      <c r="A6312" s="2"/>
      <c r="B6312" s="2"/>
      <c r="C6312" s="2"/>
      <c r="G6312" s="13"/>
      <c r="I6312" s="13"/>
      <c r="J6312" s="13"/>
      <c r="K6312" s="13"/>
      <c r="M6312" s="13"/>
      <c r="N6312" s="13"/>
    </row>
    <row r="6313" spans="1:14" ht="15.75" customHeight="1">
      <c r="A6313" s="2"/>
      <c r="B6313" s="2"/>
      <c r="C6313" s="2"/>
      <c r="G6313" s="13"/>
      <c r="I6313" s="13"/>
      <c r="J6313" s="13"/>
      <c r="K6313" s="13"/>
      <c r="M6313" s="13"/>
      <c r="N6313" s="13"/>
    </row>
    <row r="6314" spans="1:14" ht="15.75" customHeight="1">
      <c r="A6314" s="2"/>
      <c r="B6314" s="2"/>
      <c r="C6314" s="2"/>
      <c r="G6314" s="13"/>
      <c r="I6314" s="13"/>
      <c r="J6314" s="13"/>
      <c r="K6314" s="13"/>
      <c r="M6314" s="13"/>
      <c r="N6314" s="13"/>
    </row>
    <row r="6315" spans="1:14" ht="15.75" customHeight="1">
      <c r="A6315" s="2"/>
      <c r="B6315" s="2"/>
      <c r="C6315" s="2"/>
      <c r="G6315" s="13"/>
      <c r="I6315" s="13"/>
      <c r="J6315" s="13"/>
      <c r="K6315" s="13"/>
      <c r="M6315" s="13"/>
      <c r="N6315" s="13"/>
    </row>
    <row r="6316" spans="1:14" ht="15.75" customHeight="1">
      <c r="A6316" s="2"/>
      <c r="B6316" s="2"/>
      <c r="C6316" s="2"/>
      <c r="G6316" s="13"/>
      <c r="I6316" s="13"/>
      <c r="J6316" s="13"/>
      <c r="K6316" s="13"/>
      <c r="M6316" s="13"/>
      <c r="N6316" s="13"/>
    </row>
    <row r="6317" spans="1:14" ht="15.75" customHeight="1">
      <c r="A6317" s="2"/>
      <c r="B6317" s="2"/>
      <c r="C6317" s="2"/>
      <c r="G6317" s="13"/>
      <c r="I6317" s="13"/>
      <c r="J6317" s="13"/>
      <c r="K6317" s="13"/>
      <c r="M6317" s="13"/>
      <c r="N6317" s="13"/>
    </row>
    <row r="6318" spans="1:14" ht="15.75" customHeight="1">
      <c r="A6318" s="2"/>
      <c r="B6318" s="2"/>
      <c r="C6318" s="2"/>
      <c r="G6318" s="13"/>
      <c r="I6318" s="13"/>
      <c r="J6318" s="13"/>
      <c r="K6318" s="13"/>
      <c r="M6318" s="13"/>
      <c r="N6318" s="13"/>
    </row>
    <row r="6319" spans="1:14" ht="15.75" customHeight="1">
      <c r="A6319" s="2"/>
      <c r="B6319" s="2"/>
      <c r="C6319" s="2"/>
      <c r="G6319" s="13"/>
      <c r="I6319" s="13"/>
      <c r="J6319" s="13"/>
      <c r="K6319" s="13"/>
      <c r="M6319" s="13"/>
      <c r="N6319" s="13"/>
    </row>
    <row r="6320" spans="1:14" ht="15.75" customHeight="1">
      <c r="A6320" s="2"/>
      <c r="B6320" s="2"/>
      <c r="C6320" s="2"/>
      <c r="G6320" s="13"/>
      <c r="I6320" s="13"/>
      <c r="J6320" s="13"/>
      <c r="K6320" s="13"/>
      <c r="M6320" s="13"/>
      <c r="N6320" s="13"/>
    </row>
    <row r="6321" spans="1:14" ht="15.75" customHeight="1">
      <c r="A6321" s="2"/>
      <c r="B6321" s="2"/>
      <c r="C6321" s="2"/>
      <c r="G6321" s="13"/>
      <c r="I6321" s="13"/>
      <c r="J6321" s="13"/>
      <c r="K6321" s="13"/>
      <c r="M6321" s="13"/>
      <c r="N6321" s="13"/>
    </row>
    <row r="6322" spans="1:14" ht="15.75" customHeight="1">
      <c r="A6322" s="2"/>
      <c r="B6322" s="2"/>
      <c r="C6322" s="2"/>
      <c r="G6322" s="13"/>
      <c r="I6322" s="13"/>
      <c r="J6322" s="13"/>
      <c r="K6322" s="13"/>
      <c r="M6322" s="13"/>
      <c r="N6322" s="13"/>
    </row>
    <row r="6323" spans="1:14" ht="15.75" customHeight="1">
      <c r="A6323" s="2"/>
      <c r="B6323" s="2"/>
      <c r="C6323" s="2"/>
      <c r="G6323" s="13"/>
      <c r="I6323" s="13"/>
      <c r="J6323" s="13"/>
      <c r="K6323" s="13"/>
      <c r="M6323" s="13"/>
      <c r="N6323" s="13"/>
    </row>
    <row r="6324" spans="1:14" ht="15.75" customHeight="1">
      <c r="A6324" s="2"/>
      <c r="B6324" s="2"/>
      <c r="C6324" s="2"/>
      <c r="G6324" s="13"/>
      <c r="I6324" s="13"/>
      <c r="J6324" s="13"/>
      <c r="K6324" s="13"/>
      <c r="M6324" s="13"/>
      <c r="N6324" s="13"/>
    </row>
    <row r="6325" spans="1:14" ht="15.75" customHeight="1">
      <c r="A6325" s="2"/>
      <c r="B6325" s="2"/>
      <c r="C6325" s="2"/>
      <c r="G6325" s="13"/>
      <c r="I6325" s="13"/>
      <c r="J6325" s="13"/>
      <c r="K6325" s="13"/>
      <c r="M6325" s="13"/>
      <c r="N6325" s="13"/>
    </row>
    <row r="6326" spans="1:14" ht="15.75" customHeight="1">
      <c r="A6326" s="2"/>
      <c r="B6326" s="2"/>
      <c r="C6326" s="2"/>
      <c r="G6326" s="13"/>
      <c r="I6326" s="13"/>
      <c r="J6326" s="13"/>
      <c r="K6326" s="13"/>
      <c r="M6326" s="13"/>
      <c r="N6326" s="13"/>
    </row>
    <row r="6327" spans="1:14" ht="15.75" customHeight="1">
      <c r="A6327" s="2"/>
      <c r="B6327" s="2"/>
      <c r="C6327" s="2"/>
      <c r="G6327" s="13"/>
      <c r="I6327" s="13"/>
      <c r="J6327" s="13"/>
      <c r="K6327" s="13"/>
      <c r="M6327" s="13"/>
      <c r="N6327" s="13"/>
    </row>
    <row r="6328" spans="1:14" ht="15.75" customHeight="1">
      <c r="A6328" s="2"/>
      <c r="B6328" s="2"/>
      <c r="C6328" s="2"/>
      <c r="G6328" s="13"/>
      <c r="I6328" s="13"/>
      <c r="J6328" s="13"/>
      <c r="K6328" s="13"/>
      <c r="M6328" s="13"/>
      <c r="N6328" s="13"/>
    </row>
    <row r="6329" spans="1:14" ht="15.75" customHeight="1">
      <c r="A6329" s="2"/>
      <c r="B6329" s="2"/>
      <c r="C6329" s="2"/>
      <c r="G6329" s="13"/>
      <c r="I6329" s="13"/>
      <c r="J6329" s="13"/>
      <c r="K6329" s="13"/>
      <c r="M6329" s="13"/>
      <c r="N6329" s="13"/>
    </row>
    <row r="6330" spans="1:14" ht="15.75" customHeight="1">
      <c r="A6330" s="2"/>
      <c r="B6330" s="2"/>
      <c r="C6330" s="2"/>
      <c r="G6330" s="13"/>
      <c r="I6330" s="13"/>
      <c r="J6330" s="13"/>
      <c r="K6330" s="13"/>
      <c r="M6330" s="13"/>
      <c r="N6330" s="13"/>
    </row>
    <row r="6331" spans="1:14" ht="15.75" customHeight="1">
      <c r="A6331" s="2"/>
      <c r="B6331" s="2"/>
      <c r="C6331" s="2"/>
      <c r="G6331" s="13"/>
      <c r="I6331" s="13"/>
      <c r="J6331" s="13"/>
      <c r="K6331" s="13"/>
      <c r="M6331" s="13"/>
      <c r="N6331" s="13"/>
    </row>
    <row r="6332" spans="1:14" ht="15.75" customHeight="1">
      <c r="A6332" s="2"/>
      <c r="B6332" s="2"/>
      <c r="C6332" s="2"/>
      <c r="G6332" s="13"/>
      <c r="I6332" s="13"/>
      <c r="J6332" s="13"/>
      <c r="K6332" s="13"/>
      <c r="M6332" s="13"/>
      <c r="N6332" s="13"/>
    </row>
    <row r="6333" spans="1:14" ht="15.75" customHeight="1">
      <c r="A6333" s="2"/>
      <c r="B6333" s="2"/>
      <c r="C6333" s="2"/>
      <c r="G6333" s="13"/>
      <c r="I6333" s="13"/>
      <c r="J6333" s="13"/>
      <c r="K6333" s="13"/>
      <c r="M6333" s="13"/>
      <c r="N6333" s="13"/>
    </row>
    <row r="6334" spans="1:14" ht="15.75" customHeight="1">
      <c r="A6334" s="2"/>
      <c r="B6334" s="2"/>
      <c r="C6334" s="2"/>
      <c r="G6334" s="13"/>
      <c r="I6334" s="13"/>
      <c r="J6334" s="13"/>
      <c r="K6334" s="13"/>
      <c r="M6334" s="13"/>
      <c r="N6334" s="13"/>
    </row>
    <row r="6335" spans="1:14" ht="15.75" customHeight="1">
      <c r="A6335" s="2"/>
      <c r="B6335" s="2"/>
      <c r="C6335" s="2"/>
      <c r="G6335" s="13"/>
      <c r="I6335" s="13"/>
      <c r="J6335" s="13"/>
      <c r="K6335" s="13"/>
      <c r="M6335" s="13"/>
      <c r="N6335" s="13"/>
    </row>
    <row r="6336" spans="1:14" ht="15.75" customHeight="1">
      <c r="A6336" s="2"/>
      <c r="B6336" s="2"/>
      <c r="C6336" s="2"/>
      <c r="G6336" s="13"/>
      <c r="I6336" s="13"/>
      <c r="J6336" s="13"/>
      <c r="K6336" s="13"/>
      <c r="M6336" s="13"/>
      <c r="N6336" s="13"/>
    </row>
    <row r="6337" spans="1:14" ht="15.75" customHeight="1">
      <c r="A6337" s="2"/>
      <c r="B6337" s="2"/>
      <c r="C6337" s="2"/>
      <c r="G6337" s="13"/>
      <c r="I6337" s="13"/>
      <c r="J6337" s="13"/>
      <c r="K6337" s="13"/>
      <c r="M6337" s="13"/>
      <c r="N6337" s="13"/>
    </row>
    <row r="6338" spans="1:14" ht="15.75" customHeight="1">
      <c r="A6338" s="2"/>
      <c r="B6338" s="2"/>
      <c r="C6338" s="2"/>
      <c r="G6338" s="13"/>
      <c r="I6338" s="13"/>
      <c r="J6338" s="13"/>
      <c r="K6338" s="13"/>
      <c r="M6338" s="13"/>
      <c r="N6338" s="13"/>
    </row>
    <row r="6339" spans="1:14" ht="15.75" customHeight="1">
      <c r="A6339" s="2"/>
      <c r="B6339" s="2"/>
      <c r="C6339" s="2"/>
      <c r="G6339" s="13"/>
      <c r="I6339" s="13"/>
      <c r="J6339" s="13"/>
      <c r="K6339" s="13"/>
      <c r="M6339" s="13"/>
      <c r="N6339" s="13"/>
    </row>
    <row r="6340" spans="1:14" ht="15.75" customHeight="1">
      <c r="A6340" s="2"/>
      <c r="B6340" s="2"/>
      <c r="C6340" s="2"/>
      <c r="G6340" s="13"/>
      <c r="I6340" s="13"/>
      <c r="J6340" s="13"/>
      <c r="K6340" s="13"/>
      <c r="M6340" s="13"/>
      <c r="N6340" s="13"/>
    </row>
    <row r="6341" spans="1:14" ht="15.75" customHeight="1">
      <c r="A6341" s="2"/>
      <c r="B6341" s="2"/>
      <c r="C6341" s="2"/>
      <c r="G6341" s="13"/>
      <c r="I6341" s="13"/>
      <c r="J6341" s="13"/>
      <c r="K6341" s="13"/>
      <c r="M6341" s="13"/>
      <c r="N6341" s="13"/>
    </row>
    <row r="6342" spans="1:14" ht="15.75" customHeight="1">
      <c r="A6342" s="2"/>
      <c r="B6342" s="2"/>
      <c r="C6342" s="2"/>
      <c r="G6342" s="13"/>
      <c r="I6342" s="13"/>
      <c r="J6342" s="13"/>
      <c r="K6342" s="13"/>
      <c r="M6342" s="13"/>
      <c r="N6342" s="13"/>
    </row>
    <row r="6343" spans="1:14" ht="15.75" customHeight="1">
      <c r="A6343" s="2"/>
      <c r="B6343" s="2"/>
      <c r="C6343" s="2"/>
      <c r="G6343" s="13"/>
      <c r="I6343" s="13"/>
      <c r="J6343" s="13"/>
      <c r="K6343" s="13"/>
      <c r="M6343" s="13"/>
      <c r="N6343" s="13"/>
    </row>
    <row r="6344" spans="1:14" ht="15.75" customHeight="1">
      <c r="A6344" s="2"/>
      <c r="B6344" s="2"/>
      <c r="C6344" s="2"/>
      <c r="G6344" s="13"/>
      <c r="I6344" s="13"/>
      <c r="J6344" s="13"/>
      <c r="K6344" s="13"/>
      <c r="M6344" s="13"/>
      <c r="N6344" s="13"/>
    </row>
    <row r="6345" spans="1:14" ht="15.75" customHeight="1">
      <c r="A6345" s="2"/>
      <c r="B6345" s="2"/>
      <c r="C6345" s="2"/>
      <c r="G6345" s="13"/>
      <c r="I6345" s="13"/>
      <c r="J6345" s="13"/>
      <c r="K6345" s="13"/>
      <c r="M6345" s="13"/>
      <c r="N6345" s="13"/>
    </row>
    <row r="6346" spans="1:14" ht="15.75" customHeight="1">
      <c r="A6346" s="2"/>
      <c r="B6346" s="2"/>
      <c r="C6346" s="2"/>
      <c r="G6346" s="13"/>
      <c r="I6346" s="13"/>
      <c r="J6346" s="13"/>
      <c r="K6346" s="13"/>
      <c r="M6346" s="13"/>
      <c r="N6346" s="13"/>
    </row>
    <row r="6347" spans="1:14" ht="15.75" customHeight="1">
      <c r="A6347" s="2"/>
      <c r="B6347" s="2"/>
      <c r="C6347" s="2"/>
      <c r="G6347" s="13"/>
      <c r="I6347" s="13"/>
      <c r="J6347" s="13"/>
      <c r="K6347" s="13"/>
      <c r="M6347" s="13"/>
      <c r="N6347" s="13"/>
    </row>
    <row r="6348" spans="1:14" ht="15.75" customHeight="1">
      <c r="A6348" s="2"/>
      <c r="B6348" s="2"/>
      <c r="C6348" s="2"/>
      <c r="G6348" s="13"/>
      <c r="I6348" s="13"/>
      <c r="J6348" s="13"/>
      <c r="K6348" s="13"/>
      <c r="M6348" s="13"/>
      <c r="N6348" s="13"/>
    </row>
    <row r="6349" spans="1:14" ht="15.75" customHeight="1">
      <c r="A6349" s="2"/>
      <c r="B6349" s="2"/>
      <c r="C6349" s="2"/>
      <c r="G6349" s="13"/>
      <c r="I6349" s="13"/>
      <c r="J6349" s="13"/>
      <c r="K6349" s="13"/>
      <c r="M6349" s="13"/>
      <c r="N6349" s="13"/>
    </row>
    <row r="6350" spans="1:14" ht="15.75" customHeight="1">
      <c r="A6350" s="2"/>
      <c r="B6350" s="2"/>
      <c r="C6350" s="2"/>
      <c r="G6350" s="13"/>
      <c r="I6350" s="13"/>
      <c r="J6350" s="13"/>
      <c r="K6350" s="13"/>
      <c r="M6350" s="13"/>
      <c r="N6350" s="13"/>
    </row>
    <row r="6351" spans="1:14" ht="15.75" customHeight="1">
      <c r="A6351" s="2"/>
      <c r="B6351" s="2"/>
      <c r="C6351" s="2"/>
      <c r="G6351" s="13"/>
      <c r="I6351" s="13"/>
      <c r="J6351" s="13"/>
      <c r="K6351" s="13"/>
      <c r="M6351" s="13"/>
      <c r="N6351" s="13"/>
    </row>
    <row r="6352" spans="1:14" ht="15.75" customHeight="1">
      <c r="A6352" s="2"/>
      <c r="B6352" s="2"/>
      <c r="C6352" s="2"/>
      <c r="G6352" s="13"/>
      <c r="I6352" s="13"/>
      <c r="J6352" s="13"/>
      <c r="K6352" s="13"/>
      <c r="M6352" s="13"/>
      <c r="N6352" s="13"/>
    </row>
    <row r="6353" spans="1:14" ht="15.75" customHeight="1">
      <c r="A6353" s="2"/>
      <c r="B6353" s="2"/>
      <c r="C6353" s="2"/>
      <c r="G6353" s="13"/>
      <c r="I6353" s="13"/>
      <c r="J6353" s="13"/>
      <c r="K6353" s="13"/>
      <c r="M6353" s="13"/>
      <c r="N6353" s="13"/>
    </row>
    <row r="6354" spans="1:14" ht="15.75" customHeight="1">
      <c r="A6354" s="2"/>
      <c r="B6354" s="2"/>
      <c r="C6354" s="2"/>
      <c r="G6354" s="13"/>
      <c r="I6354" s="13"/>
      <c r="J6354" s="13"/>
      <c r="K6354" s="13"/>
      <c r="M6354" s="13"/>
      <c r="N6354" s="13"/>
    </row>
    <row r="6355" spans="1:14" ht="15.75" customHeight="1">
      <c r="A6355" s="2"/>
      <c r="B6355" s="2"/>
      <c r="C6355" s="2"/>
      <c r="G6355" s="13"/>
      <c r="I6355" s="13"/>
      <c r="J6355" s="13"/>
      <c r="K6355" s="13"/>
      <c r="M6355" s="13"/>
      <c r="N6355" s="13"/>
    </row>
    <row r="6356" spans="1:14" ht="15.75" customHeight="1">
      <c r="A6356" s="2"/>
      <c r="B6356" s="2"/>
      <c r="C6356" s="2"/>
      <c r="G6356" s="13"/>
      <c r="I6356" s="13"/>
      <c r="J6356" s="13"/>
      <c r="K6356" s="13"/>
      <c r="M6356" s="13"/>
      <c r="N6356" s="13"/>
    </row>
    <row r="6357" spans="1:14" ht="15.75" customHeight="1">
      <c r="A6357" s="2"/>
      <c r="B6357" s="2"/>
      <c r="C6357" s="2"/>
      <c r="G6357" s="13"/>
      <c r="I6357" s="13"/>
      <c r="J6357" s="13"/>
      <c r="K6357" s="13"/>
      <c r="M6357" s="13"/>
      <c r="N6357" s="13"/>
    </row>
    <row r="6358" spans="1:14" ht="15.75" customHeight="1">
      <c r="A6358" s="2"/>
      <c r="B6358" s="2"/>
      <c r="C6358" s="2"/>
      <c r="G6358" s="13"/>
      <c r="I6358" s="13"/>
      <c r="J6358" s="13"/>
      <c r="K6358" s="13"/>
      <c r="M6358" s="13"/>
      <c r="N6358" s="13"/>
    </row>
    <row r="6359" spans="1:14" ht="15.75" customHeight="1">
      <c r="A6359" s="2"/>
      <c r="B6359" s="2"/>
      <c r="C6359" s="2"/>
      <c r="G6359" s="13"/>
      <c r="I6359" s="13"/>
      <c r="J6359" s="13"/>
      <c r="K6359" s="13"/>
      <c r="M6359" s="13"/>
      <c r="N6359" s="13"/>
    </row>
    <row r="6360" spans="1:14" ht="15.75" customHeight="1">
      <c r="A6360" s="2"/>
      <c r="B6360" s="2"/>
      <c r="C6360" s="2"/>
      <c r="G6360" s="13"/>
      <c r="I6360" s="13"/>
      <c r="J6360" s="13"/>
      <c r="K6360" s="13"/>
      <c r="M6360" s="13"/>
      <c r="N6360" s="13"/>
    </row>
    <row r="6361" spans="1:14" ht="15.75" customHeight="1">
      <c r="A6361" s="2"/>
      <c r="B6361" s="2"/>
      <c r="C6361" s="2"/>
      <c r="G6361" s="13"/>
      <c r="I6361" s="13"/>
      <c r="J6361" s="13"/>
      <c r="K6361" s="13"/>
      <c r="M6361" s="13"/>
      <c r="N6361" s="13"/>
    </row>
    <row r="6362" spans="1:14" ht="15.75" customHeight="1">
      <c r="A6362" s="2"/>
      <c r="B6362" s="2"/>
      <c r="C6362" s="2"/>
      <c r="G6362" s="13"/>
      <c r="I6362" s="13"/>
      <c r="J6362" s="13"/>
      <c r="K6362" s="13"/>
      <c r="M6362" s="13"/>
      <c r="N6362" s="13"/>
    </row>
    <row r="6363" spans="1:14" ht="15.75" customHeight="1">
      <c r="A6363" s="2"/>
      <c r="B6363" s="2"/>
      <c r="C6363" s="2"/>
      <c r="G6363" s="13"/>
      <c r="I6363" s="13"/>
      <c r="J6363" s="13"/>
      <c r="K6363" s="13"/>
      <c r="M6363" s="13"/>
      <c r="N6363" s="13"/>
    </row>
    <row r="6364" spans="1:14" ht="15.75" customHeight="1">
      <c r="A6364" s="2"/>
      <c r="B6364" s="2"/>
      <c r="C6364" s="2"/>
      <c r="G6364" s="13"/>
      <c r="I6364" s="13"/>
      <c r="J6364" s="13"/>
      <c r="K6364" s="13"/>
      <c r="M6364" s="13"/>
      <c r="N6364" s="13"/>
    </row>
    <row r="6365" spans="1:14" ht="15.75" customHeight="1">
      <c r="A6365" s="2"/>
      <c r="B6365" s="2"/>
      <c r="C6365" s="2"/>
      <c r="G6365" s="13"/>
      <c r="I6365" s="13"/>
      <c r="J6365" s="13"/>
      <c r="K6365" s="13"/>
      <c r="M6365" s="13"/>
      <c r="N6365" s="13"/>
    </row>
    <row r="6366" spans="1:14" ht="15.75" customHeight="1">
      <c r="A6366" s="2"/>
      <c r="B6366" s="2"/>
      <c r="C6366" s="2"/>
      <c r="G6366" s="13"/>
      <c r="I6366" s="13"/>
      <c r="J6366" s="13"/>
      <c r="K6366" s="13"/>
      <c r="M6366" s="13"/>
      <c r="N6366" s="13"/>
    </row>
    <row r="6367" spans="1:14" ht="15.75" customHeight="1">
      <c r="A6367" s="2"/>
      <c r="B6367" s="2"/>
      <c r="C6367" s="2"/>
      <c r="G6367" s="13"/>
      <c r="I6367" s="13"/>
      <c r="J6367" s="13"/>
      <c r="K6367" s="13"/>
      <c r="M6367" s="13"/>
      <c r="N6367" s="13"/>
    </row>
    <row r="6368" spans="1:14" ht="15.75" customHeight="1">
      <c r="A6368" s="2"/>
      <c r="B6368" s="2"/>
      <c r="C6368" s="2"/>
      <c r="G6368" s="13"/>
      <c r="I6368" s="13"/>
      <c r="J6368" s="13"/>
      <c r="K6368" s="13"/>
      <c r="M6368" s="13"/>
      <c r="N6368" s="13"/>
    </row>
    <row r="6369" spans="1:14" ht="15.75" customHeight="1">
      <c r="A6369" s="2"/>
      <c r="B6369" s="2"/>
      <c r="C6369" s="2"/>
      <c r="G6369" s="13"/>
      <c r="I6369" s="13"/>
      <c r="J6369" s="13"/>
      <c r="K6369" s="13"/>
      <c r="M6369" s="13"/>
      <c r="N6369" s="13"/>
    </row>
    <row r="6370" spans="1:14" ht="15.75" customHeight="1">
      <c r="A6370" s="2"/>
      <c r="B6370" s="2"/>
      <c r="C6370" s="2"/>
      <c r="G6370" s="13"/>
      <c r="I6370" s="13"/>
      <c r="J6370" s="13"/>
      <c r="K6370" s="13"/>
      <c r="M6370" s="13"/>
      <c r="N6370" s="13"/>
    </row>
    <row r="6371" spans="1:14" ht="15.75" customHeight="1">
      <c r="A6371" s="2"/>
      <c r="B6371" s="2"/>
      <c r="C6371" s="2"/>
      <c r="G6371" s="13"/>
      <c r="I6371" s="13"/>
      <c r="J6371" s="13"/>
      <c r="K6371" s="13"/>
      <c r="M6371" s="13"/>
      <c r="N6371" s="13"/>
    </row>
    <row r="6372" spans="1:14" ht="15.75" customHeight="1">
      <c r="A6372" s="2"/>
      <c r="B6372" s="2"/>
      <c r="C6372" s="2"/>
      <c r="G6372" s="13"/>
      <c r="I6372" s="13"/>
      <c r="J6372" s="13"/>
      <c r="K6372" s="13"/>
      <c r="M6372" s="13"/>
      <c r="N6372" s="13"/>
    </row>
    <row r="6373" spans="1:14" ht="15.75" customHeight="1">
      <c r="A6373" s="2"/>
      <c r="B6373" s="2"/>
      <c r="C6373" s="2"/>
      <c r="G6373" s="13"/>
      <c r="I6373" s="13"/>
      <c r="J6373" s="13"/>
      <c r="K6373" s="13"/>
      <c r="M6373" s="13"/>
      <c r="N6373" s="13"/>
    </row>
    <row r="6374" spans="1:14" ht="15.75" customHeight="1">
      <c r="A6374" s="2"/>
      <c r="B6374" s="2"/>
      <c r="C6374" s="2"/>
      <c r="G6374" s="13"/>
      <c r="I6374" s="13"/>
      <c r="J6374" s="13"/>
      <c r="K6374" s="13"/>
      <c r="M6374" s="13"/>
      <c r="N6374" s="13"/>
    </row>
    <row r="6375" spans="1:14" ht="15.75" customHeight="1">
      <c r="A6375" s="2"/>
      <c r="B6375" s="2"/>
      <c r="C6375" s="2"/>
      <c r="G6375" s="13"/>
      <c r="I6375" s="13"/>
      <c r="J6375" s="13"/>
      <c r="K6375" s="13"/>
      <c r="M6375" s="13"/>
      <c r="N6375" s="13"/>
    </row>
    <row r="6376" spans="1:14" ht="15.75" customHeight="1">
      <c r="A6376" s="2"/>
      <c r="B6376" s="2"/>
      <c r="C6376" s="2"/>
      <c r="G6376" s="13"/>
      <c r="I6376" s="13"/>
      <c r="J6376" s="13"/>
      <c r="K6376" s="13"/>
      <c r="M6376" s="13"/>
      <c r="N6376" s="13"/>
    </row>
    <row r="6377" spans="1:14" ht="15.75" customHeight="1">
      <c r="A6377" s="2"/>
      <c r="B6377" s="2"/>
      <c r="C6377" s="2"/>
      <c r="G6377" s="13"/>
      <c r="I6377" s="13"/>
      <c r="J6377" s="13"/>
      <c r="K6377" s="13"/>
      <c r="M6377" s="13"/>
      <c r="N6377" s="13"/>
    </row>
    <row r="6378" spans="1:14" ht="15.75" customHeight="1">
      <c r="A6378" s="2"/>
      <c r="B6378" s="2"/>
      <c r="C6378" s="2"/>
      <c r="G6378" s="13"/>
      <c r="I6378" s="13"/>
      <c r="J6378" s="13"/>
      <c r="K6378" s="13"/>
      <c r="M6378" s="13"/>
      <c r="N6378" s="13"/>
    </row>
    <row r="6379" spans="1:14" ht="15.75" customHeight="1">
      <c r="A6379" s="2"/>
      <c r="B6379" s="2"/>
      <c r="C6379" s="2"/>
      <c r="G6379" s="13"/>
      <c r="I6379" s="13"/>
      <c r="J6379" s="13"/>
      <c r="K6379" s="13"/>
      <c r="M6379" s="13"/>
      <c r="N6379" s="13"/>
    </row>
    <row r="6380" spans="1:14" ht="15.75" customHeight="1">
      <c r="A6380" s="2"/>
      <c r="B6380" s="2"/>
      <c r="C6380" s="2"/>
      <c r="G6380" s="13"/>
      <c r="I6380" s="13"/>
      <c r="J6380" s="13"/>
      <c r="K6380" s="13"/>
      <c r="M6380" s="13"/>
      <c r="N6380" s="13"/>
    </row>
    <row r="6381" spans="1:14" ht="15.75" customHeight="1">
      <c r="A6381" s="2"/>
      <c r="B6381" s="2"/>
      <c r="C6381" s="2"/>
      <c r="G6381" s="13"/>
      <c r="I6381" s="13"/>
      <c r="J6381" s="13"/>
      <c r="K6381" s="13"/>
      <c r="M6381" s="13"/>
      <c r="N6381" s="13"/>
    </row>
    <row r="6382" spans="1:14" ht="15.75" customHeight="1">
      <c r="A6382" s="2"/>
      <c r="B6382" s="2"/>
      <c r="C6382" s="2"/>
      <c r="G6382" s="13"/>
      <c r="I6382" s="13"/>
      <c r="J6382" s="13"/>
      <c r="K6382" s="13"/>
      <c r="M6382" s="13"/>
      <c r="N6382" s="13"/>
    </row>
    <row r="6383" spans="1:14" ht="15.75" customHeight="1">
      <c r="A6383" s="2"/>
      <c r="B6383" s="2"/>
      <c r="C6383" s="2"/>
      <c r="G6383" s="13"/>
      <c r="I6383" s="13"/>
      <c r="J6383" s="13"/>
      <c r="K6383" s="13"/>
      <c r="M6383" s="13"/>
      <c r="N6383" s="13"/>
    </row>
    <row r="6384" spans="1:14" ht="15.75" customHeight="1">
      <c r="A6384" s="2"/>
      <c r="B6384" s="2"/>
      <c r="C6384" s="2"/>
      <c r="G6384" s="13"/>
      <c r="I6384" s="13"/>
      <c r="J6384" s="13"/>
      <c r="K6384" s="13"/>
      <c r="M6384" s="13"/>
      <c r="N6384" s="13"/>
    </row>
    <row r="6385" spans="1:14" ht="15.75" customHeight="1">
      <c r="A6385" s="2"/>
      <c r="B6385" s="2"/>
      <c r="C6385" s="2"/>
      <c r="G6385" s="13"/>
      <c r="I6385" s="13"/>
      <c r="J6385" s="13"/>
      <c r="K6385" s="13"/>
      <c r="M6385" s="13"/>
      <c r="N6385" s="13"/>
    </row>
    <row r="6386" spans="1:14" ht="15.75" customHeight="1">
      <c r="A6386" s="2"/>
      <c r="B6386" s="2"/>
      <c r="C6386" s="2"/>
      <c r="G6386" s="13"/>
      <c r="I6386" s="13"/>
      <c r="J6386" s="13"/>
      <c r="K6386" s="13"/>
      <c r="M6386" s="13"/>
      <c r="N6386" s="13"/>
    </row>
    <row r="6387" spans="1:14" ht="15.75" customHeight="1">
      <c r="A6387" s="2"/>
      <c r="B6387" s="2"/>
      <c r="C6387" s="2"/>
      <c r="G6387" s="13"/>
      <c r="I6387" s="13"/>
      <c r="J6387" s="13"/>
      <c r="K6387" s="13"/>
      <c r="M6387" s="13"/>
      <c r="N6387" s="13"/>
    </row>
    <row r="6388" spans="1:14" ht="15.75" customHeight="1">
      <c r="A6388" s="2"/>
      <c r="B6388" s="2"/>
      <c r="C6388" s="2"/>
      <c r="G6388" s="13"/>
      <c r="I6388" s="13"/>
      <c r="J6388" s="13"/>
      <c r="K6388" s="13"/>
      <c r="M6388" s="13"/>
      <c r="N6388" s="13"/>
    </row>
    <row r="6389" spans="1:14" ht="15.75" customHeight="1">
      <c r="A6389" s="2"/>
      <c r="B6389" s="2"/>
      <c r="C6389" s="2"/>
      <c r="G6389" s="13"/>
      <c r="I6389" s="13"/>
      <c r="J6389" s="13"/>
      <c r="K6389" s="13"/>
      <c r="M6389" s="13"/>
      <c r="N6389" s="13"/>
    </row>
    <row r="6390" spans="1:14" ht="15.75" customHeight="1">
      <c r="A6390" s="2"/>
      <c r="B6390" s="2"/>
      <c r="C6390" s="2"/>
      <c r="G6390" s="13"/>
      <c r="I6390" s="13"/>
      <c r="J6390" s="13"/>
      <c r="K6390" s="13"/>
      <c r="M6390" s="13"/>
      <c r="N6390" s="13"/>
    </row>
    <row r="6391" spans="1:14" ht="15.75" customHeight="1">
      <c r="A6391" s="2"/>
      <c r="B6391" s="2"/>
      <c r="C6391" s="2"/>
      <c r="G6391" s="13"/>
      <c r="I6391" s="13"/>
      <c r="J6391" s="13"/>
      <c r="K6391" s="13"/>
      <c r="M6391" s="13"/>
      <c r="N6391" s="13"/>
    </row>
    <row r="6392" spans="1:14" ht="15.75" customHeight="1">
      <c r="A6392" s="2"/>
      <c r="B6392" s="2"/>
      <c r="C6392" s="2"/>
      <c r="G6392" s="13"/>
      <c r="I6392" s="13"/>
      <c r="J6392" s="13"/>
      <c r="K6392" s="13"/>
      <c r="M6392" s="13"/>
      <c r="N6392" s="13"/>
    </row>
    <row r="6393" spans="1:14" ht="15.75" customHeight="1">
      <c r="A6393" s="2"/>
      <c r="B6393" s="2"/>
      <c r="C6393" s="2"/>
      <c r="G6393" s="13"/>
      <c r="I6393" s="13"/>
      <c r="J6393" s="13"/>
      <c r="K6393" s="13"/>
      <c r="M6393" s="13"/>
      <c r="N6393" s="13"/>
    </row>
    <row r="6394" spans="1:14" ht="15.75" customHeight="1">
      <c r="A6394" s="2"/>
      <c r="B6394" s="2"/>
      <c r="C6394" s="2"/>
      <c r="G6394" s="13"/>
      <c r="I6394" s="13"/>
      <c r="J6394" s="13"/>
      <c r="K6394" s="13"/>
      <c r="M6394" s="13"/>
      <c r="N6394" s="13"/>
    </row>
    <row r="6395" spans="1:14" ht="15.75" customHeight="1">
      <c r="A6395" s="2"/>
      <c r="B6395" s="2"/>
      <c r="C6395" s="2"/>
      <c r="G6395" s="13"/>
      <c r="I6395" s="13"/>
      <c r="J6395" s="13"/>
      <c r="K6395" s="13"/>
      <c r="M6395" s="13"/>
      <c r="N6395" s="13"/>
    </row>
    <row r="6396" spans="1:14" ht="15.75" customHeight="1">
      <c r="A6396" s="2"/>
      <c r="B6396" s="2"/>
      <c r="C6396" s="2"/>
      <c r="G6396" s="13"/>
      <c r="I6396" s="13"/>
      <c r="J6396" s="13"/>
      <c r="K6396" s="13"/>
      <c r="M6396" s="13"/>
      <c r="N6396" s="13"/>
    </row>
    <row r="6397" spans="1:14" ht="15.75" customHeight="1">
      <c r="A6397" s="2"/>
      <c r="B6397" s="2"/>
      <c r="C6397" s="2"/>
      <c r="G6397" s="13"/>
      <c r="I6397" s="13"/>
      <c r="J6397" s="13"/>
      <c r="K6397" s="13"/>
      <c r="M6397" s="13"/>
      <c r="N6397" s="13"/>
    </row>
    <row r="6398" spans="1:14" ht="15.75" customHeight="1">
      <c r="A6398" s="2"/>
      <c r="B6398" s="2"/>
      <c r="C6398" s="2"/>
      <c r="G6398" s="13"/>
      <c r="I6398" s="13"/>
      <c r="J6398" s="13"/>
      <c r="K6398" s="13"/>
      <c r="M6398" s="13"/>
      <c r="N6398" s="13"/>
    </row>
    <row r="6399" spans="1:14" ht="15.75" customHeight="1">
      <c r="A6399" s="2"/>
      <c r="B6399" s="2"/>
      <c r="C6399" s="2"/>
      <c r="G6399" s="13"/>
      <c r="I6399" s="13"/>
      <c r="J6399" s="13"/>
      <c r="K6399" s="13"/>
      <c r="M6399" s="13"/>
      <c r="N6399" s="13"/>
    </row>
    <row r="6400" spans="1:14" ht="15.75" customHeight="1">
      <c r="A6400" s="2"/>
      <c r="B6400" s="2"/>
      <c r="C6400" s="2"/>
      <c r="G6400" s="13"/>
      <c r="I6400" s="13"/>
      <c r="J6400" s="13"/>
      <c r="K6400" s="13"/>
      <c r="M6400" s="13"/>
      <c r="N6400" s="13"/>
    </row>
    <row r="6401" spans="1:14" ht="15.75" customHeight="1">
      <c r="A6401" s="2"/>
      <c r="B6401" s="2"/>
      <c r="C6401" s="2"/>
      <c r="G6401" s="13"/>
      <c r="I6401" s="13"/>
      <c r="J6401" s="13"/>
      <c r="K6401" s="13"/>
      <c r="M6401" s="13"/>
      <c r="N6401" s="13"/>
    </row>
    <row r="6402" spans="1:14" ht="15.75" customHeight="1">
      <c r="A6402" s="2"/>
      <c r="B6402" s="2"/>
      <c r="C6402" s="2"/>
      <c r="G6402" s="13"/>
      <c r="I6402" s="13"/>
      <c r="J6402" s="13"/>
      <c r="K6402" s="13"/>
      <c r="M6402" s="13"/>
      <c r="N6402" s="13"/>
    </row>
    <row r="6403" spans="1:14" ht="15.75" customHeight="1">
      <c r="A6403" s="2"/>
      <c r="B6403" s="2"/>
      <c r="C6403" s="2"/>
      <c r="G6403" s="13"/>
      <c r="I6403" s="13"/>
      <c r="J6403" s="13"/>
      <c r="K6403" s="13"/>
      <c r="M6403" s="13"/>
      <c r="N6403" s="13"/>
    </row>
    <row r="6404" spans="1:14" ht="15.75" customHeight="1">
      <c r="A6404" s="2"/>
      <c r="B6404" s="2"/>
      <c r="C6404" s="2"/>
      <c r="G6404" s="13"/>
      <c r="I6404" s="13"/>
      <c r="J6404" s="13"/>
      <c r="K6404" s="13"/>
      <c r="M6404" s="13"/>
      <c r="N6404" s="13"/>
    </row>
    <row r="6405" spans="1:14" ht="15.75" customHeight="1">
      <c r="A6405" s="2"/>
      <c r="B6405" s="2"/>
      <c r="C6405" s="2"/>
      <c r="G6405" s="13"/>
      <c r="I6405" s="13"/>
      <c r="J6405" s="13"/>
      <c r="K6405" s="13"/>
      <c r="M6405" s="13"/>
      <c r="N6405" s="13"/>
    </row>
    <row r="6406" spans="1:14" ht="15.75" customHeight="1">
      <c r="A6406" s="2"/>
      <c r="B6406" s="2"/>
      <c r="C6406" s="2"/>
      <c r="G6406" s="13"/>
      <c r="I6406" s="13"/>
      <c r="J6406" s="13"/>
      <c r="K6406" s="13"/>
      <c r="M6406" s="13"/>
      <c r="N6406" s="13"/>
    </row>
    <row r="6407" spans="1:14" ht="15.75" customHeight="1">
      <c r="A6407" s="2"/>
      <c r="B6407" s="2"/>
      <c r="C6407" s="2"/>
      <c r="G6407" s="13"/>
      <c r="I6407" s="13"/>
      <c r="J6407" s="13"/>
      <c r="K6407" s="13"/>
      <c r="M6407" s="13"/>
      <c r="N6407" s="13"/>
    </row>
    <row r="6408" spans="1:14" ht="15.75" customHeight="1">
      <c r="A6408" s="2"/>
      <c r="B6408" s="2"/>
      <c r="C6408" s="2"/>
      <c r="G6408" s="13"/>
      <c r="I6408" s="13"/>
      <c r="J6408" s="13"/>
      <c r="K6408" s="13"/>
      <c r="M6408" s="13"/>
      <c r="N6408" s="13"/>
    </row>
    <row r="6409" spans="1:14" ht="15.75" customHeight="1">
      <c r="A6409" s="2"/>
      <c r="B6409" s="2"/>
      <c r="C6409" s="2"/>
      <c r="G6409" s="13"/>
      <c r="I6409" s="13"/>
      <c r="J6409" s="13"/>
      <c r="K6409" s="13"/>
      <c r="M6409" s="13"/>
      <c r="N6409" s="13"/>
    </row>
    <row r="6410" spans="1:14" ht="15.75" customHeight="1">
      <c r="A6410" s="2"/>
      <c r="B6410" s="2"/>
      <c r="C6410" s="2"/>
      <c r="G6410" s="13"/>
      <c r="I6410" s="13"/>
      <c r="J6410" s="13"/>
      <c r="K6410" s="13"/>
      <c r="M6410" s="13"/>
      <c r="N6410" s="13"/>
    </row>
    <row r="6411" spans="1:14" ht="15.75" customHeight="1">
      <c r="A6411" s="2"/>
      <c r="B6411" s="2"/>
      <c r="C6411" s="2"/>
      <c r="G6411" s="13"/>
      <c r="I6411" s="13"/>
      <c r="J6411" s="13"/>
      <c r="K6411" s="13"/>
      <c r="M6411" s="13"/>
      <c r="N6411" s="13"/>
    </row>
    <row r="6412" spans="1:14" ht="15.75" customHeight="1">
      <c r="A6412" s="2"/>
      <c r="B6412" s="2"/>
      <c r="C6412" s="2"/>
      <c r="G6412" s="13"/>
      <c r="I6412" s="13"/>
      <c r="J6412" s="13"/>
      <c r="K6412" s="13"/>
      <c r="M6412" s="13"/>
      <c r="N6412" s="13"/>
    </row>
    <row r="6413" spans="1:14" ht="15.75" customHeight="1">
      <c r="A6413" s="2"/>
      <c r="B6413" s="2"/>
      <c r="C6413" s="2"/>
      <c r="G6413" s="13"/>
      <c r="I6413" s="13"/>
      <c r="J6413" s="13"/>
      <c r="K6413" s="13"/>
      <c r="M6413" s="13"/>
      <c r="N6413" s="13"/>
    </row>
    <row r="6414" spans="1:14" ht="15.75" customHeight="1">
      <c r="A6414" s="2"/>
      <c r="B6414" s="2"/>
      <c r="C6414" s="2"/>
      <c r="G6414" s="13"/>
      <c r="I6414" s="13"/>
      <c r="J6414" s="13"/>
      <c r="K6414" s="13"/>
      <c r="M6414" s="13"/>
      <c r="N6414" s="13"/>
    </row>
    <row r="6415" spans="1:14" ht="15.75" customHeight="1">
      <c r="A6415" s="2"/>
      <c r="B6415" s="2"/>
      <c r="C6415" s="2"/>
      <c r="G6415" s="13"/>
      <c r="I6415" s="13"/>
      <c r="J6415" s="13"/>
      <c r="K6415" s="13"/>
      <c r="M6415" s="13"/>
      <c r="N6415" s="13"/>
    </row>
    <row r="6416" spans="1:14" ht="15.75" customHeight="1">
      <c r="A6416" s="2"/>
      <c r="B6416" s="2"/>
      <c r="C6416" s="2"/>
      <c r="G6416" s="13"/>
      <c r="I6416" s="13"/>
      <c r="J6416" s="13"/>
      <c r="K6416" s="13"/>
      <c r="M6416" s="13"/>
      <c r="N6416" s="13"/>
    </row>
    <row r="6417" spans="1:14" ht="15.75" customHeight="1">
      <c r="A6417" s="2"/>
      <c r="B6417" s="2"/>
      <c r="C6417" s="2"/>
      <c r="G6417" s="13"/>
      <c r="I6417" s="13"/>
      <c r="J6417" s="13"/>
      <c r="K6417" s="13"/>
      <c r="M6417" s="13"/>
      <c r="N6417" s="13"/>
    </row>
    <row r="6418" spans="1:14" ht="15.75" customHeight="1">
      <c r="A6418" s="2"/>
      <c r="B6418" s="2"/>
      <c r="C6418" s="2"/>
      <c r="G6418" s="13"/>
      <c r="I6418" s="13"/>
      <c r="J6418" s="13"/>
      <c r="K6418" s="13"/>
      <c r="M6418" s="13"/>
      <c r="N6418" s="13"/>
    </row>
    <row r="6419" spans="1:14" ht="15.75" customHeight="1">
      <c r="A6419" s="2"/>
      <c r="B6419" s="2"/>
      <c r="C6419" s="2"/>
      <c r="G6419" s="13"/>
      <c r="I6419" s="13"/>
      <c r="J6419" s="13"/>
      <c r="K6419" s="13"/>
      <c r="M6419" s="13"/>
      <c r="N6419" s="13"/>
    </row>
    <row r="6420" spans="1:14" ht="15.75" customHeight="1">
      <c r="A6420" s="2"/>
      <c r="B6420" s="2"/>
      <c r="C6420" s="2"/>
      <c r="G6420" s="13"/>
      <c r="I6420" s="13"/>
      <c r="J6420" s="13"/>
      <c r="K6420" s="13"/>
      <c r="M6420" s="13"/>
      <c r="N6420" s="13"/>
    </row>
    <row r="6421" spans="1:14" ht="15.75" customHeight="1">
      <c r="A6421" s="2"/>
      <c r="B6421" s="2"/>
      <c r="C6421" s="2"/>
      <c r="G6421" s="13"/>
      <c r="I6421" s="13"/>
      <c r="J6421" s="13"/>
      <c r="K6421" s="13"/>
      <c r="M6421" s="13"/>
      <c r="N6421" s="13"/>
    </row>
    <row r="6422" spans="1:14" ht="15.75" customHeight="1">
      <c r="A6422" s="2"/>
      <c r="B6422" s="2"/>
      <c r="C6422" s="2"/>
      <c r="G6422" s="13"/>
      <c r="I6422" s="13"/>
      <c r="J6422" s="13"/>
      <c r="K6422" s="13"/>
      <c r="M6422" s="13"/>
      <c r="N6422" s="13"/>
    </row>
    <row r="6423" spans="1:14" ht="15.75" customHeight="1">
      <c r="A6423" s="2"/>
      <c r="B6423" s="2"/>
      <c r="C6423" s="2"/>
      <c r="G6423" s="13"/>
      <c r="I6423" s="13"/>
      <c r="J6423" s="13"/>
      <c r="K6423" s="13"/>
      <c r="M6423" s="13"/>
      <c r="N6423" s="13"/>
    </row>
    <row r="6424" spans="1:14" ht="15.75" customHeight="1">
      <c r="A6424" s="2"/>
      <c r="B6424" s="2"/>
      <c r="C6424" s="2"/>
      <c r="G6424" s="13"/>
      <c r="I6424" s="13"/>
      <c r="J6424" s="13"/>
      <c r="K6424" s="13"/>
      <c r="M6424" s="13"/>
      <c r="N6424" s="13"/>
    </row>
    <row r="6425" spans="1:14" ht="15.75" customHeight="1">
      <c r="A6425" s="2"/>
      <c r="B6425" s="2"/>
      <c r="C6425" s="2"/>
      <c r="G6425" s="13"/>
      <c r="I6425" s="13"/>
      <c r="J6425" s="13"/>
      <c r="K6425" s="13"/>
      <c r="M6425" s="13"/>
      <c r="N6425" s="13"/>
    </row>
    <row r="6426" spans="1:14" ht="15.75" customHeight="1">
      <c r="A6426" s="2"/>
      <c r="B6426" s="2"/>
      <c r="C6426" s="2"/>
      <c r="G6426" s="13"/>
      <c r="I6426" s="13"/>
      <c r="J6426" s="13"/>
      <c r="K6426" s="13"/>
      <c r="M6426" s="13"/>
      <c r="N6426" s="13"/>
    </row>
    <row r="6427" spans="1:14" ht="15.75" customHeight="1">
      <c r="A6427" s="2"/>
      <c r="B6427" s="2"/>
      <c r="C6427" s="2"/>
      <c r="G6427" s="13"/>
      <c r="I6427" s="13"/>
      <c r="J6427" s="13"/>
      <c r="K6427" s="13"/>
      <c r="M6427" s="13"/>
      <c r="N6427" s="13"/>
    </row>
    <row r="6428" spans="1:14" ht="15.75" customHeight="1">
      <c r="A6428" s="2"/>
      <c r="B6428" s="2"/>
      <c r="C6428" s="2"/>
      <c r="G6428" s="13"/>
      <c r="I6428" s="13"/>
      <c r="J6428" s="13"/>
      <c r="K6428" s="13"/>
      <c r="M6428" s="13"/>
      <c r="N6428" s="13"/>
    </row>
    <row r="6429" spans="1:14" ht="15.75" customHeight="1">
      <c r="A6429" s="2"/>
      <c r="B6429" s="2"/>
      <c r="C6429" s="2"/>
      <c r="G6429" s="13"/>
      <c r="I6429" s="13"/>
      <c r="J6429" s="13"/>
      <c r="K6429" s="13"/>
      <c r="M6429" s="13"/>
      <c r="N6429" s="13"/>
    </row>
    <row r="6430" spans="1:14" ht="15.75" customHeight="1">
      <c r="A6430" s="2"/>
      <c r="B6430" s="2"/>
      <c r="C6430" s="2"/>
      <c r="G6430" s="13"/>
      <c r="I6430" s="13"/>
      <c r="J6430" s="13"/>
      <c r="K6430" s="13"/>
      <c r="M6430" s="13"/>
      <c r="N6430" s="13"/>
    </row>
    <row r="6431" spans="1:14" ht="15.75" customHeight="1">
      <c r="A6431" s="2"/>
      <c r="B6431" s="2"/>
      <c r="C6431" s="2"/>
      <c r="G6431" s="13"/>
      <c r="I6431" s="13"/>
      <c r="J6431" s="13"/>
      <c r="K6431" s="13"/>
      <c r="M6431" s="13"/>
      <c r="N6431" s="13"/>
    </row>
    <row r="6432" spans="1:14" ht="15.75" customHeight="1">
      <c r="A6432" s="2"/>
      <c r="B6432" s="2"/>
      <c r="C6432" s="2"/>
      <c r="G6432" s="13"/>
      <c r="I6432" s="13"/>
      <c r="J6432" s="13"/>
      <c r="K6432" s="13"/>
      <c r="M6432" s="13"/>
      <c r="N6432" s="13"/>
    </row>
    <row r="6433" spans="1:14" ht="15.75" customHeight="1">
      <c r="A6433" s="2"/>
      <c r="B6433" s="2"/>
      <c r="C6433" s="2"/>
      <c r="G6433" s="13"/>
      <c r="I6433" s="13"/>
      <c r="J6433" s="13"/>
      <c r="K6433" s="13"/>
      <c r="M6433" s="13"/>
      <c r="N6433" s="13"/>
    </row>
    <row r="6434" spans="1:14" ht="15.75" customHeight="1">
      <c r="A6434" s="2"/>
      <c r="B6434" s="2"/>
      <c r="C6434" s="2"/>
      <c r="G6434" s="13"/>
      <c r="I6434" s="13"/>
      <c r="J6434" s="13"/>
      <c r="K6434" s="13"/>
      <c r="M6434" s="13"/>
      <c r="N6434" s="13"/>
    </row>
    <row r="6435" spans="1:14" ht="15.75" customHeight="1">
      <c r="A6435" s="2"/>
      <c r="B6435" s="2"/>
      <c r="C6435" s="2"/>
      <c r="G6435" s="13"/>
      <c r="I6435" s="13"/>
      <c r="J6435" s="13"/>
      <c r="K6435" s="13"/>
      <c r="M6435" s="13"/>
      <c r="N6435" s="13"/>
    </row>
    <row r="6436" spans="1:14" ht="15.75" customHeight="1">
      <c r="A6436" s="2"/>
      <c r="B6436" s="2"/>
      <c r="C6436" s="2"/>
      <c r="G6436" s="13"/>
      <c r="I6436" s="13"/>
      <c r="J6436" s="13"/>
      <c r="K6436" s="13"/>
      <c r="M6436" s="13"/>
      <c r="N6436" s="13"/>
    </row>
    <row r="6437" spans="1:14" ht="15.75" customHeight="1">
      <c r="A6437" s="2"/>
      <c r="B6437" s="2"/>
      <c r="C6437" s="2"/>
      <c r="G6437" s="13"/>
      <c r="I6437" s="13"/>
      <c r="J6437" s="13"/>
      <c r="K6437" s="13"/>
      <c r="M6437" s="13"/>
      <c r="N6437" s="13"/>
    </row>
    <row r="6438" spans="1:14" ht="15.75" customHeight="1">
      <c r="A6438" s="2"/>
      <c r="B6438" s="2"/>
      <c r="C6438" s="2"/>
      <c r="G6438" s="13"/>
      <c r="I6438" s="13"/>
      <c r="J6438" s="13"/>
      <c r="K6438" s="13"/>
      <c r="M6438" s="13"/>
      <c r="N6438" s="13"/>
    </row>
    <row r="6439" spans="1:14" ht="15.75" customHeight="1">
      <c r="A6439" s="2"/>
      <c r="B6439" s="2"/>
      <c r="C6439" s="2"/>
      <c r="G6439" s="13"/>
      <c r="I6439" s="13"/>
      <c r="J6439" s="13"/>
      <c r="K6439" s="13"/>
      <c r="M6439" s="13"/>
      <c r="N6439" s="13"/>
    </row>
    <row r="6440" spans="1:14" ht="15.75" customHeight="1">
      <c r="A6440" s="2"/>
      <c r="B6440" s="2"/>
      <c r="C6440" s="2"/>
      <c r="G6440" s="13"/>
      <c r="I6440" s="13"/>
      <c r="J6440" s="13"/>
      <c r="K6440" s="13"/>
      <c r="M6440" s="13"/>
      <c r="N6440" s="13"/>
    </row>
    <row r="6441" spans="1:14" ht="15.75" customHeight="1">
      <c r="A6441" s="2"/>
      <c r="B6441" s="2"/>
      <c r="C6441" s="2"/>
      <c r="G6441" s="13"/>
      <c r="I6441" s="13"/>
      <c r="J6441" s="13"/>
      <c r="K6441" s="13"/>
      <c r="M6441" s="13"/>
      <c r="N6441" s="13"/>
    </row>
    <row r="6442" spans="1:14" ht="15.75" customHeight="1">
      <c r="A6442" s="2"/>
      <c r="B6442" s="2"/>
      <c r="C6442" s="2"/>
      <c r="G6442" s="13"/>
      <c r="I6442" s="13"/>
      <c r="J6442" s="13"/>
      <c r="K6442" s="13"/>
      <c r="M6442" s="13"/>
      <c r="N6442" s="13"/>
    </row>
    <row r="6443" spans="1:14" ht="15.75" customHeight="1">
      <c r="A6443" s="2"/>
      <c r="B6443" s="2"/>
      <c r="C6443" s="2"/>
      <c r="G6443" s="13"/>
      <c r="I6443" s="13"/>
      <c r="J6443" s="13"/>
      <c r="K6443" s="13"/>
      <c r="M6443" s="13"/>
      <c r="N6443" s="13"/>
    </row>
    <row r="6444" spans="1:14" ht="15.75" customHeight="1">
      <c r="A6444" s="2"/>
      <c r="B6444" s="2"/>
      <c r="C6444" s="2"/>
      <c r="G6444" s="13"/>
      <c r="I6444" s="13"/>
      <c r="J6444" s="13"/>
      <c r="K6444" s="13"/>
      <c r="M6444" s="13"/>
      <c r="N6444" s="13"/>
    </row>
    <row r="6445" spans="1:14" ht="15.75" customHeight="1">
      <c r="A6445" s="2"/>
      <c r="B6445" s="2"/>
      <c r="C6445" s="2"/>
      <c r="G6445" s="13"/>
      <c r="I6445" s="13"/>
      <c r="J6445" s="13"/>
      <c r="K6445" s="13"/>
      <c r="M6445" s="13"/>
      <c r="N6445" s="13"/>
    </row>
    <row r="6446" spans="1:14" ht="15.75" customHeight="1">
      <c r="A6446" s="2"/>
      <c r="B6446" s="2"/>
      <c r="C6446" s="2"/>
      <c r="G6446" s="13"/>
      <c r="I6446" s="13"/>
      <c r="J6446" s="13"/>
      <c r="K6446" s="13"/>
      <c r="M6446" s="13"/>
      <c r="N6446" s="13"/>
    </row>
    <row r="6447" spans="1:14" ht="15.75" customHeight="1">
      <c r="A6447" s="2"/>
      <c r="B6447" s="2"/>
      <c r="C6447" s="2"/>
      <c r="G6447" s="13"/>
      <c r="I6447" s="13"/>
      <c r="J6447" s="13"/>
      <c r="K6447" s="13"/>
      <c r="M6447" s="13"/>
      <c r="N6447" s="13"/>
    </row>
    <row r="6448" spans="1:14" ht="15.75" customHeight="1">
      <c r="A6448" s="2"/>
      <c r="B6448" s="2"/>
      <c r="C6448" s="2"/>
      <c r="G6448" s="13"/>
      <c r="I6448" s="13"/>
      <c r="J6448" s="13"/>
      <c r="K6448" s="13"/>
      <c r="M6448" s="13"/>
      <c r="N6448" s="13"/>
    </row>
    <row r="6449" spans="1:14" ht="15.75" customHeight="1">
      <c r="A6449" s="2"/>
      <c r="B6449" s="2"/>
      <c r="C6449" s="2"/>
      <c r="G6449" s="13"/>
      <c r="I6449" s="13"/>
      <c r="J6449" s="13"/>
      <c r="K6449" s="13"/>
      <c r="M6449" s="13"/>
      <c r="N6449" s="13"/>
    </row>
    <row r="6450" spans="1:14" ht="15.75" customHeight="1">
      <c r="A6450" s="2"/>
      <c r="B6450" s="2"/>
      <c r="C6450" s="2"/>
      <c r="G6450" s="13"/>
      <c r="I6450" s="13"/>
      <c r="J6450" s="13"/>
      <c r="K6450" s="13"/>
      <c r="M6450" s="13"/>
      <c r="N6450" s="13"/>
    </row>
    <row r="6451" spans="1:14" ht="15.75" customHeight="1">
      <c r="A6451" s="2"/>
      <c r="B6451" s="2"/>
      <c r="C6451" s="2"/>
      <c r="G6451" s="13"/>
      <c r="I6451" s="13"/>
      <c r="J6451" s="13"/>
      <c r="K6451" s="13"/>
      <c r="M6451" s="13"/>
      <c r="N6451" s="13"/>
    </row>
    <row r="6452" spans="1:14" ht="15.75" customHeight="1">
      <c r="A6452" s="2"/>
      <c r="B6452" s="2"/>
      <c r="C6452" s="2"/>
      <c r="G6452" s="13"/>
      <c r="I6452" s="13"/>
      <c r="J6452" s="13"/>
      <c r="K6452" s="13"/>
      <c r="M6452" s="13"/>
      <c r="N6452" s="13"/>
    </row>
    <row r="6453" spans="1:14" ht="15.75" customHeight="1">
      <c r="A6453" s="2"/>
      <c r="B6453" s="2"/>
      <c r="C6453" s="2"/>
      <c r="G6453" s="13"/>
      <c r="I6453" s="13"/>
      <c r="J6453" s="13"/>
      <c r="K6453" s="13"/>
      <c r="M6453" s="13"/>
      <c r="N6453" s="13"/>
    </row>
    <row r="6454" spans="1:14" ht="15.75" customHeight="1">
      <c r="A6454" s="2"/>
      <c r="B6454" s="2"/>
      <c r="C6454" s="2"/>
      <c r="G6454" s="13"/>
      <c r="I6454" s="13"/>
      <c r="J6454" s="13"/>
      <c r="K6454" s="13"/>
      <c r="M6454" s="13"/>
      <c r="N6454" s="13"/>
    </row>
    <row r="6455" spans="1:14" ht="15.75" customHeight="1">
      <c r="A6455" s="2"/>
      <c r="B6455" s="2"/>
      <c r="C6455" s="2"/>
      <c r="G6455" s="13"/>
      <c r="I6455" s="13"/>
      <c r="J6455" s="13"/>
      <c r="K6455" s="13"/>
      <c r="M6455" s="13"/>
      <c r="N6455" s="13"/>
    </row>
    <row r="6456" spans="1:14" ht="15.75" customHeight="1">
      <c r="A6456" s="2"/>
      <c r="B6456" s="2"/>
      <c r="C6456" s="2"/>
      <c r="G6456" s="13"/>
      <c r="I6456" s="13"/>
      <c r="J6456" s="13"/>
      <c r="K6456" s="13"/>
      <c r="M6456" s="13"/>
      <c r="N6456" s="13"/>
    </row>
    <row r="6457" spans="1:14" ht="15.75" customHeight="1">
      <c r="A6457" s="2"/>
      <c r="B6457" s="2"/>
      <c r="C6457" s="2"/>
      <c r="G6457" s="13"/>
      <c r="I6457" s="13"/>
      <c r="J6457" s="13"/>
      <c r="K6457" s="13"/>
      <c r="M6457" s="13"/>
      <c r="N6457" s="13"/>
    </row>
    <row r="6458" spans="1:14" ht="15.75" customHeight="1">
      <c r="A6458" s="2"/>
      <c r="B6458" s="2"/>
      <c r="C6458" s="2"/>
      <c r="G6458" s="13"/>
      <c r="I6458" s="13"/>
      <c r="J6458" s="13"/>
      <c r="K6458" s="13"/>
      <c r="M6458" s="13"/>
      <c r="N6458" s="13"/>
    </row>
    <row r="6459" spans="1:14" ht="15.75" customHeight="1">
      <c r="A6459" s="2"/>
      <c r="B6459" s="2"/>
      <c r="C6459" s="2"/>
      <c r="G6459" s="13"/>
      <c r="I6459" s="13"/>
      <c r="J6459" s="13"/>
      <c r="K6459" s="13"/>
      <c r="M6459" s="13"/>
      <c r="N6459" s="13"/>
    </row>
    <row r="6460" spans="1:14" ht="15.75" customHeight="1">
      <c r="A6460" s="2"/>
      <c r="B6460" s="2"/>
      <c r="C6460" s="2"/>
      <c r="G6460" s="13"/>
      <c r="I6460" s="13"/>
      <c r="J6460" s="13"/>
      <c r="K6460" s="13"/>
      <c r="M6460" s="13"/>
      <c r="N6460" s="13"/>
    </row>
    <row r="6461" spans="1:14" ht="15.75" customHeight="1">
      <c r="A6461" s="2"/>
      <c r="B6461" s="2"/>
      <c r="C6461" s="2"/>
      <c r="G6461" s="13"/>
      <c r="I6461" s="13"/>
      <c r="J6461" s="13"/>
      <c r="K6461" s="13"/>
      <c r="M6461" s="13"/>
      <c r="N6461" s="13"/>
    </row>
    <row r="6462" spans="1:14" ht="15.75" customHeight="1">
      <c r="A6462" s="2"/>
      <c r="B6462" s="2"/>
      <c r="C6462" s="2"/>
      <c r="G6462" s="13"/>
      <c r="I6462" s="13"/>
      <c r="J6462" s="13"/>
      <c r="K6462" s="13"/>
      <c r="M6462" s="13"/>
      <c r="N6462" s="13"/>
    </row>
    <row r="6463" spans="1:14" ht="15.75" customHeight="1">
      <c r="A6463" s="2"/>
      <c r="B6463" s="2"/>
      <c r="C6463" s="2"/>
      <c r="G6463" s="13"/>
      <c r="I6463" s="13"/>
      <c r="J6463" s="13"/>
      <c r="K6463" s="13"/>
      <c r="M6463" s="13"/>
      <c r="N6463" s="13"/>
    </row>
    <row r="6464" spans="1:14" ht="15.75" customHeight="1">
      <c r="A6464" s="2"/>
      <c r="B6464" s="2"/>
      <c r="C6464" s="2"/>
      <c r="G6464" s="13"/>
      <c r="I6464" s="13"/>
      <c r="J6464" s="13"/>
      <c r="K6464" s="13"/>
      <c r="M6464" s="13"/>
      <c r="N6464" s="13"/>
    </row>
    <row r="6465" spans="1:14" ht="15.75" customHeight="1">
      <c r="A6465" s="2"/>
      <c r="B6465" s="2"/>
      <c r="C6465" s="2"/>
      <c r="G6465" s="13"/>
      <c r="I6465" s="13"/>
      <c r="J6465" s="13"/>
      <c r="K6465" s="13"/>
      <c r="M6465" s="13"/>
      <c r="N6465" s="13"/>
    </row>
    <row r="6466" spans="1:14" ht="15.75" customHeight="1">
      <c r="A6466" s="2"/>
      <c r="B6466" s="2"/>
      <c r="C6466" s="2"/>
      <c r="G6466" s="13"/>
      <c r="I6466" s="13"/>
      <c r="J6466" s="13"/>
      <c r="K6466" s="13"/>
      <c r="M6466" s="13"/>
      <c r="N6466" s="13"/>
    </row>
    <row r="6467" spans="1:14" ht="15.75" customHeight="1">
      <c r="A6467" s="2"/>
      <c r="B6467" s="2"/>
      <c r="C6467" s="2"/>
      <c r="G6467" s="13"/>
      <c r="I6467" s="13"/>
      <c r="J6467" s="13"/>
      <c r="K6467" s="13"/>
      <c r="M6467" s="13"/>
      <c r="N6467" s="13"/>
    </row>
    <row r="6468" spans="1:14" ht="15.75" customHeight="1">
      <c r="A6468" s="2"/>
      <c r="B6468" s="2"/>
      <c r="C6468" s="2"/>
      <c r="G6468" s="13"/>
      <c r="I6468" s="13"/>
      <c r="J6468" s="13"/>
      <c r="K6468" s="13"/>
      <c r="M6468" s="13"/>
      <c r="N6468" s="13"/>
    </row>
    <row r="6469" spans="1:14" ht="15.75" customHeight="1">
      <c r="A6469" s="2"/>
      <c r="B6469" s="2"/>
      <c r="C6469" s="2"/>
      <c r="G6469" s="13"/>
      <c r="I6469" s="13"/>
      <c r="J6469" s="13"/>
      <c r="K6469" s="13"/>
      <c r="M6469" s="13"/>
      <c r="N6469" s="13"/>
    </row>
    <row r="6470" spans="1:14" ht="15.75" customHeight="1">
      <c r="A6470" s="2"/>
      <c r="B6470" s="2"/>
      <c r="C6470" s="2"/>
      <c r="G6470" s="13"/>
      <c r="I6470" s="13"/>
      <c r="J6470" s="13"/>
      <c r="K6470" s="13"/>
      <c r="M6470" s="13"/>
      <c r="N6470" s="13"/>
    </row>
    <row r="6471" spans="1:14" ht="15.75" customHeight="1">
      <c r="A6471" s="2"/>
      <c r="B6471" s="2"/>
      <c r="C6471" s="2"/>
      <c r="G6471" s="13"/>
      <c r="I6471" s="13"/>
      <c r="J6471" s="13"/>
      <c r="K6471" s="13"/>
      <c r="M6471" s="13"/>
      <c r="N6471" s="13"/>
    </row>
    <row r="6472" spans="1:14" ht="15.75" customHeight="1">
      <c r="A6472" s="2"/>
      <c r="B6472" s="2"/>
      <c r="C6472" s="2"/>
      <c r="G6472" s="13"/>
      <c r="I6472" s="13"/>
      <c r="J6472" s="13"/>
      <c r="K6472" s="13"/>
      <c r="M6472" s="13"/>
      <c r="N6472" s="13"/>
    </row>
    <row r="6473" spans="1:14" ht="15.75" customHeight="1">
      <c r="A6473" s="2"/>
      <c r="B6473" s="2"/>
      <c r="C6473" s="2"/>
      <c r="G6473" s="13"/>
      <c r="I6473" s="13"/>
      <c r="J6473" s="13"/>
      <c r="K6473" s="13"/>
      <c r="M6473" s="13"/>
      <c r="N6473" s="13"/>
    </row>
    <row r="6474" spans="1:14" ht="15.75" customHeight="1">
      <c r="A6474" s="2"/>
      <c r="B6474" s="2"/>
      <c r="C6474" s="2"/>
      <c r="G6474" s="13"/>
      <c r="I6474" s="13"/>
      <c r="J6474" s="13"/>
      <c r="K6474" s="13"/>
      <c r="M6474" s="13"/>
      <c r="N6474" s="13"/>
    </row>
    <row r="6475" spans="1:14" ht="15.75" customHeight="1">
      <c r="A6475" s="2"/>
      <c r="B6475" s="2"/>
      <c r="C6475" s="2"/>
      <c r="G6475" s="13"/>
      <c r="I6475" s="13"/>
      <c r="J6475" s="13"/>
      <c r="K6475" s="13"/>
      <c r="M6475" s="13"/>
      <c r="N6475" s="13"/>
    </row>
    <row r="6476" spans="1:14" ht="15.75" customHeight="1">
      <c r="A6476" s="2"/>
      <c r="B6476" s="2"/>
      <c r="C6476" s="2"/>
      <c r="G6476" s="13"/>
      <c r="I6476" s="13"/>
      <c r="J6476" s="13"/>
      <c r="K6476" s="13"/>
      <c r="M6476" s="13"/>
      <c r="N6476" s="13"/>
    </row>
    <row r="6477" spans="1:14" ht="15.75" customHeight="1">
      <c r="A6477" s="2"/>
      <c r="B6477" s="2"/>
      <c r="C6477" s="2"/>
      <c r="G6477" s="13"/>
      <c r="I6477" s="13"/>
      <c r="J6477" s="13"/>
      <c r="K6477" s="13"/>
      <c r="M6477" s="13"/>
      <c r="N6477" s="13"/>
    </row>
    <row r="6478" spans="1:14" ht="15.75" customHeight="1">
      <c r="A6478" s="2"/>
      <c r="B6478" s="2"/>
      <c r="C6478" s="2"/>
      <c r="G6478" s="13"/>
      <c r="I6478" s="13"/>
      <c r="J6478" s="13"/>
      <c r="K6478" s="13"/>
      <c r="M6478" s="13"/>
      <c r="N6478" s="13"/>
    </row>
    <row r="6479" spans="1:14" ht="15.75" customHeight="1">
      <c r="A6479" s="2"/>
      <c r="B6479" s="2"/>
      <c r="C6479" s="2"/>
      <c r="G6479" s="13"/>
      <c r="I6479" s="13"/>
      <c r="J6479" s="13"/>
      <c r="K6479" s="13"/>
      <c r="M6479" s="13"/>
      <c r="N6479" s="13"/>
    </row>
    <row r="6480" spans="1:14" ht="15.75" customHeight="1">
      <c r="A6480" s="2"/>
      <c r="B6480" s="2"/>
      <c r="C6480" s="2"/>
      <c r="G6480" s="13"/>
      <c r="I6480" s="13"/>
      <c r="J6480" s="13"/>
      <c r="K6480" s="13"/>
      <c r="M6480" s="13"/>
      <c r="N6480" s="13"/>
    </row>
    <row r="6481" spans="1:14" ht="15.75" customHeight="1">
      <c r="A6481" s="2"/>
      <c r="B6481" s="2"/>
      <c r="C6481" s="2"/>
      <c r="G6481" s="13"/>
      <c r="I6481" s="13"/>
      <c r="J6481" s="13"/>
      <c r="K6481" s="13"/>
      <c r="M6481" s="13"/>
      <c r="N6481" s="13"/>
    </row>
    <row r="6482" spans="1:14" ht="15.75" customHeight="1">
      <c r="A6482" s="2"/>
      <c r="B6482" s="2"/>
      <c r="C6482" s="2"/>
      <c r="G6482" s="13"/>
      <c r="I6482" s="13"/>
      <c r="J6482" s="13"/>
      <c r="K6482" s="13"/>
      <c r="M6482" s="13"/>
      <c r="N6482" s="13"/>
    </row>
    <row r="6483" spans="1:14" ht="15.75" customHeight="1">
      <c r="A6483" s="2"/>
      <c r="B6483" s="2"/>
      <c r="C6483" s="2"/>
      <c r="G6483" s="13"/>
      <c r="I6483" s="13"/>
      <c r="J6483" s="13"/>
      <c r="K6483" s="13"/>
      <c r="M6483" s="13"/>
      <c r="N6483" s="13"/>
    </row>
    <row r="6484" spans="1:14" ht="15.75" customHeight="1">
      <c r="A6484" s="2"/>
      <c r="B6484" s="2"/>
      <c r="C6484" s="2"/>
      <c r="G6484" s="13"/>
      <c r="I6484" s="13"/>
      <c r="J6484" s="13"/>
      <c r="K6484" s="13"/>
      <c r="M6484" s="13"/>
      <c r="N6484" s="13"/>
    </row>
    <row r="6485" spans="1:14" ht="15.75" customHeight="1">
      <c r="A6485" s="2"/>
      <c r="B6485" s="2"/>
      <c r="C6485" s="2"/>
      <c r="G6485" s="13"/>
      <c r="I6485" s="13"/>
      <c r="J6485" s="13"/>
      <c r="K6485" s="13"/>
      <c r="M6485" s="13"/>
      <c r="N6485" s="13"/>
    </row>
    <row r="6486" spans="1:14" ht="15.75" customHeight="1">
      <c r="A6486" s="2"/>
      <c r="B6486" s="2"/>
      <c r="C6486" s="2"/>
      <c r="G6486" s="13"/>
      <c r="I6486" s="13"/>
      <c r="J6486" s="13"/>
      <c r="K6486" s="13"/>
      <c r="M6486" s="13"/>
      <c r="N6486" s="13"/>
    </row>
    <row r="6487" spans="1:14" ht="15.75" customHeight="1">
      <c r="A6487" s="2"/>
      <c r="B6487" s="2"/>
      <c r="C6487" s="2"/>
      <c r="G6487" s="13"/>
      <c r="I6487" s="13"/>
      <c r="J6487" s="13"/>
      <c r="K6487" s="13"/>
      <c r="M6487" s="13"/>
      <c r="N6487" s="13"/>
    </row>
    <row r="6488" spans="1:14" ht="15.75" customHeight="1">
      <c r="A6488" s="2"/>
      <c r="B6488" s="2"/>
      <c r="C6488" s="2"/>
      <c r="G6488" s="13"/>
      <c r="I6488" s="13"/>
      <c r="J6488" s="13"/>
      <c r="K6488" s="13"/>
      <c r="M6488" s="13"/>
      <c r="N6488" s="13"/>
    </row>
    <row r="6489" spans="1:14" ht="15.75" customHeight="1">
      <c r="A6489" s="2"/>
      <c r="B6489" s="2"/>
      <c r="C6489" s="2"/>
      <c r="G6489" s="13"/>
      <c r="I6489" s="13"/>
      <c r="J6489" s="13"/>
      <c r="K6489" s="13"/>
      <c r="M6489" s="13"/>
      <c r="N6489" s="13"/>
    </row>
    <row r="6490" spans="1:14" ht="15.75" customHeight="1">
      <c r="A6490" s="2"/>
      <c r="B6490" s="2"/>
      <c r="C6490" s="2"/>
      <c r="G6490" s="13"/>
      <c r="I6490" s="13"/>
      <c r="J6490" s="13"/>
      <c r="K6490" s="13"/>
      <c r="M6490" s="13"/>
      <c r="N6490" s="13"/>
    </row>
    <row r="6491" spans="1:14" ht="15.75" customHeight="1">
      <c r="A6491" s="2"/>
      <c r="B6491" s="2"/>
      <c r="C6491" s="2"/>
      <c r="G6491" s="13"/>
      <c r="I6491" s="13"/>
      <c r="J6491" s="13"/>
      <c r="K6491" s="13"/>
      <c r="M6491" s="13"/>
      <c r="N6491" s="13"/>
    </row>
    <row r="6492" spans="1:14" ht="15.75" customHeight="1">
      <c r="A6492" s="2"/>
      <c r="B6492" s="2"/>
      <c r="C6492" s="2"/>
      <c r="G6492" s="13"/>
      <c r="I6492" s="13"/>
      <c r="J6492" s="13"/>
      <c r="K6492" s="13"/>
      <c r="M6492" s="13"/>
      <c r="N6492" s="13"/>
    </row>
    <row r="6493" spans="1:14" ht="15.75" customHeight="1">
      <c r="A6493" s="2"/>
      <c r="B6493" s="2"/>
      <c r="C6493" s="2"/>
      <c r="G6493" s="13"/>
      <c r="I6493" s="13"/>
      <c r="J6493" s="13"/>
      <c r="K6493" s="13"/>
      <c r="M6493" s="13"/>
      <c r="N6493" s="13"/>
    </row>
    <row r="6494" spans="1:14" ht="15.75" customHeight="1">
      <c r="A6494" s="2"/>
      <c r="B6494" s="2"/>
      <c r="C6494" s="2"/>
      <c r="G6494" s="13"/>
      <c r="I6494" s="13"/>
      <c r="J6494" s="13"/>
      <c r="K6494" s="13"/>
      <c r="M6494" s="13"/>
      <c r="N6494" s="13"/>
    </row>
    <row r="6495" spans="1:14" ht="15.75" customHeight="1">
      <c r="A6495" s="2"/>
      <c r="B6495" s="2"/>
      <c r="C6495" s="2"/>
      <c r="G6495" s="13"/>
      <c r="I6495" s="13"/>
      <c r="J6495" s="13"/>
      <c r="K6495" s="13"/>
      <c r="M6495" s="13"/>
      <c r="N6495" s="13"/>
    </row>
    <row r="6496" spans="1:14" ht="15.75" customHeight="1">
      <c r="A6496" s="2"/>
      <c r="B6496" s="2"/>
      <c r="C6496" s="2"/>
      <c r="G6496" s="13"/>
      <c r="I6496" s="13"/>
      <c r="J6496" s="13"/>
      <c r="K6496" s="13"/>
      <c r="M6496" s="13"/>
      <c r="N6496" s="13"/>
    </row>
    <row r="6497" spans="1:14" ht="15.75" customHeight="1">
      <c r="A6497" s="2"/>
      <c r="B6497" s="2"/>
      <c r="C6497" s="2"/>
      <c r="G6497" s="13"/>
      <c r="I6497" s="13"/>
      <c r="J6497" s="13"/>
      <c r="K6497" s="13"/>
      <c r="M6497" s="13"/>
      <c r="N6497" s="13"/>
    </row>
    <row r="6498" spans="1:14" ht="15.75" customHeight="1">
      <c r="A6498" s="2"/>
      <c r="B6498" s="2"/>
      <c r="C6498" s="2"/>
      <c r="G6498" s="13"/>
      <c r="I6498" s="13"/>
      <c r="J6498" s="13"/>
      <c r="K6498" s="13"/>
      <c r="M6498" s="13"/>
      <c r="N6498" s="13"/>
    </row>
    <row r="6499" spans="1:14" ht="15.75" customHeight="1">
      <c r="A6499" s="2"/>
      <c r="B6499" s="2"/>
      <c r="C6499" s="2"/>
      <c r="G6499" s="13"/>
      <c r="I6499" s="13"/>
      <c r="J6499" s="13"/>
      <c r="K6499" s="13"/>
      <c r="M6499" s="13"/>
      <c r="N6499" s="13"/>
    </row>
    <row r="6500" spans="1:14" ht="15.75" customHeight="1">
      <c r="A6500" s="2"/>
      <c r="B6500" s="2"/>
      <c r="C6500" s="2"/>
      <c r="G6500" s="13"/>
      <c r="I6500" s="13"/>
      <c r="J6500" s="13"/>
      <c r="K6500" s="13"/>
      <c r="M6500" s="13"/>
      <c r="N6500" s="13"/>
    </row>
    <row r="6501" spans="1:14" ht="15.75" customHeight="1">
      <c r="A6501" s="2"/>
      <c r="B6501" s="2"/>
      <c r="C6501" s="2"/>
      <c r="G6501" s="13"/>
      <c r="I6501" s="13"/>
      <c r="J6501" s="13"/>
      <c r="K6501" s="13"/>
      <c r="M6501" s="13"/>
      <c r="N6501" s="13"/>
    </row>
    <row r="6502" spans="1:14" ht="15.75" customHeight="1">
      <c r="A6502" s="2"/>
      <c r="B6502" s="2"/>
      <c r="C6502" s="2"/>
      <c r="G6502" s="13"/>
      <c r="I6502" s="13"/>
      <c r="J6502" s="13"/>
      <c r="K6502" s="13"/>
      <c r="M6502" s="13"/>
      <c r="N6502" s="13"/>
    </row>
    <row r="6503" spans="1:14" ht="15.75" customHeight="1">
      <c r="A6503" s="2"/>
      <c r="B6503" s="2"/>
      <c r="C6503" s="2"/>
      <c r="G6503" s="13"/>
      <c r="I6503" s="13"/>
      <c r="J6503" s="13"/>
      <c r="K6503" s="13"/>
      <c r="M6503" s="13"/>
      <c r="N6503" s="13"/>
    </row>
    <row r="6504" spans="1:14" ht="15.75" customHeight="1">
      <c r="A6504" s="2"/>
      <c r="B6504" s="2"/>
      <c r="C6504" s="2"/>
      <c r="G6504" s="13"/>
      <c r="I6504" s="13"/>
      <c r="J6504" s="13"/>
      <c r="K6504" s="13"/>
      <c r="M6504" s="13"/>
      <c r="N6504" s="13"/>
    </row>
    <row r="6505" spans="1:14" ht="15.75" customHeight="1">
      <c r="A6505" s="2"/>
      <c r="B6505" s="2"/>
      <c r="C6505" s="2"/>
      <c r="G6505" s="13"/>
      <c r="I6505" s="13"/>
      <c r="J6505" s="13"/>
      <c r="K6505" s="13"/>
      <c r="M6505" s="13"/>
      <c r="N6505" s="13"/>
    </row>
    <row r="6506" spans="1:14" ht="15.75" customHeight="1">
      <c r="A6506" s="2"/>
      <c r="B6506" s="2"/>
      <c r="C6506" s="2"/>
      <c r="G6506" s="13"/>
      <c r="I6506" s="13"/>
      <c r="J6506" s="13"/>
      <c r="K6506" s="13"/>
      <c r="M6506" s="13"/>
      <c r="N6506" s="13"/>
    </row>
    <row r="6507" spans="1:14" ht="15.75" customHeight="1">
      <c r="A6507" s="2"/>
      <c r="B6507" s="2"/>
      <c r="C6507" s="2"/>
      <c r="G6507" s="13"/>
      <c r="I6507" s="13"/>
      <c r="J6507" s="13"/>
      <c r="K6507" s="13"/>
      <c r="M6507" s="13"/>
      <c r="N6507" s="13"/>
    </row>
    <row r="6508" spans="1:14" ht="15.75" customHeight="1">
      <c r="A6508" s="2"/>
      <c r="B6508" s="2"/>
      <c r="C6508" s="2"/>
      <c r="G6508" s="13"/>
      <c r="I6508" s="13"/>
      <c r="J6508" s="13"/>
      <c r="K6508" s="13"/>
      <c r="M6508" s="13"/>
      <c r="N6508" s="13"/>
    </row>
    <row r="6509" spans="1:14" ht="15.75" customHeight="1">
      <c r="A6509" s="2"/>
      <c r="B6509" s="2"/>
      <c r="C6509" s="2"/>
      <c r="G6509" s="13"/>
      <c r="I6509" s="13"/>
      <c r="J6509" s="13"/>
      <c r="K6509" s="13"/>
      <c r="M6509" s="13"/>
      <c r="N6509" s="13"/>
    </row>
    <row r="6510" spans="1:14" ht="15.75" customHeight="1">
      <c r="A6510" s="2"/>
      <c r="B6510" s="2"/>
      <c r="C6510" s="2"/>
      <c r="G6510" s="13"/>
      <c r="I6510" s="13"/>
      <c r="J6510" s="13"/>
      <c r="K6510" s="13"/>
      <c r="M6510" s="13"/>
      <c r="N6510" s="13"/>
    </row>
    <row r="6511" spans="1:14" ht="15.75" customHeight="1">
      <c r="A6511" s="2"/>
      <c r="B6511" s="2"/>
      <c r="C6511" s="2"/>
      <c r="G6511" s="13"/>
      <c r="I6511" s="13"/>
      <c r="J6511" s="13"/>
      <c r="K6511" s="13"/>
      <c r="M6511" s="13"/>
      <c r="N6511" s="13"/>
    </row>
    <row r="6512" spans="1:14" ht="15.75" customHeight="1">
      <c r="A6512" s="2"/>
      <c r="B6512" s="2"/>
      <c r="C6512" s="2"/>
      <c r="G6512" s="13"/>
      <c r="I6512" s="13"/>
      <c r="J6512" s="13"/>
      <c r="K6512" s="13"/>
      <c r="M6512" s="13"/>
      <c r="N6512" s="13"/>
    </row>
    <row r="6513" spans="1:14" ht="15.75" customHeight="1">
      <c r="A6513" s="2"/>
      <c r="B6513" s="2"/>
      <c r="C6513" s="2"/>
      <c r="G6513" s="13"/>
      <c r="I6513" s="13"/>
      <c r="J6513" s="13"/>
      <c r="K6513" s="13"/>
      <c r="M6513" s="13"/>
      <c r="N6513" s="13"/>
    </row>
    <row r="6514" spans="1:14" ht="15.75" customHeight="1">
      <c r="A6514" s="2"/>
      <c r="B6514" s="2"/>
      <c r="C6514" s="2"/>
      <c r="G6514" s="13"/>
      <c r="I6514" s="13"/>
      <c r="J6514" s="13"/>
      <c r="K6514" s="13"/>
      <c r="M6514" s="13"/>
      <c r="N6514" s="13"/>
    </row>
    <row r="6515" spans="1:14" ht="15.75" customHeight="1">
      <c r="A6515" s="2"/>
      <c r="B6515" s="2"/>
      <c r="C6515" s="2"/>
      <c r="G6515" s="13"/>
      <c r="I6515" s="13"/>
      <c r="J6515" s="13"/>
      <c r="K6515" s="13"/>
      <c r="M6515" s="13"/>
      <c r="N6515" s="13"/>
    </row>
    <row r="6516" spans="1:14" ht="15.75" customHeight="1">
      <c r="A6516" s="2"/>
      <c r="B6516" s="2"/>
      <c r="C6516" s="2"/>
      <c r="G6516" s="13"/>
      <c r="I6516" s="13"/>
      <c r="J6516" s="13"/>
      <c r="K6516" s="13"/>
      <c r="M6516" s="13"/>
      <c r="N6516" s="13"/>
    </row>
    <row r="6517" spans="1:14" ht="15.75" customHeight="1">
      <c r="A6517" s="2"/>
      <c r="B6517" s="2"/>
      <c r="C6517" s="2"/>
      <c r="G6517" s="13"/>
      <c r="I6517" s="13"/>
      <c r="J6517" s="13"/>
      <c r="K6517" s="13"/>
      <c r="M6517" s="13"/>
      <c r="N6517" s="13"/>
    </row>
    <row r="6518" spans="1:14" ht="15.75" customHeight="1">
      <c r="A6518" s="2"/>
      <c r="B6518" s="2"/>
      <c r="C6518" s="2"/>
      <c r="G6518" s="13"/>
      <c r="I6518" s="13"/>
      <c r="J6518" s="13"/>
      <c r="K6518" s="13"/>
      <c r="M6518" s="13"/>
      <c r="N6518" s="13"/>
    </row>
    <row r="6519" spans="1:14" ht="15.75" customHeight="1">
      <c r="A6519" s="2"/>
      <c r="B6519" s="2"/>
      <c r="C6519" s="2"/>
      <c r="G6519" s="13"/>
      <c r="I6519" s="13"/>
      <c r="J6519" s="13"/>
      <c r="K6519" s="13"/>
      <c r="M6519" s="13"/>
      <c r="N6519" s="13"/>
    </row>
    <row r="6520" spans="1:14" ht="15.75" customHeight="1">
      <c r="A6520" s="2"/>
      <c r="B6520" s="2"/>
      <c r="C6520" s="2"/>
      <c r="G6520" s="13"/>
      <c r="I6520" s="13"/>
      <c r="J6520" s="13"/>
      <c r="K6520" s="13"/>
      <c r="M6520" s="13"/>
      <c r="N6520" s="13"/>
    </row>
    <row r="6521" spans="1:14" ht="15.75" customHeight="1">
      <c r="A6521" s="2"/>
      <c r="B6521" s="2"/>
      <c r="C6521" s="2"/>
      <c r="G6521" s="13"/>
      <c r="I6521" s="13"/>
      <c r="J6521" s="13"/>
      <c r="K6521" s="13"/>
      <c r="M6521" s="13"/>
      <c r="N6521" s="13"/>
    </row>
    <row r="6522" spans="1:14" ht="15.75" customHeight="1">
      <c r="A6522" s="2"/>
      <c r="B6522" s="2"/>
      <c r="C6522" s="2"/>
      <c r="G6522" s="13"/>
      <c r="I6522" s="13"/>
      <c r="J6522" s="13"/>
      <c r="K6522" s="13"/>
      <c r="M6522" s="13"/>
      <c r="N6522" s="13"/>
    </row>
    <row r="6523" spans="1:14" ht="15.75" customHeight="1">
      <c r="A6523" s="2"/>
      <c r="B6523" s="2"/>
      <c r="C6523" s="2"/>
      <c r="G6523" s="13"/>
      <c r="I6523" s="13"/>
      <c r="J6523" s="13"/>
      <c r="K6523" s="13"/>
      <c r="M6523" s="13"/>
      <c r="N6523" s="13"/>
    </row>
    <row r="6524" spans="1:14" ht="15.75" customHeight="1">
      <c r="A6524" s="2"/>
      <c r="B6524" s="2"/>
      <c r="C6524" s="2"/>
      <c r="G6524" s="13"/>
      <c r="I6524" s="13"/>
      <c r="J6524" s="13"/>
      <c r="K6524" s="13"/>
      <c r="M6524" s="13"/>
      <c r="N6524" s="13"/>
    </row>
    <row r="6525" spans="1:14" ht="15.75" customHeight="1">
      <c r="A6525" s="2"/>
      <c r="B6525" s="2"/>
      <c r="C6525" s="2"/>
      <c r="G6525" s="13"/>
      <c r="I6525" s="13"/>
      <c r="J6525" s="13"/>
      <c r="K6525" s="13"/>
      <c r="M6525" s="13"/>
      <c r="N6525" s="13"/>
    </row>
    <row r="6526" spans="1:14" ht="15.75" customHeight="1">
      <c r="A6526" s="2"/>
      <c r="B6526" s="2"/>
      <c r="C6526" s="2"/>
      <c r="G6526" s="13"/>
      <c r="I6526" s="13"/>
      <c r="J6526" s="13"/>
      <c r="K6526" s="13"/>
      <c r="M6526" s="13"/>
      <c r="N6526" s="13"/>
    </row>
    <row r="6527" spans="1:14" ht="15.75" customHeight="1">
      <c r="A6527" s="2"/>
      <c r="B6527" s="2"/>
      <c r="C6527" s="2"/>
      <c r="G6527" s="13"/>
      <c r="I6527" s="13"/>
      <c r="J6527" s="13"/>
      <c r="K6527" s="13"/>
      <c r="M6527" s="13"/>
      <c r="N6527" s="13"/>
    </row>
    <row r="6528" spans="1:14" ht="15.75" customHeight="1">
      <c r="A6528" s="2"/>
      <c r="B6528" s="2"/>
      <c r="C6528" s="2"/>
      <c r="G6528" s="13"/>
      <c r="I6528" s="13"/>
      <c r="J6528" s="13"/>
      <c r="K6528" s="13"/>
      <c r="M6528" s="13"/>
      <c r="N6528" s="13"/>
    </row>
    <row r="6529" spans="1:14" ht="15.75" customHeight="1">
      <c r="A6529" s="2"/>
      <c r="B6529" s="2"/>
      <c r="C6529" s="2"/>
      <c r="G6529" s="13"/>
      <c r="I6529" s="13"/>
      <c r="J6529" s="13"/>
      <c r="K6529" s="13"/>
      <c r="M6529" s="13"/>
      <c r="N6529" s="13"/>
    </row>
    <row r="6530" spans="1:14" ht="15.75" customHeight="1">
      <c r="A6530" s="2"/>
      <c r="B6530" s="2"/>
      <c r="C6530" s="2"/>
      <c r="G6530" s="13"/>
      <c r="I6530" s="13"/>
      <c r="J6530" s="13"/>
      <c r="K6530" s="13"/>
      <c r="M6530" s="13"/>
      <c r="N6530" s="13"/>
    </row>
    <row r="6531" spans="1:14" ht="15.75" customHeight="1">
      <c r="A6531" s="2"/>
      <c r="B6531" s="2"/>
      <c r="C6531" s="2"/>
      <c r="G6531" s="13"/>
      <c r="I6531" s="13"/>
      <c r="J6531" s="13"/>
      <c r="K6531" s="13"/>
      <c r="M6531" s="13"/>
      <c r="N6531" s="13"/>
    </row>
    <row r="6532" spans="1:14" ht="15.75" customHeight="1">
      <c r="A6532" s="2"/>
      <c r="B6532" s="2"/>
      <c r="C6532" s="2"/>
      <c r="G6532" s="13"/>
      <c r="I6532" s="13"/>
      <c r="J6532" s="13"/>
      <c r="K6532" s="13"/>
      <c r="M6532" s="13"/>
      <c r="N6532" s="13"/>
    </row>
    <row r="6533" spans="1:14" ht="15.75" customHeight="1">
      <c r="A6533" s="2"/>
      <c r="B6533" s="2"/>
      <c r="C6533" s="2"/>
      <c r="G6533" s="13"/>
      <c r="I6533" s="13"/>
      <c r="J6533" s="13"/>
      <c r="K6533" s="13"/>
      <c r="M6533" s="13"/>
      <c r="N6533" s="13"/>
    </row>
    <row r="6534" spans="1:14" ht="15.75" customHeight="1">
      <c r="A6534" s="2"/>
      <c r="B6534" s="2"/>
      <c r="C6534" s="2"/>
      <c r="G6534" s="13"/>
      <c r="I6534" s="13"/>
      <c r="J6534" s="13"/>
      <c r="K6534" s="13"/>
      <c r="M6534" s="13"/>
      <c r="N6534" s="13"/>
    </row>
    <row r="6535" spans="1:14" ht="15.75" customHeight="1">
      <c r="A6535" s="2"/>
      <c r="B6535" s="2"/>
      <c r="C6535" s="2"/>
      <c r="G6535" s="13"/>
      <c r="I6535" s="13"/>
      <c r="J6535" s="13"/>
      <c r="K6535" s="13"/>
      <c r="M6535" s="13"/>
      <c r="N6535" s="13"/>
    </row>
    <row r="6536" spans="1:14" ht="15.75" customHeight="1">
      <c r="A6536" s="2"/>
      <c r="B6536" s="2"/>
      <c r="C6536" s="2"/>
      <c r="G6536" s="13"/>
      <c r="I6536" s="13"/>
      <c r="J6536" s="13"/>
      <c r="K6536" s="13"/>
      <c r="M6536" s="13"/>
      <c r="N6536" s="13"/>
    </row>
    <row r="6537" spans="1:14" ht="15.75" customHeight="1">
      <c r="A6537" s="2"/>
      <c r="B6537" s="2"/>
      <c r="C6537" s="2"/>
      <c r="G6537" s="13"/>
      <c r="I6537" s="13"/>
      <c r="J6537" s="13"/>
      <c r="K6537" s="13"/>
      <c r="M6537" s="13"/>
      <c r="N6537" s="13"/>
    </row>
    <row r="6538" spans="1:14" ht="15.75" customHeight="1">
      <c r="A6538" s="2"/>
      <c r="B6538" s="2"/>
      <c r="C6538" s="2"/>
      <c r="G6538" s="13"/>
      <c r="I6538" s="13"/>
      <c r="J6538" s="13"/>
      <c r="K6538" s="13"/>
      <c r="M6538" s="13"/>
      <c r="N6538" s="13"/>
    </row>
    <row r="6539" spans="1:14" ht="15.75" customHeight="1">
      <c r="A6539" s="2"/>
      <c r="B6539" s="2"/>
      <c r="C6539" s="2"/>
      <c r="G6539" s="13"/>
      <c r="I6539" s="13"/>
      <c r="J6539" s="13"/>
      <c r="K6539" s="13"/>
      <c r="M6539" s="13"/>
      <c r="N6539" s="13"/>
    </row>
    <row r="6540" spans="1:14" ht="15.75" customHeight="1">
      <c r="A6540" s="2"/>
      <c r="B6540" s="2"/>
      <c r="C6540" s="2"/>
      <c r="G6540" s="13"/>
      <c r="I6540" s="13"/>
      <c r="J6540" s="13"/>
      <c r="K6540" s="13"/>
      <c r="M6540" s="13"/>
      <c r="N6540" s="13"/>
    </row>
    <row r="6541" spans="1:14" ht="15.75" customHeight="1">
      <c r="A6541" s="2"/>
      <c r="B6541" s="2"/>
      <c r="C6541" s="2"/>
      <c r="G6541" s="13"/>
      <c r="I6541" s="13"/>
      <c r="J6541" s="13"/>
      <c r="K6541" s="13"/>
      <c r="M6541" s="13"/>
      <c r="N6541" s="13"/>
    </row>
    <row r="6542" spans="1:14" ht="15.75" customHeight="1">
      <c r="A6542" s="2"/>
      <c r="B6542" s="2"/>
      <c r="C6542" s="2"/>
      <c r="G6542" s="13"/>
      <c r="I6542" s="13"/>
      <c r="J6542" s="13"/>
      <c r="K6542" s="13"/>
      <c r="M6542" s="13"/>
      <c r="N6542" s="13"/>
    </row>
    <row r="6543" spans="1:14" ht="15.75" customHeight="1">
      <c r="A6543" s="2"/>
      <c r="B6543" s="2"/>
      <c r="C6543" s="2"/>
      <c r="G6543" s="13"/>
      <c r="I6543" s="13"/>
      <c r="J6543" s="13"/>
      <c r="K6543" s="13"/>
      <c r="M6543" s="13"/>
      <c r="N6543" s="13"/>
    </row>
    <row r="6544" spans="1:14" ht="15.75" customHeight="1">
      <c r="A6544" s="2"/>
      <c r="B6544" s="2"/>
      <c r="C6544" s="2"/>
      <c r="G6544" s="13"/>
      <c r="I6544" s="13"/>
      <c r="J6544" s="13"/>
      <c r="K6544" s="13"/>
      <c r="M6544" s="13"/>
      <c r="N6544" s="13"/>
    </row>
    <row r="6545" spans="1:14" ht="15.75" customHeight="1">
      <c r="A6545" s="2"/>
      <c r="B6545" s="2"/>
      <c r="C6545" s="2"/>
      <c r="G6545" s="13"/>
      <c r="I6545" s="13"/>
      <c r="J6545" s="13"/>
      <c r="K6545" s="13"/>
      <c r="M6545" s="13"/>
      <c r="N6545" s="13"/>
    </row>
    <row r="6546" spans="1:14" ht="15.75" customHeight="1">
      <c r="A6546" s="2"/>
      <c r="B6546" s="2"/>
      <c r="C6546" s="2"/>
      <c r="G6546" s="13"/>
      <c r="I6546" s="13"/>
      <c r="J6546" s="13"/>
      <c r="K6546" s="13"/>
      <c r="M6546" s="13"/>
      <c r="N6546" s="13"/>
    </row>
    <row r="6547" spans="1:14" ht="15.75" customHeight="1">
      <c r="A6547" s="2"/>
      <c r="B6547" s="2"/>
      <c r="C6547" s="2"/>
      <c r="G6547" s="13"/>
      <c r="I6547" s="13"/>
      <c r="J6547" s="13"/>
      <c r="K6547" s="13"/>
      <c r="M6547" s="13"/>
      <c r="N6547" s="13"/>
    </row>
    <row r="6548" spans="1:14" ht="15.75" customHeight="1">
      <c r="A6548" s="2"/>
      <c r="B6548" s="2"/>
      <c r="C6548" s="2"/>
      <c r="G6548" s="13"/>
      <c r="I6548" s="13"/>
      <c r="J6548" s="13"/>
      <c r="K6548" s="13"/>
      <c r="M6548" s="13"/>
      <c r="N6548" s="13"/>
    </row>
    <row r="6549" spans="1:14" ht="15.75" customHeight="1">
      <c r="A6549" s="2"/>
      <c r="B6549" s="2"/>
      <c r="C6549" s="2"/>
      <c r="G6549" s="13"/>
      <c r="I6549" s="13"/>
      <c r="J6549" s="13"/>
      <c r="K6549" s="13"/>
      <c r="M6549" s="13"/>
      <c r="N6549" s="13"/>
    </row>
    <row r="6550" spans="1:14" ht="15.75" customHeight="1">
      <c r="A6550" s="2"/>
      <c r="B6550" s="2"/>
      <c r="C6550" s="2"/>
      <c r="G6550" s="13"/>
      <c r="I6550" s="13"/>
      <c r="J6550" s="13"/>
      <c r="K6550" s="13"/>
      <c r="M6550" s="13"/>
      <c r="N6550" s="13"/>
    </row>
    <row r="6551" spans="1:14" ht="15.75" customHeight="1">
      <c r="A6551" s="2"/>
      <c r="B6551" s="2"/>
      <c r="C6551" s="2"/>
      <c r="G6551" s="13"/>
      <c r="I6551" s="13"/>
      <c r="J6551" s="13"/>
      <c r="K6551" s="13"/>
      <c r="M6551" s="13"/>
      <c r="N6551" s="13"/>
    </row>
    <row r="6552" spans="1:14" ht="15.75" customHeight="1">
      <c r="A6552" s="2"/>
      <c r="B6552" s="2"/>
      <c r="C6552" s="2"/>
      <c r="G6552" s="13"/>
      <c r="I6552" s="13"/>
      <c r="J6552" s="13"/>
      <c r="K6552" s="13"/>
      <c r="M6552" s="13"/>
      <c r="N6552" s="13"/>
    </row>
    <row r="6553" spans="1:14" ht="15.75" customHeight="1">
      <c r="A6553" s="2"/>
      <c r="B6553" s="2"/>
      <c r="C6553" s="2"/>
      <c r="G6553" s="13"/>
      <c r="I6553" s="13"/>
      <c r="J6553" s="13"/>
      <c r="K6553" s="13"/>
      <c r="M6553" s="13"/>
      <c r="N6553" s="13"/>
    </row>
    <row r="6554" spans="1:14" ht="15.75" customHeight="1">
      <c r="A6554" s="2"/>
      <c r="B6554" s="2"/>
      <c r="C6554" s="2"/>
      <c r="G6554" s="13"/>
      <c r="I6554" s="13"/>
      <c r="J6554" s="13"/>
      <c r="K6554" s="13"/>
      <c r="M6554" s="13"/>
      <c r="N6554" s="13"/>
    </row>
    <row r="6555" spans="1:14" ht="15.75" customHeight="1">
      <c r="A6555" s="2"/>
      <c r="B6555" s="2"/>
      <c r="C6555" s="2"/>
      <c r="G6555" s="13"/>
      <c r="I6555" s="13"/>
      <c r="J6555" s="13"/>
      <c r="K6555" s="13"/>
      <c r="M6555" s="13"/>
      <c r="N6555" s="13"/>
    </row>
    <row r="6556" spans="1:14" ht="15.75" customHeight="1">
      <c r="A6556" s="2"/>
      <c r="B6556" s="2"/>
      <c r="C6556" s="2"/>
      <c r="G6556" s="13"/>
      <c r="I6556" s="13"/>
      <c r="J6556" s="13"/>
      <c r="K6556" s="13"/>
      <c r="M6556" s="13"/>
      <c r="N6556" s="13"/>
    </row>
    <row r="6557" spans="1:14" ht="15.75" customHeight="1">
      <c r="A6557" s="2"/>
      <c r="B6557" s="2"/>
      <c r="C6557" s="2"/>
      <c r="G6557" s="13"/>
      <c r="I6557" s="13"/>
      <c r="J6557" s="13"/>
      <c r="K6557" s="13"/>
      <c r="M6557" s="13"/>
      <c r="N6557" s="13"/>
    </row>
    <row r="6558" spans="1:14" ht="15.75" customHeight="1">
      <c r="A6558" s="2"/>
      <c r="B6558" s="2"/>
      <c r="C6558" s="2"/>
      <c r="G6558" s="13"/>
      <c r="I6558" s="13"/>
      <c r="J6558" s="13"/>
      <c r="K6558" s="13"/>
      <c r="M6558" s="13"/>
      <c r="N6558" s="13"/>
    </row>
    <row r="6559" spans="1:14" ht="15.75" customHeight="1">
      <c r="A6559" s="2"/>
      <c r="B6559" s="2"/>
      <c r="C6559" s="2"/>
      <c r="G6559" s="13"/>
      <c r="I6559" s="13"/>
      <c r="J6559" s="13"/>
      <c r="K6559" s="13"/>
      <c r="M6559" s="13"/>
      <c r="N6559" s="13"/>
    </row>
    <row r="6560" spans="1:14" ht="15.75" customHeight="1">
      <c r="A6560" s="2"/>
      <c r="B6560" s="2"/>
      <c r="C6560" s="2"/>
      <c r="G6560" s="13"/>
      <c r="I6560" s="13"/>
      <c r="J6560" s="13"/>
      <c r="K6560" s="13"/>
      <c r="M6560" s="13"/>
      <c r="N6560" s="13"/>
    </row>
    <row r="6561" spans="1:14" ht="15.75" customHeight="1">
      <c r="A6561" s="2"/>
      <c r="B6561" s="2"/>
      <c r="C6561" s="2"/>
      <c r="G6561" s="13"/>
      <c r="I6561" s="13"/>
      <c r="J6561" s="13"/>
      <c r="K6561" s="13"/>
      <c r="M6561" s="13"/>
      <c r="N6561" s="13"/>
    </row>
    <row r="6562" spans="1:14" ht="15.75" customHeight="1">
      <c r="A6562" s="2"/>
      <c r="B6562" s="2"/>
      <c r="C6562" s="2"/>
      <c r="G6562" s="13"/>
      <c r="I6562" s="13"/>
      <c r="J6562" s="13"/>
      <c r="K6562" s="13"/>
      <c r="M6562" s="13"/>
      <c r="N6562" s="13"/>
    </row>
    <row r="6563" spans="1:14" ht="15.75" customHeight="1">
      <c r="A6563" s="2"/>
      <c r="B6563" s="2"/>
      <c r="C6563" s="2"/>
      <c r="G6563" s="13"/>
      <c r="I6563" s="13"/>
      <c r="J6563" s="13"/>
      <c r="K6563" s="13"/>
      <c r="M6563" s="13"/>
      <c r="N6563" s="13"/>
    </row>
    <row r="6564" spans="1:14" ht="15.75" customHeight="1">
      <c r="A6564" s="2"/>
      <c r="B6564" s="2"/>
      <c r="C6564" s="2"/>
      <c r="G6564" s="13"/>
      <c r="I6564" s="13"/>
      <c r="J6564" s="13"/>
      <c r="K6564" s="13"/>
      <c r="M6564" s="13"/>
      <c r="N6564" s="13"/>
    </row>
    <row r="6565" spans="1:14" ht="15.75" customHeight="1">
      <c r="A6565" s="2"/>
      <c r="B6565" s="2"/>
      <c r="C6565" s="2"/>
      <c r="G6565" s="13"/>
      <c r="I6565" s="13"/>
      <c r="J6565" s="13"/>
      <c r="K6565" s="13"/>
      <c r="M6565" s="13"/>
      <c r="N6565" s="13"/>
    </row>
    <row r="6566" spans="1:14" ht="15.75" customHeight="1">
      <c r="A6566" s="2"/>
      <c r="B6566" s="2"/>
      <c r="C6566" s="2"/>
      <c r="G6566" s="13"/>
      <c r="I6566" s="13"/>
      <c r="J6566" s="13"/>
      <c r="K6566" s="13"/>
      <c r="M6566" s="13"/>
      <c r="N6566" s="13"/>
    </row>
    <row r="6567" spans="1:14" ht="15.75" customHeight="1">
      <c r="A6567" s="2"/>
      <c r="B6567" s="2"/>
      <c r="C6567" s="2"/>
      <c r="G6567" s="13"/>
      <c r="I6567" s="13"/>
      <c r="J6567" s="13"/>
      <c r="K6567" s="13"/>
      <c r="M6567" s="13"/>
      <c r="N6567" s="13"/>
    </row>
    <row r="6568" spans="1:14" ht="15.75" customHeight="1">
      <c r="A6568" s="2"/>
      <c r="B6568" s="2"/>
      <c r="C6568" s="2"/>
      <c r="G6568" s="13"/>
      <c r="I6568" s="13"/>
      <c r="J6568" s="13"/>
      <c r="K6568" s="13"/>
      <c r="M6568" s="13"/>
      <c r="N6568" s="13"/>
    </row>
    <row r="6569" spans="1:14" ht="15.75" customHeight="1">
      <c r="A6569" s="2"/>
      <c r="B6569" s="2"/>
      <c r="C6569" s="2"/>
      <c r="G6569" s="13"/>
      <c r="I6569" s="13"/>
      <c r="J6569" s="13"/>
      <c r="K6569" s="13"/>
      <c r="M6569" s="13"/>
      <c r="N6569" s="13"/>
    </row>
    <row r="6570" spans="1:14" ht="15.75" customHeight="1">
      <c r="A6570" s="2"/>
      <c r="B6570" s="2"/>
      <c r="C6570" s="2"/>
      <c r="G6570" s="13"/>
      <c r="I6570" s="13"/>
      <c r="J6570" s="13"/>
      <c r="K6570" s="13"/>
      <c r="M6570" s="13"/>
      <c r="N6570" s="13"/>
    </row>
    <row r="6571" spans="1:14" ht="15.75" customHeight="1">
      <c r="A6571" s="2"/>
      <c r="B6571" s="2"/>
      <c r="C6571" s="2"/>
      <c r="G6571" s="13"/>
      <c r="I6571" s="13"/>
      <c r="J6571" s="13"/>
      <c r="K6571" s="13"/>
      <c r="M6571" s="13"/>
      <c r="N6571" s="13"/>
    </row>
    <row r="6572" spans="1:14" ht="15.75" customHeight="1">
      <c r="A6572" s="2"/>
      <c r="B6572" s="2"/>
      <c r="C6572" s="2"/>
      <c r="G6572" s="13"/>
      <c r="I6572" s="13"/>
      <c r="J6572" s="13"/>
      <c r="K6572" s="13"/>
      <c r="M6572" s="13"/>
      <c r="N6572" s="13"/>
    </row>
    <row r="6573" spans="1:14" ht="15.75" customHeight="1">
      <c r="A6573" s="2"/>
      <c r="B6573" s="2"/>
      <c r="C6573" s="2"/>
      <c r="G6573" s="13"/>
      <c r="I6573" s="13"/>
      <c r="J6573" s="13"/>
      <c r="K6573" s="13"/>
      <c r="M6573" s="13"/>
      <c r="N6573" s="13"/>
    </row>
    <row r="6574" spans="1:14" ht="15.75" customHeight="1">
      <c r="A6574" s="2"/>
      <c r="B6574" s="2"/>
      <c r="C6574" s="2"/>
      <c r="G6574" s="13"/>
      <c r="I6574" s="13"/>
      <c r="J6574" s="13"/>
      <c r="K6574" s="13"/>
      <c r="M6574" s="13"/>
      <c r="N6574" s="13"/>
    </row>
    <row r="6575" spans="1:14" ht="15.75" customHeight="1">
      <c r="A6575" s="2"/>
      <c r="B6575" s="2"/>
      <c r="C6575" s="2"/>
      <c r="G6575" s="13"/>
      <c r="I6575" s="13"/>
      <c r="J6575" s="13"/>
      <c r="K6575" s="13"/>
      <c r="M6575" s="13"/>
      <c r="N6575" s="13"/>
    </row>
    <row r="6576" spans="1:14" ht="15.75" customHeight="1">
      <c r="A6576" s="2"/>
      <c r="B6576" s="2"/>
      <c r="C6576" s="2"/>
      <c r="G6576" s="13"/>
      <c r="I6576" s="13"/>
      <c r="J6576" s="13"/>
      <c r="K6576" s="13"/>
      <c r="M6576" s="13"/>
      <c r="N6576" s="13"/>
    </row>
    <row r="6577" spans="1:14" ht="15.75" customHeight="1">
      <c r="A6577" s="2"/>
      <c r="B6577" s="2"/>
      <c r="C6577" s="2"/>
      <c r="G6577" s="13"/>
      <c r="I6577" s="13"/>
      <c r="J6577" s="13"/>
      <c r="K6577" s="13"/>
      <c r="M6577" s="13"/>
      <c r="N6577" s="13"/>
    </row>
    <row r="6578" spans="1:14" ht="15.75" customHeight="1">
      <c r="A6578" s="2"/>
      <c r="B6578" s="2"/>
      <c r="C6578" s="2"/>
      <c r="G6578" s="13"/>
      <c r="I6578" s="13"/>
      <c r="J6578" s="13"/>
      <c r="K6578" s="13"/>
      <c r="M6578" s="13"/>
      <c r="N6578" s="13"/>
    </row>
    <row r="6579" spans="1:14" ht="15.75" customHeight="1">
      <c r="A6579" s="2"/>
      <c r="B6579" s="2"/>
      <c r="C6579" s="2"/>
      <c r="G6579" s="13"/>
      <c r="I6579" s="13"/>
      <c r="J6579" s="13"/>
      <c r="K6579" s="13"/>
      <c r="M6579" s="13"/>
      <c r="N6579" s="13"/>
    </row>
    <row r="6580" spans="1:14" ht="15.75" customHeight="1">
      <c r="A6580" s="2"/>
      <c r="B6580" s="2"/>
      <c r="C6580" s="2"/>
      <c r="G6580" s="13"/>
      <c r="I6580" s="13"/>
      <c r="J6580" s="13"/>
      <c r="K6580" s="13"/>
      <c r="M6580" s="13"/>
      <c r="N6580" s="13"/>
    </row>
    <row r="6581" spans="1:14" ht="15.75" customHeight="1">
      <c r="A6581" s="2"/>
      <c r="B6581" s="2"/>
      <c r="C6581" s="2"/>
      <c r="G6581" s="13"/>
      <c r="I6581" s="13"/>
      <c r="J6581" s="13"/>
      <c r="K6581" s="13"/>
      <c r="M6581" s="13"/>
      <c r="N6581" s="13"/>
    </row>
    <row r="6582" spans="1:14" ht="15.75" customHeight="1">
      <c r="A6582" s="2"/>
      <c r="B6582" s="2"/>
      <c r="C6582" s="2"/>
      <c r="G6582" s="13"/>
      <c r="I6582" s="13"/>
      <c r="J6582" s="13"/>
      <c r="K6582" s="13"/>
      <c r="M6582" s="13"/>
      <c r="N6582" s="13"/>
    </row>
    <row r="6583" spans="1:14" ht="15.75" customHeight="1">
      <c r="A6583" s="2"/>
      <c r="B6583" s="2"/>
      <c r="C6583" s="2"/>
      <c r="G6583" s="13"/>
      <c r="I6583" s="13"/>
      <c r="J6583" s="13"/>
      <c r="K6583" s="13"/>
      <c r="M6583" s="13"/>
      <c r="N6583" s="13"/>
    </row>
    <row r="6584" spans="1:14" ht="15.75" customHeight="1">
      <c r="A6584" s="2"/>
      <c r="B6584" s="2"/>
      <c r="C6584" s="2"/>
      <c r="G6584" s="13"/>
      <c r="I6584" s="13"/>
      <c r="J6584" s="13"/>
      <c r="K6584" s="13"/>
      <c r="M6584" s="13"/>
      <c r="N6584" s="13"/>
    </row>
    <row r="6585" spans="1:14" ht="15.75" customHeight="1">
      <c r="A6585" s="2"/>
      <c r="B6585" s="2"/>
      <c r="C6585" s="2"/>
      <c r="G6585" s="13"/>
      <c r="I6585" s="13"/>
      <c r="J6585" s="13"/>
      <c r="K6585" s="13"/>
      <c r="M6585" s="13"/>
      <c r="N6585" s="13"/>
    </row>
    <row r="6586" spans="1:14" ht="15.75" customHeight="1">
      <c r="A6586" s="2"/>
      <c r="B6586" s="2"/>
      <c r="C6586" s="2"/>
      <c r="G6586" s="13"/>
      <c r="I6586" s="13"/>
      <c r="J6586" s="13"/>
      <c r="K6586" s="13"/>
      <c r="M6586" s="13"/>
      <c r="N6586" s="13"/>
    </row>
    <row r="6587" spans="1:14" ht="15.75" customHeight="1">
      <c r="A6587" s="2"/>
      <c r="B6587" s="2"/>
      <c r="C6587" s="2"/>
      <c r="G6587" s="13"/>
      <c r="I6587" s="13"/>
      <c r="J6587" s="13"/>
      <c r="K6587" s="13"/>
      <c r="M6587" s="13"/>
      <c r="N6587" s="13"/>
    </row>
    <row r="6588" spans="1:14" ht="15.75" customHeight="1">
      <c r="A6588" s="2"/>
      <c r="B6588" s="2"/>
      <c r="C6588" s="2"/>
      <c r="G6588" s="13"/>
      <c r="I6588" s="13"/>
      <c r="J6588" s="13"/>
      <c r="K6588" s="13"/>
      <c r="M6588" s="13"/>
      <c r="N6588" s="13"/>
    </row>
    <row r="6589" spans="1:14" ht="15.75" customHeight="1">
      <c r="A6589" s="2"/>
      <c r="B6589" s="2"/>
      <c r="C6589" s="2"/>
      <c r="G6589" s="13"/>
      <c r="I6589" s="13"/>
      <c r="J6589" s="13"/>
      <c r="K6589" s="13"/>
      <c r="M6589" s="13"/>
      <c r="N6589" s="13"/>
    </row>
    <row r="6590" spans="1:14" ht="15.75" customHeight="1">
      <c r="A6590" s="2"/>
      <c r="B6590" s="2"/>
      <c r="C6590" s="2"/>
      <c r="G6590" s="13"/>
      <c r="I6590" s="13"/>
      <c r="J6590" s="13"/>
      <c r="K6590" s="13"/>
      <c r="M6590" s="13"/>
      <c r="N6590" s="13"/>
    </row>
    <row r="6591" spans="1:14" ht="15.75" customHeight="1">
      <c r="A6591" s="2"/>
      <c r="B6591" s="2"/>
      <c r="C6591" s="2"/>
      <c r="G6591" s="13"/>
      <c r="I6591" s="13"/>
      <c r="J6591" s="13"/>
      <c r="K6591" s="13"/>
      <c r="M6591" s="13"/>
      <c r="N6591" s="13"/>
    </row>
    <row r="6592" spans="1:14" ht="15.75" customHeight="1">
      <c r="A6592" s="2"/>
      <c r="B6592" s="2"/>
      <c r="C6592" s="2"/>
      <c r="G6592" s="13"/>
      <c r="I6592" s="13"/>
      <c r="J6592" s="13"/>
      <c r="K6592" s="13"/>
      <c r="M6592" s="13"/>
      <c r="N6592" s="13"/>
    </row>
    <row r="6593" spans="1:14" ht="15.75" customHeight="1">
      <c r="A6593" s="2"/>
      <c r="B6593" s="2"/>
      <c r="C6593" s="2"/>
      <c r="G6593" s="13"/>
      <c r="I6593" s="13"/>
      <c r="J6593" s="13"/>
      <c r="K6593" s="13"/>
      <c r="M6593" s="13"/>
      <c r="N6593" s="13"/>
    </row>
    <row r="6594" spans="1:14" ht="15.75" customHeight="1">
      <c r="A6594" s="2"/>
      <c r="B6594" s="2"/>
      <c r="C6594" s="2"/>
      <c r="G6594" s="13"/>
      <c r="I6594" s="13"/>
      <c r="J6594" s="13"/>
      <c r="K6594" s="13"/>
      <c r="M6594" s="13"/>
      <c r="N6594" s="13"/>
    </row>
    <row r="6595" spans="1:14" ht="15.75" customHeight="1">
      <c r="A6595" s="2"/>
      <c r="B6595" s="2"/>
      <c r="C6595" s="2"/>
      <c r="G6595" s="13"/>
      <c r="I6595" s="13"/>
      <c r="J6595" s="13"/>
      <c r="K6595" s="13"/>
      <c r="M6595" s="13"/>
      <c r="N6595" s="13"/>
    </row>
    <row r="6596" spans="1:14" ht="15.75" customHeight="1">
      <c r="A6596" s="2"/>
      <c r="B6596" s="2"/>
      <c r="C6596" s="2"/>
      <c r="G6596" s="13"/>
      <c r="I6596" s="13"/>
      <c r="J6596" s="13"/>
      <c r="K6596" s="13"/>
      <c r="M6596" s="13"/>
      <c r="N6596" s="13"/>
    </row>
    <row r="6597" spans="1:14" ht="15.75" customHeight="1">
      <c r="A6597" s="2"/>
      <c r="B6597" s="2"/>
      <c r="C6597" s="2"/>
      <c r="G6597" s="13"/>
      <c r="I6597" s="13"/>
      <c r="J6597" s="13"/>
      <c r="K6597" s="13"/>
      <c r="M6597" s="13"/>
      <c r="N6597" s="13"/>
    </row>
    <row r="6598" spans="1:14" ht="15.75" customHeight="1">
      <c r="A6598" s="2"/>
      <c r="B6598" s="2"/>
      <c r="C6598" s="2"/>
      <c r="G6598" s="13"/>
      <c r="I6598" s="13"/>
      <c r="J6598" s="13"/>
      <c r="K6598" s="13"/>
      <c r="M6598" s="13"/>
      <c r="N6598" s="13"/>
    </row>
    <row r="6599" spans="1:14" ht="15.75" customHeight="1">
      <c r="A6599" s="2"/>
      <c r="B6599" s="2"/>
      <c r="C6599" s="2"/>
      <c r="G6599" s="13"/>
      <c r="I6599" s="13"/>
      <c r="J6599" s="13"/>
      <c r="K6599" s="13"/>
      <c r="M6599" s="13"/>
      <c r="N6599" s="13"/>
    </row>
    <row r="6600" spans="1:14" ht="15.75" customHeight="1">
      <c r="A6600" s="2"/>
      <c r="B6600" s="2"/>
      <c r="C6600" s="2"/>
      <c r="G6600" s="13"/>
      <c r="I6600" s="13"/>
      <c r="J6600" s="13"/>
      <c r="K6600" s="13"/>
      <c r="M6600" s="13"/>
      <c r="N6600" s="13"/>
    </row>
    <row r="6601" spans="1:14" ht="15.75" customHeight="1">
      <c r="A6601" s="2"/>
      <c r="B6601" s="2"/>
      <c r="C6601" s="2"/>
      <c r="G6601" s="13"/>
      <c r="I6601" s="13"/>
      <c r="J6601" s="13"/>
      <c r="K6601" s="13"/>
      <c r="M6601" s="13"/>
      <c r="N6601" s="13"/>
    </row>
    <row r="6602" spans="1:14" ht="15.75" customHeight="1">
      <c r="A6602" s="2"/>
      <c r="B6602" s="2"/>
      <c r="C6602" s="2"/>
      <c r="G6602" s="13"/>
      <c r="I6602" s="13"/>
      <c r="J6602" s="13"/>
      <c r="K6602" s="13"/>
      <c r="M6602" s="13"/>
      <c r="N6602" s="13"/>
    </row>
    <row r="6603" spans="1:14" ht="15.75" customHeight="1">
      <c r="A6603" s="2"/>
      <c r="B6603" s="2"/>
      <c r="C6603" s="2"/>
      <c r="G6603" s="13"/>
      <c r="I6603" s="13"/>
      <c r="J6603" s="13"/>
      <c r="K6603" s="13"/>
      <c r="M6603" s="13"/>
      <c r="N6603" s="13"/>
    </row>
    <row r="6604" spans="1:14" ht="15.75" customHeight="1">
      <c r="A6604" s="2"/>
      <c r="B6604" s="2"/>
      <c r="C6604" s="2"/>
      <c r="G6604" s="13"/>
      <c r="I6604" s="13"/>
      <c r="J6604" s="13"/>
      <c r="K6604" s="13"/>
      <c r="M6604" s="13"/>
      <c r="N6604" s="13"/>
    </row>
    <row r="6605" spans="1:14" ht="15.75" customHeight="1">
      <c r="A6605" s="2"/>
      <c r="B6605" s="2"/>
      <c r="C6605" s="2"/>
      <c r="G6605" s="13"/>
      <c r="I6605" s="13"/>
      <c r="J6605" s="13"/>
      <c r="K6605" s="13"/>
      <c r="M6605" s="13"/>
      <c r="N6605" s="13"/>
    </row>
    <row r="6606" spans="1:14" ht="15.75" customHeight="1">
      <c r="A6606" s="2"/>
      <c r="B6606" s="2"/>
      <c r="C6606" s="2"/>
      <c r="G6606" s="13"/>
      <c r="I6606" s="13"/>
      <c r="J6606" s="13"/>
      <c r="K6606" s="13"/>
      <c r="M6606" s="13"/>
      <c r="N6606" s="13"/>
    </row>
    <row r="6607" spans="1:14" ht="15.75" customHeight="1">
      <c r="A6607" s="2"/>
      <c r="B6607" s="2"/>
      <c r="C6607" s="2"/>
      <c r="G6607" s="13"/>
      <c r="I6607" s="13"/>
      <c r="J6607" s="13"/>
      <c r="K6607" s="13"/>
      <c r="M6607" s="13"/>
      <c r="N6607" s="13"/>
    </row>
    <row r="6608" spans="1:14" ht="15.75" customHeight="1">
      <c r="A6608" s="2"/>
      <c r="B6608" s="2"/>
      <c r="C6608" s="2"/>
      <c r="G6608" s="13"/>
      <c r="I6608" s="13"/>
      <c r="J6608" s="13"/>
      <c r="K6608" s="13"/>
      <c r="M6608" s="13"/>
      <c r="N6608" s="13"/>
    </row>
    <row r="6609" spans="1:14" ht="15.75" customHeight="1">
      <c r="A6609" s="2"/>
      <c r="B6609" s="2"/>
      <c r="C6609" s="2"/>
      <c r="G6609" s="13"/>
      <c r="I6609" s="13"/>
      <c r="J6609" s="13"/>
      <c r="K6609" s="13"/>
      <c r="M6609" s="13"/>
      <c r="N6609" s="13"/>
    </row>
    <row r="6610" spans="1:14" ht="15.75" customHeight="1">
      <c r="A6610" s="2"/>
      <c r="B6610" s="2"/>
      <c r="C6610" s="2"/>
      <c r="G6610" s="13"/>
      <c r="I6610" s="13"/>
      <c r="J6610" s="13"/>
      <c r="K6610" s="13"/>
      <c r="M6610" s="13"/>
      <c r="N6610" s="13"/>
    </row>
    <row r="6611" spans="1:14" ht="15.75" customHeight="1">
      <c r="A6611" s="2"/>
      <c r="B6611" s="2"/>
      <c r="C6611" s="2"/>
      <c r="G6611" s="13"/>
      <c r="I6611" s="13"/>
      <c r="J6611" s="13"/>
      <c r="K6611" s="13"/>
      <c r="M6611" s="13"/>
      <c r="N6611" s="13"/>
    </row>
    <row r="6612" spans="1:14" ht="15.75" customHeight="1">
      <c r="A6612" s="2"/>
      <c r="B6612" s="2"/>
      <c r="C6612" s="2"/>
      <c r="G6612" s="13"/>
      <c r="I6612" s="13"/>
      <c r="J6612" s="13"/>
      <c r="K6612" s="13"/>
      <c r="M6612" s="13"/>
      <c r="N6612" s="13"/>
    </row>
    <row r="6613" spans="1:14" ht="15.75" customHeight="1">
      <c r="A6613" s="2"/>
      <c r="B6613" s="2"/>
      <c r="C6613" s="2"/>
      <c r="G6613" s="13"/>
      <c r="I6613" s="13"/>
      <c r="J6613" s="13"/>
      <c r="K6613" s="13"/>
      <c r="M6613" s="13"/>
      <c r="N6613" s="13"/>
    </row>
    <row r="6614" spans="1:14" ht="15.75" customHeight="1">
      <c r="A6614" s="2"/>
      <c r="B6614" s="2"/>
      <c r="C6614" s="2"/>
      <c r="G6614" s="13"/>
      <c r="I6614" s="13"/>
      <c r="J6614" s="13"/>
      <c r="K6614" s="13"/>
      <c r="M6614" s="13"/>
      <c r="N6614" s="13"/>
    </row>
    <row r="6615" spans="1:14" ht="15.75" customHeight="1">
      <c r="A6615" s="2"/>
      <c r="B6615" s="2"/>
      <c r="C6615" s="2"/>
      <c r="G6615" s="13"/>
      <c r="I6615" s="13"/>
      <c r="J6615" s="13"/>
      <c r="K6615" s="13"/>
      <c r="M6615" s="13"/>
      <c r="N6615" s="13"/>
    </row>
    <row r="6616" spans="1:14" ht="15.75" customHeight="1">
      <c r="A6616" s="2"/>
      <c r="B6616" s="2"/>
      <c r="C6616" s="2"/>
      <c r="G6616" s="13"/>
      <c r="I6616" s="13"/>
      <c r="J6616" s="13"/>
      <c r="K6616" s="13"/>
      <c r="M6616" s="13"/>
      <c r="N6616" s="13"/>
    </row>
    <row r="6617" spans="1:14" ht="15.75" customHeight="1">
      <c r="A6617" s="2"/>
      <c r="B6617" s="2"/>
      <c r="C6617" s="2"/>
      <c r="G6617" s="13"/>
      <c r="I6617" s="13"/>
      <c r="J6617" s="13"/>
      <c r="K6617" s="13"/>
      <c r="M6617" s="13"/>
      <c r="N6617" s="13"/>
    </row>
    <row r="6618" spans="1:14" ht="15.75" customHeight="1">
      <c r="A6618" s="2"/>
      <c r="B6618" s="2"/>
      <c r="C6618" s="2"/>
      <c r="G6618" s="13"/>
      <c r="I6618" s="13"/>
      <c r="J6618" s="13"/>
      <c r="K6618" s="13"/>
      <c r="M6618" s="13"/>
      <c r="N6618" s="13"/>
    </row>
    <row r="6619" spans="1:14" ht="15.75" customHeight="1">
      <c r="A6619" s="2"/>
      <c r="B6619" s="2"/>
      <c r="C6619" s="2"/>
      <c r="G6619" s="13"/>
      <c r="I6619" s="13"/>
      <c r="J6619" s="13"/>
      <c r="K6619" s="13"/>
      <c r="M6619" s="13"/>
      <c r="N6619" s="13"/>
    </row>
    <row r="6620" spans="1:14" ht="15.75" customHeight="1">
      <c r="A6620" s="2"/>
      <c r="B6620" s="2"/>
      <c r="C6620" s="2"/>
      <c r="G6620" s="13"/>
      <c r="I6620" s="13"/>
      <c r="J6620" s="13"/>
      <c r="K6620" s="13"/>
      <c r="M6620" s="13"/>
      <c r="N6620" s="13"/>
    </row>
    <row r="6621" spans="1:14" ht="15.75" customHeight="1">
      <c r="A6621" s="2"/>
      <c r="B6621" s="2"/>
      <c r="C6621" s="2"/>
      <c r="G6621" s="13"/>
      <c r="I6621" s="13"/>
      <c r="J6621" s="13"/>
      <c r="K6621" s="13"/>
      <c r="M6621" s="13"/>
      <c r="N6621" s="13"/>
    </row>
    <row r="6622" spans="1:14" ht="15.75" customHeight="1">
      <c r="A6622" s="2"/>
      <c r="B6622" s="2"/>
      <c r="C6622" s="2"/>
      <c r="G6622" s="13"/>
      <c r="I6622" s="13"/>
      <c r="J6622" s="13"/>
      <c r="K6622" s="13"/>
      <c r="M6622" s="13"/>
      <c r="N6622" s="13"/>
    </row>
    <row r="6623" spans="1:14" ht="15.75" customHeight="1">
      <c r="A6623" s="2"/>
      <c r="B6623" s="2"/>
      <c r="C6623" s="2"/>
      <c r="G6623" s="13"/>
      <c r="I6623" s="13"/>
      <c r="J6623" s="13"/>
      <c r="K6623" s="13"/>
      <c r="M6623" s="13"/>
      <c r="N6623" s="13"/>
    </row>
    <row r="6624" spans="1:14" ht="15.75" customHeight="1">
      <c r="A6624" s="2"/>
      <c r="B6624" s="2"/>
      <c r="C6624" s="2"/>
      <c r="G6624" s="13"/>
      <c r="I6624" s="13"/>
      <c r="J6624" s="13"/>
      <c r="K6624" s="13"/>
      <c r="M6624" s="13"/>
      <c r="N6624" s="13"/>
    </row>
    <row r="6625" spans="1:14" ht="15.75" customHeight="1">
      <c r="A6625" s="2"/>
      <c r="B6625" s="2"/>
      <c r="C6625" s="2"/>
      <c r="G6625" s="13"/>
      <c r="I6625" s="13"/>
      <c r="J6625" s="13"/>
      <c r="K6625" s="13"/>
      <c r="M6625" s="13"/>
      <c r="N6625" s="13"/>
    </row>
    <row r="6626" spans="1:14" ht="15.75" customHeight="1">
      <c r="A6626" s="2"/>
      <c r="B6626" s="2"/>
      <c r="C6626" s="2"/>
      <c r="G6626" s="13"/>
      <c r="I6626" s="13"/>
      <c r="J6626" s="13"/>
      <c r="K6626" s="13"/>
      <c r="M6626" s="13"/>
      <c r="N6626" s="13"/>
    </row>
    <row r="6627" spans="1:14" ht="15.75" customHeight="1">
      <c r="A6627" s="2"/>
      <c r="B6627" s="2"/>
      <c r="C6627" s="2"/>
      <c r="G6627" s="13"/>
      <c r="I6627" s="13"/>
      <c r="J6627" s="13"/>
      <c r="K6627" s="13"/>
      <c r="M6627" s="13"/>
      <c r="N6627" s="13"/>
    </row>
    <row r="6628" spans="1:14" ht="15.75" customHeight="1">
      <c r="A6628" s="2"/>
      <c r="B6628" s="2"/>
      <c r="C6628" s="2"/>
      <c r="G6628" s="13"/>
      <c r="I6628" s="13"/>
      <c r="J6628" s="13"/>
      <c r="K6628" s="13"/>
      <c r="M6628" s="13"/>
      <c r="N6628" s="13"/>
    </row>
    <row r="6629" spans="1:14" ht="15.75" customHeight="1">
      <c r="A6629" s="2"/>
      <c r="B6629" s="2"/>
      <c r="C6629" s="2"/>
      <c r="G6629" s="13"/>
      <c r="I6629" s="13"/>
      <c r="J6629" s="13"/>
      <c r="K6629" s="13"/>
      <c r="M6629" s="13"/>
      <c r="N6629" s="13"/>
    </row>
    <row r="6630" spans="1:14" ht="15.75" customHeight="1">
      <c r="A6630" s="2"/>
      <c r="B6630" s="2"/>
      <c r="C6630" s="2"/>
      <c r="G6630" s="13"/>
      <c r="I6630" s="13"/>
      <c r="J6630" s="13"/>
      <c r="K6630" s="13"/>
      <c r="M6630" s="13"/>
      <c r="N6630" s="13"/>
    </row>
    <row r="6631" spans="1:14" ht="15.75" customHeight="1">
      <c r="A6631" s="2"/>
      <c r="B6631" s="2"/>
      <c r="C6631" s="2"/>
      <c r="G6631" s="13"/>
      <c r="I6631" s="13"/>
      <c r="J6631" s="13"/>
      <c r="K6631" s="13"/>
      <c r="M6631" s="13"/>
      <c r="N6631" s="13"/>
    </row>
    <row r="6632" spans="1:14" ht="15.75" customHeight="1">
      <c r="A6632" s="2"/>
      <c r="B6632" s="2"/>
      <c r="C6632" s="2"/>
      <c r="G6632" s="13"/>
      <c r="I6632" s="13"/>
      <c r="J6632" s="13"/>
      <c r="K6632" s="13"/>
      <c r="M6632" s="13"/>
      <c r="N6632" s="13"/>
    </row>
    <row r="6633" spans="1:14" ht="15.75" customHeight="1">
      <c r="A6633" s="2"/>
      <c r="B6633" s="2"/>
      <c r="C6633" s="2"/>
      <c r="G6633" s="13"/>
      <c r="I6633" s="13"/>
      <c r="J6633" s="13"/>
      <c r="K6633" s="13"/>
      <c r="M6633" s="13"/>
      <c r="N6633" s="13"/>
    </row>
    <row r="6634" spans="1:14" ht="15.75" customHeight="1">
      <c r="A6634" s="2"/>
      <c r="B6634" s="2"/>
      <c r="C6634" s="2"/>
      <c r="G6634" s="13"/>
      <c r="I6634" s="13"/>
      <c r="J6634" s="13"/>
      <c r="K6634" s="13"/>
      <c r="M6634" s="13"/>
      <c r="N6634" s="13"/>
    </row>
    <row r="6635" spans="1:14" ht="15.75" customHeight="1">
      <c r="A6635" s="2"/>
      <c r="B6635" s="2"/>
      <c r="C6635" s="2"/>
      <c r="G6635" s="13"/>
      <c r="I6635" s="13"/>
      <c r="J6635" s="13"/>
      <c r="K6635" s="13"/>
      <c r="M6635" s="13"/>
      <c r="N6635" s="13"/>
    </row>
    <row r="6636" spans="1:14" ht="15.75" customHeight="1">
      <c r="A6636" s="2"/>
      <c r="B6636" s="2"/>
      <c r="C6636" s="2"/>
      <c r="G6636" s="13"/>
      <c r="I6636" s="13"/>
      <c r="J6636" s="13"/>
      <c r="K6636" s="13"/>
      <c r="M6636" s="13"/>
      <c r="N6636" s="13"/>
    </row>
    <row r="6637" spans="1:14" ht="15.75" customHeight="1">
      <c r="A6637" s="2"/>
      <c r="B6637" s="2"/>
      <c r="C6637" s="2"/>
      <c r="G6637" s="13"/>
      <c r="I6637" s="13"/>
      <c r="J6637" s="13"/>
      <c r="K6637" s="13"/>
      <c r="M6637" s="13"/>
      <c r="N6637" s="13"/>
    </row>
    <row r="6638" spans="1:14" ht="15.75" customHeight="1">
      <c r="A6638" s="2"/>
      <c r="B6638" s="2"/>
      <c r="C6638" s="2"/>
      <c r="G6638" s="13"/>
      <c r="I6638" s="13"/>
      <c r="J6638" s="13"/>
      <c r="K6638" s="13"/>
      <c r="M6638" s="13"/>
      <c r="N6638" s="13"/>
    </row>
    <row r="6639" spans="1:14" ht="15.75" customHeight="1">
      <c r="A6639" s="2"/>
      <c r="B6639" s="2"/>
      <c r="C6639" s="2"/>
      <c r="G6639" s="13"/>
      <c r="I6639" s="13"/>
      <c r="J6639" s="13"/>
      <c r="K6639" s="13"/>
      <c r="M6639" s="13"/>
      <c r="N6639" s="13"/>
    </row>
    <row r="6640" spans="1:14" ht="15.75" customHeight="1">
      <c r="A6640" s="2"/>
      <c r="B6640" s="2"/>
      <c r="C6640" s="2"/>
      <c r="G6640" s="13"/>
      <c r="I6640" s="13"/>
      <c r="J6640" s="13"/>
      <c r="K6640" s="13"/>
      <c r="M6640" s="13"/>
      <c r="N6640" s="13"/>
    </row>
    <row r="6641" spans="1:14" ht="15.75" customHeight="1">
      <c r="A6641" s="2"/>
      <c r="B6641" s="2"/>
      <c r="C6641" s="2"/>
      <c r="G6641" s="13"/>
      <c r="I6641" s="13"/>
      <c r="J6641" s="13"/>
      <c r="K6641" s="13"/>
      <c r="M6641" s="13"/>
      <c r="N6641" s="13"/>
    </row>
    <row r="6642" spans="1:14" ht="15.75" customHeight="1">
      <c r="A6642" s="2"/>
      <c r="B6642" s="2"/>
      <c r="C6642" s="2"/>
      <c r="G6642" s="13"/>
      <c r="I6642" s="13"/>
      <c r="J6642" s="13"/>
      <c r="K6642" s="13"/>
      <c r="M6642" s="13"/>
      <c r="N6642" s="13"/>
    </row>
    <row r="6643" spans="1:14" ht="15.75" customHeight="1">
      <c r="A6643" s="2"/>
      <c r="B6643" s="2"/>
      <c r="C6643" s="2"/>
      <c r="G6643" s="13"/>
      <c r="I6643" s="13"/>
      <c r="J6643" s="13"/>
      <c r="K6643" s="13"/>
      <c r="M6643" s="13"/>
      <c r="N6643" s="13"/>
    </row>
    <row r="6644" spans="1:14" ht="15.75" customHeight="1">
      <c r="A6644" s="2"/>
      <c r="B6644" s="2"/>
      <c r="C6644" s="2"/>
      <c r="G6644" s="13"/>
      <c r="I6644" s="13"/>
      <c r="J6644" s="13"/>
      <c r="K6644" s="13"/>
      <c r="M6644" s="13"/>
      <c r="N6644" s="13"/>
    </row>
    <row r="6645" spans="1:14" ht="15.75" customHeight="1">
      <c r="A6645" s="2"/>
      <c r="B6645" s="2"/>
      <c r="C6645" s="2"/>
      <c r="G6645" s="13"/>
      <c r="I6645" s="13"/>
      <c r="J6645" s="13"/>
      <c r="K6645" s="13"/>
      <c r="M6645" s="13"/>
      <c r="N6645" s="13"/>
    </row>
    <row r="6646" spans="1:14" ht="15.75" customHeight="1">
      <c r="A6646" s="2"/>
      <c r="B6646" s="2"/>
      <c r="C6646" s="2"/>
      <c r="G6646" s="13"/>
      <c r="I6646" s="13"/>
      <c r="J6646" s="13"/>
      <c r="K6646" s="13"/>
      <c r="M6646" s="13"/>
      <c r="N6646" s="13"/>
    </row>
    <row r="6647" spans="1:14" ht="15.75" customHeight="1">
      <c r="A6647" s="2"/>
      <c r="B6647" s="2"/>
      <c r="C6647" s="2"/>
      <c r="G6647" s="13"/>
      <c r="I6647" s="13"/>
      <c r="J6647" s="13"/>
      <c r="K6647" s="13"/>
      <c r="M6647" s="13"/>
      <c r="N6647" s="13"/>
    </row>
    <row r="6648" spans="1:14" ht="15.75" customHeight="1">
      <c r="A6648" s="2"/>
      <c r="B6648" s="2"/>
      <c r="C6648" s="2"/>
      <c r="G6648" s="13"/>
      <c r="I6648" s="13"/>
      <c r="J6648" s="13"/>
      <c r="K6648" s="13"/>
      <c r="M6648" s="13"/>
      <c r="N6648" s="13"/>
    </row>
    <row r="6649" spans="1:14" ht="15.75" customHeight="1">
      <c r="A6649" s="2"/>
      <c r="B6649" s="2"/>
      <c r="C6649" s="2"/>
      <c r="G6649" s="13"/>
      <c r="I6649" s="13"/>
      <c r="J6649" s="13"/>
      <c r="K6649" s="13"/>
      <c r="M6649" s="13"/>
      <c r="N6649" s="13"/>
    </row>
    <row r="6650" spans="1:14" ht="15.75" customHeight="1">
      <c r="A6650" s="2"/>
      <c r="B6650" s="2"/>
      <c r="C6650" s="2"/>
      <c r="G6650" s="13"/>
      <c r="I6650" s="13"/>
      <c r="J6650" s="13"/>
      <c r="K6650" s="13"/>
      <c r="M6650" s="13"/>
      <c r="N6650" s="13"/>
    </row>
    <row r="6651" spans="1:14" ht="15.75" customHeight="1">
      <c r="A6651" s="2"/>
      <c r="B6651" s="2"/>
      <c r="C6651" s="2"/>
      <c r="G6651" s="13"/>
      <c r="I6651" s="13"/>
      <c r="J6651" s="13"/>
      <c r="K6651" s="13"/>
      <c r="M6651" s="13"/>
      <c r="N6651" s="13"/>
    </row>
    <row r="6652" spans="1:14" ht="15.75" customHeight="1">
      <c r="A6652" s="2"/>
      <c r="B6652" s="2"/>
      <c r="C6652" s="2"/>
      <c r="G6652" s="13"/>
      <c r="I6652" s="13"/>
      <c r="J6652" s="13"/>
      <c r="K6652" s="13"/>
      <c r="M6652" s="13"/>
      <c r="N6652" s="13"/>
    </row>
    <row r="6653" spans="1:14" ht="15.75" customHeight="1">
      <c r="A6653" s="2"/>
      <c r="B6653" s="2"/>
      <c r="C6653" s="2"/>
      <c r="G6653" s="13"/>
      <c r="I6653" s="13"/>
      <c r="J6653" s="13"/>
      <c r="K6653" s="13"/>
      <c r="M6653" s="13"/>
      <c r="N6653" s="13"/>
    </row>
    <row r="6654" spans="1:14" ht="15.75" customHeight="1">
      <c r="A6654" s="2"/>
      <c r="B6654" s="2"/>
      <c r="C6654" s="2"/>
      <c r="G6654" s="13"/>
      <c r="I6654" s="13"/>
      <c r="J6654" s="13"/>
      <c r="K6654" s="13"/>
      <c r="M6654" s="13"/>
      <c r="N6654" s="13"/>
    </row>
    <row r="6655" spans="1:14" ht="15.75" customHeight="1">
      <c r="A6655" s="2"/>
      <c r="B6655" s="2"/>
      <c r="C6655" s="2"/>
      <c r="G6655" s="13"/>
      <c r="I6655" s="13"/>
      <c r="J6655" s="13"/>
      <c r="K6655" s="13"/>
      <c r="M6655" s="13"/>
      <c r="N6655" s="13"/>
    </row>
    <row r="6656" spans="1:14" ht="15.75" customHeight="1">
      <c r="A6656" s="2"/>
      <c r="B6656" s="2"/>
      <c r="C6656" s="2"/>
      <c r="G6656" s="13"/>
      <c r="I6656" s="13"/>
      <c r="J6656" s="13"/>
      <c r="K6656" s="13"/>
      <c r="M6656" s="13"/>
      <c r="N6656" s="13"/>
    </row>
    <row r="6657" spans="1:14" ht="15.75" customHeight="1">
      <c r="A6657" s="2"/>
      <c r="B6657" s="2"/>
      <c r="C6657" s="2"/>
      <c r="G6657" s="13"/>
      <c r="I6657" s="13"/>
      <c r="J6657" s="13"/>
      <c r="K6657" s="13"/>
      <c r="M6657" s="13"/>
      <c r="N6657" s="13"/>
    </row>
    <row r="6658" spans="1:14" ht="15.75" customHeight="1">
      <c r="A6658" s="2"/>
      <c r="B6658" s="2"/>
      <c r="C6658" s="2"/>
      <c r="G6658" s="13"/>
      <c r="I6658" s="13"/>
      <c r="J6658" s="13"/>
      <c r="K6658" s="13"/>
      <c r="M6658" s="13"/>
      <c r="N6658" s="13"/>
    </row>
    <row r="6659" spans="1:14" ht="15.75" customHeight="1">
      <c r="A6659" s="2"/>
      <c r="B6659" s="2"/>
      <c r="C6659" s="2"/>
      <c r="G6659" s="13"/>
      <c r="I6659" s="13"/>
      <c r="J6659" s="13"/>
      <c r="K6659" s="13"/>
      <c r="M6659" s="13"/>
      <c r="N6659" s="13"/>
    </row>
    <row r="6660" spans="1:14" ht="15.75" customHeight="1">
      <c r="A6660" s="2"/>
      <c r="B6660" s="2"/>
      <c r="C6660" s="2"/>
      <c r="G6660" s="13"/>
      <c r="I6660" s="13"/>
      <c r="J6660" s="13"/>
      <c r="K6660" s="13"/>
      <c r="M6660" s="13"/>
      <c r="N6660" s="13"/>
    </row>
    <row r="6661" spans="1:14" ht="15.75" customHeight="1">
      <c r="A6661" s="2"/>
      <c r="B6661" s="2"/>
      <c r="C6661" s="2"/>
      <c r="G6661" s="13"/>
      <c r="I6661" s="13"/>
      <c r="J6661" s="13"/>
      <c r="K6661" s="13"/>
      <c r="M6661" s="13"/>
      <c r="N6661" s="13"/>
    </row>
    <row r="6662" spans="1:14" ht="15.75" customHeight="1">
      <c r="A6662" s="2"/>
      <c r="B6662" s="2"/>
      <c r="C6662" s="2"/>
      <c r="G6662" s="13"/>
      <c r="I6662" s="13"/>
      <c r="J6662" s="13"/>
      <c r="K6662" s="13"/>
      <c r="M6662" s="13"/>
      <c r="N6662" s="13"/>
    </row>
    <row r="6663" spans="1:14" ht="15.75" customHeight="1">
      <c r="A6663" s="2"/>
      <c r="B6663" s="2"/>
      <c r="C6663" s="2"/>
      <c r="G6663" s="13"/>
      <c r="I6663" s="13"/>
      <c r="J6663" s="13"/>
      <c r="K6663" s="13"/>
      <c r="M6663" s="13"/>
      <c r="N6663" s="13"/>
    </row>
    <row r="6664" spans="1:14" ht="15.75" customHeight="1">
      <c r="A6664" s="2"/>
      <c r="B6664" s="2"/>
      <c r="C6664" s="2"/>
      <c r="G6664" s="13"/>
      <c r="I6664" s="13"/>
      <c r="J6664" s="13"/>
      <c r="K6664" s="13"/>
      <c r="M6664" s="13"/>
      <c r="N6664" s="13"/>
    </row>
    <row r="6665" spans="1:14" ht="15.75" customHeight="1">
      <c r="A6665" s="2"/>
      <c r="B6665" s="2"/>
      <c r="C6665" s="2"/>
      <c r="G6665" s="13"/>
      <c r="I6665" s="13"/>
      <c r="J6665" s="13"/>
      <c r="K6665" s="13"/>
      <c r="M6665" s="13"/>
      <c r="N6665" s="13"/>
    </row>
    <row r="6666" spans="1:14" ht="15.75" customHeight="1">
      <c r="A6666" s="2"/>
      <c r="B6666" s="2"/>
      <c r="C6666" s="2"/>
      <c r="G6666" s="13"/>
      <c r="I6666" s="13"/>
      <c r="J6666" s="13"/>
      <c r="K6666" s="13"/>
      <c r="M6666" s="13"/>
      <c r="N6666" s="13"/>
    </row>
    <row r="6667" spans="1:14" ht="15.75" customHeight="1">
      <c r="A6667" s="2"/>
      <c r="B6667" s="2"/>
      <c r="C6667" s="2"/>
      <c r="G6667" s="13"/>
      <c r="I6667" s="13"/>
      <c r="J6667" s="13"/>
      <c r="K6667" s="13"/>
      <c r="M6667" s="13"/>
      <c r="N6667" s="13"/>
    </row>
    <row r="6668" spans="1:14" ht="15.75" customHeight="1">
      <c r="A6668" s="2"/>
      <c r="B6668" s="2"/>
      <c r="C6668" s="2"/>
      <c r="G6668" s="13"/>
      <c r="I6668" s="13"/>
      <c r="J6668" s="13"/>
      <c r="K6668" s="13"/>
      <c r="M6668" s="13"/>
      <c r="N6668" s="13"/>
    </row>
    <row r="6669" spans="1:14" ht="15.75" customHeight="1">
      <c r="A6669" s="2"/>
      <c r="B6669" s="2"/>
      <c r="C6669" s="2"/>
      <c r="G6669" s="13"/>
      <c r="I6669" s="13"/>
      <c r="J6669" s="13"/>
      <c r="K6669" s="13"/>
      <c r="M6669" s="13"/>
      <c r="N6669" s="13"/>
    </row>
    <row r="6670" spans="1:14" ht="15.75" customHeight="1">
      <c r="A6670" s="2"/>
      <c r="B6670" s="2"/>
      <c r="C6670" s="2"/>
      <c r="G6670" s="13"/>
      <c r="I6670" s="13"/>
      <c r="J6670" s="13"/>
      <c r="K6670" s="13"/>
      <c r="M6670" s="13"/>
      <c r="N6670" s="13"/>
    </row>
    <row r="6671" spans="1:14" ht="15.75" customHeight="1">
      <c r="A6671" s="2"/>
      <c r="B6671" s="2"/>
      <c r="C6671" s="2"/>
      <c r="G6671" s="13"/>
      <c r="I6671" s="13"/>
      <c r="J6671" s="13"/>
      <c r="K6671" s="13"/>
      <c r="M6671" s="13"/>
      <c r="N6671" s="13"/>
    </row>
    <row r="6672" spans="1:14" ht="15.75" customHeight="1">
      <c r="A6672" s="2"/>
      <c r="B6672" s="2"/>
      <c r="C6672" s="2"/>
      <c r="G6672" s="13"/>
      <c r="I6672" s="13"/>
      <c r="J6672" s="13"/>
      <c r="K6672" s="13"/>
      <c r="M6672" s="13"/>
      <c r="N6672" s="13"/>
    </row>
    <row r="6673" spans="1:14" ht="15.75" customHeight="1">
      <c r="A6673" s="2"/>
      <c r="B6673" s="2"/>
      <c r="C6673" s="2"/>
      <c r="G6673" s="13"/>
      <c r="I6673" s="13"/>
      <c r="J6673" s="13"/>
      <c r="K6673" s="13"/>
      <c r="M6673" s="13"/>
      <c r="N6673" s="13"/>
    </row>
    <row r="6674" spans="1:14" ht="15.75" customHeight="1">
      <c r="A6674" s="2"/>
      <c r="B6674" s="2"/>
      <c r="C6674" s="2"/>
      <c r="G6674" s="13"/>
      <c r="I6674" s="13"/>
      <c r="J6674" s="13"/>
      <c r="K6674" s="13"/>
      <c r="M6674" s="13"/>
      <c r="N6674" s="13"/>
    </row>
    <row r="6675" spans="1:14" ht="15.75" customHeight="1">
      <c r="A6675" s="2"/>
      <c r="B6675" s="2"/>
      <c r="C6675" s="2"/>
      <c r="G6675" s="13"/>
      <c r="I6675" s="13"/>
      <c r="J6675" s="13"/>
      <c r="K6675" s="13"/>
      <c r="M6675" s="13"/>
      <c r="N6675" s="13"/>
    </row>
    <row r="6676" spans="1:14" ht="15.75" customHeight="1">
      <c r="A6676" s="2"/>
      <c r="B6676" s="2"/>
      <c r="C6676" s="2"/>
      <c r="G6676" s="13"/>
      <c r="I6676" s="13"/>
      <c r="J6676" s="13"/>
      <c r="K6676" s="13"/>
      <c r="M6676" s="13"/>
      <c r="N6676" s="13"/>
    </row>
    <row r="6677" spans="1:14" ht="15.75" customHeight="1">
      <c r="A6677" s="2"/>
      <c r="B6677" s="2"/>
      <c r="C6677" s="2"/>
      <c r="G6677" s="13"/>
      <c r="I6677" s="13"/>
      <c r="J6677" s="13"/>
      <c r="K6677" s="13"/>
      <c r="M6677" s="13"/>
      <c r="N6677" s="13"/>
    </row>
    <row r="6678" spans="1:14" ht="15.75" customHeight="1">
      <c r="A6678" s="2"/>
      <c r="B6678" s="2"/>
      <c r="C6678" s="2"/>
      <c r="G6678" s="13"/>
      <c r="I6678" s="13"/>
      <c r="J6678" s="13"/>
      <c r="K6678" s="13"/>
      <c r="M6678" s="13"/>
      <c r="N6678" s="13"/>
    </row>
    <row r="6679" spans="1:14" ht="15.75" customHeight="1">
      <c r="A6679" s="2"/>
      <c r="B6679" s="2"/>
      <c r="C6679" s="2"/>
      <c r="G6679" s="13"/>
      <c r="I6679" s="13"/>
      <c r="J6679" s="13"/>
      <c r="K6679" s="13"/>
      <c r="M6679" s="13"/>
      <c r="N6679" s="13"/>
    </row>
    <row r="6680" spans="1:14" ht="15.75" customHeight="1">
      <c r="A6680" s="2"/>
      <c r="B6680" s="2"/>
      <c r="C6680" s="2"/>
      <c r="G6680" s="13"/>
      <c r="I6680" s="13"/>
      <c r="J6680" s="13"/>
      <c r="K6680" s="13"/>
      <c r="M6680" s="13"/>
      <c r="N6680" s="13"/>
    </row>
    <row r="6681" spans="1:14" ht="15.75" customHeight="1">
      <c r="A6681" s="2"/>
      <c r="B6681" s="2"/>
      <c r="C6681" s="2"/>
      <c r="G6681" s="13"/>
      <c r="I6681" s="13"/>
      <c r="J6681" s="13"/>
      <c r="K6681" s="13"/>
      <c r="M6681" s="13"/>
      <c r="N6681" s="13"/>
    </row>
    <row r="6682" spans="1:14" ht="15.75" customHeight="1">
      <c r="A6682" s="2"/>
      <c r="B6682" s="2"/>
      <c r="C6682" s="2"/>
      <c r="G6682" s="13"/>
      <c r="I6682" s="13"/>
      <c r="J6682" s="13"/>
      <c r="K6682" s="13"/>
      <c r="M6682" s="13"/>
      <c r="N6682" s="13"/>
    </row>
    <row r="6683" spans="1:14" ht="15.75" customHeight="1">
      <c r="A6683" s="2"/>
      <c r="B6683" s="2"/>
      <c r="C6683" s="2"/>
      <c r="G6683" s="13"/>
      <c r="I6683" s="13"/>
      <c r="J6683" s="13"/>
      <c r="K6683" s="13"/>
      <c r="M6683" s="13"/>
      <c r="N6683" s="13"/>
    </row>
    <row r="6684" spans="1:14" ht="15.75" customHeight="1">
      <c r="A6684" s="2"/>
      <c r="B6684" s="2"/>
      <c r="C6684" s="2"/>
      <c r="G6684" s="13"/>
      <c r="I6684" s="13"/>
      <c r="J6684" s="13"/>
      <c r="K6684" s="13"/>
      <c r="M6684" s="13"/>
      <c r="N6684" s="13"/>
    </row>
    <row r="6685" spans="1:14" ht="15.75" customHeight="1">
      <c r="A6685" s="2"/>
      <c r="B6685" s="2"/>
      <c r="C6685" s="2"/>
      <c r="G6685" s="13"/>
      <c r="I6685" s="13"/>
      <c r="J6685" s="13"/>
      <c r="K6685" s="13"/>
      <c r="M6685" s="13"/>
      <c r="N6685" s="13"/>
    </row>
    <row r="6686" spans="1:14" ht="15.75" customHeight="1">
      <c r="A6686" s="2"/>
      <c r="B6686" s="2"/>
      <c r="C6686" s="2"/>
      <c r="G6686" s="13"/>
      <c r="I6686" s="13"/>
      <c r="J6686" s="13"/>
      <c r="K6686" s="13"/>
      <c r="M6686" s="13"/>
      <c r="N6686" s="13"/>
    </row>
    <row r="6687" spans="1:14" ht="15.75" customHeight="1">
      <c r="A6687" s="2"/>
      <c r="B6687" s="2"/>
      <c r="C6687" s="2"/>
      <c r="G6687" s="13"/>
      <c r="I6687" s="13"/>
      <c r="J6687" s="13"/>
      <c r="K6687" s="13"/>
      <c r="M6687" s="13"/>
      <c r="N6687" s="13"/>
    </row>
    <row r="6688" spans="1:14" ht="15.75" customHeight="1">
      <c r="A6688" s="2"/>
      <c r="B6688" s="2"/>
      <c r="C6688" s="2"/>
      <c r="G6688" s="13"/>
      <c r="I6688" s="13"/>
      <c r="J6688" s="13"/>
      <c r="K6688" s="13"/>
      <c r="M6688" s="13"/>
      <c r="N6688" s="13"/>
    </row>
    <row r="6689" spans="1:14" ht="15.75" customHeight="1">
      <c r="A6689" s="2"/>
      <c r="B6689" s="2"/>
      <c r="C6689" s="2"/>
      <c r="G6689" s="13"/>
      <c r="I6689" s="13"/>
      <c r="J6689" s="13"/>
      <c r="K6689" s="13"/>
      <c r="M6689" s="13"/>
      <c r="N6689" s="13"/>
    </row>
    <row r="6690" spans="1:14" ht="15.75" customHeight="1">
      <c r="A6690" s="2"/>
      <c r="B6690" s="2"/>
      <c r="C6690" s="2"/>
      <c r="G6690" s="13"/>
      <c r="I6690" s="13"/>
      <c r="J6690" s="13"/>
      <c r="K6690" s="13"/>
      <c r="M6690" s="13"/>
      <c r="N6690" s="13"/>
    </row>
    <row r="6691" spans="1:14" ht="15.75" customHeight="1">
      <c r="A6691" s="2"/>
      <c r="B6691" s="2"/>
      <c r="C6691" s="2"/>
      <c r="G6691" s="13"/>
      <c r="I6691" s="13"/>
      <c r="J6691" s="13"/>
      <c r="K6691" s="13"/>
      <c r="M6691" s="13"/>
      <c r="N6691" s="13"/>
    </row>
    <row r="6692" spans="1:14" ht="15.75" customHeight="1">
      <c r="A6692" s="2"/>
      <c r="B6692" s="2"/>
      <c r="C6692" s="2"/>
      <c r="G6692" s="13"/>
      <c r="I6692" s="13"/>
      <c r="J6692" s="13"/>
      <c r="K6692" s="13"/>
      <c r="M6692" s="13"/>
      <c r="N6692" s="13"/>
    </row>
    <row r="6693" spans="1:14" ht="15.75" customHeight="1">
      <c r="A6693" s="2"/>
      <c r="B6693" s="2"/>
      <c r="C6693" s="2"/>
      <c r="G6693" s="13"/>
      <c r="I6693" s="13"/>
      <c r="J6693" s="13"/>
      <c r="K6693" s="13"/>
      <c r="M6693" s="13"/>
      <c r="N6693" s="13"/>
    </row>
    <row r="6694" spans="1:14" ht="15.75" customHeight="1">
      <c r="A6694" s="2"/>
      <c r="B6694" s="2"/>
      <c r="C6694" s="2"/>
      <c r="G6694" s="13"/>
      <c r="I6694" s="13"/>
      <c r="J6694" s="13"/>
      <c r="K6694" s="13"/>
      <c r="M6694" s="13"/>
      <c r="N6694" s="13"/>
    </row>
    <row r="6695" spans="1:14" ht="15.75" customHeight="1">
      <c r="A6695" s="2"/>
      <c r="B6695" s="2"/>
      <c r="C6695" s="2"/>
      <c r="G6695" s="13"/>
      <c r="I6695" s="13"/>
      <c r="J6695" s="13"/>
      <c r="K6695" s="13"/>
      <c r="M6695" s="13"/>
      <c r="N6695" s="13"/>
    </row>
    <row r="6696" spans="1:14" ht="15.75" customHeight="1">
      <c r="A6696" s="2"/>
      <c r="B6696" s="2"/>
      <c r="C6696" s="2"/>
      <c r="G6696" s="13"/>
      <c r="I6696" s="13"/>
      <c r="J6696" s="13"/>
      <c r="K6696" s="13"/>
      <c r="M6696" s="13"/>
      <c r="N6696" s="13"/>
    </row>
    <row r="6697" spans="1:14" ht="15.75" customHeight="1">
      <c r="A6697" s="2"/>
      <c r="B6697" s="2"/>
      <c r="C6697" s="2"/>
      <c r="G6697" s="13"/>
      <c r="I6697" s="13"/>
      <c r="J6697" s="13"/>
      <c r="K6697" s="13"/>
      <c r="M6697" s="13"/>
      <c r="N6697" s="13"/>
    </row>
    <row r="6698" spans="1:14" ht="15.75" customHeight="1">
      <c r="A6698" s="2"/>
      <c r="B6698" s="2"/>
      <c r="C6698" s="2"/>
      <c r="G6698" s="13"/>
      <c r="I6698" s="13"/>
      <c r="J6698" s="13"/>
      <c r="K6698" s="13"/>
      <c r="M6698" s="13"/>
      <c r="N6698" s="13"/>
    </row>
    <row r="6699" spans="1:14" ht="15.75" customHeight="1">
      <c r="A6699" s="2"/>
      <c r="B6699" s="2"/>
      <c r="C6699" s="2"/>
      <c r="G6699" s="13"/>
      <c r="I6699" s="13"/>
      <c r="J6699" s="13"/>
      <c r="K6699" s="13"/>
      <c r="M6699" s="13"/>
      <c r="N6699" s="13"/>
    </row>
    <row r="6700" spans="1:14" ht="15.75" customHeight="1">
      <c r="A6700" s="2"/>
      <c r="B6700" s="2"/>
      <c r="C6700" s="2"/>
      <c r="G6700" s="13"/>
      <c r="I6700" s="13"/>
      <c r="J6700" s="13"/>
      <c r="K6700" s="13"/>
      <c r="M6700" s="13"/>
      <c r="N6700" s="13"/>
    </row>
    <row r="6701" spans="1:14" ht="15.75" customHeight="1">
      <c r="A6701" s="2"/>
      <c r="B6701" s="2"/>
      <c r="C6701" s="2"/>
      <c r="G6701" s="13"/>
      <c r="I6701" s="13"/>
      <c r="J6701" s="13"/>
      <c r="K6701" s="13"/>
      <c r="M6701" s="13"/>
      <c r="N6701" s="13"/>
    </row>
    <row r="6702" spans="1:14" ht="15.75" customHeight="1">
      <c r="A6702" s="2"/>
      <c r="B6702" s="2"/>
      <c r="C6702" s="2"/>
      <c r="G6702" s="13"/>
      <c r="I6702" s="13"/>
      <c r="J6702" s="13"/>
      <c r="K6702" s="13"/>
      <c r="M6702" s="13"/>
      <c r="N6702" s="13"/>
    </row>
    <row r="6703" spans="1:14" ht="15.75" customHeight="1">
      <c r="A6703" s="2"/>
      <c r="B6703" s="2"/>
      <c r="C6703" s="2"/>
      <c r="G6703" s="13"/>
      <c r="I6703" s="13"/>
      <c r="J6703" s="13"/>
      <c r="K6703" s="13"/>
      <c r="M6703" s="13"/>
      <c r="N6703" s="13"/>
    </row>
    <row r="6704" spans="1:14" ht="15.75" customHeight="1">
      <c r="A6704" s="2"/>
      <c r="B6704" s="2"/>
      <c r="C6704" s="2"/>
      <c r="G6704" s="13"/>
      <c r="I6704" s="13"/>
      <c r="J6704" s="13"/>
      <c r="K6704" s="13"/>
      <c r="M6704" s="13"/>
      <c r="N6704" s="13"/>
    </row>
    <row r="6705" spans="1:14" ht="15.75" customHeight="1">
      <c r="A6705" s="2"/>
      <c r="B6705" s="2"/>
      <c r="C6705" s="2"/>
      <c r="G6705" s="13"/>
      <c r="I6705" s="13"/>
      <c r="J6705" s="13"/>
      <c r="K6705" s="13"/>
      <c r="M6705" s="13"/>
      <c r="N6705" s="13"/>
    </row>
    <row r="6706" spans="1:14" ht="15.75" customHeight="1">
      <c r="A6706" s="2"/>
      <c r="B6706" s="2"/>
      <c r="C6706" s="2"/>
      <c r="G6706" s="13"/>
      <c r="I6706" s="13"/>
      <c r="J6706" s="13"/>
      <c r="K6706" s="13"/>
      <c r="M6706" s="13"/>
      <c r="N6706" s="13"/>
    </row>
    <row r="6707" spans="1:14" ht="15.75" customHeight="1">
      <c r="A6707" s="2"/>
      <c r="B6707" s="2"/>
      <c r="C6707" s="2"/>
      <c r="G6707" s="13"/>
      <c r="I6707" s="13"/>
      <c r="J6707" s="13"/>
      <c r="K6707" s="13"/>
      <c r="M6707" s="13"/>
      <c r="N6707" s="13"/>
    </row>
    <row r="6708" spans="1:14" ht="15.75" customHeight="1">
      <c r="A6708" s="2"/>
      <c r="B6708" s="2"/>
      <c r="C6708" s="2"/>
      <c r="G6708" s="13"/>
      <c r="I6708" s="13"/>
      <c r="J6708" s="13"/>
      <c r="K6708" s="13"/>
      <c r="M6708" s="13"/>
      <c r="N6708" s="13"/>
    </row>
    <row r="6709" spans="1:14" ht="15.75" customHeight="1">
      <c r="A6709" s="2"/>
      <c r="B6709" s="2"/>
      <c r="C6709" s="2"/>
      <c r="G6709" s="13"/>
      <c r="I6709" s="13"/>
      <c r="J6709" s="13"/>
      <c r="K6709" s="13"/>
      <c r="M6709" s="13"/>
      <c r="N6709" s="13"/>
    </row>
    <row r="6710" spans="1:14" ht="15.75" customHeight="1">
      <c r="A6710" s="2"/>
      <c r="B6710" s="2"/>
      <c r="C6710" s="2"/>
      <c r="G6710" s="13"/>
      <c r="I6710" s="13"/>
      <c r="J6710" s="13"/>
      <c r="K6710" s="13"/>
      <c r="M6710" s="13"/>
      <c r="N6710" s="13"/>
    </row>
    <row r="6711" spans="1:14" ht="15.75" customHeight="1">
      <c r="A6711" s="2"/>
      <c r="B6711" s="2"/>
      <c r="C6711" s="2"/>
      <c r="G6711" s="13"/>
      <c r="I6711" s="13"/>
      <c r="J6711" s="13"/>
      <c r="K6711" s="13"/>
      <c r="M6711" s="13"/>
      <c r="N6711" s="13"/>
    </row>
    <row r="6712" spans="1:14" ht="15.75" customHeight="1">
      <c r="A6712" s="2"/>
      <c r="B6712" s="2"/>
      <c r="C6712" s="2"/>
      <c r="G6712" s="13"/>
      <c r="I6712" s="13"/>
      <c r="J6712" s="13"/>
      <c r="K6712" s="13"/>
      <c r="M6712" s="13"/>
      <c r="N6712" s="13"/>
    </row>
    <row r="6713" spans="1:14" ht="15.75" customHeight="1">
      <c r="A6713" s="2"/>
      <c r="B6713" s="2"/>
      <c r="C6713" s="2"/>
      <c r="G6713" s="13"/>
      <c r="I6713" s="13"/>
      <c r="J6713" s="13"/>
      <c r="K6713" s="13"/>
      <c r="M6713" s="13"/>
      <c r="N6713" s="13"/>
    </row>
    <row r="6714" spans="1:14" ht="15.75" customHeight="1">
      <c r="A6714" s="2"/>
      <c r="B6714" s="2"/>
      <c r="C6714" s="2"/>
      <c r="G6714" s="13"/>
      <c r="I6714" s="13"/>
      <c r="J6714" s="13"/>
      <c r="K6714" s="13"/>
      <c r="M6714" s="13"/>
      <c r="N6714" s="13"/>
    </row>
    <row r="6715" spans="1:14" ht="15.75" customHeight="1">
      <c r="A6715" s="2"/>
      <c r="B6715" s="2"/>
      <c r="C6715" s="2"/>
      <c r="G6715" s="13"/>
      <c r="I6715" s="13"/>
      <c r="J6715" s="13"/>
      <c r="K6715" s="13"/>
      <c r="M6715" s="13"/>
      <c r="N6715" s="13"/>
    </row>
    <row r="6716" spans="1:14" ht="15.75" customHeight="1">
      <c r="A6716" s="2"/>
      <c r="B6716" s="2"/>
      <c r="C6716" s="2"/>
      <c r="G6716" s="13"/>
      <c r="I6716" s="13"/>
      <c r="J6716" s="13"/>
      <c r="K6716" s="13"/>
      <c r="M6716" s="13"/>
      <c r="N6716" s="13"/>
    </row>
    <row r="6717" spans="1:14" ht="15.75" customHeight="1">
      <c r="A6717" s="2"/>
      <c r="B6717" s="2"/>
      <c r="C6717" s="2"/>
      <c r="G6717" s="13"/>
      <c r="I6717" s="13"/>
      <c r="J6717" s="13"/>
      <c r="K6717" s="13"/>
      <c r="M6717" s="13"/>
      <c r="N6717" s="13"/>
    </row>
    <row r="6718" spans="1:14" ht="15.75" customHeight="1">
      <c r="A6718" s="2"/>
      <c r="B6718" s="2"/>
      <c r="C6718" s="2"/>
      <c r="G6718" s="13"/>
      <c r="I6718" s="13"/>
      <c r="J6718" s="13"/>
      <c r="K6718" s="13"/>
      <c r="M6718" s="13"/>
      <c r="N6718" s="13"/>
    </row>
    <row r="6719" spans="1:14" ht="15.75" customHeight="1">
      <c r="A6719" s="2"/>
      <c r="B6719" s="2"/>
      <c r="C6719" s="2"/>
      <c r="G6719" s="13"/>
      <c r="I6719" s="13"/>
      <c r="J6719" s="13"/>
      <c r="K6719" s="13"/>
      <c r="M6719" s="13"/>
      <c r="N6719" s="13"/>
    </row>
    <row r="6720" spans="1:14" ht="15.75" customHeight="1">
      <c r="A6720" s="2"/>
      <c r="B6720" s="2"/>
      <c r="C6720" s="2"/>
      <c r="G6720" s="13"/>
      <c r="I6720" s="13"/>
      <c r="J6720" s="13"/>
      <c r="K6720" s="13"/>
      <c r="M6720" s="13"/>
      <c r="N6720" s="13"/>
    </row>
    <row r="6721" spans="1:14" ht="15.75" customHeight="1">
      <c r="A6721" s="2"/>
      <c r="B6721" s="2"/>
      <c r="C6721" s="2"/>
      <c r="G6721" s="13"/>
      <c r="I6721" s="13"/>
      <c r="J6721" s="13"/>
      <c r="K6721" s="13"/>
      <c r="M6721" s="13"/>
      <c r="N6721" s="13"/>
    </row>
    <row r="6722" spans="1:14" ht="15.75" customHeight="1">
      <c r="A6722" s="2"/>
      <c r="B6722" s="2"/>
      <c r="C6722" s="2"/>
      <c r="G6722" s="13"/>
      <c r="I6722" s="13"/>
      <c r="J6722" s="13"/>
      <c r="K6722" s="13"/>
      <c r="M6722" s="13"/>
      <c r="N6722" s="13"/>
    </row>
    <row r="6723" spans="1:14" ht="15.75" customHeight="1">
      <c r="A6723" s="2"/>
      <c r="B6723" s="2"/>
      <c r="C6723" s="2"/>
      <c r="G6723" s="13"/>
      <c r="I6723" s="13"/>
      <c r="J6723" s="13"/>
      <c r="K6723" s="13"/>
      <c r="M6723" s="13"/>
      <c r="N6723" s="13"/>
    </row>
    <row r="6724" spans="1:14" ht="15.75" customHeight="1">
      <c r="A6724" s="2"/>
      <c r="B6724" s="2"/>
      <c r="C6724" s="2"/>
      <c r="G6724" s="13"/>
      <c r="I6724" s="13"/>
      <c r="J6724" s="13"/>
      <c r="K6724" s="13"/>
      <c r="M6724" s="13"/>
      <c r="N6724" s="13"/>
    </row>
    <row r="6725" spans="1:14" ht="15.75" customHeight="1">
      <c r="A6725" s="2"/>
      <c r="B6725" s="2"/>
      <c r="C6725" s="2"/>
      <c r="G6725" s="13"/>
      <c r="I6725" s="13"/>
      <c r="J6725" s="13"/>
      <c r="K6725" s="13"/>
      <c r="M6725" s="13"/>
      <c r="N6725" s="13"/>
    </row>
    <row r="6726" spans="1:14" ht="15.75" customHeight="1">
      <c r="A6726" s="2"/>
      <c r="B6726" s="2"/>
      <c r="C6726" s="2"/>
      <c r="G6726" s="13"/>
      <c r="I6726" s="13"/>
      <c r="J6726" s="13"/>
      <c r="K6726" s="13"/>
      <c r="M6726" s="13"/>
      <c r="N6726" s="13"/>
    </row>
    <row r="6727" spans="1:14" ht="15.75" customHeight="1">
      <c r="A6727" s="2"/>
      <c r="B6727" s="2"/>
      <c r="C6727" s="2"/>
      <c r="G6727" s="13"/>
      <c r="I6727" s="13"/>
      <c r="J6727" s="13"/>
      <c r="K6727" s="13"/>
      <c r="M6727" s="13"/>
      <c r="N6727" s="13"/>
    </row>
    <row r="6728" spans="1:14" ht="15.75" customHeight="1">
      <c r="A6728" s="2"/>
      <c r="B6728" s="2"/>
      <c r="C6728" s="2"/>
      <c r="G6728" s="13"/>
      <c r="I6728" s="13"/>
      <c r="J6728" s="13"/>
      <c r="K6728" s="13"/>
      <c r="M6728" s="13"/>
      <c r="N6728" s="13"/>
    </row>
    <row r="6729" spans="1:14" ht="15.75" customHeight="1">
      <c r="A6729" s="2"/>
      <c r="B6729" s="2"/>
      <c r="C6729" s="2"/>
      <c r="G6729" s="13"/>
      <c r="I6729" s="13"/>
      <c r="J6729" s="13"/>
      <c r="K6729" s="13"/>
      <c r="M6729" s="13"/>
      <c r="N6729" s="13"/>
    </row>
    <row r="6730" spans="1:14" ht="15.75" customHeight="1">
      <c r="A6730" s="2"/>
      <c r="B6730" s="2"/>
      <c r="C6730" s="2"/>
      <c r="G6730" s="13"/>
      <c r="I6730" s="13"/>
      <c r="J6730" s="13"/>
      <c r="K6730" s="13"/>
      <c r="M6730" s="13"/>
      <c r="N6730" s="13"/>
    </row>
    <row r="6731" spans="1:14" ht="15.75" customHeight="1">
      <c r="A6731" s="2"/>
      <c r="B6731" s="2"/>
      <c r="C6731" s="2"/>
      <c r="G6731" s="13"/>
      <c r="I6731" s="13"/>
      <c r="J6731" s="13"/>
      <c r="K6731" s="13"/>
      <c r="M6731" s="13"/>
      <c r="N6731" s="13"/>
    </row>
    <row r="6732" spans="1:14" ht="15.75" customHeight="1">
      <c r="A6732" s="2"/>
      <c r="B6732" s="2"/>
      <c r="C6732" s="2"/>
      <c r="G6732" s="13"/>
      <c r="I6732" s="13"/>
      <c r="J6732" s="13"/>
      <c r="K6732" s="13"/>
      <c r="M6732" s="13"/>
      <c r="N6732" s="13"/>
    </row>
    <row r="6733" spans="1:14" ht="15.75" customHeight="1">
      <c r="A6733" s="2"/>
      <c r="B6733" s="2"/>
      <c r="C6733" s="2"/>
      <c r="G6733" s="13"/>
      <c r="I6733" s="13"/>
      <c r="J6733" s="13"/>
      <c r="K6733" s="13"/>
      <c r="M6733" s="13"/>
      <c r="N6733" s="13"/>
    </row>
    <row r="6734" spans="1:14" ht="15.75" customHeight="1">
      <c r="A6734" s="2"/>
      <c r="B6734" s="2"/>
      <c r="C6734" s="2"/>
      <c r="G6734" s="13"/>
      <c r="I6734" s="13"/>
      <c r="J6734" s="13"/>
      <c r="K6734" s="13"/>
      <c r="M6734" s="13"/>
      <c r="N6734" s="13"/>
    </row>
    <row r="6735" spans="1:14" ht="15.75" customHeight="1">
      <c r="A6735" s="2"/>
      <c r="B6735" s="2"/>
      <c r="C6735" s="2"/>
      <c r="G6735" s="13"/>
      <c r="I6735" s="13"/>
      <c r="J6735" s="13"/>
      <c r="K6735" s="13"/>
      <c r="M6735" s="13"/>
      <c r="N6735" s="13"/>
    </row>
    <row r="6736" spans="1:14" ht="15.75" customHeight="1">
      <c r="A6736" s="2"/>
      <c r="B6736" s="2"/>
      <c r="C6736" s="2"/>
      <c r="G6736" s="13"/>
      <c r="I6736" s="13"/>
      <c r="J6736" s="13"/>
      <c r="K6736" s="13"/>
      <c r="M6736" s="13"/>
      <c r="N6736" s="13"/>
    </row>
    <row r="6737" spans="1:14" ht="15.75" customHeight="1">
      <c r="A6737" s="2"/>
      <c r="B6737" s="2"/>
      <c r="C6737" s="2"/>
      <c r="G6737" s="13"/>
      <c r="I6737" s="13"/>
      <c r="J6737" s="13"/>
      <c r="K6737" s="13"/>
      <c r="M6737" s="13"/>
      <c r="N6737" s="13"/>
    </row>
    <row r="6738" spans="1:14" ht="15.75" customHeight="1">
      <c r="A6738" s="2"/>
      <c r="B6738" s="2"/>
      <c r="C6738" s="2"/>
      <c r="G6738" s="13"/>
      <c r="I6738" s="13"/>
      <c r="J6738" s="13"/>
      <c r="K6738" s="13"/>
      <c r="M6738" s="13"/>
      <c r="N6738" s="13"/>
    </row>
    <row r="6739" spans="1:14" ht="15.75" customHeight="1">
      <c r="A6739" s="2"/>
      <c r="B6739" s="2"/>
      <c r="C6739" s="2"/>
      <c r="G6739" s="13"/>
      <c r="I6739" s="13"/>
      <c r="J6739" s="13"/>
      <c r="K6739" s="13"/>
      <c r="M6739" s="13"/>
      <c r="N6739" s="13"/>
    </row>
    <row r="6740" spans="1:14" ht="15.75" customHeight="1">
      <c r="A6740" s="2"/>
      <c r="B6740" s="2"/>
      <c r="C6740" s="2"/>
      <c r="G6740" s="13"/>
      <c r="I6740" s="13"/>
      <c r="J6740" s="13"/>
      <c r="K6740" s="13"/>
      <c r="M6740" s="13"/>
      <c r="N6740" s="13"/>
    </row>
    <row r="6741" spans="1:14" ht="15.75" customHeight="1">
      <c r="A6741" s="2"/>
      <c r="B6741" s="2"/>
      <c r="C6741" s="2"/>
      <c r="G6741" s="13"/>
      <c r="I6741" s="13"/>
      <c r="J6741" s="13"/>
      <c r="K6741" s="13"/>
      <c r="M6741" s="13"/>
      <c r="N6741" s="13"/>
    </row>
    <row r="6742" spans="1:14" ht="15.75" customHeight="1">
      <c r="A6742" s="2"/>
      <c r="B6742" s="2"/>
      <c r="C6742" s="2"/>
      <c r="G6742" s="13"/>
      <c r="I6742" s="13"/>
      <c r="J6742" s="13"/>
      <c r="K6742" s="13"/>
      <c r="M6742" s="13"/>
      <c r="N6742" s="13"/>
    </row>
    <row r="6743" spans="1:14" ht="15.75" customHeight="1">
      <c r="A6743" s="2"/>
      <c r="B6743" s="2"/>
      <c r="C6743" s="2"/>
      <c r="G6743" s="13"/>
      <c r="I6743" s="13"/>
      <c r="J6743" s="13"/>
      <c r="K6743" s="13"/>
      <c r="M6743" s="13"/>
      <c r="N6743" s="13"/>
    </row>
    <row r="6744" spans="1:14" ht="15.75" customHeight="1">
      <c r="A6744" s="2"/>
      <c r="B6744" s="2"/>
      <c r="C6744" s="2"/>
      <c r="G6744" s="13"/>
      <c r="I6744" s="13"/>
      <c r="J6744" s="13"/>
      <c r="K6744" s="13"/>
      <c r="M6744" s="13"/>
      <c r="N6744" s="13"/>
    </row>
    <row r="6745" spans="1:14" ht="15.75" customHeight="1">
      <c r="A6745" s="2"/>
      <c r="B6745" s="2"/>
      <c r="C6745" s="2"/>
      <c r="G6745" s="13"/>
      <c r="I6745" s="13"/>
      <c r="J6745" s="13"/>
      <c r="K6745" s="13"/>
      <c r="M6745" s="13"/>
      <c r="N6745" s="13"/>
    </row>
    <row r="6746" spans="1:14" ht="15.75" customHeight="1">
      <c r="A6746" s="2"/>
      <c r="B6746" s="2"/>
      <c r="C6746" s="2"/>
      <c r="G6746" s="13"/>
      <c r="I6746" s="13"/>
      <c r="J6746" s="13"/>
      <c r="K6746" s="13"/>
      <c r="M6746" s="13"/>
      <c r="N6746" s="13"/>
    </row>
    <row r="6747" spans="1:14" ht="15.75" customHeight="1">
      <c r="A6747" s="2"/>
      <c r="B6747" s="2"/>
      <c r="C6747" s="2"/>
      <c r="G6747" s="13"/>
      <c r="I6747" s="13"/>
      <c r="J6747" s="13"/>
      <c r="K6747" s="13"/>
      <c r="M6747" s="13"/>
      <c r="N6747" s="13"/>
    </row>
    <row r="6748" spans="1:14" ht="15.75" customHeight="1">
      <c r="A6748" s="2"/>
      <c r="B6748" s="2"/>
      <c r="C6748" s="2"/>
      <c r="G6748" s="13"/>
      <c r="I6748" s="13"/>
      <c r="J6748" s="13"/>
      <c r="K6748" s="13"/>
      <c r="M6748" s="13"/>
      <c r="N6748" s="13"/>
    </row>
    <row r="6749" spans="1:14" ht="15.75" customHeight="1">
      <c r="A6749" s="2"/>
      <c r="B6749" s="2"/>
      <c r="C6749" s="2"/>
      <c r="G6749" s="13"/>
      <c r="I6749" s="13"/>
      <c r="J6749" s="13"/>
      <c r="K6749" s="13"/>
      <c r="M6749" s="13"/>
      <c r="N6749" s="13"/>
    </row>
    <row r="6750" spans="1:14" ht="15.75" customHeight="1">
      <c r="A6750" s="2"/>
      <c r="B6750" s="2"/>
      <c r="C6750" s="2"/>
      <c r="G6750" s="13"/>
      <c r="I6750" s="13"/>
      <c r="J6750" s="13"/>
      <c r="K6750" s="13"/>
      <c r="M6750" s="13"/>
      <c r="N6750" s="13"/>
    </row>
    <row r="6751" spans="1:14" ht="15.75" customHeight="1">
      <c r="A6751" s="2"/>
      <c r="B6751" s="2"/>
      <c r="C6751" s="2"/>
      <c r="G6751" s="13"/>
      <c r="I6751" s="13"/>
      <c r="J6751" s="13"/>
      <c r="K6751" s="13"/>
      <c r="M6751" s="13"/>
      <c r="N6751" s="13"/>
    </row>
    <row r="6752" spans="1:14" ht="15.75" customHeight="1">
      <c r="A6752" s="2"/>
      <c r="B6752" s="2"/>
      <c r="C6752" s="2"/>
      <c r="G6752" s="13"/>
      <c r="I6752" s="13"/>
      <c r="J6752" s="13"/>
      <c r="K6752" s="13"/>
      <c r="M6752" s="13"/>
      <c r="N6752" s="13"/>
    </row>
    <row r="6753" spans="1:14" ht="15.75" customHeight="1">
      <c r="A6753" s="2"/>
      <c r="B6753" s="2"/>
      <c r="C6753" s="2"/>
      <c r="G6753" s="13"/>
      <c r="I6753" s="13"/>
      <c r="J6753" s="13"/>
      <c r="K6753" s="13"/>
      <c r="M6753" s="13"/>
      <c r="N6753" s="13"/>
    </row>
    <row r="6754" spans="1:14" ht="15.75" customHeight="1">
      <c r="A6754" s="2"/>
      <c r="B6754" s="2"/>
      <c r="C6754" s="2"/>
      <c r="G6754" s="13"/>
      <c r="I6754" s="13"/>
      <c r="J6754" s="13"/>
      <c r="K6754" s="13"/>
      <c r="M6754" s="13"/>
      <c r="N6754" s="13"/>
    </row>
    <row r="6755" spans="1:14" ht="15.75" customHeight="1">
      <c r="A6755" s="2"/>
      <c r="B6755" s="2"/>
      <c r="C6755" s="2"/>
      <c r="G6755" s="13"/>
      <c r="I6755" s="13"/>
      <c r="J6755" s="13"/>
      <c r="K6755" s="13"/>
      <c r="M6755" s="13"/>
      <c r="N6755" s="13"/>
    </row>
    <row r="6756" spans="1:14" ht="15.75" customHeight="1">
      <c r="A6756" s="2"/>
      <c r="B6756" s="2"/>
      <c r="C6756" s="2"/>
      <c r="G6756" s="13"/>
      <c r="I6756" s="13"/>
      <c r="J6756" s="13"/>
      <c r="K6756" s="13"/>
      <c r="M6756" s="13"/>
      <c r="N6756" s="13"/>
    </row>
    <row r="6757" spans="1:14" ht="15.75" customHeight="1">
      <c r="A6757" s="2"/>
      <c r="B6757" s="2"/>
      <c r="C6757" s="2"/>
      <c r="G6757" s="13"/>
      <c r="I6757" s="13"/>
      <c r="J6757" s="13"/>
      <c r="K6757" s="13"/>
      <c r="M6757" s="13"/>
      <c r="N6757" s="13"/>
    </row>
    <row r="6758" spans="1:14" ht="15.75" customHeight="1">
      <c r="A6758" s="2"/>
      <c r="B6758" s="2"/>
      <c r="C6758" s="2"/>
      <c r="G6758" s="13"/>
      <c r="I6758" s="13"/>
      <c r="J6758" s="13"/>
      <c r="K6758" s="13"/>
      <c r="M6758" s="13"/>
      <c r="N6758" s="13"/>
    </row>
    <row r="6759" spans="1:14" ht="15.75" customHeight="1">
      <c r="A6759" s="2"/>
      <c r="B6759" s="2"/>
      <c r="C6759" s="2"/>
      <c r="G6759" s="13"/>
      <c r="I6759" s="13"/>
      <c r="J6759" s="13"/>
      <c r="K6759" s="13"/>
      <c r="M6759" s="13"/>
      <c r="N6759" s="13"/>
    </row>
    <row r="6760" spans="1:14" ht="15.75" customHeight="1">
      <c r="A6760" s="2"/>
      <c r="B6760" s="2"/>
      <c r="C6760" s="2"/>
      <c r="G6760" s="13"/>
      <c r="I6760" s="13"/>
      <c r="J6760" s="13"/>
      <c r="K6760" s="13"/>
      <c r="M6760" s="13"/>
      <c r="N6760" s="13"/>
    </row>
    <row r="6761" spans="1:14" ht="15.75" customHeight="1">
      <c r="A6761" s="2"/>
      <c r="B6761" s="2"/>
      <c r="C6761" s="2"/>
      <c r="G6761" s="13"/>
      <c r="I6761" s="13"/>
      <c r="J6761" s="13"/>
      <c r="K6761" s="13"/>
      <c r="M6761" s="13"/>
      <c r="N6761" s="13"/>
    </row>
    <row r="6762" spans="1:14" ht="15.75" customHeight="1">
      <c r="A6762" s="2"/>
      <c r="B6762" s="2"/>
      <c r="C6762" s="2"/>
      <c r="G6762" s="13"/>
      <c r="I6762" s="13"/>
      <c r="J6762" s="13"/>
      <c r="K6762" s="13"/>
      <c r="M6762" s="13"/>
      <c r="N6762" s="13"/>
    </row>
    <row r="6763" spans="1:14" ht="15.75" customHeight="1">
      <c r="A6763" s="2"/>
      <c r="B6763" s="2"/>
      <c r="C6763" s="2"/>
      <c r="G6763" s="13"/>
      <c r="I6763" s="13"/>
      <c r="J6763" s="13"/>
      <c r="K6763" s="13"/>
      <c r="M6763" s="13"/>
      <c r="N6763" s="13"/>
    </row>
    <row r="6764" spans="1:14" ht="15.75" customHeight="1">
      <c r="A6764" s="2"/>
      <c r="B6764" s="2"/>
      <c r="C6764" s="2"/>
      <c r="G6764" s="13"/>
      <c r="I6764" s="13"/>
      <c r="J6764" s="13"/>
      <c r="K6764" s="13"/>
      <c r="M6764" s="13"/>
      <c r="N6764" s="13"/>
    </row>
    <row r="6765" spans="1:14" ht="15.75" customHeight="1">
      <c r="A6765" s="2"/>
      <c r="B6765" s="2"/>
      <c r="C6765" s="2"/>
      <c r="G6765" s="13"/>
      <c r="I6765" s="13"/>
      <c r="J6765" s="13"/>
      <c r="K6765" s="13"/>
      <c r="M6765" s="13"/>
      <c r="N6765" s="13"/>
    </row>
    <row r="6766" spans="1:14" ht="15.75" customHeight="1">
      <c r="A6766" s="2"/>
      <c r="B6766" s="2"/>
      <c r="C6766" s="2"/>
      <c r="G6766" s="13"/>
      <c r="I6766" s="13"/>
      <c r="J6766" s="13"/>
      <c r="K6766" s="13"/>
      <c r="M6766" s="13"/>
      <c r="N6766" s="13"/>
    </row>
    <row r="6767" spans="1:14" ht="15.75" customHeight="1">
      <c r="A6767" s="2"/>
      <c r="B6767" s="2"/>
      <c r="C6767" s="2"/>
      <c r="G6767" s="13"/>
      <c r="I6767" s="13"/>
      <c r="J6767" s="13"/>
      <c r="K6767" s="13"/>
      <c r="M6767" s="13"/>
      <c r="N6767" s="13"/>
    </row>
    <row r="6768" spans="1:14" ht="15.75" customHeight="1">
      <c r="A6768" s="2"/>
      <c r="B6768" s="2"/>
      <c r="C6768" s="2"/>
      <c r="G6768" s="13"/>
      <c r="I6768" s="13"/>
      <c r="J6768" s="13"/>
      <c r="K6768" s="13"/>
      <c r="M6768" s="13"/>
      <c r="N6768" s="13"/>
    </row>
    <row r="6769" spans="1:14" ht="15.75" customHeight="1">
      <c r="A6769" s="2"/>
      <c r="B6769" s="2"/>
      <c r="C6769" s="2"/>
      <c r="G6769" s="13"/>
      <c r="I6769" s="13"/>
      <c r="J6769" s="13"/>
      <c r="K6769" s="13"/>
      <c r="M6769" s="13"/>
      <c r="N6769" s="13"/>
    </row>
    <row r="6770" spans="1:14" ht="15.75" customHeight="1">
      <c r="A6770" s="2"/>
      <c r="B6770" s="2"/>
      <c r="C6770" s="2"/>
      <c r="G6770" s="13"/>
      <c r="I6770" s="13"/>
      <c r="J6770" s="13"/>
      <c r="K6770" s="13"/>
      <c r="M6770" s="13"/>
      <c r="N6770" s="13"/>
    </row>
    <row r="6771" spans="1:14" ht="15.75" customHeight="1">
      <c r="A6771" s="2"/>
      <c r="B6771" s="2"/>
      <c r="C6771" s="2"/>
      <c r="G6771" s="13"/>
      <c r="I6771" s="13"/>
      <c r="J6771" s="13"/>
      <c r="K6771" s="13"/>
      <c r="M6771" s="13"/>
      <c r="N6771" s="13"/>
    </row>
    <row r="6772" spans="1:14" ht="15.75" customHeight="1">
      <c r="A6772" s="2"/>
      <c r="B6772" s="2"/>
      <c r="C6772" s="2"/>
      <c r="G6772" s="13"/>
      <c r="I6772" s="13"/>
      <c r="J6772" s="13"/>
      <c r="K6772" s="13"/>
      <c r="M6772" s="13"/>
      <c r="N6772" s="13"/>
    </row>
    <row r="6773" spans="1:14" ht="15.75" customHeight="1">
      <c r="A6773" s="2"/>
      <c r="B6773" s="2"/>
      <c r="C6773" s="2"/>
      <c r="G6773" s="13"/>
      <c r="I6773" s="13"/>
      <c r="J6773" s="13"/>
      <c r="K6773" s="13"/>
      <c r="M6773" s="13"/>
      <c r="N6773" s="13"/>
    </row>
    <row r="6774" spans="1:14" ht="15.75" customHeight="1">
      <c r="A6774" s="2"/>
      <c r="B6774" s="2"/>
      <c r="C6774" s="2"/>
      <c r="G6774" s="13"/>
      <c r="I6774" s="13"/>
      <c r="J6774" s="13"/>
      <c r="K6774" s="13"/>
      <c r="M6774" s="13"/>
      <c r="N6774" s="13"/>
    </row>
    <row r="6775" spans="1:14" ht="15.75" customHeight="1">
      <c r="A6775" s="2"/>
      <c r="B6775" s="2"/>
      <c r="C6775" s="2"/>
      <c r="G6775" s="13"/>
      <c r="I6775" s="13"/>
      <c r="J6775" s="13"/>
      <c r="K6775" s="13"/>
      <c r="M6775" s="13"/>
      <c r="N6775" s="13"/>
    </row>
    <row r="6776" spans="1:14" ht="15.75" customHeight="1">
      <c r="A6776" s="2"/>
      <c r="B6776" s="2"/>
      <c r="C6776" s="2"/>
      <c r="G6776" s="13"/>
      <c r="I6776" s="13"/>
      <c r="J6776" s="13"/>
      <c r="K6776" s="13"/>
      <c r="M6776" s="13"/>
      <c r="N6776" s="13"/>
    </row>
    <row r="6777" spans="1:14" ht="15.75" customHeight="1">
      <c r="A6777" s="2"/>
      <c r="B6777" s="2"/>
      <c r="C6777" s="2"/>
      <c r="G6777" s="13"/>
      <c r="I6777" s="13"/>
      <c r="J6777" s="13"/>
      <c r="K6777" s="13"/>
      <c r="M6777" s="13"/>
      <c r="N6777" s="13"/>
    </row>
    <row r="6778" spans="1:14" ht="15.75" customHeight="1">
      <c r="A6778" s="2"/>
      <c r="B6778" s="2"/>
      <c r="C6778" s="2"/>
      <c r="G6778" s="13"/>
      <c r="I6778" s="13"/>
      <c r="J6778" s="13"/>
      <c r="K6778" s="13"/>
      <c r="M6778" s="13"/>
      <c r="N6778" s="13"/>
    </row>
    <row r="6779" spans="1:14" ht="15.75" customHeight="1">
      <c r="A6779" s="2"/>
      <c r="B6779" s="2"/>
      <c r="C6779" s="2"/>
      <c r="G6779" s="13"/>
      <c r="I6779" s="13"/>
      <c r="J6779" s="13"/>
      <c r="K6779" s="13"/>
      <c r="M6779" s="13"/>
      <c r="N6779" s="13"/>
    </row>
    <row r="6780" spans="1:14" ht="15.75" customHeight="1">
      <c r="A6780" s="2"/>
      <c r="B6780" s="2"/>
      <c r="C6780" s="2"/>
      <c r="G6780" s="13"/>
      <c r="I6780" s="13"/>
      <c r="J6780" s="13"/>
      <c r="K6780" s="13"/>
      <c r="M6780" s="13"/>
      <c r="N6780" s="13"/>
    </row>
    <row r="6781" spans="1:14" ht="15.75" customHeight="1">
      <c r="A6781" s="2"/>
      <c r="B6781" s="2"/>
      <c r="C6781" s="2"/>
      <c r="G6781" s="13"/>
      <c r="I6781" s="13"/>
      <c r="J6781" s="13"/>
      <c r="K6781" s="13"/>
      <c r="M6781" s="13"/>
      <c r="N6781" s="13"/>
    </row>
    <row r="6782" spans="1:14" ht="15.75" customHeight="1">
      <c r="A6782" s="2"/>
      <c r="B6782" s="2"/>
      <c r="C6782" s="2"/>
      <c r="G6782" s="13"/>
      <c r="I6782" s="13"/>
      <c r="J6782" s="13"/>
      <c r="K6782" s="13"/>
      <c r="M6782" s="13"/>
      <c r="N6782" s="13"/>
    </row>
    <row r="6783" spans="1:14" ht="15.75" customHeight="1">
      <c r="A6783" s="2"/>
      <c r="B6783" s="2"/>
      <c r="C6783" s="2"/>
      <c r="G6783" s="13"/>
      <c r="I6783" s="13"/>
      <c r="J6783" s="13"/>
      <c r="K6783" s="13"/>
      <c r="M6783" s="13"/>
      <c r="N6783" s="13"/>
    </row>
    <row r="6784" spans="1:14" ht="15.75" customHeight="1">
      <c r="A6784" s="2"/>
      <c r="B6784" s="2"/>
      <c r="C6784" s="2"/>
      <c r="G6784" s="13"/>
      <c r="I6784" s="13"/>
      <c r="J6784" s="13"/>
      <c r="K6784" s="13"/>
      <c r="M6784" s="13"/>
      <c r="N6784" s="13"/>
    </row>
    <row r="6785" spans="1:14" ht="15.75" customHeight="1">
      <c r="A6785" s="2"/>
      <c r="B6785" s="2"/>
      <c r="C6785" s="2"/>
      <c r="G6785" s="13"/>
      <c r="I6785" s="13"/>
      <c r="J6785" s="13"/>
      <c r="K6785" s="13"/>
      <c r="M6785" s="13"/>
      <c r="N6785" s="13"/>
    </row>
    <row r="6786" spans="1:14" ht="15.75" customHeight="1">
      <c r="A6786" s="2"/>
      <c r="B6786" s="2"/>
      <c r="C6786" s="2"/>
      <c r="G6786" s="13"/>
      <c r="I6786" s="13"/>
      <c r="J6786" s="13"/>
      <c r="K6786" s="13"/>
      <c r="M6786" s="13"/>
      <c r="N6786" s="13"/>
    </row>
    <row r="6787" spans="1:14" ht="15.75" customHeight="1">
      <c r="A6787" s="2"/>
      <c r="B6787" s="2"/>
      <c r="C6787" s="2"/>
      <c r="G6787" s="13"/>
      <c r="I6787" s="13"/>
      <c r="J6787" s="13"/>
      <c r="K6787" s="13"/>
      <c r="M6787" s="13"/>
      <c r="N6787" s="13"/>
    </row>
    <row r="6788" spans="1:14" ht="15.75" customHeight="1">
      <c r="A6788" s="2"/>
      <c r="B6788" s="2"/>
      <c r="C6788" s="2"/>
      <c r="G6788" s="13"/>
      <c r="I6788" s="13"/>
      <c r="J6788" s="13"/>
      <c r="K6788" s="13"/>
      <c r="M6788" s="13"/>
      <c r="N6788" s="13"/>
    </row>
    <row r="6789" spans="1:14" ht="15.75" customHeight="1">
      <c r="A6789" s="2"/>
      <c r="B6789" s="2"/>
      <c r="C6789" s="2"/>
      <c r="G6789" s="13"/>
      <c r="I6789" s="13"/>
      <c r="J6789" s="13"/>
      <c r="K6789" s="13"/>
      <c r="M6789" s="13"/>
      <c r="N6789" s="13"/>
    </row>
    <row r="6790" spans="1:14" ht="15.75" customHeight="1">
      <c r="A6790" s="2"/>
      <c r="B6790" s="2"/>
      <c r="C6790" s="2"/>
      <c r="G6790" s="13"/>
      <c r="I6790" s="13"/>
      <c r="J6790" s="13"/>
      <c r="K6790" s="13"/>
      <c r="M6790" s="13"/>
      <c r="N6790" s="13"/>
    </row>
    <row r="6791" spans="1:14" ht="15.75" customHeight="1">
      <c r="A6791" s="2"/>
      <c r="B6791" s="2"/>
      <c r="C6791" s="2"/>
      <c r="G6791" s="13"/>
      <c r="I6791" s="13"/>
      <c r="J6791" s="13"/>
      <c r="K6791" s="13"/>
      <c r="M6791" s="13"/>
      <c r="N6791" s="13"/>
    </row>
    <row r="6792" spans="1:14" ht="15.75" customHeight="1">
      <c r="A6792" s="2"/>
      <c r="B6792" s="2"/>
      <c r="C6792" s="2"/>
      <c r="G6792" s="13"/>
      <c r="I6792" s="13"/>
      <c r="J6792" s="13"/>
      <c r="K6792" s="13"/>
      <c r="M6792" s="13"/>
      <c r="N6792" s="13"/>
    </row>
    <row r="6793" spans="1:14" ht="15.75" customHeight="1">
      <c r="A6793" s="2"/>
      <c r="B6793" s="2"/>
      <c r="C6793" s="2"/>
      <c r="G6793" s="13"/>
      <c r="I6793" s="13"/>
      <c r="J6793" s="13"/>
      <c r="K6793" s="13"/>
      <c r="M6793" s="13"/>
      <c r="N6793" s="13"/>
    </row>
    <row r="6794" spans="1:14" ht="15.75" customHeight="1">
      <c r="A6794" s="2"/>
      <c r="B6794" s="2"/>
      <c r="C6794" s="2"/>
      <c r="G6794" s="13"/>
      <c r="I6794" s="13"/>
      <c r="J6794" s="13"/>
      <c r="K6794" s="13"/>
      <c r="M6794" s="13"/>
      <c r="N6794" s="13"/>
    </row>
    <row r="6795" spans="1:14" ht="15.75" customHeight="1">
      <c r="A6795" s="2"/>
      <c r="B6795" s="2"/>
      <c r="C6795" s="2"/>
      <c r="G6795" s="13"/>
      <c r="I6795" s="13"/>
      <c r="J6795" s="13"/>
      <c r="K6795" s="13"/>
      <c r="M6795" s="13"/>
      <c r="N6795" s="13"/>
    </row>
    <row r="6796" spans="1:14" ht="15.75" customHeight="1">
      <c r="A6796" s="2"/>
      <c r="B6796" s="2"/>
      <c r="C6796" s="2"/>
      <c r="G6796" s="13"/>
      <c r="I6796" s="13"/>
      <c r="J6796" s="13"/>
      <c r="K6796" s="13"/>
      <c r="M6796" s="13"/>
      <c r="N6796" s="13"/>
    </row>
    <row r="6797" spans="1:14" ht="15.75" customHeight="1">
      <c r="A6797" s="2"/>
      <c r="B6797" s="2"/>
      <c r="C6797" s="2"/>
      <c r="G6797" s="13"/>
      <c r="I6797" s="13"/>
      <c r="J6797" s="13"/>
      <c r="K6797" s="13"/>
      <c r="M6797" s="13"/>
      <c r="N6797" s="13"/>
    </row>
    <row r="6798" spans="1:14" ht="15.75" customHeight="1">
      <c r="A6798" s="2"/>
      <c r="B6798" s="2"/>
      <c r="C6798" s="2"/>
      <c r="G6798" s="13"/>
      <c r="I6798" s="13"/>
      <c r="J6798" s="13"/>
      <c r="K6798" s="13"/>
      <c r="M6798" s="13"/>
      <c r="N6798" s="13"/>
    </row>
    <row r="6799" spans="1:14" ht="15.75" customHeight="1">
      <c r="A6799" s="2"/>
      <c r="B6799" s="2"/>
      <c r="C6799" s="2"/>
      <c r="G6799" s="13"/>
      <c r="I6799" s="13"/>
      <c r="J6799" s="13"/>
      <c r="K6799" s="13"/>
      <c r="M6799" s="13"/>
      <c r="N6799" s="13"/>
    </row>
    <row r="6800" spans="1:14" ht="15.75" customHeight="1">
      <c r="A6800" s="2"/>
      <c r="B6800" s="2"/>
      <c r="C6800" s="2"/>
      <c r="G6800" s="13"/>
      <c r="I6800" s="13"/>
      <c r="J6800" s="13"/>
      <c r="K6800" s="13"/>
      <c r="M6800" s="13"/>
      <c r="N6800" s="13"/>
    </row>
    <row r="6801" spans="1:14" ht="15.75" customHeight="1">
      <c r="A6801" s="2"/>
      <c r="B6801" s="2"/>
      <c r="C6801" s="2"/>
      <c r="G6801" s="13"/>
      <c r="I6801" s="13"/>
      <c r="J6801" s="13"/>
      <c r="K6801" s="13"/>
      <c r="M6801" s="13"/>
      <c r="N6801" s="13"/>
    </row>
    <row r="6802" spans="1:14" ht="15.75" customHeight="1">
      <c r="A6802" s="2"/>
      <c r="B6802" s="2"/>
      <c r="C6802" s="2"/>
      <c r="G6802" s="13"/>
      <c r="I6802" s="13"/>
      <c r="J6802" s="13"/>
      <c r="K6802" s="13"/>
      <c r="M6802" s="13"/>
      <c r="N6802" s="13"/>
    </row>
    <row r="6803" spans="1:14" ht="15.75" customHeight="1">
      <c r="A6803" s="2"/>
      <c r="B6803" s="2"/>
      <c r="C6803" s="2"/>
      <c r="G6803" s="13"/>
      <c r="I6803" s="13"/>
      <c r="J6803" s="13"/>
      <c r="K6803" s="13"/>
      <c r="M6803" s="13"/>
      <c r="N6803" s="13"/>
    </row>
    <row r="6804" spans="1:14" ht="15.75" customHeight="1">
      <c r="A6804" s="2"/>
      <c r="B6804" s="2"/>
      <c r="C6804" s="2"/>
      <c r="G6804" s="13"/>
      <c r="I6804" s="13"/>
      <c r="J6804" s="13"/>
      <c r="K6804" s="13"/>
      <c r="M6804" s="13"/>
      <c r="N6804" s="13"/>
    </row>
    <row r="6805" spans="1:14" ht="15.75" customHeight="1">
      <c r="A6805" s="2"/>
      <c r="B6805" s="2"/>
      <c r="C6805" s="2"/>
      <c r="G6805" s="13"/>
      <c r="I6805" s="13"/>
      <c r="J6805" s="13"/>
      <c r="K6805" s="13"/>
      <c r="M6805" s="13"/>
      <c r="N6805" s="13"/>
    </row>
    <row r="6806" spans="1:14" ht="15.75" customHeight="1">
      <c r="A6806" s="2"/>
      <c r="B6806" s="2"/>
      <c r="C6806" s="2"/>
      <c r="G6806" s="13"/>
      <c r="I6806" s="13"/>
      <c r="J6806" s="13"/>
      <c r="K6806" s="13"/>
      <c r="M6806" s="13"/>
      <c r="N6806" s="13"/>
    </row>
    <row r="6807" spans="1:14" ht="15.75" customHeight="1">
      <c r="A6807" s="2"/>
      <c r="B6807" s="2"/>
      <c r="C6807" s="2"/>
      <c r="G6807" s="13"/>
      <c r="I6807" s="13"/>
      <c r="J6807" s="13"/>
      <c r="K6807" s="13"/>
      <c r="M6807" s="13"/>
      <c r="N6807" s="13"/>
    </row>
    <row r="6808" spans="1:14" ht="15.75" customHeight="1">
      <c r="A6808" s="2"/>
      <c r="B6808" s="2"/>
      <c r="C6808" s="2"/>
      <c r="G6808" s="13"/>
      <c r="I6808" s="13"/>
      <c r="J6808" s="13"/>
      <c r="K6808" s="13"/>
      <c r="M6808" s="13"/>
      <c r="N6808" s="13"/>
    </row>
    <row r="6809" spans="1:14" ht="15.75" customHeight="1">
      <c r="A6809" s="2"/>
      <c r="B6809" s="2"/>
      <c r="C6809" s="2"/>
      <c r="G6809" s="13"/>
      <c r="I6809" s="13"/>
      <c r="J6809" s="13"/>
      <c r="K6809" s="13"/>
      <c r="M6809" s="13"/>
      <c r="N6809" s="13"/>
    </row>
    <row r="6810" spans="1:14" ht="15.75" customHeight="1">
      <c r="A6810" s="2"/>
      <c r="B6810" s="2"/>
      <c r="C6810" s="2"/>
      <c r="G6810" s="13"/>
      <c r="I6810" s="13"/>
      <c r="J6810" s="13"/>
      <c r="K6810" s="13"/>
      <c r="M6810" s="13"/>
      <c r="N6810" s="13"/>
    </row>
    <row r="6811" spans="1:14" ht="15.75" customHeight="1">
      <c r="A6811" s="2"/>
      <c r="B6811" s="2"/>
      <c r="C6811" s="2"/>
      <c r="G6811" s="13"/>
      <c r="I6811" s="13"/>
      <c r="J6811" s="13"/>
      <c r="K6811" s="13"/>
      <c r="M6811" s="13"/>
      <c r="N6811" s="13"/>
    </row>
    <row r="6812" spans="1:14" ht="15.75" customHeight="1">
      <c r="A6812" s="2"/>
      <c r="B6812" s="2"/>
      <c r="C6812" s="2"/>
      <c r="G6812" s="13"/>
      <c r="I6812" s="13"/>
      <c r="J6812" s="13"/>
      <c r="K6812" s="13"/>
      <c r="M6812" s="13"/>
      <c r="N6812" s="13"/>
    </row>
    <row r="6813" spans="1:14" ht="15.75" customHeight="1">
      <c r="A6813" s="2"/>
      <c r="B6813" s="2"/>
      <c r="C6813" s="2"/>
      <c r="G6813" s="13"/>
      <c r="I6813" s="13"/>
      <c r="J6813" s="13"/>
      <c r="K6813" s="13"/>
      <c r="M6813" s="13"/>
      <c r="N6813" s="13"/>
    </row>
    <row r="6814" spans="1:14" ht="15.75" customHeight="1">
      <c r="A6814" s="2"/>
      <c r="B6814" s="2"/>
      <c r="C6814" s="2"/>
      <c r="G6814" s="13"/>
      <c r="I6814" s="13"/>
      <c r="J6814" s="13"/>
      <c r="K6814" s="13"/>
      <c r="M6814" s="13"/>
      <c r="N6814" s="13"/>
    </row>
    <row r="6815" spans="1:14" ht="15.75" customHeight="1">
      <c r="A6815" s="2"/>
      <c r="B6815" s="2"/>
      <c r="C6815" s="2"/>
      <c r="G6815" s="13"/>
      <c r="I6815" s="13"/>
      <c r="J6815" s="13"/>
      <c r="K6815" s="13"/>
      <c r="M6815" s="13"/>
      <c r="N6815" s="13"/>
    </row>
    <row r="6816" spans="1:14" ht="15.75" customHeight="1">
      <c r="A6816" s="2"/>
      <c r="B6816" s="2"/>
      <c r="C6816" s="2"/>
      <c r="G6816" s="13"/>
      <c r="I6816" s="13"/>
      <c r="J6816" s="13"/>
      <c r="K6816" s="13"/>
      <c r="M6816" s="13"/>
      <c r="N6816" s="13"/>
    </row>
    <row r="6817" spans="1:14" ht="15.75" customHeight="1">
      <c r="A6817" s="2"/>
      <c r="B6817" s="2"/>
      <c r="C6817" s="2"/>
      <c r="G6817" s="13"/>
      <c r="I6817" s="13"/>
      <c r="J6817" s="13"/>
      <c r="K6817" s="13"/>
      <c r="M6817" s="13"/>
      <c r="N6817" s="13"/>
    </row>
    <row r="6818" spans="1:14" ht="15.75" customHeight="1">
      <c r="A6818" s="2"/>
      <c r="B6818" s="2"/>
      <c r="C6818" s="2"/>
      <c r="G6818" s="13"/>
      <c r="I6818" s="13"/>
      <c r="J6818" s="13"/>
      <c r="K6818" s="13"/>
      <c r="M6818" s="13"/>
      <c r="N6818" s="13"/>
    </row>
    <row r="6819" spans="1:14" ht="15.75" customHeight="1">
      <c r="A6819" s="2"/>
      <c r="B6819" s="2"/>
      <c r="C6819" s="2"/>
      <c r="G6819" s="13"/>
      <c r="I6819" s="13"/>
      <c r="J6819" s="13"/>
      <c r="K6819" s="13"/>
      <c r="M6819" s="13"/>
      <c r="N6819" s="13"/>
    </row>
    <row r="6820" spans="1:14" ht="15.75" customHeight="1">
      <c r="A6820" s="2"/>
      <c r="B6820" s="2"/>
      <c r="C6820" s="2"/>
      <c r="G6820" s="13"/>
      <c r="I6820" s="13"/>
      <c r="J6820" s="13"/>
      <c r="K6820" s="13"/>
      <c r="M6820" s="13"/>
      <c r="N6820" s="13"/>
    </row>
    <row r="6821" spans="1:14" ht="15.75" customHeight="1">
      <c r="A6821" s="2"/>
      <c r="B6821" s="2"/>
      <c r="C6821" s="2"/>
      <c r="G6821" s="13"/>
      <c r="I6821" s="13"/>
      <c r="J6821" s="13"/>
      <c r="K6821" s="13"/>
      <c r="M6821" s="13"/>
      <c r="N6821" s="13"/>
    </row>
    <row r="6822" spans="1:14" ht="15.75" customHeight="1">
      <c r="A6822" s="2"/>
      <c r="B6822" s="2"/>
      <c r="C6822" s="2"/>
      <c r="G6822" s="13"/>
      <c r="I6822" s="13"/>
      <c r="J6822" s="13"/>
      <c r="K6822" s="13"/>
      <c r="M6822" s="13"/>
      <c r="N6822" s="13"/>
    </row>
    <row r="6823" spans="1:14" ht="15.75" customHeight="1">
      <c r="A6823" s="2"/>
      <c r="B6823" s="2"/>
      <c r="C6823" s="2"/>
      <c r="G6823" s="13"/>
      <c r="I6823" s="13"/>
      <c r="J6823" s="13"/>
      <c r="K6823" s="13"/>
      <c r="M6823" s="13"/>
      <c r="N6823" s="13"/>
    </row>
    <row r="6824" spans="1:14" ht="15.75" customHeight="1">
      <c r="A6824" s="2"/>
      <c r="B6824" s="2"/>
      <c r="C6824" s="2"/>
      <c r="G6824" s="13"/>
      <c r="I6824" s="13"/>
      <c r="J6824" s="13"/>
      <c r="K6824" s="13"/>
      <c r="M6824" s="13"/>
      <c r="N6824" s="13"/>
    </row>
    <row r="6825" spans="1:14" ht="15.75" customHeight="1">
      <c r="A6825" s="2"/>
      <c r="B6825" s="2"/>
      <c r="C6825" s="2"/>
      <c r="G6825" s="13"/>
      <c r="I6825" s="13"/>
      <c r="J6825" s="13"/>
      <c r="K6825" s="13"/>
      <c r="M6825" s="13"/>
      <c r="N6825" s="13"/>
    </row>
    <row r="6826" spans="1:14" ht="15.75" customHeight="1">
      <c r="A6826" s="2"/>
      <c r="B6826" s="2"/>
      <c r="C6826" s="2"/>
      <c r="G6826" s="13"/>
      <c r="I6826" s="13"/>
      <c r="J6826" s="13"/>
      <c r="K6826" s="13"/>
      <c r="M6826" s="13"/>
      <c r="N6826" s="13"/>
    </row>
    <row r="6827" spans="1:14" ht="15.75" customHeight="1">
      <c r="A6827" s="2"/>
      <c r="B6827" s="2"/>
      <c r="C6827" s="2"/>
      <c r="G6827" s="13"/>
      <c r="I6827" s="13"/>
      <c r="J6827" s="13"/>
      <c r="K6827" s="13"/>
      <c r="M6827" s="13"/>
      <c r="N6827" s="13"/>
    </row>
    <row r="6828" spans="1:14" ht="15.75" customHeight="1">
      <c r="A6828" s="2"/>
      <c r="B6828" s="2"/>
      <c r="C6828" s="2"/>
      <c r="G6828" s="13"/>
      <c r="I6828" s="13"/>
      <c r="J6828" s="13"/>
      <c r="K6828" s="13"/>
      <c r="M6828" s="13"/>
      <c r="N6828" s="13"/>
    </row>
    <row r="6829" spans="1:14" ht="15.75" customHeight="1">
      <c r="A6829" s="2"/>
      <c r="B6829" s="2"/>
      <c r="C6829" s="2"/>
      <c r="G6829" s="13"/>
      <c r="I6829" s="13"/>
      <c r="J6829" s="13"/>
      <c r="K6829" s="13"/>
      <c r="M6829" s="13"/>
      <c r="N6829" s="13"/>
    </row>
    <row r="6830" spans="1:14" ht="15.75" customHeight="1">
      <c r="A6830" s="2"/>
      <c r="B6830" s="2"/>
      <c r="C6830" s="2"/>
      <c r="G6830" s="13"/>
      <c r="I6830" s="13"/>
      <c r="J6830" s="13"/>
      <c r="K6830" s="13"/>
      <c r="M6830" s="13"/>
      <c r="N6830" s="13"/>
    </row>
    <row r="6831" spans="1:14" ht="15.75" customHeight="1">
      <c r="A6831" s="2"/>
      <c r="B6831" s="2"/>
      <c r="C6831" s="2"/>
      <c r="G6831" s="13"/>
      <c r="I6831" s="13"/>
      <c r="J6831" s="13"/>
      <c r="K6831" s="13"/>
      <c r="M6831" s="13"/>
      <c r="N6831" s="13"/>
    </row>
    <row r="6832" spans="1:14" ht="15.75" customHeight="1">
      <c r="A6832" s="2"/>
      <c r="B6832" s="2"/>
      <c r="C6832" s="2"/>
      <c r="G6832" s="13"/>
      <c r="I6832" s="13"/>
      <c r="J6832" s="13"/>
      <c r="K6832" s="13"/>
      <c r="M6832" s="13"/>
      <c r="N6832" s="13"/>
    </row>
    <row r="6833" spans="1:14" ht="15.75" customHeight="1">
      <c r="A6833" s="2"/>
      <c r="B6833" s="2"/>
      <c r="C6833" s="2"/>
      <c r="G6833" s="13"/>
      <c r="I6833" s="13"/>
      <c r="J6833" s="13"/>
      <c r="K6833" s="13"/>
      <c r="M6833" s="13"/>
      <c r="N6833" s="13"/>
    </row>
    <row r="6834" spans="1:14" ht="15.75" customHeight="1">
      <c r="A6834" s="2"/>
      <c r="B6834" s="2"/>
      <c r="C6834" s="2"/>
      <c r="G6834" s="13"/>
      <c r="I6834" s="13"/>
      <c r="J6834" s="13"/>
      <c r="K6834" s="13"/>
      <c r="M6834" s="13"/>
      <c r="N6834" s="13"/>
    </row>
    <row r="6835" spans="1:14" ht="15.75" customHeight="1">
      <c r="A6835" s="2"/>
      <c r="B6835" s="2"/>
      <c r="C6835" s="2"/>
      <c r="G6835" s="13"/>
      <c r="I6835" s="13"/>
      <c r="J6835" s="13"/>
      <c r="K6835" s="13"/>
      <c r="M6835" s="13"/>
      <c r="N6835" s="13"/>
    </row>
    <row r="6836" spans="1:14" ht="15.75" customHeight="1">
      <c r="A6836" s="2"/>
      <c r="B6836" s="2"/>
      <c r="C6836" s="2"/>
      <c r="G6836" s="13"/>
      <c r="I6836" s="13"/>
      <c r="J6836" s="13"/>
      <c r="K6836" s="13"/>
      <c r="M6836" s="13"/>
      <c r="N6836" s="13"/>
    </row>
    <row r="6837" spans="1:14" ht="15.75" customHeight="1">
      <c r="A6837" s="2"/>
      <c r="B6837" s="2"/>
      <c r="C6837" s="2"/>
      <c r="G6837" s="13"/>
      <c r="I6837" s="13"/>
      <c r="J6837" s="13"/>
      <c r="K6837" s="13"/>
      <c r="M6837" s="13"/>
      <c r="N6837" s="13"/>
    </row>
    <row r="6838" spans="1:14" ht="15.75" customHeight="1">
      <c r="A6838" s="2"/>
      <c r="B6838" s="2"/>
      <c r="C6838" s="2"/>
      <c r="G6838" s="13"/>
      <c r="I6838" s="13"/>
      <c r="J6838" s="13"/>
      <c r="K6838" s="13"/>
      <c r="M6838" s="13"/>
      <c r="N6838" s="13"/>
    </row>
    <row r="6839" spans="1:14" ht="15.75" customHeight="1">
      <c r="A6839" s="2"/>
      <c r="B6839" s="2"/>
      <c r="C6839" s="2"/>
      <c r="G6839" s="13"/>
      <c r="I6839" s="13"/>
      <c r="J6839" s="13"/>
      <c r="K6839" s="13"/>
      <c r="M6839" s="13"/>
      <c r="N6839" s="13"/>
    </row>
    <row r="6840" spans="1:14" ht="15.75" customHeight="1">
      <c r="A6840" s="2"/>
      <c r="B6840" s="2"/>
      <c r="C6840" s="2"/>
      <c r="G6840" s="13"/>
      <c r="I6840" s="13"/>
      <c r="J6840" s="13"/>
      <c r="K6840" s="13"/>
      <c r="M6840" s="13"/>
      <c r="N6840" s="13"/>
    </row>
    <row r="6841" spans="1:14" ht="15.75" customHeight="1">
      <c r="A6841" s="2"/>
      <c r="B6841" s="2"/>
      <c r="C6841" s="2"/>
      <c r="G6841" s="13"/>
      <c r="I6841" s="13"/>
      <c r="J6841" s="13"/>
      <c r="K6841" s="13"/>
      <c r="M6841" s="13"/>
      <c r="N6841" s="13"/>
    </row>
    <row r="6842" spans="1:14" ht="15.75" customHeight="1">
      <c r="A6842" s="2"/>
      <c r="B6842" s="2"/>
      <c r="C6842" s="2"/>
      <c r="G6842" s="13"/>
      <c r="I6842" s="13"/>
      <c r="J6842" s="13"/>
      <c r="K6842" s="13"/>
      <c r="M6842" s="13"/>
      <c r="N6842" s="13"/>
    </row>
    <row r="6843" spans="1:14" ht="15.75" customHeight="1">
      <c r="A6843" s="2"/>
      <c r="B6843" s="2"/>
      <c r="C6843" s="2"/>
      <c r="G6843" s="13"/>
      <c r="I6843" s="13"/>
      <c r="J6843" s="13"/>
      <c r="K6843" s="13"/>
      <c r="M6843" s="13"/>
      <c r="N6843" s="13"/>
    </row>
    <row r="6844" spans="1:14" ht="15.75" customHeight="1">
      <c r="A6844" s="2"/>
      <c r="B6844" s="2"/>
      <c r="C6844" s="2"/>
      <c r="G6844" s="13"/>
      <c r="I6844" s="13"/>
      <c r="J6844" s="13"/>
      <c r="K6844" s="13"/>
      <c r="M6844" s="13"/>
      <c r="N6844" s="13"/>
    </row>
    <row r="6845" spans="1:14" ht="15.75" customHeight="1">
      <c r="A6845" s="2"/>
      <c r="B6845" s="2"/>
      <c r="C6845" s="2"/>
      <c r="G6845" s="13"/>
      <c r="I6845" s="13"/>
      <c r="J6845" s="13"/>
      <c r="K6845" s="13"/>
      <c r="M6845" s="13"/>
      <c r="N6845" s="13"/>
    </row>
    <row r="6846" spans="1:14" ht="15.75" customHeight="1">
      <c r="A6846" s="2"/>
      <c r="B6846" s="2"/>
      <c r="C6846" s="2"/>
      <c r="G6846" s="13"/>
      <c r="I6846" s="13"/>
      <c r="J6846" s="13"/>
      <c r="K6846" s="13"/>
      <c r="M6846" s="13"/>
      <c r="N6846" s="13"/>
    </row>
    <row r="6847" spans="1:14" ht="15.75" customHeight="1">
      <c r="A6847" s="2"/>
      <c r="B6847" s="2"/>
      <c r="C6847" s="2"/>
      <c r="G6847" s="13"/>
      <c r="I6847" s="13"/>
      <c r="J6847" s="13"/>
      <c r="K6847" s="13"/>
      <c r="M6847" s="13"/>
      <c r="N6847" s="13"/>
    </row>
    <row r="6848" spans="1:14" ht="15.75" customHeight="1">
      <c r="A6848" s="2"/>
      <c r="B6848" s="2"/>
      <c r="C6848" s="2"/>
      <c r="G6848" s="13"/>
      <c r="I6848" s="13"/>
      <c r="J6848" s="13"/>
      <c r="K6848" s="13"/>
      <c r="M6848" s="13"/>
      <c r="N6848" s="13"/>
    </row>
    <row r="6849" spans="1:14" ht="15.75" customHeight="1">
      <c r="A6849" s="2"/>
      <c r="B6849" s="2"/>
      <c r="C6849" s="2"/>
      <c r="G6849" s="13"/>
      <c r="I6849" s="13"/>
      <c r="J6849" s="13"/>
      <c r="K6849" s="13"/>
      <c r="M6849" s="13"/>
      <c r="N6849" s="13"/>
    </row>
    <row r="6850" spans="1:14" ht="15.75" customHeight="1">
      <c r="A6850" s="2"/>
      <c r="B6850" s="2"/>
      <c r="C6850" s="2"/>
      <c r="G6850" s="13"/>
      <c r="I6850" s="13"/>
      <c r="J6850" s="13"/>
      <c r="K6850" s="13"/>
      <c r="M6850" s="13"/>
      <c r="N6850" s="13"/>
    </row>
    <row r="6851" spans="1:14" ht="15.75" customHeight="1">
      <c r="A6851" s="2"/>
      <c r="B6851" s="2"/>
      <c r="C6851" s="2"/>
      <c r="G6851" s="13"/>
      <c r="I6851" s="13"/>
      <c r="J6851" s="13"/>
      <c r="K6851" s="13"/>
      <c r="M6851" s="13"/>
      <c r="N6851" s="13"/>
    </row>
    <row r="6852" spans="1:14" ht="15.75" customHeight="1">
      <c r="A6852" s="2"/>
      <c r="B6852" s="2"/>
      <c r="C6852" s="2"/>
      <c r="G6852" s="13"/>
      <c r="I6852" s="13"/>
      <c r="J6852" s="13"/>
      <c r="K6852" s="13"/>
      <c r="M6852" s="13"/>
      <c r="N6852" s="13"/>
    </row>
    <row r="6853" spans="1:14" ht="15.75" customHeight="1">
      <c r="A6853" s="2"/>
      <c r="B6853" s="2"/>
      <c r="C6853" s="2"/>
      <c r="G6853" s="13"/>
      <c r="I6853" s="13"/>
      <c r="J6853" s="13"/>
      <c r="K6853" s="13"/>
      <c r="M6853" s="13"/>
      <c r="N6853" s="13"/>
    </row>
    <row r="6854" spans="1:14" ht="15.75" customHeight="1">
      <c r="A6854" s="2"/>
      <c r="B6854" s="2"/>
      <c r="C6854" s="2"/>
      <c r="G6854" s="13"/>
      <c r="I6854" s="13"/>
      <c r="J6854" s="13"/>
      <c r="K6854" s="13"/>
      <c r="M6854" s="13"/>
      <c r="N6854" s="13"/>
    </row>
    <row r="6855" spans="1:14" ht="15.75" customHeight="1">
      <c r="A6855" s="2"/>
      <c r="B6855" s="2"/>
      <c r="C6855" s="2"/>
      <c r="G6855" s="13"/>
      <c r="I6855" s="13"/>
      <c r="J6855" s="13"/>
      <c r="K6855" s="13"/>
      <c r="M6855" s="13"/>
      <c r="N6855" s="13"/>
    </row>
    <row r="6856" spans="1:14" ht="15.75" customHeight="1">
      <c r="A6856" s="2"/>
      <c r="B6856" s="2"/>
      <c r="C6856" s="2"/>
      <c r="G6856" s="13"/>
      <c r="I6856" s="13"/>
      <c r="J6856" s="13"/>
      <c r="K6856" s="13"/>
      <c r="M6856" s="13"/>
      <c r="N6856" s="13"/>
    </row>
    <row r="6857" spans="1:14" ht="15.75" customHeight="1">
      <c r="A6857" s="2"/>
      <c r="B6857" s="2"/>
      <c r="C6857" s="2"/>
      <c r="G6857" s="13"/>
      <c r="I6857" s="13"/>
      <c r="J6857" s="13"/>
      <c r="K6857" s="13"/>
      <c r="M6857" s="13"/>
      <c r="N6857" s="13"/>
    </row>
    <row r="6858" spans="1:14" ht="15.75" customHeight="1">
      <c r="A6858" s="2"/>
      <c r="B6858" s="2"/>
      <c r="C6858" s="2"/>
      <c r="G6858" s="13"/>
      <c r="I6858" s="13"/>
      <c r="J6858" s="13"/>
      <c r="K6858" s="13"/>
      <c r="M6858" s="13"/>
      <c r="N6858" s="13"/>
    </row>
    <row r="6859" spans="1:14" ht="15.75" customHeight="1">
      <c r="A6859" s="2"/>
      <c r="B6859" s="2"/>
      <c r="C6859" s="2"/>
      <c r="G6859" s="13"/>
      <c r="I6859" s="13"/>
      <c r="J6859" s="13"/>
      <c r="K6859" s="13"/>
      <c r="M6859" s="13"/>
      <c r="N6859" s="13"/>
    </row>
    <row r="6860" spans="1:14" ht="15.75" customHeight="1">
      <c r="A6860" s="2"/>
      <c r="B6860" s="2"/>
      <c r="C6860" s="2"/>
      <c r="G6860" s="13"/>
      <c r="I6860" s="13"/>
      <c r="J6860" s="13"/>
      <c r="K6860" s="13"/>
      <c r="M6860" s="13"/>
      <c r="N6860" s="13"/>
    </row>
    <row r="6861" spans="1:14" ht="15.75" customHeight="1">
      <c r="A6861" s="2"/>
      <c r="B6861" s="2"/>
      <c r="C6861" s="2"/>
      <c r="G6861" s="13"/>
      <c r="I6861" s="13"/>
      <c r="J6861" s="13"/>
      <c r="K6861" s="13"/>
      <c r="M6861" s="13"/>
      <c r="N6861" s="13"/>
    </row>
    <row r="6862" spans="1:14" ht="15.75" customHeight="1">
      <c r="A6862" s="2"/>
      <c r="B6862" s="2"/>
      <c r="C6862" s="2"/>
      <c r="G6862" s="13"/>
      <c r="I6862" s="13"/>
      <c r="J6862" s="13"/>
      <c r="K6862" s="13"/>
      <c r="M6862" s="13"/>
      <c r="N6862" s="13"/>
    </row>
    <row r="6863" spans="1:14" ht="15.75" customHeight="1">
      <c r="A6863" s="2"/>
      <c r="B6863" s="2"/>
      <c r="C6863" s="2"/>
      <c r="G6863" s="13"/>
      <c r="I6863" s="13"/>
      <c r="J6863" s="13"/>
      <c r="K6863" s="13"/>
      <c r="M6863" s="13"/>
      <c r="N6863" s="13"/>
    </row>
    <row r="6864" spans="1:14" ht="15.75" customHeight="1">
      <c r="A6864" s="2"/>
      <c r="B6864" s="2"/>
      <c r="C6864" s="2"/>
      <c r="G6864" s="13"/>
      <c r="I6864" s="13"/>
      <c r="J6864" s="13"/>
      <c r="K6864" s="13"/>
      <c r="M6864" s="13"/>
      <c r="N6864" s="13"/>
    </row>
    <row r="6865" spans="1:14" ht="15.75" customHeight="1">
      <c r="A6865" s="2"/>
      <c r="B6865" s="2"/>
      <c r="C6865" s="2"/>
      <c r="G6865" s="13"/>
      <c r="I6865" s="13"/>
      <c r="J6865" s="13"/>
      <c r="K6865" s="13"/>
      <c r="M6865" s="13"/>
      <c r="N6865" s="13"/>
    </row>
    <row r="6866" spans="1:14" ht="15.75" customHeight="1">
      <c r="A6866" s="2"/>
      <c r="B6866" s="2"/>
      <c r="C6866" s="2"/>
      <c r="G6866" s="13"/>
      <c r="I6866" s="13"/>
      <c r="J6866" s="13"/>
      <c r="K6866" s="13"/>
      <c r="M6866" s="13"/>
      <c r="N6866" s="13"/>
    </row>
    <row r="6867" spans="1:14" ht="15.75" customHeight="1">
      <c r="A6867" s="2"/>
      <c r="B6867" s="2"/>
      <c r="C6867" s="2"/>
      <c r="G6867" s="13"/>
      <c r="I6867" s="13"/>
      <c r="J6867" s="13"/>
      <c r="K6867" s="13"/>
      <c r="M6867" s="13"/>
      <c r="N6867" s="13"/>
    </row>
    <row r="6868" spans="1:14" ht="15.75" customHeight="1">
      <c r="A6868" s="2"/>
      <c r="B6868" s="2"/>
      <c r="C6868" s="2"/>
      <c r="G6868" s="13"/>
      <c r="I6868" s="13"/>
      <c r="J6868" s="13"/>
      <c r="K6868" s="13"/>
      <c r="M6868" s="13"/>
      <c r="N6868" s="13"/>
    </row>
    <row r="6869" spans="1:14" ht="15.75" customHeight="1">
      <c r="A6869" s="2"/>
      <c r="B6869" s="2"/>
      <c r="C6869" s="2"/>
      <c r="G6869" s="13"/>
      <c r="I6869" s="13"/>
      <c r="J6869" s="13"/>
      <c r="K6869" s="13"/>
      <c r="M6869" s="13"/>
      <c r="N6869" s="13"/>
    </row>
    <row r="6870" spans="1:14" ht="15.75" customHeight="1">
      <c r="A6870" s="2"/>
      <c r="B6870" s="2"/>
      <c r="C6870" s="2"/>
      <c r="G6870" s="13"/>
      <c r="I6870" s="13"/>
      <c r="J6870" s="13"/>
      <c r="K6870" s="13"/>
      <c r="M6870" s="13"/>
      <c r="N6870" s="13"/>
    </row>
    <row r="6871" spans="1:14" ht="15.75" customHeight="1">
      <c r="A6871" s="2"/>
      <c r="B6871" s="2"/>
      <c r="C6871" s="2"/>
      <c r="G6871" s="13"/>
      <c r="I6871" s="13"/>
      <c r="J6871" s="13"/>
      <c r="K6871" s="13"/>
      <c r="M6871" s="13"/>
      <c r="N6871" s="13"/>
    </row>
    <row r="6872" spans="1:14" ht="15.75" customHeight="1">
      <c r="A6872" s="2"/>
      <c r="B6872" s="2"/>
      <c r="C6872" s="2"/>
      <c r="G6872" s="13"/>
      <c r="I6872" s="13"/>
      <c r="J6872" s="13"/>
      <c r="K6872" s="13"/>
      <c r="M6872" s="13"/>
      <c r="N6872" s="13"/>
    </row>
    <row r="6873" spans="1:14" ht="15.75" customHeight="1">
      <c r="A6873" s="2"/>
      <c r="B6873" s="2"/>
      <c r="C6873" s="2"/>
      <c r="G6873" s="13"/>
      <c r="I6873" s="13"/>
      <c r="J6873" s="13"/>
      <c r="K6873" s="13"/>
      <c r="M6873" s="13"/>
      <c r="N6873" s="13"/>
    </row>
    <row r="6874" spans="1:14" ht="15.75" customHeight="1">
      <c r="A6874" s="2"/>
      <c r="B6874" s="2"/>
      <c r="C6874" s="2"/>
      <c r="G6874" s="13"/>
      <c r="I6874" s="13"/>
      <c r="J6874" s="13"/>
      <c r="K6874" s="13"/>
      <c r="M6874" s="13"/>
      <c r="N6874" s="13"/>
    </row>
    <row r="6875" spans="1:14" ht="15.75" customHeight="1">
      <c r="A6875" s="2"/>
      <c r="B6875" s="2"/>
      <c r="C6875" s="2"/>
      <c r="G6875" s="13"/>
      <c r="I6875" s="13"/>
      <c r="J6875" s="13"/>
      <c r="K6875" s="13"/>
      <c r="M6875" s="13"/>
      <c r="N6875" s="13"/>
    </row>
    <row r="6876" spans="1:14" ht="15.75" customHeight="1">
      <c r="A6876" s="2"/>
      <c r="B6876" s="2"/>
      <c r="C6876" s="2"/>
      <c r="G6876" s="13"/>
      <c r="I6876" s="13"/>
      <c r="J6876" s="13"/>
      <c r="K6876" s="13"/>
      <c r="M6876" s="13"/>
      <c r="N6876" s="13"/>
    </row>
    <row r="6877" spans="1:14" ht="15.75" customHeight="1">
      <c r="A6877" s="2"/>
      <c r="B6877" s="2"/>
      <c r="C6877" s="2"/>
      <c r="G6877" s="13"/>
      <c r="I6877" s="13"/>
      <c r="J6877" s="13"/>
      <c r="K6877" s="13"/>
      <c r="M6877" s="13"/>
      <c r="N6877" s="13"/>
    </row>
    <row r="6878" spans="1:14" ht="15.75" customHeight="1">
      <c r="A6878" s="2"/>
      <c r="B6878" s="2"/>
      <c r="C6878" s="2"/>
      <c r="G6878" s="13"/>
      <c r="I6878" s="13"/>
      <c r="J6878" s="13"/>
      <c r="K6878" s="13"/>
      <c r="M6878" s="13"/>
      <c r="N6878" s="13"/>
    </row>
    <row r="6879" spans="1:14" ht="15.75" customHeight="1">
      <c r="A6879" s="2"/>
      <c r="B6879" s="2"/>
      <c r="C6879" s="2"/>
      <c r="G6879" s="13"/>
      <c r="I6879" s="13"/>
      <c r="J6879" s="13"/>
      <c r="K6879" s="13"/>
      <c r="M6879" s="13"/>
      <c r="N6879" s="13"/>
    </row>
    <row r="6880" spans="1:14" ht="15.75" customHeight="1">
      <c r="A6880" s="2"/>
      <c r="B6880" s="2"/>
      <c r="C6880" s="2"/>
      <c r="G6880" s="13"/>
      <c r="I6880" s="13"/>
      <c r="J6880" s="13"/>
      <c r="K6880" s="13"/>
      <c r="M6880" s="13"/>
      <c r="N6880" s="13"/>
    </row>
    <row r="6881" spans="1:14" ht="15.75" customHeight="1">
      <c r="A6881" s="2"/>
      <c r="B6881" s="2"/>
      <c r="C6881" s="2"/>
      <c r="G6881" s="13"/>
      <c r="I6881" s="13"/>
      <c r="J6881" s="13"/>
      <c r="K6881" s="13"/>
      <c r="M6881" s="13"/>
      <c r="N6881" s="13"/>
    </row>
    <row r="6882" spans="1:14" ht="15.75" customHeight="1">
      <c r="A6882" s="2"/>
      <c r="B6882" s="2"/>
      <c r="C6882" s="2"/>
      <c r="G6882" s="13"/>
      <c r="I6882" s="13"/>
      <c r="J6882" s="13"/>
      <c r="K6882" s="13"/>
      <c r="M6882" s="13"/>
      <c r="N6882" s="13"/>
    </row>
    <row r="6883" spans="1:14" ht="15.75" customHeight="1">
      <c r="A6883" s="2"/>
      <c r="B6883" s="2"/>
      <c r="C6883" s="2"/>
      <c r="G6883" s="13"/>
      <c r="I6883" s="13"/>
      <c r="J6883" s="13"/>
      <c r="K6883" s="13"/>
      <c r="M6883" s="13"/>
      <c r="N6883" s="13"/>
    </row>
    <row r="6884" spans="1:14" ht="15.75" customHeight="1">
      <c r="A6884" s="2"/>
      <c r="B6884" s="2"/>
      <c r="C6884" s="2"/>
      <c r="G6884" s="13"/>
      <c r="I6884" s="13"/>
      <c r="J6884" s="13"/>
      <c r="K6884" s="13"/>
      <c r="M6884" s="13"/>
      <c r="N6884" s="13"/>
    </row>
    <row r="6885" spans="1:14" ht="15.75" customHeight="1">
      <c r="A6885" s="2"/>
      <c r="B6885" s="2"/>
      <c r="C6885" s="2"/>
      <c r="G6885" s="13"/>
      <c r="I6885" s="13"/>
      <c r="J6885" s="13"/>
      <c r="K6885" s="13"/>
      <c r="M6885" s="13"/>
      <c r="N6885" s="13"/>
    </row>
    <row r="6886" spans="1:14" ht="15.75" customHeight="1">
      <c r="A6886" s="2"/>
      <c r="B6886" s="2"/>
      <c r="C6886" s="2"/>
      <c r="G6886" s="13"/>
      <c r="I6886" s="13"/>
      <c r="J6886" s="13"/>
      <c r="K6886" s="13"/>
      <c r="M6886" s="13"/>
      <c r="N6886" s="13"/>
    </row>
    <row r="6887" spans="1:14" ht="15.75" customHeight="1">
      <c r="A6887" s="2"/>
      <c r="B6887" s="2"/>
      <c r="C6887" s="2"/>
      <c r="G6887" s="13"/>
      <c r="I6887" s="13"/>
      <c r="J6887" s="13"/>
      <c r="K6887" s="13"/>
      <c r="M6887" s="13"/>
      <c r="N6887" s="13"/>
    </row>
    <row r="6888" spans="1:14" ht="15.75" customHeight="1">
      <c r="A6888" s="2"/>
      <c r="B6888" s="2"/>
      <c r="C6888" s="2"/>
      <c r="G6888" s="13"/>
      <c r="I6888" s="13"/>
      <c r="J6888" s="13"/>
      <c r="K6888" s="13"/>
      <c r="M6888" s="13"/>
      <c r="N6888" s="13"/>
    </row>
    <row r="6889" spans="1:14" ht="15.75" customHeight="1">
      <c r="A6889" s="2"/>
      <c r="B6889" s="2"/>
      <c r="C6889" s="2"/>
      <c r="G6889" s="13"/>
      <c r="I6889" s="13"/>
      <c r="J6889" s="13"/>
      <c r="K6889" s="13"/>
      <c r="M6889" s="13"/>
      <c r="N6889" s="13"/>
    </row>
    <row r="6890" spans="1:14" ht="15.75" customHeight="1">
      <c r="A6890" s="2"/>
      <c r="B6890" s="2"/>
      <c r="C6890" s="2"/>
      <c r="G6890" s="13"/>
      <c r="I6890" s="13"/>
      <c r="J6890" s="13"/>
      <c r="K6890" s="13"/>
      <c r="M6890" s="13"/>
      <c r="N6890" s="13"/>
    </row>
    <row r="6891" spans="1:14" ht="15.75" customHeight="1">
      <c r="A6891" s="2"/>
      <c r="B6891" s="2"/>
      <c r="C6891" s="2"/>
      <c r="G6891" s="13"/>
      <c r="I6891" s="13"/>
      <c r="J6891" s="13"/>
      <c r="K6891" s="13"/>
      <c r="M6891" s="13"/>
      <c r="N6891" s="13"/>
    </row>
    <row r="6892" spans="1:14" ht="15.75" customHeight="1">
      <c r="A6892" s="2"/>
      <c r="B6892" s="2"/>
      <c r="C6892" s="2"/>
      <c r="G6892" s="13"/>
      <c r="I6892" s="13"/>
      <c r="J6892" s="13"/>
      <c r="K6892" s="13"/>
      <c r="M6892" s="13"/>
      <c r="N6892" s="13"/>
    </row>
    <row r="6893" spans="1:14" ht="15.75" customHeight="1">
      <c r="A6893" s="2"/>
      <c r="B6893" s="2"/>
      <c r="C6893" s="2"/>
      <c r="G6893" s="13"/>
      <c r="I6893" s="13"/>
      <c r="J6893" s="13"/>
      <c r="K6893" s="13"/>
      <c r="M6893" s="13"/>
      <c r="N6893" s="13"/>
    </row>
    <row r="6894" spans="1:14" ht="15.75" customHeight="1">
      <c r="A6894" s="2"/>
      <c r="B6894" s="2"/>
      <c r="C6894" s="2"/>
      <c r="G6894" s="13"/>
      <c r="I6894" s="13"/>
      <c r="J6894" s="13"/>
      <c r="K6894" s="13"/>
      <c r="M6894" s="13"/>
      <c r="N6894" s="13"/>
    </row>
    <row r="6895" spans="1:14" ht="15.75" customHeight="1">
      <c r="A6895" s="2"/>
      <c r="B6895" s="2"/>
      <c r="C6895" s="2"/>
      <c r="G6895" s="13"/>
      <c r="I6895" s="13"/>
      <c r="J6895" s="13"/>
      <c r="K6895" s="13"/>
      <c r="M6895" s="13"/>
      <c r="N6895" s="13"/>
    </row>
    <row r="6896" spans="1:14" ht="15.75" customHeight="1">
      <c r="A6896" s="2"/>
      <c r="B6896" s="2"/>
      <c r="C6896" s="2"/>
      <c r="G6896" s="13"/>
      <c r="I6896" s="13"/>
      <c r="J6896" s="13"/>
      <c r="K6896" s="13"/>
      <c r="M6896" s="13"/>
      <c r="N6896" s="13"/>
    </row>
    <row r="6897" spans="1:14" ht="15.75" customHeight="1">
      <c r="A6897" s="2"/>
      <c r="B6897" s="2"/>
      <c r="C6897" s="2"/>
      <c r="G6897" s="13"/>
      <c r="I6897" s="13"/>
      <c r="J6897" s="13"/>
      <c r="K6897" s="13"/>
      <c r="M6897" s="13"/>
      <c r="N6897" s="13"/>
    </row>
    <row r="6898" spans="1:14" ht="15.75" customHeight="1">
      <c r="A6898" s="2"/>
      <c r="B6898" s="2"/>
      <c r="C6898" s="2"/>
      <c r="G6898" s="13"/>
      <c r="I6898" s="13"/>
      <c r="J6898" s="13"/>
      <c r="K6898" s="13"/>
      <c r="M6898" s="13"/>
      <c r="N6898" s="13"/>
    </row>
    <row r="6899" spans="1:14" ht="15.75" customHeight="1">
      <c r="A6899" s="2"/>
      <c r="B6899" s="2"/>
      <c r="C6899" s="2"/>
      <c r="G6899" s="13"/>
      <c r="I6899" s="13"/>
      <c r="J6899" s="13"/>
      <c r="K6899" s="13"/>
      <c r="M6899" s="13"/>
      <c r="N6899" s="13"/>
    </row>
    <row r="6900" spans="1:14" ht="15.75" customHeight="1">
      <c r="A6900" s="2"/>
      <c r="B6900" s="2"/>
      <c r="C6900" s="2"/>
      <c r="G6900" s="13"/>
      <c r="I6900" s="13"/>
      <c r="J6900" s="13"/>
      <c r="K6900" s="13"/>
      <c r="M6900" s="13"/>
      <c r="N6900" s="13"/>
    </row>
    <row r="6901" spans="1:14" ht="15.75" customHeight="1">
      <c r="A6901" s="2"/>
      <c r="B6901" s="2"/>
      <c r="C6901" s="2"/>
      <c r="G6901" s="13"/>
      <c r="I6901" s="13"/>
      <c r="J6901" s="13"/>
      <c r="K6901" s="13"/>
      <c r="M6901" s="13"/>
      <c r="N6901" s="13"/>
    </row>
    <row r="6902" spans="1:14" ht="15.75" customHeight="1">
      <c r="A6902" s="2"/>
      <c r="B6902" s="2"/>
      <c r="C6902" s="2"/>
      <c r="G6902" s="13"/>
      <c r="I6902" s="13"/>
      <c r="J6902" s="13"/>
      <c r="K6902" s="13"/>
      <c r="M6902" s="13"/>
      <c r="N6902" s="13"/>
    </row>
    <row r="6903" spans="1:14" ht="15.75" customHeight="1">
      <c r="A6903" s="2"/>
      <c r="B6903" s="2"/>
      <c r="C6903" s="2"/>
      <c r="G6903" s="13"/>
      <c r="I6903" s="13"/>
      <c r="J6903" s="13"/>
      <c r="K6903" s="13"/>
      <c r="M6903" s="13"/>
      <c r="N6903" s="13"/>
    </row>
    <row r="6904" spans="1:14" ht="15.75" customHeight="1">
      <c r="A6904" s="2"/>
      <c r="B6904" s="2"/>
      <c r="C6904" s="2"/>
      <c r="G6904" s="13"/>
      <c r="I6904" s="13"/>
      <c r="J6904" s="13"/>
      <c r="K6904" s="13"/>
      <c r="M6904" s="13"/>
      <c r="N6904" s="13"/>
    </row>
    <row r="6905" spans="1:14" ht="15.75" customHeight="1">
      <c r="A6905" s="2"/>
      <c r="B6905" s="2"/>
      <c r="C6905" s="2"/>
      <c r="G6905" s="13"/>
      <c r="I6905" s="13"/>
      <c r="J6905" s="13"/>
      <c r="K6905" s="13"/>
      <c r="M6905" s="13"/>
      <c r="N6905" s="13"/>
    </row>
    <row r="6906" spans="1:14" ht="15.75" customHeight="1">
      <c r="A6906" s="2"/>
      <c r="B6906" s="2"/>
      <c r="C6906" s="2"/>
      <c r="G6906" s="13"/>
      <c r="I6906" s="13"/>
      <c r="J6906" s="13"/>
      <c r="K6906" s="13"/>
      <c r="M6906" s="13"/>
      <c r="N6906" s="13"/>
    </row>
    <row r="6907" spans="1:14" ht="15.75" customHeight="1">
      <c r="A6907" s="2"/>
      <c r="B6907" s="2"/>
      <c r="C6907" s="2"/>
      <c r="G6907" s="13"/>
      <c r="I6907" s="13"/>
      <c r="J6907" s="13"/>
      <c r="K6907" s="13"/>
      <c r="M6907" s="13"/>
      <c r="N6907" s="13"/>
    </row>
    <row r="6908" spans="1:14" ht="15.75" customHeight="1">
      <c r="A6908" s="2"/>
      <c r="B6908" s="2"/>
      <c r="C6908" s="2"/>
      <c r="G6908" s="13"/>
      <c r="I6908" s="13"/>
      <c r="J6908" s="13"/>
      <c r="K6908" s="13"/>
      <c r="M6908" s="13"/>
      <c r="N6908" s="13"/>
    </row>
    <row r="6909" spans="1:14" ht="15.75" customHeight="1">
      <c r="A6909" s="2"/>
      <c r="B6909" s="2"/>
      <c r="C6909" s="2"/>
      <c r="G6909" s="13"/>
      <c r="I6909" s="13"/>
      <c r="J6909" s="13"/>
      <c r="K6909" s="13"/>
      <c r="M6909" s="13"/>
      <c r="N6909" s="13"/>
    </row>
    <row r="6910" spans="1:14" ht="15.75" customHeight="1">
      <c r="A6910" s="2"/>
      <c r="B6910" s="2"/>
      <c r="C6910" s="2"/>
      <c r="G6910" s="13"/>
      <c r="I6910" s="13"/>
      <c r="J6910" s="13"/>
      <c r="K6910" s="13"/>
      <c r="M6910" s="13"/>
      <c r="N6910" s="13"/>
    </row>
    <row r="6911" spans="1:14" ht="15.75" customHeight="1">
      <c r="A6911" s="2"/>
      <c r="B6911" s="2"/>
      <c r="C6911" s="2"/>
      <c r="G6911" s="13"/>
      <c r="I6911" s="13"/>
      <c r="J6911" s="13"/>
      <c r="K6911" s="13"/>
      <c r="M6911" s="13"/>
      <c r="N6911" s="13"/>
    </row>
    <row r="6912" spans="1:14" ht="15.75" customHeight="1">
      <c r="A6912" s="2"/>
      <c r="B6912" s="2"/>
      <c r="C6912" s="2"/>
      <c r="G6912" s="13"/>
      <c r="I6912" s="13"/>
      <c r="J6912" s="13"/>
      <c r="K6912" s="13"/>
      <c r="M6912" s="13"/>
      <c r="N6912" s="13"/>
    </row>
    <row r="6913" spans="1:14" ht="15.75" customHeight="1">
      <c r="A6913" s="2"/>
      <c r="B6913" s="2"/>
      <c r="C6913" s="2"/>
      <c r="G6913" s="13"/>
      <c r="I6913" s="13"/>
      <c r="J6913" s="13"/>
      <c r="K6913" s="13"/>
      <c r="M6913" s="13"/>
      <c r="N6913" s="13"/>
    </row>
    <row r="6914" spans="1:14" ht="15.75" customHeight="1">
      <c r="A6914" s="2"/>
      <c r="B6914" s="2"/>
      <c r="C6914" s="2"/>
      <c r="G6914" s="13"/>
      <c r="I6914" s="13"/>
      <c r="J6914" s="13"/>
      <c r="K6914" s="13"/>
      <c r="M6914" s="13"/>
      <c r="N6914" s="13"/>
    </row>
    <row r="6915" spans="1:14" ht="15.75" customHeight="1">
      <c r="A6915" s="2"/>
      <c r="B6915" s="2"/>
      <c r="C6915" s="2"/>
      <c r="G6915" s="13"/>
      <c r="I6915" s="13"/>
      <c r="J6915" s="13"/>
      <c r="K6915" s="13"/>
      <c r="M6915" s="13"/>
      <c r="N6915" s="13"/>
    </row>
    <row r="6916" spans="1:14" ht="15.75" customHeight="1">
      <c r="A6916" s="2"/>
      <c r="B6916" s="2"/>
      <c r="C6916" s="2"/>
      <c r="G6916" s="13"/>
      <c r="I6916" s="13"/>
      <c r="J6916" s="13"/>
      <c r="K6916" s="13"/>
      <c r="M6916" s="13"/>
      <c r="N6916" s="13"/>
    </row>
    <row r="6917" spans="1:14" ht="15.75" customHeight="1">
      <c r="A6917" s="2"/>
      <c r="B6917" s="2"/>
      <c r="C6917" s="2"/>
      <c r="G6917" s="13"/>
      <c r="I6917" s="13"/>
      <c r="J6917" s="13"/>
      <c r="K6917" s="13"/>
      <c r="M6917" s="13"/>
      <c r="N6917" s="13"/>
    </row>
    <row r="6918" spans="1:14" ht="15.75" customHeight="1">
      <c r="A6918" s="2"/>
      <c r="B6918" s="2"/>
      <c r="C6918" s="2"/>
      <c r="G6918" s="13"/>
      <c r="I6918" s="13"/>
      <c r="J6918" s="13"/>
      <c r="K6918" s="13"/>
      <c r="M6918" s="13"/>
      <c r="N6918" s="13"/>
    </row>
    <row r="6919" spans="1:14" ht="15.75" customHeight="1">
      <c r="A6919" s="2"/>
      <c r="B6919" s="2"/>
      <c r="C6919" s="2"/>
      <c r="G6919" s="13"/>
      <c r="I6919" s="13"/>
      <c r="J6919" s="13"/>
      <c r="K6919" s="13"/>
      <c r="M6919" s="13"/>
      <c r="N6919" s="13"/>
    </row>
    <row r="6920" spans="1:14" ht="15.75" customHeight="1">
      <c r="A6920" s="2"/>
      <c r="B6920" s="2"/>
      <c r="C6920" s="2"/>
      <c r="G6920" s="13"/>
      <c r="I6920" s="13"/>
      <c r="J6920" s="13"/>
      <c r="K6920" s="13"/>
      <c r="M6920" s="13"/>
      <c r="N6920" s="13"/>
    </row>
    <row r="6921" spans="1:14" ht="15.75" customHeight="1">
      <c r="A6921" s="2"/>
      <c r="B6921" s="2"/>
      <c r="C6921" s="2"/>
      <c r="G6921" s="13"/>
      <c r="I6921" s="13"/>
      <c r="J6921" s="13"/>
      <c r="K6921" s="13"/>
      <c r="M6921" s="13"/>
      <c r="N6921" s="13"/>
    </row>
    <row r="6922" spans="1:14" ht="15.75" customHeight="1">
      <c r="A6922" s="2"/>
      <c r="B6922" s="2"/>
      <c r="C6922" s="2"/>
      <c r="G6922" s="13"/>
      <c r="I6922" s="13"/>
      <c r="J6922" s="13"/>
      <c r="K6922" s="13"/>
      <c r="M6922" s="13"/>
      <c r="N6922" s="13"/>
    </row>
    <row r="6923" spans="1:14" ht="15.75" customHeight="1">
      <c r="A6923" s="2"/>
      <c r="B6923" s="2"/>
      <c r="C6923" s="2"/>
      <c r="G6923" s="13"/>
      <c r="I6923" s="13"/>
      <c r="J6923" s="13"/>
      <c r="K6923" s="13"/>
      <c r="M6923" s="13"/>
      <c r="N6923" s="13"/>
    </row>
    <row r="6924" spans="1:14" ht="15.75" customHeight="1">
      <c r="A6924" s="2"/>
      <c r="B6924" s="2"/>
      <c r="C6924" s="2"/>
      <c r="G6924" s="13"/>
      <c r="I6924" s="13"/>
      <c r="J6924" s="13"/>
      <c r="K6924" s="13"/>
      <c r="M6924" s="13"/>
      <c r="N6924" s="13"/>
    </row>
    <row r="6925" spans="1:14" ht="15.75" customHeight="1">
      <c r="A6925" s="2"/>
      <c r="B6925" s="2"/>
      <c r="C6925" s="2"/>
      <c r="G6925" s="13"/>
      <c r="I6925" s="13"/>
      <c r="J6925" s="13"/>
      <c r="K6925" s="13"/>
      <c r="M6925" s="13"/>
      <c r="N6925" s="13"/>
    </row>
    <row r="6926" spans="1:14" ht="15.75" customHeight="1">
      <c r="A6926" s="2"/>
      <c r="B6926" s="2"/>
      <c r="C6926" s="2"/>
      <c r="G6926" s="13"/>
      <c r="I6926" s="13"/>
      <c r="J6926" s="13"/>
      <c r="K6926" s="13"/>
      <c r="M6926" s="13"/>
      <c r="N6926" s="13"/>
    </row>
    <row r="6927" spans="1:14" ht="15.75" customHeight="1">
      <c r="A6927" s="2"/>
      <c r="B6927" s="2"/>
      <c r="C6927" s="2"/>
      <c r="G6927" s="13"/>
      <c r="I6927" s="13"/>
      <c r="J6927" s="13"/>
      <c r="K6927" s="13"/>
      <c r="M6927" s="13"/>
      <c r="N6927" s="13"/>
    </row>
    <row r="6928" spans="1:14" ht="15.75" customHeight="1">
      <c r="A6928" s="2"/>
      <c r="B6928" s="2"/>
      <c r="C6928" s="2"/>
      <c r="G6928" s="13"/>
      <c r="I6928" s="13"/>
      <c r="J6928" s="13"/>
      <c r="K6928" s="13"/>
      <c r="M6928" s="13"/>
      <c r="N6928" s="13"/>
    </row>
    <row r="6929" spans="1:14" ht="15.75" customHeight="1">
      <c r="A6929" s="2"/>
      <c r="B6929" s="2"/>
      <c r="C6929" s="2"/>
      <c r="G6929" s="13"/>
      <c r="I6929" s="13"/>
      <c r="J6929" s="13"/>
      <c r="K6929" s="13"/>
      <c r="M6929" s="13"/>
      <c r="N6929" s="13"/>
    </row>
    <row r="6930" spans="1:14" ht="15.75" customHeight="1">
      <c r="A6930" s="2"/>
      <c r="B6930" s="2"/>
      <c r="C6930" s="2"/>
      <c r="G6930" s="13"/>
      <c r="I6930" s="13"/>
      <c r="J6930" s="13"/>
      <c r="K6930" s="13"/>
      <c r="M6930" s="13"/>
      <c r="N6930" s="13"/>
    </row>
    <row r="6931" spans="1:14" ht="15.75" customHeight="1">
      <c r="A6931" s="2"/>
      <c r="B6931" s="2"/>
      <c r="C6931" s="2"/>
      <c r="G6931" s="13"/>
      <c r="I6931" s="13"/>
      <c r="J6931" s="13"/>
      <c r="K6931" s="13"/>
      <c r="M6931" s="13"/>
      <c r="N6931" s="13"/>
    </row>
    <row r="6932" spans="1:14" ht="15.75" customHeight="1">
      <c r="A6932" s="2"/>
      <c r="B6932" s="2"/>
      <c r="C6932" s="2"/>
      <c r="G6932" s="13"/>
      <c r="I6932" s="13"/>
      <c r="J6932" s="13"/>
      <c r="K6932" s="13"/>
      <c r="M6932" s="13"/>
      <c r="N6932" s="13"/>
    </row>
    <row r="6933" spans="1:14" ht="15.75" customHeight="1">
      <c r="A6933" s="2"/>
      <c r="B6933" s="2"/>
      <c r="C6933" s="2"/>
      <c r="G6933" s="13"/>
      <c r="I6933" s="13"/>
      <c r="J6933" s="13"/>
      <c r="K6933" s="13"/>
      <c r="M6933" s="13"/>
      <c r="N6933" s="13"/>
    </row>
    <row r="6934" spans="1:14" ht="15.75" customHeight="1">
      <c r="A6934" s="2"/>
      <c r="B6934" s="2"/>
      <c r="C6934" s="2"/>
      <c r="G6934" s="13"/>
      <c r="I6934" s="13"/>
      <c r="J6934" s="13"/>
      <c r="K6934" s="13"/>
      <c r="M6934" s="13"/>
      <c r="N6934" s="13"/>
    </row>
    <row r="6935" spans="1:14" ht="15.75" customHeight="1">
      <c r="A6935" s="2"/>
      <c r="B6935" s="2"/>
      <c r="C6935" s="2"/>
      <c r="G6935" s="13"/>
      <c r="I6935" s="13"/>
      <c r="J6935" s="13"/>
      <c r="K6935" s="13"/>
      <c r="M6935" s="13"/>
      <c r="N6935" s="13"/>
    </row>
    <row r="6936" spans="1:14" ht="15.75" customHeight="1">
      <c r="A6936" s="2"/>
      <c r="B6936" s="2"/>
      <c r="C6936" s="2"/>
      <c r="G6936" s="13"/>
      <c r="I6936" s="13"/>
      <c r="J6936" s="13"/>
      <c r="K6936" s="13"/>
      <c r="M6936" s="13"/>
      <c r="N6936" s="13"/>
    </row>
    <row r="6937" spans="1:14" ht="15.75" customHeight="1">
      <c r="A6937" s="2"/>
      <c r="B6937" s="2"/>
      <c r="C6937" s="2"/>
      <c r="G6937" s="13"/>
      <c r="I6937" s="13"/>
      <c r="J6937" s="13"/>
      <c r="K6937" s="13"/>
      <c r="M6937" s="13"/>
      <c r="N6937" s="13"/>
    </row>
    <row r="6938" spans="1:14" ht="15.75" customHeight="1">
      <c r="A6938" s="2"/>
      <c r="B6938" s="2"/>
      <c r="C6938" s="2"/>
      <c r="G6938" s="13"/>
      <c r="I6938" s="13"/>
      <c r="J6938" s="13"/>
      <c r="K6938" s="13"/>
      <c r="M6938" s="13"/>
      <c r="N6938" s="13"/>
    </row>
    <row r="6939" spans="1:14" ht="15.75" customHeight="1">
      <c r="A6939" s="2"/>
      <c r="B6939" s="2"/>
      <c r="C6939" s="2"/>
      <c r="G6939" s="13"/>
      <c r="I6939" s="13"/>
      <c r="J6939" s="13"/>
      <c r="K6939" s="13"/>
      <c r="M6939" s="13"/>
      <c r="N6939" s="13"/>
    </row>
    <row r="6940" spans="1:14" ht="15.75" customHeight="1">
      <c r="A6940" s="2"/>
      <c r="B6940" s="2"/>
      <c r="C6940" s="2"/>
      <c r="G6940" s="13"/>
      <c r="I6940" s="13"/>
      <c r="J6940" s="13"/>
      <c r="K6940" s="13"/>
      <c r="M6940" s="13"/>
      <c r="N6940" s="13"/>
    </row>
    <row r="6941" spans="1:14" ht="15.75" customHeight="1">
      <c r="A6941" s="2"/>
      <c r="B6941" s="2"/>
      <c r="C6941" s="2"/>
      <c r="G6941" s="13"/>
      <c r="I6941" s="13"/>
      <c r="J6941" s="13"/>
      <c r="K6941" s="13"/>
      <c r="M6941" s="13"/>
      <c r="N6941" s="13"/>
    </row>
    <row r="6942" spans="1:14" ht="15.75" customHeight="1">
      <c r="A6942" s="2"/>
      <c r="B6942" s="2"/>
      <c r="C6942" s="2"/>
      <c r="G6942" s="13"/>
      <c r="I6942" s="13"/>
      <c r="J6942" s="13"/>
      <c r="K6942" s="13"/>
      <c r="M6942" s="13"/>
      <c r="N6942" s="13"/>
    </row>
    <row r="6943" spans="1:14" ht="15.75" customHeight="1">
      <c r="A6943" s="2"/>
      <c r="B6943" s="2"/>
      <c r="C6943" s="2"/>
      <c r="G6943" s="13"/>
      <c r="I6943" s="13"/>
      <c r="J6943" s="13"/>
      <c r="K6943" s="13"/>
      <c r="M6943" s="13"/>
      <c r="N6943" s="13"/>
    </row>
    <row r="6944" spans="1:14" ht="15.75" customHeight="1">
      <c r="A6944" s="2"/>
      <c r="B6944" s="2"/>
      <c r="C6944" s="2"/>
      <c r="G6944" s="13"/>
      <c r="I6944" s="13"/>
      <c r="J6944" s="13"/>
      <c r="K6944" s="13"/>
      <c r="M6944" s="13"/>
      <c r="N6944" s="13"/>
    </row>
    <row r="6945" spans="1:14" ht="15.75" customHeight="1">
      <c r="A6945" s="2"/>
      <c r="B6945" s="2"/>
      <c r="C6945" s="2"/>
      <c r="G6945" s="13"/>
      <c r="I6945" s="13"/>
      <c r="J6945" s="13"/>
      <c r="K6945" s="13"/>
      <c r="M6945" s="13"/>
      <c r="N6945" s="13"/>
    </row>
    <row r="6946" spans="1:14" ht="15.75" customHeight="1">
      <c r="A6946" s="2"/>
      <c r="B6946" s="2"/>
      <c r="C6946" s="2"/>
      <c r="G6946" s="13"/>
      <c r="I6946" s="13"/>
      <c r="J6946" s="13"/>
      <c r="K6946" s="13"/>
      <c r="M6946" s="13"/>
      <c r="N6946" s="13"/>
    </row>
    <row r="6947" spans="1:14" ht="15.75" customHeight="1">
      <c r="A6947" s="2"/>
      <c r="B6947" s="2"/>
      <c r="C6947" s="2"/>
      <c r="G6947" s="13"/>
      <c r="I6947" s="13"/>
      <c r="J6947" s="13"/>
      <c r="K6947" s="13"/>
      <c r="M6947" s="13"/>
      <c r="N6947" s="13"/>
    </row>
    <row r="6948" spans="1:14" ht="15.75" customHeight="1">
      <c r="A6948" s="2"/>
      <c r="B6948" s="2"/>
      <c r="C6948" s="2"/>
      <c r="G6948" s="13"/>
      <c r="I6948" s="13"/>
      <c r="J6948" s="13"/>
      <c r="K6948" s="13"/>
      <c r="M6948" s="13"/>
      <c r="N6948" s="13"/>
    </row>
    <row r="6949" spans="1:14" ht="15.75" customHeight="1">
      <c r="A6949" s="2"/>
      <c r="B6949" s="2"/>
      <c r="C6949" s="2"/>
      <c r="G6949" s="13"/>
      <c r="I6949" s="13"/>
      <c r="J6949" s="13"/>
      <c r="K6949" s="13"/>
      <c r="M6949" s="13"/>
      <c r="N6949" s="13"/>
    </row>
    <row r="6950" spans="1:14" ht="15.75" customHeight="1">
      <c r="A6950" s="2"/>
      <c r="B6950" s="2"/>
      <c r="C6950" s="2"/>
      <c r="G6950" s="13"/>
      <c r="I6950" s="13"/>
      <c r="J6950" s="13"/>
      <c r="K6950" s="13"/>
      <c r="M6950" s="13"/>
      <c r="N6950" s="13"/>
    </row>
    <row r="6951" spans="1:14" ht="15.75" customHeight="1">
      <c r="A6951" s="2"/>
      <c r="B6951" s="2"/>
      <c r="C6951" s="2"/>
      <c r="G6951" s="13"/>
      <c r="I6951" s="13"/>
      <c r="J6951" s="13"/>
      <c r="K6951" s="13"/>
      <c r="M6951" s="13"/>
      <c r="N6951" s="13"/>
    </row>
    <row r="6952" spans="1:14" ht="15.75" customHeight="1">
      <c r="A6952" s="2"/>
      <c r="B6952" s="2"/>
      <c r="C6952" s="2"/>
      <c r="G6952" s="13"/>
      <c r="I6952" s="13"/>
      <c r="J6952" s="13"/>
      <c r="K6952" s="13"/>
      <c r="M6952" s="13"/>
      <c r="N6952" s="13"/>
    </row>
    <row r="6953" spans="1:14" ht="15.75" customHeight="1">
      <c r="A6953" s="2"/>
      <c r="B6953" s="2"/>
      <c r="C6953" s="2"/>
      <c r="G6953" s="13"/>
      <c r="I6953" s="13"/>
      <c r="J6953" s="13"/>
      <c r="K6953" s="13"/>
      <c r="M6953" s="13"/>
      <c r="N6953" s="13"/>
    </row>
    <row r="6954" spans="1:14" ht="15.75" customHeight="1">
      <c r="A6954" s="2"/>
      <c r="B6954" s="2"/>
      <c r="C6954" s="2"/>
      <c r="G6954" s="13"/>
      <c r="I6954" s="13"/>
      <c r="J6954" s="13"/>
      <c r="K6954" s="13"/>
      <c r="M6954" s="13"/>
      <c r="N6954" s="13"/>
    </row>
    <row r="6955" spans="1:14" ht="15.75" customHeight="1">
      <c r="A6955" s="2"/>
      <c r="B6955" s="2"/>
      <c r="C6955" s="2"/>
      <c r="G6955" s="13"/>
      <c r="I6955" s="13"/>
      <c r="J6955" s="13"/>
      <c r="K6955" s="13"/>
      <c r="M6955" s="13"/>
      <c r="N6955" s="13"/>
    </row>
    <row r="6956" spans="1:14" ht="15.75" customHeight="1">
      <c r="A6956" s="2"/>
      <c r="B6956" s="2"/>
      <c r="C6956" s="2"/>
      <c r="G6956" s="13"/>
      <c r="I6956" s="13"/>
      <c r="J6956" s="13"/>
      <c r="K6956" s="13"/>
      <c r="M6956" s="13"/>
      <c r="N6956" s="13"/>
    </row>
    <row r="6957" spans="1:14" ht="15.75" customHeight="1">
      <c r="A6957" s="2"/>
      <c r="B6957" s="2"/>
      <c r="C6957" s="2"/>
      <c r="G6957" s="13"/>
      <c r="I6957" s="13"/>
      <c r="J6957" s="13"/>
      <c r="K6957" s="13"/>
      <c r="M6957" s="13"/>
      <c r="N6957" s="13"/>
    </row>
    <row r="6958" spans="1:14" ht="15.75" customHeight="1">
      <c r="A6958" s="2"/>
      <c r="B6958" s="2"/>
      <c r="C6958" s="2"/>
      <c r="G6958" s="13"/>
      <c r="I6958" s="13"/>
      <c r="J6958" s="13"/>
      <c r="K6958" s="13"/>
      <c r="M6958" s="13"/>
      <c r="N6958" s="13"/>
    </row>
    <row r="6959" spans="1:14" ht="15.75" customHeight="1">
      <c r="A6959" s="2"/>
      <c r="B6959" s="2"/>
      <c r="C6959" s="2"/>
      <c r="G6959" s="13"/>
      <c r="I6959" s="13"/>
      <c r="J6959" s="13"/>
      <c r="K6959" s="13"/>
      <c r="M6959" s="13"/>
      <c r="N6959" s="13"/>
    </row>
    <row r="6960" spans="1:14" ht="15.75" customHeight="1">
      <c r="A6960" s="2"/>
      <c r="B6960" s="2"/>
      <c r="C6960" s="2"/>
      <c r="G6960" s="13"/>
      <c r="I6960" s="13"/>
      <c r="J6960" s="13"/>
      <c r="K6960" s="13"/>
      <c r="M6960" s="13"/>
      <c r="N6960" s="13"/>
    </row>
    <row r="6961" spans="1:14" ht="15.75" customHeight="1">
      <c r="A6961" s="2"/>
      <c r="B6961" s="2"/>
      <c r="C6961" s="2"/>
      <c r="G6961" s="13"/>
      <c r="I6961" s="13"/>
      <c r="J6961" s="13"/>
      <c r="K6961" s="13"/>
      <c r="M6961" s="13"/>
      <c r="N6961" s="13"/>
    </row>
    <row r="6962" spans="1:14" ht="15.75" customHeight="1">
      <c r="A6962" s="2"/>
      <c r="B6962" s="2"/>
      <c r="C6962" s="2"/>
      <c r="G6962" s="13"/>
      <c r="I6962" s="13"/>
      <c r="J6962" s="13"/>
      <c r="K6962" s="13"/>
      <c r="M6962" s="13"/>
      <c r="N6962" s="13"/>
    </row>
    <row r="6963" spans="1:14" ht="15.75" customHeight="1">
      <c r="A6963" s="2"/>
      <c r="B6963" s="2"/>
      <c r="C6963" s="2"/>
      <c r="G6963" s="13"/>
      <c r="I6963" s="13"/>
      <c r="J6963" s="13"/>
      <c r="K6963" s="13"/>
      <c r="M6963" s="13"/>
      <c r="N6963" s="13"/>
    </row>
    <row r="6964" spans="1:14" ht="15.75" customHeight="1">
      <c r="A6964" s="2"/>
      <c r="B6964" s="2"/>
      <c r="C6964" s="2"/>
      <c r="G6964" s="13"/>
      <c r="I6964" s="13"/>
      <c r="J6964" s="13"/>
      <c r="K6964" s="13"/>
      <c r="M6964" s="13"/>
      <c r="N6964" s="13"/>
    </row>
    <row r="6965" spans="1:14" ht="15.75" customHeight="1">
      <c r="A6965" s="2"/>
      <c r="B6965" s="2"/>
      <c r="C6965" s="2"/>
      <c r="G6965" s="13"/>
      <c r="I6965" s="13"/>
      <c r="J6965" s="13"/>
      <c r="K6965" s="13"/>
      <c r="M6965" s="13"/>
      <c r="N6965" s="13"/>
    </row>
    <row r="6966" spans="1:14" ht="15.75" customHeight="1">
      <c r="A6966" s="2"/>
      <c r="B6966" s="2"/>
      <c r="C6966" s="2"/>
      <c r="G6966" s="13"/>
      <c r="I6966" s="13"/>
      <c r="J6966" s="13"/>
      <c r="K6966" s="13"/>
      <c r="M6966" s="13"/>
      <c r="N6966" s="13"/>
    </row>
    <row r="6967" spans="1:14" ht="15.75" customHeight="1">
      <c r="A6967" s="2"/>
      <c r="B6967" s="2"/>
      <c r="C6967" s="2"/>
      <c r="G6967" s="13"/>
      <c r="I6967" s="13"/>
      <c r="J6967" s="13"/>
      <c r="K6967" s="13"/>
      <c r="M6967" s="13"/>
      <c r="N6967" s="13"/>
    </row>
    <row r="6968" spans="1:14" ht="15.75" customHeight="1">
      <c r="A6968" s="2"/>
      <c r="B6968" s="2"/>
      <c r="C6968" s="2"/>
      <c r="G6968" s="13"/>
      <c r="I6968" s="13"/>
      <c r="J6968" s="13"/>
      <c r="K6968" s="13"/>
      <c r="M6968" s="13"/>
      <c r="N6968" s="13"/>
    </row>
    <row r="6969" spans="1:14" ht="15.75" customHeight="1">
      <c r="A6969" s="2"/>
      <c r="B6969" s="2"/>
      <c r="C6969" s="2"/>
      <c r="G6969" s="13"/>
      <c r="I6969" s="13"/>
      <c r="J6969" s="13"/>
      <c r="K6969" s="13"/>
      <c r="M6969" s="13"/>
      <c r="N6969" s="13"/>
    </row>
    <row r="6970" spans="1:14" ht="15.75" customHeight="1">
      <c r="A6970" s="2"/>
      <c r="B6970" s="2"/>
      <c r="C6970" s="2"/>
      <c r="G6970" s="13"/>
      <c r="I6970" s="13"/>
      <c r="J6970" s="13"/>
      <c r="K6970" s="13"/>
      <c r="M6970" s="13"/>
      <c r="N6970" s="13"/>
    </row>
    <row r="6971" spans="1:14" ht="15.75" customHeight="1">
      <c r="A6971" s="2"/>
      <c r="B6971" s="2"/>
      <c r="C6971" s="2"/>
      <c r="G6971" s="13"/>
      <c r="I6971" s="13"/>
      <c r="J6971" s="13"/>
      <c r="K6971" s="13"/>
      <c r="M6971" s="13"/>
      <c r="N6971" s="13"/>
    </row>
    <row r="6972" spans="1:14" ht="15.75" customHeight="1">
      <c r="A6972" s="2"/>
      <c r="B6972" s="2"/>
      <c r="C6972" s="2"/>
      <c r="G6972" s="13"/>
      <c r="I6972" s="13"/>
      <c r="J6972" s="13"/>
      <c r="K6972" s="13"/>
      <c r="M6972" s="13"/>
      <c r="N6972" s="13"/>
    </row>
    <row r="6973" spans="1:14" ht="15.75" customHeight="1">
      <c r="A6973" s="2"/>
      <c r="B6973" s="2"/>
      <c r="C6973" s="2"/>
      <c r="G6973" s="13"/>
      <c r="I6973" s="13"/>
      <c r="J6973" s="13"/>
      <c r="K6973" s="13"/>
      <c r="M6973" s="13"/>
      <c r="N6973" s="13"/>
    </row>
    <row r="6974" spans="1:14" ht="15.75" customHeight="1">
      <c r="A6974" s="2"/>
      <c r="B6974" s="2"/>
      <c r="C6974" s="2"/>
      <c r="G6974" s="13"/>
      <c r="I6974" s="13"/>
      <c r="J6974" s="13"/>
      <c r="K6974" s="13"/>
      <c r="M6974" s="13"/>
      <c r="N6974" s="13"/>
    </row>
    <row r="6975" spans="1:14" ht="15.75" customHeight="1">
      <c r="A6975" s="2"/>
      <c r="B6975" s="2"/>
      <c r="C6975" s="2"/>
      <c r="G6975" s="13"/>
      <c r="I6975" s="13"/>
      <c r="J6975" s="13"/>
      <c r="K6975" s="13"/>
      <c r="M6975" s="13"/>
      <c r="N6975" s="13"/>
    </row>
    <row r="6976" spans="1:14" ht="15.75" customHeight="1">
      <c r="A6976" s="2"/>
      <c r="B6976" s="2"/>
      <c r="C6976" s="2"/>
      <c r="G6976" s="13"/>
      <c r="I6976" s="13"/>
      <c r="J6976" s="13"/>
      <c r="K6976" s="13"/>
      <c r="M6976" s="13"/>
      <c r="N6976" s="13"/>
    </row>
    <row r="6977" spans="1:14" ht="15.75" customHeight="1">
      <c r="A6977" s="2"/>
      <c r="B6977" s="2"/>
      <c r="C6977" s="2"/>
      <c r="G6977" s="13"/>
      <c r="I6977" s="13"/>
      <c r="J6977" s="13"/>
      <c r="K6977" s="13"/>
      <c r="M6977" s="13"/>
      <c r="N6977" s="13"/>
    </row>
    <row r="6978" spans="1:14" ht="15.75" customHeight="1">
      <c r="A6978" s="2"/>
      <c r="B6978" s="2"/>
      <c r="C6978" s="2"/>
      <c r="G6978" s="13"/>
      <c r="I6978" s="13"/>
      <c r="J6978" s="13"/>
      <c r="K6978" s="13"/>
      <c r="M6978" s="13"/>
      <c r="N6978" s="13"/>
    </row>
    <row r="6979" spans="1:14" ht="15.75" customHeight="1">
      <c r="A6979" s="2"/>
      <c r="B6979" s="2"/>
      <c r="C6979" s="2"/>
      <c r="G6979" s="13"/>
      <c r="I6979" s="13"/>
      <c r="J6979" s="13"/>
      <c r="K6979" s="13"/>
      <c r="M6979" s="13"/>
      <c r="N6979" s="13"/>
    </row>
    <row r="6980" spans="1:14" ht="15.75" customHeight="1">
      <c r="A6980" s="2"/>
      <c r="B6980" s="2"/>
      <c r="C6980" s="2"/>
      <c r="G6980" s="13"/>
      <c r="I6980" s="13"/>
      <c r="J6980" s="13"/>
      <c r="K6980" s="13"/>
      <c r="M6980" s="13"/>
      <c r="N6980" s="13"/>
    </row>
    <row r="6981" spans="1:14" ht="15.75" customHeight="1">
      <c r="A6981" s="2"/>
      <c r="B6981" s="2"/>
      <c r="C6981" s="2"/>
      <c r="G6981" s="13"/>
      <c r="I6981" s="13"/>
      <c r="J6981" s="13"/>
      <c r="K6981" s="13"/>
      <c r="M6981" s="13"/>
      <c r="N6981" s="13"/>
    </row>
    <row r="6982" spans="1:14" ht="15.75" customHeight="1">
      <c r="A6982" s="2"/>
      <c r="B6982" s="2"/>
      <c r="C6982" s="2"/>
      <c r="G6982" s="13"/>
      <c r="I6982" s="13"/>
      <c r="J6982" s="13"/>
      <c r="K6982" s="13"/>
      <c r="M6982" s="13"/>
      <c r="N6982" s="13"/>
    </row>
    <row r="6983" spans="1:14" ht="15.75" customHeight="1">
      <c r="A6983" s="2"/>
      <c r="B6983" s="2"/>
      <c r="C6983" s="2"/>
      <c r="G6983" s="13"/>
      <c r="I6983" s="13"/>
      <c r="J6983" s="13"/>
      <c r="K6983" s="13"/>
      <c r="M6983" s="13"/>
      <c r="N6983" s="13"/>
    </row>
    <row r="6984" spans="1:14" ht="15.75" customHeight="1">
      <c r="A6984" s="2"/>
      <c r="B6984" s="2"/>
      <c r="C6984" s="2"/>
      <c r="G6984" s="13"/>
      <c r="I6984" s="13"/>
      <c r="J6984" s="13"/>
      <c r="K6984" s="13"/>
      <c r="M6984" s="13"/>
      <c r="N6984" s="13"/>
    </row>
    <row r="6985" spans="1:14" ht="15.75" customHeight="1">
      <c r="A6985" s="2"/>
      <c r="B6985" s="2"/>
      <c r="C6985" s="2"/>
      <c r="G6985" s="13"/>
      <c r="I6985" s="13"/>
      <c r="J6985" s="13"/>
      <c r="K6985" s="13"/>
      <c r="M6985" s="13"/>
      <c r="N6985" s="13"/>
    </row>
    <row r="6986" spans="1:14" ht="15.75" customHeight="1">
      <c r="A6986" s="2"/>
      <c r="B6986" s="2"/>
      <c r="C6986" s="2"/>
      <c r="G6986" s="13"/>
      <c r="I6986" s="13"/>
      <c r="J6986" s="13"/>
      <c r="K6986" s="13"/>
      <c r="M6986" s="13"/>
      <c r="N6986" s="13"/>
    </row>
    <row r="6987" spans="1:14" ht="15.75" customHeight="1">
      <c r="A6987" s="2"/>
      <c r="B6987" s="2"/>
      <c r="C6987" s="2"/>
      <c r="G6987" s="13"/>
      <c r="I6987" s="13"/>
      <c r="J6987" s="13"/>
      <c r="K6987" s="13"/>
      <c r="M6987" s="13"/>
      <c r="N6987" s="13"/>
    </row>
    <row r="6988" spans="1:14" ht="15.75" customHeight="1">
      <c r="A6988" s="2"/>
      <c r="B6988" s="2"/>
      <c r="C6988" s="2"/>
      <c r="G6988" s="13"/>
      <c r="I6988" s="13"/>
      <c r="J6988" s="13"/>
      <c r="K6988" s="13"/>
      <c r="M6988" s="13"/>
      <c r="N6988" s="13"/>
    </row>
    <row r="6989" spans="1:14" ht="15.75" customHeight="1">
      <c r="A6989" s="2"/>
      <c r="B6989" s="2"/>
      <c r="C6989" s="2"/>
      <c r="G6989" s="13"/>
      <c r="I6989" s="13"/>
      <c r="J6989" s="13"/>
      <c r="K6989" s="13"/>
      <c r="M6989" s="13"/>
      <c r="N6989" s="13"/>
    </row>
    <row r="6990" spans="1:14" ht="15.75" customHeight="1">
      <c r="A6990" s="2"/>
      <c r="B6990" s="2"/>
      <c r="C6990" s="2"/>
      <c r="G6990" s="13"/>
      <c r="I6990" s="13"/>
      <c r="J6990" s="13"/>
      <c r="K6990" s="13"/>
      <c r="M6990" s="13"/>
      <c r="N6990" s="13"/>
    </row>
    <row r="6991" spans="1:14" ht="15.75" customHeight="1">
      <c r="A6991" s="2"/>
      <c r="B6991" s="2"/>
      <c r="C6991" s="2"/>
      <c r="G6991" s="13"/>
      <c r="I6991" s="13"/>
      <c r="J6991" s="13"/>
      <c r="K6991" s="13"/>
      <c r="M6991" s="13"/>
      <c r="N6991" s="13"/>
    </row>
    <row r="6992" spans="1:14" ht="15.75" customHeight="1">
      <c r="A6992" s="2"/>
      <c r="B6992" s="2"/>
      <c r="C6992" s="2"/>
      <c r="G6992" s="13"/>
      <c r="I6992" s="13"/>
      <c r="J6992" s="13"/>
      <c r="K6992" s="13"/>
      <c r="M6992" s="13"/>
      <c r="N6992" s="13"/>
    </row>
    <row r="6993" spans="1:14" ht="15.75" customHeight="1">
      <c r="A6993" s="2"/>
      <c r="B6993" s="2"/>
      <c r="C6993" s="2"/>
      <c r="G6993" s="13"/>
      <c r="I6993" s="13"/>
      <c r="J6993" s="13"/>
      <c r="K6993" s="13"/>
      <c r="M6993" s="13"/>
      <c r="N6993" s="13"/>
    </row>
    <row r="6994" spans="1:14" ht="15.75" customHeight="1">
      <c r="A6994" s="2"/>
      <c r="B6994" s="2"/>
      <c r="C6994" s="2"/>
      <c r="G6994" s="13"/>
      <c r="I6994" s="13"/>
      <c r="J6994" s="13"/>
      <c r="K6994" s="13"/>
      <c r="M6994" s="13"/>
      <c r="N6994" s="13"/>
    </row>
    <row r="6995" spans="1:14" ht="15.75" customHeight="1">
      <c r="A6995" s="2"/>
      <c r="B6995" s="2"/>
      <c r="C6995" s="2"/>
      <c r="G6995" s="13"/>
      <c r="I6995" s="13"/>
      <c r="J6995" s="13"/>
      <c r="K6995" s="13"/>
      <c r="M6995" s="13"/>
      <c r="N6995" s="13"/>
    </row>
    <row r="6996" spans="1:14" ht="15.75" customHeight="1">
      <c r="A6996" s="2"/>
      <c r="B6996" s="2"/>
      <c r="C6996" s="2"/>
      <c r="G6996" s="13"/>
      <c r="I6996" s="13"/>
      <c r="J6996" s="13"/>
      <c r="K6996" s="13"/>
      <c r="M6996" s="13"/>
      <c r="N6996" s="13"/>
    </row>
    <row r="6997" spans="1:14" ht="15.75" customHeight="1">
      <c r="A6997" s="2"/>
      <c r="B6997" s="2"/>
      <c r="C6997" s="2"/>
      <c r="G6997" s="13"/>
      <c r="I6997" s="13"/>
      <c r="J6997" s="13"/>
      <c r="K6997" s="13"/>
      <c r="M6997" s="13"/>
      <c r="N6997" s="13"/>
    </row>
    <row r="6998" spans="1:14" ht="15.75" customHeight="1">
      <c r="A6998" s="2"/>
      <c r="B6998" s="2"/>
      <c r="C6998" s="2"/>
      <c r="G6998" s="13"/>
      <c r="I6998" s="13"/>
      <c r="J6998" s="13"/>
      <c r="K6998" s="13"/>
      <c r="M6998" s="13"/>
      <c r="N6998" s="13"/>
    </row>
    <row r="6999" spans="1:14" ht="15.75" customHeight="1">
      <c r="A6999" s="2"/>
      <c r="B6999" s="2"/>
      <c r="C6999" s="2"/>
      <c r="G6999" s="13"/>
      <c r="I6999" s="13"/>
      <c r="J6999" s="13"/>
      <c r="K6999" s="13"/>
      <c r="M6999" s="13"/>
      <c r="N6999" s="13"/>
    </row>
    <row r="7000" spans="1:14" ht="15.75" customHeight="1">
      <c r="A7000" s="2"/>
      <c r="B7000" s="2"/>
      <c r="C7000" s="2"/>
      <c r="G7000" s="13"/>
      <c r="I7000" s="13"/>
      <c r="J7000" s="13"/>
      <c r="K7000" s="13"/>
      <c r="M7000" s="13"/>
      <c r="N7000" s="13"/>
    </row>
    <row r="7001" spans="1:14" ht="15.75" customHeight="1">
      <c r="A7001" s="2"/>
      <c r="B7001" s="2"/>
      <c r="C7001" s="2"/>
      <c r="G7001" s="13"/>
      <c r="I7001" s="13"/>
      <c r="J7001" s="13"/>
      <c r="K7001" s="13"/>
      <c r="M7001" s="13"/>
      <c r="N7001" s="13"/>
    </row>
    <row r="7002" spans="1:14" ht="15.75" customHeight="1">
      <c r="A7002" s="2"/>
      <c r="B7002" s="2"/>
      <c r="C7002" s="2"/>
      <c r="G7002" s="13"/>
      <c r="I7002" s="13"/>
      <c r="J7002" s="13"/>
      <c r="K7002" s="13"/>
      <c r="M7002" s="13"/>
      <c r="N7002" s="13"/>
    </row>
    <row r="7003" spans="1:14" ht="15.75" customHeight="1">
      <c r="A7003" s="2"/>
      <c r="B7003" s="2"/>
      <c r="C7003" s="2"/>
      <c r="G7003" s="13"/>
      <c r="I7003" s="13"/>
      <c r="J7003" s="13"/>
      <c r="K7003" s="13"/>
      <c r="M7003" s="13"/>
      <c r="N7003" s="13"/>
    </row>
    <row r="7004" spans="1:14" ht="15.75" customHeight="1">
      <c r="A7004" s="2"/>
      <c r="B7004" s="2"/>
      <c r="C7004" s="2"/>
      <c r="G7004" s="13"/>
      <c r="I7004" s="13"/>
      <c r="J7004" s="13"/>
      <c r="K7004" s="13"/>
      <c r="M7004" s="13"/>
      <c r="N7004" s="13"/>
    </row>
    <row r="7005" spans="1:14" ht="15.75" customHeight="1">
      <c r="A7005" s="2"/>
      <c r="B7005" s="2"/>
      <c r="C7005" s="2"/>
      <c r="G7005" s="13"/>
      <c r="I7005" s="13"/>
      <c r="J7005" s="13"/>
      <c r="K7005" s="13"/>
      <c r="M7005" s="13"/>
      <c r="N7005" s="13"/>
    </row>
    <row r="7006" spans="1:14" ht="15.75" customHeight="1">
      <c r="A7006" s="2"/>
      <c r="B7006" s="2"/>
      <c r="C7006" s="2"/>
      <c r="G7006" s="13"/>
      <c r="I7006" s="13"/>
      <c r="J7006" s="13"/>
      <c r="K7006" s="13"/>
      <c r="M7006" s="13"/>
      <c r="N7006" s="13"/>
    </row>
    <row r="7007" spans="1:14" ht="15.75" customHeight="1">
      <c r="A7007" s="2"/>
      <c r="B7007" s="2"/>
      <c r="C7007" s="2"/>
      <c r="G7007" s="13"/>
      <c r="I7007" s="13"/>
      <c r="J7007" s="13"/>
      <c r="K7007" s="13"/>
      <c r="M7007" s="13"/>
      <c r="N7007" s="13"/>
    </row>
    <row r="7008" spans="1:14" ht="15.75" customHeight="1">
      <c r="A7008" s="2"/>
      <c r="B7008" s="2"/>
      <c r="C7008" s="2"/>
      <c r="G7008" s="13"/>
      <c r="I7008" s="13"/>
      <c r="J7008" s="13"/>
      <c r="K7008" s="13"/>
      <c r="M7008" s="13"/>
      <c r="N7008" s="13"/>
    </row>
    <row r="7009" spans="1:14" ht="15.75" customHeight="1">
      <c r="A7009" s="2"/>
      <c r="B7009" s="2"/>
      <c r="C7009" s="2"/>
      <c r="G7009" s="13"/>
      <c r="I7009" s="13"/>
      <c r="J7009" s="13"/>
      <c r="K7009" s="13"/>
      <c r="M7009" s="13"/>
      <c r="N7009" s="13"/>
    </row>
    <row r="7010" spans="1:14" ht="15.75" customHeight="1">
      <c r="A7010" s="2"/>
      <c r="B7010" s="2"/>
      <c r="C7010" s="2"/>
      <c r="G7010" s="13"/>
      <c r="I7010" s="13"/>
      <c r="J7010" s="13"/>
      <c r="K7010" s="13"/>
      <c r="M7010" s="13"/>
      <c r="N7010" s="13"/>
    </row>
    <row r="7011" spans="1:14" ht="15.75" customHeight="1">
      <c r="A7011" s="2"/>
      <c r="B7011" s="2"/>
      <c r="C7011" s="2"/>
      <c r="G7011" s="13"/>
      <c r="I7011" s="13"/>
      <c r="J7011" s="13"/>
      <c r="K7011" s="13"/>
      <c r="M7011" s="13"/>
      <c r="N7011" s="13"/>
    </row>
    <row r="7012" spans="1:14" ht="15.75" customHeight="1">
      <c r="A7012" s="2"/>
      <c r="B7012" s="2"/>
      <c r="C7012" s="2"/>
      <c r="G7012" s="13"/>
      <c r="I7012" s="13"/>
      <c r="J7012" s="13"/>
      <c r="K7012" s="13"/>
      <c r="M7012" s="13"/>
      <c r="N7012" s="13"/>
    </row>
    <row r="7013" spans="1:14" ht="15.75" customHeight="1">
      <c r="A7013" s="2"/>
      <c r="B7013" s="2"/>
      <c r="C7013" s="2"/>
      <c r="G7013" s="13"/>
      <c r="I7013" s="13"/>
      <c r="J7013" s="13"/>
      <c r="K7013" s="13"/>
      <c r="M7013" s="13"/>
      <c r="N7013" s="13"/>
    </row>
    <row r="7014" spans="1:14" ht="15.75" customHeight="1">
      <c r="A7014" s="2"/>
      <c r="B7014" s="2"/>
      <c r="C7014" s="2"/>
      <c r="G7014" s="13"/>
      <c r="I7014" s="13"/>
      <c r="J7014" s="13"/>
      <c r="K7014" s="13"/>
      <c r="M7014" s="13"/>
      <c r="N7014" s="13"/>
    </row>
    <row r="7015" spans="1:14" ht="15.75" customHeight="1">
      <c r="A7015" s="2"/>
      <c r="B7015" s="2"/>
      <c r="C7015" s="2"/>
      <c r="G7015" s="13"/>
      <c r="I7015" s="13"/>
      <c r="J7015" s="13"/>
      <c r="K7015" s="13"/>
      <c r="M7015" s="13"/>
      <c r="N7015" s="13"/>
    </row>
    <row r="7016" spans="1:14" ht="15.75" customHeight="1">
      <c r="A7016" s="2"/>
      <c r="B7016" s="2"/>
      <c r="C7016" s="2"/>
      <c r="G7016" s="13"/>
      <c r="I7016" s="13"/>
      <c r="J7016" s="13"/>
      <c r="K7016" s="13"/>
      <c r="M7016" s="13"/>
      <c r="N7016" s="13"/>
    </row>
    <row r="7017" spans="1:14" ht="15.75" customHeight="1">
      <c r="A7017" s="2"/>
      <c r="B7017" s="2"/>
      <c r="C7017" s="2"/>
      <c r="G7017" s="13"/>
      <c r="I7017" s="13"/>
      <c r="J7017" s="13"/>
      <c r="K7017" s="13"/>
      <c r="M7017" s="13"/>
      <c r="N7017" s="13"/>
    </row>
    <row r="7018" spans="1:14" ht="15.75" customHeight="1">
      <c r="A7018" s="2"/>
      <c r="B7018" s="2"/>
      <c r="C7018" s="2"/>
      <c r="G7018" s="13"/>
      <c r="I7018" s="13"/>
      <c r="J7018" s="13"/>
      <c r="K7018" s="13"/>
      <c r="M7018" s="13"/>
      <c r="N7018" s="13"/>
    </row>
    <row r="7019" spans="1:14" ht="15.75" customHeight="1">
      <c r="A7019" s="2"/>
      <c r="B7019" s="2"/>
      <c r="C7019" s="2"/>
      <c r="G7019" s="13"/>
      <c r="I7019" s="13"/>
      <c r="J7019" s="13"/>
      <c r="K7019" s="13"/>
      <c r="M7019" s="13"/>
      <c r="N7019" s="13"/>
    </row>
    <row r="7020" spans="1:14" ht="15.75" customHeight="1">
      <c r="A7020" s="2"/>
      <c r="B7020" s="2"/>
      <c r="C7020" s="2"/>
      <c r="G7020" s="13"/>
      <c r="I7020" s="13"/>
      <c r="J7020" s="13"/>
      <c r="K7020" s="13"/>
      <c r="M7020" s="13"/>
      <c r="N7020" s="13"/>
    </row>
    <row r="7021" spans="1:14" ht="15.75" customHeight="1">
      <c r="A7021" s="2"/>
      <c r="B7021" s="2"/>
      <c r="C7021" s="2"/>
      <c r="G7021" s="13"/>
      <c r="I7021" s="13"/>
      <c r="J7021" s="13"/>
      <c r="K7021" s="13"/>
      <c r="M7021" s="13"/>
      <c r="N7021" s="13"/>
    </row>
    <row r="7022" spans="1:14" ht="15.75" customHeight="1">
      <c r="A7022" s="2"/>
      <c r="B7022" s="2"/>
      <c r="C7022" s="2"/>
      <c r="G7022" s="13"/>
      <c r="I7022" s="13"/>
      <c r="J7022" s="13"/>
      <c r="K7022" s="13"/>
      <c r="M7022" s="13"/>
      <c r="N7022" s="13"/>
    </row>
    <row r="7023" spans="1:14" ht="15.75" customHeight="1">
      <c r="A7023" s="2"/>
      <c r="B7023" s="2"/>
      <c r="C7023" s="2"/>
      <c r="G7023" s="13"/>
      <c r="I7023" s="13"/>
      <c r="J7023" s="13"/>
      <c r="K7023" s="13"/>
      <c r="M7023" s="13"/>
      <c r="N7023" s="13"/>
    </row>
    <row r="7024" spans="1:14" ht="15.75" customHeight="1">
      <c r="A7024" s="2"/>
      <c r="B7024" s="2"/>
      <c r="C7024" s="2"/>
      <c r="G7024" s="13"/>
      <c r="I7024" s="13"/>
      <c r="J7024" s="13"/>
      <c r="K7024" s="13"/>
      <c r="M7024" s="13"/>
      <c r="N7024" s="13"/>
    </row>
    <row r="7025" spans="1:14" ht="15.75" customHeight="1">
      <c r="A7025" s="2"/>
      <c r="B7025" s="2"/>
      <c r="C7025" s="2"/>
      <c r="G7025" s="13"/>
      <c r="I7025" s="13"/>
      <c r="J7025" s="13"/>
      <c r="K7025" s="13"/>
      <c r="M7025" s="13"/>
      <c r="N7025" s="13"/>
    </row>
    <row r="7026" spans="1:14" ht="15.75" customHeight="1">
      <c r="A7026" s="2"/>
      <c r="B7026" s="2"/>
      <c r="C7026" s="2"/>
      <c r="G7026" s="13"/>
      <c r="I7026" s="13"/>
      <c r="J7026" s="13"/>
      <c r="K7026" s="13"/>
      <c r="M7026" s="13"/>
      <c r="N7026" s="13"/>
    </row>
    <row r="7027" spans="1:14" ht="15.75" customHeight="1">
      <c r="A7027" s="2"/>
      <c r="B7027" s="2"/>
      <c r="C7027" s="2"/>
      <c r="G7027" s="13"/>
      <c r="I7027" s="13"/>
      <c r="J7027" s="13"/>
      <c r="K7027" s="13"/>
      <c r="M7027" s="13"/>
      <c r="N7027" s="13"/>
    </row>
    <row r="7028" spans="1:14" ht="15.75" customHeight="1">
      <c r="A7028" s="2"/>
      <c r="B7028" s="2"/>
      <c r="C7028" s="2"/>
      <c r="G7028" s="13"/>
      <c r="I7028" s="13"/>
      <c r="J7028" s="13"/>
      <c r="K7028" s="13"/>
      <c r="M7028" s="13"/>
      <c r="N7028" s="13"/>
    </row>
    <row r="7029" spans="1:14" ht="15.75" customHeight="1">
      <c r="A7029" s="2"/>
      <c r="B7029" s="2"/>
      <c r="C7029" s="2"/>
      <c r="G7029" s="13"/>
      <c r="I7029" s="13"/>
      <c r="J7029" s="13"/>
      <c r="K7029" s="13"/>
      <c r="M7029" s="13"/>
      <c r="N7029" s="13"/>
    </row>
    <row r="7030" spans="1:14" ht="15.75" customHeight="1">
      <c r="A7030" s="2"/>
      <c r="B7030" s="2"/>
      <c r="C7030" s="2"/>
      <c r="G7030" s="13"/>
      <c r="I7030" s="13"/>
      <c r="J7030" s="13"/>
      <c r="K7030" s="13"/>
      <c r="M7030" s="13"/>
      <c r="N7030" s="13"/>
    </row>
    <row r="7031" spans="1:14" ht="15.75" customHeight="1">
      <c r="A7031" s="2"/>
      <c r="B7031" s="2"/>
      <c r="C7031" s="2"/>
      <c r="G7031" s="13"/>
      <c r="I7031" s="13"/>
      <c r="J7031" s="13"/>
      <c r="K7031" s="13"/>
      <c r="M7031" s="13"/>
      <c r="N7031" s="13"/>
    </row>
    <row r="7032" spans="1:14" ht="15.75" customHeight="1">
      <c r="A7032" s="2"/>
      <c r="B7032" s="2"/>
      <c r="C7032" s="2"/>
      <c r="G7032" s="13"/>
      <c r="I7032" s="13"/>
      <c r="J7032" s="13"/>
      <c r="K7032" s="13"/>
      <c r="M7032" s="13"/>
      <c r="N7032" s="13"/>
    </row>
    <row r="7033" spans="1:14" ht="15.75" customHeight="1">
      <c r="A7033" s="2"/>
      <c r="B7033" s="2"/>
      <c r="C7033" s="2"/>
      <c r="G7033" s="13"/>
      <c r="I7033" s="13"/>
      <c r="J7033" s="13"/>
      <c r="K7033" s="13"/>
      <c r="M7033" s="13"/>
      <c r="N7033" s="13"/>
    </row>
    <row r="7034" spans="1:14" ht="15.75" customHeight="1">
      <c r="A7034" s="2"/>
      <c r="B7034" s="2"/>
      <c r="C7034" s="2"/>
      <c r="G7034" s="13"/>
      <c r="I7034" s="13"/>
      <c r="J7034" s="13"/>
      <c r="K7034" s="13"/>
      <c r="M7034" s="13"/>
      <c r="N7034" s="13"/>
    </row>
    <row r="7035" spans="1:14" ht="15.75" customHeight="1">
      <c r="A7035" s="2"/>
      <c r="B7035" s="2"/>
      <c r="C7035" s="2"/>
      <c r="G7035" s="13"/>
      <c r="I7035" s="13"/>
      <c r="J7035" s="13"/>
      <c r="K7035" s="13"/>
      <c r="M7035" s="13"/>
      <c r="N7035" s="13"/>
    </row>
    <row r="7036" spans="1:14" ht="15.75" customHeight="1">
      <c r="A7036" s="2"/>
      <c r="B7036" s="2"/>
      <c r="C7036" s="2"/>
      <c r="G7036" s="13"/>
      <c r="I7036" s="13"/>
      <c r="J7036" s="13"/>
      <c r="K7036" s="13"/>
      <c r="M7036" s="13"/>
      <c r="N7036" s="13"/>
    </row>
    <row r="7037" spans="1:14" ht="15.75" customHeight="1">
      <c r="A7037" s="2"/>
      <c r="B7037" s="2"/>
      <c r="C7037" s="2"/>
      <c r="G7037" s="13"/>
      <c r="I7037" s="13"/>
      <c r="J7037" s="13"/>
      <c r="K7037" s="13"/>
      <c r="M7037" s="13"/>
      <c r="N7037" s="13"/>
    </row>
    <row r="7038" spans="1:14" ht="15.75" customHeight="1">
      <c r="A7038" s="2"/>
      <c r="B7038" s="2"/>
      <c r="C7038" s="2"/>
      <c r="G7038" s="13"/>
      <c r="I7038" s="13"/>
      <c r="J7038" s="13"/>
      <c r="K7038" s="13"/>
      <c r="M7038" s="13"/>
      <c r="N7038" s="13"/>
    </row>
    <row r="7039" spans="1:14" ht="15.75" customHeight="1">
      <c r="A7039" s="2"/>
      <c r="B7039" s="2"/>
      <c r="C7039" s="2"/>
      <c r="G7039" s="13"/>
      <c r="I7039" s="13"/>
      <c r="J7039" s="13"/>
      <c r="K7039" s="13"/>
      <c r="M7039" s="13"/>
      <c r="N7039" s="13"/>
    </row>
    <row r="7040" spans="1:14" ht="15.75" customHeight="1">
      <c r="A7040" s="2"/>
      <c r="B7040" s="2"/>
      <c r="C7040" s="2"/>
      <c r="G7040" s="13"/>
      <c r="I7040" s="13"/>
      <c r="J7040" s="13"/>
      <c r="K7040" s="13"/>
      <c r="M7040" s="13"/>
      <c r="N7040" s="13"/>
    </row>
    <row r="7041" spans="1:14" ht="15.75" customHeight="1">
      <c r="A7041" s="2"/>
      <c r="B7041" s="2"/>
      <c r="C7041" s="2"/>
      <c r="G7041" s="13"/>
      <c r="I7041" s="13"/>
      <c r="J7041" s="13"/>
      <c r="K7041" s="13"/>
      <c r="M7041" s="13"/>
      <c r="N7041" s="13"/>
    </row>
    <row r="7042" spans="1:14" ht="15.75" customHeight="1">
      <c r="A7042" s="2"/>
      <c r="B7042" s="2"/>
      <c r="C7042" s="2"/>
      <c r="G7042" s="13"/>
      <c r="I7042" s="13"/>
      <c r="J7042" s="13"/>
      <c r="K7042" s="13"/>
      <c r="M7042" s="13"/>
      <c r="N7042" s="13"/>
    </row>
    <row r="7043" spans="1:14" ht="15.75" customHeight="1">
      <c r="A7043" s="2"/>
      <c r="B7043" s="2"/>
      <c r="C7043" s="2"/>
      <c r="G7043" s="13"/>
      <c r="I7043" s="13"/>
      <c r="J7043" s="13"/>
      <c r="K7043" s="13"/>
      <c r="M7043" s="13"/>
      <c r="N7043" s="13"/>
    </row>
    <row r="7044" spans="1:14" ht="15.75" customHeight="1">
      <c r="A7044" s="2"/>
      <c r="B7044" s="2"/>
      <c r="C7044" s="2"/>
      <c r="G7044" s="13"/>
      <c r="I7044" s="13"/>
      <c r="J7044" s="13"/>
      <c r="K7044" s="13"/>
      <c r="M7044" s="13"/>
      <c r="N7044" s="13"/>
    </row>
    <row r="7045" spans="1:14" ht="15.75" customHeight="1">
      <c r="A7045" s="2"/>
      <c r="B7045" s="2"/>
      <c r="C7045" s="2"/>
      <c r="G7045" s="13"/>
      <c r="I7045" s="13"/>
      <c r="J7045" s="13"/>
      <c r="K7045" s="13"/>
      <c r="M7045" s="13"/>
      <c r="N7045" s="13"/>
    </row>
    <row r="7046" spans="1:14" ht="15.75" customHeight="1">
      <c r="A7046" s="2"/>
      <c r="B7046" s="2"/>
      <c r="C7046" s="2"/>
      <c r="G7046" s="13"/>
      <c r="I7046" s="13"/>
      <c r="J7046" s="13"/>
      <c r="K7046" s="13"/>
      <c r="M7046" s="13"/>
      <c r="N7046" s="13"/>
    </row>
    <row r="7047" spans="1:14" ht="15.75" customHeight="1">
      <c r="A7047" s="2"/>
      <c r="B7047" s="2"/>
      <c r="C7047" s="2"/>
      <c r="G7047" s="13"/>
      <c r="I7047" s="13"/>
      <c r="J7047" s="13"/>
      <c r="K7047" s="13"/>
      <c r="M7047" s="13"/>
      <c r="N7047" s="13"/>
    </row>
    <row r="7048" spans="1:14" ht="15.75" customHeight="1">
      <c r="A7048" s="2"/>
      <c r="B7048" s="2"/>
      <c r="C7048" s="2"/>
      <c r="G7048" s="13"/>
      <c r="I7048" s="13"/>
      <c r="J7048" s="13"/>
      <c r="K7048" s="13"/>
      <c r="M7048" s="13"/>
      <c r="N7048" s="13"/>
    </row>
    <row r="7049" spans="1:14" ht="15.75" customHeight="1">
      <c r="A7049" s="2"/>
      <c r="B7049" s="2"/>
      <c r="C7049" s="2"/>
      <c r="G7049" s="13"/>
      <c r="I7049" s="13"/>
      <c r="J7049" s="13"/>
      <c r="K7049" s="13"/>
      <c r="M7049" s="13"/>
      <c r="N7049" s="13"/>
    </row>
    <row r="7050" spans="1:14" ht="15.75" customHeight="1">
      <c r="A7050" s="2"/>
      <c r="B7050" s="2"/>
      <c r="C7050" s="2"/>
      <c r="G7050" s="13"/>
      <c r="I7050" s="13"/>
      <c r="J7050" s="13"/>
      <c r="K7050" s="13"/>
      <c r="M7050" s="13"/>
      <c r="N7050" s="13"/>
    </row>
    <row r="7051" spans="1:14" ht="15.75" customHeight="1">
      <c r="A7051" s="2"/>
      <c r="B7051" s="2"/>
      <c r="C7051" s="2"/>
      <c r="G7051" s="13"/>
      <c r="I7051" s="13"/>
      <c r="J7051" s="13"/>
      <c r="K7051" s="13"/>
      <c r="M7051" s="13"/>
      <c r="N7051" s="13"/>
    </row>
    <row r="7052" spans="1:14" ht="15.75" customHeight="1">
      <c r="A7052" s="2"/>
      <c r="B7052" s="2"/>
      <c r="C7052" s="2"/>
      <c r="G7052" s="13"/>
      <c r="I7052" s="13"/>
      <c r="J7052" s="13"/>
      <c r="K7052" s="13"/>
      <c r="M7052" s="13"/>
      <c r="N7052" s="13"/>
    </row>
    <row r="7053" spans="1:14" ht="15.75" customHeight="1">
      <c r="A7053" s="2"/>
      <c r="B7053" s="2"/>
      <c r="C7053" s="2"/>
      <c r="G7053" s="13"/>
      <c r="I7053" s="13"/>
      <c r="J7053" s="13"/>
      <c r="K7053" s="13"/>
      <c r="M7053" s="13"/>
      <c r="N7053" s="13"/>
    </row>
    <row r="7054" spans="1:14" ht="15.75" customHeight="1">
      <c r="A7054" s="2"/>
      <c r="B7054" s="2"/>
      <c r="C7054" s="2"/>
      <c r="G7054" s="13"/>
      <c r="I7054" s="13"/>
      <c r="J7054" s="13"/>
      <c r="K7054" s="13"/>
      <c r="M7054" s="13"/>
      <c r="N7054" s="13"/>
    </row>
    <row r="7055" spans="1:14" ht="15.75" customHeight="1">
      <c r="A7055" s="2"/>
      <c r="B7055" s="2"/>
      <c r="C7055" s="2"/>
      <c r="G7055" s="13"/>
      <c r="I7055" s="13"/>
      <c r="J7055" s="13"/>
      <c r="K7055" s="13"/>
      <c r="M7055" s="13"/>
      <c r="N7055" s="13"/>
    </row>
    <row r="7056" spans="1:14" ht="15.75" customHeight="1">
      <c r="A7056" s="2"/>
      <c r="B7056" s="2"/>
      <c r="C7056" s="2"/>
      <c r="G7056" s="13"/>
      <c r="I7056" s="13"/>
      <c r="J7056" s="13"/>
      <c r="K7056" s="13"/>
      <c r="M7056" s="13"/>
      <c r="N7056" s="13"/>
    </row>
    <row r="7057" spans="1:14" ht="15.75" customHeight="1">
      <c r="A7057" s="2"/>
      <c r="B7057" s="2"/>
      <c r="C7057" s="2"/>
      <c r="G7057" s="13"/>
      <c r="I7057" s="13"/>
      <c r="J7057" s="13"/>
      <c r="K7057" s="13"/>
      <c r="M7057" s="13"/>
      <c r="N7057" s="13"/>
    </row>
    <row r="7058" spans="1:14" ht="15.75" customHeight="1">
      <c r="A7058" s="2"/>
      <c r="B7058" s="2"/>
      <c r="C7058" s="2"/>
      <c r="G7058" s="13"/>
      <c r="I7058" s="13"/>
      <c r="J7058" s="13"/>
      <c r="K7058" s="13"/>
      <c r="M7058" s="13"/>
      <c r="N7058" s="13"/>
    </row>
    <row r="7059" spans="1:14" ht="15.75" customHeight="1">
      <c r="A7059" s="2"/>
      <c r="B7059" s="2"/>
      <c r="C7059" s="2"/>
      <c r="G7059" s="13"/>
      <c r="I7059" s="13"/>
      <c r="J7059" s="13"/>
      <c r="K7059" s="13"/>
      <c r="M7059" s="13"/>
      <c r="N7059" s="13"/>
    </row>
    <row r="7060" spans="1:14" ht="15.75" customHeight="1">
      <c r="A7060" s="2"/>
      <c r="B7060" s="2"/>
      <c r="C7060" s="2"/>
      <c r="G7060" s="13"/>
      <c r="I7060" s="13"/>
      <c r="J7060" s="13"/>
      <c r="K7060" s="13"/>
      <c r="M7060" s="13"/>
      <c r="N7060" s="13"/>
    </row>
    <row r="7061" spans="1:14" ht="15.75" customHeight="1">
      <c r="A7061" s="2"/>
      <c r="B7061" s="2"/>
      <c r="C7061" s="2"/>
      <c r="G7061" s="13"/>
      <c r="I7061" s="13"/>
      <c r="J7061" s="13"/>
      <c r="K7061" s="13"/>
      <c r="M7061" s="13"/>
      <c r="N7061" s="13"/>
    </row>
    <row r="7062" spans="1:14" ht="15.75" customHeight="1">
      <c r="A7062" s="2"/>
      <c r="B7062" s="2"/>
      <c r="C7062" s="2"/>
      <c r="G7062" s="13"/>
      <c r="I7062" s="13"/>
      <c r="J7062" s="13"/>
      <c r="K7062" s="13"/>
      <c r="M7062" s="13"/>
      <c r="N7062" s="13"/>
    </row>
    <row r="7063" spans="1:14" ht="15.75" customHeight="1">
      <c r="A7063" s="2"/>
      <c r="B7063" s="2"/>
      <c r="C7063" s="2"/>
      <c r="G7063" s="13"/>
      <c r="I7063" s="13"/>
      <c r="J7063" s="13"/>
      <c r="K7063" s="13"/>
      <c r="M7063" s="13"/>
      <c r="N7063" s="13"/>
    </row>
    <row r="7064" spans="1:14" ht="15.75" customHeight="1">
      <c r="A7064" s="2"/>
      <c r="B7064" s="2"/>
      <c r="C7064" s="2"/>
      <c r="G7064" s="13"/>
      <c r="I7064" s="13"/>
      <c r="J7064" s="13"/>
      <c r="K7064" s="13"/>
      <c r="M7064" s="13"/>
      <c r="N7064" s="13"/>
    </row>
    <row r="7065" spans="1:14" ht="15.75" customHeight="1">
      <c r="A7065" s="2"/>
      <c r="B7065" s="2"/>
      <c r="C7065" s="2"/>
      <c r="G7065" s="13"/>
      <c r="I7065" s="13"/>
      <c r="J7065" s="13"/>
      <c r="K7065" s="13"/>
      <c r="M7065" s="13"/>
      <c r="N7065" s="13"/>
    </row>
    <row r="7066" spans="1:14" ht="15.75" customHeight="1">
      <c r="A7066" s="2"/>
      <c r="B7066" s="2"/>
      <c r="C7066" s="2"/>
      <c r="G7066" s="13"/>
      <c r="I7066" s="13"/>
      <c r="J7066" s="13"/>
      <c r="K7066" s="13"/>
      <c r="M7066" s="13"/>
      <c r="N7066" s="13"/>
    </row>
    <row r="7067" spans="1:14" ht="15.75" customHeight="1">
      <c r="A7067" s="2"/>
      <c r="B7067" s="2"/>
      <c r="C7067" s="2"/>
      <c r="G7067" s="13"/>
      <c r="I7067" s="13"/>
      <c r="J7067" s="13"/>
      <c r="K7067" s="13"/>
      <c r="M7067" s="13"/>
      <c r="N7067" s="13"/>
    </row>
    <row r="7068" spans="1:14" ht="15.75" customHeight="1">
      <c r="A7068" s="2"/>
      <c r="B7068" s="2"/>
      <c r="C7068" s="2"/>
      <c r="G7068" s="13"/>
      <c r="I7068" s="13"/>
      <c r="J7068" s="13"/>
      <c r="K7068" s="13"/>
      <c r="M7068" s="13"/>
      <c r="N7068" s="13"/>
    </row>
    <row r="7069" spans="1:14" ht="15.75" customHeight="1">
      <c r="A7069" s="2"/>
      <c r="B7069" s="2"/>
      <c r="C7069" s="2"/>
      <c r="G7069" s="13"/>
      <c r="I7069" s="13"/>
      <c r="J7069" s="13"/>
      <c r="K7069" s="13"/>
      <c r="M7069" s="13"/>
      <c r="N7069" s="13"/>
    </row>
    <row r="7070" spans="1:14" ht="15.75" customHeight="1">
      <c r="A7070" s="2"/>
      <c r="B7070" s="2"/>
      <c r="C7070" s="2"/>
      <c r="G7070" s="13"/>
      <c r="I7070" s="13"/>
      <c r="J7070" s="13"/>
      <c r="K7070" s="13"/>
      <c r="M7070" s="13"/>
      <c r="N7070" s="13"/>
    </row>
    <row r="7071" spans="1:14" ht="15.75" customHeight="1">
      <c r="A7071" s="2"/>
      <c r="B7071" s="2"/>
      <c r="C7071" s="2"/>
      <c r="G7071" s="13"/>
      <c r="I7071" s="13"/>
      <c r="J7071" s="13"/>
      <c r="K7071" s="13"/>
      <c r="M7071" s="13"/>
      <c r="N7071" s="13"/>
    </row>
    <row r="7072" spans="1:14" ht="15.75" customHeight="1">
      <c r="A7072" s="2"/>
      <c r="B7072" s="2"/>
      <c r="C7072" s="2"/>
      <c r="G7072" s="13"/>
      <c r="I7072" s="13"/>
      <c r="J7072" s="13"/>
      <c r="K7072" s="13"/>
      <c r="M7072" s="13"/>
      <c r="N7072" s="13"/>
    </row>
    <row r="7073" spans="1:14" ht="15.75" customHeight="1">
      <c r="A7073" s="2"/>
      <c r="B7073" s="2"/>
      <c r="C7073" s="2"/>
      <c r="G7073" s="13"/>
      <c r="I7073" s="13"/>
      <c r="J7073" s="13"/>
      <c r="K7073" s="13"/>
      <c r="M7073" s="13"/>
      <c r="N7073" s="13"/>
    </row>
    <row r="7074" spans="1:14" ht="15.75" customHeight="1">
      <c r="A7074" s="2"/>
      <c r="B7074" s="2"/>
      <c r="C7074" s="2"/>
      <c r="G7074" s="13"/>
      <c r="I7074" s="13"/>
      <c r="J7074" s="13"/>
      <c r="K7074" s="13"/>
      <c r="M7074" s="13"/>
      <c r="N7074" s="13"/>
    </row>
    <row r="7075" spans="1:14" ht="15.75" customHeight="1">
      <c r="A7075" s="2"/>
      <c r="B7075" s="2"/>
      <c r="C7075" s="2"/>
      <c r="G7075" s="13"/>
      <c r="I7075" s="13"/>
      <c r="J7075" s="13"/>
      <c r="K7075" s="13"/>
      <c r="M7075" s="13"/>
      <c r="N7075" s="13"/>
    </row>
    <row r="7076" spans="1:14" ht="15.75" customHeight="1">
      <c r="A7076" s="2"/>
      <c r="B7076" s="2"/>
      <c r="C7076" s="2"/>
      <c r="G7076" s="13"/>
      <c r="I7076" s="13"/>
      <c r="J7076" s="13"/>
      <c r="K7076" s="13"/>
      <c r="M7076" s="13"/>
      <c r="N7076" s="13"/>
    </row>
    <row r="7077" spans="1:14" ht="15.75" customHeight="1">
      <c r="A7077" s="2"/>
      <c r="B7077" s="2"/>
      <c r="C7077" s="2"/>
      <c r="G7077" s="13"/>
      <c r="I7077" s="13"/>
      <c r="J7077" s="13"/>
      <c r="K7077" s="13"/>
      <c r="M7077" s="13"/>
      <c r="N7077" s="13"/>
    </row>
    <row r="7078" spans="1:14" ht="15.75" customHeight="1">
      <c r="A7078" s="2"/>
      <c r="B7078" s="2"/>
      <c r="C7078" s="2"/>
      <c r="G7078" s="13"/>
      <c r="I7078" s="13"/>
      <c r="J7078" s="13"/>
      <c r="K7078" s="13"/>
      <c r="M7078" s="13"/>
      <c r="N7078" s="13"/>
    </row>
    <row r="7079" spans="1:14" ht="15.75" customHeight="1">
      <c r="A7079" s="2"/>
      <c r="B7079" s="2"/>
      <c r="C7079" s="2"/>
      <c r="G7079" s="13"/>
      <c r="I7079" s="13"/>
      <c r="J7079" s="13"/>
      <c r="K7079" s="13"/>
      <c r="M7079" s="13"/>
      <c r="N7079" s="13"/>
    </row>
    <row r="7080" spans="1:14" ht="15.75" customHeight="1">
      <c r="A7080" s="2"/>
      <c r="B7080" s="2"/>
      <c r="C7080" s="2"/>
      <c r="G7080" s="13"/>
      <c r="I7080" s="13"/>
      <c r="J7080" s="13"/>
      <c r="K7080" s="13"/>
      <c r="M7080" s="13"/>
      <c r="N7080" s="13"/>
    </row>
    <row r="7081" spans="1:14" ht="15.75" customHeight="1">
      <c r="A7081" s="2"/>
      <c r="B7081" s="2"/>
      <c r="C7081" s="2"/>
      <c r="G7081" s="13"/>
      <c r="I7081" s="13"/>
      <c r="J7081" s="13"/>
      <c r="K7081" s="13"/>
      <c r="M7081" s="13"/>
      <c r="N7081" s="13"/>
    </row>
    <row r="7082" spans="1:14" ht="15.75" customHeight="1">
      <c r="A7082" s="2"/>
      <c r="B7082" s="2"/>
      <c r="C7082" s="2"/>
      <c r="G7082" s="13"/>
      <c r="I7082" s="13"/>
      <c r="J7082" s="13"/>
      <c r="K7082" s="13"/>
      <c r="M7082" s="13"/>
      <c r="N7082" s="13"/>
    </row>
    <row r="7083" spans="1:14" ht="15.75" customHeight="1">
      <c r="A7083" s="2"/>
      <c r="B7083" s="2"/>
      <c r="C7083" s="2"/>
      <c r="G7083" s="13"/>
      <c r="I7083" s="13"/>
      <c r="J7083" s="13"/>
      <c r="K7083" s="13"/>
      <c r="M7083" s="13"/>
      <c r="N7083" s="13"/>
    </row>
    <row r="7084" spans="1:14" ht="15.75" customHeight="1">
      <c r="A7084" s="2"/>
      <c r="B7084" s="2"/>
      <c r="C7084" s="2"/>
      <c r="G7084" s="13"/>
      <c r="I7084" s="13"/>
      <c r="J7084" s="13"/>
      <c r="K7084" s="13"/>
      <c r="M7084" s="13"/>
      <c r="N7084" s="13"/>
    </row>
    <row r="7085" spans="1:14" ht="15.75" customHeight="1">
      <c r="A7085" s="2"/>
      <c r="B7085" s="2"/>
      <c r="C7085" s="2"/>
      <c r="G7085" s="13"/>
      <c r="I7085" s="13"/>
      <c r="J7085" s="13"/>
      <c r="K7085" s="13"/>
      <c r="M7085" s="13"/>
      <c r="N7085" s="13"/>
    </row>
    <row r="7086" spans="1:14" ht="15.75" customHeight="1">
      <c r="A7086" s="2"/>
      <c r="B7086" s="2"/>
      <c r="C7086" s="2"/>
      <c r="G7086" s="13"/>
      <c r="I7086" s="13"/>
      <c r="J7086" s="13"/>
      <c r="K7086" s="13"/>
      <c r="M7086" s="13"/>
      <c r="N7086" s="13"/>
    </row>
    <row r="7087" spans="1:14" ht="15.75" customHeight="1">
      <c r="A7087" s="2"/>
      <c r="B7087" s="2"/>
      <c r="C7087" s="2"/>
      <c r="G7087" s="13"/>
      <c r="I7087" s="13"/>
      <c r="J7087" s="13"/>
      <c r="K7087" s="13"/>
      <c r="M7087" s="13"/>
      <c r="N7087" s="13"/>
    </row>
    <row r="7088" spans="1:14" ht="15.75" customHeight="1">
      <c r="A7088" s="2"/>
      <c r="B7088" s="2"/>
      <c r="C7088" s="2"/>
      <c r="G7088" s="13"/>
      <c r="I7088" s="13"/>
      <c r="J7088" s="13"/>
      <c r="K7088" s="13"/>
      <c r="M7088" s="13"/>
      <c r="N7088" s="13"/>
    </row>
    <row r="7089" spans="1:14" ht="15.75" customHeight="1">
      <c r="A7089" s="2"/>
      <c r="B7089" s="2"/>
      <c r="C7089" s="2"/>
      <c r="G7089" s="13"/>
      <c r="I7089" s="13"/>
      <c r="J7089" s="13"/>
      <c r="K7089" s="13"/>
      <c r="M7089" s="13"/>
      <c r="N7089" s="13"/>
    </row>
    <row r="7090" spans="1:14" ht="15.75" customHeight="1">
      <c r="A7090" s="2"/>
      <c r="B7090" s="2"/>
      <c r="C7090" s="2"/>
      <c r="G7090" s="13"/>
      <c r="I7090" s="13"/>
      <c r="J7090" s="13"/>
      <c r="K7090" s="13"/>
      <c r="M7090" s="13"/>
      <c r="N7090" s="13"/>
    </row>
    <row r="7091" spans="1:14" ht="15.75" customHeight="1">
      <c r="A7091" s="2"/>
      <c r="B7091" s="2"/>
      <c r="C7091" s="2"/>
      <c r="G7091" s="13"/>
      <c r="I7091" s="13"/>
      <c r="J7091" s="13"/>
      <c r="K7091" s="13"/>
      <c r="M7091" s="13"/>
      <c r="N7091" s="13"/>
    </row>
    <row r="7092" spans="1:14" ht="15.75" customHeight="1">
      <c r="A7092" s="2"/>
      <c r="B7092" s="2"/>
      <c r="C7092" s="2"/>
      <c r="G7092" s="13"/>
      <c r="I7092" s="13"/>
      <c r="J7092" s="13"/>
      <c r="K7092" s="13"/>
      <c r="M7092" s="13"/>
      <c r="N7092" s="13"/>
    </row>
    <row r="7093" spans="1:14" ht="15.75" customHeight="1">
      <c r="A7093" s="2"/>
      <c r="B7093" s="2"/>
      <c r="C7093" s="2"/>
      <c r="G7093" s="13"/>
      <c r="I7093" s="13"/>
      <c r="J7093" s="13"/>
      <c r="K7093" s="13"/>
      <c r="M7093" s="13"/>
      <c r="N7093" s="13"/>
    </row>
    <row r="7094" spans="1:14" ht="15.75" customHeight="1">
      <c r="A7094" s="2"/>
      <c r="B7094" s="2"/>
      <c r="C7094" s="2"/>
      <c r="G7094" s="13"/>
      <c r="I7094" s="13"/>
      <c r="J7094" s="13"/>
      <c r="K7094" s="13"/>
      <c r="M7094" s="13"/>
      <c r="N7094" s="13"/>
    </row>
    <row r="7095" spans="1:14" ht="15.75" customHeight="1">
      <c r="A7095" s="2"/>
      <c r="B7095" s="2"/>
      <c r="C7095" s="2"/>
      <c r="G7095" s="13"/>
      <c r="I7095" s="13"/>
      <c r="J7095" s="13"/>
      <c r="K7095" s="13"/>
      <c r="M7095" s="13"/>
      <c r="N7095" s="13"/>
    </row>
    <row r="7096" spans="1:14" ht="15.75" customHeight="1">
      <c r="A7096" s="2"/>
      <c r="B7096" s="2"/>
      <c r="C7096" s="2"/>
      <c r="G7096" s="13"/>
      <c r="I7096" s="13"/>
      <c r="J7096" s="13"/>
      <c r="K7096" s="13"/>
      <c r="M7096" s="13"/>
      <c r="N7096" s="13"/>
    </row>
    <row r="7097" spans="1:14" ht="15.75" customHeight="1">
      <c r="A7097" s="2"/>
      <c r="B7097" s="2"/>
      <c r="C7097" s="2"/>
      <c r="G7097" s="13"/>
      <c r="I7097" s="13"/>
      <c r="J7097" s="13"/>
      <c r="K7097" s="13"/>
      <c r="M7097" s="13"/>
      <c r="N7097" s="13"/>
    </row>
    <row r="7098" spans="1:14" ht="15.75" customHeight="1">
      <c r="A7098" s="2"/>
      <c r="B7098" s="2"/>
      <c r="C7098" s="2"/>
      <c r="G7098" s="13"/>
      <c r="I7098" s="13"/>
      <c r="J7098" s="13"/>
      <c r="K7098" s="13"/>
      <c r="M7098" s="13"/>
      <c r="N7098" s="13"/>
    </row>
    <row r="7099" spans="1:14" ht="15.75" customHeight="1">
      <c r="A7099" s="2"/>
      <c r="B7099" s="2"/>
      <c r="C7099" s="2"/>
      <c r="G7099" s="13"/>
      <c r="I7099" s="13"/>
      <c r="J7099" s="13"/>
      <c r="K7099" s="13"/>
      <c r="M7099" s="13"/>
      <c r="N7099" s="13"/>
    </row>
    <row r="7100" spans="1:14" ht="15.75" customHeight="1">
      <c r="A7100" s="2"/>
      <c r="B7100" s="2"/>
      <c r="C7100" s="2"/>
      <c r="G7100" s="13"/>
      <c r="I7100" s="13"/>
      <c r="J7100" s="13"/>
      <c r="K7100" s="13"/>
      <c r="M7100" s="13"/>
      <c r="N7100" s="13"/>
    </row>
    <row r="7101" spans="1:14" ht="15.75" customHeight="1">
      <c r="A7101" s="2"/>
      <c r="B7101" s="2"/>
      <c r="C7101" s="2"/>
      <c r="G7101" s="13"/>
      <c r="I7101" s="13"/>
      <c r="J7101" s="13"/>
      <c r="K7101" s="13"/>
      <c r="M7101" s="13"/>
      <c r="N7101" s="13"/>
    </row>
    <row r="7102" spans="1:14" ht="15.75" customHeight="1">
      <c r="A7102" s="2"/>
      <c r="B7102" s="2"/>
      <c r="C7102" s="2"/>
      <c r="G7102" s="13"/>
      <c r="I7102" s="13"/>
      <c r="J7102" s="13"/>
      <c r="K7102" s="13"/>
      <c r="M7102" s="13"/>
      <c r="N7102" s="13"/>
    </row>
    <row r="7103" spans="1:14" ht="15.75" customHeight="1">
      <c r="A7103" s="2"/>
      <c r="B7103" s="2"/>
      <c r="C7103" s="2"/>
      <c r="G7103" s="13"/>
      <c r="I7103" s="13"/>
      <c r="J7103" s="13"/>
      <c r="K7103" s="13"/>
      <c r="M7103" s="13"/>
      <c r="N7103" s="13"/>
    </row>
    <row r="7104" spans="1:14" ht="15.75" customHeight="1">
      <c r="A7104" s="2"/>
      <c r="B7104" s="2"/>
      <c r="C7104" s="2"/>
      <c r="G7104" s="13"/>
      <c r="I7104" s="13"/>
      <c r="J7104" s="13"/>
      <c r="K7104" s="13"/>
      <c r="M7104" s="13"/>
      <c r="N7104" s="13"/>
    </row>
    <row r="7105" spans="1:14" ht="15.75" customHeight="1">
      <c r="A7105" s="2"/>
      <c r="B7105" s="2"/>
      <c r="C7105" s="2"/>
      <c r="G7105" s="13"/>
      <c r="I7105" s="13"/>
      <c r="J7105" s="13"/>
      <c r="K7105" s="13"/>
      <c r="M7105" s="13"/>
      <c r="N7105" s="13"/>
    </row>
    <row r="7106" spans="1:14" ht="15.75" customHeight="1">
      <c r="A7106" s="2"/>
      <c r="B7106" s="2"/>
      <c r="C7106" s="2"/>
      <c r="G7106" s="13"/>
      <c r="I7106" s="13"/>
      <c r="J7106" s="13"/>
      <c r="K7106" s="13"/>
      <c r="M7106" s="13"/>
      <c r="N7106" s="13"/>
    </row>
    <row r="7107" spans="1:14" ht="15.75" customHeight="1">
      <c r="A7107" s="2"/>
      <c r="B7107" s="2"/>
      <c r="C7107" s="2"/>
      <c r="G7107" s="13"/>
      <c r="I7107" s="13"/>
      <c r="J7107" s="13"/>
      <c r="K7107" s="13"/>
      <c r="M7107" s="13"/>
      <c r="N7107" s="13"/>
    </row>
    <row r="7108" spans="1:14" ht="15.75" customHeight="1">
      <c r="A7108" s="2"/>
      <c r="B7108" s="2"/>
      <c r="C7108" s="2"/>
      <c r="G7108" s="13"/>
      <c r="I7108" s="13"/>
      <c r="J7108" s="13"/>
      <c r="K7108" s="13"/>
      <c r="M7108" s="13"/>
      <c r="N7108" s="13"/>
    </row>
    <row r="7109" spans="1:14" ht="15.75" customHeight="1">
      <c r="A7109" s="2"/>
      <c r="B7109" s="2"/>
      <c r="C7109" s="2"/>
      <c r="G7109" s="13"/>
      <c r="I7109" s="13"/>
      <c r="J7109" s="13"/>
      <c r="K7109" s="13"/>
      <c r="M7109" s="13"/>
      <c r="N7109" s="13"/>
    </row>
    <row r="7110" spans="1:14" ht="15.75" customHeight="1">
      <c r="A7110" s="2"/>
      <c r="B7110" s="2"/>
      <c r="C7110" s="2"/>
      <c r="G7110" s="13"/>
      <c r="I7110" s="13"/>
      <c r="J7110" s="13"/>
      <c r="K7110" s="13"/>
      <c r="M7110" s="13"/>
      <c r="N7110" s="13"/>
    </row>
    <row r="7111" spans="1:14" ht="15.75" customHeight="1">
      <c r="A7111" s="2"/>
      <c r="B7111" s="2"/>
      <c r="C7111" s="2"/>
      <c r="G7111" s="13"/>
      <c r="I7111" s="13"/>
      <c r="J7111" s="13"/>
      <c r="K7111" s="13"/>
      <c r="M7111" s="13"/>
      <c r="N7111" s="13"/>
    </row>
    <row r="7112" spans="1:14" ht="15.75" customHeight="1">
      <c r="A7112" s="2"/>
      <c r="B7112" s="2"/>
      <c r="C7112" s="2"/>
      <c r="G7112" s="13"/>
      <c r="I7112" s="13"/>
      <c r="J7112" s="13"/>
      <c r="K7112" s="13"/>
      <c r="M7112" s="13"/>
      <c r="N7112" s="13"/>
    </row>
    <row r="7113" spans="1:14" ht="15.75" customHeight="1">
      <c r="A7113" s="2"/>
      <c r="B7113" s="2"/>
      <c r="C7113" s="2"/>
      <c r="G7113" s="13"/>
      <c r="I7113" s="13"/>
      <c r="J7113" s="13"/>
      <c r="K7113" s="13"/>
      <c r="M7113" s="13"/>
      <c r="N7113" s="13"/>
    </row>
    <row r="7114" spans="1:14" ht="15.75" customHeight="1">
      <c r="A7114" s="2"/>
      <c r="B7114" s="2"/>
      <c r="C7114" s="2"/>
      <c r="G7114" s="13"/>
      <c r="I7114" s="13"/>
      <c r="J7114" s="13"/>
      <c r="K7114" s="13"/>
      <c r="M7114" s="13"/>
      <c r="N7114" s="13"/>
    </row>
    <row r="7115" spans="1:14" ht="15.75" customHeight="1">
      <c r="A7115" s="2"/>
      <c r="B7115" s="2"/>
      <c r="C7115" s="2"/>
      <c r="G7115" s="13"/>
      <c r="I7115" s="13"/>
      <c r="J7115" s="13"/>
      <c r="K7115" s="13"/>
      <c r="M7115" s="13"/>
      <c r="N7115" s="13"/>
    </row>
    <row r="7116" spans="1:14" ht="15.75" customHeight="1">
      <c r="A7116" s="2"/>
      <c r="B7116" s="2"/>
      <c r="C7116" s="2"/>
      <c r="G7116" s="13"/>
      <c r="I7116" s="13"/>
      <c r="J7116" s="13"/>
      <c r="K7116" s="13"/>
      <c r="M7116" s="13"/>
      <c r="N7116" s="13"/>
    </row>
    <row r="7117" spans="1:14" ht="15.75" customHeight="1">
      <c r="A7117" s="2"/>
      <c r="B7117" s="2"/>
      <c r="C7117" s="2"/>
      <c r="G7117" s="13"/>
      <c r="I7117" s="13"/>
      <c r="J7117" s="13"/>
      <c r="K7117" s="13"/>
      <c r="M7117" s="13"/>
      <c r="N7117" s="13"/>
    </row>
    <row r="7118" spans="1:14" ht="15.75" customHeight="1">
      <c r="A7118" s="2"/>
      <c r="B7118" s="2"/>
      <c r="C7118" s="2"/>
      <c r="G7118" s="13"/>
      <c r="I7118" s="13"/>
      <c r="J7118" s="13"/>
      <c r="K7118" s="13"/>
      <c r="M7118" s="13"/>
      <c r="N7118" s="13"/>
    </row>
    <row r="7119" spans="1:14" ht="15.75" customHeight="1">
      <c r="A7119" s="2"/>
      <c r="B7119" s="2"/>
      <c r="C7119" s="2"/>
      <c r="G7119" s="13"/>
      <c r="I7119" s="13"/>
      <c r="J7119" s="13"/>
      <c r="K7119" s="13"/>
      <c r="M7119" s="13"/>
      <c r="N7119" s="13"/>
    </row>
    <row r="7120" spans="1:14" ht="15.75" customHeight="1">
      <c r="A7120" s="2"/>
      <c r="B7120" s="2"/>
      <c r="C7120" s="2"/>
      <c r="G7120" s="13"/>
      <c r="I7120" s="13"/>
      <c r="J7120" s="13"/>
      <c r="K7120" s="13"/>
      <c r="M7120" s="13"/>
      <c r="N7120" s="13"/>
    </row>
    <row r="7121" spans="1:14" ht="15.75" customHeight="1">
      <c r="A7121" s="2"/>
      <c r="B7121" s="2"/>
      <c r="C7121" s="2"/>
      <c r="G7121" s="13"/>
      <c r="I7121" s="13"/>
      <c r="J7121" s="13"/>
      <c r="K7121" s="13"/>
      <c r="M7121" s="13"/>
      <c r="N7121" s="13"/>
    </row>
    <row r="7122" spans="1:14" ht="15.75" customHeight="1">
      <c r="A7122" s="2"/>
      <c r="B7122" s="2"/>
      <c r="C7122" s="2"/>
      <c r="G7122" s="13"/>
      <c r="I7122" s="13"/>
      <c r="J7122" s="13"/>
      <c r="K7122" s="13"/>
      <c r="M7122" s="13"/>
      <c r="N7122" s="13"/>
    </row>
    <row r="7123" spans="1:14" ht="15.75" customHeight="1">
      <c r="A7123" s="2"/>
      <c r="B7123" s="2"/>
      <c r="C7123" s="2"/>
      <c r="G7123" s="13"/>
      <c r="I7123" s="13"/>
      <c r="J7123" s="13"/>
      <c r="K7123" s="13"/>
      <c r="M7123" s="13"/>
      <c r="N7123" s="13"/>
    </row>
    <row r="7124" spans="1:14" ht="15.75" customHeight="1">
      <c r="A7124" s="2"/>
      <c r="B7124" s="2"/>
      <c r="C7124" s="2"/>
      <c r="G7124" s="13"/>
      <c r="I7124" s="13"/>
      <c r="J7124" s="13"/>
      <c r="K7124" s="13"/>
      <c r="M7124" s="13"/>
      <c r="N7124" s="13"/>
    </row>
    <row r="7125" spans="1:14" ht="15.75" customHeight="1">
      <c r="A7125" s="2"/>
      <c r="B7125" s="2"/>
      <c r="C7125" s="2"/>
      <c r="G7125" s="13"/>
      <c r="I7125" s="13"/>
      <c r="J7125" s="13"/>
      <c r="K7125" s="13"/>
      <c r="M7125" s="13"/>
      <c r="N7125" s="13"/>
    </row>
    <row r="7126" spans="1:14" ht="15.75" customHeight="1">
      <c r="A7126" s="2"/>
      <c r="B7126" s="2"/>
      <c r="C7126" s="2"/>
      <c r="G7126" s="13"/>
      <c r="I7126" s="13"/>
      <c r="J7126" s="13"/>
      <c r="K7126" s="13"/>
      <c r="M7126" s="13"/>
      <c r="N7126" s="13"/>
    </row>
    <row r="7127" spans="1:14" ht="15.75" customHeight="1">
      <c r="A7127" s="2"/>
      <c r="B7127" s="2"/>
      <c r="C7127" s="2"/>
      <c r="G7127" s="13"/>
      <c r="I7127" s="13"/>
      <c r="J7127" s="13"/>
      <c r="K7127" s="13"/>
      <c r="M7127" s="13"/>
      <c r="N7127" s="13"/>
    </row>
    <row r="7128" spans="1:14" ht="15.75" customHeight="1">
      <c r="A7128" s="2"/>
      <c r="B7128" s="2"/>
      <c r="C7128" s="2"/>
      <c r="G7128" s="13"/>
      <c r="I7128" s="13"/>
      <c r="J7128" s="13"/>
      <c r="K7128" s="13"/>
      <c r="M7128" s="13"/>
      <c r="N7128" s="13"/>
    </row>
    <row r="7129" spans="1:14" ht="15.75" customHeight="1">
      <c r="A7129" s="2"/>
      <c r="B7129" s="2"/>
      <c r="C7129" s="2"/>
      <c r="G7129" s="13"/>
      <c r="I7129" s="13"/>
      <c r="J7129" s="13"/>
      <c r="K7129" s="13"/>
      <c r="M7129" s="13"/>
      <c r="N7129" s="13"/>
    </row>
    <row r="7130" spans="1:14" ht="15.75" customHeight="1">
      <c r="A7130" s="2"/>
      <c r="B7130" s="2"/>
      <c r="C7130" s="2"/>
      <c r="G7130" s="13"/>
      <c r="I7130" s="13"/>
      <c r="J7130" s="13"/>
      <c r="K7130" s="13"/>
      <c r="M7130" s="13"/>
      <c r="N7130" s="13"/>
    </row>
    <row r="7131" spans="1:14" ht="15.75" customHeight="1">
      <c r="A7131" s="2"/>
      <c r="B7131" s="2"/>
      <c r="C7131" s="2"/>
      <c r="G7131" s="13"/>
      <c r="I7131" s="13"/>
      <c r="J7131" s="13"/>
      <c r="K7131" s="13"/>
      <c r="M7131" s="13"/>
      <c r="N7131" s="13"/>
    </row>
    <row r="7132" spans="1:14" ht="15.75" customHeight="1">
      <c r="A7132" s="2"/>
      <c r="B7132" s="2"/>
      <c r="C7132" s="2"/>
      <c r="G7132" s="13"/>
      <c r="I7132" s="13"/>
      <c r="J7132" s="13"/>
      <c r="K7132" s="13"/>
      <c r="M7132" s="13"/>
      <c r="N7132" s="13"/>
    </row>
    <row r="7133" spans="1:14" ht="15.75" customHeight="1">
      <c r="A7133" s="2"/>
      <c r="B7133" s="2"/>
      <c r="C7133" s="2"/>
      <c r="G7133" s="13"/>
      <c r="I7133" s="13"/>
      <c r="J7133" s="13"/>
      <c r="K7133" s="13"/>
      <c r="M7133" s="13"/>
      <c r="N7133" s="13"/>
    </row>
    <row r="7134" spans="1:14" ht="15.75" customHeight="1">
      <c r="A7134" s="2"/>
      <c r="B7134" s="2"/>
      <c r="C7134" s="2"/>
      <c r="G7134" s="13"/>
      <c r="I7134" s="13"/>
      <c r="J7134" s="13"/>
      <c r="K7134" s="13"/>
      <c r="M7134" s="13"/>
      <c r="N7134" s="13"/>
    </row>
    <row r="7135" spans="1:14" ht="15.75" customHeight="1">
      <c r="A7135" s="2"/>
      <c r="B7135" s="2"/>
      <c r="C7135" s="2"/>
      <c r="G7135" s="13"/>
      <c r="I7135" s="13"/>
      <c r="J7135" s="13"/>
      <c r="K7135" s="13"/>
      <c r="M7135" s="13"/>
      <c r="N7135" s="13"/>
    </row>
    <row r="7136" spans="1:14" ht="15.75" customHeight="1">
      <c r="A7136" s="2"/>
      <c r="B7136" s="2"/>
      <c r="C7136" s="2"/>
      <c r="G7136" s="13"/>
      <c r="I7136" s="13"/>
      <c r="J7136" s="13"/>
      <c r="K7136" s="13"/>
      <c r="M7136" s="13"/>
      <c r="N7136" s="13"/>
    </row>
    <row r="7137" spans="1:14" ht="15.75" customHeight="1">
      <c r="A7137" s="2"/>
      <c r="B7137" s="2"/>
      <c r="C7137" s="2"/>
      <c r="G7137" s="13"/>
      <c r="I7137" s="13"/>
      <c r="J7137" s="13"/>
      <c r="K7137" s="13"/>
      <c r="M7137" s="13"/>
      <c r="N7137" s="13"/>
    </row>
    <row r="7138" spans="1:14" ht="15.75" customHeight="1">
      <c r="A7138" s="2"/>
      <c r="B7138" s="2"/>
      <c r="C7138" s="2"/>
      <c r="G7138" s="13"/>
      <c r="I7138" s="13"/>
      <c r="J7138" s="13"/>
      <c r="K7138" s="13"/>
      <c r="M7138" s="13"/>
      <c r="N7138" s="13"/>
    </row>
    <row r="7139" spans="1:14" ht="15.75" customHeight="1">
      <c r="A7139" s="2"/>
      <c r="B7139" s="2"/>
      <c r="C7139" s="2"/>
      <c r="G7139" s="13"/>
      <c r="I7139" s="13"/>
      <c r="J7139" s="13"/>
      <c r="K7139" s="13"/>
      <c r="M7139" s="13"/>
      <c r="N7139" s="13"/>
    </row>
    <row r="7140" spans="1:14" ht="15.75" customHeight="1">
      <c r="A7140" s="2"/>
      <c r="B7140" s="2"/>
      <c r="C7140" s="2"/>
      <c r="G7140" s="13"/>
      <c r="I7140" s="13"/>
      <c r="J7140" s="13"/>
      <c r="K7140" s="13"/>
      <c r="M7140" s="13"/>
      <c r="N7140" s="13"/>
    </row>
    <row r="7141" spans="1:14" ht="15.75" customHeight="1">
      <c r="A7141" s="2"/>
      <c r="B7141" s="2"/>
      <c r="C7141" s="2"/>
      <c r="G7141" s="13"/>
      <c r="I7141" s="13"/>
      <c r="J7141" s="13"/>
      <c r="K7141" s="13"/>
      <c r="M7141" s="13"/>
      <c r="N7141" s="13"/>
    </row>
    <row r="7142" spans="1:14" ht="15.75" customHeight="1">
      <c r="A7142" s="2"/>
      <c r="B7142" s="2"/>
      <c r="C7142" s="2"/>
      <c r="G7142" s="13"/>
      <c r="I7142" s="13"/>
      <c r="J7142" s="13"/>
      <c r="K7142" s="13"/>
      <c r="M7142" s="13"/>
      <c r="N7142" s="13"/>
    </row>
    <row r="7143" spans="1:14" ht="15.75" customHeight="1">
      <c r="A7143" s="2"/>
      <c r="B7143" s="2"/>
      <c r="C7143" s="2"/>
      <c r="G7143" s="13"/>
      <c r="I7143" s="13"/>
      <c r="J7143" s="13"/>
      <c r="K7143" s="13"/>
      <c r="M7143" s="13"/>
      <c r="N7143" s="13"/>
    </row>
    <row r="7144" spans="1:14" ht="15.75" customHeight="1">
      <c r="A7144" s="2"/>
      <c r="B7144" s="2"/>
      <c r="C7144" s="2"/>
      <c r="G7144" s="13"/>
      <c r="I7144" s="13"/>
      <c r="J7144" s="13"/>
      <c r="K7144" s="13"/>
      <c r="M7144" s="13"/>
      <c r="N7144" s="13"/>
    </row>
    <row r="7145" spans="1:14" ht="15.75" customHeight="1">
      <c r="A7145" s="2"/>
      <c r="B7145" s="2"/>
      <c r="C7145" s="2"/>
      <c r="G7145" s="13"/>
      <c r="I7145" s="13"/>
      <c r="J7145" s="13"/>
      <c r="K7145" s="13"/>
      <c r="M7145" s="13"/>
      <c r="N7145" s="13"/>
    </row>
    <row r="7146" spans="1:14" ht="15.75" customHeight="1">
      <c r="A7146" s="2"/>
      <c r="B7146" s="2"/>
      <c r="C7146" s="2"/>
      <c r="G7146" s="13"/>
      <c r="I7146" s="13"/>
      <c r="J7146" s="13"/>
      <c r="K7146" s="13"/>
      <c r="M7146" s="13"/>
      <c r="N7146" s="13"/>
    </row>
    <row r="7147" spans="1:14" ht="15.75" customHeight="1">
      <c r="A7147" s="2"/>
      <c r="B7147" s="2"/>
      <c r="C7147" s="2"/>
      <c r="G7147" s="13"/>
      <c r="I7147" s="13"/>
      <c r="J7147" s="13"/>
      <c r="K7147" s="13"/>
      <c r="M7147" s="13"/>
      <c r="N7147" s="13"/>
    </row>
    <row r="7148" spans="1:14" ht="15.75" customHeight="1">
      <c r="A7148" s="2"/>
      <c r="B7148" s="2"/>
      <c r="C7148" s="2"/>
      <c r="G7148" s="13"/>
      <c r="I7148" s="13"/>
      <c r="J7148" s="13"/>
      <c r="K7148" s="13"/>
      <c r="M7148" s="13"/>
      <c r="N7148" s="13"/>
    </row>
    <row r="7149" spans="1:14" ht="15.75" customHeight="1">
      <c r="A7149" s="2"/>
      <c r="B7149" s="2"/>
      <c r="C7149" s="2"/>
      <c r="G7149" s="13"/>
      <c r="I7149" s="13"/>
      <c r="J7149" s="13"/>
      <c r="K7149" s="13"/>
      <c r="M7149" s="13"/>
      <c r="N7149" s="13"/>
    </row>
    <row r="7150" spans="1:14" ht="15.75" customHeight="1">
      <c r="A7150" s="2"/>
      <c r="B7150" s="2"/>
      <c r="C7150" s="2"/>
      <c r="G7150" s="13"/>
      <c r="I7150" s="13"/>
      <c r="J7150" s="13"/>
      <c r="K7150" s="13"/>
      <c r="M7150" s="13"/>
      <c r="N7150" s="13"/>
    </row>
    <row r="7151" spans="1:14" ht="15.75" customHeight="1">
      <c r="A7151" s="2"/>
      <c r="B7151" s="2"/>
      <c r="C7151" s="2"/>
      <c r="G7151" s="13"/>
      <c r="I7151" s="13"/>
      <c r="J7151" s="13"/>
      <c r="K7151" s="13"/>
      <c r="M7151" s="13"/>
      <c r="N7151" s="13"/>
    </row>
    <row r="7152" spans="1:14" ht="15.75" customHeight="1">
      <c r="A7152" s="2"/>
      <c r="B7152" s="2"/>
      <c r="C7152" s="2"/>
      <c r="G7152" s="13"/>
      <c r="I7152" s="13"/>
      <c r="J7152" s="13"/>
      <c r="K7152" s="13"/>
      <c r="M7152" s="13"/>
      <c r="N7152" s="13"/>
    </row>
    <row r="7153" spans="1:14" ht="15.75" customHeight="1">
      <c r="A7153" s="2"/>
      <c r="B7153" s="2"/>
      <c r="C7153" s="2"/>
      <c r="G7153" s="13"/>
      <c r="I7153" s="13"/>
      <c r="J7153" s="13"/>
      <c r="K7153" s="13"/>
      <c r="M7153" s="13"/>
      <c r="N7153" s="13"/>
    </row>
    <row r="7154" spans="1:14" ht="15.75" customHeight="1">
      <c r="A7154" s="2"/>
      <c r="B7154" s="2"/>
      <c r="C7154" s="2"/>
      <c r="G7154" s="13"/>
      <c r="I7154" s="13"/>
      <c r="J7154" s="13"/>
      <c r="K7154" s="13"/>
      <c r="M7154" s="13"/>
      <c r="N7154" s="13"/>
    </row>
    <row r="7155" spans="1:14" ht="15.75" customHeight="1">
      <c r="A7155" s="2"/>
      <c r="B7155" s="2"/>
      <c r="C7155" s="2"/>
      <c r="G7155" s="13"/>
      <c r="I7155" s="13"/>
      <c r="J7155" s="13"/>
      <c r="K7155" s="13"/>
      <c r="M7155" s="13"/>
      <c r="N7155" s="13"/>
    </row>
    <row r="7156" spans="1:14" ht="15.75" customHeight="1">
      <c r="A7156" s="2"/>
      <c r="B7156" s="2"/>
      <c r="C7156" s="2"/>
      <c r="G7156" s="13"/>
      <c r="I7156" s="13"/>
      <c r="J7156" s="13"/>
      <c r="K7156" s="13"/>
      <c r="M7156" s="13"/>
      <c r="N7156" s="13"/>
    </row>
    <row r="7157" spans="1:14" ht="15.75" customHeight="1">
      <c r="A7157" s="2"/>
      <c r="B7157" s="2"/>
      <c r="C7157" s="2"/>
      <c r="G7157" s="13"/>
      <c r="I7157" s="13"/>
      <c r="J7157" s="13"/>
      <c r="K7157" s="13"/>
      <c r="M7157" s="13"/>
      <c r="N7157" s="13"/>
    </row>
    <row r="7158" spans="1:14" ht="15.75" customHeight="1">
      <c r="A7158" s="2"/>
      <c r="B7158" s="2"/>
      <c r="C7158" s="2"/>
      <c r="G7158" s="13"/>
      <c r="I7158" s="13"/>
      <c r="J7158" s="13"/>
      <c r="K7158" s="13"/>
      <c r="M7158" s="13"/>
      <c r="N7158" s="13"/>
    </row>
    <row r="7159" spans="1:14" ht="15.75" customHeight="1">
      <c r="A7159" s="2"/>
      <c r="B7159" s="2"/>
      <c r="C7159" s="2"/>
      <c r="G7159" s="13"/>
      <c r="I7159" s="13"/>
      <c r="J7159" s="13"/>
      <c r="K7159" s="13"/>
      <c r="M7159" s="13"/>
      <c r="N7159" s="13"/>
    </row>
    <row r="7160" spans="1:14" ht="15.75" customHeight="1">
      <c r="A7160" s="2"/>
      <c r="B7160" s="2"/>
      <c r="C7160" s="2"/>
      <c r="G7160" s="13"/>
      <c r="I7160" s="13"/>
      <c r="J7160" s="13"/>
      <c r="K7160" s="13"/>
      <c r="M7160" s="13"/>
      <c r="N7160" s="13"/>
    </row>
    <row r="7161" spans="1:14" ht="15.75" customHeight="1">
      <c r="A7161" s="2"/>
      <c r="B7161" s="2"/>
      <c r="C7161" s="2"/>
      <c r="G7161" s="13"/>
      <c r="I7161" s="13"/>
      <c r="J7161" s="13"/>
      <c r="K7161" s="13"/>
      <c r="M7161" s="13"/>
      <c r="N7161" s="13"/>
    </row>
    <row r="7162" spans="1:14" ht="15.75" customHeight="1">
      <c r="A7162" s="2"/>
      <c r="B7162" s="2"/>
      <c r="C7162" s="2"/>
      <c r="G7162" s="13"/>
      <c r="I7162" s="13"/>
      <c r="J7162" s="13"/>
      <c r="K7162" s="13"/>
      <c r="M7162" s="13"/>
      <c r="N7162" s="13"/>
    </row>
    <row r="7163" spans="1:14" ht="15.75" customHeight="1">
      <c r="A7163" s="2"/>
      <c r="B7163" s="2"/>
      <c r="C7163" s="2"/>
      <c r="G7163" s="13"/>
      <c r="I7163" s="13"/>
      <c r="J7163" s="13"/>
      <c r="K7163" s="13"/>
      <c r="M7163" s="13"/>
      <c r="N7163" s="13"/>
    </row>
    <row r="7164" spans="1:14" ht="15.75" customHeight="1">
      <c r="A7164" s="2"/>
      <c r="B7164" s="2"/>
      <c r="C7164" s="2"/>
      <c r="G7164" s="13"/>
      <c r="I7164" s="13"/>
      <c r="J7164" s="13"/>
      <c r="K7164" s="13"/>
      <c r="M7164" s="13"/>
      <c r="N7164" s="13"/>
    </row>
    <row r="7165" spans="1:14" ht="15.75" customHeight="1">
      <c r="A7165" s="2"/>
      <c r="B7165" s="2"/>
      <c r="C7165" s="2"/>
      <c r="G7165" s="13"/>
      <c r="I7165" s="13"/>
      <c r="J7165" s="13"/>
      <c r="K7165" s="13"/>
      <c r="M7165" s="13"/>
      <c r="N7165" s="13"/>
    </row>
    <row r="7166" spans="1:14" ht="15.75" customHeight="1">
      <c r="A7166" s="2"/>
      <c r="B7166" s="2"/>
      <c r="C7166" s="2"/>
      <c r="G7166" s="13"/>
      <c r="I7166" s="13"/>
      <c r="J7166" s="13"/>
      <c r="K7166" s="13"/>
      <c r="M7166" s="13"/>
      <c r="N7166" s="13"/>
    </row>
    <row r="7167" spans="1:14" ht="15.75" customHeight="1">
      <c r="A7167" s="2"/>
      <c r="B7167" s="2"/>
      <c r="C7167" s="2"/>
      <c r="G7167" s="13"/>
      <c r="I7167" s="13"/>
      <c r="J7167" s="13"/>
      <c r="K7167" s="13"/>
      <c r="M7167" s="13"/>
      <c r="N7167" s="13"/>
    </row>
    <row r="7168" spans="1:14" ht="15.75" customHeight="1">
      <c r="A7168" s="2"/>
      <c r="B7168" s="2"/>
      <c r="C7168" s="2"/>
      <c r="G7168" s="13"/>
      <c r="I7168" s="13"/>
      <c r="J7168" s="13"/>
      <c r="K7168" s="13"/>
      <c r="M7168" s="13"/>
      <c r="N7168" s="13"/>
    </row>
    <row r="7169" spans="1:14" ht="15.75" customHeight="1">
      <c r="A7169" s="2"/>
      <c r="B7169" s="2"/>
      <c r="C7169" s="2"/>
      <c r="G7169" s="13"/>
      <c r="I7169" s="13"/>
      <c r="J7169" s="13"/>
      <c r="K7169" s="13"/>
      <c r="M7169" s="13"/>
      <c r="N7169" s="13"/>
    </row>
    <row r="7170" spans="1:14" ht="15.75" customHeight="1">
      <c r="A7170" s="2"/>
      <c r="B7170" s="2"/>
      <c r="C7170" s="2"/>
      <c r="G7170" s="13"/>
      <c r="I7170" s="13"/>
      <c r="J7170" s="13"/>
      <c r="K7170" s="13"/>
      <c r="M7170" s="13"/>
      <c r="N7170" s="13"/>
    </row>
    <row r="7171" spans="1:14" ht="15.75" customHeight="1">
      <c r="A7171" s="2"/>
      <c r="B7171" s="2"/>
      <c r="C7171" s="2"/>
      <c r="G7171" s="13"/>
      <c r="I7171" s="13"/>
      <c r="J7171" s="13"/>
      <c r="K7171" s="13"/>
      <c r="M7171" s="13"/>
      <c r="N7171" s="13"/>
    </row>
    <row r="7172" spans="1:14" ht="15.75" customHeight="1">
      <c r="A7172" s="2"/>
      <c r="B7172" s="2"/>
      <c r="C7172" s="2"/>
      <c r="G7172" s="13"/>
      <c r="I7172" s="13"/>
      <c r="J7172" s="13"/>
      <c r="K7172" s="13"/>
      <c r="M7172" s="13"/>
      <c r="N7172" s="13"/>
    </row>
    <row r="7173" spans="1:14" ht="15.75" customHeight="1">
      <c r="A7173" s="2"/>
      <c r="B7173" s="2"/>
      <c r="C7173" s="2"/>
      <c r="G7173" s="13"/>
      <c r="I7173" s="13"/>
      <c r="J7173" s="13"/>
      <c r="K7173" s="13"/>
      <c r="M7173" s="13"/>
      <c r="N7173" s="13"/>
    </row>
    <row r="7174" spans="1:14" ht="15.75" customHeight="1">
      <c r="A7174" s="2"/>
      <c r="B7174" s="2"/>
      <c r="C7174" s="2"/>
      <c r="G7174" s="13"/>
      <c r="I7174" s="13"/>
      <c r="J7174" s="13"/>
      <c r="K7174" s="13"/>
      <c r="M7174" s="13"/>
      <c r="N7174" s="13"/>
    </row>
    <row r="7175" spans="1:14" ht="15.75" customHeight="1">
      <c r="A7175" s="2"/>
      <c r="B7175" s="2"/>
      <c r="C7175" s="2"/>
      <c r="G7175" s="13"/>
      <c r="I7175" s="13"/>
      <c r="J7175" s="13"/>
      <c r="K7175" s="13"/>
      <c r="M7175" s="13"/>
      <c r="N7175" s="13"/>
    </row>
    <row r="7176" spans="1:14" ht="15.75" customHeight="1">
      <c r="A7176" s="2"/>
      <c r="B7176" s="2"/>
      <c r="C7176" s="2"/>
      <c r="G7176" s="13"/>
      <c r="I7176" s="13"/>
      <c r="J7176" s="13"/>
      <c r="K7176" s="13"/>
      <c r="M7176" s="13"/>
      <c r="N7176" s="13"/>
    </row>
    <row r="7177" spans="1:14" ht="15.75" customHeight="1">
      <c r="A7177" s="2"/>
      <c r="B7177" s="2"/>
      <c r="C7177" s="2"/>
      <c r="G7177" s="13"/>
      <c r="I7177" s="13"/>
      <c r="J7177" s="13"/>
      <c r="K7177" s="13"/>
      <c r="M7177" s="13"/>
      <c r="N7177" s="13"/>
    </row>
    <row r="7178" spans="1:14" ht="15.75" customHeight="1">
      <c r="A7178" s="2"/>
      <c r="B7178" s="2"/>
      <c r="C7178" s="2"/>
      <c r="G7178" s="13"/>
      <c r="I7178" s="13"/>
      <c r="J7178" s="13"/>
      <c r="K7178" s="13"/>
      <c r="M7178" s="13"/>
      <c r="N7178" s="13"/>
    </row>
    <row r="7179" spans="1:14" ht="15.75" customHeight="1">
      <c r="A7179" s="2"/>
      <c r="B7179" s="2"/>
      <c r="C7179" s="2"/>
      <c r="G7179" s="13"/>
      <c r="I7179" s="13"/>
      <c r="J7179" s="13"/>
      <c r="K7179" s="13"/>
      <c r="M7179" s="13"/>
      <c r="N7179" s="13"/>
    </row>
    <row r="7180" spans="1:14" ht="15.75" customHeight="1">
      <c r="A7180" s="2"/>
      <c r="B7180" s="2"/>
      <c r="C7180" s="2"/>
      <c r="G7180" s="13"/>
      <c r="I7180" s="13"/>
      <c r="J7180" s="13"/>
      <c r="K7180" s="13"/>
      <c r="M7180" s="13"/>
      <c r="N7180" s="13"/>
    </row>
    <row r="7181" spans="1:14" ht="15.75" customHeight="1">
      <c r="A7181" s="2"/>
      <c r="B7181" s="2"/>
      <c r="C7181" s="2"/>
      <c r="G7181" s="13"/>
      <c r="I7181" s="13"/>
      <c r="J7181" s="13"/>
      <c r="K7181" s="13"/>
      <c r="M7181" s="13"/>
      <c r="N7181" s="13"/>
    </row>
    <row r="7182" spans="1:14" ht="15.75" customHeight="1">
      <c r="A7182" s="2"/>
      <c r="B7182" s="2"/>
      <c r="C7182" s="2"/>
      <c r="G7182" s="13"/>
      <c r="I7182" s="13"/>
      <c r="J7182" s="13"/>
      <c r="K7182" s="13"/>
      <c r="M7182" s="13"/>
      <c r="N7182" s="13"/>
    </row>
    <row r="7183" spans="1:14" ht="15.75" customHeight="1">
      <c r="A7183" s="2"/>
      <c r="B7183" s="2"/>
      <c r="C7183" s="2"/>
      <c r="G7183" s="13"/>
      <c r="I7183" s="13"/>
      <c r="J7183" s="13"/>
      <c r="K7183" s="13"/>
      <c r="M7183" s="13"/>
      <c r="N7183" s="13"/>
    </row>
    <row r="7184" spans="1:14" ht="15.75" customHeight="1">
      <c r="A7184" s="2"/>
      <c r="B7184" s="2"/>
      <c r="C7184" s="2"/>
      <c r="G7184" s="13"/>
      <c r="I7184" s="13"/>
      <c r="J7184" s="13"/>
      <c r="K7184" s="13"/>
      <c r="M7184" s="13"/>
      <c r="N7184" s="13"/>
    </row>
    <row r="7185" spans="1:14" ht="15.75" customHeight="1">
      <c r="A7185" s="2"/>
      <c r="B7185" s="2"/>
      <c r="C7185" s="2"/>
      <c r="G7185" s="13"/>
      <c r="I7185" s="13"/>
      <c r="J7185" s="13"/>
      <c r="K7185" s="13"/>
      <c r="M7185" s="13"/>
      <c r="N7185" s="13"/>
    </row>
    <row r="7186" spans="1:14" ht="15.75" customHeight="1">
      <c r="A7186" s="2"/>
      <c r="B7186" s="2"/>
      <c r="C7186" s="2"/>
      <c r="G7186" s="13"/>
      <c r="I7186" s="13"/>
      <c r="J7186" s="13"/>
      <c r="K7186" s="13"/>
      <c r="M7186" s="13"/>
      <c r="N7186" s="13"/>
    </row>
    <row r="7187" spans="1:14" ht="15.75" customHeight="1">
      <c r="A7187" s="2"/>
      <c r="B7187" s="2"/>
      <c r="C7187" s="2"/>
      <c r="G7187" s="13"/>
      <c r="I7187" s="13"/>
      <c r="J7187" s="13"/>
      <c r="K7187" s="13"/>
      <c r="M7187" s="13"/>
      <c r="N7187" s="13"/>
    </row>
    <row r="7188" spans="1:14" ht="15.75" customHeight="1">
      <c r="A7188" s="2"/>
      <c r="B7188" s="2"/>
      <c r="C7188" s="2"/>
      <c r="G7188" s="13"/>
      <c r="I7188" s="13"/>
      <c r="J7188" s="13"/>
      <c r="K7188" s="13"/>
      <c r="M7188" s="13"/>
      <c r="N7188" s="13"/>
    </row>
    <row r="7189" spans="1:14" ht="15.75" customHeight="1">
      <c r="A7189" s="2"/>
      <c r="B7189" s="2"/>
      <c r="C7189" s="2"/>
      <c r="G7189" s="13"/>
      <c r="I7189" s="13"/>
      <c r="J7189" s="13"/>
      <c r="K7189" s="13"/>
      <c r="M7189" s="13"/>
      <c r="N7189" s="13"/>
    </row>
    <row r="7190" spans="1:14" ht="15.75" customHeight="1">
      <c r="A7190" s="2"/>
      <c r="B7190" s="2"/>
      <c r="C7190" s="2"/>
      <c r="G7190" s="13"/>
      <c r="I7190" s="13"/>
      <c r="J7190" s="13"/>
      <c r="K7190" s="13"/>
      <c r="M7190" s="13"/>
      <c r="N7190" s="13"/>
    </row>
    <row r="7191" spans="1:14" ht="15.75" customHeight="1">
      <c r="A7191" s="2"/>
      <c r="B7191" s="2"/>
      <c r="C7191" s="2"/>
      <c r="G7191" s="13"/>
      <c r="I7191" s="13"/>
      <c r="J7191" s="13"/>
      <c r="K7191" s="13"/>
      <c r="M7191" s="13"/>
      <c r="N7191" s="13"/>
    </row>
    <row r="7192" spans="1:14" ht="15.75" customHeight="1">
      <c r="A7192" s="2"/>
      <c r="B7192" s="2"/>
      <c r="C7192" s="2"/>
      <c r="G7192" s="13"/>
      <c r="I7192" s="13"/>
      <c r="J7192" s="13"/>
      <c r="K7192" s="13"/>
      <c r="M7192" s="13"/>
      <c r="N7192" s="13"/>
    </row>
    <row r="7193" spans="1:14" ht="15.75" customHeight="1">
      <c r="A7193" s="2"/>
      <c r="B7193" s="2"/>
      <c r="C7193" s="2"/>
      <c r="G7193" s="13"/>
      <c r="I7193" s="13"/>
      <c r="J7193" s="13"/>
      <c r="K7193" s="13"/>
      <c r="M7193" s="13"/>
      <c r="N7193" s="13"/>
    </row>
    <row r="7194" spans="1:14" ht="15.75" customHeight="1">
      <c r="A7194" s="2"/>
      <c r="B7194" s="2"/>
      <c r="C7194" s="2"/>
      <c r="G7194" s="13"/>
      <c r="I7194" s="13"/>
      <c r="J7194" s="13"/>
      <c r="K7194" s="13"/>
      <c r="M7194" s="13"/>
      <c r="N7194" s="13"/>
    </row>
    <row r="7195" spans="1:14" ht="15.75" customHeight="1">
      <c r="A7195" s="2"/>
      <c r="B7195" s="2"/>
      <c r="C7195" s="2"/>
      <c r="G7195" s="13"/>
      <c r="I7195" s="13"/>
      <c r="J7195" s="13"/>
      <c r="K7195" s="13"/>
      <c r="M7195" s="13"/>
      <c r="N7195" s="13"/>
    </row>
    <row r="7196" spans="1:14" ht="15.75" customHeight="1">
      <c r="A7196" s="2"/>
      <c r="B7196" s="2"/>
      <c r="C7196" s="2"/>
      <c r="G7196" s="13"/>
      <c r="I7196" s="13"/>
      <c r="J7196" s="13"/>
      <c r="K7196" s="13"/>
      <c r="M7196" s="13"/>
      <c r="N7196" s="13"/>
    </row>
    <row r="7197" spans="1:14" ht="15.75" customHeight="1">
      <c r="A7197" s="2"/>
      <c r="B7197" s="2"/>
      <c r="C7197" s="2"/>
      <c r="G7197" s="13"/>
      <c r="I7197" s="13"/>
      <c r="J7197" s="13"/>
      <c r="K7197" s="13"/>
      <c r="M7197" s="13"/>
      <c r="N7197" s="13"/>
    </row>
    <row r="7198" spans="1:14" ht="15.75" customHeight="1">
      <c r="A7198" s="2"/>
      <c r="B7198" s="2"/>
      <c r="C7198" s="2"/>
      <c r="G7198" s="13"/>
      <c r="I7198" s="13"/>
      <c r="J7198" s="13"/>
      <c r="K7198" s="13"/>
      <c r="M7198" s="13"/>
      <c r="N7198" s="13"/>
    </row>
    <row r="7199" spans="1:14" ht="15.75" customHeight="1">
      <c r="A7199" s="2"/>
      <c r="B7199" s="2"/>
      <c r="C7199" s="2"/>
      <c r="G7199" s="13"/>
      <c r="I7199" s="13"/>
      <c r="J7199" s="13"/>
      <c r="K7199" s="13"/>
      <c r="M7199" s="13"/>
      <c r="N7199" s="13"/>
    </row>
    <row r="7200" spans="1:14" ht="15.75" customHeight="1">
      <c r="A7200" s="2"/>
      <c r="B7200" s="2"/>
      <c r="C7200" s="2"/>
      <c r="G7200" s="13"/>
      <c r="I7200" s="13"/>
      <c r="J7200" s="13"/>
      <c r="K7200" s="13"/>
      <c r="M7200" s="13"/>
      <c r="N7200" s="13"/>
    </row>
    <row r="7201" spans="1:14" ht="15.75" customHeight="1">
      <c r="A7201" s="2"/>
      <c r="B7201" s="2"/>
      <c r="C7201" s="2"/>
      <c r="G7201" s="13"/>
      <c r="I7201" s="13"/>
      <c r="J7201" s="13"/>
      <c r="K7201" s="13"/>
      <c r="M7201" s="13"/>
      <c r="N7201" s="13"/>
    </row>
    <row r="7202" spans="1:14" ht="15.75" customHeight="1">
      <c r="A7202" s="2"/>
      <c r="B7202" s="2"/>
      <c r="C7202" s="2"/>
      <c r="G7202" s="13"/>
      <c r="I7202" s="13"/>
      <c r="J7202" s="13"/>
      <c r="K7202" s="13"/>
      <c r="M7202" s="13"/>
      <c r="N7202" s="13"/>
    </row>
    <row r="7203" spans="1:14" ht="15.75" customHeight="1">
      <c r="A7203" s="2"/>
      <c r="B7203" s="2"/>
      <c r="C7203" s="2"/>
      <c r="G7203" s="13"/>
      <c r="I7203" s="13"/>
      <c r="J7203" s="13"/>
      <c r="K7203" s="13"/>
      <c r="M7203" s="13"/>
      <c r="N7203" s="13"/>
    </row>
    <row r="7204" spans="1:14" ht="15.75" customHeight="1">
      <c r="A7204" s="2"/>
      <c r="B7204" s="2"/>
      <c r="C7204" s="2"/>
      <c r="G7204" s="13"/>
      <c r="I7204" s="13"/>
      <c r="J7204" s="13"/>
      <c r="K7204" s="13"/>
      <c r="M7204" s="13"/>
      <c r="N7204" s="13"/>
    </row>
    <row r="7205" spans="1:14" ht="15.75" customHeight="1">
      <c r="A7205" s="2"/>
      <c r="B7205" s="2"/>
      <c r="C7205" s="2"/>
      <c r="G7205" s="13"/>
      <c r="I7205" s="13"/>
      <c r="J7205" s="13"/>
      <c r="K7205" s="13"/>
      <c r="M7205" s="13"/>
      <c r="N7205" s="13"/>
    </row>
    <row r="7206" spans="1:14" ht="15.75" customHeight="1">
      <c r="A7206" s="2"/>
      <c r="B7206" s="2"/>
      <c r="C7206" s="2"/>
      <c r="G7206" s="13"/>
      <c r="I7206" s="13"/>
      <c r="J7206" s="13"/>
      <c r="K7206" s="13"/>
      <c r="M7206" s="13"/>
      <c r="N7206" s="13"/>
    </row>
    <row r="7207" spans="1:14" ht="15.75" customHeight="1">
      <c r="A7207" s="2"/>
      <c r="B7207" s="2"/>
      <c r="C7207" s="2"/>
      <c r="G7207" s="13"/>
      <c r="I7207" s="13"/>
      <c r="J7207" s="13"/>
      <c r="K7207" s="13"/>
      <c r="M7207" s="13"/>
      <c r="N7207" s="13"/>
    </row>
    <row r="7208" spans="1:14" ht="15.75" customHeight="1">
      <c r="A7208" s="2"/>
      <c r="B7208" s="2"/>
      <c r="C7208" s="2"/>
      <c r="G7208" s="13"/>
      <c r="I7208" s="13"/>
      <c r="J7208" s="13"/>
      <c r="K7208" s="13"/>
      <c r="M7208" s="13"/>
      <c r="N7208" s="13"/>
    </row>
    <row r="7209" spans="1:14" ht="15.75" customHeight="1">
      <c r="A7209" s="2"/>
      <c r="B7209" s="2"/>
      <c r="C7209" s="2"/>
      <c r="G7209" s="13"/>
      <c r="I7209" s="13"/>
      <c r="J7209" s="13"/>
      <c r="K7209" s="13"/>
      <c r="M7209" s="13"/>
      <c r="N7209" s="13"/>
    </row>
    <row r="7210" spans="1:14" ht="15.75" customHeight="1">
      <c r="A7210" s="2"/>
      <c r="B7210" s="2"/>
      <c r="C7210" s="2"/>
      <c r="G7210" s="13"/>
      <c r="I7210" s="13"/>
      <c r="J7210" s="13"/>
      <c r="K7210" s="13"/>
      <c r="M7210" s="13"/>
      <c r="N7210" s="13"/>
    </row>
    <row r="7211" spans="1:14" ht="15.75" customHeight="1">
      <c r="A7211" s="2"/>
      <c r="B7211" s="2"/>
      <c r="C7211" s="2"/>
      <c r="G7211" s="13"/>
      <c r="I7211" s="13"/>
      <c r="J7211" s="13"/>
      <c r="K7211" s="13"/>
      <c r="M7211" s="13"/>
      <c r="N7211" s="13"/>
    </row>
    <row r="7212" spans="1:14" ht="15.75" customHeight="1">
      <c r="A7212" s="2"/>
      <c r="B7212" s="2"/>
      <c r="C7212" s="2"/>
      <c r="G7212" s="13"/>
      <c r="I7212" s="13"/>
      <c r="J7212" s="13"/>
      <c r="K7212" s="13"/>
      <c r="M7212" s="13"/>
      <c r="N7212" s="13"/>
    </row>
    <row r="7213" spans="1:14" ht="15.75" customHeight="1">
      <c r="A7213" s="2"/>
      <c r="B7213" s="2"/>
      <c r="C7213" s="2"/>
      <c r="G7213" s="13"/>
      <c r="I7213" s="13"/>
      <c r="J7213" s="13"/>
      <c r="K7213" s="13"/>
      <c r="M7213" s="13"/>
      <c r="N7213" s="13"/>
    </row>
    <row r="7214" spans="1:14" ht="15.75" customHeight="1">
      <c r="A7214" s="2"/>
      <c r="B7214" s="2"/>
      <c r="C7214" s="2"/>
      <c r="G7214" s="13"/>
      <c r="I7214" s="13"/>
      <c r="J7214" s="13"/>
      <c r="K7214" s="13"/>
      <c r="M7214" s="13"/>
      <c r="N7214" s="13"/>
    </row>
    <row r="7215" spans="1:14" ht="15.75" customHeight="1">
      <c r="A7215" s="2"/>
      <c r="B7215" s="2"/>
      <c r="C7215" s="2"/>
      <c r="G7215" s="13"/>
      <c r="I7215" s="13"/>
      <c r="J7215" s="13"/>
      <c r="K7215" s="13"/>
      <c r="M7215" s="13"/>
      <c r="N7215" s="13"/>
    </row>
    <row r="7216" spans="1:14" ht="15.75" customHeight="1">
      <c r="A7216" s="2"/>
      <c r="B7216" s="2"/>
      <c r="C7216" s="2"/>
      <c r="G7216" s="13"/>
      <c r="I7216" s="13"/>
      <c r="J7216" s="13"/>
      <c r="K7216" s="13"/>
      <c r="M7216" s="13"/>
      <c r="N7216" s="13"/>
    </row>
    <row r="7217" spans="1:14" ht="15.75" customHeight="1">
      <c r="A7217" s="2"/>
      <c r="B7217" s="2"/>
      <c r="C7217" s="2"/>
      <c r="G7217" s="13"/>
      <c r="I7217" s="13"/>
      <c r="J7217" s="13"/>
      <c r="K7217" s="13"/>
      <c r="M7217" s="13"/>
      <c r="N7217" s="13"/>
    </row>
    <row r="7218" spans="1:14" ht="15.75" customHeight="1">
      <c r="A7218" s="2"/>
      <c r="B7218" s="2"/>
      <c r="C7218" s="2"/>
      <c r="G7218" s="13"/>
      <c r="I7218" s="13"/>
      <c r="J7218" s="13"/>
      <c r="K7218" s="13"/>
      <c r="M7218" s="13"/>
      <c r="N7218" s="13"/>
    </row>
    <row r="7219" spans="1:14" ht="15.75" customHeight="1">
      <c r="A7219" s="2"/>
      <c r="B7219" s="2"/>
      <c r="C7219" s="2"/>
      <c r="G7219" s="13"/>
      <c r="I7219" s="13"/>
      <c r="J7219" s="13"/>
      <c r="K7219" s="13"/>
      <c r="M7219" s="13"/>
      <c r="N7219" s="13"/>
    </row>
    <row r="7220" spans="1:14" ht="15.75" customHeight="1">
      <c r="A7220" s="2"/>
      <c r="B7220" s="2"/>
      <c r="C7220" s="2"/>
      <c r="G7220" s="13"/>
      <c r="I7220" s="13"/>
      <c r="J7220" s="13"/>
      <c r="K7220" s="13"/>
      <c r="M7220" s="13"/>
      <c r="N7220" s="13"/>
    </row>
    <row r="7221" spans="1:14" ht="15.75" customHeight="1">
      <c r="A7221" s="2"/>
      <c r="B7221" s="2"/>
      <c r="C7221" s="2"/>
      <c r="G7221" s="13"/>
      <c r="I7221" s="13"/>
      <c r="J7221" s="13"/>
      <c r="K7221" s="13"/>
      <c r="M7221" s="13"/>
      <c r="N7221" s="13"/>
    </row>
    <row r="7222" spans="1:14" ht="15.75" customHeight="1">
      <c r="A7222" s="2"/>
      <c r="B7222" s="2"/>
      <c r="C7222" s="2"/>
      <c r="G7222" s="13"/>
      <c r="I7222" s="13"/>
      <c r="J7222" s="13"/>
      <c r="K7222" s="13"/>
      <c r="M7222" s="13"/>
      <c r="N7222" s="13"/>
    </row>
    <row r="7223" spans="1:14" ht="15.75" customHeight="1">
      <c r="A7223" s="2"/>
      <c r="B7223" s="2"/>
      <c r="C7223" s="2"/>
      <c r="G7223" s="13"/>
      <c r="I7223" s="13"/>
      <c r="J7223" s="13"/>
      <c r="K7223" s="13"/>
      <c r="M7223" s="13"/>
      <c r="N7223" s="13"/>
    </row>
    <row r="7224" spans="1:14" ht="15.75" customHeight="1">
      <c r="A7224" s="2"/>
      <c r="B7224" s="2"/>
      <c r="C7224" s="2"/>
      <c r="G7224" s="13"/>
      <c r="I7224" s="13"/>
      <c r="J7224" s="13"/>
      <c r="K7224" s="13"/>
      <c r="M7224" s="13"/>
      <c r="N7224" s="13"/>
    </row>
    <row r="7225" spans="1:14" ht="15.75" customHeight="1">
      <c r="A7225" s="2"/>
      <c r="B7225" s="2"/>
      <c r="C7225" s="2"/>
      <c r="G7225" s="13"/>
      <c r="I7225" s="13"/>
      <c r="J7225" s="13"/>
      <c r="K7225" s="13"/>
      <c r="M7225" s="13"/>
      <c r="N7225" s="13"/>
    </row>
    <row r="7226" spans="1:14" ht="15.75" customHeight="1">
      <c r="A7226" s="2"/>
      <c r="B7226" s="2"/>
      <c r="C7226" s="2"/>
      <c r="G7226" s="13"/>
      <c r="I7226" s="13"/>
      <c r="J7226" s="13"/>
      <c r="K7226" s="13"/>
      <c r="M7226" s="13"/>
      <c r="N7226" s="13"/>
    </row>
    <row r="7227" spans="1:14" ht="15.75" customHeight="1">
      <c r="A7227" s="2"/>
      <c r="B7227" s="2"/>
      <c r="C7227" s="2"/>
      <c r="G7227" s="13"/>
      <c r="I7227" s="13"/>
      <c r="J7227" s="13"/>
      <c r="K7227" s="13"/>
      <c r="M7227" s="13"/>
      <c r="N7227" s="13"/>
    </row>
    <row r="7228" spans="1:14" ht="15.75" customHeight="1">
      <c r="A7228" s="2"/>
      <c r="B7228" s="2"/>
      <c r="C7228" s="2"/>
      <c r="G7228" s="13"/>
      <c r="I7228" s="13"/>
      <c r="J7228" s="13"/>
      <c r="K7228" s="13"/>
      <c r="M7228" s="13"/>
      <c r="N7228" s="13"/>
    </row>
    <row r="7229" spans="1:14" ht="15.75" customHeight="1">
      <c r="A7229" s="2"/>
      <c r="B7229" s="2"/>
      <c r="C7229" s="2"/>
      <c r="G7229" s="13"/>
      <c r="I7229" s="13"/>
      <c r="J7229" s="13"/>
      <c r="K7229" s="13"/>
      <c r="M7229" s="13"/>
      <c r="N7229" s="13"/>
    </row>
    <row r="7230" spans="1:14" ht="15.75" customHeight="1">
      <c r="A7230" s="2"/>
      <c r="B7230" s="2"/>
      <c r="C7230" s="2"/>
      <c r="G7230" s="13"/>
      <c r="I7230" s="13"/>
      <c r="J7230" s="13"/>
      <c r="K7230" s="13"/>
      <c r="M7230" s="13"/>
      <c r="N7230" s="13"/>
    </row>
    <row r="7231" spans="1:14" ht="15.75" customHeight="1">
      <c r="A7231" s="2"/>
      <c r="B7231" s="2"/>
      <c r="C7231" s="2"/>
      <c r="G7231" s="13"/>
      <c r="I7231" s="13"/>
      <c r="J7231" s="13"/>
      <c r="K7231" s="13"/>
      <c r="M7231" s="13"/>
      <c r="N7231" s="13"/>
    </row>
    <row r="7232" spans="1:14" ht="15.75" customHeight="1">
      <c r="A7232" s="2"/>
      <c r="B7232" s="2"/>
      <c r="C7232" s="2"/>
      <c r="G7232" s="13"/>
      <c r="I7232" s="13"/>
      <c r="J7232" s="13"/>
      <c r="K7232" s="13"/>
      <c r="M7232" s="13"/>
      <c r="N7232" s="13"/>
    </row>
    <row r="7233" spans="1:14" ht="15.75" customHeight="1">
      <c r="A7233" s="2"/>
      <c r="B7233" s="2"/>
      <c r="C7233" s="2"/>
      <c r="G7233" s="13"/>
      <c r="I7233" s="13"/>
      <c r="J7233" s="13"/>
      <c r="K7233" s="13"/>
      <c r="M7233" s="13"/>
      <c r="N7233" s="13"/>
    </row>
    <row r="7234" spans="1:14" ht="15.75" customHeight="1">
      <c r="A7234" s="2"/>
      <c r="B7234" s="2"/>
      <c r="C7234" s="2"/>
      <c r="G7234" s="13"/>
      <c r="I7234" s="13"/>
      <c r="J7234" s="13"/>
      <c r="K7234" s="13"/>
      <c r="M7234" s="13"/>
      <c r="N7234" s="13"/>
    </row>
    <row r="7235" spans="1:14" ht="15.75" customHeight="1">
      <c r="A7235" s="2"/>
      <c r="B7235" s="2"/>
      <c r="C7235" s="2"/>
      <c r="G7235" s="13"/>
      <c r="I7235" s="13"/>
      <c r="J7235" s="13"/>
      <c r="K7235" s="13"/>
      <c r="M7235" s="13"/>
      <c r="N7235" s="13"/>
    </row>
    <row r="7236" spans="1:14" ht="15.75" customHeight="1">
      <c r="A7236" s="2"/>
      <c r="B7236" s="2"/>
      <c r="C7236" s="2"/>
      <c r="G7236" s="13"/>
      <c r="I7236" s="13"/>
      <c r="J7236" s="13"/>
      <c r="K7236" s="13"/>
      <c r="M7236" s="13"/>
      <c r="N7236" s="13"/>
    </row>
    <row r="7237" spans="1:14" ht="15.75" customHeight="1">
      <c r="A7237" s="2"/>
      <c r="B7237" s="2"/>
      <c r="C7237" s="2"/>
      <c r="G7237" s="13"/>
      <c r="I7237" s="13"/>
      <c r="J7237" s="13"/>
      <c r="K7237" s="13"/>
      <c r="M7237" s="13"/>
      <c r="N7237" s="13"/>
    </row>
    <row r="7238" spans="1:14" ht="15.75" customHeight="1">
      <c r="A7238" s="2"/>
      <c r="B7238" s="2"/>
      <c r="C7238" s="2"/>
      <c r="G7238" s="13"/>
      <c r="I7238" s="13"/>
      <c r="J7238" s="13"/>
      <c r="K7238" s="13"/>
      <c r="M7238" s="13"/>
      <c r="N7238" s="13"/>
    </row>
    <row r="7239" spans="1:14" ht="15.75" customHeight="1">
      <c r="A7239" s="2"/>
      <c r="B7239" s="2"/>
      <c r="C7239" s="2"/>
      <c r="G7239" s="13"/>
      <c r="I7239" s="13"/>
      <c r="J7239" s="13"/>
      <c r="K7239" s="13"/>
      <c r="M7239" s="13"/>
      <c r="N7239" s="13"/>
    </row>
    <row r="7240" spans="1:14" ht="15.75" customHeight="1">
      <c r="A7240" s="2"/>
      <c r="B7240" s="2"/>
      <c r="C7240" s="2"/>
      <c r="G7240" s="13"/>
      <c r="I7240" s="13"/>
      <c r="J7240" s="13"/>
      <c r="K7240" s="13"/>
      <c r="M7240" s="13"/>
      <c r="N7240" s="13"/>
    </row>
    <row r="7241" spans="1:14" ht="15.75" customHeight="1">
      <c r="A7241" s="2"/>
      <c r="B7241" s="2"/>
      <c r="C7241" s="2"/>
      <c r="G7241" s="13"/>
      <c r="I7241" s="13"/>
      <c r="J7241" s="13"/>
      <c r="K7241" s="13"/>
      <c r="M7241" s="13"/>
      <c r="N7241" s="13"/>
    </row>
    <row r="7242" spans="1:14" ht="15.75" customHeight="1">
      <c r="A7242" s="2"/>
      <c r="B7242" s="2"/>
      <c r="C7242" s="2"/>
      <c r="G7242" s="13"/>
      <c r="I7242" s="13"/>
      <c r="J7242" s="13"/>
      <c r="K7242" s="13"/>
      <c r="M7242" s="13"/>
      <c r="N7242" s="13"/>
    </row>
    <row r="7243" spans="1:14" ht="15.75" customHeight="1">
      <c r="A7243" s="2"/>
      <c r="B7243" s="2"/>
      <c r="C7243" s="2"/>
      <c r="G7243" s="13"/>
      <c r="I7243" s="13"/>
      <c r="J7243" s="13"/>
      <c r="K7243" s="13"/>
      <c r="M7243" s="13"/>
      <c r="N7243" s="13"/>
    </row>
    <row r="7244" spans="1:14" ht="15.75" customHeight="1">
      <c r="A7244" s="2"/>
      <c r="B7244" s="2"/>
      <c r="C7244" s="2"/>
      <c r="G7244" s="13"/>
      <c r="I7244" s="13"/>
      <c r="J7244" s="13"/>
      <c r="K7244" s="13"/>
      <c r="M7244" s="13"/>
      <c r="N7244" s="13"/>
    </row>
    <row r="7245" spans="1:14" ht="15.75" customHeight="1">
      <c r="A7245" s="2"/>
      <c r="B7245" s="2"/>
      <c r="C7245" s="2"/>
      <c r="G7245" s="13"/>
      <c r="I7245" s="13"/>
      <c r="J7245" s="13"/>
      <c r="K7245" s="13"/>
      <c r="M7245" s="13"/>
      <c r="N7245" s="13"/>
    </row>
    <row r="7246" spans="1:14" ht="15.75" customHeight="1">
      <c r="A7246" s="2"/>
      <c r="B7246" s="2"/>
      <c r="C7246" s="2"/>
      <c r="G7246" s="13"/>
      <c r="I7246" s="13"/>
      <c r="J7246" s="13"/>
      <c r="K7246" s="13"/>
      <c r="M7246" s="13"/>
      <c r="N7246" s="13"/>
    </row>
    <row r="7247" spans="1:14" ht="15.75" customHeight="1">
      <c r="A7247" s="2"/>
      <c r="B7247" s="2"/>
      <c r="C7247" s="2"/>
      <c r="G7247" s="13"/>
      <c r="I7247" s="13"/>
      <c r="J7247" s="13"/>
      <c r="K7247" s="13"/>
      <c r="M7247" s="13"/>
      <c r="N7247" s="13"/>
    </row>
    <row r="7248" spans="1:14" ht="15.75" customHeight="1">
      <c r="A7248" s="2"/>
      <c r="B7248" s="2"/>
      <c r="C7248" s="2"/>
      <c r="G7248" s="13"/>
      <c r="I7248" s="13"/>
      <c r="J7248" s="13"/>
      <c r="K7248" s="13"/>
      <c r="M7248" s="13"/>
      <c r="N7248" s="13"/>
    </row>
    <row r="7249" spans="1:14" ht="15.75" customHeight="1">
      <c r="A7249" s="2"/>
      <c r="B7249" s="2"/>
      <c r="C7249" s="2"/>
      <c r="G7249" s="13"/>
      <c r="I7249" s="13"/>
      <c r="J7249" s="13"/>
      <c r="K7249" s="13"/>
      <c r="M7249" s="13"/>
      <c r="N7249" s="13"/>
    </row>
    <row r="7250" spans="1:14" ht="15.75" customHeight="1">
      <c r="A7250" s="2"/>
      <c r="B7250" s="2"/>
      <c r="C7250" s="2"/>
      <c r="G7250" s="13"/>
      <c r="I7250" s="13"/>
      <c r="J7250" s="13"/>
      <c r="K7250" s="13"/>
      <c r="M7250" s="13"/>
      <c r="N7250" s="13"/>
    </row>
    <row r="7251" spans="1:14" ht="15.75" customHeight="1">
      <c r="A7251" s="2"/>
      <c r="B7251" s="2"/>
      <c r="C7251" s="2"/>
      <c r="G7251" s="13"/>
      <c r="I7251" s="13"/>
      <c r="J7251" s="13"/>
      <c r="K7251" s="13"/>
      <c r="M7251" s="13"/>
      <c r="N7251" s="13"/>
    </row>
    <row r="7252" spans="1:14" ht="15.75" customHeight="1">
      <c r="A7252" s="2"/>
      <c r="B7252" s="2"/>
      <c r="C7252" s="2"/>
      <c r="G7252" s="13"/>
      <c r="I7252" s="13"/>
      <c r="J7252" s="13"/>
      <c r="K7252" s="13"/>
      <c r="M7252" s="13"/>
      <c r="N7252" s="13"/>
    </row>
    <row r="7253" spans="1:14" ht="15.75" customHeight="1">
      <c r="A7253" s="2"/>
      <c r="B7253" s="2"/>
      <c r="C7253" s="2"/>
      <c r="G7253" s="13"/>
      <c r="I7253" s="13"/>
      <c r="J7253" s="13"/>
      <c r="K7253" s="13"/>
      <c r="M7253" s="13"/>
      <c r="N7253" s="13"/>
    </row>
    <row r="7254" spans="1:14" ht="15.75" customHeight="1">
      <c r="A7254" s="2"/>
      <c r="B7254" s="2"/>
      <c r="C7254" s="2"/>
      <c r="G7254" s="13"/>
      <c r="I7254" s="13"/>
      <c r="J7254" s="13"/>
      <c r="K7254" s="13"/>
      <c r="M7254" s="13"/>
      <c r="N7254" s="13"/>
    </row>
    <row r="7255" spans="1:14" ht="15.75" customHeight="1">
      <c r="A7255" s="2"/>
      <c r="B7255" s="2"/>
      <c r="C7255" s="2"/>
      <c r="G7255" s="13"/>
      <c r="I7255" s="13"/>
      <c r="J7255" s="13"/>
      <c r="K7255" s="13"/>
      <c r="M7255" s="13"/>
      <c r="N7255" s="13"/>
    </row>
    <row r="7256" spans="1:14" ht="15.75" customHeight="1">
      <c r="A7256" s="2"/>
      <c r="B7256" s="2"/>
      <c r="C7256" s="2"/>
      <c r="G7256" s="13"/>
      <c r="I7256" s="13"/>
      <c r="J7256" s="13"/>
      <c r="K7256" s="13"/>
      <c r="M7256" s="13"/>
      <c r="N7256" s="13"/>
    </row>
    <row r="7257" spans="1:14" ht="15.75" customHeight="1">
      <c r="A7257" s="2"/>
      <c r="B7257" s="2"/>
      <c r="C7257" s="2"/>
      <c r="G7257" s="13"/>
      <c r="I7257" s="13"/>
      <c r="J7257" s="13"/>
      <c r="K7257" s="13"/>
      <c r="M7257" s="13"/>
      <c r="N7257" s="13"/>
    </row>
    <row r="7258" spans="1:14" ht="15.75" customHeight="1">
      <c r="A7258" s="2"/>
      <c r="B7258" s="2"/>
      <c r="C7258" s="2"/>
      <c r="G7258" s="13"/>
      <c r="I7258" s="13"/>
      <c r="J7258" s="13"/>
      <c r="K7258" s="13"/>
      <c r="M7258" s="13"/>
      <c r="N7258" s="13"/>
    </row>
    <row r="7259" spans="1:14" ht="15.75" customHeight="1">
      <c r="A7259" s="2"/>
      <c r="B7259" s="2"/>
      <c r="C7259" s="2"/>
      <c r="G7259" s="13"/>
      <c r="I7259" s="13"/>
      <c r="J7259" s="13"/>
      <c r="K7259" s="13"/>
      <c r="M7259" s="13"/>
      <c r="N7259" s="13"/>
    </row>
    <row r="7260" spans="1:14" ht="15.75" customHeight="1">
      <c r="A7260" s="2"/>
      <c r="B7260" s="2"/>
      <c r="C7260" s="2"/>
      <c r="G7260" s="13"/>
      <c r="I7260" s="13"/>
      <c r="J7260" s="13"/>
      <c r="K7260" s="13"/>
      <c r="M7260" s="13"/>
      <c r="N7260" s="13"/>
    </row>
    <row r="7261" spans="1:14" ht="15.75" customHeight="1">
      <c r="A7261" s="2"/>
      <c r="B7261" s="2"/>
      <c r="C7261" s="2"/>
      <c r="G7261" s="13"/>
      <c r="I7261" s="13"/>
      <c r="J7261" s="13"/>
      <c r="K7261" s="13"/>
      <c r="M7261" s="13"/>
      <c r="N7261" s="13"/>
    </row>
    <row r="7262" spans="1:14" ht="15.75" customHeight="1">
      <c r="A7262" s="2"/>
      <c r="B7262" s="2"/>
      <c r="C7262" s="2"/>
      <c r="G7262" s="13"/>
      <c r="I7262" s="13"/>
      <c r="J7262" s="13"/>
      <c r="K7262" s="13"/>
      <c r="M7262" s="13"/>
      <c r="N7262" s="13"/>
    </row>
    <row r="7263" spans="1:14" ht="15.75" customHeight="1">
      <c r="A7263" s="2"/>
      <c r="B7263" s="2"/>
      <c r="C7263" s="2"/>
      <c r="G7263" s="13"/>
      <c r="I7263" s="13"/>
      <c r="J7263" s="13"/>
      <c r="K7263" s="13"/>
      <c r="M7263" s="13"/>
      <c r="N7263" s="13"/>
    </row>
    <row r="7264" spans="1:14" ht="15.75" customHeight="1">
      <c r="A7264" s="2"/>
      <c r="B7264" s="2"/>
      <c r="C7264" s="2"/>
      <c r="G7264" s="13"/>
      <c r="I7264" s="13"/>
      <c r="J7264" s="13"/>
      <c r="K7264" s="13"/>
      <c r="M7264" s="13"/>
      <c r="N7264" s="13"/>
    </row>
    <row r="7265" spans="1:14" ht="15.75" customHeight="1">
      <c r="A7265" s="2"/>
      <c r="B7265" s="2"/>
      <c r="C7265" s="2"/>
      <c r="G7265" s="13"/>
      <c r="I7265" s="13"/>
      <c r="J7265" s="13"/>
      <c r="K7265" s="13"/>
      <c r="M7265" s="13"/>
      <c r="N7265" s="13"/>
    </row>
    <row r="7266" spans="1:14" ht="15.75" customHeight="1">
      <c r="A7266" s="2"/>
      <c r="B7266" s="2"/>
      <c r="C7266" s="2"/>
      <c r="G7266" s="13"/>
      <c r="I7266" s="13"/>
      <c r="J7266" s="13"/>
      <c r="K7266" s="13"/>
      <c r="M7266" s="13"/>
      <c r="N7266" s="13"/>
    </row>
    <row r="7267" spans="1:14" ht="15.75" customHeight="1">
      <c r="A7267" s="2"/>
      <c r="B7267" s="2"/>
      <c r="C7267" s="2"/>
      <c r="G7267" s="13"/>
      <c r="I7267" s="13"/>
      <c r="J7267" s="13"/>
      <c r="K7267" s="13"/>
      <c r="M7267" s="13"/>
      <c r="N7267" s="13"/>
    </row>
    <row r="7268" spans="1:14" ht="15.75" customHeight="1">
      <c r="A7268" s="2"/>
      <c r="B7268" s="2"/>
      <c r="C7268" s="2"/>
      <c r="G7268" s="13"/>
      <c r="I7268" s="13"/>
      <c r="J7268" s="13"/>
      <c r="K7268" s="13"/>
      <c r="M7268" s="13"/>
      <c r="N7268" s="13"/>
    </row>
    <row r="7269" spans="1:14" ht="15.75" customHeight="1">
      <c r="A7269" s="2"/>
      <c r="B7269" s="2"/>
      <c r="C7269" s="2"/>
      <c r="G7269" s="13"/>
      <c r="I7269" s="13"/>
      <c r="J7269" s="13"/>
      <c r="K7269" s="13"/>
      <c r="M7269" s="13"/>
      <c r="N7269" s="13"/>
    </row>
    <row r="7270" spans="1:14" ht="15.75" customHeight="1">
      <c r="A7270" s="2"/>
      <c r="B7270" s="2"/>
      <c r="C7270" s="2"/>
      <c r="G7270" s="13"/>
      <c r="I7270" s="13"/>
      <c r="J7270" s="13"/>
      <c r="K7270" s="13"/>
      <c r="M7270" s="13"/>
      <c r="N7270" s="13"/>
    </row>
    <row r="7271" spans="1:14" ht="15.75" customHeight="1">
      <c r="A7271" s="2"/>
      <c r="B7271" s="2"/>
      <c r="C7271" s="2"/>
      <c r="G7271" s="13"/>
      <c r="I7271" s="13"/>
      <c r="J7271" s="13"/>
      <c r="K7271" s="13"/>
      <c r="M7271" s="13"/>
      <c r="N7271" s="13"/>
    </row>
    <row r="7272" spans="1:14" ht="15.75" customHeight="1">
      <c r="A7272" s="2"/>
      <c r="B7272" s="2"/>
      <c r="C7272" s="2"/>
      <c r="G7272" s="13"/>
      <c r="I7272" s="13"/>
      <c r="J7272" s="13"/>
      <c r="K7272" s="13"/>
      <c r="M7272" s="13"/>
      <c r="N7272" s="13"/>
    </row>
    <row r="7273" spans="1:14" ht="15.75" customHeight="1">
      <c r="A7273" s="2"/>
      <c r="B7273" s="2"/>
      <c r="C7273" s="2"/>
      <c r="G7273" s="13"/>
      <c r="I7273" s="13"/>
      <c r="J7273" s="13"/>
      <c r="K7273" s="13"/>
      <c r="M7273" s="13"/>
      <c r="N7273" s="13"/>
    </row>
    <row r="7274" spans="1:14" ht="15.75" customHeight="1">
      <c r="A7274" s="2"/>
      <c r="B7274" s="2"/>
      <c r="C7274" s="2"/>
      <c r="G7274" s="13"/>
      <c r="I7274" s="13"/>
      <c r="J7274" s="13"/>
      <c r="K7274" s="13"/>
      <c r="M7274" s="13"/>
      <c r="N7274" s="13"/>
    </row>
    <row r="7275" spans="1:14" ht="15.75" customHeight="1">
      <c r="A7275" s="2"/>
      <c r="B7275" s="2"/>
      <c r="C7275" s="2"/>
      <c r="G7275" s="13"/>
      <c r="I7275" s="13"/>
      <c r="J7275" s="13"/>
      <c r="K7275" s="13"/>
      <c r="M7275" s="13"/>
      <c r="N7275" s="13"/>
    </row>
    <row r="7276" spans="1:14" ht="15.75" customHeight="1">
      <c r="A7276" s="2"/>
      <c r="B7276" s="2"/>
      <c r="C7276" s="2"/>
      <c r="G7276" s="13"/>
      <c r="I7276" s="13"/>
      <c r="J7276" s="13"/>
      <c r="K7276" s="13"/>
      <c r="M7276" s="13"/>
      <c r="N7276" s="13"/>
    </row>
    <row r="7277" spans="1:14" ht="15.75" customHeight="1">
      <c r="A7277" s="2"/>
      <c r="B7277" s="2"/>
      <c r="C7277" s="2"/>
      <c r="G7277" s="13"/>
      <c r="I7277" s="13"/>
      <c r="J7277" s="13"/>
      <c r="K7277" s="13"/>
      <c r="M7277" s="13"/>
      <c r="N7277" s="13"/>
    </row>
    <row r="7278" spans="1:14" ht="15.75" customHeight="1">
      <c r="A7278" s="2"/>
      <c r="B7278" s="2"/>
      <c r="C7278" s="2"/>
      <c r="G7278" s="13"/>
      <c r="I7278" s="13"/>
      <c r="J7278" s="13"/>
      <c r="K7278" s="13"/>
      <c r="M7278" s="13"/>
      <c r="N7278" s="13"/>
    </row>
    <row r="7279" spans="1:14" ht="15.75" customHeight="1">
      <c r="A7279" s="2"/>
      <c r="B7279" s="2"/>
      <c r="C7279" s="2"/>
      <c r="G7279" s="13"/>
      <c r="I7279" s="13"/>
      <c r="J7279" s="13"/>
      <c r="K7279" s="13"/>
      <c r="M7279" s="13"/>
      <c r="N7279" s="13"/>
    </row>
    <row r="7280" spans="1:14" ht="15.75" customHeight="1">
      <c r="A7280" s="2"/>
      <c r="B7280" s="2"/>
      <c r="C7280" s="2"/>
      <c r="G7280" s="13"/>
      <c r="I7280" s="13"/>
      <c r="J7280" s="13"/>
      <c r="K7280" s="13"/>
      <c r="M7280" s="13"/>
      <c r="N7280" s="13"/>
    </row>
    <row r="7281" spans="1:14" ht="15.75" customHeight="1">
      <c r="A7281" s="2"/>
      <c r="B7281" s="2"/>
      <c r="C7281" s="2"/>
      <c r="G7281" s="13"/>
      <c r="I7281" s="13"/>
      <c r="J7281" s="13"/>
      <c r="K7281" s="13"/>
      <c r="M7281" s="13"/>
      <c r="N7281" s="13"/>
    </row>
    <row r="7282" spans="1:14" ht="15.75" customHeight="1">
      <c r="A7282" s="2"/>
      <c r="B7282" s="2"/>
      <c r="C7282" s="2"/>
      <c r="G7282" s="13"/>
      <c r="I7282" s="13"/>
      <c r="J7282" s="13"/>
      <c r="K7282" s="13"/>
      <c r="M7282" s="13"/>
      <c r="N7282" s="13"/>
    </row>
    <row r="7283" spans="1:14" ht="15.75" customHeight="1">
      <c r="A7283" s="2"/>
      <c r="B7283" s="2"/>
      <c r="C7283" s="2"/>
      <c r="G7283" s="13"/>
      <c r="I7283" s="13"/>
      <c r="J7283" s="13"/>
      <c r="K7283" s="13"/>
      <c r="M7283" s="13"/>
      <c r="N7283" s="13"/>
    </row>
    <row r="7284" spans="1:14" ht="15.75" customHeight="1">
      <c r="A7284" s="2"/>
      <c r="B7284" s="2"/>
      <c r="C7284" s="2"/>
      <c r="G7284" s="13"/>
      <c r="I7284" s="13"/>
      <c r="J7284" s="13"/>
      <c r="K7284" s="13"/>
      <c r="M7284" s="13"/>
      <c r="N7284" s="13"/>
    </row>
    <row r="7285" spans="1:14" ht="15.75" customHeight="1">
      <c r="A7285" s="2"/>
      <c r="B7285" s="2"/>
      <c r="C7285" s="2"/>
      <c r="G7285" s="13"/>
      <c r="I7285" s="13"/>
      <c r="J7285" s="13"/>
      <c r="K7285" s="13"/>
      <c r="M7285" s="13"/>
      <c r="N7285" s="13"/>
    </row>
    <row r="7286" spans="1:14" ht="15.75" customHeight="1">
      <c r="A7286" s="2"/>
      <c r="B7286" s="2"/>
      <c r="C7286" s="2"/>
      <c r="G7286" s="13"/>
      <c r="I7286" s="13"/>
      <c r="J7286" s="13"/>
      <c r="K7286" s="13"/>
      <c r="M7286" s="13"/>
      <c r="N7286" s="13"/>
    </row>
    <row r="7287" spans="1:14" ht="15.75" customHeight="1">
      <c r="A7287" s="2"/>
      <c r="B7287" s="2"/>
      <c r="C7287" s="2"/>
      <c r="G7287" s="13"/>
      <c r="I7287" s="13"/>
      <c r="J7287" s="13"/>
      <c r="K7287" s="13"/>
      <c r="M7287" s="13"/>
      <c r="N7287" s="13"/>
    </row>
    <row r="7288" spans="1:14" ht="15.75" customHeight="1">
      <c r="A7288" s="2"/>
      <c r="B7288" s="2"/>
      <c r="C7288" s="2"/>
      <c r="G7288" s="13"/>
      <c r="I7288" s="13"/>
      <c r="J7288" s="13"/>
      <c r="K7288" s="13"/>
      <c r="M7288" s="13"/>
      <c r="N7288" s="13"/>
    </row>
    <row r="7289" spans="1:14" ht="15.75" customHeight="1">
      <c r="A7289" s="2"/>
      <c r="B7289" s="2"/>
      <c r="C7289" s="2"/>
      <c r="G7289" s="13"/>
      <c r="I7289" s="13"/>
      <c r="J7289" s="13"/>
      <c r="K7289" s="13"/>
      <c r="M7289" s="13"/>
      <c r="N7289" s="13"/>
    </row>
    <row r="7290" spans="1:14" ht="15.75" customHeight="1">
      <c r="A7290" s="2"/>
      <c r="B7290" s="2"/>
      <c r="C7290" s="2"/>
      <c r="G7290" s="13"/>
      <c r="I7290" s="13"/>
      <c r="J7290" s="13"/>
      <c r="K7290" s="13"/>
      <c r="M7290" s="13"/>
      <c r="N7290" s="13"/>
    </row>
    <row r="7291" spans="1:14" ht="15.75" customHeight="1">
      <c r="A7291" s="2"/>
      <c r="B7291" s="2"/>
      <c r="C7291" s="2"/>
      <c r="G7291" s="13"/>
      <c r="I7291" s="13"/>
      <c r="J7291" s="13"/>
      <c r="K7291" s="13"/>
      <c r="M7291" s="13"/>
      <c r="N7291" s="13"/>
    </row>
    <row r="7292" spans="1:14" ht="15.75" customHeight="1">
      <c r="A7292" s="2"/>
      <c r="B7292" s="2"/>
      <c r="C7292" s="2"/>
      <c r="G7292" s="13"/>
      <c r="I7292" s="13"/>
      <c r="J7292" s="13"/>
      <c r="K7292" s="13"/>
      <c r="M7292" s="13"/>
      <c r="N7292" s="13"/>
    </row>
    <row r="7293" spans="1:14" ht="15.75" customHeight="1">
      <c r="A7293" s="2"/>
      <c r="B7293" s="2"/>
      <c r="C7293" s="2"/>
      <c r="G7293" s="13"/>
      <c r="I7293" s="13"/>
      <c r="J7293" s="13"/>
      <c r="K7293" s="13"/>
      <c r="M7293" s="13"/>
      <c r="N7293" s="13"/>
    </row>
    <row r="7294" spans="1:14" ht="15.75" customHeight="1">
      <c r="A7294" s="2"/>
      <c r="B7294" s="2"/>
      <c r="C7294" s="2"/>
      <c r="G7294" s="13"/>
      <c r="I7294" s="13"/>
      <c r="J7294" s="13"/>
      <c r="K7294" s="13"/>
      <c r="M7294" s="13"/>
      <c r="N7294" s="13"/>
    </row>
    <row r="7295" spans="1:14" ht="15.75" customHeight="1">
      <c r="A7295" s="2"/>
      <c r="B7295" s="2"/>
      <c r="C7295" s="2"/>
      <c r="G7295" s="13"/>
      <c r="I7295" s="13"/>
      <c r="J7295" s="13"/>
      <c r="K7295" s="13"/>
      <c r="M7295" s="13"/>
      <c r="N7295" s="13"/>
    </row>
    <row r="7296" spans="1:14" ht="15.75" customHeight="1">
      <c r="A7296" s="2"/>
      <c r="B7296" s="2"/>
      <c r="C7296" s="2"/>
      <c r="G7296" s="13"/>
      <c r="I7296" s="13"/>
      <c r="J7296" s="13"/>
      <c r="K7296" s="13"/>
      <c r="M7296" s="13"/>
      <c r="N7296" s="13"/>
    </row>
    <row r="7297" spans="1:14" ht="15.75" customHeight="1">
      <c r="A7297" s="2"/>
      <c r="B7297" s="2"/>
      <c r="C7297" s="2"/>
      <c r="G7297" s="13"/>
      <c r="I7297" s="13"/>
      <c r="J7297" s="13"/>
      <c r="K7297" s="13"/>
      <c r="M7297" s="13"/>
      <c r="N7297" s="13"/>
    </row>
    <row r="7298" spans="1:14" ht="15.75" customHeight="1">
      <c r="A7298" s="2"/>
      <c r="B7298" s="2"/>
      <c r="C7298" s="2"/>
      <c r="G7298" s="13"/>
      <c r="I7298" s="13"/>
      <c r="J7298" s="13"/>
      <c r="K7298" s="13"/>
      <c r="M7298" s="13"/>
      <c r="N7298" s="13"/>
    </row>
    <row r="7299" spans="1:14" ht="15.75" customHeight="1">
      <c r="A7299" s="2"/>
      <c r="B7299" s="2"/>
      <c r="C7299" s="2"/>
      <c r="G7299" s="13"/>
      <c r="I7299" s="13"/>
      <c r="J7299" s="13"/>
      <c r="K7299" s="13"/>
      <c r="M7299" s="13"/>
      <c r="N7299" s="13"/>
    </row>
    <row r="7300" spans="1:14" ht="15.75" customHeight="1">
      <c r="A7300" s="2"/>
      <c r="B7300" s="2"/>
      <c r="C7300" s="2"/>
      <c r="G7300" s="13"/>
      <c r="I7300" s="13"/>
      <c r="J7300" s="13"/>
      <c r="K7300" s="13"/>
      <c r="M7300" s="13"/>
      <c r="N7300" s="13"/>
    </row>
    <row r="7301" spans="1:14" ht="15.75" customHeight="1">
      <c r="A7301" s="2"/>
      <c r="B7301" s="2"/>
      <c r="C7301" s="2"/>
      <c r="G7301" s="13"/>
      <c r="I7301" s="13"/>
      <c r="J7301" s="13"/>
      <c r="K7301" s="13"/>
      <c r="M7301" s="13"/>
      <c r="N7301" s="13"/>
    </row>
    <row r="7302" spans="1:14" ht="15.75" customHeight="1">
      <c r="A7302" s="2"/>
      <c r="B7302" s="2"/>
      <c r="C7302" s="2"/>
      <c r="G7302" s="13"/>
      <c r="I7302" s="13"/>
      <c r="J7302" s="13"/>
      <c r="K7302" s="13"/>
      <c r="M7302" s="13"/>
      <c r="N7302" s="13"/>
    </row>
    <row r="7303" spans="1:14" ht="15.75" customHeight="1">
      <c r="A7303" s="2"/>
      <c r="B7303" s="2"/>
      <c r="C7303" s="2"/>
      <c r="G7303" s="13"/>
      <c r="I7303" s="13"/>
      <c r="J7303" s="13"/>
      <c r="K7303" s="13"/>
      <c r="M7303" s="13"/>
      <c r="N7303" s="13"/>
    </row>
    <row r="7304" spans="1:14" ht="15.75" customHeight="1">
      <c r="A7304" s="2"/>
      <c r="B7304" s="2"/>
      <c r="C7304" s="2"/>
      <c r="G7304" s="13"/>
      <c r="I7304" s="13"/>
      <c r="J7304" s="13"/>
      <c r="K7304" s="13"/>
      <c r="M7304" s="13"/>
      <c r="N7304" s="13"/>
    </row>
    <row r="7305" spans="1:14" ht="15.75" customHeight="1">
      <c r="A7305" s="2"/>
      <c r="B7305" s="2"/>
      <c r="C7305" s="2"/>
      <c r="G7305" s="13"/>
      <c r="I7305" s="13"/>
      <c r="J7305" s="13"/>
      <c r="K7305" s="13"/>
      <c r="M7305" s="13"/>
      <c r="N7305" s="13"/>
    </row>
    <row r="7306" spans="1:14" ht="15.75" customHeight="1">
      <c r="A7306" s="2"/>
      <c r="B7306" s="2"/>
      <c r="C7306" s="2"/>
      <c r="G7306" s="13"/>
      <c r="I7306" s="13"/>
      <c r="J7306" s="13"/>
      <c r="K7306" s="13"/>
      <c r="M7306" s="13"/>
      <c r="N7306" s="13"/>
    </row>
    <row r="7307" spans="1:14" ht="15.75" customHeight="1">
      <c r="A7307" s="2"/>
      <c r="B7307" s="2"/>
      <c r="C7307" s="2"/>
      <c r="G7307" s="13"/>
      <c r="I7307" s="13"/>
      <c r="J7307" s="13"/>
      <c r="K7307" s="13"/>
      <c r="M7307" s="13"/>
      <c r="N7307" s="13"/>
    </row>
    <row r="7308" spans="1:14" ht="15.75" customHeight="1">
      <c r="A7308" s="2"/>
      <c r="B7308" s="2"/>
      <c r="C7308" s="2"/>
      <c r="G7308" s="13"/>
      <c r="I7308" s="13"/>
      <c r="J7308" s="13"/>
      <c r="K7308" s="13"/>
      <c r="M7308" s="13"/>
      <c r="N7308" s="13"/>
    </row>
    <row r="7309" spans="1:14" ht="15.75" customHeight="1">
      <c r="A7309" s="2"/>
      <c r="B7309" s="2"/>
      <c r="C7309" s="2"/>
      <c r="G7309" s="13"/>
      <c r="I7309" s="13"/>
      <c r="J7309" s="13"/>
      <c r="K7309" s="13"/>
      <c r="M7309" s="13"/>
      <c r="N7309" s="13"/>
    </row>
    <row r="7310" spans="1:14" ht="15.75" customHeight="1">
      <c r="A7310" s="2"/>
      <c r="B7310" s="2"/>
      <c r="C7310" s="2"/>
      <c r="G7310" s="13"/>
      <c r="I7310" s="13"/>
      <c r="J7310" s="13"/>
      <c r="K7310" s="13"/>
      <c r="M7310" s="13"/>
      <c r="N7310" s="13"/>
    </row>
    <row r="7311" spans="1:14" ht="15.75" customHeight="1">
      <c r="A7311" s="2"/>
      <c r="B7311" s="2"/>
      <c r="C7311" s="2"/>
      <c r="G7311" s="13"/>
      <c r="I7311" s="13"/>
      <c r="J7311" s="13"/>
      <c r="K7311" s="13"/>
      <c r="M7311" s="13"/>
      <c r="N7311" s="13"/>
    </row>
    <row r="7312" spans="1:14" ht="15.75" customHeight="1">
      <c r="A7312" s="2"/>
      <c r="B7312" s="2"/>
      <c r="C7312" s="2"/>
      <c r="G7312" s="13"/>
      <c r="I7312" s="13"/>
      <c r="J7312" s="13"/>
      <c r="K7312" s="13"/>
      <c r="M7312" s="13"/>
      <c r="N7312" s="13"/>
    </row>
    <row r="7313" spans="1:14" ht="15.75" customHeight="1">
      <c r="A7313" s="2"/>
      <c r="B7313" s="2"/>
      <c r="C7313" s="2"/>
      <c r="G7313" s="13"/>
      <c r="I7313" s="13"/>
      <c r="J7313" s="13"/>
      <c r="K7313" s="13"/>
      <c r="M7313" s="13"/>
      <c r="N7313" s="13"/>
    </row>
    <row r="7314" spans="1:14" ht="15.75" customHeight="1">
      <c r="A7314" s="2"/>
      <c r="B7314" s="2"/>
      <c r="C7314" s="2"/>
      <c r="G7314" s="13"/>
      <c r="I7314" s="13"/>
      <c r="J7314" s="13"/>
      <c r="K7314" s="13"/>
      <c r="M7314" s="13"/>
      <c r="N7314" s="13"/>
    </row>
    <row r="7315" spans="1:14" ht="15.75" customHeight="1">
      <c r="A7315" s="2"/>
      <c r="B7315" s="2"/>
      <c r="C7315" s="2"/>
      <c r="G7315" s="13"/>
      <c r="I7315" s="13"/>
      <c r="J7315" s="13"/>
      <c r="K7315" s="13"/>
      <c r="M7315" s="13"/>
      <c r="N7315" s="13"/>
    </row>
    <row r="7316" spans="1:14" ht="15.75" customHeight="1">
      <c r="A7316" s="2"/>
      <c r="B7316" s="2"/>
      <c r="C7316" s="2"/>
      <c r="G7316" s="13"/>
      <c r="I7316" s="13"/>
      <c r="J7316" s="13"/>
      <c r="K7316" s="13"/>
      <c r="M7316" s="13"/>
      <c r="N7316" s="13"/>
    </row>
    <row r="7317" spans="1:14" ht="15.75" customHeight="1">
      <c r="A7317" s="2"/>
      <c r="B7317" s="2"/>
      <c r="C7317" s="2"/>
      <c r="G7317" s="13"/>
      <c r="I7317" s="13"/>
      <c r="J7317" s="13"/>
      <c r="K7317" s="13"/>
      <c r="M7317" s="13"/>
      <c r="N7317" s="13"/>
    </row>
    <row r="7318" spans="1:14" ht="15.75" customHeight="1">
      <c r="A7318" s="2"/>
      <c r="B7318" s="2"/>
      <c r="C7318" s="2"/>
      <c r="G7318" s="13"/>
      <c r="I7318" s="13"/>
      <c r="J7318" s="13"/>
      <c r="K7318" s="13"/>
      <c r="M7318" s="13"/>
      <c r="N7318" s="13"/>
    </row>
    <row r="7319" spans="1:14" ht="15.75" customHeight="1">
      <c r="A7319" s="2"/>
      <c r="B7319" s="2"/>
      <c r="C7319" s="2"/>
      <c r="G7319" s="13"/>
      <c r="I7319" s="13"/>
      <c r="J7319" s="13"/>
      <c r="K7319" s="13"/>
      <c r="M7319" s="13"/>
      <c r="N7319" s="13"/>
    </row>
    <row r="7320" spans="1:14" ht="15.75" customHeight="1">
      <c r="A7320" s="2"/>
      <c r="B7320" s="2"/>
      <c r="C7320" s="2"/>
      <c r="G7320" s="13"/>
      <c r="I7320" s="13"/>
      <c r="J7320" s="13"/>
      <c r="K7320" s="13"/>
      <c r="M7320" s="13"/>
      <c r="N7320" s="13"/>
    </row>
    <row r="7321" spans="1:14" ht="15.75" customHeight="1">
      <c r="A7321" s="2"/>
      <c r="B7321" s="2"/>
      <c r="C7321" s="2"/>
      <c r="G7321" s="13"/>
      <c r="I7321" s="13"/>
      <c r="J7321" s="13"/>
      <c r="K7321" s="13"/>
      <c r="M7321" s="13"/>
      <c r="N7321" s="13"/>
    </row>
    <row r="7322" spans="1:14" ht="15.75" customHeight="1">
      <c r="A7322" s="2"/>
      <c r="B7322" s="2"/>
      <c r="C7322" s="2"/>
      <c r="G7322" s="13"/>
      <c r="I7322" s="13"/>
      <c r="J7322" s="13"/>
      <c r="K7322" s="13"/>
      <c r="M7322" s="13"/>
      <c r="N7322" s="13"/>
    </row>
    <row r="7323" spans="1:14" ht="15.75" customHeight="1">
      <c r="A7323" s="2"/>
      <c r="B7323" s="2"/>
      <c r="C7323" s="2"/>
      <c r="G7323" s="13"/>
      <c r="I7323" s="13"/>
      <c r="J7323" s="13"/>
      <c r="K7323" s="13"/>
      <c r="M7323" s="13"/>
      <c r="N7323" s="13"/>
    </row>
    <row r="7324" spans="1:14" ht="15.75" customHeight="1">
      <c r="A7324" s="2"/>
      <c r="B7324" s="2"/>
      <c r="C7324" s="2"/>
      <c r="G7324" s="13"/>
      <c r="I7324" s="13"/>
      <c r="J7324" s="13"/>
      <c r="K7324" s="13"/>
      <c r="M7324" s="13"/>
      <c r="N7324" s="13"/>
    </row>
    <row r="7325" spans="1:14" ht="15.75" customHeight="1">
      <c r="A7325" s="2"/>
      <c r="B7325" s="2"/>
      <c r="C7325" s="2"/>
      <c r="G7325" s="13"/>
      <c r="I7325" s="13"/>
      <c r="J7325" s="13"/>
      <c r="K7325" s="13"/>
      <c r="M7325" s="13"/>
      <c r="N7325" s="13"/>
    </row>
    <row r="7326" spans="1:14" ht="15.75" customHeight="1">
      <c r="A7326" s="2"/>
      <c r="B7326" s="2"/>
      <c r="C7326" s="2"/>
      <c r="G7326" s="13"/>
      <c r="I7326" s="13"/>
      <c r="J7326" s="13"/>
      <c r="K7326" s="13"/>
      <c r="M7326" s="13"/>
      <c r="N7326" s="13"/>
    </row>
    <row r="7327" spans="1:14" ht="15.75" customHeight="1">
      <c r="A7327" s="2"/>
      <c r="B7327" s="2"/>
      <c r="C7327" s="2"/>
      <c r="G7327" s="13"/>
      <c r="I7327" s="13"/>
      <c r="J7327" s="13"/>
      <c r="K7327" s="13"/>
      <c r="M7327" s="13"/>
      <c r="N7327" s="13"/>
    </row>
    <row r="7328" spans="1:14" ht="15.75" customHeight="1">
      <c r="A7328" s="2"/>
      <c r="B7328" s="2"/>
      <c r="C7328" s="2"/>
      <c r="G7328" s="13"/>
      <c r="I7328" s="13"/>
      <c r="J7328" s="13"/>
      <c r="K7328" s="13"/>
      <c r="M7328" s="13"/>
      <c r="N7328" s="13"/>
    </row>
    <row r="7329" spans="1:14" ht="15.75" customHeight="1">
      <c r="A7329" s="2"/>
      <c r="B7329" s="2"/>
      <c r="C7329" s="2"/>
      <c r="G7329" s="13"/>
      <c r="I7329" s="13"/>
      <c r="J7329" s="13"/>
      <c r="K7329" s="13"/>
      <c r="M7329" s="13"/>
      <c r="N7329" s="13"/>
    </row>
    <row r="7330" spans="1:14" ht="15.75" customHeight="1">
      <c r="A7330" s="2"/>
      <c r="B7330" s="2"/>
      <c r="C7330" s="2"/>
      <c r="G7330" s="13"/>
      <c r="I7330" s="13"/>
      <c r="J7330" s="13"/>
      <c r="K7330" s="13"/>
      <c r="M7330" s="13"/>
      <c r="N7330" s="13"/>
    </row>
    <row r="7331" spans="1:14" ht="15.75" customHeight="1">
      <c r="A7331" s="2"/>
      <c r="B7331" s="2"/>
      <c r="C7331" s="2"/>
      <c r="G7331" s="13"/>
      <c r="I7331" s="13"/>
      <c r="J7331" s="13"/>
      <c r="K7331" s="13"/>
      <c r="M7331" s="13"/>
      <c r="N7331" s="13"/>
    </row>
    <row r="7332" spans="1:14" ht="15.75" customHeight="1">
      <c r="A7332" s="2"/>
      <c r="B7332" s="2"/>
      <c r="C7332" s="2"/>
      <c r="G7332" s="13"/>
      <c r="I7332" s="13"/>
      <c r="J7332" s="13"/>
      <c r="K7332" s="13"/>
      <c r="M7332" s="13"/>
      <c r="N7332" s="13"/>
    </row>
    <row r="7333" spans="1:14" ht="15.75" customHeight="1">
      <c r="A7333" s="2"/>
      <c r="B7333" s="2"/>
      <c r="C7333" s="2"/>
      <c r="G7333" s="13"/>
      <c r="I7333" s="13"/>
      <c r="J7333" s="13"/>
      <c r="K7333" s="13"/>
      <c r="M7333" s="13"/>
      <c r="N7333" s="13"/>
    </row>
    <row r="7334" spans="1:14" ht="15.75" customHeight="1">
      <c r="A7334" s="2"/>
      <c r="B7334" s="2"/>
      <c r="C7334" s="2"/>
      <c r="G7334" s="13"/>
      <c r="I7334" s="13"/>
      <c r="J7334" s="13"/>
      <c r="K7334" s="13"/>
      <c r="M7334" s="13"/>
      <c r="N7334" s="13"/>
    </row>
    <row r="7335" spans="1:14" ht="15.75" customHeight="1">
      <c r="A7335" s="2"/>
      <c r="B7335" s="2"/>
      <c r="C7335" s="2"/>
      <c r="G7335" s="13"/>
      <c r="I7335" s="13"/>
      <c r="J7335" s="13"/>
      <c r="K7335" s="13"/>
      <c r="M7335" s="13"/>
      <c r="N7335" s="13"/>
    </row>
    <row r="7336" spans="1:14" ht="15.75" customHeight="1">
      <c r="A7336" s="2"/>
      <c r="B7336" s="2"/>
      <c r="C7336" s="2"/>
      <c r="G7336" s="13"/>
      <c r="I7336" s="13"/>
      <c r="J7336" s="13"/>
      <c r="K7336" s="13"/>
      <c r="M7336" s="13"/>
      <c r="N7336" s="13"/>
    </row>
    <row r="7337" spans="1:14" ht="15.75" customHeight="1">
      <c r="A7337" s="2"/>
      <c r="B7337" s="2"/>
      <c r="C7337" s="2"/>
      <c r="G7337" s="13"/>
      <c r="I7337" s="13"/>
      <c r="J7337" s="13"/>
      <c r="K7337" s="13"/>
      <c r="M7337" s="13"/>
      <c r="N7337" s="13"/>
    </row>
    <row r="7338" spans="1:14" ht="15.75" customHeight="1">
      <c r="A7338" s="2"/>
      <c r="B7338" s="2"/>
      <c r="C7338" s="2"/>
      <c r="G7338" s="13"/>
      <c r="I7338" s="13"/>
      <c r="J7338" s="13"/>
      <c r="K7338" s="13"/>
      <c r="M7338" s="13"/>
      <c r="N7338" s="13"/>
    </row>
    <row r="7339" spans="1:14" ht="15.75" customHeight="1">
      <c r="A7339" s="2"/>
      <c r="B7339" s="2"/>
      <c r="C7339" s="2"/>
      <c r="G7339" s="13"/>
      <c r="I7339" s="13"/>
      <c r="J7339" s="13"/>
      <c r="K7339" s="13"/>
      <c r="M7339" s="13"/>
      <c r="N7339" s="13"/>
    </row>
    <row r="7340" spans="1:14" ht="15.75" customHeight="1">
      <c r="A7340" s="2"/>
      <c r="B7340" s="2"/>
      <c r="C7340" s="2"/>
      <c r="G7340" s="13"/>
      <c r="I7340" s="13"/>
      <c r="J7340" s="13"/>
      <c r="K7340" s="13"/>
      <c r="M7340" s="13"/>
      <c r="N7340" s="13"/>
    </row>
    <row r="7341" spans="1:14" ht="15.75" customHeight="1">
      <c r="A7341" s="2"/>
      <c r="B7341" s="2"/>
      <c r="C7341" s="2"/>
      <c r="G7341" s="13"/>
      <c r="I7341" s="13"/>
      <c r="J7341" s="13"/>
      <c r="K7341" s="13"/>
      <c r="M7341" s="13"/>
      <c r="N7341" s="13"/>
    </row>
    <row r="7342" spans="1:14" ht="15.75" customHeight="1">
      <c r="A7342" s="2"/>
      <c r="B7342" s="2"/>
      <c r="C7342" s="2"/>
      <c r="G7342" s="13"/>
      <c r="I7342" s="13"/>
      <c r="J7342" s="13"/>
      <c r="K7342" s="13"/>
      <c r="M7342" s="13"/>
      <c r="N7342" s="13"/>
    </row>
    <row r="7343" spans="1:14" ht="15.75" customHeight="1">
      <c r="A7343" s="2"/>
      <c r="B7343" s="2"/>
      <c r="C7343" s="2"/>
      <c r="G7343" s="13"/>
      <c r="I7343" s="13"/>
      <c r="J7343" s="13"/>
      <c r="K7343" s="13"/>
      <c r="M7343" s="13"/>
      <c r="N7343" s="13"/>
    </row>
    <row r="7344" spans="1:14" ht="15.75" customHeight="1">
      <c r="A7344" s="2"/>
      <c r="B7344" s="2"/>
      <c r="C7344" s="2"/>
      <c r="G7344" s="13"/>
      <c r="I7344" s="13"/>
      <c r="J7344" s="13"/>
      <c r="K7344" s="13"/>
      <c r="M7344" s="13"/>
      <c r="N7344" s="13"/>
    </row>
    <row r="7345" spans="1:14" ht="15.75" customHeight="1">
      <c r="A7345" s="2"/>
      <c r="B7345" s="2"/>
      <c r="C7345" s="2"/>
      <c r="G7345" s="13"/>
      <c r="I7345" s="13"/>
      <c r="J7345" s="13"/>
      <c r="K7345" s="13"/>
      <c r="M7345" s="13"/>
      <c r="N7345" s="13"/>
    </row>
    <row r="7346" spans="1:14" ht="15.75" customHeight="1">
      <c r="A7346" s="2"/>
      <c r="B7346" s="2"/>
      <c r="C7346" s="2"/>
      <c r="G7346" s="13"/>
      <c r="I7346" s="13"/>
      <c r="J7346" s="13"/>
      <c r="K7346" s="13"/>
      <c r="M7346" s="13"/>
      <c r="N7346" s="13"/>
    </row>
    <row r="7347" spans="1:14" ht="15.75" customHeight="1">
      <c r="A7347" s="2"/>
      <c r="B7347" s="2"/>
      <c r="C7347" s="2"/>
      <c r="G7347" s="13"/>
      <c r="I7347" s="13"/>
      <c r="J7347" s="13"/>
      <c r="K7347" s="13"/>
      <c r="M7347" s="13"/>
      <c r="N7347" s="13"/>
    </row>
    <row r="7348" spans="1:14" ht="15.75" customHeight="1">
      <c r="A7348" s="2"/>
      <c r="B7348" s="2"/>
      <c r="C7348" s="2"/>
      <c r="G7348" s="13"/>
      <c r="I7348" s="13"/>
      <c r="J7348" s="13"/>
      <c r="K7348" s="13"/>
      <c r="M7348" s="13"/>
      <c r="N7348" s="13"/>
    </row>
    <row r="7349" spans="1:14" ht="15.75" customHeight="1">
      <c r="A7349" s="2"/>
      <c r="B7349" s="2"/>
      <c r="C7349" s="2"/>
      <c r="G7349" s="13"/>
      <c r="I7349" s="13"/>
      <c r="J7349" s="13"/>
      <c r="K7349" s="13"/>
      <c r="M7349" s="13"/>
      <c r="N7349" s="13"/>
    </row>
    <row r="7350" spans="1:14" ht="15.75" customHeight="1">
      <c r="A7350" s="2"/>
      <c r="B7350" s="2"/>
      <c r="C7350" s="2"/>
      <c r="G7350" s="13"/>
      <c r="I7350" s="13"/>
      <c r="J7350" s="13"/>
      <c r="K7350" s="13"/>
      <c r="M7350" s="13"/>
      <c r="N7350" s="13"/>
    </row>
    <row r="7351" spans="1:14" ht="15.75" customHeight="1">
      <c r="A7351" s="2"/>
      <c r="B7351" s="2"/>
      <c r="C7351" s="2"/>
      <c r="G7351" s="13"/>
      <c r="I7351" s="13"/>
      <c r="J7351" s="13"/>
      <c r="K7351" s="13"/>
      <c r="M7351" s="13"/>
      <c r="N7351" s="13"/>
    </row>
    <row r="7352" spans="1:14" ht="15.75" customHeight="1">
      <c r="A7352" s="2"/>
      <c r="B7352" s="2"/>
      <c r="C7352" s="2"/>
      <c r="G7352" s="13"/>
      <c r="I7352" s="13"/>
      <c r="J7352" s="13"/>
      <c r="K7352" s="13"/>
      <c r="M7352" s="13"/>
      <c r="N7352" s="13"/>
    </row>
    <row r="7353" spans="1:14" ht="15.75" customHeight="1">
      <c r="A7353" s="2"/>
      <c r="B7353" s="2"/>
      <c r="C7353" s="2"/>
      <c r="G7353" s="13"/>
      <c r="I7353" s="13"/>
      <c r="J7353" s="13"/>
      <c r="K7353" s="13"/>
      <c r="M7353" s="13"/>
      <c r="N7353" s="13"/>
    </row>
    <row r="7354" spans="1:14" ht="15.75" customHeight="1">
      <c r="A7354" s="2"/>
      <c r="B7354" s="2"/>
      <c r="C7354" s="2"/>
      <c r="G7354" s="13"/>
      <c r="I7354" s="13"/>
      <c r="J7354" s="13"/>
      <c r="K7354" s="13"/>
      <c r="M7354" s="13"/>
      <c r="N7354" s="13"/>
    </row>
    <row r="7355" spans="1:14" ht="15.75" customHeight="1">
      <c r="A7355" s="2"/>
      <c r="B7355" s="2"/>
      <c r="C7355" s="2"/>
      <c r="G7355" s="13"/>
      <c r="I7355" s="13"/>
      <c r="J7355" s="13"/>
      <c r="K7355" s="13"/>
      <c r="M7355" s="13"/>
      <c r="N7355" s="13"/>
    </row>
    <row r="7356" spans="1:14" ht="15.75" customHeight="1">
      <c r="A7356" s="2"/>
      <c r="B7356" s="2"/>
      <c r="C7356" s="2"/>
      <c r="G7356" s="13"/>
      <c r="I7356" s="13"/>
      <c r="J7356" s="13"/>
      <c r="K7356" s="13"/>
      <c r="M7356" s="13"/>
      <c r="N7356" s="13"/>
    </row>
    <row r="7357" spans="1:14" ht="15.75" customHeight="1">
      <c r="A7357" s="2"/>
      <c r="B7357" s="2"/>
      <c r="C7357" s="2"/>
      <c r="G7357" s="13"/>
      <c r="I7357" s="13"/>
      <c r="J7357" s="13"/>
      <c r="K7357" s="13"/>
      <c r="M7357" s="13"/>
      <c r="N7357" s="13"/>
    </row>
    <row r="7358" spans="1:14" ht="15.75" customHeight="1">
      <c r="A7358" s="2"/>
      <c r="B7358" s="2"/>
      <c r="C7358" s="2"/>
      <c r="G7358" s="13"/>
      <c r="I7358" s="13"/>
      <c r="J7358" s="13"/>
      <c r="K7358" s="13"/>
      <c r="M7358" s="13"/>
      <c r="N7358" s="13"/>
    </row>
    <row r="7359" spans="1:14" ht="15.75" customHeight="1">
      <c r="A7359" s="2"/>
      <c r="B7359" s="2"/>
      <c r="C7359" s="2"/>
      <c r="G7359" s="13"/>
      <c r="I7359" s="13"/>
      <c r="J7359" s="13"/>
      <c r="K7359" s="13"/>
      <c r="M7359" s="13"/>
      <c r="N7359" s="13"/>
    </row>
    <row r="7360" spans="1:14" ht="15.75" customHeight="1">
      <c r="A7360" s="2"/>
      <c r="B7360" s="2"/>
      <c r="C7360" s="2"/>
      <c r="G7360" s="13"/>
      <c r="I7360" s="13"/>
      <c r="J7360" s="13"/>
      <c r="K7360" s="13"/>
      <c r="M7360" s="13"/>
      <c r="N7360" s="13"/>
    </row>
    <row r="7361" spans="1:14" ht="15.75" customHeight="1">
      <c r="A7361" s="2"/>
      <c r="B7361" s="2"/>
      <c r="C7361" s="2"/>
      <c r="G7361" s="13"/>
      <c r="I7361" s="13"/>
      <c r="J7361" s="13"/>
      <c r="K7361" s="13"/>
      <c r="M7361" s="13"/>
      <c r="N7361" s="13"/>
    </row>
    <row r="7362" spans="1:14" ht="15.75" customHeight="1">
      <c r="A7362" s="2"/>
      <c r="B7362" s="2"/>
      <c r="C7362" s="2"/>
      <c r="G7362" s="13"/>
      <c r="I7362" s="13"/>
      <c r="J7362" s="13"/>
      <c r="K7362" s="13"/>
      <c r="M7362" s="13"/>
      <c r="N7362" s="13"/>
    </row>
    <row r="7363" spans="1:14" ht="15.75" customHeight="1">
      <c r="A7363" s="2"/>
      <c r="B7363" s="2"/>
      <c r="C7363" s="2"/>
      <c r="G7363" s="13"/>
      <c r="I7363" s="13"/>
      <c r="J7363" s="13"/>
      <c r="K7363" s="13"/>
      <c r="M7363" s="13"/>
      <c r="N7363" s="13"/>
    </row>
    <row r="7364" spans="1:14" ht="15.75" customHeight="1">
      <c r="A7364" s="2"/>
      <c r="B7364" s="2"/>
      <c r="C7364" s="2"/>
      <c r="G7364" s="13"/>
      <c r="I7364" s="13"/>
      <c r="J7364" s="13"/>
      <c r="K7364" s="13"/>
      <c r="M7364" s="13"/>
      <c r="N7364" s="13"/>
    </row>
    <row r="7365" spans="1:14" ht="15.75" customHeight="1">
      <c r="A7365" s="2"/>
      <c r="B7365" s="2"/>
      <c r="C7365" s="2"/>
      <c r="G7365" s="13"/>
      <c r="I7365" s="13"/>
      <c r="J7365" s="13"/>
      <c r="K7365" s="13"/>
      <c r="M7365" s="13"/>
      <c r="N7365" s="13"/>
    </row>
    <row r="7366" spans="1:14" ht="15.75" customHeight="1">
      <c r="A7366" s="2"/>
      <c r="B7366" s="2"/>
      <c r="C7366" s="2"/>
      <c r="G7366" s="13"/>
      <c r="I7366" s="13"/>
      <c r="J7366" s="13"/>
      <c r="K7366" s="13"/>
      <c r="M7366" s="13"/>
      <c r="N7366" s="13"/>
    </row>
    <row r="7367" spans="1:14" ht="15.75" customHeight="1">
      <c r="A7367" s="2"/>
      <c r="B7367" s="2"/>
      <c r="C7367" s="2"/>
      <c r="G7367" s="13"/>
      <c r="I7367" s="13"/>
      <c r="J7367" s="13"/>
      <c r="K7367" s="13"/>
      <c r="M7367" s="13"/>
      <c r="N7367" s="13"/>
    </row>
    <row r="7368" spans="1:14" ht="15.75" customHeight="1">
      <c r="A7368" s="2"/>
      <c r="B7368" s="2"/>
      <c r="C7368" s="2"/>
      <c r="G7368" s="13"/>
      <c r="I7368" s="13"/>
      <c r="J7368" s="13"/>
      <c r="K7368" s="13"/>
      <c r="M7368" s="13"/>
      <c r="N7368" s="13"/>
    </row>
    <row r="7369" spans="1:14" ht="15.75" customHeight="1">
      <c r="A7369" s="2"/>
      <c r="B7369" s="2"/>
      <c r="C7369" s="2"/>
      <c r="G7369" s="13"/>
      <c r="I7369" s="13"/>
      <c r="J7369" s="13"/>
      <c r="K7369" s="13"/>
      <c r="M7369" s="13"/>
      <c r="N7369" s="13"/>
    </row>
    <row r="7370" spans="1:14" ht="15.75" customHeight="1">
      <c r="A7370" s="2"/>
      <c r="B7370" s="2"/>
      <c r="C7370" s="2"/>
      <c r="G7370" s="13"/>
      <c r="I7370" s="13"/>
      <c r="J7370" s="13"/>
      <c r="K7370" s="13"/>
      <c r="M7370" s="13"/>
      <c r="N7370" s="13"/>
    </row>
    <row r="7371" spans="1:14" ht="15.75" customHeight="1">
      <c r="A7371" s="2"/>
      <c r="B7371" s="2"/>
      <c r="C7371" s="2"/>
      <c r="G7371" s="13"/>
      <c r="I7371" s="13"/>
      <c r="J7371" s="13"/>
      <c r="K7371" s="13"/>
      <c r="M7371" s="13"/>
      <c r="N7371" s="13"/>
    </row>
    <row r="7372" spans="1:14" ht="15.75" customHeight="1">
      <c r="A7372" s="2"/>
      <c r="B7372" s="2"/>
      <c r="C7372" s="2"/>
      <c r="G7372" s="13"/>
      <c r="I7372" s="13"/>
      <c r="J7372" s="13"/>
      <c r="K7372" s="13"/>
      <c r="M7372" s="13"/>
      <c r="N7372" s="13"/>
    </row>
    <row r="7373" spans="1:14" ht="15.75" customHeight="1">
      <c r="A7373" s="2"/>
      <c r="B7373" s="2"/>
      <c r="C7373" s="2"/>
      <c r="G7373" s="13"/>
      <c r="I7373" s="13"/>
      <c r="J7373" s="13"/>
      <c r="K7373" s="13"/>
      <c r="M7373" s="13"/>
      <c r="N7373" s="13"/>
    </row>
    <row r="7374" spans="1:14" ht="15.75" customHeight="1">
      <c r="A7374" s="2"/>
      <c r="B7374" s="2"/>
      <c r="C7374" s="2"/>
      <c r="G7374" s="13"/>
      <c r="I7374" s="13"/>
      <c r="J7374" s="13"/>
      <c r="K7374" s="13"/>
      <c r="M7374" s="13"/>
      <c r="N7374" s="13"/>
    </row>
    <row r="7375" spans="1:14" ht="15.75" customHeight="1">
      <c r="A7375" s="2"/>
      <c r="B7375" s="2"/>
      <c r="C7375" s="2"/>
      <c r="G7375" s="13"/>
      <c r="I7375" s="13"/>
      <c r="J7375" s="13"/>
      <c r="K7375" s="13"/>
      <c r="M7375" s="13"/>
      <c r="N7375" s="13"/>
    </row>
    <row r="7376" spans="1:14" ht="15.75" customHeight="1">
      <c r="A7376" s="2"/>
      <c r="B7376" s="2"/>
      <c r="C7376" s="2"/>
      <c r="G7376" s="13"/>
      <c r="I7376" s="13"/>
      <c r="J7376" s="13"/>
      <c r="K7376" s="13"/>
      <c r="M7376" s="13"/>
      <c r="N7376" s="13"/>
    </row>
    <row r="7377" spans="1:14" ht="15.75" customHeight="1">
      <c r="A7377" s="2"/>
      <c r="B7377" s="2"/>
      <c r="C7377" s="2"/>
      <c r="G7377" s="13"/>
      <c r="I7377" s="13"/>
      <c r="J7377" s="13"/>
      <c r="K7377" s="13"/>
      <c r="M7377" s="13"/>
      <c r="N7377" s="13"/>
    </row>
    <row r="7378" spans="1:14" ht="15.75" customHeight="1">
      <c r="A7378" s="2"/>
      <c r="B7378" s="2"/>
      <c r="C7378" s="2"/>
      <c r="G7378" s="13"/>
      <c r="I7378" s="13"/>
      <c r="J7378" s="13"/>
      <c r="K7378" s="13"/>
      <c r="M7378" s="13"/>
      <c r="N7378" s="13"/>
    </row>
    <row r="7379" spans="1:14" ht="15.75" customHeight="1">
      <c r="A7379" s="2"/>
      <c r="B7379" s="2"/>
      <c r="C7379" s="2"/>
      <c r="G7379" s="13"/>
      <c r="I7379" s="13"/>
      <c r="J7379" s="13"/>
      <c r="K7379" s="13"/>
      <c r="M7379" s="13"/>
      <c r="N7379" s="13"/>
    </row>
    <row r="7380" spans="1:14" ht="15.75" customHeight="1">
      <c r="A7380" s="2"/>
      <c r="B7380" s="2"/>
      <c r="C7380" s="2"/>
      <c r="G7380" s="13"/>
      <c r="I7380" s="13"/>
      <c r="J7380" s="13"/>
      <c r="K7380" s="13"/>
      <c r="M7380" s="13"/>
      <c r="N7380" s="13"/>
    </row>
    <row r="7381" spans="1:14" ht="15.75" customHeight="1">
      <c r="A7381" s="2"/>
      <c r="B7381" s="2"/>
      <c r="C7381" s="2"/>
      <c r="G7381" s="13"/>
      <c r="I7381" s="13"/>
      <c r="J7381" s="13"/>
      <c r="K7381" s="13"/>
      <c r="M7381" s="13"/>
      <c r="N7381" s="13"/>
    </row>
    <row r="7382" spans="1:14" ht="15.75" customHeight="1">
      <c r="A7382" s="2"/>
      <c r="B7382" s="2"/>
      <c r="C7382" s="2"/>
      <c r="G7382" s="13"/>
      <c r="I7382" s="13"/>
      <c r="J7382" s="13"/>
      <c r="K7382" s="13"/>
      <c r="M7382" s="13"/>
      <c r="N7382" s="13"/>
    </row>
    <row r="7383" spans="1:14" ht="15.75" customHeight="1">
      <c r="A7383" s="2"/>
      <c r="B7383" s="2"/>
      <c r="C7383" s="2"/>
      <c r="G7383" s="13"/>
      <c r="I7383" s="13"/>
      <c r="J7383" s="13"/>
      <c r="K7383" s="13"/>
      <c r="M7383" s="13"/>
      <c r="N7383" s="13"/>
    </row>
    <row r="7384" spans="1:14" ht="15.75" customHeight="1">
      <c r="A7384" s="2"/>
      <c r="B7384" s="2"/>
      <c r="C7384" s="2"/>
      <c r="G7384" s="13"/>
      <c r="I7384" s="13"/>
      <c r="J7384" s="13"/>
      <c r="K7384" s="13"/>
      <c r="M7384" s="13"/>
      <c r="N7384" s="13"/>
    </row>
    <row r="7385" spans="1:14" ht="15.75" customHeight="1">
      <c r="A7385" s="2"/>
      <c r="B7385" s="2"/>
      <c r="C7385" s="2"/>
      <c r="G7385" s="13"/>
      <c r="I7385" s="13"/>
      <c r="J7385" s="13"/>
      <c r="K7385" s="13"/>
      <c r="M7385" s="13"/>
      <c r="N7385" s="13"/>
    </row>
    <row r="7386" spans="1:14" ht="15.75" customHeight="1">
      <c r="A7386" s="2"/>
      <c r="B7386" s="2"/>
      <c r="C7386" s="2"/>
      <c r="G7386" s="13"/>
      <c r="I7386" s="13"/>
      <c r="J7386" s="13"/>
      <c r="K7386" s="13"/>
      <c r="M7386" s="13"/>
      <c r="N7386" s="13"/>
    </row>
    <row r="7387" spans="1:14" ht="15.75" customHeight="1">
      <c r="A7387" s="2"/>
      <c r="B7387" s="2"/>
      <c r="C7387" s="2"/>
      <c r="G7387" s="13"/>
      <c r="I7387" s="13"/>
      <c r="J7387" s="13"/>
      <c r="K7387" s="13"/>
      <c r="M7387" s="13"/>
      <c r="N7387" s="13"/>
    </row>
    <row r="7388" spans="1:14" ht="15.75" customHeight="1">
      <c r="A7388" s="2"/>
      <c r="B7388" s="2"/>
      <c r="C7388" s="2"/>
      <c r="G7388" s="13"/>
      <c r="I7388" s="13"/>
      <c r="J7388" s="13"/>
      <c r="K7388" s="13"/>
      <c r="M7388" s="13"/>
      <c r="N7388" s="13"/>
    </row>
    <row r="7389" spans="1:14" ht="15.75" customHeight="1">
      <c r="A7389" s="2"/>
      <c r="B7389" s="2"/>
      <c r="C7389" s="2"/>
      <c r="G7389" s="13"/>
      <c r="I7389" s="13"/>
      <c r="J7389" s="13"/>
      <c r="K7389" s="13"/>
      <c r="M7389" s="13"/>
      <c r="N7389" s="13"/>
    </row>
    <row r="7390" spans="1:14" ht="15.75" customHeight="1">
      <c r="A7390" s="2"/>
      <c r="B7390" s="2"/>
      <c r="C7390" s="2"/>
      <c r="G7390" s="13"/>
      <c r="I7390" s="13"/>
      <c r="J7390" s="13"/>
      <c r="K7390" s="13"/>
      <c r="M7390" s="13"/>
      <c r="N7390" s="13"/>
    </row>
    <row r="7391" spans="1:14" ht="15.75" customHeight="1">
      <c r="A7391" s="2"/>
      <c r="B7391" s="2"/>
      <c r="C7391" s="2"/>
      <c r="G7391" s="13"/>
      <c r="I7391" s="13"/>
      <c r="J7391" s="13"/>
      <c r="K7391" s="13"/>
      <c r="M7391" s="13"/>
      <c r="N7391" s="13"/>
    </row>
    <row r="7392" spans="1:14" ht="15.75" customHeight="1">
      <c r="A7392" s="2"/>
      <c r="B7392" s="2"/>
      <c r="C7392" s="2"/>
      <c r="G7392" s="13"/>
      <c r="I7392" s="13"/>
      <c r="J7392" s="13"/>
      <c r="K7392" s="13"/>
      <c r="M7392" s="13"/>
      <c r="N7392" s="13"/>
    </row>
    <row r="7393" spans="1:14" ht="15.75" customHeight="1">
      <c r="A7393" s="2"/>
      <c r="B7393" s="2"/>
      <c r="C7393" s="2"/>
      <c r="G7393" s="13"/>
      <c r="I7393" s="13"/>
      <c r="J7393" s="13"/>
      <c r="K7393" s="13"/>
      <c r="M7393" s="13"/>
      <c r="N7393" s="13"/>
    </row>
    <row r="7394" spans="1:14" ht="15.75" customHeight="1">
      <c r="A7394" s="2"/>
      <c r="B7394" s="2"/>
      <c r="C7394" s="2"/>
      <c r="G7394" s="13"/>
      <c r="I7394" s="13"/>
      <c r="J7394" s="13"/>
      <c r="K7394" s="13"/>
      <c r="M7394" s="13"/>
      <c r="N7394" s="13"/>
    </row>
    <row r="7395" spans="1:14" ht="15.75" customHeight="1">
      <c r="A7395" s="2"/>
      <c r="B7395" s="2"/>
      <c r="C7395" s="2"/>
      <c r="G7395" s="13"/>
      <c r="I7395" s="13"/>
      <c r="J7395" s="13"/>
      <c r="K7395" s="13"/>
      <c r="M7395" s="13"/>
      <c r="N7395" s="13"/>
    </row>
    <row r="7396" spans="1:14" ht="15.75" customHeight="1">
      <c r="A7396" s="2"/>
      <c r="B7396" s="2"/>
      <c r="C7396" s="2"/>
      <c r="G7396" s="13"/>
      <c r="I7396" s="13"/>
      <c r="J7396" s="13"/>
      <c r="K7396" s="13"/>
      <c r="M7396" s="13"/>
      <c r="N7396" s="13"/>
    </row>
    <row r="7397" spans="1:14" ht="15.75" customHeight="1">
      <c r="A7397" s="2"/>
      <c r="B7397" s="2"/>
      <c r="C7397" s="2"/>
      <c r="G7397" s="13"/>
      <c r="I7397" s="13"/>
      <c r="J7397" s="13"/>
      <c r="K7397" s="13"/>
      <c r="M7397" s="13"/>
      <c r="N7397" s="13"/>
    </row>
    <row r="7398" spans="1:14" ht="15.75" customHeight="1">
      <c r="A7398" s="2"/>
      <c r="B7398" s="2"/>
      <c r="C7398" s="2"/>
      <c r="G7398" s="13"/>
      <c r="I7398" s="13"/>
      <c r="J7398" s="13"/>
      <c r="K7398" s="13"/>
      <c r="M7398" s="13"/>
      <c r="N7398" s="13"/>
    </row>
    <row r="7399" spans="1:14" ht="15.75" customHeight="1">
      <c r="A7399" s="2"/>
      <c r="B7399" s="2"/>
      <c r="C7399" s="2"/>
      <c r="G7399" s="13"/>
      <c r="I7399" s="13"/>
      <c r="J7399" s="13"/>
      <c r="K7399" s="13"/>
      <c r="M7399" s="13"/>
      <c r="N7399" s="13"/>
    </row>
    <row r="7400" spans="1:14" ht="15.75" customHeight="1">
      <c r="A7400" s="2"/>
      <c r="B7400" s="2"/>
      <c r="C7400" s="2"/>
      <c r="G7400" s="13"/>
      <c r="I7400" s="13"/>
      <c r="J7400" s="13"/>
      <c r="K7400" s="13"/>
      <c r="M7400" s="13"/>
      <c r="N7400" s="13"/>
    </row>
    <row r="7401" spans="1:14" ht="15.75" customHeight="1">
      <c r="A7401" s="2"/>
      <c r="B7401" s="2"/>
      <c r="C7401" s="2"/>
      <c r="G7401" s="13"/>
      <c r="I7401" s="13"/>
      <c r="J7401" s="13"/>
      <c r="K7401" s="13"/>
      <c r="M7401" s="13"/>
      <c r="N7401" s="13"/>
    </row>
    <row r="7402" spans="1:14" ht="15.75" customHeight="1">
      <c r="A7402" s="2"/>
      <c r="B7402" s="2"/>
      <c r="C7402" s="2"/>
      <c r="G7402" s="13"/>
      <c r="I7402" s="13"/>
      <c r="J7402" s="13"/>
      <c r="K7402" s="13"/>
      <c r="M7402" s="13"/>
      <c r="N7402" s="13"/>
    </row>
    <row r="7403" spans="1:14" ht="15.75" customHeight="1">
      <c r="A7403" s="2"/>
      <c r="B7403" s="2"/>
      <c r="C7403" s="2"/>
      <c r="G7403" s="13"/>
      <c r="I7403" s="13"/>
      <c r="J7403" s="13"/>
      <c r="K7403" s="13"/>
      <c r="M7403" s="13"/>
      <c r="N7403" s="13"/>
    </row>
    <row r="7404" spans="1:14" ht="15.75" customHeight="1">
      <c r="A7404" s="2"/>
      <c r="B7404" s="2"/>
      <c r="C7404" s="2"/>
      <c r="G7404" s="13"/>
      <c r="I7404" s="13"/>
      <c r="J7404" s="13"/>
      <c r="K7404" s="13"/>
      <c r="M7404" s="13"/>
      <c r="N7404" s="13"/>
    </row>
    <row r="7405" spans="1:14" ht="15.75" customHeight="1">
      <c r="A7405" s="2"/>
      <c r="B7405" s="2"/>
      <c r="C7405" s="2"/>
      <c r="G7405" s="13"/>
      <c r="I7405" s="13"/>
      <c r="J7405" s="13"/>
      <c r="K7405" s="13"/>
      <c r="M7405" s="13"/>
      <c r="N7405" s="13"/>
    </row>
    <row r="7406" spans="1:14" ht="15.75" customHeight="1">
      <c r="A7406" s="2"/>
      <c r="B7406" s="2"/>
      <c r="C7406" s="2"/>
      <c r="G7406" s="13"/>
      <c r="I7406" s="13"/>
      <c r="J7406" s="13"/>
      <c r="K7406" s="13"/>
      <c r="M7406" s="13"/>
      <c r="N7406" s="13"/>
    </row>
    <row r="7407" spans="1:14" ht="15.75" customHeight="1">
      <c r="A7407" s="2"/>
      <c r="B7407" s="2"/>
      <c r="C7407" s="2"/>
      <c r="G7407" s="13"/>
      <c r="I7407" s="13"/>
      <c r="J7407" s="13"/>
      <c r="K7407" s="13"/>
      <c r="M7407" s="13"/>
      <c r="N7407" s="13"/>
    </row>
    <row r="7408" spans="1:14" ht="15.75" customHeight="1">
      <c r="A7408" s="2"/>
      <c r="B7408" s="2"/>
      <c r="C7408" s="2"/>
      <c r="G7408" s="13"/>
      <c r="I7408" s="13"/>
      <c r="J7408" s="13"/>
      <c r="K7408" s="13"/>
      <c r="M7408" s="13"/>
      <c r="N7408" s="13"/>
    </row>
    <row r="7409" spans="1:14" ht="15.75" customHeight="1">
      <c r="A7409" s="2"/>
      <c r="B7409" s="2"/>
      <c r="C7409" s="2"/>
      <c r="G7409" s="13"/>
      <c r="I7409" s="13"/>
      <c r="J7409" s="13"/>
      <c r="K7409" s="13"/>
      <c r="M7409" s="13"/>
      <c r="N7409" s="13"/>
    </row>
    <row r="7410" spans="1:14" ht="15.75" customHeight="1">
      <c r="A7410" s="2"/>
      <c r="B7410" s="2"/>
      <c r="C7410" s="2"/>
      <c r="G7410" s="13"/>
      <c r="I7410" s="13"/>
      <c r="J7410" s="13"/>
      <c r="K7410" s="13"/>
      <c r="M7410" s="13"/>
      <c r="N7410" s="13"/>
    </row>
    <row r="7411" spans="1:14" ht="15.75" customHeight="1">
      <c r="A7411" s="2"/>
      <c r="B7411" s="2"/>
      <c r="C7411" s="2"/>
      <c r="G7411" s="13"/>
      <c r="I7411" s="13"/>
      <c r="J7411" s="13"/>
      <c r="K7411" s="13"/>
      <c r="M7411" s="13"/>
      <c r="N7411" s="13"/>
    </row>
    <row r="7412" spans="1:14" ht="15.75" customHeight="1">
      <c r="A7412" s="2"/>
      <c r="B7412" s="2"/>
      <c r="C7412" s="2"/>
      <c r="G7412" s="13"/>
      <c r="I7412" s="13"/>
      <c r="J7412" s="13"/>
      <c r="K7412" s="13"/>
      <c r="M7412" s="13"/>
      <c r="N7412" s="13"/>
    </row>
    <row r="7413" spans="1:14" ht="15.75" customHeight="1">
      <c r="A7413" s="2"/>
      <c r="B7413" s="2"/>
      <c r="C7413" s="2"/>
      <c r="G7413" s="13"/>
      <c r="I7413" s="13"/>
      <c r="J7413" s="13"/>
      <c r="K7413" s="13"/>
      <c r="M7413" s="13"/>
      <c r="N7413" s="13"/>
    </row>
    <row r="7414" spans="1:14" ht="15.75" customHeight="1">
      <c r="A7414" s="2"/>
      <c r="B7414" s="2"/>
      <c r="C7414" s="2"/>
      <c r="G7414" s="13"/>
      <c r="I7414" s="13"/>
      <c r="J7414" s="13"/>
      <c r="K7414" s="13"/>
      <c r="M7414" s="13"/>
      <c r="N7414" s="13"/>
    </row>
    <row r="7415" spans="1:14" ht="15.75" customHeight="1">
      <c r="A7415" s="2"/>
      <c r="B7415" s="2"/>
      <c r="C7415" s="2"/>
      <c r="G7415" s="13"/>
      <c r="I7415" s="13"/>
      <c r="J7415" s="13"/>
      <c r="K7415" s="13"/>
      <c r="M7415" s="13"/>
      <c r="N7415" s="13"/>
    </row>
    <row r="7416" spans="1:14" ht="15.75" customHeight="1">
      <c r="A7416" s="2"/>
      <c r="B7416" s="2"/>
      <c r="C7416" s="2"/>
      <c r="G7416" s="13"/>
      <c r="I7416" s="13"/>
      <c r="J7416" s="13"/>
      <c r="K7416" s="13"/>
      <c r="M7416" s="13"/>
      <c r="N7416" s="13"/>
    </row>
    <row r="7417" spans="1:14" ht="15.75" customHeight="1">
      <c r="A7417" s="2"/>
      <c r="B7417" s="2"/>
      <c r="C7417" s="2"/>
      <c r="G7417" s="13"/>
      <c r="I7417" s="13"/>
      <c r="J7417" s="13"/>
      <c r="K7417" s="13"/>
      <c r="M7417" s="13"/>
      <c r="N7417" s="13"/>
    </row>
    <row r="7418" spans="1:14" ht="15.75" customHeight="1">
      <c r="A7418" s="2"/>
      <c r="B7418" s="2"/>
      <c r="C7418" s="2"/>
      <c r="G7418" s="13"/>
      <c r="I7418" s="13"/>
      <c r="J7418" s="13"/>
      <c r="K7418" s="13"/>
      <c r="M7418" s="13"/>
      <c r="N7418" s="13"/>
    </row>
    <row r="7419" spans="1:14" ht="15.75" customHeight="1">
      <c r="A7419" s="2"/>
      <c r="B7419" s="2"/>
      <c r="C7419" s="2"/>
      <c r="G7419" s="13"/>
      <c r="I7419" s="13"/>
      <c r="J7419" s="13"/>
      <c r="K7419" s="13"/>
      <c r="M7419" s="13"/>
      <c r="N7419" s="13"/>
    </row>
    <row r="7420" spans="1:14" ht="15.75" customHeight="1">
      <c r="A7420" s="2"/>
      <c r="B7420" s="2"/>
      <c r="C7420" s="2"/>
      <c r="G7420" s="13"/>
      <c r="I7420" s="13"/>
      <c r="J7420" s="13"/>
      <c r="K7420" s="13"/>
      <c r="M7420" s="13"/>
      <c r="N7420" s="13"/>
    </row>
    <row r="7421" spans="1:14" ht="15.75" customHeight="1">
      <c r="A7421" s="2"/>
      <c r="B7421" s="2"/>
      <c r="C7421" s="2"/>
      <c r="G7421" s="13"/>
      <c r="I7421" s="13"/>
      <c r="J7421" s="13"/>
      <c r="K7421" s="13"/>
      <c r="M7421" s="13"/>
      <c r="N7421" s="13"/>
    </row>
    <row r="7422" spans="1:14" ht="15.75" customHeight="1">
      <c r="A7422" s="2"/>
      <c r="B7422" s="2"/>
      <c r="C7422" s="2"/>
      <c r="G7422" s="13"/>
      <c r="I7422" s="13"/>
      <c r="J7422" s="13"/>
      <c r="K7422" s="13"/>
      <c r="M7422" s="13"/>
      <c r="N7422" s="13"/>
    </row>
    <row r="7423" spans="1:14" ht="15.75" customHeight="1">
      <c r="A7423" s="2"/>
      <c r="B7423" s="2"/>
      <c r="C7423" s="2"/>
      <c r="G7423" s="13"/>
      <c r="I7423" s="13"/>
      <c r="J7423" s="13"/>
      <c r="K7423" s="13"/>
      <c r="M7423" s="13"/>
      <c r="N7423" s="13"/>
    </row>
    <row r="7424" spans="1:14" ht="15.75" customHeight="1">
      <c r="A7424" s="2"/>
      <c r="B7424" s="2"/>
      <c r="C7424" s="2"/>
      <c r="G7424" s="13"/>
      <c r="I7424" s="13"/>
      <c r="J7424" s="13"/>
      <c r="K7424" s="13"/>
      <c r="M7424" s="13"/>
      <c r="N7424" s="13"/>
    </row>
    <row r="7425" spans="1:14" ht="15.75" customHeight="1">
      <c r="A7425" s="2"/>
      <c r="B7425" s="2"/>
      <c r="C7425" s="2"/>
      <c r="G7425" s="13"/>
      <c r="I7425" s="13"/>
      <c r="J7425" s="13"/>
      <c r="K7425" s="13"/>
      <c r="M7425" s="13"/>
      <c r="N7425" s="13"/>
    </row>
    <row r="7426" spans="1:14" ht="15.75" customHeight="1">
      <c r="A7426" s="2"/>
      <c r="B7426" s="2"/>
      <c r="C7426" s="2"/>
      <c r="G7426" s="13"/>
      <c r="I7426" s="13"/>
      <c r="J7426" s="13"/>
      <c r="K7426" s="13"/>
      <c r="M7426" s="13"/>
      <c r="N7426" s="13"/>
    </row>
    <row r="7427" spans="1:14" ht="15.75" customHeight="1">
      <c r="A7427" s="2"/>
      <c r="B7427" s="2"/>
      <c r="C7427" s="2"/>
      <c r="G7427" s="13"/>
      <c r="I7427" s="13"/>
      <c r="J7427" s="13"/>
      <c r="K7427" s="13"/>
      <c r="M7427" s="13"/>
      <c r="N7427" s="13"/>
    </row>
    <row r="7428" spans="1:14" ht="15.75" customHeight="1">
      <c r="A7428" s="2"/>
      <c r="B7428" s="2"/>
      <c r="C7428" s="2"/>
      <c r="G7428" s="13"/>
      <c r="I7428" s="13"/>
      <c r="J7428" s="13"/>
      <c r="K7428" s="13"/>
      <c r="M7428" s="13"/>
      <c r="N7428" s="13"/>
    </row>
    <row r="7429" spans="1:14" ht="15.75" customHeight="1">
      <c r="A7429" s="2"/>
      <c r="B7429" s="2"/>
      <c r="C7429" s="2"/>
      <c r="G7429" s="13"/>
      <c r="I7429" s="13"/>
      <c r="J7429" s="13"/>
      <c r="K7429" s="13"/>
      <c r="M7429" s="13"/>
      <c r="N7429" s="13"/>
    </row>
    <row r="7430" spans="1:14" ht="15.75" customHeight="1">
      <c r="A7430" s="2"/>
      <c r="B7430" s="2"/>
      <c r="C7430" s="2"/>
      <c r="G7430" s="13"/>
      <c r="I7430" s="13"/>
      <c r="J7430" s="13"/>
      <c r="K7430" s="13"/>
      <c r="M7430" s="13"/>
      <c r="N7430" s="13"/>
    </row>
    <row r="7431" spans="1:14" ht="15.75" customHeight="1">
      <c r="A7431" s="2"/>
      <c r="B7431" s="2"/>
      <c r="C7431" s="2"/>
      <c r="G7431" s="13"/>
      <c r="I7431" s="13"/>
      <c r="J7431" s="13"/>
      <c r="K7431" s="13"/>
      <c r="M7431" s="13"/>
      <c r="N7431" s="13"/>
    </row>
    <row r="7432" spans="1:14" ht="15.75" customHeight="1">
      <c r="A7432" s="2"/>
      <c r="B7432" s="2"/>
      <c r="C7432" s="2"/>
      <c r="G7432" s="13"/>
      <c r="I7432" s="13"/>
      <c r="J7432" s="13"/>
      <c r="K7432" s="13"/>
      <c r="M7432" s="13"/>
      <c r="N7432" s="13"/>
    </row>
    <row r="7433" spans="1:14" ht="15.75" customHeight="1">
      <c r="A7433" s="2"/>
      <c r="B7433" s="2"/>
      <c r="C7433" s="2"/>
      <c r="G7433" s="13"/>
      <c r="I7433" s="13"/>
      <c r="J7433" s="13"/>
      <c r="K7433" s="13"/>
      <c r="M7433" s="13"/>
      <c r="N7433" s="13"/>
    </row>
    <row r="7434" spans="1:14" ht="15.75" customHeight="1">
      <c r="A7434" s="2"/>
      <c r="B7434" s="2"/>
      <c r="C7434" s="2"/>
      <c r="G7434" s="13"/>
      <c r="I7434" s="13"/>
      <c r="J7434" s="13"/>
      <c r="K7434" s="13"/>
      <c r="M7434" s="13"/>
      <c r="N7434" s="13"/>
    </row>
    <row r="7435" spans="1:14" ht="15.75" customHeight="1">
      <c r="A7435" s="2"/>
      <c r="B7435" s="2"/>
      <c r="C7435" s="2"/>
      <c r="G7435" s="13"/>
      <c r="I7435" s="13"/>
      <c r="J7435" s="13"/>
      <c r="K7435" s="13"/>
      <c r="M7435" s="13"/>
      <c r="N7435" s="13"/>
    </row>
    <row r="7436" spans="1:14" ht="15.75" customHeight="1">
      <c r="A7436" s="2"/>
      <c r="B7436" s="2"/>
      <c r="C7436" s="2"/>
      <c r="G7436" s="13"/>
      <c r="I7436" s="13"/>
      <c r="J7436" s="13"/>
      <c r="K7436" s="13"/>
      <c r="M7436" s="13"/>
      <c r="N7436" s="13"/>
    </row>
    <row r="7437" spans="1:14" ht="15.75" customHeight="1">
      <c r="A7437" s="2"/>
      <c r="B7437" s="2"/>
      <c r="C7437" s="2"/>
      <c r="G7437" s="13"/>
      <c r="I7437" s="13"/>
      <c r="J7437" s="13"/>
      <c r="K7437" s="13"/>
      <c r="M7437" s="13"/>
      <c r="N7437" s="13"/>
    </row>
    <row r="7438" spans="1:14" ht="15.75" customHeight="1">
      <c r="A7438" s="2"/>
      <c r="B7438" s="2"/>
      <c r="C7438" s="2"/>
      <c r="G7438" s="13"/>
      <c r="I7438" s="13"/>
      <c r="J7438" s="13"/>
      <c r="K7438" s="13"/>
      <c r="M7438" s="13"/>
      <c r="N7438" s="13"/>
    </row>
    <row r="7439" spans="1:14" ht="15.75" customHeight="1">
      <c r="A7439" s="2"/>
      <c r="B7439" s="2"/>
      <c r="C7439" s="2"/>
      <c r="G7439" s="13"/>
      <c r="I7439" s="13"/>
      <c r="J7439" s="13"/>
      <c r="K7439" s="13"/>
      <c r="M7439" s="13"/>
      <c r="N7439" s="13"/>
    </row>
    <row r="7440" spans="1:14" ht="15.75" customHeight="1">
      <c r="A7440" s="2"/>
      <c r="B7440" s="2"/>
      <c r="C7440" s="2"/>
      <c r="G7440" s="13"/>
      <c r="I7440" s="13"/>
      <c r="J7440" s="13"/>
      <c r="K7440" s="13"/>
      <c r="M7440" s="13"/>
      <c r="N7440" s="13"/>
    </row>
    <row r="7441" spans="1:14" ht="15.75" customHeight="1">
      <c r="A7441" s="2"/>
      <c r="B7441" s="2"/>
      <c r="C7441" s="2"/>
      <c r="G7441" s="13"/>
      <c r="I7441" s="13"/>
      <c r="J7441" s="13"/>
      <c r="K7441" s="13"/>
      <c r="M7441" s="13"/>
      <c r="N7441" s="13"/>
    </row>
    <row r="7442" spans="1:14" ht="15.75" customHeight="1">
      <c r="A7442" s="2"/>
      <c r="B7442" s="2"/>
      <c r="C7442" s="2"/>
      <c r="G7442" s="13"/>
      <c r="I7442" s="13"/>
      <c r="J7442" s="13"/>
      <c r="K7442" s="13"/>
      <c r="M7442" s="13"/>
      <c r="N7442" s="13"/>
    </row>
    <row r="7443" spans="1:14" ht="15.75" customHeight="1">
      <c r="A7443" s="2"/>
      <c r="B7443" s="2"/>
      <c r="C7443" s="2"/>
      <c r="G7443" s="13"/>
      <c r="I7443" s="13"/>
      <c r="J7443" s="13"/>
      <c r="K7443" s="13"/>
      <c r="M7443" s="13"/>
      <c r="N7443" s="13"/>
    </row>
    <row r="7444" spans="1:14" ht="15.75" customHeight="1">
      <c r="A7444" s="2"/>
      <c r="B7444" s="2"/>
      <c r="C7444" s="2"/>
      <c r="G7444" s="13"/>
      <c r="I7444" s="13"/>
      <c r="J7444" s="13"/>
      <c r="K7444" s="13"/>
      <c r="M7444" s="13"/>
      <c r="N7444" s="13"/>
    </row>
    <row r="7445" spans="1:14" ht="15.75" customHeight="1">
      <c r="A7445" s="2"/>
      <c r="B7445" s="2"/>
      <c r="C7445" s="2"/>
      <c r="G7445" s="13"/>
      <c r="I7445" s="13"/>
      <c r="J7445" s="13"/>
      <c r="K7445" s="13"/>
      <c r="M7445" s="13"/>
      <c r="N7445" s="13"/>
    </row>
    <row r="7446" spans="1:14" ht="15.75" customHeight="1">
      <c r="A7446" s="2"/>
      <c r="B7446" s="2"/>
      <c r="C7446" s="2"/>
      <c r="G7446" s="13"/>
      <c r="I7446" s="13"/>
      <c r="J7446" s="13"/>
      <c r="K7446" s="13"/>
      <c r="M7446" s="13"/>
      <c r="N7446" s="13"/>
    </row>
    <row r="7447" spans="1:14" ht="15.75" customHeight="1">
      <c r="A7447" s="2"/>
      <c r="B7447" s="2"/>
      <c r="C7447" s="2"/>
      <c r="G7447" s="13"/>
      <c r="I7447" s="13"/>
      <c r="J7447" s="13"/>
      <c r="K7447" s="13"/>
      <c r="M7447" s="13"/>
      <c r="N7447" s="13"/>
    </row>
    <row r="7448" spans="1:14" ht="15.75" customHeight="1">
      <c r="A7448" s="2"/>
      <c r="B7448" s="2"/>
      <c r="C7448" s="2"/>
      <c r="G7448" s="13"/>
      <c r="I7448" s="13"/>
      <c r="J7448" s="13"/>
      <c r="K7448" s="13"/>
      <c r="M7448" s="13"/>
      <c r="N7448" s="13"/>
    </row>
    <row r="7449" spans="1:14" ht="15.75" customHeight="1">
      <c r="A7449" s="2"/>
      <c r="B7449" s="2"/>
      <c r="C7449" s="2"/>
      <c r="G7449" s="13"/>
      <c r="I7449" s="13"/>
      <c r="J7449" s="13"/>
      <c r="K7449" s="13"/>
      <c r="M7449" s="13"/>
      <c r="N7449" s="13"/>
    </row>
    <row r="7450" spans="1:14" ht="15.75" customHeight="1">
      <c r="A7450" s="2"/>
      <c r="B7450" s="2"/>
      <c r="C7450" s="2"/>
      <c r="G7450" s="13"/>
      <c r="I7450" s="13"/>
      <c r="J7450" s="13"/>
      <c r="K7450" s="13"/>
      <c r="M7450" s="13"/>
      <c r="N7450" s="13"/>
    </row>
    <row r="7451" spans="1:14" ht="15.75" customHeight="1">
      <c r="A7451" s="2"/>
      <c r="B7451" s="2"/>
      <c r="C7451" s="2"/>
      <c r="G7451" s="13"/>
      <c r="I7451" s="13"/>
      <c r="J7451" s="13"/>
      <c r="K7451" s="13"/>
      <c r="M7451" s="13"/>
      <c r="N7451" s="13"/>
    </row>
    <row r="7452" spans="1:14" ht="15.75" customHeight="1">
      <c r="A7452" s="2"/>
      <c r="B7452" s="2"/>
      <c r="C7452" s="2"/>
      <c r="G7452" s="13"/>
      <c r="I7452" s="13"/>
      <c r="J7452" s="13"/>
      <c r="K7452" s="13"/>
      <c r="M7452" s="13"/>
      <c r="N7452" s="13"/>
    </row>
    <row r="7453" spans="1:14" ht="15.75" customHeight="1">
      <c r="A7453" s="2"/>
      <c r="B7453" s="2"/>
      <c r="C7453" s="2"/>
      <c r="G7453" s="13"/>
      <c r="I7453" s="13"/>
      <c r="J7453" s="13"/>
      <c r="K7453" s="13"/>
      <c r="M7453" s="13"/>
      <c r="N7453" s="13"/>
    </row>
    <row r="7454" spans="1:14" ht="15.75" customHeight="1">
      <c r="A7454" s="2"/>
      <c r="B7454" s="2"/>
      <c r="C7454" s="2"/>
      <c r="G7454" s="13"/>
      <c r="I7454" s="13"/>
      <c r="J7454" s="13"/>
      <c r="K7454" s="13"/>
      <c r="M7454" s="13"/>
      <c r="N7454" s="13"/>
    </row>
    <row r="7455" spans="1:14" ht="15.75" customHeight="1">
      <c r="A7455" s="2"/>
      <c r="B7455" s="2"/>
      <c r="C7455" s="2"/>
      <c r="G7455" s="13"/>
      <c r="I7455" s="13"/>
      <c r="J7455" s="13"/>
      <c r="K7455" s="13"/>
      <c r="M7455" s="13"/>
      <c r="N7455" s="13"/>
    </row>
    <row r="7456" spans="1:14" ht="15.75" customHeight="1">
      <c r="A7456" s="2"/>
      <c r="B7456" s="2"/>
      <c r="C7456" s="2"/>
      <c r="G7456" s="13"/>
      <c r="I7456" s="13"/>
      <c r="J7456" s="13"/>
      <c r="K7456" s="13"/>
      <c r="M7456" s="13"/>
      <c r="N7456" s="13"/>
    </row>
    <row r="7457" spans="1:14" ht="15.75" customHeight="1">
      <c r="A7457" s="2"/>
      <c r="B7457" s="2"/>
      <c r="C7457" s="2"/>
      <c r="G7457" s="13"/>
      <c r="I7457" s="13"/>
      <c r="J7457" s="13"/>
      <c r="K7457" s="13"/>
      <c r="M7457" s="13"/>
      <c r="N7457" s="13"/>
    </row>
    <row r="7458" spans="1:14" ht="15.75" customHeight="1">
      <c r="A7458" s="2"/>
      <c r="B7458" s="2"/>
      <c r="C7458" s="2"/>
      <c r="G7458" s="13"/>
      <c r="I7458" s="13"/>
      <c r="J7458" s="13"/>
      <c r="K7458" s="13"/>
      <c r="M7458" s="13"/>
      <c r="N7458" s="13"/>
    </row>
    <row r="7459" spans="1:14" ht="15.75" customHeight="1">
      <c r="A7459" s="2"/>
      <c r="B7459" s="2"/>
      <c r="C7459" s="2"/>
      <c r="G7459" s="13"/>
      <c r="I7459" s="13"/>
      <c r="J7459" s="13"/>
      <c r="K7459" s="13"/>
      <c r="M7459" s="13"/>
      <c r="N7459" s="13"/>
    </row>
    <row r="7460" spans="1:14" ht="15.75" customHeight="1">
      <c r="A7460" s="2"/>
      <c r="B7460" s="2"/>
      <c r="C7460" s="2"/>
      <c r="G7460" s="13"/>
      <c r="I7460" s="13"/>
      <c r="J7460" s="13"/>
      <c r="K7460" s="13"/>
      <c r="M7460" s="13"/>
      <c r="N7460" s="13"/>
    </row>
    <row r="7461" spans="1:14" ht="15.75" customHeight="1">
      <c r="A7461" s="2"/>
      <c r="B7461" s="2"/>
      <c r="C7461" s="2"/>
      <c r="G7461" s="13"/>
      <c r="I7461" s="13"/>
      <c r="J7461" s="13"/>
      <c r="K7461" s="13"/>
      <c r="M7461" s="13"/>
      <c r="N7461" s="13"/>
    </row>
    <row r="7462" spans="1:14" ht="15.75" customHeight="1">
      <c r="A7462" s="2"/>
      <c r="B7462" s="2"/>
      <c r="C7462" s="2"/>
      <c r="G7462" s="13"/>
      <c r="I7462" s="13"/>
      <c r="J7462" s="13"/>
      <c r="K7462" s="13"/>
      <c r="M7462" s="13"/>
      <c r="N7462" s="13"/>
    </row>
    <row r="7463" spans="1:14" ht="15.75" customHeight="1">
      <c r="A7463" s="2"/>
      <c r="B7463" s="2"/>
      <c r="C7463" s="2"/>
      <c r="G7463" s="13"/>
      <c r="I7463" s="13"/>
      <c r="J7463" s="13"/>
      <c r="K7463" s="13"/>
      <c r="M7463" s="13"/>
      <c r="N7463" s="13"/>
    </row>
    <row r="7464" spans="1:14" ht="15.75" customHeight="1">
      <c r="A7464" s="2"/>
      <c r="B7464" s="2"/>
      <c r="C7464" s="2"/>
      <c r="G7464" s="13"/>
      <c r="I7464" s="13"/>
      <c r="J7464" s="13"/>
      <c r="K7464" s="13"/>
      <c r="M7464" s="13"/>
      <c r="N7464" s="13"/>
    </row>
    <row r="7465" spans="1:14" ht="15.75" customHeight="1">
      <c r="A7465" s="2"/>
      <c r="B7465" s="2"/>
      <c r="C7465" s="2"/>
      <c r="G7465" s="13"/>
      <c r="I7465" s="13"/>
      <c r="J7465" s="13"/>
      <c r="K7465" s="13"/>
      <c r="M7465" s="13"/>
      <c r="N7465" s="13"/>
    </row>
    <row r="7466" spans="1:14" ht="15.75" customHeight="1">
      <c r="A7466" s="2"/>
      <c r="B7466" s="2"/>
      <c r="C7466" s="2"/>
      <c r="G7466" s="13"/>
      <c r="I7466" s="13"/>
      <c r="J7466" s="13"/>
      <c r="K7466" s="13"/>
      <c r="M7466" s="13"/>
      <c r="N7466" s="13"/>
    </row>
    <row r="7467" spans="1:14" ht="15.75" customHeight="1">
      <c r="A7467" s="2"/>
      <c r="B7467" s="2"/>
      <c r="C7467" s="2"/>
      <c r="G7467" s="13"/>
      <c r="I7467" s="13"/>
      <c r="J7467" s="13"/>
      <c r="K7467" s="13"/>
      <c r="M7467" s="13"/>
      <c r="N7467" s="13"/>
    </row>
    <row r="7468" spans="1:14" ht="15.75" customHeight="1">
      <c r="A7468" s="2"/>
      <c r="B7468" s="2"/>
      <c r="C7468" s="2"/>
      <c r="G7468" s="13"/>
      <c r="I7468" s="13"/>
      <c r="J7468" s="13"/>
      <c r="K7468" s="13"/>
      <c r="M7468" s="13"/>
      <c r="N7468" s="13"/>
    </row>
    <row r="7469" spans="1:14" ht="15.75" customHeight="1">
      <c r="A7469" s="2"/>
      <c r="B7469" s="2"/>
      <c r="C7469" s="2"/>
      <c r="G7469" s="13"/>
      <c r="I7469" s="13"/>
      <c r="J7469" s="13"/>
      <c r="K7469" s="13"/>
      <c r="M7469" s="13"/>
      <c r="N7469" s="13"/>
    </row>
    <row r="7470" spans="1:14" ht="15.75" customHeight="1">
      <c r="A7470" s="2"/>
      <c r="B7470" s="2"/>
      <c r="C7470" s="2"/>
      <c r="G7470" s="13"/>
      <c r="I7470" s="13"/>
      <c r="J7470" s="13"/>
      <c r="K7470" s="13"/>
      <c r="M7470" s="13"/>
      <c r="N7470" s="13"/>
    </row>
    <row r="7471" spans="1:14" ht="15.75" customHeight="1">
      <c r="A7471" s="2"/>
      <c r="B7471" s="2"/>
      <c r="C7471" s="2"/>
      <c r="G7471" s="13"/>
      <c r="I7471" s="13"/>
      <c r="J7471" s="13"/>
      <c r="K7471" s="13"/>
      <c r="M7471" s="13"/>
      <c r="N7471" s="13"/>
    </row>
    <row r="7472" spans="1:14" ht="15.75" customHeight="1">
      <c r="A7472" s="2"/>
      <c r="B7472" s="2"/>
      <c r="C7472" s="2"/>
      <c r="G7472" s="13"/>
      <c r="I7472" s="13"/>
      <c r="J7472" s="13"/>
      <c r="K7472" s="13"/>
      <c r="M7472" s="13"/>
      <c r="N7472" s="13"/>
    </row>
    <row r="7473" spans="1:14" ht="15.75" customHeight="1">
      <c r="A7473" s="2"/>
      <c r="B7473" s="2"/>
      <c r="C7473" s="2"/>
      <c r="G7473" s="13"/>
      <c r="I7473" s="13"/>
      <c r="J7473" s="13"/>
      <c r="K7473" s="13"/>
      <c r="M7473" s="13"/>
      <c r="N7473" s="13"/>
    </row>
    <row r="7474" spans="1:14" ht="15.75" customHeight="1">
      <c r="A7474" s="2"/>
      <c r="B7474" s="2"/>
      <c r="C7474" s="2"/>
      <c r="G7474" s="13"/>
      <c r="I7474" s="13"/>
      <c r="J7474" s="13"/>
      <c r="K7474" s="13"/>
      <c r="M7474" s="13"/>
      <c r="N7474" s="13"/>
    </row>
    <row r="7475" spans="1:14" ht="15.75" customHeight="1">
      <c r="A7475" s="2"/>
      <c r="B7475" s="2"/>
      <c r="C7475" s="2"/>
      <c r="G7475" s="13"/>
      <c r="I7475" s="13"/>
      <c r="J7475" s="13"/>
      <c r="K7475" s="13"/>
      <c r="M7475" s="13"/>
      <c r="N7475" s="13"/>
    </row>
    <row r="7476" spans="1:14" ht="15.75" customHeight="1">
      <c r="A7476" s="2"/>
      <c r="B7476" s="2"/>
      <c r="C7476" s="2"/>
      <c r="G7476" s="13"/>
      <c r="I7476" s="13"/>
      <c r="J7476" s="13"/>
      <c r="K7476" s="13"/>
      <c r="M7476" s="13"/>
      <c r="N7476" s="13"/>
    </row>
    <row r="7477" spans="1:14" ht="15.75" customHeight="1">
      <c r="A7477" s="2"/>
      <c r="B7477" s="2"/>
      <c r="C7477" s="2"/>
      <c r="G7477" s="13"/>
      <c r="I7477" s="13"/>
      <c r="J7477" s="13"/>
      <c r="K7477" s="13"/>
      <c r="M7477" s="13"/>
      <c r="N7477" s="13"/>
    </row>
    <row r="7478" spans="1:14" ht="15.75" customHeight="1">
      <c r="A7478" s="2"/>
      <c r="B7478" s="2"/>
      <c r="C7478" s="2"/>
      <c r="G7478" s="13"/>
      <c r="I7478" s="13"/>
      <c r="J7478" s="13"/>
      <c r="K7478" s="13"/>
      <c r="M7478" s="13"/>
      <c r="N7478" s="13"/>
    </row>
    <row r="7479" spans="1:14" ht="15.75" customHeight="1">
      <c r="A7479" s="2"/>
      <c r="B7479" s="2"/>
      <c r="C7479" s="2"/>
      <c r="G7479" s="13"/>
      <c r="I7479" s="13"/>
      <c r="J7479" s="13"/>
      <c r="K7479" s="13"/>
      <c r="M7479" s="13"/>
      <c r="N7479" s="13"/>
    </row>
    <row r="7480" spans="1:14" ht="15.75" customHeight="1">
      <c r="A7480" s="2"/>
      <c r="B7480" s="2"/>
      <c r="C7480" s="2"/>
      <c r="G7480" s="13"/>
      <c r="I7480" s="13"/>
      <c r="J7480" s="13"/>
      <c r="K7480" s="13"/>
      <c r="M7480" s="13"/>
      <c r="N7480" s="13"/>
    </row>
    <row r="7481" spans="1:14" ht="15.75" customHeight="1">
      <c r="A7481" s="2"/>
      <c r="B7481" s="2"/>
      <c r="C7481" s="2"/>
      <c r="G7481" s="13"/>
      <c r="I7481" s="13"/>
      <c r="J7481" s="13"/>
      <c r="K7481" s="13"/>
      <c r="M7481" s="13"/>
      <c r="N7481" s="13"/>
    </row>
    <row r="7482" spans="1:14" ht="15.75" customHeight="1">
      <c r="A7482" s="2"/>
      <c r="B7482" s="2"/>
      <c r="C7482" s="2"/>
      <c r="G7482" s="13"/>
      <c r="I7482" s="13"/>
      <c r="J7482" s="13"/>
      <c r="K7482" s="13"/>
      <c r="M7482" s="13"/>
      <c r="N7482" s="13"/>
    </row>
    <row r="7483" spans="1:14" ht="15.75" customHeight="1">
      <c r="A7483" s="2"/>
      <c r="B7483" s="2"/>
      <c r="C7483" s="2"/>
      <c r="G7483" s="13"/>
      <c r="I7483" s="13"/>
      <c r="J7483" s="13"/>
      <c r="K7483" s="13"/>
      <c r="M7483" s="13"/>
      <c r="N7483" s="13"/>
    </row>
    <row r="7484" spans="1:14" ht="15.75" customHeight="1">
      <c r="A7484" s="2"/>
      <c r="B7484" s="2"/>
      <c r="C7484" s="2"/>
      <c r="G7484" s="13"/>
      <c r="I7484" s="13"/>
      <c r="J7484" s="13"/>
      <c r="K7484" s="13"/>
      <c r="M7484" s="13"/>
      <c r="N7484" s="13"/>
    </row>
    <row r="7485" spans="1:14" ht="15.75" customHeight="1">
      <c r="A7485" s="2"/>
      <c r="B7485" s="2"/>
      <c r="C7485" s="2"/>
      <c r="G7485" s="13"/>
      <c r="I7485" s="13"/>
      <c r="J7485" s="13"/>
      <c r="K7485" s="13"/>
      <c r="M7485" s="13"/>
      <c r="N7485" s="13"/>
    </row>
    <row r="7486" spans="1:14" ht="15.75" customHeight="1">
      <c r="A7486" s="2"/>
      <c r="B7486" s="2"/>
      <c r="C7486" s="2"/>
      <c r="G7486" s="13"/>
      <c r="I7486" s="13"/>
      <c r="J7486" s="13"/>
      <c r="K7486" s="13"/>
      <c r="M7486" s="13"/>
      <c r="N7486" s="13"/>
    </row>
    <row r="7487" spans="1:14" ht="15.75" customHeight="1">
      <c r="A7487" s="2"/>
      <c r="B7487" s="2"/>
      <c r="C7487" s="2"/>
      <c r="G7487" s="13"/>
      <c r="I7487" s="13"/>
      <c r="J7487" s="13"/>
      <c r="K7487" s="13"/>
      <c r="M7487" s="13"/>
      <c r="N7487" s="13"/>
    </row>
    <row r="7488" spans="1:14" ht="15.75" customHeight="1">
      <c r="A7488" s="2"/>
      <c r="B7488" s="2"/>
      <c r="C7488" s="2"/>
      <c r="G7488" s="13"/>
      <c r="I7488" s="13"/>
      <c r="J7488" s="13"/>
      <c r="K7488" s="13"/>
      <c r="M7488" s="13"/>
      <c r="N7488" s="13"/>
    </row>
    <row r="7489" spans="1:14" ht="15.75" customHeight="1">
      <c r="A7489" s="2"/>
      <c r="B7489" s="2"/>
      <c r="C7489" s="2"/>
      <c r="G7489" s="13"/>
      <c r="I7489" s="13"/>
      <c r="J7489" s="13"/>
      <c r="K7489" s="13"/>
      <c r="M7489" s="13"/>
      <c r="N7489" s="13"/>
    </row>
    <row r="7490" spans="1:14" ht="15.75" customHeight="1">
      <c r="A7490" s="2"/>
      <c r="B7490" s="2"/>
      <c r="C7490" s="2"/>
      <c r="G7490" s="13"/>
      <c r="I7490" s="13"/>
      <c r="J7490" s="13"/>
      <c r="K7490" s="13"/>
      <c r="M7490" s="13"/>
      <c r="N7490" s="13"/>
    </row>
    <row r="7491" spans="1:14" ht="15.75" customHeight="1">
      <c r="A7491" s="2"/>
      <c r="B7491" s="2"/>
      <c r="C7491" s="2"/>
      <c r="G7491" s="13"/>
      <c r="I7491" s="13"/>
      <c r="J7491" s="13"/>
      <c r="K7491" s="13"/>
      <c r="M7491" s="13"/>
      <c r="N7491" s="13"/>
    </row>
    <row r="7492" spans="1:14" ht="15.75" customHeight="1">
      <c r="A7492" s="2"/>
      <c r="B7492" s="2"/>
      <c r="C7492" s="2"/>
      <c r="G7492" s="13"/>
      <c r="I7492" s="13"/>
      <c r="J7492" s="13"/>
      <c r="K7492" s="13"/>
      <c r="M7492" s="13"/>
      <c r="N7492" s="13"/>
    </row>
    <row r="7493" spans="1:14" ht="15.75" customHeight="1">
      <c r="A7493" s="2"/>
      <c r="B7493" s="2"/>
      <c r="C7493" s="2"/>
      <c r="G7493" s="13"/>
      <c r="I7493" s="13"/>
      <c r="J7493" s="13"/>
      <c r="K7493" s="13"/>
      <c r="M7493" s="13"/>
      <c r="N7493" s="13"/>
    </row>
    <row r="7494" spans="1:14" ht="15.75" customHeight="1">
      <c r="A7494" s="2"/>
      <c r="B7494" s="2"/>
      <c r="C7494" s="2"/>
      <c r="G7494" s="13"/>
      <c r="I7494" s="13"/>
      <c r="J7494" s="13"/>
      <c r="K7494" s="13"/>
      <c r="M7494" s="13"/>
      <c r="N7494" s="13"/>
    </row>
    <row r="7495" spans="1:14" ht="15.75" customHeight="1">
      <c r="A7495" s="2"/>
      <c r="B7495" s="2"/>
      <c r="C7495" s="2"/>
      <c r="G7495" s="13"/>
      <c r="I7495" s="13"/>
      <c r="J7495" s="13"/>
      <c r="K7495" s="13"/>
      <c r="M7495" s="13"/>
      <c r="N7495" s="13"/>
    </row>
    <row r="7496" spans="1:14" ht="15.75" customHeight="1">
      <c r="A7496" s="2"/>
      <c r="B7496" s="2"/>
      <c r="C7496" s="2"/>
      <c r="G7496" s="13"/>
      <c r="I7496" s="13"/>
      <c r="J7496" s="13"/>
      <c r="K7496" s="13"/>
      <c r="M7496" s="13"/>
      <c r="N7496" s="13"/>
    </row>
    <row r="7497" spans="1:14" ht="15.75" customHeight="1">
      <c r="A7497" s="2"/>
      <c r="B7497" s="2"/>
      <c r="C7497" s="2"/>
      <c r="G7497" s="13"/>
      <c r="I7497" s="13"/>
      <c r="J7497" s="13"/>
      <c r="K7497" s="13"/>
      <c r="M7497" s="13"/>
      <c r="N7497" s="13"/>
    </row>
    <row r="7498" spans="1:14" ht="15.75" customHeight="1">
      <c r="A7498" s="2"/>
      <c r="B7498" s="2"/>
      <c r="C7498" s="2"/>
      <c r="G7498" s="13"/>
      <c r="I7498" s="13"/>
      <c r="J7498" s="13"/>
      <c r="K7498" s="13"/>
      <c r="M7498" s="13"/>
      <c r="N7498" s="13"/>
    </row>
    <row r="7499" spans="1:14" ht="15.75" customHeight="1">
      <c r="A7499" s="2"/>
      <c r="B7499" s="2"/>
      <c r="C7499" s="2"/>
      <c r="G7499" s="13"/>
      <c r="I7499" s="13"/>
      <c r="J7499" s="13"/>
      <c r="K7499" s="13"/>
      <c r="M7499" s="13"/>
      <c r="N7499" s="13"/>
    </row>
    <row r="7500" spans="1:14" ht="15.75" customHeight="1">
      <c r="A7500" s="2"/>
      <c r="B7500" s="2"/>
      <c r="C7500" s="2"/>
      <c r="G7500" s="13"/>
      <c r="I7500" s="13"/>
      <c r="J7500" s="13"/>
      <c r="K7500" s="13"/>
      <c r="M7500" s="13"/>
      <c r="N7500" s="13"/>
    </row>
    <row r="7501" spans="1:14" ht="15.75" customHeight="1">
      <c r="A7501" s="2"/>
      <c r="B7501" s="2"/>
      <c r="C7501" s="2"/>
      <c r="G7501" s="13"/>
      <c r="I7501" s="13"/>
      <c r="J7501" s="13"/>
      <c r="K7501" s="13"/>
      <c r="M7501" s="13"/>
      <c r="N7501" s="13"/>
    </row>
    <row r="7502" spans="1:14" ht="15.75" customHeight="1">
      <c r="A7502" s="2"/>
      <c r="B7502" s="2"/>
      <c r="C7502" s="2"/>
      <c r="G7502" s="13"/>
      <c r="I7502" s="13"/>
      <c r="J7502" s="13"/>
      <c r="K7502" s="13"/>
      <c r="M7502" s="13"/>
      <c r="N7502" s="13"/>
    </row>
    <row r="7503" spans="1:14" ht="15.75" customHeight="1">
      <c r="A7503" s="2"/>
      <c r="B7503" s="2"/>
      <c r="C7503" s="2"/>
      <c r="G7503" s="13"/>
      <c r="I7503" s="13"/>
      <c r="J7503" s="13"/>
      <c r="K7503" s="13"/>
      <c r="M7503" s="13"/>
      <c r="N7503" s="13"/>
    </row>
    <row r="7504" spans="1:14" ht="15.75" customHeight="1">
      <c r="A7504" s="2"/>
      <c r="B7504" s="2"/>
      <c r="C7504" s="2"/>
      <c r="G7504" s="13"/>
      <c r="I7504" s="13"/>
      <c r="J7504" s="13"/>
      <c r="K7504" s="13"/>
      <c r="M7504" s="13"/>
      <c r="N7504" s="13"/>
    </row>
    <row r="7505" spans="1:14" ht="15.75" customHeight="1">
      <c r="A7505" s="2"/>
      <c r="B7505" s="2"/>
      <c r="C7505" s="2"/>
      <c r="G7505" s="13"/>
      <c r="I7505" s="13"/>
      <c r="J7505" s="13"/>
      <c r="K7505" s="13"/>
      <c r="M7505" s="13"/>
      <c r="N7505" s="13"/>
    </row>
    <row r="7506" spans="1:14" ht="15.75" customHeight="1">
      <c r="A7506" s="2"/>
      <c r="B7506" s="2"/>
      <c r="C7506" s="2"/>
      <c r="G7506" s="13"/>
      <c r="I7506" s="13"/>
      <c r="J7506" s="13"/>
      <c r="K7506" s="13"/>
      <c r="M7506" s="13"/>
      <c r="N7506" s="13"/>
    </row>
    <row r="7507" spans="1:14" ht="15.75" customHeight="1">
      <c r="A7507" s="2"/>
      <c r="B7507" s="2"/>
      <c r="C7507" s="2"/>
      <c r="G7507" s="13"/>
      <c r="I7507" s="13"/>
      <c r="J7507" s="13"/>
      <c r="K7507" s="13"/>
      <c r="M7507" s="13"/>
      <c r="N7507" s="13"/>
    </row>
    <row r="7508" spans="1:14" ht="15.75" customHeight="1">
      <c r="A7508" s="2"/>
      <c r="B7508" s="2"/>
      <c r="C7508" s="2"/>
      <c r="G7508" s="13"/>
      <c r="I7508" s="13"/>
      <c r="J7508" s="13"/>
      <c r="K7508" s="13"/>
      <c r="M7508" s="13"/>
      <c r="N7508" s="13"/>
    </row>
    <row r="7509" spans="1:14" ht="15.75" customHeight="1">
      <c r="A7509" s="2"/>
      <c r="B7509" s="2"/>
      <c r="C7509" s="2"/>
      <c r="G7509" s="13"/>
      <c r="I7509" s="13"/>
      <c r="J7509" s="13"/>
      <c r="K7509" s="13"/>
      <c r="M7509" s="13"/>
      <c r="N7509" s="13"/>
    </row>
    <row r="7510" spans="1:14" ht="15.75" customHeight="1">
      <c r="A7510" s="2"/>
      <c r="B7510" s="2"/>
      <c r="C7510" s="2"/>
      <c r="G7510" s="13"/>
      <c r="I7510" s="13"/>
      <c r="J7510" s="13"/>
      <c r="K7510" s="13"/>
      <c r="M7510" s="13"/>
      <c r="N7510" s="13"/>
    </row>
    <row r="7511" spans="1:14" ht="15.75" customHeight="1">
      <c r="A7511" s="2"/>
      <c r="B7511" s="2"/>
      <c r="C7511" s="2"/>
      <c r="G7511" s="13"/>
      <c r="I7511" s="13"/>
      <c r="J7511" s="13"/>
      <c r="K7511" s="13"/>
      <c r="M7511" s="13"/>
      <c r="N7511" s="13"/>
    </row>
    <row r="7512" spans="1:14" ht="15.75" customHeight="1">
      <c r="A7512" s="2"/>
      <c r="B7512" s="2"/>
      <c r="C7512" s="2"/>
      <c r="G7512" s="13"/>
      <c r="I7512" s="13"/>
      <c r="J7512" s="13"/>
      <c r="K7512" s="13"/>
      <c r="M7512" s="13"/>
      <c r="N7512" s="13"/>
    </row>
    <row r="7513" spans="1:14" ht="15.75" customHeight="1">
      <c r="A7513" s="2"/>
      <c r="B7513" s="2"/>
      <c r="C7513" s="2"/>
      <c r="G7513" s="13"/>
      <c r="I7513" s="13"/>
      <c r="J7513" s="13"/>
      <c r="K7513" s="13"/>
      <c r="M7513" s="13"/>
      <c r="N7513" s="13"/>
    </row>
    <row r="7514" spans="1:14" ht="15.75" customHeight="1">
      <c r="A7514" s="2"/>
      <c r="B7514" s="2"/>
      <c r="C7514" s="2"/>
      <c r="G7514" s="13"/>
      <c r="I7514" s="13"/>
      <c r="J7514" s="13"/>
      <c r="K7514" s="13"/>
      <c r="M7514" s="13"/>
      <c r="N7514" s="13"/>
    </row>
    <row r="7515" spans="1:14" ht="15.75" customHeight="1">
      <c r="A7515" s="2"/>
      <c r="B7515" s="2"/>
      <c r="C7515" s="2"/>
      <c r="G7515" s="13"/>
      <c r="I7515" s="13"/>
      <c r="J7515" s="13"/>
      <c r="K7515" s="13"/>
      <c r="M7515" s="13"/>
      <c r="N7515" s="13"/>
    </row>
    <row r="7516" spans="1:14" ht="15.75" customHeight="1">
      <c r="A7516" s="2"/>
      <c r="B7516" s="2"/>
      <c r="C7516" s="2"/>
      <c r="G7516" s="13"/>
      <c r="I7516" s="13"/>
      <c r="J7516" s="13"/>
      <c r="K7516" s="13"/>
      <c r="M7516" s="13"/>
      <c r="N7516" s="13"/>
    </row>
    <row r="7517" spans="1:14" ht="15.75" customHeight="1">
      <c r="A7517" s="2"/>
      <c r="B7517" s="2"/>
      <c r="C7517" s="2"/>
      <c r="G7517" s="13"/>
      <c r="I7517" s="13"/>
      <c r="J7517" s="13"/>
      <c r="K7517" s="13"/>
      <c r="M7517" s="13"/>
      <c r="N7517" s="13"/>
    </row>
    <row r="7518" spans="1:14" ht="15.75" customHeight="1">
      <c r="A7518" s="2"/>
      <c r="B7518" s="2"/>
      <c r="C7518" s="2"/>
      <c r="G7518" s="13"/>
      <c r="I7518" s="13"/>
      <c r="J7518" s="13"/>
      <c r="K7518" s="13"/>
      <c r="M7518" s="13"/>
      <c r="N7518" s="13"/>
    </row>
    <row r="7519" spans="1:14" ht="15.75" customHeight="1">
      <c r="A7519" s="2"/>
      <c r="B7519" s="2"/>
      <c r="C7519" s="2"/>
      <c r="G7519" s="13"/>
      <c r="I7519" s="13"/>
      <c r="J7519" s="13"/>
      <c r="K7519" s="13"/>
      <c r="M7519" s="13"/>
      <c r="N7519" s="13"/>
    </row>
    <row r="7520" spans="1:14" ht="15.75" customHeight="1">
      <c r="A7520" s="2"/>
      <c r="B7520" s="2"/>
      <c r="C7520" s="2"/>
      <c r="G7520" s="13"/>
      <c r="I7520" s="13"/>
      <c r="J7520" s="13"/>
      <c r="K7520" s="13"/>
      <c r="M7520" s="13"/>
      <c r="N7520" s="13"/>
    </row>
    <row r="7521" spans="1:14" ht="15.75" customHeight="1">
      <c r="A7521" s="2"/>
      <c r="B7521" s="2"/>
      <c r="C7521" s="2"/>
      <c r="G7521" s="13"/>
      <c r="I7521" s="13"/>
      <c r="J7521" s="13"/>
      <c r="K7521" s="13"/>
      <c r="M7521" s="13"/>
      <c r="N7521" s="13"/>
    </row>
    <row r="7522" spans="1:14" ht="15.75" customHeight="1">
      <c r="A7522" s="2"/>
      <c r="B7522" s="2"/>
      <c r="C7522" s="2"/>
      <c r="G7522" s="13"/>
      <c r="I7522" s="13"/>
      <c r="J7522" s="13"/>
      <c r="K7522" s="13"/>
      <c r="M7522" s="13"/>
      <c r="N7522" s="13"/>
    </row>
    <row r="7523" spans="1:14" ht="15.75" customHeight="1">
      <c r="A7523" s="2"/>
      <c r="B7523" s="2"/>
      <c r="C7523" s="2"/>
      <c r="G7523" s="13"/>
      <c r="I7523" s="13"/>
      <c r="J7523" s="13"/>
      <c r="K7523" s="13"/>
      <c r="M7523" s="13"/>
      <c r="N7523" s="13"/>
    </row>
    <row r="7524" spans="1:14" ht="15.75" customHeight="1">
      <c r="A7524" s="2"/>
      <c r="B7524" s="2"/>
      <c r="C7524" s="2"/>
      <c r="G7524" s="13"/>
      <c r="I7524" s="13"/>
      <c r="J7524" s="13"/>
      <c r="K7524" s="13"/>
      <c r="M7524" s="13"/>
      <c r="N7524" s="13"/>
    </row>
    <row r="7525" spans="1:14" ht="15.75" customHeight="1">
      <c r="A7525" s="2"/>
      <c r="B7525" s="2"/>
      <c r="C7525" s="2"/>
      <c r="G7525" s="13"/>
      <c r="I7525" s="13"/>
      <c r="J7525" s="13"/>
      <c r="K7525" s="13"/>
      <c r="M7525" s="13"/>
      <c r="N7525" s="13"/>
    </row>
    <row r="7526" spans="1:14" ht="15.75" customHeight="1">
      <c r="A7526" s="2"/>
      <c r="B7526" s="2"/>
      <c r="C7526" s="2"/>
      <c r="G7526" s="13"/>
      <c r="I7526" s="13"/>
      <c r="J7526" s="13"/>
      <c r="K7526" s="13"/>
      <c r="M7526" s="13"/>
      <c r="N7526" s="13"/>
    </row>
    <row r="7527" spans="1:14" ht="15.75" customHeight="1">
      <c r="A7527" s="2"/>
      <c r="B7527" s="2"/>
      <c r="C7527" s="2"/>
      <c r="G7527" s="13"/>
      <c r="I7527" s="13"/>
      <c r="J7527" s="13"/>
      <c r="K7527" s="13"/>
      <c r="M7527" s="13"/>
      <c r="N7527" s="13"/>
    </row>
    <row r="7528" spans="1:14" ht="15.75" customHeight="1">
      <c r="A7528" s="2"/>
      <c r="B7528" s="2"/>
      <c r="C7528" s="2"/>
      <c r="G7528" s="13"/>
      <c r="I7528" s="13"/>
      <c r="J7528" s="13"/>
      <c r="K7528" s="13"/>
      <c r="M7528" s="13"/>
      <c r="N7528" s="13"/>
    </row>
    <row r="7529" spans="1:14" ht="15.75" customHeight="1">
      <c r="A7529" s="2"/>
      <c r="B7529" s="2"/>
      <c r="C7529" s="2"/>
      <c r="G7529" s="13"/>
      <c r="I7529" s="13"/>
      <c r="J7529" s="13"/>
      <c r="K7529" s="13"/>
      <c r="M7529" s="13"/>
      <c r="N7529" s="13"/>
    </row>
    <row r="7530" spans="1:14" ht="15.75" customHeight="1">
      <c r="A7530" s="2"/>
      <c r="B7530" s="2"/>
      <c r="C7530" s="2"/>
      <c r="G7530" s="13"/>
      <c r="I7530" s="13"/>
      <c r="J7530" s="13"/>
      <c r="K7530" s="13"/>
      <c r="M7530" s="13"/>
      <c r="N7530" s="13"/>
    </row>
    <row r="7531" spans="1:14" ht="15.75" customHeight="1">
      <c r="A7531" s="2"/>
      <c r="B7531" s="2"/>
      <c r="C7531" s="2"/>
      <c r="G7531" s="13"/>
      <c r="I7531" s="13"/>
      <c r="J7531" s="13"/>
      <c r="K7531" s="13"/>
      <c r="M7531" s="13"/>
      <c r="N7531" s="13"/>
    </row>
    <row r="7532" spans="1:14" ht="15.75" customHeight="1">
      <c r="A7532" s="2"/>
      <c r="B7532" s="2"/>
      <c r="C7532" s="2"/>
      <c r="G7532" s="13"/>
      <c r="I7532" s="13"/>
      <c r="J7532" s="13"/>
      <c r="K7532" s="13"/>
      <c r="M7532" s="13"/>
      <c r="N7532" s="13"/>
    </row>
    <row r="7533" spans="1:14" ht="15.75" customHeight="1">
      <c r="A7533" s="2"/>
      <c r="B7533" s="2"/>
      <c r="C7533" s="2"/>
      <c r="G7533" s="13"/>
      <c r="I7533" s="13"/>
      <c r="J7533" s="13"/>
      <c r="K7533" s="13"/>
      <c r="M7533" s="13"/>
      <c r="N7533" s="13"/>
    </row>
    <row r="7534" spans="1:14" ht="15.75" customHeight="1">
      <c r="A7534" s="2"/>
      <c r="B7534" s="2"/>
      <c r="C7534" s="2"/>
      <c r="G7534" s="13"/>
      <c r="I7534" s="13"/>
      <c r="J7534" s="13"/>
      <c r="K7534" s="13"/>
      <c r="M7534" s="13"/>
      <c r="N7534" s="13"/>
    </row>
    <row r="7535" spans="1:14" ht="15.75" customHeight="1">
      <c r="A7535" s="2"/>
      <c r="B7535" s="2"/>
      <c r="C7535" s="2"/>
      <c r="G7535" s="13"/>
      <c r="I7535" s="13"/>
      <c r="J7535" s="13"/>
      <c r="K7535" s="13"/>
      <c r="M7535" s="13"/>
      <c r="N7535" s="13"/>
    </row>
    <row r="7536" spans="1:14" ht="15.75" customHeight="1">
      <c r="A7536" s="2"/>
      <c r="B7536" s="2"/>
      <c r="C7536" s="2"/>
      <c r="G7536" s="13"/>
      <c r="I7536" s="13"/>
      <c r="J7536" s="13"/>
      <c r="K7536" s="13"/>
      <c r="M7536" s="13"/>
      <c r="N7536" s="13"/>
    </row>
    <row r="7537" spans="1:14" ht="15.75" customHeight="1">
      <c r="A7537" s="2"/>
      <c r="B7537" s="2"/>
      <c r="C7537" s="2"/>
      <c r="G7537" s="13"/>
      <c r="I7537" s="13"/>
      <c r="J7537" s="13"/>
      <c r="K7537" s="13"/>
      <c r="M7537" s="13"/>
      <c r="N7537" s="13"/>
    </row>
    <row r="7538" spans="1:14" ht="15.75" customHeight="1">
      <c r="A7538" s="2"/>
      <c r="B7538" s="2"/>
      <c r="C7538" s="2"/>
      <c r="G7538" s="13"/>
      <c r="I7538" s="13"/>
      <c r="J7538" s="13"/>
      <c r="K7538" s="13"/>
      <c r="M7538" s="13"/>
      <c r="N7538" s="13"/>
    </row>
    <row r="7539" spans="1:14" ht="15.75" customHeight="1">
      <c r="A7539" s="2"/>
      <c r="B7539" s="2"/>
      <c r="C7539" s="2"/>
      <c r="G7539" s="13"/>
      <c r="I7539" s="13"/>
      <c r="J7539" s="13"/>
      <c r="K7539" s="13"/>
      <c r="M7539" s="13"/>
      <c r="N7539" s="13"/>
    </row>
    <row r="7540" spans="1:14" ht="15.75" customHeight="1">
      <c r="A7540" s="2"/>
      <c r="B7540" s="2"/>
      <c r="C7540" s="2"/>
      <c r="G7540" s="13"/>
      <c r="I7540" s="13"/>
      <c r="J7540" s="13"/>
      <c r="K7540" s="13"/>
      <c r="M7540" s="13"/>
      <c r="N7540" s="13"/>
    </row>
    <row r="7541" spans="1:14" ht="15.75" customHeight="1">
      <c r="A7541" s="2"/>
      <c r="B7541" s="2"/>
      <c r="C7541" s="2"/>
      <c r="G7541" s="13"/>
      <c r="I7541" s="13"/>
      <c r="J7541" s="13"/>
      <c r="K7541" s="13"/>
      <c r="M7541" s="13"/>
      <c r="N7541" s="13"/>
    </row>
    <row r="7542" spans="1:14" ht="15.75" customHeight="1">
      <c r="A7542" s="2"/>
      <c r="B7542" s="2"/>
      <c r="C7542" s="2"/>
      <c r="G7542" s="13"/>
      <c r="I7542" s="13"/>
      <c r="J7542" s="13"/>
      <c r="K7542" s="13"/>
      <c r="M7542" s="13"/>
      <c r="N7542" s="13"/>
    </row>
    <row r="7543" spans="1:14" ht="15.75" customHeight="1">
      <c r="A7543" s="2"/>
      <c r="B7543" s="2"/>
      <c r="C7543" s="2"/>
      <c r="G7543" s="13"/>
      <c r="I7543" s="13"/>
      <c r="J7543" s="13"/>
      <c r="K7543" s="13"/>
      <c r="M7543" s="13"/>
      <c r="N7543" s="13"/>
    </row>
    <row r="7544" spans="1:14" ht="15.75" customHeight="1">
      <c r="A7544" s="2"/>
      <c r="B7544" s="2"/>
      <c r="C7544" s="2"/>
      <c r="G7544" s="13"/>
      <c r="I7544" s="13"/>
      <c r="J7544" s="13"/>
      <c r="K7544" s="13"/>
      <c r="M7544" s="13"/>
      <c r="N7544" s="13"/>
    </row>
    <row r="7545" spans="1:14" ht="15.75" customHeight="1">
      <c r="A7545" s="2"/>
      <c r="B7545" s="2"/>
      <c r="C7545" s="2"/>
      <c r="G7545" s="13"/>
      <c r="I7545" s="13"/>
      <c r="J7545" s="13"/>
      <c r="K7545" s="13"/>
      <c r="M7545" s="13"/>
      <c r="N7545" s="13"/>
    </row>
    <row r="7546" spans="1:14" ht="15.75" customHeight="1">
      <c r="A7546" s="2"/>
      <c r="B7546" s="2"/>
      <c r="C7546" s="2"/>
      <c r="G7546" s="13"/>
      <c r="I7546" s="13"/>
      <c r="J7546" s="13"/>
      <c r="K7546" s="13"/>
      <c r="M7546" s="13"/>
      <c r="N7546" s="13"/>
    </row>
    <row r="7547" spans="1:14" ht="15.75" customHeight="1">
      <c r="A7547" s="2"/>
      <c r="B7547" s="2"/>
      <c r="C7547" s="2"/>
      <c r="G7547" s="13"/>
      <c r="I7547" s="13"/>
      <c r="J7547" s="13"/>
      <c r="K7547" s="13"/>
      <c r="M7547" s="13"/>
      <c r="N7547" s="13"/>
    </row>
    <row r="7548" spans="1:14" ht="15.75" customHeight="1">
      <c r="A7548" s="2"/>
      <c r="B7548" s="2"/>
      <c r="C7548" s="2"/>
      <c r="G7548" s="13"/>
      <c r="I7548" s="13"/>
      <c r="J7548" s="13"/>
      <c r="K7548" s="13"/>
      <c r="M7548" s="13"/>
      <c r="N7548" s="13"/>
    </row>
    <row r="7549" spans="1:14" ht="15.75" customHeight="1">
      <c r="A7549" s="2"/>
      <c r="B7549" s="2"/>
      <c r="C7549" s="2"/>
      <c r="G7549" s="13"/>
      <c r="I7549" s="13"/>
      <c r="J7549" s="13"/>
      <c r="K7549" s="13"/>
      <c r="M7549" s="13"/>
      <c r="N7549" s="13"/>
    </row>
    <row r="7550" spans="1:14" ht="15.75" customHeight="1">
      <c r="A7550" s="2"/>
      <c r="B7550" s="2"/>
      <c r="C7550" s="2"/>
      <c r="G7550" s="13"/>
      <c r="I7550" s="13"/>
      <c r="J7550" s="13"/>
      <c r="K7550" s="13"/>
      <c r="M7550" s="13"/>
      <c r="N7550" s="13"/>
    </row>
    <row r="7551" spans="1:14" ht="15.75" customHeight="1">
      <c r="A7551" s="2"/>
      <c r="B7551" s="2"/>
      <c r="C7551" s="2"/>
      <c r="G7551" s="13"/>
      <c r="I7551" s="13"/>
      <c r="J7551" s="13"/>
      <c r="K7551" s="13"/>
      <c r="M7551" s="13"/>
      <c r="N7551" s="13"/>
    </row>
    <row r="7552" spans="1:14" ht="15.75" customHeight="1">
      <c r="A7552" s="2"/>
      <c r="B7552" s="2"/>
      <c r="C7552" s="2"/>
      <c r="G7552" s="13"/>
      <c r="I7552" s="13"/>
      <c r="J7552" s="13"/>
      <c r="K7552" s="13"/>
      <c r="M7552" s="13"/>
      <c r="N7552" s="13"/>
    </row>
    <row r="7553" spans="1:14" ht="15.75" customHeight="1">
      <c r="A7553" s="2"/>
      <c r="B7553" s="2"/>
      <c r="C7553" s="2"/>
      <c r="G7553" s="13"/>
      <c r="I7553" s="13"/>
      <c r="J7553" s="13"/>
      <c r="K7553" s="13"/>
      <c r="M7553" s="13"/>
      <c r="N7553" s="13"/>
    </row>
    <row r="7554" spans="1:14" ht="15.75" customHeight="1">
      <c r="A7554" s="2"/>
      <c r="B7554" s="2"/>
      <c r="C7554" s="2"/>
      <c r="G7554" s="13"/>
      <c r="I7554" s="13"/>
      <c r="J7554" s="13"/>
      <c r="K7554" s="13"/>
      <c r="M7554" s="13"/>
      <c r="N7554" s="13"/>
    </row>
    <row r="7555" spans="1:14" ht="15.75" customHeight="1">
      <c r="A7555" s="2"/>
      <c r="B7555" s="2"/>
      <c r="C7555" s="2"/>
      <c r="G7555" s="13"/>
      <c r="I7555" s="13"/>
      <c r="J7555" s="13"/>
      <c r="K7555" s="13"/>
      <c r="M7555" s="13"/>
      <c r="N7555" s="13"/>
    </row>
    <row r="7556" spans="1:14" ht="15.75" customHeight="1">
      <c r="A7556" s="2"/>
      <c r="B7556" s="2"/>
      <c r="C7556" s="2"/>
      <c r="G7556" s="13"/>
      <c r="I7556" s="13"/>
      <c r="J7556" s="13"/>
      <c r="K7556" s="13"/>
      <c r="M7556" s="13"/>
      <c r="N7556" s="13"/>
    </row>
    <row r="7557" spans="1:14" ht="15.75" customHeight="1">
      <c r="A7557" s="2"/>
      <c r="B7557" s="2"/>
      <c r="C7557" s="2"/>
      <c r="G7557" s="13"/>
      <c r="I7557" s="13"/>
      <c r="J7557" s="13"/>
      <c r="K7557" s="13"/>
      <c r="M7557" s="13"/>
      <c r="N7557" s="13"/>
    </row>
    <row r="7558" spans="1:14" ht="15.75" customHeight="1">
      <c r="A7558" s="2"/>
      <c r="B7558" s="2"/>
      <c r="C7558" s="2"/>
      <c r="G7558" s="13"/>
      <c r="I7558" s="13"/>
      <c r="J7558" s="13"/>
      <c r="K7558" s="13"/>
      <c r="M7558" s="13"/>
      <c r="N7558" s="13"/>
    </row>
    <row r="7559" spans="1:14" ht="15.75" customHeight="1">
      <c r="A7559" s="2"/>
      <c r="B7559" s="2"/>
      <c r="C7559" s="2"/>
      <c r="G7559" s="13"/>
      <c r="I7559" s="13"/>
      <c r="J7559" s="13"/>
      <c r="K7559" s="13"/>
      <c r="M7559" s="13"/>
      <c r="N7559" s="13"/>
    </row>
    <row r="7560" spans="1:14" ht="15.75" customHeight="1">
      <c r="A7560" s="2"/>
      <c r="B7560" s="2"/>
      <c r="C7560" s="2"/>
      <c r="G7560" s="13"/>
      <c r="I7560" s="13"/>
      <c r="J7560" s="13"/>
      <c r="K7560" s="13"/>
      <c r="M7560" s="13"/>
      <c r="N7560" s="13"/>
    </row>
    <row r="7561" spans="1:14" ht="15.75" customHeight="1">
      <c r="A7561" s="2"/>
      <c r="B7561" s="2"/>
      <c r="C7561" s="2"/>
      <c r="G7561" s="13"/>
      <c r="I7561" s="13"/>
      <c r="J7561" s="13"/>
      <c r="K7561" s="13"/>
      <c r="M7561" s="13"/>
      <c r="N7561" s="13"/>
    </row>
    <row r="7562" spans="1:14" ht="15.75" customHeight="1">
      <c r="A7562" s="2"/>
      <c r="B7562" s="2"/>
      <c r="C7562" s="2"/>
      <c r="G7562" s="13"/>
      <c r="I7562" s="13"/>
      <c r="J7562" s="13"/>
      <c r="K7562" s="13"/>
      <c r="M7562" s="13"/>
      <c r="N7562" s="13"/>
    </row>
    <row r="7563" spans="1:14" ht="15.75" customHeight="1">
      <c r="A7563" s="2"/>
      <c r="B7563" s="2"/>
      <c r="C7563" s="2"/>
      <c r="G7563" s="13"/>
      <c r="I7563" s="13"/>
      <c r="J7563" s="13"/>
      <c r="K7563" s="13"/>
      <c r="M7563" s="13"/>
      <c r="N7563" s="13"/>
    </row>
    <row r="7564" spans="1:14" ht="15.75" customHeight="1">
      <c r="A7564" s="2"/>
      <c r="B7564" s="2"/>
      <c r="C7564" s="2"/>
      <c r="G7564" s="13"/>
      <c r="I7564" s="13"/>
      <c r="J7564" s="13"/>
      <c r="K7564" s="13"/>
      <c r="M7564" s="13"/>
      <c r="N7564" s="13"/>
    </row>
    <row r="7565" spans="1:14" ht="15.75" customHeight="1">
      <c r="A7565" s="2"/>
      <c r="B7565" s="2"/>
      <c r="C7565" s="2"/>
      <c r="G7565" s="13"/>
      <c r="I7565" s="13"/>
      <c r="J7565" s="13"/>
      <c r="K7565" s="13"/>
      <c r="M7565" s="13"/>
      <c r="N7565" s="13"/>
    </row>
    <row r="7566" spans="1:14" ht="15.75" customHeight="1">
      <c r="A7566" s="2"/>
      <c r="B7566" s="2"/>
      <c r="C7566" s="2"/>
      <c r="G7566" s="13"/>
      <c r="I7566" s="13"/>
      <c r="J7566" s="13"/>
      <c r="K7566" s="13"/>
      <c r="M7566" s="13"/>
      <c r="N7566" s="13"/>
    </row>
    <row r="7567" spans="1:14" ht="15.75" customHeight="1">
      <c r="A7567" s="2"/>
      <c r="B7567" s="2"/>
      <c r="C7567" s="2"/>
      <c r="G7567" s="13"/>
      <c r="I7567" s="13"/>
      <c r="J7567" s="13"/>
      <c r="K7567" s="13"/>
      <c r="M7567" s="13"/>
      <c r="N7567" s="13"/>
    </row>
    <row r="7568" spans="1:14" ht="15.75" customHeight="1">
      <c r="A7568" s="2"/>
      <c r="B7568" s="2"/>
      <c r="C7568" s="2"/>
      <c r="G7568" s="13"/>
      <c r="I7568" s="13"/>
      <c r="J7568" s="13"/>
      <c r="K7568" s="13"/>
      <c r="M7568" s="13"/>
      <c r="N7568" s="13"/>
    </row>
    <row r="7569" spans="1:14" ht="15.75" customHeight="1">
      <c r="A7569" s="2"/>
      <c r="B7569" s="2"/>
      <c r="C7569" s="2"/>
      <c r="G7569" s="13"/>
      <c r="I7569" s="13"/>
      <c r="J7569" s="13"/>
      <c r="K7569" s="13"/>
      <c r="M7569" s="13"/>
      <c r="N7569" s="13"/>
    </row>
    <row r="7570" spans="1:14" ht="15.75" customHeight="1">
      <c r="A7570" s="2"/>
      <c r="B7570" s="2"/>
      <c r="C7570" s="2"/>
      <c r="G7570" s="13"/>
      <c r="I7570" s="13"/>
      <c r="J7570" s="13"/>
      <c r="K7570" s="13"/>
      <c r="M7570" s="13"/>
      <c r="N7570" s="13"/>
    </row>
    <row r="7571" spans="1:14" ht="15.75" customHeight="1">
      <c r="A7571" s="2"/>
      <c r="B7571" s="2"/>
      <c r="C7571" s="2"/>
      <c r="G7571" s="13"/>
      <c r="I7571" s="13"/>
      <c r="J7571" s="13"/>
      <c r="K7571" s="13"/>
      <c r="M7571" s="13"/>
      <c r="N7571" s="13"/>
    </row>
    <row r="7572" spans="1:14" ht="15.75" customHeight="1">
      <c r="A7572" s="2"/>
      <c r="B7572" s="2"/>
      <c r="C7572" s="2"/>
      <c r="G7572" s="13"/>
      <c r="I7572" s="13"/>
      <c r="J7572" s="13"/>
      <c r="K7572" s="13"/>
      <c r="M7572" s="13"/>
      <c r="N7572" s="13"/>
    </row>
    <row r="7573" spans="1:14" ht="15.75" customHeight="1">
      <c r="A7573" s="2"/>
      <c r="B7573" s="2"/>
      <c r="C7573" s="2"/>
      <c r="G7573" s="13"/>
      <c r="I7573" s="13"/>
      <c r="J7573" s="13"/>
      <c r="K7573" s="13"/>
      <c r="M7573" s="13"/>
      <c r="N7573" s="13"/>
    </row>
    <row r="7574" spans="1:14" ht="15.75" customHeight="1">
      <c r="A7574" s="2"/>
      <c r="B7574" s="2"/>
      <c r="C7574" s="2"/>
      <c r="G7574" s="13"/>
      <c r="I7574" s="13"/>
      <c r="J7574" s="13"/>
      <c r="K7574" s="13"/>
      <c r="M7574" s="13"/>
      <c r="N7574" s="13"/>
    </row>
    <row r="7575" spans="1:14" ht="15.75" customHeight="1">
      <c r="A7575" s="2"/>
      <c r="B7575" s="2"/>
      <c r="C7575" s="2"/>
      <c r="G7575" s="13"/>
      <c r="I7575" s="13"/>
      <c r="J7575" s="13"/>
      <c r="K7575" s="13"/>
      <c r="M7575" s="13"/>
      <c r="N7575" s="13"/>
    </row>
    <row r="7576" spans="1:14" ht="15.75" customHeight="1">
      <c r="A7576" s="2"/>
      <c r="B7576" s="2"/>
      <c r="C7576" s="2"/>
      <c r="G7576" s="13"/>
      <c r="I7576" s="13"/>
      <c r="J7576" s="13"/>
      <c r="K7576" s="13"/>
      <c r="M7576" s="13"/>
      <c r="N7576" s="13"/>
    </row>
    <row r="7577" spans="1:14" ht="15.75" customHeight="1">
      <c r="A7577" s="2"/>
      <c r="B7577" s="2"/>
      <c r="C7577" s="2"/>
      <c r="G7577" s="13"/>
      <c r="I7577" s="13"/>
      <c r="J7577" s="13"/>
      <c r="K7577" s="13"/>
      <c r="M7577" s="13"/>
      <c r="N7577" s="13"/>
    </row>
    <row r="7578" spans="1:14" ht="15.75" customHeight="1">
      <c r="A7578" s="2"/>
      <c r="B7578" s="2"/>
      <c r="C7578" s="2"/>
      <c r="G7578" s="13"/>
      <c r="I7578" s="13"/>
      <c r="J7578" s="13"/>
      <c r="K7578" s="13"/>
      <c r="M7578" s="13"/>
      <c r="N7578" s="13"/>
    </row>
    <row r="7579" spans="1:14" ht="15.75" customHeight="1">
      <c r="A7579" s="2"/>
      <c r="B7579" s="2"/>
      <c r="C7579" s="2"/>
      <c r="G7579" s="13"/>
      <c r="I7579" s="13"/>
      <c r="J7579" s="13"/>
      <c r="K7579" s="13"/>
      <c r="M7579" s="13"/>
      <c r="N7579" s="13"/>
    </row>
    <row r="7580" spans="1:14" ht="15.75" customHeight="1">
      <c r="A7580" s="2"/>
      <c r="B7580" s="2"/>
      <c r="C7580" s="2"/>
      <c r="G7580" s="13"/>
      <c r="I7580" s="13"/>
      <c r="J7580" s="13"/>
      <c r="K7580" s="13"/>
      <c r="M7580" s="13"/>
      <c r="N7580" s="13"/>
    </row>
    <row r="7581" spans="1:14" ht="15.75" customHeight="1">
      <c r="A7581" s="2"/>
      <c r="B7581" s="2"/>
      <c r="C7581" s="2"/>
      <c r="G7581" s="13"/>
      <c r="I7581" s="13"/>
      <c r="J7581" s="13"/>
      <c r="K7581" s="13"/>
      <c r="M7581" s="13"/>
      <c r="N7581" s="13"/>
    </row>
    <row r="7582" spans="1:14" ht="15.75" customHeight="1">
      <c r="A7582" s="2"/>
      <c r="B7582" s="2"/>
      <c r="C7582" s="2"/>
      <c r="G7582" s="13"/>
      <c r="I7582" s="13"/>
      <c r="J7582" s="13"/>
      <c r="K7582" s="13"/>
      <c r="M7582" s="13"/>
      <c r="N7582" s="13"/>
    </row>
    <row r="7583" spans="1:14" ht="15.75" customHeight="1">
      <c r="A7583" s="2"/>
      <c r="B7583" s="2"/>
      <c r="C7583" s="2"/>
      <c r="G7583" s="13"/>
      <c r="I7583" s="13"/>
      <c r="J7583" s="13"/>
      <c r="K7583" s="13"/>
      <c r="M7583" s="13"/>
      <c r="N7583" s="13"/>
    </row>
    <row r="7584" spans="1:14" ht="15.75" customHeight="1">
      <c r="A7584" s="2"/>
      <c r="B7584" s="2"/>
      <c r="C7584" s="2"/>
      <c r="G7584" s="13"/>
      <c r="I7584" s="13"/>
      <c r="J7584" s="13"/>
      <c r="K7584" s="13"/>
      <c r="M7584" s="13"/>
      <c r="N7584" s="13"/>
    </row>
    <row r="7585" spans="1:14" ht="15.75" customHeight="1">
      <c r="A7585" s="2"/>
      <c r="B7585" s="2"/>
      <c r="C7585" s="2"/>
      <c r="G7585" s="13"/>
      <c r="I7585" s="13"/>
      <c r="J7585" s="13"/>
      <c r="K7585" s="13"/>
      <c r="M7585" s="13"/>
      <c r="N7585" s="13"/>
    </row>
    <row r="7586" spans="1:14" ht="15.75" customHeight="1">
      <c r="A7586" s="2"/>
      <c r="B7586" s="2"/>
      <c r="C7586" s="2"/>
      <c r="G7586" s="13"/>
      <c r="I7586" s="13"/>
      <c r="J7586" s="13"/>
      <c r="K7586" s="13"/>
      <c r="M7586" s="13"/>
      <c r="N7586" s="13"/>
    </row>
    <row r="7587" spans="1:14" ht="15.75" customHeight="1">
      <c r="A7587" s="2"/>
      <c r="B7587" s="2"/>
      <c r="C7587" s="2"/>
      <c r="G7587" s="13"/>
      <c r="I7587" s="13"/>
      <c r="J7587" s="13"/>
      <c r="K7587" s="13"/>
      <c r="M7587" s="13"/>
      <c r="N7587" s="13"/>
    </row>
    <row r="7588" spans="1:14" ht="15.75" customHeight="1">
      <c r="A7588" s="2"/>
      <c r="B7588" s="2"/>
      <c r="C7588" s="2"/>
      <c r="G7588" s="13"/>
      <c r="I7588" s="13"/>
      <c r="J7588" s="13"/>
      <c r="K7588" s="13"/>
      <c r="M7588" s="13"/>
      <c r="N7588" s="13"/>
    </row>
    <row r="7589" spans="1:14" ht="15.75" customHeight="1">
      <c r="A7589" s="2"/>
      <c r="B7589" s="2"/>
      <c r="C7589" s="2"/>
      <c r="G7589" s="13"/>
      <c r="I7589" s="13"/>
      <c r="J7589" s="13"/>
      <c r="K7589" s="13"/>
      <c r="M7589" s="13"/>
      <c r="N7589" s="13"/>
    </row>
    <row r="7590" spans="1:14" ht="15.75" customHeight="1">
      <c r="A7590" s="2"/>
      <c r="B7590" s="2"/>
      <c r="C7590" s="2"/>
      <c r="G7590" s="13"/>
      <c r="I7590" s="13"/>
      <c r="J7590" s="13"/>
      <c r="K7590" s="13"/>
      <c r="M7590" s="13"/>
      <c r="N7590" s="13"/>
    </row>
    <row r="7591" spans="1:14" ht="15.75" customHeight="1">
      <c r="A7591" s="2"/>
      <c r="B7591" s="2"/>
      <c r="C7591" s="2"/>
      <c r="G7591" s="13"/>
      <c r="I7591" s="13"/>
      <c r="J7591" s="13"/>
      <c r="K7591" s="13"/>
      <c r="M7591" s="13"/>
      <c r="N7591" s="13"/>
    </row>
    <row r="7592" spans="1:14" ht="15.75" customHeight="1">
      <c r="A7592" s="2"/>
      <c r="B7592" s="2"/>
      <c r="C7592" s="2"/>
      <c r="G7592" s="13"/>
      <c r="I7592" s="13"/>
      <c r="J7592" s="13"/>
      <c r="K7592" s="13"/>
      <c r="M7592" s="13"/>
      <c r="N7592" s="13"/>
    </row>
    <row r="7593" spans="1:14" ht="15.75" customHeight="1">
      <c r="A7593" s="2"/>
      <c r="B7593" s="2"/>
      <c r="C7593" s="2"/>
      <c r="G7593" s="13"/>
      <c r="I7593" s="13"/>
      <c r="J7593" s="13"/>
      <c r="K7593" s="13"/>
      <c r="M7593" s="13"/>
      <c r="N7593" s="13"/>
    </row>
    <row r="7594" spans="1:14" ht="15.75" customHeight="1">
      <c r="A7594" s="2"/>
      <c r="B7594" s="2"/>
      <c r="C7594" s="2"/>
      <c r="G7594" s="13"/>
      <c r="I7594" s="13"/>
      <c r="J7594" s="13"/>
      <c r="K7594" s="13"/>
      <c r="M7594" s="13"/>
      <c r="N7594" s="13"/>
    </row>
    <row r="7595" spans="1:14" ht="15.75" customHeight="1">
      <c r="A7595" s="2"/>
      <c r="B7595" s="2"/>
      <c r="C7595" s="2"/>
      <c r="G7595" s="13"/>
      <c r="I7595" s="13"/>
      <c r="J7595" s="13"/>
      <c r="K7595" s="13"/>
      <c r="M7595" s="13"/>
      <c r="N7595" s="13"/>
    </row>
    <row r="7596" spans="1:14" ht="15.75" customHeight="1">
      <c r="A7596" s="2"/>
      <c r="B7596" s="2"/>
      <c r="C7596" s="2"/>
      <c r="G7596" s="13"/>
      <c r="I7596" s="13"/>
      <c r="J7596" s="13"/>
      <c r="K7596" s="13"/>
      <c r="M7596" s="13"/>
      <c r="N7596" s="13"/>
    </row>
    <row r="7597" spans="1:14" ht="15.75" customHeight="1">
      <c r="A7597" s="2"/>
      <c r="B7597" s="2"/>
      <c r="C7597" s="2"/>
      <c r="G7597" s="13"/>
      <c r="I7597" s="13"/>
      <c r="J7597" s="13"/>
      <c r="K7597" s="13"/>
      <c r="M7597" s="13"/>
      <c r="N7597" s="13"/>
    </row>
    <row r="7598" spans="1:14" ht="15.75" customHeight="1">
      <c r="A7598" s="2"/>
      <c r="B7598" s="2"/>
      <c r="C7598" s="2"/>
      <c r="G7598" s="13"/>
      <c r="I7598" s="13"/>
      <c r="J7598" s="13"/>
      <c r="K7598" s="13"/>
      <c r="M7598" s="13"/>
      <c r="N7598" s="13"/>
    </row>
    <row r="7599" spans="1:14" ht="15.75" customHeight="1">
      <c r="A7599" s="2"/>
      <c r="B7599" s="2"/>
      <c r="C7599" s="2"/>
      <c r="G7599" s="13"/>
      <c r="I7599" s="13"/>
      <c r="J7599" s="13"/>
      <c r="K7599" s="13"/>
      <c r="M7599" s="13"/>
      <c r="N7599" s="13"/>
    </row>
    <row r="7600" spans="1:14" ht="15.75" customHeight="1">
      <c r="A7600" s="2"/>
      <c r="B7600" s="2"/>
      <c r="C7600" s="2"/>
      <c r="G7600" s="13"/>
      <c r="I7600" s="13"/>
      <c r="J7600" s="13"/>
      <c r="K7600" s="13"/>
      <c r="M7600" s="13"/>
      <c r="N7600" s="13"/>
    </row>
    <row r="7601" spans="1:14" ht="15.75" customHeight="1">
      <c r="A7601" s="2"/>
      <c r="B7601" s="2"/>
      <c r="C7601" s="2"/>
      <c r="G7601" s="13"/>
      <c r="I7601" s="13"/>
      <c r="J7601" s="13"/>
      <c r="K7601" s="13"/>
      <c r="M7601" s="13"/>
      <c r="N7601" s="13"/>
    </row>
    <row r="7602" spans="1:14" ht="15.75" customHeight="1">
      <c r="A7602" s="2"/>
      <c r="B7602" s="2"/>
      <c r="C7602" s="2"/>
      <c r="G7602" s="13"/>
      <c r="I7602" s="13"/>
      <c r="J7602" s="13"/>
      <c r="K7602" s="13"/>
      <c r="M7602" s="13"/>
      <c r="N7602" s="13"/>
    </row>
    <row r="7603" spans="1:14" ht="15.75" customHeight="1">
      <c r="A7603" s="2"/>
      <c r="B7603" s="2"/>
      <c r="C7603" s="2"/>
      <c r="G7603" s="13"/>
      <c r="I7603" s="13"/>
      <c r="J7603" s="13"/>
      <c r="K7603" s="13"/>
      <c r="M7603" s="13"/>
      <c r="N7603" s="13"/>
    </row>
    <row r="7604" spans="1:14" ht="15.75" customHeight="1">
      <c r="A7604" s="2"/>
      <c r="B7604" s="2"/>
      <c r="C7604" s="2"/>
      <c r="G7604" s="13"/>
      <c r="I7604" s="13"/>
      <c r="J7604" s="13"/>
      <c r="K7604" s="13"/>
      <c r="M7604" s="13"/>
      <c r="N7604" s="13"/>
    </row>
    <row r="7605" spans="1:14" ht="15.75" customHeight="1">
      <c r="A7605" s="2"/>
      <c r="B7605" s="2"/>
      <c r="C7605" s="2"/>
      <c r="G7605" s="13"/>
      <c r="I7605" s="13"/>
      <c r="J7605" s="13"/>
      <c r="K7605" s="13"/>
      <c r="M7605" s="13"/>
      <c r="N7605" s="13"/>
    </row>
    <row r="7606" spans="1:14" ht="15.75" customHeight="1">
      <c r="A7606" s="2"/>
      <c r="B7606" s="2"/>
      <c r="C7606" s="2"/>
      <c r="G7606" s="13"/>
      <c r="I7606" s="13"/>
      <c r="J7606" s="13"/>
      <c r="K7606" s="13"/>
      <c r="M7606" s="13"/>
      <c r="N7606" s="13"/>
    </row>
    <row r="7607" spans="1:14" ht="15.75" customHeight="1">
      <c r="A7607" s="2"/>
      <c r="B7607" s="2"/>
      <c r="C7607" s="2"/>
      <c r="G7607" s="13"/>
      <c r="I7607" s="13"/>
      <c r="J7607" s="13"/>
      <c r="K7607" s="13"/>
      <c r="M7607" s="13"/>
      <c r="N7607" s="13"/>
    </row>
    <row r="7608" spans="1:14" ht="15.75" customHeight="1">
      <c r="A7608" s="2"/>
      <c r="B7608" s="2"/>
      <c r="C7608" s="2"/>
      <c r="G7608" s="13"/>
      <c r="I7608" s="13"/>
      <c r="J7608" s="13"/>
      <c r="K7608" s="13"/>
      <c r="M7608" s="13"/>
      <c r="N7608" s="13"/>
    </row>
    <row r="7609" spans="1:14" ht="15.75" customHeight="1">
      <c r="A7609" s="2"/>
      <c r="B7609" s="2"/>
      <c r="C7609" s="2"/>
      <c r="G7609" s="13"/>
      <c r="I7609" s="13"/>
      <c r="J7609" s="13"/>
      <c r="K7609" s="13"/>
      <c r="M7609" s="13"/>
      <c r="N7609" s="13"/>
    </row>
    <row r="7610" spans="1:14" ht="15.75" customHeight="1">
      <c r="A7610" s="2"/>
      <c r="B7610" s="2"/>
      <c r="C7610" s="2"/>
      <c r="G7610" s="13"/>
      <c r="I7610" s="13"/>
      <c r="J7610" s="13"/>
      <c r="K7610" s="13"/>
      <c r="M7610" s="13"/>
      <c r="N7610" s="13"/>
    </row>
    <row r="7611" spans="1:14" ht="15.75" customHeight="1">
      <c r="A7611" s="2"/>
      <c r="B7611" s="2"/>
      <c r="C7611" s="2"/>
      <c r="G7611" s="13"/>
      <c r="I7611" s="13"/>
      <c r="J7611" s="13"/>
      <c r="K7611" s="13"/>
      <c r="M7611" s="13"/>
      <c r="N7611" s="13"/>
    </row>
    <row r="7612" spans="1:14" ht="15.75" customHeight="1">
      <c r="A7612" s="2"/>
      <c r="B7612" s="2"/>
      <c r="C7612" s="2"/>
      <c r="G7612" s="13"/>
      <c r="I7612" s="13"/>
      <c r="J7612" s="13"/>
      <c r="K7612" s="13"/>
      <c r="M7612" s="13"/>
      <c r="N7612" s="13"/>
    </row>
    <row r="7613" spans="1:14" ht="15.75" customHeight="1">
      <c r="A7613" s="2"/>
      <c r="B7613" s="2"/>
      <c r="C7613" s="2"/>
      <c r="G7613" s="13"/>
      <c r="I7613" s="13"/>
      <c r="J7613" s="13"/>
      <c r="K7613" s="13"/>
      <c r="M7613" s="13"/>
      <c r="N7613" s="13"/>
    </row>
    <row r="7614" spans="1:14" ht="15.75" customHeight="1">
      <c r="A7614" s="2"/>
      <c r="B7614" s="2"/>
      <c r="C7614" s="2"/>
      <c r="G7614" s="13"/>
      <c r="I7614" s="13"/>
      <c r="J7614" s="13"/>
      <c r="K7614" s="13"/>
      <c r="M7614" s="13"/>
      <c r="N7614" s="13"/>
    </row>
    <row r="7615" spans="1:14" ht="15.75" customHeight="1">
      <c r="A7615" s="2"/>
      <c r="B7615" s="2"/>
      <c r="C7615" s="2"/>
      <c r="G7615" s="13"/>
      <c r="I7615" s="13"/>
      <c r="J7615" s="13"/>
      <c r="K7615" s="13"/>
      <c r="M7615" s="13"/>
      <c r="N7615" s="13"/>
    </row>
    <row r="7616" spans="1:14" ht="15.75" customHeight="1">
      <c r="A7616" s="2"/>
      <c r="B7616" s="2"/>
      <c r="C7616" s="2"/>
      <c r="G7616" s="13"/>
      <c r="I7616" s="13"/>
      <c r="J7616" s="13"/>
      <c r="K7616" s="13"/>
      <c r="M7616" s="13"/>
      <c r="N7616" s="13"/>
    </row>
    <row r="7617" spans="1:14" ht="15.75" customHeight="1">
      <c r="A7617" s="2"/>
      <c r="B7617" s="2"/>
      <c r="C7617" s="2"/>
      <c r="G7617" s="13"/>
      <c r="I7617" s="13"/>
      <c r="J7617" s="13"/>
      <c r="K7617" s="13"/>
      <c r="M7617" s="13"/>
      <c r="N7617" s="13"/>
    </row>
    <row r="7618" spans="1:14" ht="15.75" customHeight="1">
      <c r="A7618" s="2"/>
      <c r="B7618" s="2"/>
      <c r="C7618" s="2"/>
      <c r="G7618" s="13"/>
      <c r="I7618" s="13"/>
      <c r="J7618" s="13"/>
      <c r="K7618" s="13"/>
      <c r="M7618" s="13"/>
      <c r="N7618" s="13"/>
    </row>
    <row r="7619" spans="1:14" ht="15.75" customHeight="1">
      <c r="A7619" s="2"/>
      <c r="B7619" s="2"/>
      <c r="C7619" s="2"/>
      <c r="G7619" s="13"/>
      <c r="I7619" s="13"/>
      <c r="J7619" s="13"/>
      <c r="K7619" s="13"/>
      <c r="M7619" s="13"/>
      <c r="N7619" s="13"/>
    </row>
    <row r="7620" spans="1:14" ht="15.75" customHeight="1">
      <c r="A7620" s="2"/>
      <c r="B7620" s="2"/>
      <c r="C7620" s="2"/>
      <c r="G7620" s="13"/>
      <c r="I7620" s="13"/>
      <c r="J7620" s="13"/>
      <c r="K7620" s="13"/>
      <c r="M7620" s="13"/>
      <c r="N7620" s="13"/>
    </row>
    <row r="7621" spans="1:14" ht="15.75" customHeight="1">
      <c r="A7621" s="2"/>
      <c r="B7621" s="2"/>
      <c r="C7621" s="2"/>
      <c r="G7621" s="13"/>
      <c r="I7621" s="13"/>
      <c r="J7621" s="13"/>
      <c r="K7621" s="13"/>
      <c r="M7621" s="13"/>
      <c r="N7621" s="13"/>
    </row>
    <row r="7622" spans="1:14" ht="15.75" customHeight="1">
      <c r="A7622" s="2"/>
      <c r="B7622" s="2"/>
      <c r="C7622" s="2"/>
      <c r="G7622" s="13"/>
      <c r="I7622" s="13"/>
      <c r="J7622" s="13"/>
      <c r="K7622" s="13"/>
      <c r="M7622" s="13"/>
      <c r="N7622" s="13"/>
    </row>
    <row r="7623" spans="1:14" ht="15.75" customHeight="1">
      <c r="A7623" s="2"/>
      <c r="B7623" s="2"/>
      <c r="C7623" s="2"/>
      <c r="G7623" s="13"/>
      <c r="I7623" s="13"/>
      <c r="J7623" s="13"/>
      <c r="K7623" s="13"/>
      <c r="M7623" s="13"/>
      <c r="N7623" s="13"/>
    </row>
    <row r="7624" spans="1:14" ht="15.75" customHeight="1">
      <c r="A7624" s="2"/>
      <c r="B7624" s="2"/>
      <c r="C7624" s="2"/>
      <c r="G7624" s="13"/>
      <c r="I7624" s="13"/>
      <c r="J7624" s="13"/>
      <c r="K7624" s="13"/>
      <c r="M7624" s="13"/>
      <c r="N7624" s="13"/>
    </row>
    <row r="7625" spans="1:14" ht="15.75" customHeight="1">
      <c r="A7625" s="2"/>
      <c r="B7625" s="2"/>
      <c r="C7625" s="2"/>
      <c r="G7625" s="13"/>
      <c r="I7625" s="13"/>
      <c r="J7625" s="13"/>
      <c r="K7625" s="13"/>
      <c r="M7625" s="13"/>
      <c r="N7625" s="13"/>
    </row>
    <row r="7626" spans="1:14" ht="15.75" customHeight="1">
      <c r="A7626" s="2"/>
      <c r="B7626" s="2"/>
      <c r="C7626" s="2"/>
      <c r="G7626" s="13"/>
      <c r="I7626" s="13"/>
      <c r="J7626" s="13"/>
      <c r="K7626" s="13"/>
      <c r="M7626" s="13"/>
      <c r="N7626" s="13"/>
    </row>
    <row r="7627" spans="1:14" ht="15.75" customHeight="1">
      <c r="A7627" s="2"/>
      <c r="B7627" s="2"/>
      <c r="C7627" s="2"/>
      <c r="G7627" s="13"/>
      <c r="I7627" s="13"/>
      <c r="J7627" s="13"/>
      <c r="K7627" s="13"/>
      <c r="M7627" s="13"/>
      <c r="N7627" s="13"/>
    </row>
    <row r="7628" spans="1:14" ht="15.75" customHeight="1">
      <c r="A7628" s="2"/>
      <c r="B7628" s="2"/>
      <c r="C7628" s="2"/>
      <c r="G7628" s="13"/>
      <c r="I7628" s="13"/>
      <c r="J7628" s="13"/>
      <c r="K7628" s="13"/>
      <c r="M7628" s="13"/>
      <c r="N7628" s="13"/>
    </row>
    <row r="7629" spans="1:14" ht="15.75" customHeight="1">
      <c r="A7629" s="2"/>
      <c r="B7629" s="2"/>
      <c r="C7629" s="2"/>
      <c r="G7629" s="13"/>
      <c r="I7629" s="13"/>
      <c r="J7629" s="13"/>
      <c r="K7629" s="13"/>
      <c r="M7629" s="13"/>
      <c r="N7629" s="13"/>
    </row>
    <row r="7630" spans="1:14" ht="15.75" customHeight="1">
      <c r="A7630" s="2"/>
      <c r="B7630" s="2"/>
      <c r="C7630" s="2"/>
      <c r="G7630" s="13"/>
      <c r="I7630" s="13"/>
      <c r="J7630" s="13"/>
      <c r="K7630" s="13"/>
      <c r="M7630" s="13"/>
      <c r="N7630" s="13"/>
    </row>
    <row r="7631" spans="1:14" ht="15.75" customHeight="1">
      <c r="A7631" s="2"/>
      <c r="B7631" s="2"/>
      <c r="C7631" s="2"/>
      <c r="G7631" s="13"/>
      <c r="I7631" s="13"/>
      <c r="J7631" s="13"/>
      <c r="K7631" s="13"/>
      <c r="M7631" s="13"/>
      <c r="N7631" s="13"/>
    </row>
    <row r="7632" spans="1:14" ht="15.75" customHeight="1">
      <c r="A7632" s="2"/>
      <c r="B7632" s="2"/>
      <c r="C7632" s="2"/>
      <c r="G7632" s="13"/>
      <c r="I7632" s="13"/>
      <c r="J7632" s="13"/>
      <c r="K7632" s="13"/>
      <c r="M7632" s="13"/>
      <c r="N7632" s="13"/>
    </row>
    <row r="7633" spans="1:14" ht="15.75" customHeight="1">
      <c r="A7633" s="2"/>
      <c r="B7633" s="2"/>
      <c r="C7633" s="2"/>
      <c r="G7633" s="13"/>
      <c r="I7633" s="13"/>
      <c r="J7633" s="13"/>
      <c r="K7633" s="13"/>
      <c r="M7633" s="13"/>
      <c r="N7633" s="13"/>
    </row>
    <row r="7634" spans="1:14" ht="15.75" customHeight="1">
      <c r="A7634" s="2"/>
      <c r="B7634" s="2"/>
      <c r="C7634" s="2"/>
      <c r="G7634" s="13"/>
      <c r="I7634" s="13"/>
      <c r="J7634" s="13"/>
      <c r="K7634" s="13"/>
      <c r="M7634" s="13"/>
      <c r="N7634" s="13"/>
    </row>
    <row r="7635" spans="1:14" ht="15.75" customHeight="1">
      <c r="A7635" s="2"/>
      <c r="B7635" s="2"/>
      <c r="C7635" s="2"/>
      <c r="G7635" s="13"/>
      <c r="I7635" s="13"/>
      <c r="J7635" s="13"/>
      <c r="K7635" s="13"/>
      <c r="M7635" s="13"/>
      <c r="N7635" s="13"/>
    </row>
    <row r="7636" spans="1:14" ht="15.75" customHeight="1">
      <c r="A7636" s="2"/>
      <c r="B7636" s="2"/>
      <c r="C7636" s="2"/>
      <c r="G7636" s="13"/>
      <c r="I7636" s="13"/>
      <c r="J7636" s="13"/>
      <c r="K7636" s="13"/>
      <c r="M7636" s="13"/>
      <c r="N7636" s="13"/>
    </row>
    <row r="7637" spans="1:14" ht="15.75" customHeight="1">
      <c r="A7637" s="2"/>
      <c r="B7637" s="2"/>
      <c r="C7637" s="2"/>
      <c r="G7637" s="13"/>
      <c r="I7637" s="13"/>
      <c r="J7637" s="13"/>
      <c r="K7637" s="13"/>
      <c r="M7637" s="13"/>
      <c r="N7637" s="13"/>
    </row>
    <row r="7638" spans="1:14" ht="15.75" customHeight="1">
      <c r="A7638" s="2"/>
      <c r="B7638" s="2"/>
      <c r="C7638" s="2"/>
      <c r="G7638" s="13"/>
      <c r="I7638" s="13"/>
      <c r="J7638" s="13"/>
      <c r="K7638" s="13"/>
      <c r="M7638" s="13"/>
      <c r="N7638" s="13"/>
    </row>
    <row r="7639" spans="1:14" ht="15.75" customHeight="1">
      <c r="A7639" s="2"/>
      <c r="B7639" s="2"/>
      <c r="C7639" s="2"/>
      <c r="G7639" s="13"/>
      <c r="I7639" s="13"/>
      <c r="J7639" s="13"/>
      <c r="K7639" s="13"/>
      <c r="M7639" s="13"/>
      <c r="N7639" s="13"/>
    </row>
    <row r="7640" spans="1:14" ht="15.75" customHeight="1">
      <c r="A7640" s="2"/>
      <c r="B7640" s="2"/>
      <c r="C7640" s="2"/>
      <c r="G7640" s="13"/>
      <c r="I7640" s="13"/>
      <c r="J7640" s="13"/>
      <c r="K7640" s="13"/>
      <c r="M7640" s="13"/>
      <c r="N7640" s="13"/>
    </row>
    <row r="7641" spans="1:14" ht="15.75" customHeight="1">
      <c r="A7641" s="2"/>
      <c r="B7641" s="2"/>
      <c r="C7641" s="2"/>
      <c r="G7641" s="13"/>
      <c r="I7641" s="13"/>
      <c r="J7641" s="13"/>
      <c r="K7641" s="13"/>
      <c r="M7641" s="13"/>
      <c r="N7641" s="13"/>
    </row>
    <row r="7642" spans="1:14" ht="15.75" customHeight="1">
      <c r="A7642" s="2"/>
      <c r="B7642" s="2"/>
      <c r="C7642" s="2"/>
      <c r="G7642" s="13"/>
      <c r="I7642" s="13"/>
      <c r="J7642" s="13"/>
      <c r="K7642" s="13"/>
      <c r="M7642" s="13"/>
      <c r="N7642" s="13"/>
    </row>
    <row r="7643" spans="1:14" ht="15.75" customHeight="1">
      <c r="A7643" s="2"/>
      <c r="B7643" s="2"/>
      <c r="C7643" s="2"/>
      <c r="G7643" s="13"/>
      <c r="I7643" s="13"/>
      <c r="J7643" s="13"/>
      <c r="K7643" s="13"/>
      <c r="M7643" s="13"/>
      <c r="N7643" s="13"/>
    </row>
    <row r="7644" spans="1:14" ht="15.75" customHeight="1">
      <c r="A7644" s="2"/>
      <c r="B7644" s="2"/>
      <c r="C7644" s="2"/>
      <c r="G7644" s="13"/>
      <c r="I7644" s="13"/>
      <c r="J7644" s="13"/>
      <c r="K7644" s="13"/>
      <c r="M7644" s="13"/>
      <c r="N7644" s="13"/>
    </row>
    <row r="7645" spans="1:14" ht="15.75" customHeight="1">
      <c r="A7645" s="2"/>
      <c r="B7645" s="2"/>
      <c r="C7645" s="2"/>
      <c r="G7645" s="13"/>
      <c r="I7645" s="13"/>
      <c r="J7645" s="13"/>
      <c r="K7645" s="13"/>
      <c r="M7645" s="13"/>
      <c r="N7645" s="13"/>
    </row>
    <row r="7646" spans="1:14" ht="15.75" customHeight="1">
      <c r="A7646" s="2"/>
      <c r="B7646" s="2"/>
      <c r="C7646" s="2"/>
      <c r="G7646" s="13"/>
      <c r="I7646" s="13"/>
      <c r="J7646" s="13"/>
      <c r="K7646" s="13"/>
      <c r="M7646" s="13"/>
      <c r="N7646" s="13"/>
    </row>
    <row r="7647" spans="1:14" ht="15.75" customHeight="1">
      <c r="A7647" s="2"/>
      <c r="B7647" s="2"/>
      <c r="C7647" s="2"/>
      <c r="G7647" s="13"/>
      <c r="I7647" s="13"/>
      <c r="J7647" s="13"/>
      <c r="K7647" s="13"/>
      <c r="M7647" s="13"/>
      <c r="N7647" s="13"/>
    </row>
    <row r="7648" spans="1:14" ht="15.75" customHeight="1">
      <c r="A7648" s="2"/>
      <c r="B7648" s="2"/>
      <c r="C7648" s="2"/>
      <c r="G7648" s="13"/>
      <c r="I7648" s="13"/>
      <c r="J7648" s="13"/>
      <c r="K7648" s="13"/>
      <c r="M7648" s="13"/>
      <c r="N7648" s="13"/>
    </row>
    <row r="7649" spans="1:14" ht="15.75" customHeight="1">
      <c r="A7649" s="2"/>
      <c r="B7649" s="2"/>
      <c r="C7649" s="2"/>
      <c r="G7649" s="13"/>
      <c r="I7649" s="13"/>
      <c r="J7649" s="13"/>
      <c r="K7649" s="13"/>
      <c r="M7649" s="13"/>
      <c r="N7649" s="13"/>
    </row>
    <row r="7650" spans="1:14" ht="15.75" customHeight="1">
      <c r="A7650" s="2"/>
      <c r="B7650" s="2"/>
      <c r="C7650" s="2"/>
      <c r="G7650" s="13"/>
      <c r="I7650" s="13"/>
      <c r="J7650" s="13"/>
      <c r="K7650" s="13"/>
      <c r="M7650" s="13"/>
      <c r="N7650" s="13"/>
    </row>
    <row r="7651" spans="1:14" ht="15.75" customHeight="1">
      <c r="A7651" s="2"/>
      <c r="B7651" s="2"/>
      <c r="C7651" s="2"/>
      <c r="G7651" s="13"/>
      <c r="I7651" s="13"/>
      <c r="J7651" s="13"/>
      <c r="K7651" s="13"/>
      <c r="M7651" s="13"/>
      <c r="N7651" s="13"/>
    </row>
    <row r="7652" spans="1:14" ht="15.75" customHeight="1">
      <c r="A7652" s="2"/>
      <c r="B7652" s="2"/>
      <c r="C7652" s="2"/>
      <c r="G7652" s="13"/>
      <c r="I7652" s="13"/>
      <c r="J7652" s="13"/>
      <c r="K7652" s="13"/>
      <c r="M7652" s="13"/>
      <c r="N7652" s="13"/>
    </row>
    <row r="7653" spans="1:14" ht="15.75" customHeight="1">
      <c r="A7653" s="2"/>
      <c r="B7653" s="2"/>
      <c r="C7653" s="2"/>
      <c r="G7653" s="13"/>
      <c r="I7653" s="13"/>
      <c r="J7653" s="13"/>
      <c r="K7653" s="13"/>
      <c r="M7653" s="13"/>
      <c r="N7653" s="13"/>
    </row>
    <row r="7654" spans="1:14" ht="15.75" customHeight="1">
      <c r="A7654" s="2"/>
      <c r="B7654" s="2"/>
      <c r="C7654" s="2"/>
      <c r="G7654" s="13"/>
      <c r="I7654" s="13"/>
      <c r="J7654" s="13"/>
      <c r="K7654" s="13"/>
      <c r="M7654" s="13"/>
      <c r="N7654" s="13"/>
    </row>
    <row r="7655" spans="1:14" ht="15.75" customHeight="1">
      <c r="A7655" s="2"/>
      <c r="B7655" s="2"/>
      <c r="C7655" s="2"/>
      <c r="G7655" s="13"/>
      <c r="I7655" s="13"/>
      <c r="J7655" s="13"/>
      <c r="K7655" s="13"/>
      <c r="M7655" s="13"/>
      <c r="N7655" s="13"/>
    </row>
    <row r="7656" spans="1:14" ht="15.75" customHeight="1">
      <c r="A7656" s="2"/>
      <c r="B7656" s="2"/>
      <c r="C7656" s="2"/>
      <c r="G7656" s="13"/>
      <c r="I7656" s="13"/>
      <c r="J7656" s="13"/>
      <c r="K7656" s="13"/>
      <c r="M7656" s="13"/>
      <c r="N7656" s="13"/>
    </row>
    <row r="7657" spans="1:14" ht="15.75" customHeight="1">
      <c r="A7657" s="2"/>
      <c r="B7657" s="2"/>
      <c r="C7657" s="2"/>
      <c r="G7657" s="13"/>
      <c r="I7657" s="13"/>
      <c r="J7657" s="13"/>
      <c r="K7657" s="13"/>
      <c r="M7657" s="13"/>
      <c r="N7657" s="13"/>
    </row>
    <row r="7658" spans="1:14" ht="15.75" customHeight="1">
      <c r="A7658" s="2"/>
      <c r="B7658" s="2"/>
      <c r="C7658" s="2"/>
      <c r="G7658" s="13"/>
      <c r="I7658" s="13"/>
      <c r="J7658" s="13"/>
      <c r="K7658" s="13"/>
      <c r="M7658" s="13"/>
      <c r="N7658" s="13"/>
    </row>
    <row r="7659" spans="1:14" ht="15.75" customHeight="1">
      <c r="A7659" s="2"/>
      <c r="B7659" s="2"/>
      <c r="C7659" s="2"/>
      <c r="G7659" s="13"/>
      <c r="I7659" s="13"/>
      <c r="J7659" s="13"/>
      <c r="K7659" s="13"/>
      <c r="M7659" s="13"/>
      <c r="N7659" s="13"/>
    </row>
    <row r="7660" spans="1:14" ht="15.75" customHeight="1">
      <c r="A7660" s="2"/>
      <c r="B7660" s="2"/>
      <c r="C7660" s="2"/>
      <c r="G7660" s="13"/>
      <c r="I7660" s="13"/>
      <c r="J7660" s="13"/>
      <c r="K7660" s="13"/>
      <c r="M7660" s="13"/>
      <c r="N7660" s="13"/>
    </row>
    <row r="7661" spans="1:14" ht="15.75" customHeight="1">
      <c r="A7661" s="2"/>
      <c r="B7661" s="2"/>
      <c r="C7661" s="2"/>
      <c r="G7661" s="13"/>
      <c r="I7661" s="13"/>
      <c r="J7661" s="13"/>
      <c r="K7661" s="13"/>
      <c r="M7661" s="13"/>
      <c r="N7661" s="13"/>
    </row>
    <row r="7662" spans="1:14" ht="15.75" customHeight="1">
      <c r="A7662" s="2"/>
      <c r="B7662" s="2"/>
      <c r="C7662" s="2"/>
      <c r="G7662" s="13"/>
      <c r="I7662" s="13"/>
      <c r="J7662" s="13"/>
      <c r="K7662" s="13"/>
      <c r="M7662" s="13"/>
      <c r="N7662" s="13"/>
    </row>
    <row r="7663" spans="1:14" ht="15.75" customHeight="1">
      <c r="A7663" s="2"/>
      <c r="B7663" s="2"/>
      <c r="C7663" s="2"/>
      <c r="G7663" s="13"/>
      <c r="I7663" s="13"/>
      <c r="J7663" s="13"/>
      <c r="K7663" s="13"/>
      <c r="M7663" s="13"/>
      <c r="N7663" s="13"/>
    </row>
    <row r="7664" spans="1:14" ht="15.75" customHeight="1">
      <c r="A7664" s="2"/>
      <c r="B7664" s="2"/>
      <c r="C7664" s="2"/>
      <c r="G7664" s="13"/>
      <c r="I7664" s="13"/>
      <c r="J7664" s="13"/>
      <c r="K7664" s="13"/>
      <c r="M7664" s="13"/>
      <c r="N7664" s="13"/>
    </row>
    <row r="7665" spans="1:14" ht="15.75" customHeight="1">
      <c r="A7665" s="2"/>
      <c r="B7665" s="2"/>
      <c r="C7665" s="2"/>
      <c r="G7665" s="13"/>
      <c r="I7665" s="13"/>
      <c r="J7665" s="13"/>
      <c r="K7665" s="13"/>
      <c r="M7665" s="13"/>
      <c r="N7665" s="13"/>
    </row>
    <row r="7666" spans="1:14" ht="15.75" customHeight="1">
      <c r="A7666" s="2"/>
      <c r="B7666" s="2"/>
      <c r="C7666" s="2"/>
      <c r="G7666" s="13"/>
      <c r="I7666" s="13"/>
      <c r="J7666" s="13"/>
      <c r="K7666" s="13"/>
      <c r="M7666" s="13"/>
      <c r="N7666" s="13"/>
    </row>
    <row r="7667" spans="1:14" ht="15.75" customHeight="1">
      <c r="A7667" s="2"/>
      <c r="B7667" s="2"/>
      <c r="C7667" s="2"/>
      <c r="G7667" s="13"/>
      <c r="I7667" s="13"/>
      <c r="J7667" s="13"/>
      <c r="K7667" s="13"/>
      <c r="M7667" s="13"/>
      <c r="N7667" s="13"/>
    </row>
    <row r="7668" spans="1:14" ht="15.75" customHeight="1">
      <c r="A7668" s="2"/>
      <c r="B7668" s="2"/>
      <c r="C7668" s="2"/>
      <c r="G7668" s="13"/>
      <c r="I7668" s="13"/>
      <c r="J7668" s="13"/>
      <c r="K7668" s="13"/>
      <c r="M7668" s="13"/>
      <c r="N7668" s="13"/>
    </row>
    <row r="7669" spans="1:14" ht="15.75" customHeight="1">
      <c r="A7669" s="2"/>
      <c r="B7669" s="2"/>
      <c r="C7669" s="2"/>
      <c r="G7669" s="13"/>
      <c r="I7669" s="13"/>
      <c r="J7669" s="13"/>
      <c r="K7669" s="13"/>
      <c r="M7669" s="13"/>
      <c r="N7669" s="13"/>
    </row>
    <row r="7670" spans="1:14" ht="15.75" customHeight="1">
      <c r="A7670" s="2"/>
      <c r="B7670" s="2"/>
      <c r="C7670" s="2"/>
      <c r="G7670" s="13"/>
      <c r="I7670" s="13"/>
      <c r="J7670" s="13"/>
      <c r="K7670" s="13"/>
      <c r="M7670" s="13"/>
      <c r="N7670" s="13"/>
    </row>
    <row r="7671" spans="1:14" ht="15.75" customHeight="1">
      <c r="A7671" s="2"/>
      <c r="B7671" s="2"/>
      <c r="C7671" s="2"/>
      <c r="G7671" s="13"/>
      <c r="I7671" s="13"/>
      <c r="J7671" s="13"/>
      <c r="K7671" s="13"/>
      <c r="M7671" s="13"/>
      <c r="N7671" s="13"/>
    </row>
    <row r="7672" spans="1:14" ht="15.75" customHeight="1">
      <c r="A7672" s="2"/>
      <c r="B7672" s="2"/>
      <c r="C7672" s="2"/>
      <c r="G7672" s="13"/>
      <c r="I7672" s="13"/>
      <c r="J7672" s="13"/>
      <c r="K7672" s="13"/>
      <c r="M7672" s="13"/>
      <c r="N7672" s="13"/>
    </row>
    <row r="7673" spans="1:14" ht="15.75" customHeight="1">
      <c r="A7673" s="2"/>
      <c r="B7673" s="2"/>
      <c r="C7673" s="2"/>
      <c r="G7673" s="13"/>
      <c r="I7673" s="13"/>
      <c r="J7673" s="13"/>
      <c r="K7673" s="13"/>
      <c r="M7673" s="13"/>
      <c r="N7673" s="13"/>
    </row>
    <row r="7674" spans="1:14" ht="15.75" customHeight="1">
      <c r="A7674" s="2"/>
      <c r="B7674" s="2"/>
      <c r="C7674" s="2"/>
      <c r="G7674" s="13"/>
      <c r="I7674" s="13"/>
      <c r="J7674" s="13"/>
      <c r="K7674" s="13"/>
      <c r="M7674" s="13"/>
      <c r="N7674" s="13"/>
    </row>
    <row r="7675" spans="1:14" ht="15.75" customHeight="1">
      <c r="A7675" s="2"/>
      <c r="B7675" s="2"/>
      <c r="C7675" s="2"/>
      <c r="G7675" s="13"/>
      <c r="I7675" s="13"/>
      <c r="J7675" s="13"/>
      <c r="K7675" s="13"/>
      <c r="M7675" s="13"/>
      <c r="N7675" s="13"/>
    </row>
    <row r="7676" spans="1:14" ht="15.75" customHeight="1">
      <c r="A7676" s="2"/>
      <c r="B7676" s="2"/>
      <c r="C7676" s="2"/>
      <c r="G7676" s="13"/>
      <c r="I7676" s="13"/>
      <c r="J7676" s="13"/>
      <c r="K7676" s="13"/>
      <c r="M7676" s="13"/>
      <c r="N7676" s="13"/>
    </row>
    <row r="7677" spans="1:14" ht="15.75" customHeight="1">
      <c r="A7677" s="2"/>
      <c r="B7677" s="2"/>
      <c r="C7677" s="2"/>
      <c r="G7677" s="13"/>
      <c r="I7677" s="13"/>
      <c r="J7677" s="13"/>
      <c r="K7677" s="13"/>
      <c r="M7677" s="13"/>
      <c r="N7677" s="13"/>
    </row>
    <row r="7678" spans="1:14" ht="15.75" customHeight="1">
      <c r="A7678" s="2"/>
      <c r="B7678" s="2"/>
      <c r="C7678" s="2"/>
      <c r="G7678" s="13"/>
      <c r="I7678" s="13"/>
      <c r="J7678" s="13"/>
      <c r="K7678" s="13"/>
      <c r="M7678" s="13"/>
      <c r="N7678" s="13"/>
    </row>
    <row r="7679" spans="1:14" ht="15.75" customHeight="1">
      <c r="A7679" s="2"/>
      <c r="B7679" s="2"/>
      <c r="C7679" s="2"/>
      <c r="G7679" s="13"/>
      <c r="I7679" s="13"/>
      <c r="J7679" s="13"/>
      <c r="K7679" s="13"/>
      <c r="M7679" s="13"/>
      <c r="N7679" s="13"/>
    </row>
    <row r="7680" spans="1:14" ht="15.75" customHeight="1">
      <c r="A7680" s="2"/>
      <c r="B7680" s="2"/>
      <c r="C7680" s="2"/>
      <c r="G7680" s="13"/>
      <c r="I7680" s="13"/>
      <c r="J7680" s="13"/>
      <c r="K7680" s="13"/>
      <c r="M7680" s="13"/>
      <c r="N7680" s="13"/>
    </row>
    <row r="7681" spans="1:14" ht="15.75" customHeight="1">
      <c r="A7681" s="2"/>
      <c r="B7681" s="2"/>
      <c r="C7681" s="2"/>
      <c r="G7681" s="13"/>
      <c r="I7681" s="13"/>
      <c r="J7681" s="13"/>
      <c r="K7681" s="13"/>
      <c r="M7681" s="13"/>
      <c r="N7681" s="13"/>
    </row>
    <row r="7682" spans="1:14" ht="15.75" customHeight="1">
      <c r="A7682" s="2"/>
      <c r="B7682" s="2"/>
      <c r="C7682" s="2"/>
      <c r="G7682" s="13"/>
      <c r="I7682" s="13"/>
      <c r="J7682" s="13"/>
      <c r="K7682" s="13"/>
      <c r="M7682" s="13"/>
      <c r="N7682" s="13"/>
    </row>
    <row r="7683" spans="1:14" ht="15.75" customHeight="1">
      <c r="A7683" s="2"/>
      <c r="B7683" s="2"/>
      <c r="C7683" s="2"/>
      <c r="G7683" s="13"/>
      <c r="I7683" s="13"/>
      <c r="J7683" s="13"/>
      <c r="K7683" s="13"/>
      <c r="M7683" s="13"/>
      <c r="N7683" s="13"/>
    </row>
    <row r="7684" spans="1:14" ht="15.75" customHeight="1">
      <c r="A7684" s="2"/>
      <c r="B7684" s="2"/>
      <c r="C7684" s="2"/>
      <c r="G7684" s="13"/>
      <c r="I7684" s="13"/>
      <c r="J7684" s="13"/>
      <c r="K7684" s="13"/>
      <c r="M7684" s="13"/>
      <c r="N7684" s="13"/>
    </row>
    <row r="7685" spans="1:14" ht="15.75" customHeight="1">
      <c r="A7685" s="2"/>
      <c r="B7685" s="2"/>
      <c r="C7685" s="2"/>
      <c r="G7685" s="13"/>
      <c r="I7685" s="13"/>
      <c r="J7685" s="13"/>
      <c r="K7685" s="13"/>
      <c r="M7685" s="13"/>
      <c r="N7685" s="13"/>
    </row>
    <row r="7686" spans="1:14" ht="15.75" customHeight="1">
      <c r="A7686" s="2"/>
      <c r="B7686" s="2"/>
      <c r="C7686" s="2"/>
      <c r="G7686" s="13"/>
      <c r="I7686" s="13"/>
      <c r="J7686" s="13"/>
      <c r="K7686" s="13"/>
      <c r="M7686" s="13"/>
      <c r="N7686" s="13"/>
    </row>
    <row r="7687" spans="1:14" ht="15.75" customHeight="1">
      <c r="A7687" s="2"/>
      <c r="B7687" s="2"/>
      <c r="C7687" s="2"/>
      <c r="G7687" s="13"/>
      <c r="I7687" s="13"/>
      <c r="J7687" s="13"/>
      <c r="K7687" s="13"/>
      <c r="M7687" s="13"/>
      <c r="N7687" s="13"/>
    </row>
    <row r="7688" spans="1:14" ht="15.75" customHeight="1">
      <c r="A7688" s="2"/>
      <c r="B7688" s="2"/>
      <c r="C7688" s="2"/>
      <c r="G7688" s="13"/>
      <c r="I7688" s="13"/>
      <c r="J7688" s="13"/>
      <c r="K7688" s="13"/>
      <c r="M7688" s="13"/>
      <c r="N7688" s="13"/>
    </row>
    <row r="7689" spans="1:14" ht="15.75" customHeight="1">
      <c r="A7689" s="2"/>
      <c r="B7689" s="2"/>
      <c r="C7689" s="2"/>
      <c r="G7689" s="13"/>
      <c r="I7689" s="13"/>
      <c r="J7689" s="13"/>
      <c r="K7689" s="13"/>
      <c r="M7689" s="13"/>
      <c r="N7689" s="13"/>
    </row>
    <row r="7690" spans="1:14" ht="15.75" customHeight="1">
      <c r="A7690" s="2"/>
      <c r="B7690" s="2"/>
      <c r="C7690" s="2"/>
      <c r="G7690" s="13"/>
      <c r="I7690" s="13"/>
      <c r="J7690" s="13"/>
      <c r="K7690" s="13"/>
      <c r="M7690" s="13"/>
      <c r="N7690" s="13"/>
    </row>
    <row r="7691" spans="1:14" ht="15.75" customHeight="1">
      <c r="A7691" s="2"/>
      <c r="B7691" s="2"/>
      <c r="C7691" s="2"/>
      <c r="G7691" s="13"/>
      <c r="I7691" s="13"/>
      <c r="J7691" s="13"/>
      <c r="K7691" s="13"/>
      <c r="M7691" s="13"/>
      <c r="N7691" s="13"/>
    </row>
    <row r="7692" spans="1:14" ht="15.75" customHeight="1">
      <c r="A7692" s="2"/>
      <c r="B7692" s="2"/>
      <c r="C7692" s="2"/>
      <c r="G7692" s="13"/>
      <c r="I7692" s="13"/>
      <c r="J7692" s="13"/>
      <c r="K7692" s="13"/>
      <c r="M7692" s="13"/>
      <c r="N7692" s="13"/>
    </row>
    <row r="7693" spans="1:14" ht="15.75" customHeight="1">
      <c r="A7693" s="2"/>
      <c r="B7693" s="2"/>
      <c r="C7693" s="2"/>
      <c r="G7693" s="13"/>
      <c r="I7693" s="13"/>
      <c r="J7693" s="13"/>
      <c r="K7693" s="13"/>
      <c r="M7693" s="13"/>
      <c r="N7693" s="13"/>
    </row>
    <row r="7694" spans="1:14" ht="15.75" customHeight="1">
      <c r="A7694" s="2"/>
      <c r="B7694" s="2"/>
      <c r="C7694" s="2"/>
      <c r="G7694" s="13"/>
      <c r="I7694" s="13"/>
      <c r="J7694" s="13"/>
      <c r="K7694" s="13"/>
      <c r="M7694" s="13"/>
      <c r="N7694" s="13"/>
    </row>
    <row r="7695" spans="1:14" ht="15.75" customHeight="1">
      <c r="A7695" s="2"/>
      <c r="B7695" s="2"/>
      <c r="C7695" s="2"/>
      <c r="G7695" s="13"/>
      <c r="I7695" s="13"/>
      <c r="J7695" s="13"/>
      <c r="K7695" s="13"/>
      <c r="M7695" s="13"/>
      <c r="N7695" s="13"/>
    </row>
    <row r="7696" spans="1:14" ht="15.75" customHeight="1">
      <c r="A7696" s="2"/>
      <c r="B7696" s="2"/>
      <c r="C7696" s="2"/>
      <c r="G7696" s="13"/>
      <c r="I7696" s="13"/>
      <c r="J7696" s="13"/>
      <c r="K7696" s="13"/>
      <c r="M7696" s="13"/>
      <c r="N7696" s="13"/>
    </row>
    <row r="7697" spans="1:14" ht="15.75" customHeight="1">
      <c r="A7697" s="2"/>
      <c r="B7697" s="2"/>
      <c r="C7697" s="2"/>
      <c r="G7697" s="13"/>
      <c r="I7697" s="13"/>
      <c r="J7697" s="13"/>
      <c r="K7697" s="13"/>
      <c r="M7697" s="13"/>
      <c r="N7697" s="13"/>
    </row>
    <row r="7698" spans="1:14" ht="15.75" customHeight="1">
      <c r="A7698" s="2"/>
      <c r="B7698" s="2"/>
      <c r="C7698" s="2"/>
      <c r="G7698" s="13"/>
      <c r="I7698" s="13"/>
      <c r="J7698" s="13"/>
      <c r="K7698" s="13"/>
      <c r="M7698" s="13"/>
      <c r="N7698" s="13"/>
    </row>
    <row r="7699" spans="1:14" ht="15.75" customHeight="1">
      <c r="A7699" s="2"/>
      <c r="B7699" s="2"/>
      <c r="C7699" s="2"/>
      <c r="G7699" s="13"/>
      <c r="I7699" s="13"/>
      <c r="J7699" s="13"/>
      <c r="K7699" s="13"/>
      <c r="M7699" s="13"/>
      <c r="N7699" s="13"/>
    </row>
    <row r="7700" spans="1:14" ht="15.75" customHeight="1">
      <c r="A7700" s="2"/>
      <c r="B7700" s="2"/>
      <c r="C7700" s="2"/>
      <c r="G7700" s="13"/>
      <c r="I7700" s="13"/>
      <c r="J7700" s="13"/>
      <c r="K7700" s="13"/>
      <c r="M7700" s="13"/>
      <c r="N7700" s="13"/>
    </row>
    <row r="7701" spans="1:14" ht="15.75" customHeight="1">
      <c r="A7701" s="2"/>
      <c r="B7701" s="2"/>
      <c r="C7701" s="2"/>
      <c r="G7701" s="13"/>
      <c r="I7701" s="13"/>
      <c r="J7701" s="13"/>
      <c r="K7701" s="13"/>
      <c r="M7701" s="13"/>
      <c r="N7701" s="13"/>
    </row>
    <row r="7702" spans="1:14" ht="15.75" customHeight="1">
      <c r="A7702" s="2"/>
      <c r="B7702" s="2"/>
      <c r="C7702" s="2"/>
      <c r="G7702" s="13"/>
      <c r="I7702" s="13"/>
      <c r="J7702" s="13"/>
      <c r="K7702" s="13"/>
      <c r="M7702" s="13"/>
      <c r="N7702" s="13"/>
    </row>
    <row r="7703" spans="1:14" ht="15.75" customHeight="1">
      <c r="A7703" s="2"/>
      <c r="B7703" s="2"/>
      <c r="C7703" s="2"/>
      <c r="G7703" s="13"/>
      <c r="I7703" s="13"/>
      <c r="J7703" s="13"/>
      <c r="K7703" s="13"/>
      <c r="M7703" s="13"/>
      <c r="N7703" s="13"/>
    </row>
    <row r="7704" spans="1:14" ht="15.75" customHeight="1">
      <c r="A7704" s="2"/>
      <c r="B7704" s="2"/>
      <c r="C7704" s="2"/>
      <c r="G7704" s="13"/>
      <c r="I7704" s="13"/>
      <c r="J7704" s="13"/>
      <c r="K7704" s="13"/>
      <c r="M7704" s="13"/>
      <c r="N7704" s="13"/>
    </row>
    <row r="7705" spans="1:14" ht="15.75" customHeight="1">
      <c r="A7705" s="2"/>
      <c r="B7705" s="2"/>
      <c r="C7705" s="2"/>
      <c r="G7705" s="13"/>
      <c r="I7705" s="13"/>
      <c r="J7705" s="13"/>
      <c r="K7705" s="13"/>
      <c r="M7705" s="13"/>
      <c r="N7705" s="13"/>
    </row>
    <row r="7706" spans="1:14" ht="15.75" customHeight="1">
      <c r="A7706" s="2"/>
      <c r="B7706" s="2"/>
      <c r="C7706" s="2"/>
      <c r="G7706" s="13"/>
      <c r="I7706" s="13"/>
      <c r="J7706" s="13"/>
      <c r="K7706" s="13"/>
      <c r="M7706" s="13"/>
      <c r="N7706" s="13"/>
    </row>
    <row r="7707" spans="1:14" ht="15.75" customHeight="1">
      <c r="A7707" s="2"/>
      <c r="B7707" s="2"/>
      <c r="C7707" s="2"/>
      <c r="G7707" s="13"/>
      <c r="I7707" s="13"/>
      <c r="J7707" s="13"/>
      <c r="K7707" s="13"/>
      <c r="M7707" s="13"/>
      <c r="N7707" s="13"/>
    </row>
    <row r="7708" spans="1:14" ht="15.75" customHeight="1">
      <c r="A7708" s="2"/>
      <c r="B7708" s="2"/>
      <c r="C7708" s="2"/>
      <c r="G7708" s="13"/>
      <c r="I7708" s="13"/>
      <c r="J7708" s="13"/>
      <c r="K7708" s="13"/>
      <c r="M7708" s="13"/>
      <c r="N7708" s="13"/>
    </row>
    <row r="7709" spans="1:14" ht="15.75" customHeight="1">
      <c r="A7709" s="2"/>
      <c r="B7709" s="2"/>
      <c r="C7709" s="2"/>
      <c r="G7709" s="13"/>
      <c r="I7709" s="13"/>
      <c r="J7709" s="13"/>
      <c r="K7709" s="13"/>
      <c r="M7709" s="13"/>
      <c r="N7709" s="13"/>
    </row>
    <row r="7710" spans="1:14" ht="15.75" customHeight="1">
      <c r="A7710" s="2"/>
      <c r="B7710" s="2"/>
      <c r="C7710" s="2"/>
      <c r="G7710" s="13"/>
      <c r="I7710" s="13"/>
      <c r="J7710" s="13"/>
      <c r="K7710" s="13"/>
      <c r="M7710" s="13"/>
      <c r="N7710" s="13"/>
    </row>
    <row r="7711" spans="1:14" ht="15.75" customHeight="1">
      <c r="A7711" s="2"/>
      <c r="B7711" s="2"/>
      <c r="C7711" s="2"/>
      <c r="G7711" s="13"/>
      <c r="I7711" s="13"/>
      <c r="J7711" s="13"/>
      <c r="K7711" s="13"/>
      <c r="M7711" s="13"/>
      <c r="N7711" s="13"/>
    </row>
    <row r="7712" spans="1:14" ht="15.75" customHeight="1">
      <c r="A7712" s="2"/>
      <c r="B7712" s="2"/>
      <c r="C7712" s="2"/>
      <c r="G7712" s="13"/>
      <c r="I7712" s="13"/>
      <c r="J7712" s="13"/>
      <c r="K7712" s="13"/>
      <c r="M7712" s="13"/>
      <c r="N7712" s="13"/>
    </row>
    <row r="7713" spans="1:14" ht="15.75" customHeight="1">
      <c r="A7713" s="2"/>
      <c r="B7713" s="2"/>
      <c r="C7713" s="2"/>
      <c r="G7713" s="13"/>
      <c r="I7713" s="13"/>
      <c r="J7713" s="13"/>
      <c r="K7713" s="13"/>
      <c r="M7713" s="13"/>
      <c r="N7713" s="13"/>
    </row>
    <row r="7714" spans="1:14" ht="15.75" customHeight="1">
      <c r="A7714" s="2"/>
      <c r="B7714" s="2"/>
      <c r="C7714" s="2"/>
      <c r="G7714" s="13"/>
      <c r="I7714" s="13"/>
      <c r="J7714" s="13"/>
      <c r="K7714" s="13"/>
      <c r="M7714" s="13"/>
      <c r="N7714" s="13"/>
    </row>
    <row r="7715" spans="1:14" ht="15.75" customHeight="1">
      <c r="A7715" s="2"/>
      <c r="B7715" s="2"/>
      <c r="C7715" s="2"/>
      <c r="G7715" s="13"/>
      <c r="I7715" s="13"/>
      <c r="J7715" s="13"/>
      <c r="K7715" s="13"/>
      <c r="M7715" s="13"/>
      <c r="N7715" s="13"/>
    </row>
    <row r="7716" spans="1:14" ht="15.75" customHeight="1">
      <c r="A7716" s="2"/>
      <c r="B7716" s="2"/>
      <c r="C7716" s="2"/>
      <c r="G7716" s="13"/>
      <c r="I7716" s="13"/>
      <c r="J7716" s="13"/>
      <c r="K7716" s="13"/>
      <c r="M7716" s="13"/>
      <c r="N7716" s="13"/>
    </row>
    <row r="7717" spans="1:14" ht="15.75" customHeight="1">
      <c r="A7717" s="2"/>
      <c r="B7717" s="2"/>
      <c r="C7717" s="2"/>
      <c r="G7717" s="13"/>
      <c r="I7717" s="13"/>
      <c r="J7717" s="13"/>
      <c r="K7717" s="13"/>
      <c r="M7717" s="13"/>
      <c r="N7717" s="13"/>
    </row>
    <row r="7718" spans="1:14" ht="15.75" customHeight="1">
      <c r="A7718" s="2"/>
      <c r="B7718" s="2"/>
      <c r="C7718" s="2"/>
      <c r="G7718" s="13"/>
      <c r="I7718" s="13"/>
      <c r="J7718" s="13"/>
      <c r="K7718" s="13"/>
      <c r="M7718" s="13"/>
      <c r="N7718" s="13"/>
    </row>
    <row r="7719" spans="1:14" ht="15.75" customHeight="1">
      <c r="A7719" s="2"/>
      <c r="B7719" s="2"/>
      <c r="C7719" s="2"/>
      <c r="G7719" s="13"/>
      <c r="I7719" s="13"/>
      <c r="J7719" s="13"/>
      <c r="K7719" s="13"/>
      <c r="M7719" s="13"/>
      <c r="N7719" s="13"/>
    </row>
    <row r="7720" spans="1:14" ht="15.75" customHeight="1">
      <c r="A7720" s="2"/>
      <c r="B7720" s="2"/>
      <c r="C7720" s="2"/>
      <c r="G7720" s="13"/>
      <c r="I7720" s="13"/>
      <c r="J7720" s="13"/>
      <c r="K7720" s="13"/>
      <c r="M7720" s="13"/>
      <c r="N7720" s="13"/>
    </row>
    <row r="7721" spans="1:14" ht="15.75" customHeight="1">
      <c r="A7721" s="2"/>
      <c r="B7721" s="2"/>
      <c r="C7721" s="2"/>
      <c r="G7721" s="13"/>
      <c r="I7721" s="13"/>
      <c r="J7721" s="13"/>
      <c r="K7721" s="13"/>
      <c r="M7721" s="13"/>
      <c r="N7721" s="13"/>
    </row>
    <row r="7722" spans="1:14" ht="15.75" customHeight="1">
      <c r="A7722" s="2"/>
      <c r="B7722" s="2"/>
      <c r="C7722" s="2"/>
      <c r="G7722" s="13"/>
      <c r="I7722" s="13"/>
      <c r="J7722" s="13"/>
      <c r="K7722" s="13"/>
      <c r="M7722" s="13"/>
      <c r="N7722" s="13"/>
    </row>
    <row r="7723" spans="1:14" ht="15.75" customHeight="1">
      <c r="A7723" s="2"/>
      <c r="B7723" s="2"/>
      <c r="C7723" s="2"/>
      <c r="G7723" s="13"/>
      <c r="I7723" s="13"/>
      <c r="J7723" s="13"/>
      <c r="K7723" s="13"/>
      <c r="M7723" s="13"/>
      <c r="N7723" s="13"/>
    </row>
    <row r="7724" spans="1:14" ht="15.75" customHeight="1">
      <c r="A7724" s="2"/>
      <c r="B7724" s="2"/>
      <c r="C7724" s="2"/>
      <c r="G7724" s="13"/>
      <c r="I7724" s="13"/>
      <c r="J7724" s="13"/>
      <c r="K7724" s="13"/>
      <c r="M7724" s="13"/>
      <c r="N7724" s="13"/>
    </row>
    <row r="7725" spans="1:14" ht="15.75" customHeight="1">
      <c r="A7725" s="2"/>
      <c r="B7725" s="2"/>
      <c r="C7725" s="2"/>
      <c r="G7725" s="13"/>
      <c r="I7725" s="13"/>
      <c r="J7725" s="13"/>
      <c r="K7725" s="13"/>
      <c r="M7725" s="13"/>
      <c r="N7725" s="13"/>
    </row>
    <row r="7726" spans="1:14" ht="15.75" customHeight="1">
      <c r="A7726" s="2"/>
      <c r="B7726" s="2"/>
      <c r="C7726" s="2"/>
      <c r="G7726" s="13"/>
      <c r="I7726" s="13"/>
      <c r="J7726" s="13"/>
      <c r="K7726" s="13"/>
      <c r="M7726" s="13"/>
      <c r="N7726" s="13"/>
    </row>
    <row r="7727" spans="1:14" ht="15.75" customHeight="1">
      <c r="A7727" s="2"/>
      <c r="B7727" s="2"/>
      <c r="C7727" s="2"/>
      <c r="G7727" s="13"/>
      <c r="I7727" s="13"/>
      <c r="J7727" s="13"/>
      <c r="K7727" s="13"/>
      <c r="M7727" s="13"/>
      <c r="N7727" s="13"/>
    </row>
    <row r="7728" spans="1:14" ht="15.75" customHeight="1">
      <c r="A7728" s="2"/>
      <c r="B7728" s="2"/>
      <c r="C7728" s="2"/>
      <c r="G7728" s="13"/>
      <c r="I7728" s="13"/>
      <c r="J7728" s="13"/>
      <c r="K7728" s="13"/>
      <c r="M7728" s="13"/>
      <c r="N7728" s="13"/>
    </row>
    <row r="7729" spans="1:14" ht="15.75" customHeight="1">
      <c r="A7729" s="2"/>
      <c r="B7729" s="2"/>
      <c r="C7729" s="2"/>
      <c r="G7729" s="13"/>
      <c r="I7729" s="13"/>
      <c r="J7729" s="13"/>
      <c r="K7729" s="13"/>
      <c r="M7729" s="13"/>
      <c r="N7729" s="13"/>
    </row>
    <row r="7730" spans="1:14" ht="15.75" customHeight="1">
      <c r="A7730" s="2"/>
      <c r="B7730" s="2"/>
      <c r="C7730" s="2"/>
      <c r="G7730" s="13"/>
      <c r="I7730" s="13"/>
      <c r="J7730" s="13"/>
      <c r="K7730" s="13"/>
      <c r="M7730" s="13"/>
      <c r="N7730" s="13"/>
    </row>
    <row r="7731" spans="1:14" ht="15.75" customHeight="1">
      <c r="A7731" s="2"/>
      <c r="B7731" s="2"/>
      <c r="C7731" s="2"/>
      <c r="G7731" s="13"/>
      <c r="I7731" s="13"/>
      <c r="J7731" s="13"/>
      <c r="K7731" s="13"/>
      <c r="M7731" s="13"/>
      <c r="N7731" s="13"/>
    </row>
    <row r="7732" spans="1:14" ht="15.75" customHeight="1">
      <c r="A7732" s="2"/>
      <c r="B7732" s="2"/>
      <c r="C7732" s="2"/>
      <c r="G7732" s="13"/>
      <c r="I7732" s="13"/>
      <c r="J7732" s="13"/>
      <c r="K7732" s="13"/>
      <c r="M7732" s="13"/>
      <c r="N7732" s="13"/>
    </row>
    <row r="7733" spans="1:14" ht="15.75" customHeight="1">
      <c r="A7733" s="2"/>
      <c r="B7733" s="2"/>
      <c r="C7733" s="2"/>
      <c r="G7733" s="13"/>
      <c r="I7733" s="13"/>
      <c r="J7733" s="13"/>
      <c r="K7733" s="13"/>
      <c r="M7733" s="13"/>
      <c r="N7733" s="13"/>
    </row>
    <row r="7734" spans="1:14" ht="15.75" customHeight="1">
      <c r="A7734" s="2"/>
      <c r="B7734" s="2"/>
      <c r="C7734" s="2"/>
      <c r="G7734" s="13"/>
      <c r="I7734" s="13"/>
      <c r="J7734" s="13"/>
      <c r="K7734" s="13"/>
      <c r="M7734" s="13"/>
      <c r="N7734" s="13"/>
    </row>
    <row r="7735" spans="1:14" ht="15.75" customHeight="1">
      <c r="A7735" s="2"/>
      <c r="B7735" s="2"/>
      <c r="C7735" s="2"/>
      <c r="G7735" s="13"/>
      <c r="I7735" s="13"/>
      <c r="J7735" s="13"/>
      <c r="K7735" s="13"/>
      <c r="M7735" s="13"/>
      <c r="N7735" s="13"/>
    </row>
    <row r="7736" spans="1:14" ht="15.75" customHeight="1">
      <c r="A7736" s="2"/>
      <c r="B7736" s="2"/>
      <c r="C7736" s="2"/>
      <c r="G7736" s="13"/>
      <c r="I7736" s="13"/>
      <c r="J7736" s="13"/>
      <c r="K7736" s="13"/>
      <c r="M7736" s="13"/>
      <c r="N7736" s="13"/>
    </row>
    <row r="7737" spans="1:14" ht="15.75" customHeight="1">
      <c r="A7737" s="2"/>
      <c r="B7737" s="2"/>
      <c r="C7737" s="2"/>
      <c r="G7737" s="13"/>
      <c r="I7737" s="13"/>
      <c r="J7737" s="13"/>
      <c r="K7737" s="13"/>
      <c r="M7737" s="13"/>
      <c r="N7737" s="13"/>
    </row>
    <row r="7738" spans="1:14" ht="15.75" customHeight="1">
      <c r="A7738" s="2"/>
      <c r="B7738" s="2"/>
      <c r="C7738" s="2"/>
      <c r="G7738" s="13"/>
      <c r="I7738" s="13"/>
      <c r="J7738" s="13"/>
      <c r="K7738" s="13"/>
      <c r="M7738" s="13"/>
      <c r="N7738" s="13"/>
    </row>
    <row r="7739" spans="1:14" ht="15.75" customHeight="1">
      <c r="A7739" s="2"/>
      <c r="B7739" s="2"/>
      <c r="C7739" s="2"/>
      <c r="G7739" s="13"/>
      <c r="I7739" s="13"/>
      <c r="J7739" s="13"/>
      <c r="K7739" s="13"/>
      <c r="M7739" s="13"/>
      <c r="N7739" s="13"/>
    </row>
    <row r="7740" spans="1:14" ht="15.75" customHeight="1">
      <c r="A7740" s="2"/>
      <c r="B7740" s="2"/>
      <c r="C7740" s="2"/>
      <c r="G7740" s="13"/>
      <c r="I7740" s="13"/>
      <c r="J7740" s="13"/>
      <c r="K7740" s="13"/>
      <c r="M7740" s="13"/>
      <c r="N7740" s="13"/>
    </row>
    <row r="7741" spans="1:14" ht="15.75" customHeight="1">
      <c r="A7741" s="2"/>
      <c r="B7741" s="2"/>
      <c r="C7741" s="2"/>
      <c r="G7741" s="13"/>
      <c r="I7741" s="13"/>
      <c r="J7741" s="13"/>
      <c r="K7741" s="13"/>
      <c r="M7741" s="13"/>
      <c r="N7741" s="13"/>
    </row>
    <row r="7742" spans="1:14" ht="15.75" customHeight="1">
      <c r="A7742" s="2"/>
      <c r="B7742" s="2"/>
      <c r="C7742" s="2"/>
      <c r="G7742" s="13"/>
      <c r="I7742" s="13"/>
      <c r="J7742" s="13"/>
      <c r="K7742" s="13"/>
      <c r="M7742" s="13"/>
      <c r="N7742" s="13"/>
    </row>
    <row r="7743" spans="1:14" ht="15.75" customHeight="1">
      <c r="A7743" s="2"/>
      <c r="B7743" s="2"/>
      <c r="C7743" s="2"/>
      <c r="G7743" s="13"/>
      <c r="I7743" s="13"/>
      <c r="J7743" s="13"/>
      <c r="K7743" s="13"/>
      <c r="M7743" s="13"/>
      <c r="N7743" s="13"/>
    </row>
    <row r="7744" spans="1:14" ht="15.75" customHeight="1">
      <c r="A7744" s="2"/>
      <c r="B7744" s="2"/>
      <c r="C7744" s="2"/>
      <c r="G7744" s="13"/>
      <c r="I7744" s="13"/>
      <c r="J7744" s="13"/>
      <c r="K7744" s="13"/>
      <c r="M7744" s="13"/>
      <c r="N7744" s="13"/>
    </row>
    <row r="7745" spans="1:14" ht="15.75" customHeight="1">
      <c r="A7745" s="2"/>
      <c r="B7745" s="2"/>
      <c r="C7745" s="2"/>
      <c r="G7745" s="13"/>
      <c r="I7745" s="13"/>
      <c r="J7745" s="13"/>
      <c r="K7745" s="13"/>
      <c r="M7745" s="13"/>
      <c r="N7745" s="13"/>
    </row>
    <row r="7746" spans="1:14" ht="15.75" customHeight="1">
      <c r="A7746" s="2"/>
      <c r="B7746" s="2"/>
      <c r="C7746" s="2"/>
      <c r="G7746" s="13"/>
      <c r="I7746" s="13"/>
      <c r="J7746" s="13"/>
      <c r="K7746" s="13"/>
      <c r="M7746" s="13"/>
      <c r="N7746" s="13"/>
    </row>
    <row r="7747" spans="1:14" ht="15.75" customHeight="1">
      <c r="A7747" s="2"/>
      <c r="B7747" s="2"/>
      <c r="C7747" s="2"/>
      <c r="G7747" s="13"/>
      <c r="I7747" s="13"/>
      <c r="J7747" s="13"/>
      <c r="K7747" s="13"/>
      <c r="M7747" s="13"/>
      <c r="N7747" s="13"/>
    </row>
    <row r="7748" spans="1:14" ht="15.75" customHeight="1">
      <c r="A7748" s="2"/>
      <c r="B7748" s="2"/>
      <c r="C7748" s="2"/>
      <c r="G7748" s="13"/>
      <c r="I7748" s="13"/>
      <c r="J7748" s="13"/>
      <c r="K7748" s="13"/>
      <c r="M7748" s="13"/>
      <c r="N7748" s="13"/>
    </row>
    <row r="7749" spans="1:14" ht="15.75" customHeight="1">
      <c r="A7749" s="2"/>
      <c r="B7749" s="2"/>
      <c r="C7749" s="2"/>
      <c r="G7749" s="13"/>
      <c r="I7749" s="13"/>
      <c r="J7749" s="13"/>
      <c r="K7749" s="13"/>
      <c r="M7749" s="13"/>
      <c r="N7749" s="13"/>
    </row>
    <row r="7750" spans="1:14" ht="15.75" customHeight="1">
      <c r="A7750" s="2"/>
      <c r="B7750" s="2"/>
      <c r="C7750" s="2"/>
      <c r="G7750" s="13"/>
      <c r="I7750" s="13"/>
      <c r="J7750" s="13"/>
      <c r="K7750" s="13"/>
      <c r="M7750" s="13"/>
      <c r="N7750" s="13"/>
    </row>
    <row r="7751" spans="1:14" ht="15.75" customHeight="1">
      <c r="A7751" s="2"/>
      <c r="B7751" s="2"/>
      <c r="C7751" s="2"/>
      <c r="G7751" s="13"/>
      <c r="I7751" s="13"/>
      <c r="J7751" s="13"/>
      <c r="K7751" s="13"/>
      <c r="M7751" s="13"/>
      <c r="N7751" s="13"/>
    </row>
    <row r="7752" spans="1:14" ht="15.75" customHeight="1">
      <c r="A7752" s="2"/>
      <c r="B7752" s="2"/>
      <c r="C7752" s="2"/>
      <c r="G7752" s="13"/>
      <c r="I7752" s="13"/>
      <c r="J7752" s="13"/>
      <c r="K7752" s="13"/>
      <c r="M7752" s="13"/>
      <c r="N7752" s="13"/>
    </row>
    <row r="7753" spans="1:14" ht="15.75" customHeight="1">
      <c r="A7753" s="2"/>
      <c r="B7753" s="2"/>
      <c r="C7753" s="2"/>
      <c r="G7753" s="13"/>
      <c r="I7753" s="13"/>
      <c r="J7753" s="13"/>
      <c r="K7753" s="13"/>
      <c r="M7753" s="13"/>
      <c r="N7753" s="13"/>
    </row>
    <row r="7754" spans="1:14" ht="15.75" customHeight="1">
      <c r="A7754" s="2"/>
      <c r="B7754" s="2"/>
      <c r="C7754" s="2"/>
      <c r="G7754" s="13"/>
      <c r="I7754" s="13"/>
      <c r="J7754" s="13"/>
      <c r="K7754" s="13"/>
      <c r="M7754" s="13"/>
      <c r="N7754" s="13"/>
    </row>
    <row r="7755" spans="1:14" ht="15.75" customHeight="1">
      <c r="A7755" s="2"/>
      <c r="B7755" s="2"/>
      <c r="C7755" s="2"/>
      <c r="G7755" s="13"/>
      <c r="I7755" s="13"/>
      <c r="J7755" s="13"/>
      <c r="K7755" s="13"/>
      <c r="M7755" s="13"/>
      <c r="N7755" s="13"/>
    </row>
    <row r="7756" spans="1:14" ht="15.75" customHeight="1">
      <c r="A7756" s="2"/>
      <c r="B7756" s="2"/>
      <c r="C7756" s="2"/>
      <c r="G7756" s="13"/>
      <c r="I7756" s="13"/>
      <c r="J7756" s="13"/>
      <c r="K7756" s="13"/>
      <c r="M7756" s="13"/>
      <c r="N7756" s="13"/>
    </row>
    <row r="7757" spans="1:14" ht="15.75" customHeight="1">
      <c r="A7757" s="2"/>
      <c r="B7757" s="2"/>
      <c r="C7757" s="2"/>
      <c r="G7757" s="13"/>
      <c r="I7757" s="13"/>
      <c r="J7757" s="13"/>
      <c r="K7757" s="13"/>
      <c r="M7757" s="13"/>
      <c r="N7757" s="13"/>
    </row>
    <row r="7758" spans="1:14" ht="15.75" customHeight="1">
      <c r="A7758" s="2"/>
      <c r="B7758" s="2"/>
      <c r="C7758" s="2"/>
      <c r="G7758" s="13"/>
      <c r="I7758" s="13"/>
      <c r="J7758" s="13"/>
      <c r="K7758" s="13"/>
      <c r="M7758" s="13"/>
      <c r="N7758" s="13"/>
    </row>
    <row r="7759" spans="1:14" ht="15.75" customHeight="1">
      <c r="A7759" s="2"/>
      <c r="B7759" s="2"/>
      <c r="C7759" s="2"/>
      <c r="G7759" s="13"/>
      <c r="I7759" s="13"/>
      <c r="J7759" s="13"/>
      <c r="K7759" s="13"/>
      <c r="M7759" s="13"/>
      <c r="N7759" s="13"/>
    </row>
    <row r="7760" spans="1:14" ht="15.75" customHeight="1">
      <c r="A7760" s="2"/>
      <c r="B7760" s="2"/>
      <c r="C7760" s="2"/>
      <c r="G7760" s="13"/>
      <c r="I7760" s="13"/>
      <c r="J7760" s="13"/>
      <c r="K7760" s="13"/>
      <c r="M7760" s="13"/>
      <c r="N7760" s="13"/>
    </row>
    <row r="7761" spans="1:14" ht="15.75" customHeight="1">
      <c r="A7761" s="2"/>
      <c r="B7761" s="2"/>
      <c r="C7761" s="2"/>
      <c r="G7761" s="13"/>
      <c r="I7761" s="13"/>
      <c r="J7761" s="13"/>
      <c r="K7761" s="13"/>
      <c r="M7761" s="13"/>
      <c r="N7761" s="13"/>
    </row>
    <row r="7762" spans="1:14" ht="15.75" customHeight="1">
      <c r="A7762" s="2"/>
      <c r="B7762" s="2"/>
      <c r="C7762" s="2"/>
      <c r="G7762" s="13"/>
      <c r="I7762" s="13"/>
      <c r="J7762" s="13"/>
      <c r="K7762" s="13"/>
      <c r="M7762" s="13"/>
      <c r="N7762" s="13"/>
    </row>
    <row r="7763" spans="1:14" ht="15.75" customHeight="1">
      <c r="A7763" s="2"/>
      <c r="B7763" s="2"/>
      <c r="C7763" s="2"/>
      <c r="G7763" s="13"/>
      <c r="I7763" s="13"/>
      <c r="J7763" s="13"/>
      <c r="K7763" s="13"/>
      <c r="M7763" s="13"/>
      <c r="N7763" s="13"/>
    </row>
    <row r="7764" spans="1:14" ht="15.75" customHeight="1">
      <c r="A7764" s="2"/>
      <c r="B7764" s="2"/>
      <c r="C7764" s="2"/>
      <c r="G7764" s="13"/>
      <c r="I7764" s="13"/>
      <c r="J7764" s="13"/>
      <c r="K7764" s="13"/>
      <c r="M7764" s="13"/>
      <c r="N7764" s="13"/>
    </row>
    <row r="7765" spans="1:14" ht="15.75" customHeight="1">
      <c r="A7765" s="2"/>
      <c r="B7765" s="2"/>
      <c r="C7765" s="2"/>
      <c r="G7765" s="13"/>
      <c r="I7765" s="13"/>
      <c r="J7765" s="13"/>
      <c r="K7765" s="13"/>
      <c r="M7765" s="13"/>
      <c r="N7765" s="13"/>
    </row>
    <row r="7766" spans="1:14" ht="15.75" customHeight="1">
      <c r="A7766" s="2"/>
      <c r="B7766" s="2"/>
      <c r="C7766" s="2"/>
      <c r="G7766" s="13"/>
      <c r="I7766" s="13"/>
      <c r="J7766" s="13"/>
      <c r="K7766" s="13"/>
      <c r="M7766" s="13"/>
      <c r="N7766" s="13"/>
    </row>
    <row r="7767" spans="1:14" ht="15.75" customHeight="1">
      <c r="A7767" s="2"/>
      <c r="B7767" s="2"/>
      <c r="C7767" s="2"/>
      <c r="G7767" s="13"/>
      <c r="I7767" s="13"/>
      <c r="J7767" s="13"/>
      <c r="K7767" s="13"/>
      <c r="M7767" s="13"/>
      <c r="N7767" s="13"/>
    </row>
    <row r="7768" spans="1:14" ht="15.75" customHeight="1">
      <c r="A7768" s="2"/>
      <c r="B7768" s="2"/>
      <c r="C7768" s="2"/>
      <c r="G7768" s="13"/>
      <c r="I7768" s="13"/>
      <c r="J7768" s="13"/>
      <c r="K7768" s="13"/>
      <c r="M7768" s="13"/>
      <c r="N7768" s="13"/>
    </row>
    <row r="7769" spans="1:14" ht="15.75" customHeight="1">
      <c r="A7769" s="2"/>
      <c r="B7769" s="2"/>
      <c r="C7769" s="2"/>
      <c r="G7769" s="13"/>
      <c r="I7769" s="13"/>
      <c r="J7769" s="13"/>
      <c r="K7769" s="13"/>
      <c r="M7769" s="13"/>
      <c r="N7769" s="13"/>
    </row>
    <row r="7770" spans="1:14" ht="15.75" customHeight="1">
      <c r="A7770" s="2"/>
      <c r="B7770" s="2"/>
      <c r="C7770" s="2"/>
      <c r="G7770" s="13"/>
      <c r="I7770" s="13"/>
      <c r="J7770" s="13"/>
      <c r="K7770" s="13"/>
      <c r="M7770" s="13"/>
      <c r="N7770" s="13"/>
    </row>
    <row r="7771" spans="1:14" ht="15.75" customHeight="1">
      <c r="A7771" s="2"/>
      <c r="B7771" s="2"/>
      <c r="C7771" s="2"/>
      <c r="G7771" s="13"/>
      <c r="I7771" s="13"/>
      <c r="J7771" s="13"/>
      <c r="K7771" s="13"/>
      <c r="M7771" s="13"/>
      <c r="N7771" s="13"/>
    </row>
    <row r="7772" spans="1:14" ht="15.75" customHeight="1">
      <c r="A7772" s="2"/>
      <c r="B7772" s="2"/>
      <c r="C7772" s="2"/>
      <c r="G7772" s="13"/>
      <c r="I7772" s="13"/>
      <c r="J7772" s="13"/>
      <c r="K7772" s="13"/>
      <c r="M7772" s="13"/>
      <c r="N7772" s="13"/>
    </row>
    <row r="7773" spans="1:14" ht="15.75" customHeight="1">
      <c r="A7773" s="2"/>
      <c r="B7773" s="2"/>
      <c r="C7773" s="2"/>
      <c r="G7773" s="13"/>
      <c r="I7773" s="13"/>
      <c r="J7773" s="13"/>
      <c r="K7773" s="13"/>
      <c r="M7773" s="13"/>
      <c r="N7773" s="13"/>
    </row>
    <row r="7774" spans="1:14" ht="15.75" customHeight="1">
      <c r="A7774" s="2"/>
      <c r="B7774" s="2"/>
      <c r="C7774" s="2"/>
      <c r="G7774" s="13"/>
      <c r="I7774" s="13"/>
      <c r="J7774" s="13"/>
      <c r="K7774" s="13"/>
      <c r="M7774" s="13"/>
      <c r="N7774" s="13"/>
    </row>
    <row r="7775" spans="1:14" ht="15.75" customHeight="1">
      <c r="A7775" s="2"/>
      <c r="B7775" s="2"/>
      <c r="C7775" s="2"/>
      <c r="G7775" s="13"/>
      <c r="I7775" s="13"/>
      <c r="J7775" s="13"/>
      <c r="K7775" s="13"/>
      <c r="M7775" s="13"/>
      <c r="N7775" s="13"/>
    </row>
    <row r="7776" spans="1:14" ht="15.75" customHeight="1">
      <c r="A7776" s="2"/>
      <c r="B7776" s="2"/>
      <c r="C7776" s="2"/>
      <c r="G7776" s="13"/>
      <c r="I7776" s="13"/>
      <c r="J7776" s="13"/>
      <c r="K7776" s="13"/>
      <c r="M7776" s="13"/>
      <c r="N7776" s="13"/>
    </row>
    <row r="7777" spans="1:14" ht="15.75" customHeight="1">
      <c r="A7777" s="2"/>
      <c r="B7777" s="2"/>
      <c r="C7777" s="2"/>
      <c r="G7777" s="13"/>
      <c r="I7777" s="13"/>
      <c r="J7777" s="13"/>
      <c r="K7777" s="13"/>
      <c r="M7777" s="13"/>
      <c r="N7777" s="13"/>
    </row>
    <row r="7778" spans="1:14" ht="15.75" customHeight="1">
      <c r="A7778" s="2"/>
      <c r="B7778" s="2"/>
      <c r="C7778" s="2"/>
      <c r="G7778" s="13"/>
      <c r="I7778" s="13"/>
      <c r="J7778" s="13"/>
      <c r="K7778" s="13"/>
      <c r="M7778" s="13"/>
      <c r="N7778" s="13"/>
    </row>
    <row r="7779" spans="1:14" ht="15.75" customHeight="1">
      <c r="A7779" s="2"/>
      <c r="B7779" s="2"/>
      <c r="C7779" s="2"/>
      <c r="G7779" s="13"/>
      <c r="I7779" s="13"/>
      <c r="J7779" s="13"/>
      <c r="K7779" s="13"/>
      <c r="M7779" s="13"/>
      <c r="N7779" s="13"/>
    </row>
    <row r="7780" spans="1:14" ht="15.75" customHeight="1">
      <c r="A7780" s="2"/>
      <c r="B7780" s="2"/>
      <c r="C7780" s="2"/>
      <c r="G7780" s="13"/>
      <c r="I7780" s="13"/>
      <c r="J7780" s="13"/>
      <c r="K7780" s="13"/>
      <c r="M7780" s="13"/>
      <c r="N7780" s="13"/>
    </row>
    <row r="7781" spans="1:14" ht="15.75" customHeight="1">
      <c r="A7781" s="2"/>
      <c r="B7781" s="2"/>
      <c r="C7781" s="2"/>
      <c r="G7781" s="13"/>
      <c r="I7781" s="13"/>
      <c r="J7781" s="13"/>
      <c r="K7781" s="13"/>
      <c r="M7781" s="13"/>
      <c r="N7781" s="13"/>
    </row>
    <row r="7782" spans="1:14" ht="15.75" customHeight="1">
      <c r="A7782" s="2"/>
      <c r="B7782" s="2"/>
      <c r="C7782" s="2"/>
      <c r="G7782" s="13"/>
      <c r="I7782" s="13"/>
      <c r="J7782" s="13"/>
      <c r="K7782" s="13"/>
      <c r="M7782" s="13"/>
      <c r="N7782" s="13"/>
    </row>
    <row r="7783" spans="1:14" ht="15.75" customHeight="1">
      <c r="A7783" s="2"/>
      <c r="B7783" s="2"/>
      <c r="C7783" s="2"/>
      <c r="G7783" s="13"/>
      <c r="I7783" s="13"/>
      <c r="J7783" s="13"/>
      <c r="K7783" s="13"/>
      <c r="M7783" s="13"/>
      <c r="N7783" s="13"/>
    </row>
    <row r="7784" spans="1:14" ht="15.75" customHeight="1">
      <c r="A7784" s="2"/>
      <c r="B7784" s="2"/>
      <c r="C7784" s="2"/>
      <c r="G7784" s="13"/>
      <c r="I7784" s="13"/>
      <c r="J7784" s="13"/>
      <c r="K7784" s="13"/>
      <c r="M7784" s="13"/>
      <c r="N7784" s="13"/>
    </row>
    <row r="7785" spans="1:14" ht="15.75" customHeight="1">
      <c r="A7785" s="2"/>
      <c r="B7785" s="2"/>
      <c r="C7785" s="2"/>
      <c r="G7785" s="13"/>
      <c r="I7785" s="13"/>
      <c r="J7785" s="13"/>
      <c r="K7785" s="13"/>
      <c r="M7785" s="13"/>
      <c r="N7785" s="13"/>
    </row>
    <row r="7786" spans="1:14" ht="15.75" customHeight="1">
      <c r="A7786" s="2"/>
      <c r="B7786" s="2"/>
      <c r="C7786" s="2"/>
      <c r="G7786" s="13"/>
      <c r="I7786" s="13"/>
      <c r="J7786" s="13"/>
      <c r="K7786" s="13"/>
      <c r="M7786" s="13"/>
      <c r="N7786" s="13"/>
    </row>
    <row r="7787" spans="1:14" ht="15.75" customHeight="1">
      <c r="A7787" s="2"/>
      <c r="B7787" s="2"/>
      <c r="C7787" s="2"/>
      <c r="G7787" s="13"/>
      <c r="I7787" s="13"/>
      <c r="J7787" s="13"/>
      <c r="K7787" s="13"/>
      <c r="M7787" s="13"/>
      <c r="N7787" s="13"/>
    </row>
    <row r="7788" spans="1:14" ht="15.75" customHeight="1">
      <c r="A7788" s="2"/>
      <c r="B7788" s="2"/>
      <c r="C7788" s="2"/>
      <c r="G7788" s="13"/>
      <c r="I7788" s="13"/>
      <c r="J7788" s="13"/>
      <c r="K7788" s="13"/>
      <c r="M7788" s="13"/>
      <c r="N7788" s="13"/>
    </row>
    <row r="7789" spans="1:14" ht="15.75" customHeight="1">
      <c r="A7789" s="2"/>
      <c r="B7789" s="2"/>
      <c r="C7789" s="2"/>
      <c r="G7789" s="13"/>
      <c r="I7789" s="13"/>
      <c r="J7789" s="13"/>
      <c r="K7789" s="13"/>
      <c r="M7789" s="13"/>
      <c r="N7789" s="13"/>
    </row>
    <row r="7790" spans="1:14" ht="15.75" customHeight="1">
      <c r="A7790" s="2"/>
      <c r="B7790" s="2"/>
      <c r="C7790" s="2"/>
      <c r="G7790" s="13"/>
      <c r="I7790" s="13"/>
      <c r="J7790" s="13"/>
      <c r="K7790" s="13"/>
      <c r="M7790" s="13"/>
      <c r="N7790" s="13"/>
    </row>
    <row r="7791" spans="1:14" ht="15.75" customHeight="1">
      <c r="A7791" s="2"/>
      <c r="B7791" s="2"/>
      <c r="C7791" s="2"/>
      <c r="G7791" s="13"/>
      <c r="I7791" s="13"/>
      <c r="J7791" s="13"/>
      <c r="K7791" s="13"/>
      <c r="M7791" s="13"/>
      <c r="N7791" s="13"/>
    </row>
    <row r="7792" spans="1:14" ht="15.75" customHeight="1">
      <c r="A7792" s="2"/>
      <c r="B7792" s="2"/>
      <c r="C7792" s="2"/>
      <c r="G7792" s="13"/>
      <c r="I7792" s="13"/>
      <c r="J7792" s="13"/>
      <c r="K7792" s="13"/>
      <c r="M7792" s="13"/>
      <c r="N7792" s="13"/>
    </row>
    <row r="7793" spans="1:14" ht="15.75" customHeight="1">
      <c r="A7793" s="2"/>
      <c r="B7793" s="2"/>
      <c r="C7793" s="2"/>
      <c r="G7793" s="13"/>
      <c r="I7793" s="13"/>
      <c r="J7793" s="13"/>
      <c r="K7793" s="13"/>
      <c r="M7793" s="13"/>
      <c r="N7793" s="13"/>
    </row>
    <row r="7794" spans="1:14" ht="15.75" customHeight="1">
      <c r="A7794" s="2"/>
      <c r="B7794" s="2"/>
      <c r="C7794" s="2"/>
      <c r="G7794" s="13"/>
      <c r="I7794" s="13"/>
      <c r="J7794" s="13"/>
      <c r="K7794" s="13"/>
      <c r="M7794" s="13"/>
      <c r="N7794" s="13"/>
    </row>
    <row r="7795" spans="1:14" ht="15.75" customHeight="1">
      <c r="A7795" s="2"/>
      <c r="B7795" s="2"/>
      <c r="C7795" s="2"/>
      <c r="G7795" s="13"/>
      <c r="I7795" s="13"/>
      <c r="J7795" s="13"/>
      <c r="K7795" s="13"/>
      <c r="M7795" s="13"/>
      <c r="N7795" s="13"/>
    </row>
    <row r="7796" spans="1:14" ht="15.75" customHeight="1">
      <c r="A7796" s="2"/>
      <c r="B7796" s="2"/>
      <c r="C7796" s="2"/>
      <c r="G7796" s="13"/>
      <c r="I7796" s="13"/>
      <c r="J7796" s="13"/>
      <c r="K7796" s="13"/>
      <c r="M7796" s="13"/>
      <c r="N7796" s="13"/>
    </row>
    <row r="7797" spans="1:14" ht="15.75" customHeight="1">
      <c r="A7797" s="2"/>
      <c r="B7797" s="2"/>
      <c r="C7797" s="2"/>
      <c r="G7797" s="13"/>
      <c r="I7797" s="13"/>
      <c r="J7797" s="13"/>
      <c r="K7797" s="13"/>
      <c r="M7797" s="13"/>
      <c r="N7797" s="13"/>
    </row>
    <row r="7798" spans="1:14" ht="15.75" customHeight="1">
      <c r="A7798" s="2"/>
      <c r="B7798" s="2"/>
      <c r="C7798" s="2"/>
      <c r="G7798" s="13"/>
      <c r="I7798" s="13"/>
      <c r="J7798" s="13"/>
      <c r="K7798" s="13"/>
      <c r="M7798" s="13"/>
      <c r="N7798" s="13"/>
    </row>
    <row r="7799" spans="1:14" ht="15.75" customHeight="1">
      <c r="A7799" s="2"/>
      <c r="B7799" s="2"/>
      <c r="C7799" s="2"/>
      <c r="G7799" s="13"/>
      <c r="I7799" s="13"/>
      <c r="J7799" s="13"/>
      <c r="K7799" s="13"/>
      <c r="M7799" s="13"/>
      <c r="N7799" s="13"/>
    </row>
    <row r="7800" spans="1:14" ht="15.75" customHeight="1">
      <c r="A7800" s="2"/>
      <c r="B7800" s="2"/>
      <c r="C7800" s="2"/>
      <c r="G7800" s="13"/>
      <c r="I7800" s="13"/>
      <c r="J7800" s="13"/>
      <c r="K7800" s="13"/>
      <c r="M7800" s="13"/>
      <c r="N7800" s="13"/>
    </row>
    <row r="7801" spans="1:14" ht="15.75" customHeight="1">
      <c r="A7801" s="2"/>
      <c r="B7801" s="2"/>
      <c r="C7801" s="2"/>
      <c r="G7801" s="13"/>
      <c r="I7801" s="13"/>
      <c r="J7801" s="13"/>
      <c r="K7801" s="13"/>
      <c r="M7801" s="13"/>
      <c r="N7801" s="13"/>
    </row>
    <row r="7802" spans="1:14" ht="15.75" customHeight="1">
      <c r="A7802" s="2"/>
      <c r="B7802" s="2"/>
      <c r="C7802" s="2"/>
      <c r="G7802" s="13"/>
      <c r="I7802" s="13"/>
      <c r="J7802" s="13"/>
      <c r="K7802" s="13"/>
      <c r="M7802" s="13"/>
      <c r="N7802" s="13"/>
    </row>
    <row r="7803" spans="1:14" ht="15.75" customHeight="1">
      <c r="A7803" s="2"/>
      <c r="B7803" s="2"/>
      <c r="C7803" s="2"/>
      <c r="G7803" s="13"/>
      <c r="I7803" s="13"/>
      <c r="J7803" s="13"/>
      <c r="K7803" s="13"/>
      <c r="M7803" s="13"/>
      <c r="N7803" s="13"/>
    </row>
    <row r="7804" spans="1:14" ht="15.75" customHeight="1">
      <c r="A7804" s="2"/>
      <c r="B7804" s="2"/>
      <c r="C7804" s="2"/>
      <c r="G7804" s="13"/>
      <c r="I7804" s="13"/>
      <c r="J7804" s="13"/>
      <c r="K7804" s="13"/>
      <c r="M7804" s="13"/>
      <c r="N7804" s="13"/>
    </row>
    <row r="7805" spans="1:14" ht="15.75" customHeight="1">
      <c r="A7805" s="2"/>
      <c r="B7805" s="2"/>
      <c r="C7805" s="2"/>
      <c r="G7805" s="13"/>
      <c r="I7805" s="13"/>
      <c r="J7805" s="13"/>
      <c r="K7805" s="13"/>
      <c r="M7805" s="13"/>
      <c r="N7805" s="13"/>
    </row>
    <row r="7806" spans="1:14" ht="15.75" customHeight="1">
      <c r="A7806" s="2"/>
      <c r="B7806" s="2"/>
      <c r="C7806" s="2"/>
      <c r="G7806" s="13"/>
      <c r="I7806" s="13"/>
      <c r="J7806" s="13"/>
      <c r="K7806" s="13"/>
      <c r="M7806" s="13"/>
      <c r="N7806" s="13"/>
    </row>
    <row r="7807" spans="1:14" ht="15.75" customHeight="1">
      <c r="A7807" s="2"/>
      <c r="B7807" s="2"/>
      <c r="C7807" s="2"/>
      <c r="G7807" s="13"/>
      <c r="I7807" s="13"/>
      <c r="J7807" s="13"/>
      <c r="K7807" s="13"/>
      <c r="M7807" s="13"/>
      <c r="N7807" s="13"/>
    </row>
    <row r="7808" spans="1:14" ht="15.75" customHeight="1">
      <c r="A7808" s="2"/>
      <c r="B7808" s="2"/>
      <c r="C7808" s="2"/>
      <c r="G7808" s="13"/>
      <c r="I7808" s="13"/>
      <c r="J7808" s="13"/>
      <c r="K7808" s="13"/>
      <c r="M7808" s="13"/>
      <c r="N7808" s="13"/>
    </row>
    <row r="7809" spans="1:14" ht="15.75" customHeight="1">
      <c r="A7809" s="2"/>
      <c r="B7809" s="2"/>
      <c r="C7809" s="2"/>
      <c r="G7809" s="13"/>
      <c r="I7809" s="13"/>
      <c r="J7809" s="13"/>
      <c r="K7809" s="13"/>
      <c r="M7809" s="13"/>
      <c r="N7809" s="13"/>
    </row>
    <row r="7810" spans="1:14" ht="15.75" customHeight="1">
      <c r="A7810" s="2"/>
      <c r="B7810" s="2"/>
      <c r="C7810" s="2"/>
      <c r="G7810" s="13"/>
      <c r="I7810" s="13"/>
      <c r="J7810" s="13"/>
      <c r="K7810" s="13"/>
      <c r="M7810" s="13"/>
      <c r="N7810" s="13"/>
    </row>
    <row r="7811" spans="1:14" ht="15.75" customHeight="1">
      <c r="A7811" s="2"/>
      <c r="B7811" s="2"/>
      <c r="C7811" s="2"/>
      <c r="G7811" s="13"/>
      <c r="I7811" s="13"/>
      <c r="J7811" s="13"/>
      <c r="K7811" s="13"/>
      <c r="M7811" s="13"/>
      <c r="N7811" s="13"/>
    </row>
    <row r="7812" spans="1:14" ht="15.75" customHeight="1">
      <c r="A7812" s="2"/>
      <c r="B7812" s="2"/>
      <c r="C7812" s="2"/>
      <c r="G7812" s="13"/>
      <c r="I7812" s="13"/>
      <c r="J7812" s="13"/>
      <c r="K7812" s="13"/>
      <c r="M7812" s="13"/>
      <c r="N7812" s="13"/>
    </row>
    <row r="7813" spans="1:14" ht="15.75" customHeight="1">
      <c r="A7813" s="2"/>
      <c r="B7813" s="2"/>
      <c r="C7813" s="2"/>
      <c r="G7813" s="13"/>
      <c r="I7813" s="13"/>
      <c r="J7813" s="13"/>
      <c r="K7813" s="13"/>
      <c r="M7813" s="13"/>
      <c r="N7813" s="13"/>
    </row>
    <row r="7814" spans="1:14" ht="15.75" customHeight="1">
      <c r="A7814" s="2"/>
      <c r="B7814" s="2"/>
      <c r="C7814" s="2"/>
      <c r="G7814" s="13"/>
      <c r="I7814" s="13"/>
      <c r="J7814" s="13"/>
      <c r="K7814" s="13"/>
      <c r="M7814" s="13"/>
      <c r="N7814" s="13"/>
    </row>
    <row r="7815" spans="1:14" ht="15.75" customHeight="1">
      <c r="A7815" s="2"/>
      <c r="B7815" s="2"/>
      <c r="C7815" s="2"/>
      <c r="G7815" s="13"/>
      <c r="I7815" s="13"/>
      <c r="J7815" s="13"/>
      <c r="K7815" s="13"/>
      <c r="M7815" s="13"/>
      <c r="N7815" s="13"/>
    </row>
    <row r="7816" spans="1:14" ht="15.75" customHeight="1">
      <c r="A7816" s="2"/>
      <c r="B7816" s="2"/>
      <c r="C7816" s="2"/>
      <c r="G7816" s="13"/>
      <c r="I7816" s="13"/>
      <c r="J7816" s="13"/>
      <c r="K7816" s="13"/>
      <c r="M7816" s="13"/>
      <c r="N7816" s="13"/>
    </row>
    <row r="7817" spans="1:14" ht="15.75" customHeight="1">
      <c r="A7817" s="2"/>
      <c r="B7817" s="2"/>
      <c r="C7817" s="2"/>
      <c r="G7817" s="13"/>
      <c r="I7817" s="13"/>
      <c r="J7817" s="13"/>
      <c r="K7817" s="13"/>
      <c r="M7817" s="13"/>
      <c r="N7817" s="13"/>
    </row>
    <row r="7818" spans="1:14" ht="15.75" customHeight="1">
      <c r="A7818" s="2"/>
      <c r="B7818" s="2"/>
      <c r="C7818" s="2"/>
      <c r="G7818" s="13"/>
      <c r="I7818" s="13"/>
      <c r="J7818" s="13"/>
      <c r="K7818" s="13"/>
      <c r="M7818" s="13"/>
      <c r="N7818" s="13"/>
    </row>
    <row r="7819" spans="1:14" ht="15.75" customHeight="1">
      <c r="A7819" s="2"/>
      <c r="B7819" s="2"/>
      <c r="C7819" s="2"/>
      <c r="G7819" s="13"/>
      <c r="I7819" s="13"/>
      <c r="J7819" s="13"/>
      <c r="K7819" s="13"/>
      <c r="M7819" s="13"/>
      <c r="N7819" s="13"/>
    </row>
    <row r="7820" spans="1:14" ht="15.75" customHeight="1">
      <c r="A7820" s="2"/>
      <c r="B7820" s="2"/>
      <c r="C7820" s="2"/>
      <c r="G7820" s="13"/>
      <c r="I7820" s="13"/>
      <c r="J7820" s="13"/>
      <c r="K7820" s="13"/>
      <c r="M7820" s="13"/>
      <c r="N7820" s="13"/>
    </row>
    <row r="7821" spans="1:14" ht="15.75" customHeight="1">
      <c r="A7821" s="2"/>
      <c r="B7821" s="2"/>
      <c r="C7821" s="2"/>
      <c r="G7821" s="13"/>
      <c r="I7821" s="13"/>
      <c r="J7821" s="13"/>
      <c r="K7821" s="13"/>
      <c r="M7821" s="13"/>
      <c r="N7821" s="13"/>
    </row>
    <row r="7822" spans="1:14" ht="15.75" customHeight="1">
      <c r="A7822" s="2"/>
      <c r="B7822" s="2"/>
      <c r="C7822" s="2"/>
      <c r="G7822" s="13"/>
      <c r="I7822" s="13"/>
      <c r="J7822" s="13"/>
      <c r="K7822" s="13"/>
      <c r="M7822" s="13"/>
      <c r="N7822" s="13"/>
    </row>
    <row r="7823" spans="1:14" ht="15.75" customHeight="1">
      <c r="A7823" s="2"/>
      <c r="B7823" s="2"/>
      <c r="C7823" s="2"/>
      <c r="G7823" s="13"/>
      <c r="I7823" s="13"/>
      <c r="J7823" s="13"/>
      <c r="K7823" s="13"/>
      <c r="M7823" s="13"/>
      <c r="N7823" s="13"/>
    </row>
    <row r="7824" spans="1:14" ht="15.75" customHeight="1">
      <c r="A7824" s="2"/>
      <c r="B7824" s="2"/>
      <c r="C7824" s="2"/>
      <c r="G7824" s="13"/>
      <c r="I7824" s="13"/>
      <c r="J7824" s="13"/>
      <c r="K7824" s="13"/>
      <c r="M7824" s="13"/>
      <c r="N7824" s="13"/>
    </row>
    <row r="7825" spans="1:14" ht="15.75" customHeight="1">
      <c r="A7825" s="2"/>
      <c r="B7825" s="2"/>
      <c r="C7825" s="2"/>
      <c r="G7825" s="13"/>
      <c r="I7825" s="13"/>
      <c r="J7825" s="13"/>
      <c r="K7825" s="13"/>
      <c r="M7825" s="13"/>
      <c r="N7825" s="13"/>
    </row>
    <row r="7826" spans="1:14" ht="15.75" customHeight="1">
      <c r="A7826" s="2"/>
      <c r="B7826" s="2"/>
      <c r="C7826" s="2"/>
      <c r="G7826" s="13"/>
      <c r="I7826" s="13"/>
      <c r="J7826" s="13"/>
      <c r="K7826" s="13"/>
      <c r="M7826" s="13"/>
      <c r="N7826" s="13"/>
    </row>
    <row r="7827" spans="1:14" ht="15.75" customHeight="1">
      <c r="A7827" s="2"/>
      <c r="B7827" s="2"/>
      <c r="C7827" s="2"/>
      <c r="G7827" s="13"/>
      <c r="I7827" s="13"/>
      <c r="J7827" s="13"/>
      <c r="K7827" s="13"/>
      <c r="M7827" s="13"/>
      <c r="N7827" s="13"/>
    </row>
    <row r="7828" spans="1:14" ht="15.75" customHeight="1">
      <c r="A7828" s="2"/>
      <c r="B7828" s="2"/>
      <c r="C7828" s="2"/>
      <c r="G7828" s="13"/>
      <c r="I7828" s="13"/>
      <c r="J7828" s="13"/>
      <c r="K7828" s="13"/>
      <c r="M7828" s="13"/>
      <c r="N7828" s="13"/>
    </row>
    <row r="7829" spans="1:14" ht="15.75" customHeight="1">
      <c r="A7829" s="2"/>
      <c r="B7829" s="2"/>
      <c r="C7829" s="2"/>
      <c r="G7829" s="13"/>
      <c r="I7829" s="13"/>
      <c r="J7829" s="13"/>
      <c r="K7829" s="13"/>
      <c r="M7829" s="13"/>
      <c r="N7829" s="13"/>
    </row>
    <row r="7830" spans="1:14" ht="15.75" customHeight="1">
      <c r="A7830" s="2"/>
      <c r="B7830" s="2"/>
      <c r="C7830" s="2"/>
      <c r="G7830" s="13"/>
      <c r="I7830" s="13"/>
      <c r="J7830" s="13"/>
      <c r="K7830" s="13"/>
      <c r="M7830" s="13"/>
      <c r="N7830" s="13"/>
    </row>
    <row r="7831" spans="1:14" ht="15.75" customHeight="1">
      <c r="A7831" s="2"/>
      <c r="B7831" s="2"/>
      <c r="C7831" s="2"/>
      <c r="G7831" s="13"/>
      <c r="I7831" s="13"/>
      <c r="J7831" s="13"/>
      <c r="K7831" s="13"/>
      <c r="M7831" s="13"/>
      <c r="N7831" s="13"/>
    </row>
    <row r="7832" spans="1:14" ht="15.75" customHeight="1">
      <c r="A7832" s="2"/>
      <c r="B7832" s="2"/>
      <c r="C7832" s="2"/>
      <c r="G7832" s="13"/>
      <c r="I7832" s="13"/>
      <c r="J7832" s="13"/>
      <c r="K7832" s="13"/>
      <c r="M7832" s="13"/>
      <c r="N7832" s="13"/>
    </row>
    <row r="7833" spans="1:14" ht="15.75" customHeight="1">
      <c r="A7833" s="2"/>
      <c r="B7833" s="2"/>
      <c r="C7833" s="2"/>
      <c r="G7833" s="13"/>
      <c r="I7833" s="13"/>
      <c r="J7833" s="13"/>
      <c r="K7833" s="13"/>
      <c r="M7833" s="13"/>
      <c r="N7833" s="13"/>
    </row>
    <row r="7834" spans="1:14" ht="15.75" customHeight="1">
      <c r="A7834" s="2"/>
      <c r="B7834" s="2"/>
      <c r="C7834" s="2"/>
      <c r="G7834" s="13"/>
      <c r="I7834" s="13"/>
      <c r="J7834" s="13"/>
      <c r="K7834" s="13"/>
      <c r="M7834" s="13"/>
      <c r="N7834" s="13"/>
    </row>
    <row r="7835" spans="1:14" ht="15.75" customHeight="1">
      <c r="A7835" s="2"/>
      <c r="B7835" s="2"/>
      <c r="C7835" s="2"/>
      <c r="G7835" s="13"/>
      <c r="I7835" s="13"/>
      <c r="J7835" s="13"/>
      <c r="K7835" s="13"/>
      <c r="M7835" s="13"/>
      <c r="N7835" s="13"/>
    </row>
    <row r="7836" spans="1:14" ht="15.75" customHeight="1">
      <c r="A7836" s="2"/>
      <c r="B7836" s="2"/>
      <c r="C7836" s="2"/>
      <c r="G7836" s="13"/>
      <c r="I7836" s="13"/>
      <c r="J7836" s="13"/>
      <c r="K7836" s="13"/>
      <c r="M7836" s="13"/>
      <c r="N7836" s="13"/>
    </row>
    <row r="7837" spans="1:14" ht="15.75" customHeight="1">
      <c r="A7837" s="2"/>
      <c r="B7837" s="2"/>
      <c r="C7837" s="2"/>
      <c r="G7837" s="13"/>
      <c r="I7837" s="13"/>
      <c r="J7837" s="13"/>
      <c r="K7837" s="13"/>
      <c r="M7837" s="13"/>
      <c r="N7837" s="13"/>
    </row>
    <row r="7838" spans="1:14" ht="15.75" customHeight="1">
      <c r="A7838" s="2"/>
      <c r="B7838" s="2"/>
      <c r="C7838" s="2"/>
      <c r="G7838" s="13"/>
      <c r="I7838" s="13"/>
      <c r="J7838" s="13"/>
      <c r="K7838" s="13"/>
      <c r="M7838" s="13"/>
      <c r="N7838" s="13"/>
    </row>
    <row r="7839" spans="1:14" ht="15.75" customHeight="1">
      <c r="A7839" s="2"/>
      <c r="B7839" s="2"/>
      <c r="C7839" s="2"/>
      <c r="G7839" s="13"/>
      <c r="I7839" s="13"/>
      <c r="J7839" s="13"/>
      <c r="K7839" s="13"/>
      <c r="M7839" s="13"/>
      <c r="N7839" s="13"/>
    </row>
    <row r="7840" spans="1:14" ht="15.75" customHeight="1">
      <c r="A7840" s="2"/>
      <c r="B7840" s="2"/>
      <c r="C7840" s="2"/>
      <c r="G7840" s="13"/>
      <c r="I7840" s="13"/>
      <c r="J7840" s="13"/>
      <c r="K7840" s="13"/>
      <c r="M7840" s="13"/>
      <c r="N7840" s="13"/>
    </row>
    <row r="7841" spans="1:14" ht="15.75" customHeight="1">
      <c r="A7841" s="2"/>
      <c r="B7841" s="2"/>
      <c r="C7841" s="2"/>
      <c r="G7841" s="13"/>
      <c r="I7841" s="13"/>
      <c r="J7841" s="13"/>
      <c r="K7841" s="13"/>
      <c r="M7841" s="13"/>
      <c r="N7841" s="13"/>
    </row>
    <row r="7842" spans="1:14" ht="15.75" customHeight="1">
      <c r="A7842" s="2"/>
      <c r="B7842" s="2"/>
      <c r="C7842" s="2"/>
      <c r="G7842" s="13"/>
      <c r="I7842" s="13"/>
      <c r="J7842" s="13"/>
      <c r="K7842" s="13"/>
      <c r="M7842" s="13"/>
      <c r="N7842" s="13"/>
    </row>
    <row r="7843" spans="1:14" ht="15.75" customHeight="1">
      <c r="A7843" s="2"/>
      <c r="B7843" s="2"/>
      <c r="C7843" s="2"/>
      <c r="G7843" s="13"/>
      <c r="I7843" s="13"/>
      <c r="J7843" s="13"/>
      <c r="K7843" s="13"/>
      <c r="M7843" s="13"/>
      <c r="N7843" s="13"/>
    </row>
    <row r="7844" spans="1:14" ht="15.75" customHeight="1">
      <c r="A7844" s="2"/>
      <c r="B7844" s="2"/>
      <c r="C7844" s="2"/>
      <c r="G7844" s="13"/>
      <c r="I7844" s="13"/>
      <c r="J7844" s="13"/>
      <c r="K7844" s="13"/>
      <c r="M7844" s="13"/>
      <c r="N7844" s="13"/>
    </row>
    <row r="7845" spans="1:14" ht="15.75" customHeight="1">
      <c r="A7845" s="2"/>
      <c r="B7845" s="2"/>
      <c r="C7845" s="2"/>
      <c r="G7845" s="13"/>
      <c r="I7845" s="13"/>
      <c r="J7845" s="13"/>
      <c r="K7845" s="13"/>
      <c r="M7845" s="13"/>
      <c r="N7845" s="13"/>
    </row>
    <row r="7846" spans="1:14" ht="15.75" customHeight="1">
      <c r="A7846" s="2"/>
      <c r="B7846" s="2"/>
      <c r="C7846" s="2"/>
      <c r="G7846" s="13"/>
      <c r="I7846" s="13"/>
      <c r="J7846" s="13"/>
      <c r="K7846" s="13"/>
      <c r="M7846" s="13"/>
      <c r="N7846" s="13"/>
    </row>
    <row r="7847" spans="1:14" ht="15.75" customHeight="1">
      <c r="A7847" s="2"/>
      <c r="B7847" s="2"/>
      <c r="C7847" s="2"/>
      <c r="G7847" s="13"/>
      <c r="I7847" s="13"/>
      <c r="J7847" s="13"/>
      <c r="K7847" s="13"/>
      <c r="M7847" s="13"/>
      <c r="N7847" s="13"/>
    </row>
    <row r="7848" spans="1:14" ht="15.75" customHeight="1">
      <c r="A7848" s="2"/>
      <c r="B7848" s="2"/>
      <c r="C7848" s="2"/>
      <c r="G7848" s="13"/>
      <c r="I7848" s="13"/>
      <c r="J7848" s="13"/>
      <c r="K7848" s="13"/>
      <c r="M7848" s="13"/>
      <c r="N7848" s="13"/>
    </row>
    <row r="7849" spans="1:14" ht="15.75" customHeight="1">
      <c r="A7849" s="2"/>
      <c r="B7849" s="2"/>
      <c r="C7849" s="2"/>
      <c r="G7849" s="13"/>
      <c r="I7849" s="13"/>
      <c r="J7849" s="13"/>
      <c r="K7849" s="13"/>
      <c r="M7849" s="13"/>
      <c r="N7849" s="13"/>
    </row>
    <row r="7850" spans="1:14" ht="15.75" customHeight="1">
      <c r="A7850" s="2"/>
      <c r="B7850" s="2"/>
      <c r="C7850" s="2"/>
      <c r="G7850" s="13"/>
      <c r="I7850" s="13"/>
      <c r="J7850" s="13"/>
      <c r="K7850" s="13"/>
      <c r="M7850" s="13"/>
      <c r="N7850" s="13"/>
    </row>
    <row r="7851" spans="1:14" ht="15.75" customHeight="1">
      <c r="A7851" s="2"/>
      <c r="B7851" s="2"/>
      <c r="C7851" s="2"/>
      <c r="G7851" s="13"/>
      <c r="I7851" s="13"/>
      <c r="J7851" s="13"/>
      <c r="K7851" s="13"/>
      <c r="M7851" s="13"/>
      <c r="N7851" s="13"/>
    </row>
    <row r="7852" spans="1:14" ht="15.75" customHeight="1">
      <c r="A7852" s="2"/>
      <c r="B7852" s="2"/>
      <c r="C7852" s="2"/>
      <c r="G7852" s="13"/>
      <c r="I7852" s="13"/>
      <c r="J7852" s="13"/>
      <c r="K7852" s="13"/>
      <c r="M7852" s="13"/>
      <c r="N7852" s="13"/>
    </row>
    <row r="7853" spans="1:14" ht="15.75" customHeight="1">
      <c r="A7853" s="2"/>
      <c r="B7853" s="2"/>
      <c r="C7853" s="2"/>
      <c r="G7853" s="13"/>
      <c r="I7853" s="13"/>
      <c r="J7853" s="13"/>
      <c r="K7853" s="13"/>
      <c r="M7853" s="13"/>
      <c r="N7853" s="13"/>
    </row>
    <row r="7854" spans="1:14" ht="15.75" customHeight="1">
      <c r="A7854" s="2"/>
      <c r="B7854" s="2"/>
      <c r="C7854" s="2"/>
      <c r="G7854" s="13"/>
      <c r="I7854" s="13"/>
      <c r="J7854" s="13"/>
      <c r="K7854" s="13"/>
      <c r="M7854" s="13"/>
      <c r="N7854" s="13"/>
    </row>
    <row r="7855" spans="1:14" ht="15.75" customHeight="1">
      <c r="A7855" s="2"/>
      <c r="B7855" s="2"/>
      <c r="C7855" s="2"/>
      <c r="G7855" s="13"/>
      <c r="I7855" s="13"/>
      <c r="J7855" s="13"/>
      <c r="K7855" s="13"/>
      <c r="M7855" s="13"/>
      <c r="N7855" s="13"/>
    </row>
    <row r="7856" spans="1:14" ht="15.75" customHeight="1">
      <c r="A7856" s="2"/>
      <c r="B7856" s="2"/>
      <c r="C7856" s="2"/>
      <c r="G7856" s="13"/>
      <c r="I7856" s="13"/>
      <c r="J7856" s="13"/>
      <c r="K7856" s="13"/>
      <c r="M7856" s="13"/>
      <c r="N7856" s="13"/>
    </row>
    <row r="7857" spans="1:14" ht="15.75" customHeight="1">
      <c r="A7857" s="2"/>
      <c r="B7857" s="2"/>
      <c r="C7857" s="2"/>
      <c r="G7857" s="13"/>
      <c r="I7857" s="13"/>
      <c r="J7857" s="13"/>
      <c r="K7857" s="13"/>
      <c r="M7857" s="13"/>
      <c r="N7857" s="13"/>
    </row>
    <row r="7858" spans="1:14" ht="15.75" customHeight="1">
      <c r="A7858" s="2"/>
      <c r="B7858" s="2"/>
      <c r="C7858" s="2"/>
      <c r="G7858" s="13"/>
      <c r="I7858" s="13"/>
      <c r="J7858" s="13"/>
      <c r="K7858" s="13"/>
      <c r="M7858" s="13"/>
      <c r="N7858" s="13"/>
    </row>
    <row r="7859" spans="1:14" ht="15.75" customHeight="1">
      <c r="A7859" s="2"/>
      <c r="B7859" s="2"/>
      <c r="C7859" s="2"/>
      <c r="G7859" s="13"/>
      <c r="I7859" s="13"/>
      <c r="J7859" s="13"/>
      <c r="K7859" s="13"/>
      <c r="M7859" s="13"/>
      <c r="N7859" s="13"/>
    </row>
    <row r="7860" spans="1:14" ht="15.75" customHeight="1">
      <c r="A7860" s="2"/>
      <c r="B7860" s="2"/>
      <c r="C7860" s="2"/>
      <c r="G7860" s="13"/>
      <c r="I7860" s="13"/>
      <c r="J7860" s="13"/>
      <c r="K7860" s="13"/>
      <c r="M7860" s="13"/>
      <c r="N7860" s="13"/>
    </row>
    <row r="7861" spans="1:14" ht="15.75" customHeight="1">
      <c r="A7861" s="2"/>
      <c r="B7861" s="2"/>
      <c r="C7861" s="2"/>
      <c r="G7861" s="13"/>
      <c r="I7861" s="13"/>
      <c r="J7861" s="13"/>
      <c r="K7861" s="13"/>
      <c r="M7861" s="13"/>
      <c r="N7861" s="13"/>
    </row>
    <row r="7862" spans="1:14" ht="15.75" customHeight="1">
      <c r="A7862" s="2"/>
      <c r="B7862" s="2"/>
      <c r="C7862" s="2"/>
      <c r="G7862" s="13"/>
      <c r="I7862" s="13"/>
      <c r="J7862" s="13"/>
      <c r="K7862" s="13"/>
      <c r="M7862" s="13"/>
      <c r="N7862" s="13"/>
    </row>
    <row r="7863" spans="1:14" ht="15.75" customHeight="1">
      <c r="A7863" s="2"/>
      <c r="B7863" s="2"/>
      <c r="C7863" s="2"/>
      <c r="G7863" s="13"/>
      <c r="I7863" s="13"/>
      <c r="J7863" s="13"/>
      <c r="K7863" s="13"/>
      <c r="M7863" s="13"/>
      <c r="N7863" s="13"/>
    </row>
    <row r="7864" spans="1:14" ht="15.75" customHeight="1">
      <c r="A7864" s="2"/>
      <c r="B7864" s="2"/>
      <c r="C7864" s="2"/>
      <c r="G7864" s="13"/>
      <c r="I7864" s="13"/>
      <c r="J7864" s="13"/>
      <c r="K7864" s="13"/>
      <c r="M7864" s="13"/>
      <c r="N7864" s="13"/>
    </row>
    <row r="7865" spans="1:14" ht="15.75" customHeight="1">
      <c r="A7865" s="2"/>
      <c r="B7865" s="2"/>
      <c r="C7865" s="2"/>
      <c r="G7865" s="13"/>
      <c r="I7865" s="13"/>
      <c r="J7865" s="13"/>
      <c r="K7865" s="13"/>
      <c r="M7865" s="13"/>
      <c r="N7865" s="13"/>
    </row>
    <row r="7866" spans="1:14" ht="15.75" customHeight="1">
      <c r="A7866" s="2"/>
      <c r="B7866" s="2"/>
      <c r="C7866" s="2"/>
      <c r="G7866" s="13"/>
      <c r="I7866" s="13"/>
      <c r="J7866" s="13"/>
      <c r="K7866" s="13"/>
      <c r="M7866" s="13"/>
      <c r="N7866" s="13"/>
    </row>
    <row r="7867" spans="1:14" ht="15.75" customHeight="1">
      <c r="A7867" s="2"/>
      <c r="B7867" s="2"/>
      <c r="C7867" s="2"/>
      <c r="G7867" s="13"/>
      <c r="I7867" s="13"/>
      <c r="J7867" s="13"/>
      <c r="K7867" s="13"/>
      <c r="M7867" s="13"/>
      <c r="N7867" s="13"/>
    </row>
    <row r="7868" spans="1:14" ht="15.75" customHeight="1">
      <c r="A7868" s="2"/>
      <c r="B7868" s="2"/>
      <c r="C7868" s="2"/>
      <c r="G7868" s="13"/>
      <c r="I7868" s="13"/>
      <c r="J7868" s="13"/>
      <c r="K7868" s="13"/>
      <c r="M7868" s="13"/>
      <c r="N7868" s="13"/>
    </row>
    <row r="7869" spans="1:14" ht="15.75" customHeight="1">
      <c r="A7869" s="2"/>
      <c r="B7869" s="2"/>
      <c r="C7869" s="2"/>
      <c r="G7869" s="13"/>
      <c r="I7869" s="13"/>
      <c r="J7869" s="13"/>
      <c r="K7869" s="13"/>
      <c r="M7869" s="13"/>
      <c r="N7869" s="13"/>
    </row>
    <row r="7870" spans="1:14" ht="15.75" customHeight="1">
      <c r="A7870" s="2"/>
      <c r="B7870" s="2"/>
      <c r="C7870" s="2"/>
      <c r="G7870" s="13"/>
      <c r="I7870" s="13"/>
      <c r="J7870" s="13"/>
      <c r="K7870" s="13"/>
      <c r="M7870" s="13"/>
      <c r="N7870" s="13"/>
    </row>
    <row r="7871" spans="1:14" ht="15.75" customHeight="1">
      <c r="A7871" s="2"/>
      <c r="B7871" s="2"/>
      <c r="C7871" s="2"/>
      <c r="G7871" s="13"/>
      <c r="I7871" s="13"/>
      <c r="J7871" s="13"/>
      <c r="K7871" s="13"/>
      <c r="M7871" s="13"/>
      <c r="N7871" s="13"/>
    </row>
    <row r="7872" spans="1:14" ht="15.75" customHeight="1">
      <c r="A7872" s="2"/>
      <c r="B7872" s="2"/>
      <c r="C7872" s="2"/>
      <c r="G7872" s="13"/>
      <c r="I7872" s="13"/>
      <c r="J7872" s="13"/>
      <c r="K7872" s="13"/>
      <c r="M7872" s="13"/>
      <c r="N7872" s="13"/>
    </row>
    <row r="7873" spans="1:14" ht="15.75" customHeight="1">
      <c r="A7873" s="2"/>
      <c r="B7873" s="2"/>
      <c r="C7873" s="2"/>
      <c r="G7873" s="13"/>
      <c r="I7873" s="13"/>
      <c r="J7873" s="13"/>
      <c r="K7873" s="13"/>
      <c r="M7873" s="13"/>
      <c r="N7873" s="13"/>
    </row>
    <row r="7874" spans="1:14" ht="15.75" customHeight="1">
      <c r="A7874" s="2"/>
      <c r="B7874" s="2"/>
      <c r="C7874" s="2"/>
      <c r="G7874" s="13"/>
      <c r="I7874" s="13"/>
      <c r="J7874" s="13"/>
      <c r="K7874" s="13"/>
      <c r="M7874" s="13"/>
      <c r="N7874" s="13"/>
    </row>
    <row r="7875" spans="1:14" ht="15.75" customHeight="1">
      <c r="A7875" s="2"/>
      <c r="B7875" s="2"/>
      <c r="C7875" s="2"/>
      <c r="G7875" s="13"/>
      <c r="I7875" s="13"/>
      <c r="J7875" s="13"/>
      <c r="K7875" s="13"/>
      <c r="M7875" s="13"/>
      <c r="N7875" s="13"/>
    </row>
    <row r="7876" spans="1:14" ht="15.75" customHeight="1">
      <c r="A7876" s="2"/>
      <c r="B7876" s="2"/>
      <c r="C7876" s="2"/>
      <c r="G7876" s="13"/>
      <c r="I7876" s="13"/>
      <c r="J7876" s="13"/>
      <c r="K7876" s="13"/>
      <c r="M7876" s="13"/>
      <c r="N7876" s="13"/>
    </row>
    <row r="7877" spans="1:14" ht="15.75" customHeight="1">
      <c r="A7877" s="2"/>
      <c r="B7877" s="2"/>
      <c r="C7877" s="2"/>
      <c r="G7877" s="13"/>
      <c r="I7877" s="13"/>
      <c r="J7877" s="13"/>
      <c r="K7877" s="13"/>
      <c r="M7877" s="13"/>
      <c r="N7877" s="13"/>
    </row>
    <row r="7878" spans="1:14" ht="15.75" customHeight="1">
      <c r="A7878" s="2"/>
      <c r="B7878" s="2"/>
      <c r="C7878" s="2"/>
      <c r="G7878" s="13"/>
      <c r="I7878" s="13"/>
      <c r="J7878" s="13"/>
      <c r="K7878" s="13"/>
      <c r="M7878" s="13"/>
      <c r="N7878" s="13"/>
    </row>
    <row r="7879" spans="1:14" ht="15.75" customHeight="1">
      <c r="A7879" s="2"/>
      <c r="B7879" s="2"/>
      <c r="C7879" s="2"/>
      <c r="G7879" s="13"/>
      <c r="I7879" s="13"/>
      <c r="J7879" s="13"/>
      <c r="K7879" s="13"/>
      <c r="M7879" s="13"/>
      <c r="N7879" s="13"/>
    </row>
    <row r="7880" spans="1:14" ht="15.75" customHeight="1">
      <c r="A7880" s="2"/>
      <c r="B7880" s="2"/>
      <c r="C7880" s="2"/>
      <c r="G7880" s="13"/>
      <c r="I7880" s="13"/>
      <c r="J7880" s="13"/>
      <c r="K7880" s="13"/>
      <c r="M7880" s="13"/>
      <c r="N7880" s="13"/>
    </row>
    <row r="7881" spans="1:14" ht="15.75" customHeight="1">
      <c r="A7881" s="2"/>
      <c r="B7881" s="2"/>
      <c r="C7881" s="2"/>
      <c r="G7881" s="13"/>
      <c r="I7881" s="13"/>
      <c r="J7881" s="13"/>
      <c r="K7881" s="13"/>
      <c r="M7881" s="13"/>
      <c r="N7881" s="13"/>
    </row>
    <row r="7882" spans="1:14" ht="15.75" customHeight="1">
      <c r="A7882" s="2"/>
      <c r="B7882" s="2"/>
      <c r="C7882" s="2"/>
      <c r="G7882" s="13"/>
      <c r="I7882" s="13"/>
      <c r="J7882" s="13"/>
      <c r="K7882" s="13"/>
      <c r="M7882" s="13"/>
      <c r="N7882" s="13"/>
    </row>
    <row r="7883" spans="1:14" ht="15.75" customHeight="1">
      <c r="A7883" s="2"/>
      <c r="B7883" s="2"/>
      <c r="C7883" s="2"/>
      <c r="G7883" s="13"/>
      <c r="I7883" s="13"/>
      <c r="J7883" s="13"/>
      <c r="K7883" s="13"/>
      <c r="M7883" s="13"/>
      <c r="N7883" s="13"/>
    </row>
    <row r="7884" spans="1:14" ht="15.75" customHeight="1">
      <c r="A7884" s="2"/>
      <c r="B7884" s="2"/>
      <c r="C7884" s="2"/>
      <c r="G7884" s="13"/>
      <c r="I7884" s="13"/>
      <c r="J7884" s="13"/>
      <c r="K7884" s="13"/>
      <c r="M7884" s="13"/>
      <c r="N7884" s="13"/>
    </row>
    <row r="7885" spans="1:14" ht="15.75" customHeight="1">
      <c r="A7885" s="2"/>
      <c r="B7885" s="2"/>
      <c r="C7885" s="2"/>
      <c r="G7885" s="13"/>
      <c r="I7885" s="13"/>
      <c r="J7885" s="13"/>
      <c r="K7885" s="13"/>
      <c r="M7885" s="13"/>
      <c r="N7885" s="13"/>
    </row>
    <row r="7886" spans="1:14" ht="15.75" customHeight="1">
      <c r="A7886" s="2"/>
      <c r="B7886" s="2"/>
      <c r="C7886" s="2"/>
      <c r="G7886" s="13"/>
      <c r="I7886" s="13"/>
      <c r="J7886" s="13"/>
      <c r="K7886" s="13"/>
      <c r="M7886" s="13"/>
      <c r="N7886" s="13"/>
    </row>
    <row r="7887" spans="1:14" ht="15.75" customHeight="1">
      <c r="A7887" s="2"/>
      <c r="B7887" s="2"/>
      <c r="C7887" s="2"/>
      <c r="G7887" s="13"/>
      <c r="I7887" s="13"/>
      <c r="J7887" s="13"/>
      <c r="K7887" s="13"/>
      <c r="M7887" s="13"/>
      <c r="N7887" s="13"/>
    </row>
    <row r="7888" spans="1:14" ht="15.75" customHeight="1">
      <c r="A7888" s="2"/>
      <c r="B7888" s="2"/>
      <c r="C7888" s="2"/>
      <c r="G7888" s="13"/>
      <c r="I7888" s="13"/>
      <c r="J7888" s="13"/>
      <c r="K7888" s="13"/>
      <c r="M7888" s="13"/>
      <c r="N7888" s="13"/>
    </row>
    <row r="7889" spans="1:14" ht="15.75" customHeight="1">
      <c r="A7889" s="2"/>
      <c r="B7889" s="2"/>
      <c r="C7889" s="2"/>
      <c r="G7889" s="13"/>
      <c r="I7889" s="13"/>
      <c r="J7889" s="13"/>
      <c r="K7889" s="13"/>
      <c r="M7889" s="13"/>
      <c r="N7889" s="13"/>
    </row>
    <row r="7890" spans="1:14" ht="15.75" customHeight="1">
      <c r="A7890" s="2"/>
      <c r="B7890" s="2"/>
      <c r="C7890" s="2"/>
      <c r="G7890" s="13"/>
      <c r="I7890" s="13"/>
      <c r="J7890" s="13"/>
      <c r="K7890" s="13"/>
      <c r="M7890" s="13"/>
      <c r="N7890" s="13"/>
    </row>
    <row r="7891" spans="1:14" ht="15.75" customHeight="1">
      <c r="A7891" s="2"/>
      <c r="B7891" s="2"/>
      <c r="C7891" s="2"/>
      <c r="G7891" s="13"/>
      <c r="I7891" s="13"/>
      <c r="J7891" s="13"/>
      <c r="K7891" s="13"/>
      <c r="M7891" s="13"/>
      <c r="N7891" s="13"/>
    </row>
    <row r="7892" spans="1:14" ht="15.75" customHeight="1">
      <c r="A7892" s="2"/>
      <c r="B7892" s="2"/>
      <c r="C7892" s="2"/>
      <c r="G7892" s="13"/>
      <c r="I7892" s="13"/>
      <c r="J7892" s="13"/>
      <c r="K7892" s="13"/>
      <c r="M7892" s="13"/>
      <c r="N7892" s="13"/>
    </row>
    <row r="7893" spans="1:14" ht="15.75" customHeight="1">
      <c r="A7893" s="2"/>
      <c r="B7893" s="2"/>
      <c r="C7893" s="2"/>
      <c r="G7893" s="13"/>
      <c r="I7893" s="13"/>
      <c r="J7893" s="13"/>
      <c r="K7893" s="13"/>
      <c r="M7893" s="13"/>
      <c r="N7893" s="13"/>
    </row>
    <row r="7894" spans="1:14" ht="15.75" customHeight="1">
      <c r="A7894" s="2"/>
      <c r="B7894" s="2"/>
      <c r="C7894" s="2"/>
      <c r="G7894" s="13"/>
      <c r="I7894" s="13"/>
      <c r="J7894" s="13"/>
      <c r="K7894" s="13"/>
      <c r="M7894" s="13"/>
      <c r="N7894" s="13"/>
    </row>
    <row r="7895" spans="1:14" ht="15.75" customHeight="1">
      <c r="A7895" s="2"/>
      <c r="B7895" s="2"/>
      <c r="C7895" s="2"/>
      <c r="G7895" s="13"/>
      <c r="I7895" s="13"/>
      <c r="J7895" s="13"/>
      <c r="K7895" s="13"/>
      <c r="M7895" s="13"/>
      <c r="N7895" s="13"/>
    </row>
    <row r="7896" spans="1:14" ht="15.75" customHeight="1">
      <c r="A7896" s="2"/>
      <c r="B7896" s="2"/>
      <c r="C7896" s="2"/>
      <c r="G7896" s="13"/>
      <c r="I7896" s="13"/>
      <c r="J7896" s="13"/>
      <c r="K7896" s="13"/>
      <c r="M7896" s="13"/>
      <c r="N7896" s="13"/>
    </row>
    <row r="7897" spans="1:14" ht="15.75" customHeight="1">
      <c r="A7897" s="2"/>
      <c r="B7897" s="2"/>
      <c r="C7897" s="2"/>
      <c r="G7897" s="13"/>
      <c r="I7897" s="13"/>
      <c r="J7897" s="13"/>
      <c r="K7897" s="13"/>
      <c r="M7897" s="13"/>
      <c r="N7897" s="13"/>
    </row>
    <row r="7898" spans="1:14" ht="15.75" customHeight="1">
      <c r="A7898" s="2"/>
      <c r="B7898" s="2"/>
      <c r="C7898" s="2"/>
      <c r="G7898" s="13"/>
      <c r="I7898" s="13"/>
      <c r="J7898" s="13"/>
      <c r="K7898" s="13"/>
      <c r="M7898" s="13"/>
      <c r="N7898" s="13"/>
    </row>
    <row r="7899" spans="1:14" ht="15.75" customHeight="1">
      <c r="A7899" s="2"/>
      <c r="B7899" s="2"/>
      <c r="C7899" s="2"/>
      <c r="G7899" s="13"/>
      <c r="I7899" s="13"/>
      <c r="J7899" s="13"/>
      <c r="K7899" s="13"/>
      <c r="M7899" s="13"/>
      <c r="N7899" s="13"/>
    </row>
    <row r="7900" spans="1:14" ht="15.75" customHeight="1">
      <c r="A7900" s="2"/>
      <c r="B7900" s="2"/>
      <c r="C7900" s="2"/>
      <c r="G7900" s="13"/>
      <c r="I7900" s="13"/>
      <c r="J7900" s="13"/>
      <c r="K7900" s="13"/>
      <c r="M7900" s="13"/>
      <c r="N7900" s="13"/>
    </row>
    <row r="7901" spans="1:14" ht="15.75" customHeight="1">
      <c r="A7901" s="2"/>
      <c r="B7901" s="2"/>
      <c r="C7901" s="2"/>
      <c r="G7901" s="13"/>
      <c r="I7901" s="13"/>
      <c r="J7901" s="13"/>
      <c r="K7901" s="13"/>
      <c r="M7901" s="13"/>
      <c r="N7901" s="13"/>
    </row>
    <row r="7902" spans="1:14" ht="15.75" customHeight="1">
      <c r="A7902" s="2"/>
      <c r="B7902" s="2"/>
      <c r="C7902" s="2"/>
      <c r="G7902" s="13"/>
      <c r="I7902" s="13"/>
      <c r="J7902" s="13"/>
      <c r="K7902" s="13"/>
      <c r="M7902" s="13"/>
      <c r="N7902" s="13"/>
    </row>
    <row r="7903" spans="1:14" ht="15.75" customHeight="1">
      <c r="A7903" s="2"/>
      <c r="B7903" s="2"/>
      <c r="C7903" s="2"/>
      <c r="G7903" s="13"/>
      <c r="I7903" s="13"/>
      <c r="J7903" s="13"/>
      <c r="K7903" s="13"/>
      <c r="M7903" s="13"/>
      <c r="N7903" s="13"/>
    </row>
    <row r="7904" spans="1:14" ht="15.75" customHeight="1">
      <c r="A7904" s="2"/>
      <c r="B7904" s="2"/>
      <c r="C7904" s="2"/>
      <c r="G7904" s="13"/>
      <c r="I7904" s="13"/>
      <c r="J7904" s="13"/>
      <c r="K7904" s="13"/>
      <c r="M7904" s="13"/>
      <c r="N7904" s="13"/>
    </row>
    <row r="7905" spans="1:14" ht="15.75" customHeight="1">
      <c r="A7905" s="2"/>
      <c r="B7905" s="2"/>
      <c r="C7905" s="2"/>
      <c r="G7905" s="13"/>
      <c r="I7905" s="13"/>
      <c r="J7905" s="13"/>
      <c r="K7905" s="13"/>
      <c r="M7905" s="13"/>
      <c r="N7905" s="13"/>
    </row>
    <row r="7906" spans="1:14" ht="15.75" customHeight="1">
      <c r="A7906" s="2"/>
      <c r="B7906" s="2"/>
      <c r="C7906" s="2"/>
      <c r="G7906" s="13"/>
      <c r="I7906" s="13"/>
      <c r="J7906" s="13"/>
      <c r="K7906" s="13"/>
      <c r="M7906" s="13"/>
      <c r="N7906" s="13"/>
    </row>
    <row r="7907" spans="1:14" ht="15.75" customHeight="1">
      <c r="A7907" s="2"/>
      <c r="B7907" s="2"/>
      <c r="C7907" s="2"/>
      <c r="G7907" s="13"/>
      <c r="I7907" s="13"/>
      <c r="J7907" s="13"/>
      <c r="K7907" s="13"/>
      <c r="M7907" s="13"/>
      <c r="N7907" s="13"/>
    </row>
    <row r="7908" spans="1:14" ht="15.75" customHeight="1">
      <c r="A7908" s="2"/>
      <c r="B7908" s="2"/>
      <c r="C7908" s="2"/>
      <c r="G7908" s="13"/>
      <c r="I7908" s="13"/>
      <c r="J7908" s="13"/>
      <c r="K7908" s="13"/>
      <c r="M7908" s="13"/>
      <c r="N7908" s="13"/>
    </row>
    <row r="7909" spans="1:14" ht="15.75" customHeight="1">
      <c r="A7909" s="2"/>
      <c r="B7909" s="2"/>
      <c r="C7909" s="2"/>
      <c r="G7909" s="13"/>
      <c r="I7909" s="13"/>
      <c r="J7909" s="13"/>
      <c r="K7909" s="13"/>
      <c r="M7909" s="13"/>
      <c r="N7909" s="13"/>
    </row>
    <row r="7910" spans="1:14" ht="15.75" customHeight="1">
      <c r="A7910" s="2"/>
      <c r="B7910" s="2"/>
      <c r="C7910" s="2"/>
      <c r="G7910" s="13"/>
      <c r="I7910" s="13"/>
      <c r="J7910" s="13"/>
      <c r="K7910" s="13"/>
      <c r="M7910" s="13"/>
      <c r="N7910" s="13"/>
    </row>
    <row r="7911" spans="1:14" ht="15.75" customHeight="1">
      <c r="A7911" s="2"/>
      <c r="B7911" s="2"/>
      <c r="C7911" s="2"/>
      <c r="G7911" s="13"/>
      <c r="I7911" s="13"/>
      <c r="J7911" s="13"/>
      <c r="K7911" s="13"/>
      <c r="M7911" s="13"/>
      <c r="N7911" s="13"/>
    </row>
    <row r="7912" spans="1:14" ht="15.75" customHeight="1">
      <c r="A7912" s="2"/>
      <c r="B7912" s="2"/>
      <c r="C7912" s="2"/>
      <c r="G7912" s="13"/>
      <c r="I7912" s="13"/>
      <c r="J7912" s="13"/>
      <c r="K7912" s="13"/>
      <c r="M7912" s="13"/>
      <c r="N7912" s="13"/>
    </row>
    <row r="7913" spans="1:14" ht="15.75" customHeight="1">
      <c r="A7913" s="2"/>
      <c r="B7913" s="2"/>
      <c r="C7913" s="2"/>
      <c r="G7913" s="13"/>
      <c r="I7913" s="13"/>
      <c r="J7913" s="13"/>
      <c r="K7913" s="13"/>
      <c r="M7913" s="13"/>
      <c r="N7913" s="13"/>
    </row>
    <row r="7914" spans="1:14" ht="15.75" customHeight="1">
      <c r="A7914" s="2"/>
      <c r="B7914" s="2"/>
      <c r="C7914" s="2"/>
      <c r="G7914" s="13"/>
      <c r="I7914" s="13"/>
      <c r="J7914" s="13"/>
      <c r="K7914" s="13"/>
      <c r="M7914" s="13"/>
      <c r="N7914" s="13"/>
    </row>
    <row r="7915" spans="1:14" ht="15.75" customHeight="1">
      <c r="A7915" s="2"/>
      <c r="B7915" s="2"/>
      <c r="C7915" s="2"/>
      <c r="G7915" s="13"/>
      <c r="I7915" s="13"/>
      <c r="J7915" s="13"/>
      <c r="K7915" s="13"/>
      <c r="M7915" s="13"/>
      <c r="N7915" s="13"/>
    </row>
    <row r="7916" spans="1:14" ht="15.75" customHeight="1">
      <c r="A7916" s="2"/>
      <c r="B7916" s="2"/>
      <c r="C7916" s="2"/>
      <c r="G7916" s="13"/>
      <c r="I7916" s="13"/>
      <c r="J7916" s="13"/>
      <c r="K7916" s="13"/>
      <c r="M7916" s="13"/>
      <c r="N7916" s="13"/>
    </row>
    <row r="7917" spans="1:14" ht="15.75" customHeight="1">
      <c r="A7917" s="2"/>
      <c r="B7917" s="2"/>
      <c r="C7917" s="2"/>
      <c r="G7917" s="13"/>
      <c r="I7917" s="13"/>
      <c r="J7917" s="13"/>
      <c r="K7917" s="13"/>
      <c r="M7917" s="13"/>
      <c r="N7917" s="13"/>
    </row>
    <row r="7918" spans="1:14" ht="15.75" customHeight="1">
      <c r="A7918" s="2"/>
      <c r="B7918" s="2"/>
      <c r="C7918" s="2"/>
      <c r="G7918" s="13"/>
      <c r="I7918" s="13"/>
      <c r="J7918" s="13"/>
      <c r="K7918" s="13"/>
      <c r="M7918" s="13"/>
      <c r="N7918" s="13"/>
    </row>
    <row r="7919" spans="1:14" ht="15.75" customHeight="1">
      <c r="A7919" s="2"/>
      <c r="B7919" s="2"/>
      <c r="C7919" s="2"/>
      <c r="G7919" s="13"/>
      <c r="I7919" s="13"/>
      <c r="J7919" s="13"/>
      <c r="K7919" s="13"/>
      <c r="M7919" s="13"/>
      <c r="N7919" s="13"/>
    </row>
    <row r="7920" spans="1:14" ht="15.75" customHeight="1">
      <c r="A7920" s="2"/>
      <c r="B7920" s="2"/>
      <c r="C7920" s="2"/>
      <c r="G7920" s="13"/>
      <c r="I7920" s="13"/>
      <c r="J7920" s="13"/>
      <c r="K7920" s="13"/>
      <c r="M7920" s="13"/>
      <c r="N7920" s="13"/>
    </row>
    <row r="7921" spans="1:14" ht="15.75" customHeight="1">
      <c r="A7921" s="2"/>
      <c r="B7921" s="2"/>
      <c r="C7921" s="2"/>
      <c r="G7921" s="13"/>
      <c r="I7921" s="13"/>
      <c r="J7921" s="13"/>
      <c r="K7921" s="13"/>
      <c r="M7921" s="13"/>
      <c r="N7921" s="13"/>
    </row>
    <row r="7922" spans="1:14" ht="15.75" customHeight="1">
      <c r="A7922" s="2"/>
      <c r="B7922" s="2"/>
      <c r="C7922" s="2"/>
      <c r="G7922" s="13"/>
      <c r="I7922" s="13"/>
      <c r="J7922" s="13"/>
      <c r="K7922" s="13"/>
      <c r="M7922" s="13"/>
      <c r="N7922" s="13"/>
    </row>
    <row r="7923" spans="1:14" ht="15.75" customHeight="1">
      <c r="A7923" s="2"/>
      <c r="B7923" s="2"/>
      <c r="C7923" s="2"/>
      <c r="G7923" s="13"/>
      <c r="I7923" s="13"/>
      <c r="J7923" s="13"/>
      <c r="K7923" s="13"/>
      <c r="M7923" s="13"/>
      <c r="N7923" s="13"/>
    </row>
    <row r="7924" spans="1:14" ht="15.75" customHeight="1">
      <c r="A7924" s="2"/>
      <c r="B7924" s="2"/>
      <c r="C7924" s="2"/>
      <c r="G7924" s="13"/>
      <c r="I7924" s="13"/>
      <c r="J7924" s="13"/>
      <c r="K7924" s="13"/>
      <c r="M7924" s="13"/>
      <c r="N7924" s="13"/>
    </row>
    <row r="7925" spans="1:14" ht="15.75" customHeight="1">
      <c r="A7925" s="2"/>
      <c r="B7925" s="2"/>
      <c r="C7925" s="2"/>
      <c r="G7925" s="13"/>
      <c r="I7925" s="13"/>
      <c r="J7925" s="13"/>
      <c r="K7925" s="13"/>
      <c r="M7925" s="13"/>
      <c r="N7925" s="13"/>
    </row>
    <row r="7926" spans="1:14" ht="15.75" customHeight="1">
      <c r="A7926" s="2"/>
      <c r="B7926" s="2"/>
      <c r="C7926" s="2"/>
      <c r="G7926" s="13"/>
      <c r="I7926" s="13"/>
      <c r="J7926" s="13"/>
      <c r="K7926" s="13"/>
      <c r="M7926" s="13"/>
      <c r="N7926" s="13"/>
    </row>
    <row r="7927" spans="1:14" ht="15.75" customHeight="1">
      <c r="A7927" s="2"/>
      <c r="B7927" s="2"/>
      <c r="C7927" s="2"/>
      <c r="G7927" s="13"/>
      <c r="I7927" s="13"/>
      <c r="J7927" s="13"/>
      <c r="K7927" s="13"/>
      <c r="M7927" s="13"/>
      <c r="N7927" s="13"/>
    </row>
    <row r="7928" spans="1:14" ht="15.75" customHeight="1">
      <c r="A7928" s="2"/>
      <c r="B7928" s="2"/>
      <c r="C7928" s="2"/>
      <c r="G7928" s="13"/>
      <c r="I7928" s="13"/>
      <c r="J7928" s="13"/>
      <c r="K7928" s="13"/>
      <c r="M7928" s="13"/>
      <c r="N7928" s="13"/>
    </row>
    <row r="7929" spans="1:14" ht="15.75" customHeight="1">
      <c r="A7929" s="2"/>
      <c r="B7929" s="2"/>
      <c r="C7929" s="2"/>
      <c r="G7929" s="13"/>
      <c r="I7929" s="13"/>
      <c r="J7929" s="13"/>
      <c r="K7929" s="13"/>
      <c r="M7929" s="13"/>
      <c r="N7929" s="13"/>
    </row>
    <row r="7930" spans="1:14" ht="15.75" customHeight="1">
      <c r="A7930" s="2"/>
      <c r="B7930" s="2"/>
      <c r="C7930" s="2"/>
      <c r="G7930" s="13"/>
      <c r="I7930" s="13"/>
      <c r="J7930" s="13"/>
      <c r="K7930" s="13"/>
      <c r="M7930" s="13"/>
      <c r="N7930" s="13"/>
    </row>
    <row r="7931" spans="1:14" ht="15.75" customHeight="1">
      <c r="A7931" s="2"/>
      <c r="B7931" s="2"/>
      <c r="C7931" s="2"/>
      <c r="G7931" s="13"/>
      <c r="I7931" s="13"/>
      <c r="J7931" s="13"/>
      <c r="K7931" s="13"/>
      <c r="M7931" s="13"/>
      <c r="N7931" s="13"/>
    </row>
    <row r="7932" spans="1:14" ht="15.75" customHeight="1">
      <c r="A7932" s="2"/>
      <c r="B7932" s="2"/>
      <c r="C7932" s="2"/>
      <c r="G7932" s="13"/>
      <c r="I7932" s="13"/>
      <c r="J7932" s="13"/>
      <c r="K7932" s="13"/>
      <c r="M7932" s="13"/>
      <c r="N7932" s="13"/>
    </row>
    <row r="7933" spans="1:14" ht="15.75" customHeight="1">
      <c r="A7933" s="2"/>
      <c r="B7933" s="2"/>
      <c r="C7933" s="2"/>
      <c r="G7933" s="13"/>
      <c r="I7933" s="13"/>
      <c r="J7933" s="13"/>
      <c r="K7933" s="13"/>
      <c r="M7933" s="13"/>
      <c r="N7933" s="13"/>
    </row>
    <row r="7934" spans="1:14" ht="15.75" customHeight="1">
      <c r="A7934" s="2"/>
      <c r="B7934" s="2"/>
      <c r="C7934" s="2"/>
      <c r="G7934" s="13"/>
      <c r="I7934" s="13"/>
      <c r="J7934" s="13"/>
      <c r="K7934" s="13"/>
      <c r="M7934" s="13"/>
      <c r="N7934" s="13"/>
    </row>
    <row r="7935" spans="1:14" ht="15.75" customHeight="1">
      <c r="A7935" s="2"/>
      <c r="B7935" s="2"/>
      <c r="C7935" s="2"/>
      <c r="G7935" s="13"/>
      <c r="I7935" s="13"/>
      <c r="J7935" s="13"/>
      <c r="K7935" s="13"/>
      <c r="M7935" s="13"/>
      <c r="N7935" s="13"/>
    </row>
    <row r="7936" spans="1:14" ht="15.75" customHeight="1">
      <c r="A7936" s="2"/>
      <c r="B7936" s="2"/>
      <c r="C7936" s="2"/>
      <c r="G7936" s="13"/>
      <c r="I7936" s="13"/>
      <c r="J7936" s="13"/>
      <c r="K7936" s="13"/>
      <c r="M7936" s="13"/>
      <c r="N7936" s="13"/>
    </row>
    <row r="7937" spans="1:14" ht="15.75" customHeight="1">
      <c r="A7937" s="2"/>
      <c r="B7937" s="2"/>
      <c r="C7937" s="2"/>
      <c r="G7937" s="13"/>
      <c r="I7937" s="13"/>
      <c r="J7937" s="13"/>
      <c r="K7937" s="13"/>
      <c r="M7937" s="13"/>
      <c r="N7937" s="13"/>
    </row>
    <row r="7938" spans="1:14" ht="15.75" customHeight="1">
      <c r="A7938" s="2"/>
      <c r="B7938" s="2"/>
      <c r="C7938" s="2"/>
      <c r="G7938" s="13"/>
      <c r="I7938" s="13"/>
      <c r="J7938" s="13"/>
      <c r="K7938" s="13"/>
      <c r="M7938" s="13"/>
      <c r="N7938" s="13"/>
    </row>
    <row r="7939" spans="1:14" ht="15.75" customHeight="1">
      <c r="A7939" s="2"/>
      <c r="B7939" s="2"/>
      <c r="C7939" s="2"/>
      <c r="G7939" s="13"/>
      <c r="I7939" s="13"/>
      <c r="J7939" s="13"/>
      <c r="K7939" s="13"/>
      <c r="M7939" s="13"/>
      <c r="N7939" s="13"/>
    </row>
    <row r="7940" spans="1:14" ht="15.75" customHeight="1">
      <c r="A7940" s="2"/>
      <c r="B7940" s="2"/>
      <c r="C7940" s="2"/>
      <c r="G7940" s="13"/>
      <c r="I7940" s="13"/>
      <c r="J7940" s="13"/>
      <c r="K7940" s="13"/>
      <c r="M7940" s="13"/>
      <c r="N7940" s="13"/>
    </row>
    <row r="7941" spans="1:14" ht="15.75" customHeight="1">
      <c r="A7941" s="2"/>
      <c r="B7941" s="2"/>
      <c r="C7941" s="2"/>
      <c r="G7941" s="13"/>
      <c r="I7941" s="13"/>
      <c r="J7941" s="13"/>
      <c r="K7941" s="13"/>
      <c r="M7941" s="13"/>
      <c r="N7941" s="13"/>
    </row>
    <row r="7942" spans="1:14" ht="15.75" customHeight="1">
      <c r="A7942" s="2"/>
      <c r="B7942" s="2"/>
      <c r="C7942" s="2"/>
      <c r="G7942" s="13"/>
      <c r="I7942" s="13"/>
      <c r="J7942" s="13"/>
      <c r="K7942" s="13"/>
      <c r="M7942" s="13"/>
      <c r="N7942" s="13"/>
    </row>
    <row r="7943" spans="1:14" ht="15.75" customHeight="1">
      <c r="A7943" s="2"/>
      <c r="B7943" s="2"/>
      <c r="C7943" s="2"/>
      <c r="G7943" s="13"/>
      <c r="I7943" s="13"/>
      <c r="J7943" s="13"/>
      <c r="K7943" s="13"/>
      <c r="M7943" s="13"/>
      <c r="N7943" s="13"/>
    </row>
    <row r="7944" spans="1:14" ht="15.75" customHeight="1">
      <c r="A7944" s="2"/>
      <c r="B7944" s="2"/>
      <c r="C7944" s="2"/>
      <c r="G7944" s="13"/>
      <c r="I7944" s="13"/>
      <c r="J7944" s="13"/>
      <c r="K7944" s="13"/>
      <c r="M7944" s="13"/>
      <c r="N7944" s="13"/>
    </row>
    <row r="7945" spans="1:14" ht="15.75" customHeight="1">
      <c r="A7945" s="2"/>
      <c r="B7945" s="2"/>
      <c r="C7945" s="2"/>
      <c r="G7945" s="13"/>
      <c r="I7945" s="13"/>
      <c r="J7945" s="13"/>
      <c r="K7945" s="13"/>
      <c r="M7945" s="13"/>
      <c r="N7945" s="13"/>
    </row>
    <row r="7946" spans="1:14" ht="15.75" customHeight="1">
      <c r="A7946" s="2"/>
      <c r="B7946" s="2"/>
      <c r="C7946" s="2"/>
      <c r="G7946" s="13"/>
      <c r="I7946" s="13"/>
      <c r="J7946" s="13"/>
      <c r="K7946" s="13"/>
      <c r="M7946" s="13"/>
      <c r="N7946" s="13"/>
    </row>
    <row r="7947" spans="1:14" ht="15.75" customHeight="1">
      <c r="A7947" s="2"/>
      <c r="B7947" s="2"/>
      <c r="C7947" s="2"/>
      <c r="G7947" s="13"/>
      <c r="I7947" s="13"/>
      <c r="J7947" s="13"/>
      <c r="K7947" s="13"/>
      <c r="M7947" s="13"/>
      <c r="N7947" s="13"/>
    </row>
    <row r="7948" spans="1:14" ht="15.75" customHeight="1">
      <c r="A7948" s="2"/>
      <c r="B7948" s="2"/>
      <c r="C7948" s="2"/>
      <c r="G7948" s="13"/>
      <c r="I7948" s="13"/>
      <c r="J7948" s="13"/>
      <c r="K7948" s="13"/>
      <c r="M7948" s="13"/>
      <c r="N7948" s="13"/>
    </row>
    <row r="7949" spans="1:14" ht="15.75" customHeight="1">
      <c r="A7949" s="2"/>
      <c r="B7949" s="2"/>
      <c r="C7949" s="2"/>
      <c r="G7949" s="13"/>
      <c r="I7949" s="13"/>
      <c r="J7949" s="13"/>
      <c r="K7949" s="13"/>
      <c r="M7949" s="13"/>
      <c r="N7949" s="13"/>
    </row>
    <row r="7950" spans="1:14" ht="15.75" customHeight="1">
      <c r="A7950" s="2"/>
      <c r="B7950" s="2"/>
      <c r="C7950" s="2"/>
      <c r="G7950" s="13"/>
      <c r="I7950" s="13"/>
      <c r="J7950" s="13"/>
      <c r="K7950" s="13"/>
      <c r="M7950" s="13"/>
      <c r="N7950" s="13"/>
    </row>
    <row r="7951" spans="1:14" ht="15.75" customHeight="1">
      <c r="A7951" s="2"/>
      <c r="B7951" s="2"/>
      <c r="C7951" s="2"/>
      <c r="G7951" s="13"/>
      <c r="I7951" s="13"/>
      <c r="J7951" s="13"/>
      <c r="K7951" s="13"/>
      <c r="M7951" s="13"/>
      <c r="N7951" s="13"/>
    </row>
    <row r="7952" spans="1:14" ht="15.75" customHeight="1">
      <c r="A7952" s="2"/>
      <c r="B7952" s="2"/>
      <c r="C7952" s="2"/>
      <c r="G7952" s="13"/>
      <c r="I7952" s="13"/>
      <c r="J7952" s="13"/>
      <c r="K7952" s="13"/>
      <c r="M7952" s="13"/>
      <c r="N7952" s="13"/>
    </row>
    <row r="7953" spans="1:14" ht="15.75" customHeight="1">
      <c r="A7953" s="2"/>
      <c r="B7953" s="2"/>
      <c r="C7953" s="2"/>
      <c r="G7953" s="13"/>
      <c r="I7953" s="13"/>
      <c r="J7953" s="13"/>
      <c r="K7953" s="13"/>
      <c r="M7953" s="13"/>
      <c r="N7953" s="13"/>
    </row>
    <row r="7954" spans="1:14" ht="15.75" customHeight="1">
      <c r="A7954" s="2"/>
      <c r="B7954" s="2"/>
      <c r="C7954" s="2"/>
      <c r="G7954" s="13"/>
      <c r="I7954" s="13"/>
      <c r="J7954" s="13"/>
      <c r="K7954" s="13"/>
      <c r="M7954" s="13"/>
      <c r="N7954" s="13"/>
    </row>
    <row r="7955" spans="1:14" ht="15.75" customHeight="1">
      <c r="A7955" s="2"/>
      <c r="B7955" s="2"/>
      <c r="C7955" s="2"/>
      <c r="G7955" s="13"/>
      <c r="I7955" s="13"/>
      <c r="J7955" s="13"/>
      <c r="K7955" s="13"/>
      <c r="M7955" s="13"/>
      <c r="N7955" s="13"/>
    </row>
    <row r="7956" spans="1:14" ht="15.75" customHeight="1">
      <c r="A7956" s="2"/>
      <c r="B7956" s="2"/>
      <c r="C7956" s="2"/>
      <c r="G7956" s="13"/>
      <c r="I7956" s="13"/>
      <c r="J7956" s="13"/>
      <c r="K7956" s="13"/>
      <c r="M7956" s="13"/>
      <c r="N7956" s="13"/>
    </row>
    <row r="7957" spans="1:14" ht="15.75" customHeight="1">
      <c r="A7957" s="2"/>
      <c r="B7957" s="2"/>
      <c r="C7957" s="2"/>
      <c r="G7957" s="13"/>
      <c r="I7957" s="13"/>
      <c r="J7957" s="13"/>
      <c r="K7957" s="13"/>
      <c r="M7957" s="13"/>
      <c r="N7957" s="13"/>
    </row>
    <row r="7958" spans="1:14" ht="15.75" customHeight="1">
      <c r="A7958" s="2"/>
      <c r="B7958" s="2"/>
      <c r="C7958" s="2"/>
      <c r="G7958" s="13"/>
      <c r="I7958" s="13"/>
      <c r="J7958" s="13"/>
      <c r="K7958" s="13"/>
      <c r="M7958" s="13"/>
      <c r="N7958" s="13"/>
    </row>
    <row r="7959" spans="1:14" ht="15.75" customHeight="1">
      <c r="A7959" s="2"/>
      <c r="B7959" s="2"/>
      <c r="C7959" s="2"/>
      <c r="G7959" s="13"/>
      <c r="I7959" s="13"/>
      <c r="J7959" s="13"/>
      <c r="K7959" s="13"/>
      <c r="M7959" s="13"/>
      <c r="N7959" s="13"/>
    </row>
    <row r="7960" spans="1:14" ht="15.75" customHeight="1">
      <c r="A7960" s="2"/>
      <c r="B7960" s="2"/>
      <c r="C7960" s="2"/>
      <c r="G7960" s="13"/>
      <c r="I7960" s="13"/>
      <c r="J7960" s="13"/>
      <c r="K7960" s="13"/>
      <c r="M7960" s="13"/>
      <c r="N7960" s="13"/>
    </row>
    <row r="7961" spans="1:14" ht="15.75" customHeight="1">
      <c r="A7961" s="2"/>
      <c r="B7961" s="2"/>
      <c r="C7961" s="2"/>
      <c r="G7961" s="13"/>
      <c r="I7961" s="13"/>
      <c r="J7961" s="13"/>
      <c r="K7961" s="13"/>
      <c r="M7961" s="13"/>
      <c r="N7961" s="13"/>
    </row>
    <row r="7962" spans="1:14" ht="15.75" customHeight="1">
      <c r="A7962" s="2"/>
      <c r="B7962" s="2"/>
      <c r="C7962" s="2"/>
      <c r="G7962" s="13"/>
      <c r="I7962" s="13"/>
      <c r="J7962" s="13"/>
      <c r="K7962" s="13"/>
      <c r="M7962" s="13"/>
      <c r="N7962" s="13"/>
    </row>
    <row r="7963" spans="1:14" ht="15.75" customHeight="1">
      <c r="A7963" s="2"/>
      <c r="B7963" s="2"/>
      <c r="C7963" s="2"/>
      <c r="G7963" s="13"/>
      <c r="I7963" s="13"/>
      <c r="J7963" s="13"/>
      <c r="K7963" s="13"/>
      <c r="M7963" s="13"/>
      <c r="N7963" s="13"/>
    </row>
    <row r="7964" spans="1:14" ht="15.75" customHeight="1">
      <c r="A7964" s="2"/>
      <c r="B7964" s="2"/>
      <c r="C7964" s="2"/>
      <c r="G7964" s="13"/>
      <c r="I7964" s="13"/>
      <c r="J7964" s="13"/>
      <c r="K7964" s="13"/>
      <c r="M7964" s="13"/>
      <c r="N7964" s="13"/>
    </row>
    <row r="7965" spans="1:14" ht="15.75" customHeight="1">
      <c r="A7965" s="2"/>
      <c r="B7965" s="2"/>
      <c r="C7965" s="2"/>
      <c r="G7965" s="13"/>
      <c r="I7965" s="13"/>
      <c r="J7965" s="13"/>
      <c r="K7965" s="13"/>
      <c r="M7965" s="13"/>
      <c r="N7965" s="13"/>
    </row>
    <row r="7966" spans="1:14" ht="15.75" customHeight="1">
      <c r="A7966" s="2"/>
      <c r="B7966" s="2"/>
      <c r="C7966" s="2"/>
      <c r="G7966" s="13"/>
      <c r="I7966" s="13"/>
      <c r="J7966" s="13"/>
      <c r="K7966" s="13"/>
      <c r="M7966" s="13"/>
      <c r="N7966" s="13"/>
    </row>
    <row r="7967" spans="1:14" ht="15.75" customHeight="1">
      <c r="A7967" s="2"/>
      <c r="B7967" s="2"/>
      <c r="C7967" s="2"/>
      <c r="G7967" s="13"/>
      <c r="I7967" s="13"/>
      <c r="J7967" s="13"/>
      <c r="K7967" s="13"/>
      <c r="M7967" s="13"/>
      <c r="N7967" s="13"/>
    </row>
    <row r="7968" spans="1:14" ht="15.75" customHeight="1">
      <c r="A7968" s="2"/>
      <c r="B7968" s="2"/>
      <c r="C7968" s="2"/>
      <c r="G7968" s="13"/>
      <c r="I7968" s="13"/>
      <c r="J7968" s="13"/>
      <c r="K7968" s="13"/>
      <c r="M7968" s="13"/>
      <c r="N7968" s="13"/>
    </row>
    <row r="7969" spans="1:14" ht="15.75" customHeight="1">
      <c r="A7969" s="2"/>
      <c r="B7969" s="2"/>
      <c r="C7969" s="2"/>
      <c r="G7969" s="13"/>
      <c r="I7969" s="13"/>
      <c r="J7969" s="13"/>
      <c r="K7969" s="13"/>
      <c r="M7969" s="13"/>
      <c r="N7969" s="13"/>
    </row>
    <row r="7970" spans="1:14" ht="15.75" customHeight="1">
      <c r="A7970" s="2"/>
      <c r="B7970" s="2"/>
      <c r="C7970" s="2"/>
      <c r="G7970" s="13"/>
      <c r="I7970" s="13"/>
      <c r="J7970" s="13"/>
      <c r="K7970" s="13"/>
      <c r="M7970" s="13"/>
      <c r="N7970" s="13"/>
    </row>
    <row r="7971" spans="1:14" ht="15.75" customHeight="1">
      <c r="A7971" s="2"/>
      <c r="B7971" s="2"/>
      <c r="C7971" s="2"/>
      <c r="G7971" s="13"/>
      <c r="I7971" s="13"/>
      <c r="J7971" s="13"/>
      <c r="K7971" s="13"/>
      <c r="M7971" s="13"/>
      <c r="N7971" s="13"/>
    </row>
    <row r="7972" spans="1:14" ht="15.75" customHeight="1">
      <c r="A7972" s="2"/>
      <c r="B7972" s="2"/>
      <c r="C7972" s="2"/>
      <c r="G7972" s="13"/>
      <c r="I7972" s="13"/>
      <c r="J7972" s="13"/>
      <c r="K7972" s="13"/>
      <c r="M7972" s="13"/>
      <c r="N7972" s="13"/>
    </row>
    <row r="7973" spans="1:14" ht="15.75" customHeight="1">
      <c r="A7973" s="2"/>
      <c r="B7973" s="2"/>
      <c r="C7973" s="2"/>
      <c r="G7973" s="13"/>
      <c r="I7973" s="13"/>
      <c r="J7973" s="13"/>
      <c r="K7973" s="13"/>
      <c r="M7973" s="13"/>
      <c r="N7973" s="13"/>
    </row>
    <row r="7974" spans="1:14" ht="15.75" customHeight="1">
      <c r="A7974" s="2"/>
      <c r="B7974" s="2"/>
      <c r="C7974" s="2"/>
      <c r="G7974" s="13"/>
      <c r="I7974" s="13"/>
      <c r="J7974" s="13"/>
      <c r="K7974" s="13"/>
      <c r="M7974" s="13"/>
      <c r="N7974" s="13"/>
    </row>
    <row r="7975" spans="1:14" ht="15.75" customHeight="1">
      <c r="A7975" s="2"/>
      <c r="B7975" s="2"/>
      <c r="C7975" s="2"/>
      <c r="G7975" s="13"/>
      <c r="I7975" s="13"/>
      <c r="J7975" s="13"/>
      <c r="K7975" s="13"/>
      <c r="M7975" s="13"/>
      <c r="N7975" s="13"/>
    </row>
    <row r="7976" spans="1:14" ht="15.75" customHeight="1">
      <c r="A7976" s="2"/>
      <c r="B7976" s="2"/>
      <c r="C7976" s="2"/>
      <c r="G7976" s="13"/>
      <c r="I7976" s="13"/>
      <c r="J7976" s="13"/>
      <c r="K7976" s="13"/>
      <c r="M7976" s="13"/>
      <c r="N7976" s="13"/>
    </row>
    <row r="7977" spans="1:14" ht="15.75" customHeight="1">
      <c r="A7977" s="2"/>
      <c r="B7977" s="2"/>
      <c r="C7977" s="2"/>
      <c r="G7977" s="13"/>
      <c r="I7977" s="13"/>
      <c r="J7977" s="13"/>
      <c r="K7977" s="13"/>
      <c r="M7977" s="13"/>
      <c r="N7977" s="13"/>
    </row>
    <row r="7978" spans="1:14" ht="15.75" customHeight="1">
      <c r="A7978" s="2"/>
      <c r="B7978" s="2"/>
      <c r="C7978" s="2"/>
      <c r="G7978" s="13"/>
      <c r="I7978" s="13"/>
      <c r="J7978" s="13"/>
      <c r="K7978" s="13"/>
      <c r="M7978" s="13"/>
      <c r="N7978" s="13"/>
    </row>
    <row r="7979" spans="1:14" ht="15.75" customHeight="1">
      <c r="A7979" s="2"/>
      <c r="B7979" s="2"/>
      <c r="C7979" s="2"/>
      <c r="G7979" s="13"/>
      <c r="I7979" s="13"/>
      <c r="J7979" s="13"/>
      <c r="K7979" s="13"/>
      <c r="M7979" s="13"/>
      <c r="N7979" s="13"/>
    </row>
    <row r="7980" spans="1:14" ht="15.75" customHeight="1">
      <c r="A7980" s="2"/>
      <c r="B7980" s="2"/>
      <c r="C7980" s="2"/>
      <c r="G7980" s="13"/>
      <c r="I7980" s="13"/>
      <c r="J7980" s="13"/>
      <c r="K7980" s="13"/>
      <c r="M7980" s="13"/>
      <c r="N7980" s="13"/>
    </row>
    <row r="7981" spans="1:14" ht="15.75" customHeight="1">
      <c r="A7981" s="2"/>
      <c r="B7981" s="2"/>
      <c r="C7981" s="2"/>
      <c r="G7981" s="13"/>
      <c r="I7981" s="13"/>
      <c r="J7981" s="13"/>
      <c r="K7981" s="13"/>
      <c r="M7981" s="13"/>
      <c r="N7981" s="13"/>
    </row>
    <row r="7982" spans="1:14" ht="15.75" customHeight="1">
      <c r="A7982" s="2"/>
      <c r="B7982" s="2"/>
      <c r="C7982" s="2"/>
      <c r="G7982" s="13"/>
      <c r="I7982" s="13"/>
      <c r="J7982" s="13"/>
      <c r="K7982" s="13"/>
      <c r="M7982" s="13"/>
      <c r="N7982" s="13"/>
    </row>
    <row r="7983" spans="1:14" ht="15.75" customHeight="1">
      <c r="A7983" s="2"/>
      <c r="B7983" s="2"/>
      <c r="C7983" s="2"/>
      <c r="G7983" s="13"/>
      <c r="I7983" s="13"/>
      <c r="J7983" s="13"/>
      <c r="K7983" s="13"/>
      <c r="M7983" s="13"/>
      <c r="N7983" s="13"/>
    </row>
    <row r="7984" spans="1:14" ht="15.75" customHeight="1">
      <c r="A7984" s="2"/>
      <c r="B7984" s="2"/>
      <c r="C7984" s="2"/>
      <c r="G7984" s="13"/>
      <c r="I7984" s="13"/>
      <c r="J7984" s="13"/>
      <c r="K7984" s="13"/>
      <c r="M7984" s="13"/>
      <c r="N7984" s="13"/>
    </row>
    <row r="7985" spans="1:14" ht="15.75" customHeight="1">
      <c r="A7985" s="2"/>
      <c r="B7985" s="2"/>
      <c r="C7985" s="2"/>
      <c r="G7985" s="13"/>
      <c r="I7985" s="13"/>
      <c r="J7985" s="13"/>
      <c r="K7985" s="13"/>
      <c r="M7985" s="13"/>
      <c r="N7985" s="13"/>
    </row>
    <row r="7986" spans="1:14" ht="15.75" customHeight="1">
      <c r="A7986" s="2"/>
      <c r="B7986" s="2"/>
      <c r="C7986" s="2"/>
      <c r="G7986" s="13"/>
      <c r="I7986" s="13"/>
      <c r="J7986" s="13"/>
      <c r="K7986" s="13"/>
      <c r="M7986" s="13"/>
      <c r="N7986" s="13"/>
    </row>
    <row r="7987" spans="1:14" ht="15.75" customHeight="1">
      <c r="A7987" s="2"/>
      <c r="B7987" s="2"/>
      <c r="C7987" s="2"/>
      <c r="G7987" s="13"/>
      <c r="I7987" s="13"/>
      <c r="J7987" s="13"/>
      <c r="K7987" s="13"/>
      <c r="M7987" s="13"/>
      <c r="N7987" s="13"/>
    </row>
    <row r="7988" spans="1:14" ht="15.75" customHeight="1">
      <c r="A7988" s="2"/>
      <c r="B7988" s="2"/>
      <c r="C7988" s="2"/>
      <c r="G7988" s="13"/>
      <c r="I7988" s="13"/>
      <c r="J7988" s="13"/>
      <c r="K7988" s="13"/>
      <c r="M7988" s="13"/>
      <c r="N7988" s="13"/>
    </row>
    <row r="7989" spans="1:14" ht="15.75" customHeight="1">
      <c r="A7989" s="2"/>
      <c r="B7989" s="2"/>
      <c r="C7989" s="2"/>
      <c r="G7989" s="13"/>
      <c r="I7989" s="13"/>
      <c r="J7989" s="13"/>
      <c r="K7989" s="13"/>
      <c r="M7989" s="13"/>
      <c r="N7989" s="13"/>
    </row>
    <row r="7990" spans="1:14" ht="15.75" customHeight="1">
      <c r="A7990" s="2"/>
      <c r="B7990" s="2"/>
      <c r="C7990" s="2"/>
      <c r="G7990" s="13"/>
      <c r="I7990" s="13"/>
      <c r="J7990" s="13"/>
      <c r="K7990" s="13"/>
      <c r="M7990" s="13"/>
      <c r="N7990" s="13"/>
    </row>
    <row r="7991" spans="1:14" ht="15.75" customHeight="1">
      <c r="A7991" s="2"/>
      <c r="B7991" s="2"/>
      <c r="C7991" s="2"/>
      <c r="G7991" s="13"/>
      <c r="I7991" s="13"/>
      <c r="J7991" s="13"/>
      <c r="K7991" s="13"/>
      <c r="M7991" s="13"/>
      <c r="N7991" s="13"/>
    </row>
    <row r="7992" spans="1:14" ht="15.75" customHeight="1">
      <c r="A7992" s="2"/>
      <c r="B7992" s="2"/>
      <c r="C7992" s="2"/>
      <c r="G7992" s="13"/>
      <c r="I7992" s="13"/>
      <c r="J7992" s="13"/>
      <c r="K7992" s="13"/>
      <c r="M7992" s="13"/>
      <c r="N7992" s="13"/>
    </row>
    <row r="7993" spans="1:14" ht="15.75" customHeight="1">
      <c r="A7993" s="2"/>
      <c r="B7993" s="2"/>
      <c r="C7993" s="2"/>
      <c r="G7993" s="13"/>
      <c r="I7993" s="13"/>
      <c r="J7993" s="13"/>
      <c r="K7993" s="13"/>
      <c r="M7993" s="13"/>
      <c r="N7993" s="13"/>
    </row>
    <row r="7994" spans="1:14" ht="15.75" customHeight="1">
      <c r="A7994" s="2"/>
      <c r="B7994" s="2"/>
      <c r="C7994" s="2"/>
      <c r="G7994" s="13"/>
      <c r="I7994" s="13"/>
      <c r="J7994" s="13"/>
      <c r="K7994" s="13"/>
      <c r="M7994" s="13"/>
      <c r="N7994" s="13"/>
    </row>
    <row r="7995" spans="1:14" ht="15.75" customHeight="1">
      <c r="A7995" s="2"/>
      <c r="B7995" s="2"/>
      <c r="C7995" s="2"/>
      <c r="G7995" s="13"/>
      <c r="I7995" s="13"/>
      <c r="J7995" s="13"/>
      <c r="K7995" s="13"/>
      <c r="M7995" s="13"/>
      <c r="N7995" s="13"/>
    </row>
    <row r="7996" spans="1:14" ht="15.75" customHeight="1">
      <c r="A7996" s="2"/>
      <c r="B7996" s="2"/>
      <c r="C7996" s="2"/>
      <c r="G7996" s="13"/>
      <c r="I7996" s="13"/>
      <c r="J7996" s="13"/>
      <c r="K7996" s="13"/>
      <c r="M7996" s="13"/>
      <c r="N7996" s="13"/>
    </row>
    <row r="7997" spans="1:14" ht="15.75" customHeight="1">
      <c r="A7997" s="2"/>
      <c r="B7997" s="2"/>
      <c r="C7997" s="2"/>
      <c r="G7997" s="13"/>
      <c r="I7997" s="13"/>
      <c r="J7997" s="13"/>
      <c r="K7997" s="13"/>
      <c r="M7997" s="13"/>
      <c r="N7997" s="13"/>
    </row>
    <row r="7998" spans="1:14" ht="15.75" customHeight="1">
      <c r="A7998" s="2"/>
      <c r="B7998" s="2"/>
      <c r="C7998" s="2"/>
      <c r="G7998" s="13"/>
      <c r="I7998" s="13"/>
      <c r="J7998" s="13"/>
      <c r="K7998" s="13"/>
      <c r="M7998" s="13"/>
      <c r="N7998" s="13"/>
    </row>
    <row r="7999" spans="1:14" ht="15.75" customHeight="1">
      <c r="A7999" s="2"/>
      <c r="B7999" s="2"/>
      <c r="C7999" s="2"/>
      <c r="G7999" s="13"/>
      <c r="I7999" s="13"/>
      <c r="J7999" s="13"/>
      <c r="K7999" s="13"/>
      <c r="M7999" s="13"/>
      <c r="N7999" s="13"/>
    </row>
    <row r="8000" spans="1:14" ht="15.75" customHeight="1">
      <c r="A8000" s="2"/>
      <c r="B8000" s="2"/>
      <c r="C8000" s="2"/>
      <c r="G8000" s="13"/>
      <c r="I8000" s="13"/>
      <c r="J8000" s="13"/>
      <c r="K8000" s="13"/>
      <c r="M8000" s="13"/>
      <c r="N8000" s="13"/>
    </row>
    <row r="8001" spans="1:14" ht="15.75" customHeight="1">
      <c r="A8001" s="2"/>
      <c r="B8001" s="2"/>
      <c r="C8001" s="2"/>
      <c r="G8001" s="13"/>
      <c r="I8001" s="13"/>
      <c r="J8001" s="13"/>
      <c r="K8001" s="13"/>
      <c r="M8001" s="13"/>
      <c r="N8001" s="13"/>
    </row>
    <row r="8002" spans="1:14" ht="15.75" customHeight="1">
      <c r="A8002" s="2"/>
      <c r="B8002" s="2"/>
      <c r="C8002" s="2"/>
      <c r="G8002" s="13"/>
      <c r="I8002" s="13"/>
      <c r="J8002" s="13"/>
      <c r="K8002" s="13"/>
      <c r="M8002" s="13"/>
      <c r="N8002" s="13"/>
    </row>
    <row r="8003" spans="1:14" ht="15.75" customHeight="1">
      <c r="A8003" s="2"/>
      <c r="B8003" s="2"/>
      <c r="C8003" s="2"/>
      <c r="G8003" s="13"/>
      <c r="I8003" s="13"/>
      <c r="J8003" s="13"/>
      <c r="K8003" s="13"/>
      <c r="M8003" s="13"/>
      <c r="N8003" s="13"/>
    </row>
    <row r="8004" spans="1:14" ht="15.75" customHeight="1">
      <c r="A8004" s="2"/>
      <c r="B8004" s="2"/>
      <c r="C8004" s="2"/>
      <c r="G8004" s="13"/>
      <c r="I8004" s="13"/>
      <c r="J8004" s="13"/>
      <c r="K8004" s="13"/>
      <c r="M8004" s="13"/>
      <c r="N8004" s="13"/>
    </row>
    <row r="8005" spans="1:14" ht="15.75" customHeight="1">
      <c r="A8005" s="2"/>
      <c r="B8005" s="2"/>
      <c r="C8005" s="2"/>
      <c r="G8005" s="13"/>
      <c r="I8005" s="13"/>
      <c r="J8005" s="13"/>
      <c r="K8005" s="13"/>
      <c r="M8005" s="13"/>
      <c r="N8005" s="13"/>
    </row>
    <row r="8006" spans="1:14" ht="15.75" customHeight="1">
      <c r="A8006" s="2"/>
      <c r="B8006" s="2"/>
      <c r="C8006" s="2"/>
      <c r="G8006" s="13"/>
      <c r="I8006" s="13"/>
      <c r="J8006" s="13"/>
      <c r="K8006" s="13"/>
      <c r="M8006" s="13"/>
      <c r="N8006" s="13"/>
    </row>
    <row r="8007" spans="1:14" ht="15.75" customHeight="1">
      <c r="A8007" s="2"/>
      <c r="B8007" s="2"/>
      <c r="C8007" s="2"/>
      <c r="G8007" s="13"/>
      <c r="I8007" s="13"/>
      <c r="J8007" s="13"/>
      <c r="K8007" s="13"/>
      <c r="M8007" s="13"/>
      <c r="N8007" s="13"/>
    </row>
    <row r="8008" spans="1:14" ht="15.75" customHeight="1">
      <c r="A8008" s="2"/>
      <c r="B8008" s="2"/>
      <c r="C8008" s="2"/>
      <c r="G8008" s="13"/>
      <c r="I8008" s="13"/>
      <c r="J8008" s="13"/>
      <c r="K8008" s="13"/>
      <c r="M8008" s="13"/>
      <c r="N8008" s="13"/>
    </row>
    <row r="8009" spans="1:14" ht="15.75" customHeight="1">
      <c r="A8009" s="2"/>
      <c r="B8009" s="2"/>
      <c r="C8009" s="2"/>
      <c r="G8009" s="13"/>
      <c r="I8009" s="13"/>
      <c r="J8009" s="13"/>
      <c r="K8009" s="13"/>
      <c r="M8009" s="13"/>
      <c r="N8009" s="13"/>
    </row>
    <row r="8010" spans="1:14" ht="15.75" customHeight="1">
      <c r="A8010" s="2"/>
      <c r="B8010" s="2"/>
      <c r="C8010" s="2"/>
      <c r="G8010" s="13"/>
      <c r="I8010" s="13"/>
      <c r="J8010" s="13"/>
      <c r="K8010" s="13"/>
      <c r="M8010" s="13"/>
      <c r="N8010" s="13"/>
    </row>
    <row r="8011" spans="1:14" ht="15.75" customHeight="1">
      <c r="A8011" s="2"/>
      <c r="B8011" s="2"/>
      <c r="C8011" s="2"/>
      <c r="G8011" s="13"/>
      <c r="I8011" s="13"/>
      <c r="J8011" s="13"/>
      <c r="K8011" s="13"/>
      <c r="M8011" s="13"/>
      <c r="N8011" s="13"/>
    </row>
    <row r="8012" spans="1:14" ht="15.75" customHeight="1">
      <c r="A8012" s="2"/>
      <c r="B8012" s="2"/>
      <c r="C8012" s="2"/>
      <c r="G8012" s="13"/>
      <c r="I8012" s="13"/>
      <c r="J8012" s="13"/>
      <c r="K8012" s="13"/>
      <c r="M8012" s="13"/>
      <c r="N8012" s="13"/>
    </row>
    <row r="8013" spans="1:14" ht="15.75" customHeight="1">
      <c r="A8013" s="2"/>
      <c r="B8013" s="2"/>
      <c r="C8013" s="2"/>
      <c r="G8013" s="13"/>
      <c r="I8013" s="13"/>
      <c r="J8013" s="13"/>
      <c r="K8013" s="13"/>
      <c r="M8013" s="13"/>
      <c r="N8013" s="13"/>
    </row>
    <row r="8014" spans="1:14" ht="15.75" customHeight="1">
      <c r="A8014" s="2"/>
      <c r="B8014" s="2"/>
      <c r="C8014" s="2"/>
      <c r="G8014" s="13"/>
      <c r="I8014" s="13"/>
      <c r="J8014" s="13"/>
      <c r="K8014" s="13"/>
      <c r="M8014" s="13"/>
      <c r="N8014" s="13"/>
    </row>
    <row r="8015" spans="1:14" ht="15.75" customHeight="1">
      <c r="A8015" s="2"/>
      <c r="B8015" s="2"/>
      <c r="C8015" s="2"/>
      <c r="G8015" s="13"/>
      <c r="I8015" s="13"/>
      <c r="J8015" s="13"/>
      <c r="K8015" s="13"/>
      <c r="M8015" s="13"/>
      <c r="N8015" s="13"/>
    </row>
    <row r="8016" spans="1:14" ht="15.75" customHeight="1">
      <c r="A8016" s="2"/>
      <c r="B8016" s="2"/>
      <c r="C8016" s="2"/>
      <c r="G8016" s="13"/>
      <c r="I8016" s="13"/>
      <c r="J8016" s="13"/>
      <c r="K8016" s="13"/>
      <c r="M8016" s="13"/>
      <c r="N8016" s="13"/>
    </row>
    <row r="8017" spans="1:14" ht="15.75" customHeight="1">
      <c r="A8017" s="2"/>
      <c r="B8017" s="2"/>
      <c r="C8017" s="2"/>
      <c r="G8017" s="13"/>
      <c r="I8017" s="13"/>
      <c r="J8017" s="13"/>
      <c r="K8017" s="13"/>
      <c r="M8017" s="13"/>
      <c r="N8017" s="13"/>
    </row>
    <row r="8018" spans="1:14" ht="15.75" customHeight="1">
      <c r="A8018" s="2"/>
      <c r="B8018" s="2"/>
      <c r="C8018" s="2"/>
      <c r="G8018" s="13"/>
      <c r="I8018" s="13"/>
      <c r="J8018" s="13"/>
      <c r="K8018" s="13"/>
      <c r="M8018" s="13"/>
      <c r="N8018" s="13"/>
    </row>
    <row r="8019" spans="1:14" ht="15.75" customHeight="1">
      <c r="A8019" s="2"/>
      <c r="B8019" s="2"/>
      <c r="C8019" s="2"/>
      <c r="G8019" s="13"/>
      <c r="I8019" s="13"/>
      <c r="J8019" s="13"/>
      <c r="K8019" s="13"/>
      <c r="M8019" s="13"/>
      <c r="N8019" s="13"/>
    </row>
    <row r="8020" spans="1:14" ht="15.75" customHeight="1">
      <c r="A8020" s="2"/>
      <c r="B8020" s="2"/>
      <c r="C8020" s="2"/>
      <c r="G8020" s="13"/>
      <c r="I8020" s="13"/>
      <c r="J8020" s="13"/>
      <c r="K8020" s="13"/>
      <c r="M8020" s="13"/>
      <c r="N8020" s="13"/>
    </row>
    <row r="8021" spans="1:14" ht="15.75" customHeight="1">
      <c r="A8021" s="2"/>
      <c r="B8021" s="2"/>
      <c r="C8021" s="2"/>
      <c r="G8021" s="13"/>
      <c r="I8021" s="13"/>
      <c r="J8021" s="13"/>
      <c r="K8021" s="13"/>
      <c r="M8021" s="13"/>
      <c r="N8021" s="13"/>
    </row>
    <row r="8022" spans="1:14" ht="15.75" customHeight="1">
      <c r="A8022" s="2"/>
      <c r="B8022" s="2"/>
      <c r="C8022" s="2"/>
      <c r="G8022" s="13"/>
      <c r="I8022" s="13"/>
      <c r="J8022" s="13"/>
      <c r="K8022" s="13"/>
      <c r="M8022" s="13"/>
      <c r="N8022" s="13"/>
    </row>
    <row r="8023" spans="1:14" ht="15.75" customHeight="1">
      <c r="A8023" s="2"/>
      <c r="B8023" s="2"/>
      <c r="C8023" s="2"/>
      <c r="G8023" s="13"/>
      <c r="I8023" s="13"/>
      <c r="J8023" s="13"/>
      <c r="K8023" s="13"/>
      <c r="M8023" s="13"/>
      <c r="N8023" s="13"/>
    </row>
    <row r="8024" spans="1:14" ht="15.75" customHeight="1">
      <c r="A8024" s="2"/>
      <c r="B8024" s="2"/>
      <c r="C8024" s="2"/>
      <c r="G8024" s="13"/>
      <c r="I8024" s="13"/>
      <c r="J8024" s="13"/>
      <c r="K8024" s="13"/>
      <c r="M8024" s="13"/>
      <c r="N8024" s="13"/>
    </row>
    <row r="8025" spans="1:14" ht="15.75" customHeight="1">
      <c r="A8025" s="2"/>
      <c r="B8025" s="2"/>
      <c r="C8025" s="2"/>
      <c r="G8025" s="13"/>
      <c r="I8025" s="13"/>
      <c r="J8025" s="13"/>
      <c r="K8025" s="13"/>
      <c r="M8025" s="13"/>
      <c r="N8025" s="13"/>
    </row>
    <row r="8026" spans="1:14" ht="15.75" customHeight="1">
      <c r="A8026" s="2"/>
      <c r="B8026" s="2"/>
      <c r="C8026" s="2"/>
      <c r="G8026" s="13"/>
      <c r="I8026" s="13"/>
      <c r="J8026" s="13"/>
      <c r="K8026" s="13"/>
      <c r="M8026" s="13"/>
      <c r="N8026" s="13"/>
    </row>
    <row r="8027" spans="1:14" ht="15.75" customHeight="1">
      <c r="A8027" s="2"/>
      <c r="B8027" s="2"/>
      <c r="C8027" s="2"/>
      <c r="G8027" s="13"/>
      <c r="I8027" s="13"/>
      <c r="J8027" s="13"/>
      <c r="K8027" s="13"/>
      <c r="M8027" s="13"/>
      <c r="N8027" s="13"/>
    </row>
    <row r="8028" spans="1:14" ht="15.75" customHeight="1">
      <c r="A8028" s="2"/>
      <c r="B8028" s="2"/>
      <c r="C8028" s="2"/>
      <c r="G8028" s="13"/>
      <c r="I8028" s="13"/>
      <c r="J8028" s="13"/>
      <c r="K8028" s="13"/>
      <c r="M8028" s="13"/>
      <c r="N8028" s="13"/>
    </row>
    <row r="8029" spans="1:14" ht="15.75" customHeight="1">
      <c r="A8029" s="2"/>
      <c r="B8029" s="2"/>
      <c r="C8029" s="2"/>
      <c r="G8029" s="13"/>
      <c r="I8029" s="13"/>
      <c r="J8029" s="13"/>
      <c r="K8029" s="13"/>
      <c r="M8029" s="13"/>
      <c r="N8029" s="13"/>
    </row>
    <row r="8030" spans="1:14" ht="15.75" customHeight="1">
      <c r="A8030" s="2"/>
      <c r="B8030" s="2"/>
      <c r="C8030" s="2"/>
      <c r="G8030" s="13"/>
      <c r="I8030" s="13"/>
      <c r="J8030" s="13"/>
      <c r="K8030" s="13"/>
      <c r="M8030" s="13"/>
      <c r="N8030" s="13"/>
    </row>
    <row r="8031" spans="1:14" ht="15.75" customHeight="1">
      <c r="A8031" s="2"/>
      <c r="B8031" s="2"/>
      <c r="C8031" s="2"/>
      <c r="G8031" s="13"/>
      <c r="I8031" s="13"/>
      <c r="J8031" s="13"/>
      <c r="K8031" s="13"/>
      <c r="M8031" s="13"/>
      <c r="N8031" s="13"/>
    </row>
    <row r="8032" spans="1:14" ht="15.75" customHeight="1">
      <c r="A8032" s="2"/>
      <c r="B8032" s="2"/>
      <c r="C8032" s="2"/>
      <c r="G8032" s="13"/>
      <c r="I8032" s="13"/>
      <c r="J8032" s="13"/>
      <c r="K8032" s="13"/>
      <c r="M8032" s="13"/>
      <c r="N8032" s="13"/>
    </row>
    <row r="8033" spans="1:14" ht="15.75" customHeight="1">
      <c r="A8033" s="2"/>
      <c r="B8033" s="2"/>
      <c r="C8033" s="2"/>
      <c r="G8033" s="13"/>
      <c r="I8033" s="13"/>
      <c r="J8033" s="13"/>
      <c r="K8033" s="13"/>
      <c r="M8033" s="13"/>
      <c r="N8033" s="13"/>
    </row>
    <row r="8034" spans="1:14" ht="15.75" customHeight="1">
      <c r="A8034" s="2"/>
      <c r="B8034" s="2"/>
      <c r="C8034" s="2"/>
      <c r="G8034" s="13"/>
      <c r="I8034" s="13"/>
      <c r="J8034" s="13"/>
      <c r="K8034" s="13"/>
      <c r="M8034" s="13"/>
      <c r="N8034" s="13"/>
    </row>
    <row r="8035" spans="1:14" ht="15.75" customHeight="1">
      <c r="A8035" s="2"/>
      <c r="B8035" s="2"/>
      <c r="C8035" s="2"/>
      <c r="G8035" s="13"/>
      <c r="I8035" s="13"/>
      <c r="J8035" s="13"/>
      <c r="K8035" s="13"/>
      <c r="M8035" s="13"/>
      <c r="N8035" s="13"/>
    </row>
    <row r="8036" spans="1:14" ht="15.75" customHeight="1">
      <c r="A8036" s="2"/>
      <c r="B8036" s="2"/>
      <c r="C8036" s="2"/>
      <c r="G8036" s="13"/>
      <c r="I8036" s="13"/>
      <c r="J8036" s="13"/>
      <c r="K8036" s="13"/>
      <c r="M8036" s="13"/>
      <c r="N8036" s="13"/>
    </row>
    <row r="8037" spans="1:14" ht="15.75" customHeight="1">
      <c r="A8037" s="2"/>
      <c r="B8037" s="2"/>
      <c r="C8037" s="2"/>
      <c r="G8037" s="13"/>
      <c r="I8037" s="13"/>
      <c r="J8037" s="13"/>
      <c r="K8037" s="13"/>
      <c r="M8037" s="13"/>
      <c r="N8037" s="13"/>
    </row>
    <row r="8038" spans="1:14" ht="15.75" customHeight="1">
      <c r="A8038" s="2"/>
      <c r="B8038" s="2"/>
      <c r="C8038" s="2"/>
      <c r="G8038" s="13"/>
      <c r="I8038" s="13"/>
      <c r="J8038" s="13"/>
      <c r="K8038" s="13"/>
      <c r="M8038" s="13"/>
      <c r="N8038" s="13"/>
    </row>
    <row r="8039" spans="1:14" ht="15.75" customHeight="1">
      <c r="A8039" s="2"/>
      <c r="B8039" s="2"/>
      <c r="C8039" s="2"/>
      <c r="G8039" s="13"/>
      <c r="I8039" s="13"/>
      <c r="J8039" s="13"/>
      <c r="K8039" s="13"/>
      <c r="M8039" s="13"/>
      <c r="N8039" s="13"/>
    </row>
    <row r="8040" spans="1:14" ht="15.75" customHeight="1">
      <c r="A8040" s="2"/>
      <c r="B8040" s="2"/>
      <c r="C8040" s="2"/>
      <c r="G8040" s="13"/>
      <c r="I8040" s="13"/>
      <c r="J8040" s="13"/>
      <c r="K8040" s="13"/>
      <c r="M8040" s="13"/>
      <c r="N8040" s="13"/>
    </row>
    <row r="8041" spans="1:14" ht="15.75" customHeight="1">
      <c r="A8041" s="2"/>
      <c r="B8041" s="2"/>
      <c r="C8041" s="2"/>
      <c r="G8041" s="13"/>
      <c r="I8041" s="13"/>
      <c r="J8041" s="13"/>
      <c r="K8041" s="13"/>
      <c r="M8041" s="13"/>
      <c r="N8041" s="13"/>
    </row>
    <row r="8042" spans="1:14" ht="15.75" customHeight="1">
      <c r="A8042" s="2"/>
      <c r="B8042" s="2"/>
      <c r="C8042" s="2"/>
      <c r="G8042" s="13"/>
      <c r="I8042" s="13"/>
      <c r="J8042" s="13"/>
      <c r="K8042" s="13"/>
      <c r="M8042" s="13"/>
      <c r="N8042" s="13"/>
    </row>
    <row r="8043" spans="1:14" ht="15.75" customHeight="1">
      <c r="A8043" s="2"/>
      <c r="B8043" s="2"/>
      <c r="C8043" s="2"/>
      <c r="G8043" s="13"/>
      <c r="I8043" s="13"/>
      <c r="J8043" s="13"/>
      <c r="K8043" s="13"/>
      <c r="M8043" s="13"/>
      <c r="N8043" s="13"/>
    </row>
    <row r="8044" spans="1:14" ht="15.75" customHeight="1">
      <c r="A8044" s="2"/>
      <c r="B8044" s="2"/>
      <c r="C8044" s="2"/>
      <c r="G8044" s="13"/>
      <c r="I8044" s="13"/>
      <c r="J8044" s="13"/>
      <c r="K8044" s="13"/>
      <c r="M8044" s="13"/>
      <c r="N8044" s="13"/>
    </row>
    <row r="8045" spans="1:14" ht="15.75" customHeight="1">
      <c r="A8045" s="2"/>
      <c r="B8045" s="2"/>
      <c r="C8045" s="2"/>
      <c r="G8045" s="13"/>
      <c r="I8045" s="13"/>
      <c r="J8045" s="13"/>
      <c r="K8045" s="13"/>
      <c r="M8045" s="13"/>
      <c r="N8045" s="13"/>
    </row>
    <row r="8046" spans="1:14" ht="15.75" customHeight="1">
      <c r="A8046" s="2"/>
      <c r="B8046" s="2"/>
      <c r="C8046" s="2"/>
      <c r="G8046" s="13"/>
      <c r="I8046" s="13"/>
      <c r="J8046" s="13"/>
      <c r="K8046" s="13"/>
      <c r="M8046" s="13"/>
      <c r="N8046" s="13"/>
    </row>
    <row r="8047" spans="1:14" ht="15.75" customHeight="1">
      <c r="A8047" s="2"/>
      <c r="B8047" s="2"/>
      <c r="C8047" s="2"/>
      <c r="G8047" s="13"/>
      <c r="I8047" s="13"/>
      <c r="J8047" s="13"/>
      <c r="K8047" s="13"/>
      <c r="M8047" s="13"/>
      <c r="N8047" s="13"/>
    </row>
    <row r="8048" spans="1:14" ht="15.75" customHeight="1">
      <c r="A8048" s="2"/>
      <c r="B8048" s="2"/>
      <c r="C8048" s="2"/>
      <c r="G8048" s="13"/>
      <c r="I8048" s="13"/>
      <c r="J8048" s="13"/>
      <c r="K8048" s="13"/>
      <c r="M8048" s="13"/>
      <c r="N8048" s="13"/>
    </row>
    <row r="8049" spans="1:14" ht="15.75" customHeight="1">
      <c r="A8049" s="2"/>
      <c r="B8049" s="2"/>
      <c r="C8049" s="2"/>
      <c r="G8049" s="13"/>
      <c r="I8049" s="13"/>
      <c r="J8049" s="13"/>
      <c r="K8049" s="13"/>
      <c r="M8049" s="13"/>
      <c r="N8049" s="13"/>
    </row>
    <row r="8050" spans="1:14" ht="15.75" customHeight="1">
      <c r="A8050" s="2"/>
      <c r="B8050" s="2"/>
      <c r="C8050" s="2"/>
      <c r="G8050" s="13"/>
      <c r="I8050" s="13"/>
      <c r="J8050" s="13"/>
      <c r="K8050" s="13"/>
      <c r="M8050" s="13"/>
      <c r="N8050" s="13"/>
    </row>
    <row r="8051" spans="1:14" ht="15.75" customHeight="1">
      <c r="A8051" s="2"/>
      <c r="B8051" s="2"/>
      <c r="C8051" s="2"/>
      <c r="G8051" s="13"/>
      <c r="I8051" s="13"/>
      <c r="J8051" s="13"/>
      <c r="K8051" s="13"/>
      <c r="M8051" s="13"/>
      <c r="N8051" s="13"/>
    </row>
    <row r="8052" spans="1:14" ht="15.75" customHeight="1">
      <c r="A8052" s="2"/>
      <c r="B8052" s="2"/>
      <c r="C8052" s="2"/>
      <c r="G8052" s="13"/>
      <c r="I8052" s="13"/>
      <c r="J8052" s="13"/>
      <c r="K8052" s="13"/>
      <c r="M8052" s="13"/>
      <c r="N8052" s="13"/>
    </row>
    <row r="8053" spans="1:14" ht="15.75" customHeight="1">
      <c r="A8053" s="2"/>
      <c r="B8053" s="2"/>
      <c r="C8053" s="2"/>
      <c r="G8053" s="13"/>
      <c r="I8053" s="13"/>
      <c r="J8053" s="13"/>
      <c r="K8053" s="13"/>
      <c r="M8053" s="13"/>
      <c r="N8053" s="13"/>
    </row>
    <row r="8054" spans="1:14" ht="15.75" customHeight="1">
      <c r="A8054" s="2"/>
      <c r="B8054" s="2"/>
      <c r="C8054" s="2"/>
      <c r="G8054" s="13"/>
      <c r="I8054" s="13"/>
      <c r="J8054" s="13"/>
      <c r="K8054" s="13"/>
      <c r="M8054" s="13"/>
      <c r="N8054" s="13"/>
    </row>
    <row r="8055" spans="1:14" ht="15.75" customHeight="1">
      <c r="A8055" s="2"/>
      <c r="B8055" s="2"/>
      <c r="C8055" s="2"/>
      <c r="G8055" s="13"/>
      <c r="I8055" s="13"/>
      <c r="J8055" s="13"/>
      <c r="K8055" s="13"/>
      <c r="M8055" s="13"/>
      <c r="N8055" s="13"/>
    </row>
    <row r="8056" spans="1:14" ht="15.75" customHeight="1">
      <c r="A8056" s="2"/>
      <c r="B8056" s="2"/>
      <c r="C8056" s="2"/>
      <c r="G8056" s="13"/>
      <c r="I8056" s="13"/>
      <c r="J8056" s="13"/>
      <c r="K8056" s="13"/>
      <c r="M8056" s="13"/>
      <c r="N8056" s="13"/>
    </row>
    <row r="8057" spans="1:14" ht="15.75" customHeight="1">
      <c r="A8057" s="2"/>
      <c r="B8057" s="2"/>
      <c r="C8057" s="2"/>
      <c r="G8057" s="13"/>
      <c r="I8057" s="13"/>
      <c r="J8057" s="13"/>
      <c r="K8057" s="13"/>
      <c r="M8057" s="13"/>
      <c r="N8057" s="13"/>
    </row>
    <row r="8058" spans="1:14" ht="15.75" customHeight="1">
      <c r="A8058" s="2"/>
      <c r="B8058" s="2"/>
      <c r="C8058" s="2"/>
      <c r="G8058" s="13"/>
      <c r="I8058" s="13"/>
      <c r="J8058" s="13"/>
      <c r="K8058" s="13"/>
      <c r="M8058" s="13"/>
      <c r="N8058" s="13"/>
    </row>
    <row r="8059" spans="1:14" ht="15.75" customHeight="1">
      <c r="A8059" s="2"/>
      <c r="B8059" s="2"/>
      <c r="C8059" s="2"/>
      <c r="G8059" s="13"/>
      <c r="I8059" s="13"/>
      <c r="J8059" s="13"/>
      <c r="K8059" s="13"/>
      <c r="M8059" s="13"/>
      <c r="N8059" s="13"/>
    </row>
    <row r="8060" spans="1:14" ht="15.75" customHeight="1">
      <c r="A8060" s="2"/>
      <c r="B8060" s="2"/>
      <c r="C8060" s="2"/>
      <c r="G8060" s="13"/>
      <c r="I8060" s="13"/>
      <c r="J8060" s="13"/>
      <c r="K8060" s="13"/>
      <c r="M8060" s="13"/>
      <c r="N8060" s="13"/>
    </row>
    <row r="8061" spans="1:14" ht="15.75" customHeight="1">
      <c r="A8061" s="2"/>
      <c r="B8061" s="2"/>
      <c r="C8061" s="2"/>
      <c r="G8061" s="13"/>
      <c r="I8061" s="13"/>
      <c r="J8061" s="13"/>
      <c r="K8061" s="13"/>
      <c r="M8061" s="13"/>
      <c r="N8061" s="13"/>
    </row>
    <row r="8062" spans="1:14" ht="15.75" customHeight="1">
      <c r="A8062" s="2"/>
      <c r="B8062" s="2"/>
      <c r="C8062" s="2"/>
      <c r="G8062" s="13"/>
      <c r="I8062" s="13"/>
      <c r="J8062" s="13"/>
      <c r="K8062" s="13"/>
      <c r="M8062" s="13"/>
      <c r="N8062" s="13"/>
    </row>
    <row r="8063" spans="1:14" ht="15.75" customHeight="1">
      <c r="A8063" s="2"/>
      <c r="B8063" s="2"/>
      <c r="C8063" s="2"/>
      <c r="G8063" s="13"/>
      <c r="I8063" s="13"/>
      <c r="J8063" s="13"/>
      <c r="K8063" s="13"/>
      <c r="M8063" s="13"/>
      <c r="N8063" s="13"/>
    </row>
    <row r="8064" spans="1:14" ht="15.75" customHeight="1">
      <c r="A8064" s="2"/>
      <c r="B8064" s="2"/>
      <c r="C8064" s="2"/>
      <c r="G8064" s="13"/>
      <c r="I8064" s="13"/>
      <c r="J8064" s="13"/>
      <c r="K8064" s="13"/>
      <c r="M8064" s="13"/>
      <c r="N8064" s="13"/>
    </row>
    <row r="8065" spans="1:14" ht="15.75" customHeight="1">
      <c r="A8065" s="2"/>
      <c r="B8065" s="2"/>
      <c r="C8065" s="2"/>
      <c r="G8065" s="13"/>
      <c r="I8065" s="13"/>
      <c r="J8065" s="13"/>
      <c r="K8065" s="13"/>
      <c r="M8065" s="13"/>
      <c r="N8065" s="13"/>
    </row>
    <row r="8066" spans="1:14" ht="15.75" customHeight="1">
      <c r="A8066" s="2"/>
      <c r="B8066" s="2"/>
      <c r="C8066" s="2"/>
      <c r="G8066" s="13"/>
      <c r="I8066" s="13"/>
      <c r="J8066" s="13"/>
      <c r="K8066" s="13"/>
      <c r="M8066" s="13"/>
      <c r="N8066" s="13"/>
    </row>
    <row r="8067" spans="1:14" ht="15.75" customHeight="1">
      <c r="A8067" s="2"/>
      <c r="B8067" s="2"/>
      <c r="C8067" s="2"/>
      <c r="G8067" s="13"/>
      <c r="I8067" s="13"/>
      <c r="J8067" s="13"/>
      <c r="K8067" s="13"/>
      <c r="M8067" s="13"/>
      <c r="N8067" s="13"/>
    </row>
    <row r="8068" spans="1:14" ht="15.75" customHeight="1">
      <c r="A8068" s="2"/>
      <c r="B8068" s="2"/>
      <c r="C8068" s="2"/>
      <c r="G8068" s="13"/>
      <c r="I8068" s="13"/>
      <c r="J8068" s="13"/>
      <c r="K8068" s="13"/>
      <c r="M8068" s="13"/>
      <c r="N8068" s="13"/>
    </row>
    <row r="8069" spans="1:14" ht="15.75" customHeight="1">
      <c r="A8069" s="2"/>
      <c r="B8069" s="2"/>
      <c r="C8069" s="2"/>
      <c r="G8069" s="13"/>
      <c r="I8069" s="13"/>
      <c r="J8069" s="13"/>
      <c r="K8069" s="13"/>
      <c r="M8069" s="13"/>
      <c r="N8069" s="13"/>
    </row>
    <row r="8070" spans="1:14" ht="15.75" customHeight="1">
      <c r="A8070" s="2"/>
      <c r="B8070" s="2"/>
      <c r="C8070" s="2"/>
      <c r="G8070" s="13"/>
      <c r="I8070" s="13"/>
      <c r="J8070" s="13"/>
      <c r="K8070" s="13"/>
      <c r="M8070" s="13"/>
      <c r="N8070" s="13"/>
    </row>
    <row r="8071" spans="1:14" ht="15.75" customHeight="1">
      <c r="A8071" s="2"/>
      <c r="B8071" s="2"/>
      <c r="C8071" s="2"/>
      <c r="G8071" s="13"/>
      <c r="I8071" s="13"/>
      <c r="J8071" s="13"/>
      <c r="K8071" s="13"/>
      <c r="M8071" s="13"/>
      <c r="N8071" s="13"/>
    </row>
    <row r="8072" spans="1:14" ht="15.75" customHeight="1">
      <c r="A8072" s="2"/>
      <c r="B8072" s="2"/>
      <c r="C8072" s="2"/>
      <c r="G8072" s="13"/>
      <c r="I8072" s="13"/>
      <c r="J8072" s="13"/>
      <c r="K8072" s="13"/>
      <c r="M8072" s="13"/>
      <c r="N8072" s="13"/>
    </row>
    <row r="8073" spans="1:14" ht="15.75" customHeight="1">
      <c r="A8073" s="2"/>
      <c r="B8073" s="2"/>
      <c r="C8073" s="2"/>
      <c r="G8073" s="13"/>
      <c r="I8073" s="13"/>
      <c r="J8073" s="13"/>
      <c r="K8073" s="13"/>
      <c r="M8073" s="13"/>
      <c r="N8073" s="13"/>
    </row>
    <row r="8074" spans="1:14" ht="15.75" customHeight="1">
      <c r="A8074" s="2"/>
      <c r="B8074" s="2"/>
      <c r="C8074" s="2"/>
      <c r="G8074" s="13"/>
      <c r="I8074" s="13"/>
      <c r="J8074" s="13"/>
      <c r="K8074" s="13"/>
      <c r="M8074" s="13"/>
      <c r="N8074" s="13"/>
    </row>
    <row r="8075" spans="1:14" ht="15.75" customHeight="1">
      <c r="A8075" s="2"/>
      <c r="B8075" s="2"/>
      <c r="C8075" s="2"/>
      <c r="G8075" s="13"/>
      <c r="I8075" s="13"/>
      <c r="J8075" s="13"/>
      <c r="K8075" s="13"/>
      <c r="M8075" s="13"/>
      <c r="N8075" s="13"/>
    </row>
    <row r="8076" spans="1:14" ht="15.75" customHeight="1">
      <c r="A8076" s="2"/>
      <c r="B8076" s="2"/>
      <c r="C8076" s="2"/>
      <c r="G8076" s="13"/>
      <c r="I8076" s="13"/>
      <c r="J8076" s="13"/>
      <c r="K8076" s="13"/>
      <c r="M8076" s="13"/>
      <c r="N8076" s="13"/>
    </row>
    <row r="8077" spans="1:14" ht="15.75" customHeight="1">
      <c r="A8077" s="2"/>
      <c r="B8077" s="2"/>
      <c r="C8077" s="2"/>
      <c r="G8077" s="13"/>
      <c r="I8077" s="13"/>
      <c r="J8077" s="13"/>
      <c r="K8077" s="13"/>
      <c r="M8077" s="13"/>
      <c r="N8077" s="13"/>
    </row>
    <row r="8078" spans="1:14" ht="15.75" customHeight="1">
      <c r="A8078" s="2"/>
      <c r="B8078" s="2"/>
      <c r="C8078" s="2"/>
      <c r="G8078" s="13"/>
      <c r="I8078" s="13"/>
      <c r="J8078" s="13"/>
      <c r="K8078" s="13"/>
      <c r="M8078" s="13"/>
      <c r="N8078" s="13"/>
    </row>
    <row r="8079" spans="1:14" ht="15.75" customHeight="1">
      <c r="A8079" s="2"/>
      <c r="B8079" s="2"/>
      <c r="C8079" s="2"/>
      <c r="G8079" s="13"/>
      <c r="I8079" s="13"/>
      <c r="J8079" s="13"/>
      <c r="K8079" s="13"/>
      <c r="M8079" s="13"/>
      <c r="N8079" s="13"/>
    </row>
    <row r="8080" spans="1:14" ht="15.75" customHeight="1">
      <c r="A8080" s="2"/>
      <c r="B8080" s="2"/>
      <c r="C8080" s="2"/>
      <c r="G8080" s="13"/>
      <c r="I8080" s="13"/>
      <c r="J8080" s="13"/>
      <c r="K8080" s="13"/>
      <c r="M8080" s="13"/>
      <c r="N8080" s="13"/>
    </row>
    <row r="8081" spans="1:14" ht="15.75" customHeight="1">
      <c r="A8081" s="2"/>
      <c r="B8081" s="2"/>
      <c r="C8081" s="2"/>
      <c r="G8081" s="13"/>
      <c r="I8081" s="13"/>
      <c r="J8081" s="13"/>
      <c r="K8081" s="13"/>
      <c r="M8081" s="13"/>
      <c r="N8081" s="13"/>
    </row>
    <row r="8082" spans="1:14" ht="15.75" customHeight="1">
      <c r="A8082" s="2"/>
      <c r="B8082" s="2"/>
      <c r="C8082" s="2"/>
      <c r="G8082" s="13"/>
      <c r="I8082" s="13"/>
      <c r="J8082" s="13"/>
      <c r="K8082" s="13"/>
      <c r="M8082" s="13"/>
      <c r="N8082" s="13"/>
    </row>
    <row r="8083" spans="1:14" ht="15.75" customHeight="1">
      <c r="A8083" s="2"/>
      <c r="B8083" s="2"/>
      <c r="C8083" s="2"/>
      <c r="G8083" s="13"/>
      <c r="I8083" s="13"/>
      <c r="J8083" s="13"/>
      <c r="K8083" s="13"/>
      <c r="M8083" s="13"/>
      <c r="N8083" s="13"/>
    </row>
    <row r="8084" spans="1:14" ht="15.75" customHeight="1">
      <c r="A8084" s="2"/>
      <c r="B8084" s="2"/>
      <c r="C8084" s="2"/>
      <c r="G8084" s="13"/>
      <c r="I8084" s="13"/>
      <c r="J8084" s="13"/>
      <c r="K8084" s="13"/>
      <c r="M8084" s="13"/>
      <c r="N8084" s="13"/>
    </row>
    <row r="8085" spans="1:14" ht="15.75" customHeight="1">
      <c r="A8085" s="2"/>
      <c r="B8085" s="2"/>
      <c r="C8085" s="2"/>
      <c r="G8085" s="13"/>
      <c r="I8085" s="13"/>
      <c r="J8085" s="13"/>
      <c r="K8085" s="13"/>
      <c r="M8085" s="13"/>
      <c r="N8085" s="13"/>
    </row>
    <row r="8086" spans="1:14" ht="15.75" customHeight="1">
      <c r="A8086" s="2"/>
      <c r="B8086" s="2"/>
      <c r="C8086" s="2"/>
      <c r="G8086" s="13"/>
      <c r="I8086" s="13"/>
      <c r="J8086" s="13"/>
      <c r="K8086" s="13"/>
      <c r="M8086" s="13"/>
      <c r="N8086" s="13"/>
    </row>
    <row r="8087" spans="1:14" ht="15.75" customHeight="1">
      <c r="A8087" s="2"/>
      <c r="B8087" s="2"/>
      <c r="C8087" s="2"/>
      <c r="G8087" s="13"/>
      <c r="I8087" s="13"/>
      <c r="J8087" s="13"/>
      <c r="K8087" s="13"/>
      <c r="M8087" s="13"/>
      <c r="N8087" s="13"/>
    </row>
    <row r="8088" spans="1:14" ht="15.75" customHeight="1">
      <c r="A8088" s="2"/>
      <c r="B8088" s="2"/>
      <c r="C8088" s="2"/>
      <c r="G8088" s="13"/>
      <c r="I8088" s="13"/>
      <c r="J8088" s="13"/>
      <c r="K8088" s="13"/>
      <c r="M8088" s="13"/>
      <c r="N8088" s="13"/>
    </row>
    <row r="8089" spans="1:14" ht="15.75" customHeight="1">
      <c r="A8089" s="2"/>
      <c r="B8089" s="2"/>
      <c r="C8089" s="2"/>
      <c r="G8089" s="13"/>
      <c r="I8089" s="13"/>
      <c r="J8089" s="13"/>
      <c r="K8089" s="13"/>
      <c r="M8089" s="13"/>
      <c r="N8089" s="13"/>
    </row>
    <row r="8090" spans="1:14" ht="15.75" customHeight="1">
      <c r="A8090" s="2"/>
      <c r="B8090" s="2"/>
      <c r="C8090" s="2"/>
      <c r="G8090" s="13"/>
      <c r="I8090" s="13"/>
      <c r="J8090" s="13"/>
      <c r="K8090" s="13"/>
      <c r="M8090" s="13"/>
      <c r="N8090" s="13"/>
    </row>
    <row r="8091" spans="1:14" ht="15.75" customHeight="1">
      <c r="A8091" s="2"/>
      <c r="B8091" s="2"/>
      <c r="C8091" s="2"/>
      <c r="G8091" s="13"/>
      <c r="I8091" s="13"/>
      <c r="J8091" s="13"/>
      <c r="K8091" s="13"/>
      <c r="M8091" s="13"/>
      <c r="N8091" s="13"/>
    </row>
    <row r="8092" spans="1:14" ht="15.75" customHeight="1">
      <c r="A8092" s="2"/>
      <c r="B8092" s="2"/>
      <c r="C8092" s="2"/>
      <c r="G8092" s="13"/>
      <c r="I8092" s="13"/>
      <c r="J8092" s="13"/>
      <c r="K8092" s="13"/>
      <c r="M8092" s="13"/>
      <c r="N8092" s="13"/>
    </row>
    <row r="8093" spans="1:14" ht="15.75" customHeight="1">
      <c r="A8093" s="2"/>
      <c r="B8093" s="2"/>
      <c r="C8093" s="2"/>
      <c r="G8093" s="13"/>
      <c r="I8093" s="13"/>
      <c r="J8093" s="13"/>
      <c r="K8093" s="13"/>
      <c r="M8093" s="13"/>
      <c r="N8093" s="13"/>
    </row>
    <row r="8094" spans="1:14" ht="15.75" customHeight="1">
      <c r="A8094" s="2"/>
      <c r="B8094" s="2"/>
      <c r="C8094" s="2"/>
      <c r="G8094" s="13"/>
      <c r="I8094" s="13"/>
      <c r="J8094" s="13"/>
      <c r="K8094" s="13"/>
      <c r="M8094" s="13"/>
      <c r="N8094" s="13"/>
    </row>
    <row r="8095" spans="1:14" ht="15.75" customHeight="1">
      <c r="A8095" s="2"/>
      <c r="B8095" s="2"/>
      <c r="C8095" s="2"/>
      <c r="G8095" s="13"/>
      <c r="I8095" s="13"/>
      <c r="J8095" s="13"/>
      <c r="K8095" s="13"/>
      <c r="M8095" s="13"/>
      <c r="N8095" s="13"/>
    </row>
    <row r="8096" spans="1:14" ht="15.75" customHeight="1">
      <c r="A8096" s="2"/>
      <c r="B8096" s="2"/>
      <c r="C8096" s="2"/>
      <c r="G8096" s="13"/>
      <c r="I8096" s="13"/>
      <c r="J8096" s="13"/>
      <c r="K8096" s="13"/>
      <c r="M8096" s="13"/>
      <c r="N8096" s="13"/>
    </row>
    <row r="8097" spans="1:14" ht="15.75" customHeight="1">
      <c r="A8097" s="2"/>
      <c r="B8097" s="2"/>
      <c r="C8097" s="2"/>
      <c r="G8097" s="13"/>
      <c r="I8097" s="13"/>
      <c r="J8097" s="13"/>
      <c r="K8097" s="13"/>
      <c r="M8097" s="13"/>
      <c r="N8097" s="13"/>
    </row>
    <row r="8098" spans="1:14" ht="15.75" customHeight="1">
      <c r="A8098" s="2"/>
      <c r="B8098" s="2"/>
      <c r="C8098" s="2"/>
      <c r="G8098" s="13"/>
      <c r="I8098" s="13"/>
      <c r="J8098" s="13"/>
      <c r="K8098" s="13"/>
      <c r="M8098" s="13"/>
      <c r="N8098" s="13"/>
    </row>
    <row r="8099" spans="1:14" ht="15.75" customHeight="1">
      <c r="A8099" s="2"/>
      <c r="B8099" s="2"/>
      <c r="C8099" s="2"/>
      <c r="G8099" s="13"/>
      <c r="I8099" s="13"/>
      <c r="J8099" s="13"/>
      <c r="K8099" s="13"/>
      <c r="M8099" s="13"/>
      <c r="N8099" s="13"/>
    </row>
    <row r="8100" spans="1:14" ht="15.75" customHeight="1">
      <c r="A8100" s="2"/>
      <c r="B8100" s="2"/>
      <c r="C8100" s="2"/>
      <c r="G8100" s="13"/>
      <c r="I8100" s="13"/>
      <c r="J8100" s="13"/>
      <c r="K8100" s="13"/>
      <c r="M8100" s="13"/>
      <c r="N8100" s="13"/>
    </row>
    <row r="8101" spans="1:14" ht="15.75" customHeight="1">
      <c r="A8101" s="2"/>
      <c r="B8101" s="2"/>
      <c r="C8101" s="2"/>
      <c r="G8101" s="13"/>
      <c r="I8101" s="13"/>
      <c r="J8101" s="13"/>
      <c r="K8101" s="13"/>
      <c r="M8101" s="13"/>
      <c r="N8101" s="13"/>
    </row>
    <row r="8102" spans="1:14" ht="15.75" customHeight="1">
      <c r="A8102" s="2"/>
      <c r="B8102" s="2"/>
      <c r="C8102" s="2"/>
      <c r="G8102" s="13"/>
      <c r="I8102" s="13"/>
      <c r="J8102" s="13"/>
      <c r="K8102" s="13"/>
      <c r="M8102" s="13"/>
      <c r="N8102" s="13"/>
    </row>
    <row r="8103" spans="1:14" ht="15.75" customHeight="1">
      <c r="A8103" s="2"/>
      <c r="B8103" s="2"/>
      <c r="C8103" s="2"/>
      <c r="G8103" s="13"/>
      <c r="I8103" s="13"/>
      <c r="J8103" s="13"/>
      <c r="K8103" s="13"/>
      <c r="M8103" s="13"/>
      <c r="N8103" s="13"/>
    </row>
    <row r="8104" spans="1:14" ht="15.75" customHeight="1">
      <c r="A8104" s="2"/>
      <c r="B8104" s="2"/>
      <c r="C8104" s="2"/>
      <c r="G8104" s="13"/>
      <c r="I8104" s="13"/>
      <c r="J8104" s="13"/>
      <c r="K8104" s="13"/>
      <c r="M8104" s="13"/>
      <c r="N8104" s="13"/>
    </row>
    <row r="8105" spans="1:14" ht="15.75" customHeight="1">
      <c r="A8105" s="2"/>
      <c r="B8105" s="2"/>
      <c r="C8105" s="2"/>
      <c r="G8105" s="13"/>
      <c r="I8105" s="13"/>
      <c r="J8105" s="13"/>
      <c r="K8105" s="13"/>
      <c r="M8105" s="13"/>
      <c r="N8105" s="13"/>
    </row>
    <row r="8106" spans="1:14" ht="15.75" customHeight="1">
      <c r="A8106" s="2"/>
      <c r="B8106" s="2"/>
      <c r="C8106" s="2"/>
      <c r="G8106" s="13"/>
      <c r="I8106" s="13"/>
      <c r="J8106" s="13"/>
      <c r="K8106" s="13"/>
      <c r="M8106" s="13"/>
      <c r="N8106" s="13"/>
    </row>
    <row r="8107" spans="1:14" ht="15.75" customHeight="1">
      <c r="A8107" s="2"/>
      <c r="B8107" s="2"/>
      <c r="C8107" s="2"/>
      <c r="G8107" s="13"/>
      <c r="I8107" s="13"/>
      <c r="J8107" s="13"/>
      <c r="K8107" s="13"/>
      <c r="M8107" s="13"/>
      <c r="N8107" s="13"/>
    </row>
    <row r="8108" spans="1:14" ht="15.75" customHeight="1">
      <c r="A8108" s="2"/>
      <c r="B8108" s="2"/>
      <c r="C8108" s="2"/>
      <c r="G8108" s="13"/>
      <c r="I8108" s="13"/>
      <c r="J8108" s="13"/>
      <c r="K8108" s="13"/>
      <c r="M8108" s="13"/>
      <c r="N8108" s="13"/>
    </row>
    <row r="8109" spans="1:14" ht="15.75" customHeight="1">
      <c r="A8109" s="2"/>
      <c r="B8109" s="2"/>
      <c r="C8109" s="2"/>
      <c r="G8109" s="13"/>
      <c r="I8109" s="13"/>
      <c r="J8109" s="13"/>
      <c r="K8109" s="13"/>
      <c r="M8109" s="13"/>
      <c r="N8109" s="13"/>
    </row>
    <row r="8110" spans="1:14" ht="15.75" customHeight="1">
      <c r="A8110" s="2"/>
      <c r="B8110" s="2"/>
      <c r="C8110" s="2"/>
      <c r="G8110" s="13"/>
      <c r="I8110" s="13"/>
      <c r="J8110" s="13"/>
      <c r="K8110" s="13"/>
      <c r="M8110" s="13"/>
      <c r="N8110" s="13"/>
    </row>
    <row r="8111" spans="1:14" ht="15.75" customHeight="1">
      <c r="A8111" s="2"/>
      <c r="B8111" s="2"/>
      <c r="C8111" s="2"/>
      <c r="G8111" s="13"/>
      <c r="I8111" s="13"/>
      <c r="J8111" s="13"/>
      <c r="K8111" s="13"/>
      <c r="M8111" s="13"/>
      <c r="N8111" s="13"/>
    </row>
    <row r="8112" spans="1:14" ht="15.75" customHeight="1">
      <c r="A8112" s="2"/>
      <c r="B8112" s="2"/>
      <c r="C8112" s="2"/>
      <c r="G8112" s="13"/>
      <c r="I8112" s="13"/>
      <c r="J8112" s="13"/>
      <c r="K8112" s="13"/>
      <c r="M8112" s="13"/>
      <c r="N8112" s="13"/>
    </row>
    <row r="8113" spans="1:14" ht="15.75" customHeight="1">
      <c r="A8113" s="2"/>
      <c r="B8113" s="2"/>
      <c r="C8113" s="2"/>
      <c r="G8113" s="13"/>
      <c r="I8113" s="13"/>
      <c r="J8113" s="13"/>
      <c r="K8113" s="13"/>
      <c r="M8113" s="13"/>
      <c r="N8113" s="13"/>
    </row>
    <row r="8114" spans="1:14" ht="15.75" customHeight="1">
      <c r="A8114" s="2"/>
      <c r="B8114" s="2"/>
      <c r="C8114" s="2"/>
      <c r="G8114" s="13"/>
      <c r="I8114" s="13"/>
      <c r="J8114" s="13"/>
      <c r="K8114" s="13"/>
      <c r="M8114" s="13"/>
      <c r="N8114" s="13"/>
    </row>
    <row r="8115" spans="1:14" ht="15.75" customHeight="1">
      <c r="A8115" s="2"/>
      <c r="B8115" s="2"/>
      <c r="C8115" s="2"/>
      <c r="G8115" s="13"/>
      <c r="I8115" s="13"/>
      <c r="J8115" s="13"/>
      <c r="K8115" s="13"/>
      <c r="M8115" s="13"/>
      <c r="N8115" s="13"/>
    </row>
    <row r="8116" spans="1:14" ht="15.75" customHeight="1">
      <c r="A8116" s="2"/>
      <c r="B8116" s="2"/>
      <c r="C8116" s="2"/>
      <c r="G8116" s="13"/>
      <c r="I8116" s="13"/>
      <c r="J8116" s="13"/>
      <c r="K8116" s="13"/>
      <c r="M8116" s="13"/>
      <c r="N8116" s="13"/>
    </row>
    <row r="8117" spans="1:14" ht="15.75" customHeight="1">
      <c r="A8117" s="2"/>
      <c r="B8117" s="2"/>
      <c r="C8117" s="2"/>
      <c r="G8117" s="13"/>
      <c r="I8117" s="13"/>
      <c r="J8117" s="13"/>
      <c r="K8117" s="13"/>
      <c r="M8117" s="13"/>
      <c r="N8117" s="13"/>
    </row>
    <row r="8118" spans="1:14" ht="15.75" customHeight="1">
      <c r="A8118" s="2"/>
      <c r="B8118" s="2"/>
      <c r="C8118" s="2"/>
      <c r="G8118" s="13"/>
      <c r="I8118" s="13"/>
      <c r="J8118" s="13"/>
      <c r="K8118" s="13"/>
      <c r="M8118" s="13"/>
      <c r="N8118" s="13"/>
    </row>
    <row r="8119" spans="1:14" ht="15.75" customHeight="1">
      <c r="A8119" s="2"/>
      <c r="B8119" s="2"/>
      <c r="C8119" s="2"/>
      <c r="G8119" s="13"/>
      <c r="I8119" s="13"/>
      <c r="J8119" s="13"/>
      <c r="K8119" s="13"/>
      <c r="M8119" s="13"/>
      <c r="N8119" s="13"/>
    </row>
    <row r="8120" spans="1:14" ht="15.75" customHeight="1">
      <c r="A8120" s="2"/>
      <c r="B8120" s="2"/>
      <c r="C8120" s="2"/>
      <c r="G8120" s="13"/>
      <c r="I8120" s="13"/>
      <c r="J8120" s="13"/>
      <c r="K8120" s="13"/>
      <c r="M8120" s="13"/>
      <c r="N8120" s="13"/>
    </row>
    <row r="8121" spans="1:14" ht="15.75" customHeight="1">
      <c r="A8121" s="2"/>
      <c r="B8121" s="2"/>
      <c r="C8121" s="2"/>
      <c r="G8121" s="13"/>
      <c r="I8121" s="13"/>
      <c r="J8121" s="13"/>
      <c r="K8121" s="13"/>
      <c r="M8121" s="13"/>
      <c r="N8121" s="13"/>
    </row>
    <row r="8122" spans="1:14" ht="15.75" customHeight="1">
      <c r="A8122" s="2"/>
      <c r="B8122" s="2"/>
      <c r="C8122" s="2"/>
      <c r="G8122" s="13"/>
      <c r="I8122" s="13"/>
      <c r="J8122" s="13"/>
      <c r="K8122" s="13"/>
      <c r="M8122" s="13"/>
      <c r="N8122" s="13"/>
    </row>
    <row r="8123" spans="1:14" ht="15.75" customHeight="1">
      <c r="A8123" s="2"/>
      <c r="B8123" s="2"/>
      <c r="C8123" s="2"/>
      <c r="G8123" s="13"/>
      <c r="I8123" s="13"/>
      <c r="J8123" s="13"/>
      <c r="K8123" s="13"/>
      <c r="M8123" s="13"/>
      <c r="N8123" s="13"/>
    </row>
    <row r="8124" spans="1:14" ht="15.75" customHeight="1">
      <c r="A8124" s="2"/>
      <c r="B8124" s="2"/>
      <c r="C8124" s="2"/>
      <c r="G8124" s="13"/>
      <c r="I8124" s="13"/>
      <c r="J8124" s="13"/>
      <c r="K8124" s="13"/>
      <c r="M8124" s="13"/>
      <c r="N8124" s="13"/>
    </row>
    <row r="8125" spans="1:14" ht="15.75" customHeight="1">
      <c r="A8125" s="2"/>
      <c r="B8125" s="2"/>
      <c r="C8125" s="2"/>
      <c r="G8125" s="13"/>
      <c r="I8125" s="13"/>
      <c r="J8125" s="13"/>
      <c r="K8125" s="13"/>
      <c r="M8125" s="13"/>
      <c r="N8125" s="13"/>
    </row>
    <row r="8126" spans="1:14" ht="15.75" customHeight="1">
      <c r="A8126" s="2"/>
      <c r="B8126" s="2"/>
      <c r="C8126" s="2"/>
      <c r="G8126" s="13"/>
      <c r="I8126" s="13"/>
      <c r="J8126" s="13"/>
      <c r="K8126" s="13"/>
      <c r="M8126" s="13"/>
      <c r="N8126" s="13"/>
    </row>
    <row r="8127" spans="1:14" ht="15.75" customHeight="1">
      <c r="A8127" s="2"/>
      <c r="B8127" s="2"/>
      <c r="C8127" s="2"/>
      <c r="G8127" s="13"/>
      <c r="I8127" s="13"/>
      <c r="J8127" s="13"/>
      <c r="K8127" s="13"/>
      <c r="M8127" s="13"/>
      <c r="N8127" s="13"/>
    </row>
    <row r="8128" spans="1:14" ht="15.75" customHeight="1">
      <c r="A8128" s="2"/>
      <c r="B8128" s="2"/>
      <c r="C8128" s="2"/>
      <c r="G8128" s="13"/>
      <c r="I8128" s="13"/>
      <c r="J8128" s="13"/>
      <c r="K8128" s="13"/>
      <c r="M8128" s="13"/>
      <c r="N8128" s="13"/>
    </row>
    <row r="8129" spans="1:14" ht="15.75" customHeight="1">
      <c r="A8129" s="2"/>
      <c r="B8129" s="2"/>
      <c r="C8129" s="2"/>
      <c r="G8129" s="13"/>
      <c r="I8129" s="13"/>
      <c r="J8129" s="13"/>
      <c r="K8129" s="13"/>
      <c r="M8129" s="13"/>
      <c r="N8129" s="13"/>
    </row>
    <row r="8130" spans="1:14" ht="15.75" customHeight="1">
      <c r="A8130" s="2"/>
      <c r="B8130" s="2"/>
      <c r="C8130" s="2"/>
      <c r="G8130" s="13"/>
      <c r="I8130" s="13"/>
      <c r="J8130" s="13"/>
      <c r="K8130" s="13"/>
      <c r="M8130" s="13"/>
      <c r="N8130" s="13"/>
    </row>
    <row r="8131" spans="1:14" ht="15.75" customHeight="1">
      <c r="A8131" s="2"/>
      <c r="B8131" s="2"/>
      <c r="C8131" s="2"/>
      <c r="G8131" s="13"/>
      <c r="I8131" s="13"/>
      <c r="J8131" s="13"/>
      <c r="K8131" s="13"/>
      <c r="M8131" s="13"/>
      <c r="N8131" s="13"/>
    </row>
    <row r="8132" spans="1:14" ht="15.75" customHeight="1">
      <c r="A8132" s="2"/>
      <c r="B8132" s="2"/>
      <c r="C8132" s="2"/>
      <c r="G8132" s="13"/>
      <c r="I8132" s="13"/>
      <c r="J8132" s="13"/>
      <c r="K8132" s="13"/>
      <c r="M8132" s="13"/>
      <c r="N8132" s="13"/>
    </row>
    <row r="8133" spans="1:14" ht="15.75" customHeight="1">
      <c r="A8133" s="2"/>
      <c r="B8133" s="2"/>
      <c r="C8133" s="2"/>
      <c r="G8133" s="13"/>
      <c r="I8133" s="13"/>
      <c r="J8133" s="13"/>
      <c r="K8133" s="13"/>
      <c r="M8133" s="13"/>
      <c r="N8133" s="13"/>
    </row>
    <row r="8134" spans="1:14" ht="15.75" customHeight="1">
      <c r="A8134" s="2"/>
      <c r="B8134" s="2"/>
      <c r="C8134" s="2"/>
      <c r="G8134" s="13"/>
      <c r="I8134" s="13"/>
      <c r="J8134" s="13"/>
      <c r="K8134" s="13"/>
      <c r="M8134" s="13"/>
      <c r="N8134" s="13"/>
    </row>
    <row r="8135" spans="1:14" ht="15.75" customHeight="1">
      <c r="A8135" s="2"/>
      <c r="B8135" s="2"/>
      <c r="C8135" s="2"/>
      <c r="G8135" s="13"/>
      <c r="I8135" s="13"/>
      <c r="J8135" s="13"/>
      <c r="K8135" s="13"/>
      <c r="M8135" s="13"/>
      <c r="N8135" s="13"/>
    </row>
    <row r="8136" spans="1:14" ht="15.75" customHeight="1">
      <c r="A8136" s="2"/>
      <c r="B8136" s="2"/>
      <c r="C8136" s="2"/>
      <c r="G8136" s="13"/>
      <c r="I8136" s="13"/>
      <c r="J8136" s="13"/>
      <c r="K8136" s="13"/>
      <c r="M8136" s="13"/>
      <c r="N8136" s="13"/>
    </row>
    <row r="8137" spans="1:14" ht="15.75" customHeight="1">
      <c r="A8137" s="2"/>
      <c r="B8137" s="2"/>
      <c r="C8137" s="2"/>
      <c r="G8137" s="13"/>
      <c r="I8137" s="13"/>
      <c r="J8137" s="13"/>
      <c r="K8137" s="13"/>
      <c r="M8137" s="13"/>
      <c r="N8137" s="13"/>
    </row>
    <row r="8138" spans="1:14" ht="15.75" customHeight="1">
      <c r="A8138" s="2"/>
      <c r="B8138" s="2"/>
      <c r="C8138" s="2"/>
      <c r="G8138" s="13"/>
      <c r="I8138" s="13"/>
      <c r="J8138" s="13"/>
      <c r="K8138" s="13"/>
      <c r="M8138" s="13"/>
      <c r="N8138" s="13"/>
    </row>
    <row r="8139" spans="1:14" ht="15.75" customHeight="1">
      <c r="A8139" s="2"/>
      <c r="B8139" s="2"/>
      <c r="C8139" s="2"/>
      <c r="G8139" s="13"/>
      <c r="I8139" s="13"/>
      <c r="J8139" s="13"/>
      <c r="K8139" s="13"/>
      <c r="M8139" s="13"/>
      <c r="N8139" s="13"/>
    </row>
    <row r="8140" spans="1:14" ht="15.75" customHeight="1">
      <c r="A8140" s="2"/>
      <c r="B8140" s="2"/>
      <c r="C8140" s="2"/>
      <c r="G8140" s="13"/>
      <c r="I8140" s="13"/>
      <c r="J8140" s="13"/>
      <c r="K8140" s="13"/>
      <c r="M8140" s="13"/>
      <c r="N8140" s="13"/>
    </row>
    <row r="8141" spans="1:14" ht="15.75" customHeight="1">
      <c r="A8141" s="2"/>
      <c r="B8141" s="2"/>
      <c r="C8141" s="2"/>
      <c r="G8141" s="13"/>
      <c r="I8141" s="13"/>
      <c r="J8141" s="13"/>
      <c r="K8141" s="13"/>
      <c r="M8141" s="13"/>
      <c r="N8141" s="13"/>
    </row>
    <row r="8142" spans="1:14" ht="15.75" customHeight="1">
      <c r="A8142" s="2"/>
      <c r="B8142" s="2"/>
      <c r="C8142" s="2"/>
      <c r="G8142" s="13"/>
      <c r="I8142" s="13"/>
      <c r="J8142" s="13"/>
      <c r="K8142" s="13"/>
      <c r="M8142" s="13"/>
      <c r="N8142" s="13"/>
    </row>
    <row r="8143" spans="1:14" ht="15.75" customHeight="1">
      <c r="A8143" s="2"/>
      <c r="B8143" s="2"/>
      <c r="C8143" s="2"/>
      <c r="G8143" s="13"/>
      <c r="I8143" s="13"/>
      <c r="J8143" s="13"/>
      <c r="K8143" s="13"/>
      <c r="M8143" s="13"/>
      <c r="N8143" s="13"/>
    </row>
    <row r="8144" spans="1:14" ht="15.75" customHeight="1">
      <c r="A8144" s="2"/>
      <c r="B8144" s="2"/>
      <c r="C8144" s="2"/>
      <c r="G8144" s="13"/>
      <c r="I8144" s="13"/>
      <c r="J8144" s="13"/>
      <c r="K8144" s="13"/>
      <c r="M8144" s="13"/>
      <c r="N8144" s="13"/>
    </row>
    <row r="8145" spans="1:14" ht="15.75" customHeight="1">
      <c r="A8145" s="2"/>
      <c r="B8145" s="2"/>
      <c r="C8145" s="2"/>
      <c r="G8145" s="13"/>
      <c r="I8145" s="13"/>
      <c r="J8145" s="13"/>
      <c r="K8145" s="13"/>
      <c r="M8145" s="13"/>
      <c r="N8145" s="13"/>
    </row>
    <row r="8146" spans="1:14" ht="15.75" customHeight="1">
      <c r="A8146" s="2"/>
      <c r="B8146" s="2"/>
      <c r="C8146" s="2"/>
      <c r="G8146" s="13"/>
      <c r="I8146" s="13"/>
      <c r="J8146" s="13"/>
      <c r="K8146" s="13"/>
      <c r="M8146" s="13"/>
      <c r="N8146" s="13"/>
    </row>
    <row r="8147" spans="1:14" ht="15.75" customHeight="1">
      <c r="A8147" s="2"/>
      <c r="B8147" s="2"/>
      <c r="C8147" s="2"/>
      <c r="G8147" s="13"/>
      <c r="I8147" s="13"/>
      <c r="J8147" s="13"/>
      <c r="K8147" s="13"/>
      <c r="M8147" s="13"/>
      <c r="N8147" s="13"/>
    </row>
    <row r="8148" spans="1:14" ht="15.75" customHeight="1">
      <c r="A8148" s="2"/>
      <c r="B8148" s="2"/>
      <c r="C8148" s="2"/>
      <c r="G8148" s="13"/>
      <c r="I8148" s="13"/>
      <c r="J8148" s="13"/>
      <c r="K8148" s="13"/>
      <c r="M8148" s="13"/>
      <c r="N8148" s="13"/>
    </row>
    <row r="8149" spans="1:14" ht="15.75" customHeight="1">
      <c r="A8149" s="2"/>
      <c r="B8149" s="2"/>
      <c r="C8149" s="2"/>
      <c r="G8149" s="13"/>
      <c r="I8149" s="13"/>
      <c r="J8149" s="13"/>
      <c r="K8149" s="13"/>
      <c r="M8149" s="13"/>
      <c r="N8149" s="13"/>
    </row>
    <row r="8150" spans="1:14" ht="15.75" customHeight="1">
      <c r="A8150" s="2"/>
      <c r="B8150" s="2"/>
      <c r="C8150" s="2"/>
      <c r="G8150" s="13"/>
      <c r="I8150" s="13"/>
      <c r="J8150" s="13"/>
      <c r="K8150" s="13"/>
      <c r="M8150" s="13"/>
      <c r="N8150" s="13"/>
    </row>
    <row r="8151" spans="1:14" ht="15.75" customHeight="1">
      <c r="A8151" s="2"/>
      <c r="B8151" s="2"/>
      <c r="C8151" s="2"/>
      <c r="G8151" s="13"/>
      <c r="I8151" s="13"/>
      <c r="J8151" s="13"/>
      <c r="K8151" s="13"/>
      <c r="M8151" s="13"/>
      <c r="N8151" s="13"/>
    </row>
    <row r="8152" spans="1:14" ht="15.75" customHeight="1">
      <c r="A8152" s="2"/>
      <c r="B8152" s="2"/>
      <c r="C8152" s="2"/>
      <c r="G8152" s="13"/>
      <c r="I8152" s="13"/>
      <c r="J8152" s="13"/>
      <c r="K8152" s="13"/>
      <c r="M8152" s="13"/>
      <c r="N8152" s="13"/>
    </row>
    <row r="8153" spans="1:14" ht="15.75" customHeight="1">
      <c r="A8153" s="2"/>
      <c r="B8153" s="2"/>
      <c r="C8153" s="2"/>
      <c r="G8153" s="13"/>
      <c r="I8153" s="13"/>
      <c r="J8153" s="13"/>
      <c r="K8153" s="13"/>
      <c r="M8153" s="13"/>
      <c r="N8153" s="13"/>
    </row>
    <row r="8154" spans="1:14" ht="15.75" customHeight="1">
      <c r="A8154" s="2"/>
      <c r="B8154" s="2"/>
      <c r="C8154" s="2"/>
      <c r="G8154" s="13"/>
      <c r="I8154" s="13"/>
      <c r="J8154" s="13"/>
      <c r="K8154" s="13"/>
      <c r="M8154" s="13"/>
      <c r="N8154" s="13"/>
    </row>
    <row r="8155" spans="1:14" ht="15.75" customHeight="1">
      <c r="A8155" s="2"/>
      <c r="B8155" s="2"/>
      <c r="C8155" s="2"/>
      <c r="G8155" s="13"/>
      <c r="I8155" s="13"/>
      <c r="J8155" s="13"/>
      <c r="K8155" s="13"/>
      <c r="M8155" s="13"/>
      <c r="N8155" s="13"/>
    </row>
    <row r="8156" spans="1:14" ht="15.75" customHeight="1">
      <c r="A8156" s="2"/>
      <c r="B8156" s="2"/>
      <c r="C8156" s="2"/>
      <c r="G8156" s="13"/>
      <c r="I8156" s="13"/>
      <c r="J8156" s="13"/>
      <c r="K8156" s="13"/>
      <c r="M8156" s="13"/>
      <c r="N8156" s="13"/>
    </row>
    <row r="8157" spans="1:14" ht="15.75" customHeight="1">
      <c r="A8157" s="2"/>
      <c r="B8157" s="2"/>
      <c r="C8157" s="2"/>
      <c r="G8157" s="13"/>
      <c r="I8157" s="13"/>
      <c r="J8157" s="13"/>
      <c r="K8157" s="13"/>
      <c r="M8157" s="13"/>
      <c r="N8157" s="13"/>
    </row>
    <row r="8158" spans="1:14" ht="15.75" customHeight="1">
      <c r="A8158" s="2"/>
      <c r="B8158" s="2"/>
      <c r="C8158" s="2"/>
      <c r="G8158" s="13"/>
      <c r="I8158" s="13"/>
      <c r="J8158" s="13"/>
      <c r="K8158" s="13"/>
      <c r="M8158" s="13"/>
      <c r="N8158" s="13"/>
    </row>
    <row r="8159" spans="1:14" ht="15.75" customHeight="1">
      <c r="A8159" s="2"/>
      <c r="B8159" s="2"/>
      <c r="C8159" s="2"/>
      <c r="G8159" s="13"/>
      <c r="I8159" s="13"/>
      <c r="J8159" s="13"/>
      <c r="K8159" s="13"/>
      <c r="M8159" s="13"/>
      <c r="N8159" s="13"/>
    </row>
    <row r="8160" spans="1:14" ht="15.75" customHeight="1">
      <c r="A8160" s="2"/>
      <c r="B8160" s="2"/>
      <c r="C8160" s="2"/>
      <c r="G8160" s="13"/>
      <c r="I8160" s="13"/>
      <c r="J8160" s="13"/>
      <c r="K8160" s="13"/>
      <c r="M8160" s="13"/>
      <c r="N8160" s="13"/>
    </row>
    <row r="8161" spans="1:14" ht="15.75" customHeight="1">
      <c r="A8161" s="2"/>
      <c r="B8161" s="2"/>
      <c r="C8161" s="2"/>
      <c r="G8161" s="13"/>
      <c r="I8161" s="13"/>
      <c r="J8161" s="13"/>
      <c r="K8161" s="13"/>
      <c r="M8161" s="13"/>
      <c r="N8161" s="13"/>
    </row>
    <row r="8162" spans="1:14" ht="15.75" customHeight="1">
      <c r="A8162" s="2"/>
      <c r="B8162" s="2"/>
      <c r="C8162" s="2"/>
      <c r="G8162" s="13"/>
      <c r="I8162" s="13"/>
      <c r="J8162" s="13"/>
      <c r="K8162" s="13"/>
      <c r="M8162" s="13"/>
      <c r="N8162" s="13"/>
    </row>
    <row r="8163" spans="1:14" ht="15.75" customHeight="1">
      <c r="A8163" s="2"/>
      <c r="B8163" s="2"/>
      <c r="C8163" s="2"/>
      <c r="G8163" s="13"/>
      <c r="I8163" s="13"/>
      <c r="J8163" s="13"/>
      <c r="K8163" s="13"/>
      <c r="M8163" s="13"/>
      <c r="N8163" s="13"/>
    </row>
    <row r="8164" spans="1:14" ht="15.75" customHeight="1">
      <c r="A8164" s="2"/>
      <c r="B8164" s="2"/>
      <c r="C8164" s="2"/>
      <c r="G8164" s="13"/>
      <c r="I8164" s="13"/>
      <c r="J8164" s="13"/>
      <c r="K8164" s="13"/>
      <c r="M8164" s="13"/>
      <c r="N8164" s="13"/>
    </row>
    <row r="8165" spans="1:14" ht="15.75" customHeight="1">
      <c r="A8165" s="2"/>
      <c r="B8165" s="2"/>
      <c r="C8165" s="2"/>
      <c r="G8165" s="13"/>
      <c r="I8165" s="13"/>
      <c r="J8165" s="13"/>
      <c r="K8165" s="13"/>
      <c r="M8165" s="13"/>
      <c r="N8165" s="13"/>
    </row>
    <row r="8166" spans="1:14" ht="15.75" customHeight="1">
      <c r="A8166" s="2"/>
      <c r="B8166" s="2"/>
      <c r="C8166" s="2"/>
      <c r="G8166" s="13"/>
      <c r="I8166" s="13"/>
      <c r="J8166" s="13"/>
      <c r="K8166" s="13"/>
      <c r="M8166" s="13"/>
      <c r="N8166" s="13"/>
    </row>
    <row r="8167" spans="1:14" ht="15.75" customHeight="1">
      <c r="A8167" s="2"/>
      <c r="B8167" s="2"/>
      <c r="C8167" s="2"/>
      <c r="G8167" s="13"/>
      <c r="I8167" s="13"/>
      <c r="J8167" s="13"/>
      <c r="K8167" s="13"/>
      <c r="M8167" s="13"/>
      <c r="N8167" s="13"/>
    </row>
    <row r="8168" spans="1:14" ht="15.75" customHeight="1">
      <c r="A8168" s="2"/>
      <c r="B8168" s="2"/>
      <c r="C8168" s="2"/>
      <c r="G8168" s="13"/>
      <c r="I8168" s="13"/>
      <c r="J8168" s="13"/>
      <c r="K8168" s="13"/>
      <c r="M8168" s="13"/>
      <c r="N8168" s="13"/>
    </row>
    <row r="8169" spans="1:14" ht="15.75" customHeight="1">
      <c r="A8169" s="2"/>
      <c r="B8169" s="2"/>
      <c r="C8169" s="2"/>
      <c r="G8169" s="13"/>
      <c r="I8169" s="13"/>
      <c r="J8169" s="13"/>
      <c r="K8169" s="13"/>
      <c r="M8169" s="13"/>
      <c r="N8169" s="13"/>
    </row>
    <row r="8170" spans="1:14" ht="15.75" customHeight="1">
      <c r="A8170" s="2"/>
      <c r="B8170" s="2"/>
      <c r="C8170" s="2"/>
      <c r="G8170" s="13"/>
      <c r="I8170" s="13"/>
      <c r="J8170" s="13"/>
      <c r="K8170" s="13"/>
      <c r="M8170" s="13"/>
      <c r="N8170" s="13"/>
    </row>
    <row r="8171" spans="1:14" ht="15.75" customHeight="1">
      <c r="A8171" s="2"/>
      <c r="B8171" s="2"/>
      <c r="C8171" s="2"/>
      <c r="G8171" s="13"/>
      <c r="I8171" s="13"/>
      <c r="J8171" s="13"/>
      <c r="K8171" s="13"/>
      <c r="M8171" s="13"/>
      <c r="N8171" s="13"/>
    </row>
    <row r="8172" spans="1:14" ht="15.75" customHeight="1">
      <c r="A8172" s="2"/>
      <c r="B8172" s="2"/>
      <c r="C8172" s="2"/>
      <c r="G8172" s="13"/>
      <c r="I8172" s="13"/>
      <c r="J8172" s="13"/>
      <c r="K8172" s="13"/>
      <c r="M8172" s="13"/>
      <c r="N8172" s="13"/>
    </row>
    <row r="8173" spans="1:14" ht="15.75" customHeight="1">
      <c r="A8173" s="2"/>
      <c r="B8173" s="2"/>
      <c r="C8173" s="2"/>
      <c r="G8173" s="13"/>
      <c r="I8173" s="13"/>
      <c r="J8173" s="13"/>
      <c r="K8173" s="13"/>
      <c r="M8173" s="13"/>
      <c r="N8173" s="13"/>
    </row>
    <row r="8174" spans="1:14" ht="15.75" customHeight="1">
      <c r="A8174" s="2"/>
      <c r="B8174" s="2"/>
      <c r="C8174" s="2"/>
      <c r="G8174" s="13"/>
      <c r="I8174" s="13"/>
      <c r="J8174" s="13"/>
      <c r="K8174" s="13"/>
      <c r="M8174" s="13"/>
      <c r="N8174" s="13"/>
    </row>
    <row r="8175" spans="1:14" ht="15.75" customHeight="1">
      <c r="A8175" s="2"/>
      <c r="B8175" s="2"/>
      <c r="C8175" s="2"/>
      <c r="G8175" s="13"/>
      <c r="I8175" s="13"/>
      <c r="J8175" s="13"/>
      <c r="K8175" s="13"/>
      <c r="M8175" s="13"/>
      <c r="N8175" s="13"/>
    </row>
    <row r="8176" spans="1:14" ht="15.75" customHeight="1">
      <c r="A8176" s="2"/>
      <c r="B8176" s="2"/>
      <c r="C8176" s="2"/>
      <c r="G8176" s="13"/>
      <c r="I8176" s="13"/>
      <c r="J8176" s="13"/>
      <c r="K8176" s="13"/>
      <c r="M8176" s="13"/>
      <c r="N8176" s="13"/>
    </row>
    <row r="8177" spans="1:14" ht="15.75" customHeight="1">
      <c r="A8177" s="2"/>
      <c r="B8177" s="2"/>
      <c r="C8177" s="2"/>
      <c r="G8177" s="13"/>
      <c r="I8177" s="13"/>
      <c r="J8177" s="13"/>
      <c r="K8177" s="13"/>
      <c r="M8177" s="13"/>
      <c r="N8177" s="13"/>
    </row>
    <row r="8178" spans="1:14" ht="15.75" customHeight="1">
      <c r="A8178" s="2"/>
      <c r="B8178" s="2"/>
      <c r="C8178" s="2"/>
      <c r="G8178" s="13"/>
      <c r="I8178" s="13"/>
      <c r="J8178" s="13"/>
      <c r="K8178" s="13"/>
      <c r="M8178" s="13"/>
      <c r="N8178" s="13"/>
    </row>
    <row r="8179" spans="1:14" ht="15.75" customHeight="1">
      <c r="A8179" s="2"/>
      <c r="B8179" s="2"/>
      <c r="C8179" s="2"/>
      <c r="G8179" s="13"/>
      <c r="I8179" s="13"/>
      <c r="J8179" s="13"/>
      <c r="K8179" s="13"/>
      <c r="M8179" s="13"/>
      <c r="N8179" s="13"/>
    </row>
    <row r="8180" spans="1:14" ht="15.75" customHeight="1">
      <c r="A8180" s="2"/>
      <c r="B8180" s="2"/>
      <c r="C8180" s="2"/>
      <c r="G8180" s="13"/>
      <c r="I8180" s="13"/>
      <c r="J8180" s="13"/>
      <c r="K8180" s="13"/>
      <c r="M8180" s="13"/>
      <c r="N8180" s="13"/>
    </row>
    <row r="8181" spans="1:14" ht="15.75" customHeight="1">
      <c r="A8181" s="2"/>
      <c r="B8181" s="2"/>
      <c r="C8181" s="2"/>
      <c r="G8181" s="13"/>
      <c r="I8181" s="13"/>
      <c r="J8181" s="13"/>
      <c r="K8181" s="13"/>
      <c r="M8181" s="13"/>
      <c r="N8181" s="13"/>
    </row>
    <row r="8182" spans="1:14" ht="15.75" customHeight="1">
      <c r="A8182" s="2"/>
      <c r="B8182" s="2"/>
      <c r="C8182" s="2"/>
      <c r="G8182" s="13"/>
      <c r="I8182" s="13"/>
      <c r="J8182" s="13"/>
      <c r="K8182" s="13"/>
      <c r="M8182" s="13"/>
      <c r="N8182" s="13"/>
    </row>
    <row r="8183" spans="1:14" ht="15.75" customHeight="1">
      <c r="A8183" s="2"/>
      <c r="B8183" s="2"/>
      <c r="C8183" s="2"/>
      <c r="G8183" s="13"/>
      <c r="I8183" s="13"/>
      <c r="J8183" s="13"/>
      <c r="K8183" s="13"/>
      <c r="M8183" s="13"/>
      <c r="N8183" s="13"/>
    </row>
    <row r="8184" spans="1:14" ht="15.75" customHeight="1">
      <c r="A8184" s="2"/>
      <c r="B8184" s="2"/>
      <c r="C8184" s="2"/>
      <c r="G8184" s="13"/>
      <c r="I8184" s="13"/>
      <c r="J8184" s="13"/>
      <c r="K8184" s="13"/>
      <c r="M8184" s="13"/>
      <c r="N8184" s="13"/>
    </row>
    <row r="8185" spans="1:14" ht="15.75" customHeight="1">
      <c r="A8185" s="2"/>
      <c r="B8185" s="2"/>
      <c r="C8185" s="2"/>
      <c r="G8185" s="13"/>
      <c r="I8185" s="13"/>
      <c r="J8185" s="13"/>
      <c r="K8185" s="13"/>
      <c r="M8185" s="13"/>
      <c r="N8185" s="13"/>
    </row>
    <row r="8186" spans="1:14" ht="15.75" customHeight="1">
      <c r="A8186" s="2"/>
      <c r="B8186" s="2"/>
      <c r="C8186" s="2"/>
      <c r="G8186" s="13"/>
      <c r="I8186" s="13"/>
      <c r="J8186" s="13"/>
      <c r="K8186" s="13"/>
      <c r="M8186" s="13"/>
      <c r="N8186" s="13"/>
    </row>
    <row r="8187" spans="1:14" ht="15.75" customHeight="1">
      <c r="A8187" s="2"/>
      <c r="B8187" s="2"/>
      <c r="C8187" s="2"/>
      <c r="G8187" s="13"/>
      <c r="I8187" s="13"/>
      <c r="J8187" s="13"/>
      <c r="K8187" s="13"/>
      <c r="M8187" s="13"/>
      <c r="N8187" s="13"/>
    </row>
    <row r="8188" spans="1:14" ht="15.75" customHeight="1">
      <c r="A8188" s="2"/>
      <c r="B8188" s="2"/>
      <c r="C8188" s="2"/>
      <c r="G8188" s="13"/>
      <c r="I8188" s="13"/>
      <c r="J8188" s="13"/>
      <c r="K8188" s="13"/>
      <c r="M8188" s="13"/>
      <c r="N8188" s="13"/>
    </row>
    <row r="8189" spans="1:14" ht="15.75" customHeight="1">
      <c r="A8189" s="2"/>
      <c r="B8189" s="2"/>
      <c r="C8189" s="2"/>
      <c r="G8189" s="13"/>
      <c r="I8189" s="13"/>
      <c r="J8189" s="13"/>
      <c r="K8189" s="13"/>
      <c r="M8189" s="13"/>
      <c r="N8189" s="13"/>
    </row>
    <row r="8190" spans="1:14" ht="15.75" customHeight="1">
      <c r="A8190" s="2"/>
      <c r="B8190" s="2"/>
      <c r="C8190" s="2"/>
      <c r="G8190" s="13"/>
      <c r="I8190" s="13"/>
      <c r="J8190" s="13"/>
      <c r="K8190" s="13"/>
      <c r="M8190" s="13"/>
      <c r="N8190" s="13"/>
    </row>
    <row r="8191" spans="1:14" ht="15.75" customHeight="1">
      <c r="A8191" s="2"/>
      <c r="B8191" s="2"/>
      <c r="C8191" s="2"/>
      <c r="G8191" s="13"/>
      <c r="I8191" s="13"/>
      <c r="J8191" s="13"/>
      <c r="K8191" s="13"/>
      <c r="M8191" s="13"/>
      <c r="N8191" s="13"/>
    </row>
    <row r="8192" spans="1:14" ht="15.75" customHeight="1">
      <c r="A8192" s="2"/>
      <c r="B8192" s="2"/>
      <c r="C8192" s="2"/>
      <c r="G8192" s="13"/>
      <c r="I8192" s="13"/>
      <c r="J8192" s="13"/>
      <c r="K8192" s="13"/>
      <c r="M8192" s="13"/>
      <c r="N8192" s="13"/>
    </row>
    <row r="8193" spans="1:14" ht="15.75" customHeight="1">
      <c r="A8193" s="2"/>
      <c r="B8193" s="2"/>
      <c r="C8193" s="2"/>
      <c r="G8193" s="13"/>
      <c r="I8193" s="13"/>
      <c r="J8193" s="13"/>
      <c r="K8193" s="13"/>
      <c r="M8193" s="13"/>
      <c r="N8193" s="13"/>
    </row>
    <row r="8194" spans="1:14" ht="15.75" customHeight="1">
      <c r="A8194" s="2"/>
      <c r="B8194" s="2"/>
      <c r="C8194" s="2"/>
      <c r="G8194" s="13"/>
      <c r="I8194" s="13"/>
      <c r="J8194" s="13"/>
      <c r="K8194" s="13"/>
      <c r="M8194" s="13"/>
      <c r="N8194" s="13"/>
    </row>
    <row r="8195" spans="1:14" ht="15.75" customHeight="1">
      <c r="A8195" s="2"/>
      <c r="B8195" s="2"/>
      <c r="C8195" s="2"/>
      <c r="G8195" s="13"/>
      <c r="I8195" s="13"/>
      <c r="J8195" s="13"/>
      <c r="K8195" s="13"/>
      <c r="M8195" s="13"/>
      <c r="N8195" s="13"/>
    </row>
    <row r="8196" spans="1:14" ht="15.75" customHeight="1">
      <c r="A8196" s="2"/>
      <c r="B8196" s="2"/>
      <c r="C8196" s="2"/>
      <c r="G8196" s="13"/>
      <c r="I8196" s="13"/>
      <c r="J8196" s="13"/>
      <c r="K8196" s="13"/>
      <c r="M8196" s="13"/>
      <c r="N8196" s="13"/>
    </row>
    <row r="8197" spans="1:14" ht="15.75" customHeight="1">
      <c r="A8197" s="2"/>
      <c r="B8197" s="2"/>
      <c r="C8197" s="2"/>
      <c r="G8197" s="13"/>
      <c r="I8197" s="13"/>
      <c r="J8197" s="13"/>
      <c r="K8197" s="13"/>
      <c r="M8197" s="13"/>
      <c r="N8197" s="13"/>
    </row>
    <row r="8198" spans="1:14" ht="15.75" customHeight="1">
      <c r="A8198" s="2"/>
      <c r="B8198" s="2"/>
      <c r="C8198" s="2"/>
      <c r="G8198" s="13"/>
      <c r="I8198" s="13"/>
      <c r="J8198" s="13"/>
      <c r="K8198" s="13"/>
      <c r="M8198" s="13"/>
      <c r="N8198" s="13"/>
    </row>
    <row r="8199" spans="1:14" ht="15.75" customHeight="1">
      <c r="A8199" s="2"/>
      <c r="B8199" s="2"/>
      <c r="C8199" s="2"/>
      <c r="G8199" s="13"/>
      <c r="I8199" s="13"/>
      <c r="J8199" s="13"/>
      <c r="K8199" s="13"/>
      <c r="M8199" s="13"/>
      <c r="N8199" s="13"/>
    </row>
    <row r="8200" spans="1:14" ht="15.75" customHeight="1">
      <c r="A8200" s="2"/>
      <c r="B8200" s="2"/>
      <c r="C8200" s="2"/>
      <c r="G8200" s="13"/>
      <c r="I8200" s="13"/>
      <c r="J8200" s="13"/>
      <c r="K8200" s="13"/>
      <c r="M8200" s="13"/>
      <c r="N8200" s="13"/>
    </row>
    <row r="8201" spans="1:14" ht="15.75" customHeight="1">
      <c r="A8201" s="2"/>
      <c r="B8201" s="2"/>
      <c r="C8201" s="2"/>
      <c r="G8201" s="13"/>
      <c r="I8201" s="13"/>
      <c r="J8201" s="13"/>
      <c r="K8201" s="13"/>
      <c r="M8201" s="13"/>
      <c r="N8201" s="13"/>
    </row>
    <row r="8202" spans="1:14" ht="15.75" customHeight="1">
      <c r="A8202" s="2"/>
      <c r="B8202" s="2"/>
      <c r="C8202" s="2"/>
      <c r="G8202" s="13"/>
      <c r="I8202" s="13"/>
      <c r="J8202" s="13"/>
      <c r="K8202" s="13"/>
      <c r="M8202" s="13"/>
      <c r="N8202" s="13"/>
    </row>
    <row r="8203" spans="1:14" ht="15.75" customHeight="1">
      <c r="A8203" s="2"/>
      <c r="B8203" s="2"/>
      <c r="C8203" s="2"/>
      <c r="G8203" s="13"/>
      <c r="I8203" s="13"/>
      <c r="J8203" s="13"/>
      <c r="K8203" s="13"/>
      <c r="M8203" s="13"/>
      <c r="N8203" s="13"/>
    </row>
    <row r="8204" spans="1:14" ht="15.75" customHeight="1">
      <c r="A8204" s="2"/>
      <c r="B8204" s="2"/>
      <c r="C8204" s="2"/>
      <c r="G8204" s="13"/>
      <c r="I8204" s="13"/>
      <c r="J8204" s="13"/>
      <c r="K8204" s="13"/>
      <c r="M8204" s="13"/>
      <c r="N8204" s="13"/>
    </row>
    <row r="8205" spans="1:14" ht="15.75" customHeight="1">
      <c r="A8205" s="2"/>
      <c r="B8205" s="2"/>
      <c r="C8205" s="2"/>
      <c r="G8205" s="13"/>
      <c r="I8205" s="13"/>
      <c r="J8205" s="13"/>
      <c r="K8205" s="13"/>
      <c r="M8205" s="13"/>
      <c r="N8205" s="13"/>
    </row>
    <row r="8206" spans="1:14" ht="15.75" customHeight="1">
      <c r="A8206" s="2"/>
      <c r="B8206" s="2"/>
      <c r="C8206" s="2"/>
      <c r="G8206" s="13"/>
      <c r="I8206" s="13"/>
      <c r="J8206" s="13"/>
      <c r="K8206" s="13"/>
      <c r="M8206" s="13"/>
      <c r="N8206" s="13"/>
    </row>
    <row r="8207" spans="1:14" ht="15.75" customHeight="1">
      <c r="A8207" s="2"/>
      <c r="B8207" s="2"/>
      <c r="C8207" s="2"/>
      <c r="G8207" s="13"/>
      <c r="I8207" s="13"/>
      <c r="J8207" s="13"/>
      <c r="K8207" s="13"/>
      <c r="M8207" s="13"/>
      <c r="N8207" s="13"/>
    </row>
    <row r="8208" spans="1:14" ht="15.75" customHeight="1">
      <c r="A8208" s="2"/>
      <c r="B8208" s="2"/>
      <c r="C8208" s="2"/>
      <c r="G8208" s="13"/>
      <c r="I8208" s="13"/>
      <c r="J8208" s="13"/>
      <c r="K8208" s="13"/>
      <c r="M8208" s="13"/>
      <c r="N8208" s="13"/>
    </row>
    <row r="8209" spans="1:14" ht="15.75" customHeight="1">
      <c r="A8209" s="2"/>
      <c r="B8209" s="2"/>
      <c r="C8209" s="2"/>
      <c r="G8209" s="13"/>
      <c r="I8209" s="13"/>
      <c r="J8209" s="13"/>
      <c r="K8209" s="13"/>
      <c r="M8209" s="13"/>
      <c r="N8209" s="13"/>
    </row>
    <row r="8210" spans="1:14" ht="15.75" customHeight="1">
      <c r="A8210" s="2"/>
      <c r="B8210" s="2"/>
      <c r="C8210" s="2"/>
      <c r="G8210" s="13"/>
      <c r="I8210" s="13"/>
      <c r="J8210" s="13"/>
      <c r="K8210" s="13"/>
      <c r="M8210" s="13"/>
      <c r="N8210" s="13"/>
    </row>
    <row r="8211" spans="1:14" ht="15.75" customHeight="1">
      <c r="A8211" s="2"/>
      <c r="B8211" s="2"/>
      <c r="C8211" s="2"/>
      <c r="G8211" s="13"/>
      <c r="I8211" s="13"/>
      <c r="J8211" s="13"/>
      <c r="K8211" s="13"/>
      <c r="M8211" s="13"/>
      <c r="N8211" s="13"/>
    </row>
    <row r="8212" spans="1:14" ht="15.75" customHeight="1">
      <c r="A8212" s="2"/>
      <c r="B8212" s="2"/>
      <c r="C8212" s="2"/>
      <c r="G8212" s="13"/>
      <c r="I8212" s="13"/>
      <c r="J8212" s="13"/>
      <c r="K8212" s="13"/>
      <c r="M8212" s="13"/>
      <c r="N8212" s="13"/>
    </row>
    <row r="8213" spans="1:14" ht="15.75" customHeight="1">
      <c r="A8213" s="2"/>
      <c r="B8213" s="2"/>
      <c r="C8213" s="2"/>
      <c r="G8213" s="13"/>
      <c r="I8213" s="13"/>
      <c r="J8213" s="13"/>
      <c r="K8213" s="13"/>
      <c r="M8213" s="13"/>
      <c r="N8213" s="13"/>
    </row>
    <row r="8214" spans="1:14" ht="15.75" customHeight="1">
      <c r="A8214" s="2"/>
      <c r="B8214" s="2"/>
      <c r="C8214" s="2"/>
      <c r="G8214" s="13"/>
      <c r="I8214" s="13"/>
      <c r="J8214" s="13"/>
      <c r="K8214" s="13"/>
      <c r="M8214" s="13"/>
      <c r="N8214" s="13"/>
    </row>
    <row r="8215" spans="1:14" ht="15.75" customHeight="1">
      <c r="A8215" s="2"/>
      <c r="B8215" s="2"/>
      <c r="C8215" s="2"/>
      <c r="G8215" s="13"/>
      <c r="I8215" s="13"/>
      <c r="J8215" s="13"/>
      <c r="K8215" s="13"/>
      <c r="M8215" s="13"/>
      <c r="N8215" s="13"/>
    </row>
    <row r="8216" spans="1:14" ht="15.75" customHeight="1">
      <c r="A8216" s="2"/>
      <c r="B8216" s="2"/>
      <c r="C8216" s="2"/>
      <c r="G8216" s="13"/>
      <c r="I8216" s="13"/>
      <c r="J8216" s="13"/>
      <c r="K8216" s="13"/>
      <c r="M8216" s="13"/>
      <c r="N8216" s="13"/>
    </row>
    <row r="8217" spans="1:14" ht="15.75" customHeight="1">
      <c r="A8217" s="2"/>
      <c r="B8217" s="2"/>
      <c r="C8217" s="2"/>
      <c r="G8217" s="13"/>
      <c r="I8217" s="13"/>
      <c r="J8217" s="13"/>
      <c r="K8217" s="13"/>
      <c r="M8217" s="13"/>
      <c r="N8217" s="13"/>
    </row>
    <row r="8218" spans="1:14" ht="15.75" customHeight="1">
      <c r="A8218" s="2"/>
      <c r="B8218" s="2"/>
      <c r="C8218" s="2"/>
      <c r="G8218" s="13"/>
      <c r="I8218" s="13"/>
      <c r="J8218" s="13"/>
      <c r="K8218" s="13"/>
      <c r="M8218" s="13"/>
      <c r="N8218" s="13"/>
    </row>
    <row r="8219" spans="1:14" ht="15.75" customHeight="1">
      <c r="A8219" s="2"/>
      <c r="B8219" s="2"/>
      <c r="C8219" s="2"/>
      <c r="G8219" s="13"/>
      <c r="I8219" s="13"/>
      <c r="J8219" s="13"/>
      <c r="K8219" s="13"/>
      <c r="M8219" s="13"/>
      <c r="N8219" s="13"/>
    </row>
    <row r="8220" spans="1:14" ht="15.75" customHeight="1">
      <c r="A8220" s="2"/>
      <c r="B8220" s="2"/>
      <c r="C8220" s="2"/>
      <c r="G8220" s="13"/>
      <c r="I8220" s="13"/>
      <c r="J8220" s="13"/>
      <c r="K8220" s="13"/>
      <c r="M8220" s="13"/>
      <c r="N8220" s="13"/>
    </row>
    <row r="8221" spans="1:14" ht="15.75" customHeight="1">
      <c r="A8221" s="2"/>
      <c r="B8221" s="2"/>
      <c r="C8221" s="2"/>
      <c r="G8221" s="13"/>
      <c r="I8221" s="13"/>
      <c r="J8221" s="13"/>
      <c r="K8221" s="13"/>
      <c r="M8221" s="13"/>
      <c r="N8221" s="13"/>
    </row>
    <row r="8222" spans="1:14" ht="15.75" customHeight="1">
      <c r="A8222" s="2"/>
      <c r="B8222" s="2"/>
      <c r="C8222" s="2"/>
      <c r="G8222" s="13"/>
      <c r="I8222" s="13"/>
      <c r="J8222" s="13"/>
      <c r="K8222" s="13"/>
      <c r="M8222" s="13"/>
      <c r="N8222" s="13"/>
    </row>
    <row r="8223" spans="1:14" ht="15.75" customHeight="1">
      <c r="A8223" s="2"/>
      <c r="B8223" s="2"/>
      <c r="C8223" s="2"/>
      <c r="G8223" s="13"/>
      <c r="I8223" s="13"/>
      <c r="J8223" s="13"/>
      <c r="K8223" s="13"/>
      <c r="M8223" s="13"/>
      <c r="N8223" s="13"/>
    </row>
    <row r="8224" spans="1:14" ht="15.75" customHeight="1">
      <c r="A8224" s="2"/>
      <c r="B8224" s="2"/>
      <c r="C8224" s="2"/>
      <c r="G8224" s="13"/>
      <c r="I8224" s="13"/>
      <c r="J8224" s="13"/>
      <c r="K8224" s="13"/>
      <c r="M8224" s="13"/>
      <c r="N8224" s="13"/>
    </row>
    <row r="8225" spans="1:14" ht="15.75" customHeight="1">
      <c r="A8225" s="2"/>
      <c r="B8225" s="2"/>
      <c r="C8225" s="2"/>
      <c r="G8225" s="13"/>
      <c r="I8225" s="13"/>
      <c r="J8225" s="13"/>
      <c r="K8225" s="13"/>
      <c r="M8225" s="13"/>
      <c r="N8225" s="13"/>
    </row>
    <row r="8226" spans="1:14" ht="15.75" customHeight="1">
      <c r="A8226" s="2"/>
      <c r="B8226" s="2"/>
      <c r="C8226" s="2"/>
      <c r="G8226" s="13"/>
      <c r="I8226" s="13"/>
      <c r="J8226" s="13"/>
      <c r="K8226" s="13"/>
      <c r="M8226" s="13"/>
      <c r="N8226" s="13"/>
    </row>
    <row r="8227" spans="1:14" ht="15.75" customHeight="1">
      <c r="A8227" s="2"/>
      <c r="B8227" s="2"/>
      <c r="C8227" s="2"/>
      <c r="G8227" s="13"/>
      <c r="I8227" s="13"/>
      <c r="J8227" s="13"/>
      <c r="K8227" s="13"/>
      <c r="M8227" s="13"/>
      <c r="N8227" s="13"/>
    </row>
    <row r="8228" spans="1:14" ht="15.75" customHeight="1">
      <c r="A8228" s="2"/>
      <c r="B8228" s="2"/>
      <c r="C8228" s="2"/>
      <c r="G8228" s="13"/>
      <c r="I8228" s="13"/>
      <c r="J8228" s="13"/>
      <c r="K8228" s="13"/>
      <c r="M8228" s="13"/>
      <c r="N8228" s="13"/>
    </row>
    <row r="8229" spans="1:14" ht="15.75" customHeight="1">
      <c r="A8229" s="2"/>
      <c r="B8229" s="2"/>
      <c r="C8229" s="2"/>
      <c r="G8229" s="13"/>
      <c r="I8229" s="13"/>
      <c r="J8229" s="13"/>
      <c r="K8229" s="13"/>
      <c r="M8229" s="13"/>
      <c r="N8229" s="13"/>
    </row>
    <row r="8230" spans="1:14" ht="15.75" customHeight="1">
      <c r="A8230" s="2"/>
      <c r="B8230" s="2"/>
      <c r="C8230" s="2"/>
      <c r="G8230" s="13"/>
      <c r="I8230" s="13"/>
      <c r="J8230" s="13"/>
      <c r="K8230" s="13"/>
      <c r="M8230" s="13"/>
      <c r="N8230" s="13"/>
    </row>
    <row r="8231" spans="1:14" ht="15.75" customHeight="1">
      <c r="A8231" s="2"/>
      <c r="B8231" s="2"/>
      <c r="C8231" s="2"/>
      <c r="G8231" s="13"/>
      <c r="I8231" s="13"/>
      <c r="J8231" s="13"/>
      <c r="K8231" s="13"/>
      <c r="M8231" s="13"/>
      <c r="N8231" s="13"/>
    </row>
    <row r="8232" spans="1:14" ht="15.75" customHeight="1">
      <c r="A8232" s="2"/>
      <c r="B8232" s="2"/>
      <c r="C8232" s="2"/>
      <c r="G8232" s="13"/>
      <c r="I8232" s="13"/>
      <c r="J8232" s="13"/>
      <c r="K8232" s="13"/>
      <c r="M8232" s="13"/>
      <c r="N8232" s="13"/>
    </row>
    <row r="8233" spans="1:14" ht="15.75" customHeight="1">
      <c r="A8233" s="2"/>
      <c r="B8233" s="2"/>
      <c r="C8233" s="2"/>
      <c r="G8233" s="13"/>
      <c r="I8233" s="13"/>
      <c r="J8233" s="13"/>
      <c r="K8233" s="13"/>
      <c r="M8233" s="13"/>
      <c r="N8233" s="13"/>
    </row>
    <row r="8234" spans="1:14" ht="15.75" customHeight="1">
      <c r="A8234" s="2"/>
      <c r="B8234" s="2"/>
      <c r="C8234" s="2"/>
      <c r="G8234" s="13"/>
      <c r="I8234" s="13"/>
      <c r="J8234" s="13"/>
      <c r="K8234" s="13"/>
      <c r="M8234" s="13"/>
      <c r="N8234" s="13"/>
    </row>
    <row r="8235" spans="1:14" ht="15.75" customHeight="1">
      <c r="A8235" s="2"/>
      <c r="B8235" s="2"/>
      <c r="C8235" s="2"/>
      <c r="G8235" s="13"/>
      <c r="I8235" s="13"/>
      <c r="J8235" s="13"/>
      <c r="K8235" s="13"/>
      <c r="M8235" s="13"/>
      <c r="N8235" s="13"/>
    </row>
    <row r="8236" spans="1:14" ht="15.75" customHeight="1">
      <c r="A8236" s="2"/>
      <c r="B8236" s="2"/>
      <c r="C8236" s="2"/>
      <c r="G8236" s="13"/>
      <c r="I8236" s="13"/>
      <c r="J8236" s="13"/>
      <c r="K8236" s="13"/>
      <c r="M8236" s="13"/>
      <c r="N8236" s="13"/>
    </row>
    <row r="8237" spans="1:14" ht="15.75" customHeight="1">
      <c r="A8237" s="2"/>
      <c r="B8237" s="2"/>
      <c r="C8237" s="2"/>
      <c r="G8237" s="13"/>
      <c r="I8237" s="13"/>
      <c r="J8237" s="13"/>
      <c r="K8237" s="13"/>
      <c r="M8237" s="13"/>
      <c r="N8237" s="13"/>
    </row>
    <row r="8238" spans="1:14" ht="15.75" customHeight="1">
      <c r="A8238" s="2"/>
      <c r="B8238" s="2"/>
      <c r="C8238" s="2"/>
      <c r="G8238" s="13"/>
      <c r="I8238" s="13"/>
      <c r="J8238" s="13"/>
      <c r="K8238" s="13"/>
      <c r="M8238" s="13"/>
      <c r="N8238" s="13"/>
    </row>
    <row r="8239" spans="1:14" ht="15.75" customHeight="1">
      <c r="A8239" s="2"/>
      <c r="B8239" s="2"/>
      <c r="C8239" s="2"/>
      <c r="G8239" s="13"/>
      <c r="I8239" s="13"/>
      <c r="J8239" s="13"/>
      <c r="K8239" s="13"/>
      <c r="M8239" s="13"/>
      <c r="N8239" s="13"/>
    </row>
    <row r="8240" spans="1:14" ht="15.75" customHeight="1">
      <c r="A8240" s="2"/>
      <c r="B8240" s="2"/>
      <c r="C8240" s="2"/>
      <c r="G8240" s="13"/>
      <c r="I8240" s="13"/>
      <c r="J8240" s="13"/>
      <c r="K8240" s="13"/>
      <c r="M8240" s="13"/>
      <c r="N8240" s="13"/>
    </row>
    <row r="8241" spans="1:14" ht="15.75" customHeight="1">
      <c r="A8241" s="2"/>
      <c r="B8241" s="2"/>
      <c r="C8241" s="2"/>
      <c r="G8241" s="13"/>
      <c r="I8241" s="13"/>
      <c r="J8241" s="13"/>
      <c r="K8241" s="13"/>
      <c r="M8241" s="13"/>
      <c r="N8241" s="13"/>
    </row>
    <row r="8242" spans="1:14" ht="15.75" customHeight="1">
      <c r="A8242" s="2"/>
      <c r="B8242" s="2"/>
      <c r="C8242" s="2"/>
      <c r="G8242" s="13"/>
      <c r="I8242" s="13"/>
      <c r="J8242" s="13"/>
      <c r="K8242" s="13"/>
      <c r="M8242" s="13"/>
      <c r="N8242" s="13"/>
    </row>
    <row r="8243" spans="1:14" ht="15.75" customHeight="1">
      <c r="A8243" s="2"/>
      <c r="B8243" s="2"/>
      <c r="C8243" s="2"/>
      <c r="G8243" s="13"/>
      <c r="I8243" s="13"/>
      <c r="J8243" s="13"/>
      <c r="K8243" s="13"/>
      <c r="M8243" s="13"/>
      <c r="N8243" s="13"/>
    </row>
    <row r="8244" spans="1:14" ht="15.75" customHeight="1">
      <c r="A8244" s="2"/>
      <c r="B8244" s="2"/>
      <c r="C8244" s="2"/>
      <c r="G8244" s="13"/>
      <c r="I8244" s="13"/>
      <c r="J8244" s="13"/>
      <c r="K8244" s="13"/>
      <c r="M8244" s="13"/>
      <c r="N8244" s="13"/>
    </row>
    <row r="8245" spans="1:14" ht="15.75" customHeight="1">
      <c r="A8245" s="2"/>
      <c r="B8245" s="2"/>
      <c r="C8245" s="2"/>
      <c r="G8245" s="13"/>
      <c r="I8245" s="13"/>
      <c r="J8245" s="13"/>
      <c r="K8245" s="13"/>
      <c r="M8245" s="13"/>
      <c r="N8245" s="13"/>
    </row>
    <row r="8246" spans="1:14" ht="15.75" customHeight="1">
      <c r="A8246" s="2"/>
      <c r="B8246" s="2"/>
      <c r="C8246" s="2"/>
      <c r="G8246" s="13"/>
      <c r="I8246" s="13"/>
      <c r="J8246" s="13"/>
      <c r="K8246" s="13"/>
      <c r="M8246" s="13"/>
      <c r="N8246" s="13"/>
    </row>
    <row r="8247" spans="1:14" ht="15.75" customHeight="1">
      <c r="A8247" s="2"/>
      <c r="B8247" s="2"/>
      <c r="C8247" s="2"/>
      <c r="G8247" s="13"/>
      <c r="I8247" s="13"/>
      <c r="J8247" s="13"/>
      <c r="K8247" s="13"/>
      <c r="M8247" s="13"/>
      <c r="N8247" s="13"/>
    </row>
    <row r="8248" spans="1:14" ht="15.75" customHeight="1">
      <c r="A8248" s="2"/>
      <c r="B8248" s="2"/>
      <c r="C8248" s="2"/>
      <c r="G8248" s="13"/>
      <c r="I8248" s="13"/>
      <c r="J8248" s="13"/>
      <c r="K8248" s="13"/>
      <c r="M8248" s="13"/>
      <c r="N8248" s="13"/>
    </row>
    <row r="8249" spans="1:14" ht="15.75" customHeight="1">
      <c r="A8249" s="2"/>
      <c r="B8249" s="2"/>
      <c r="C8249" s="2"/>
      <c r="G8249" s="13"/>
      <c r="I8249" s="13"/>
      <c r="J8249" s="13"/>
      <c r="K8249" s="13"/>
      <c r="M8249" s="13"/>
      <c r="N8249" s="13"/>
    </row>
    <row r="8250" spans="1:14" ht="15.75" customHeight="1">
      <c r="A8250" s="2"/>
      <c r="B8250" s="2"/>
      <c r="C8250" s="2"/>
      <c r="G8250" s="13"/>
      <c r="I8250" s="13"/>
      <c r="J8250" s="13"/>
      <c r="K8250" s="13"/>
      <c r="M8250" s="13"/>
      <c r="N8250" s="13"/>
    </row>
    <row r="8251" spans="1:14" ht="15.75" customHeight="1">
      <c r="A8251" s="2"/>
      <c r="B8251" s="2"/>
      <c r="C8251" s="2"/>
      <c r="G8251" s="13"/>
      <c r="I8251" s="13"/>
      <c r="J8251" s="13"/>
      <c r="K8251" s="13"/>
      <c r="M8251" s="13"/>
      <c r="N8251" s="13"/>
    </row>
    <row r="8252" spans="1:14" ht="15.75" customHeight="1">
      <c r="A8252" s="2"/>
      <c r="B8252" s="2"/>
      <c r="C8252" s="2"/>
      <c r="G8252" s="13"/>
      <c r="I8252" s="13"/>
      <c r="J8252" s="13"/>
      <c r="K8252" s="13"/>
      <c r="M8252" s="13"/>
      <c r="N8252" s="13"/>
    </row>
    <row r="8253" spans="1:14" ht="15.75" customHeight="1">
      <c r="A8253" s="2"/>
      <c r="B8253" s="2"/>
      <c r="C8253" s="2"/>
      <c r="G8253" s="13"/>
      <c r="I8253" s="13"/>
      <c r="J8253" s="13"/>
      <c r="K8253" s="13"/>
      <c r="M8253" s="13"/>
      <c r="N8253" s="13"/>
    </row>
    <row r="8254" spans="1:14" ht="15.75" customHeight="1">
      <c r="A8254" s="2"/>
      <c r="B8254" s="2"/>
      <c r="C8254" s="2"/>
      <c r="G8254" s="13"/>
      <c r="I8254" s="13"/>
      <c r="J8254" s="13"/>
      <c r="K8254" s="13"/>
      <c r="M8254" s="13"/>
      <c r="N8254" s="13"/>
    </row>
    <row r="8255" spans="1:14" ht="15.75" customHeight="1">
      <c r="A8255" s="2"/>
      <c r="B8255" s="2"/>
      <c r="C8255" s="2"/>
      <c r="G8255" s="13"/>
      <c r="I8255" s="13"/>
      <c r="J8255" s="13"/>
      <c r="K8255" s="13"/>
      <c r="M8255" s="13"/>
      <c r="N8255" s="13"/>
    </row>
    <row r="8256" spans="1:14" ht="15.75" customHeight="1">
      <c r="A8256" s="2"/>
      <c r="B8256" s="2"/>
      <c r="C8256" s="2"/>
      <c r="G8256" s="13"/>
      <c r="I8256" s="13"/>
      <c r="J8256" s="13"/>
      <c r="K8256" s="13"/>
      <c r="M8256" s="13"/>
      <c r="N8256" s="13"/>
    </row>
    <row r="8257" spans="1:14" ht="15.75" customHeight="1">
      <c r="A8257" s="2"/>
      <c r="B8257" s="2"/>
      <c r="C8257" s="2"/>
      <c r="G8257" s="13"/>
      <c r="I8257" s="13"/>
      <c r="J8257" s="13"/>
      <c r="K8257" s="13"/>
      <c r="M8257" s="13"/>
      <c r="N8257" s="13"/>
    </row>
    <row r="8258" spans="1:14" ht="15.75" customHeight="1">
      <c r="A8258" s="2"/>
      <c r="B8258" s="2"/>
      <c r="C8258" s="2"/>
      <c r="G8258" s="13"/>
      <c r="I8258" s="13"/>
      <c r="J8258" s="13"/>
      <c r="K8258" s="13"/>
      <c r="M8258" s="13"/>
      <c r="N8258" s="13"/>
    </row>
    <row r="8259" spans="1:14" ht="15.75" customHeight="1">
      <c r="A8259" s="2"/>
      <c r="B8259" s="2"/>
      <c r="C8259" s="2"/>
      <c r="G8259" s="13"/>
      <c r="I8259" s="13"/>
      <c r="J8259" s="13"/>
      <c r="K8259" s="13"/>
      <c r="M8259" s="13"/>
      <c r="N8259" s="13"/>
    </row>
    <row r="8260" spans="1:14" ht="15.75" customHeight="1">
      <c r="A8260" s="2"/>
      <c r="B8260" s="2"/>
      <c r="C8260" s="2"/>
      <c r="G8260" s="13"/>
      <c r="I8260" s="13"/>
      <c r="J8260" s="13"/>
      <c r="K8260" s="13"/>
      <c r="M8260" s="13"/>
      <c r="N8260" s="13"/>
    </row>
    <row r="8261" spans="1:14" ht="15.75" customHeight="1">
      <c r="A8261" s="2"/>
      <c r="B8261" s="2"/>
      <c r="C8261" s="2"/>
      <c r="G8261" s="13"/>
      <c r="I8261" s="13"/>
      <c r="J8261" s="13"/>
      <c r="K8261" s="13"/>
      <c r="M8261" s="13"/>
      <c r="N8261" s="13"/>
    </row>
    <row r="8262" spans="1:14" ht="15.75" customHeight="1">
      <c r="A8262" s="2"/>
      <c r="B8262" s="2"/>
      <c r="C8262" s="2"/>
      <c r="G8262" s="13"/>
      <c r="I8262" s="13"/>
      <c r="J8262" s="13"/>
      <c r="K8262" s="13"/>
      <c r="M8262" s="13"/>
      <c r="N8262" s="13"/>
    </row>
    <row r="8263" spans="1:14" ht="15.75" customHeight="1">
      <c r="A8263" s="2"/>
      <c r="B8263" s="2"/>
      <c r="C8263" s="2"/>
      <c r="G8263" s="13"/>
      <c r="I8263" s="13"/>
      <c r="J8263" s="13"/>
      <c r="K8263" s="13"/>
      <c r="M8263" s="13"/>
      <c r="N8263" s="13"/>
    </row>
    <row r="8264" spans="1:14" ht="15.75" customHeight="1">
      <c r="A8264" s="2"/>
      <c r="B8264" s="2"/>
      <c r="C8264" s="2"/>
      <c r="G8264" s="13"/>
      <c r="I8264" s="13"/>
      <c r="J8264" s="13"/>
      <c r="K8264" s="13"/>
      <c r="M8264" s="13"/>
      <c r="N8264" s="13"/>
    </row>
    <row r="8265" spans="1:14" ht="15.75" customHeight="1">
      <c r="A8265" s="2"/>
      <c r="B8265" s="2"/>
      <c r="C8265" s="2"/>
      <c r="G8265" s="13"/>
      <c r="I8265" s="13"/>
      <c r="J8265" s="13"/>
      <c r="K8265" s="13"/>
      <c r="M8265" s="13"/>
      <c r="N8265" s="13"/>
    </row>
    <row r="8266" spans="1:14" ht="15.75" customHeight="1">
      <c r="A8266" s="2"/>
      <c r="B8266" s="2"/>
      <c r="C8266" s="2"/>
      <c r="G8266" s="13"/>
      <c r="I8266" s="13"/>
      <c r="J8266" s="13"/>
      <c r="K8266" s="13"/>
      <c r="M8266" s="13"/>
      <c r="N8266" s="13"/>
    </row>
    <row r="8267" spans="1:14" ht="15.75" customHeight="1">
      <c r="A8267" s="2"/>
      <c r="B8267" s="2"/>
      <c r="C8267" s="2"/>
      <c r="G8267" s="13"/>
      <c r="I8267" s="13"/>
      <c r="J8267" s="13"/>
      <c r="K8267" s="13"/>
      <c r="M8267" s="13"/>
      <c r="N8267" s="13"/>
    </row>
    <row r="8268" spans="1:14" ht="15.75" customHeight="1">
      <c r="A8268" s="2"/>
      <c r="B8268" s="2"/>
      <c r="C8268" s="2"/>
      <c r="G8268" s="13"/>
      <c r="I8268" s="13"/>
      <c r="J8268" s="13"/>
      <c r="K8268" s="13"/>
      <c r="M8268" s="13"/>
      <c r="N8268" s="13"/>
    </row>
    <row r="8269" spans="1:14" ht="15.75" customHeight="1">
      <c r="A8269" s="2"/>
      <c r="B8269" s="2"/>
      <c r="C8269" s="2"/>
      <c r="G8269" s="13"/>
      <c r="I8269" s="13"/>
      <c r="J8269" s="13"/>
      <c r="K8269" s="13"/>
      <c r="M8269" s="13"/>
      <c r="N8269" s="13"/>
    </row>
    <row r="8270" spans="1:14" ht="15.75" customHeight="1">
      <c r="A8270" s="2"/>
      <c r="B8270" s="2"/>
      <c r="C8270" s="2"/>
      <c r="G8270" s="13"/>
      <c r="I8270" s="13"/>
      <c r="J8270" s="13"/>
      <c r="K8270" s="13"/>
      <c r="M8270" s="13"/>
      <c r="N8270" s="13"/>
    </row>
    <row r="8271" spans="1:14" ht="15.75" customHeight="1">
      <c r="A8271" s="2"/>
      <c r="B8271" s="2"/>
      <c r="C8271" s="2"/>
      <c r="G8271" s="13"/>
      <c r="I8271" s="13"/>
      <c r="J8271" s="13"/>
      <c r="K8271" s="13"/>
      <c r="M8271" s="13"/>
      <c r="N8271" s="13"/>
    </row>
    <row r="8272" spans="1:14" ht="15.75" customHeight="1">
      <c r="A8272" s="2"/>
      <c r="B8272" s="2"/>
      <c r="C8272" s="2"/>
      <c r="G8272" s="13"/>
      <c r="I8272" s="13"/>
      <c r="J8272" s="13"/>
      <c r="K8272" s="13"/>
      <c r="M8272" s="13"/>
      <c r="N8272" s="13"/>
    </row>
    <row r="8273" spans="1:14" ht="15.75" customHeight="1">
      <c r="A8273" s="2"/>
      <c r="B8273" s="2"/>
      <c r="C8273" s="2"/>
      <c r="G8273" s="13"/>
      <c r="I8273" s="13"/>
      <c r="J8273" s="13"/>
      <c r="K8273" s="13"/>
      <c r="M8273" s="13"/>
      <c r="N8273" s="13"/>
    </row>
    <row r="8274" spans="1:14" ht="15.75" customHeight="1">
      <c r="A8274" s="2"/>
      <c r="B8274" s="2"/>
      <c r="C8274" s="2"/>
      <c r="G8274" s="13"/>
      <c r="I8274" s="13"/>
      <c r="J8274" s="13"/>
      <c r="K8274" s="13"/>
      <c r="M8274" s="13"/>
      <c r="N8274" s="13"/>
    </row>
    <row r="8275" spans="1:14" ht="15.75" customHeight="1">
      <c r="A8275" s="2"/>
      <c r="B8275" s="2"/>
      <c r="C8275" s="2"/>
      <c r="G8275" s="13"/>
      <c r="I8275" s="13"/>
      <c r="J8275" s="13"/>
      <c r="K8275" s="13"/>
      <c r="M8275" s="13"/>
      <c r="N8275" s="13"/>
    </row>
    <row r="8276" spans="1:14" ht="15.75" customHeight="1">
      <c r="A8276" s="2"/>
      <c r="B8276" s="2"/>
      <c r="C8276" s="2"/>
      <c r="G8276" s="13"/>
      <c r="I8276" s="13"/>
      <c r="J8276" s="13"/>
      <c r="K8276" s="13"/>
      <c r="M8276" s="13"/>
      <c r="N8276" s="13"/>
    </row>
    <row r="8277" spans="1:14" ht="15.75" customHeight="1">
      <c r="A8277" s="2"/>
      <c r="B8277" s="2"/>
      <c r="C8277" s="2"/>
      <c r="G8277" s="13"/>
      <c r="I8277" s="13"/>
      <c r="J8277" s="13"/>
      <c r="K8277" s="13"/>
      <c r="M8277" s="13"/>
      <c r="N8277" s="13"/>
    </row>
    <row r="8278" spans="1:14" ht="15.75" customHeight="1">
      <c r="A8278" s="2"/>
      <c r="B8278" s="2"/>
      <c r="C8278" s="2"/>
      <c r="G8278" s="13"/>
      <c r="I8278" s="13"/>
      <c r="J8278" s="13"/>
      <c r="K8278" s="13"/>
      <c r="M8278" s="13"/>
      <c r="N8278" s="13"/>
    </row>
    <row r="8279" spans="1:14" ht="15.75" customHeight="1">
      <c r="A8279" s="2"/>
      <c r="B8279" s="2"/>
      <c r="C8279" s="2"/>
      <c r="G8279" s="13"/>
      <c r="I8279" s="13"/>
      <c r="J8279" s="13"/>
      <c r="K8279" s="13"/>
      <c r="M8279" s="13"/>
      <c r="N8279" s="13"/>
    </row>
    <row r="8280" spans="1:14" ht="15.75" customHeight="1">
      <c r="A8280" s="2"/>
      <c r="B8280" s="2"/>
      <c r="C8280" s="2"/>
      <c r="G8280" s="13"/>
      <c r="I8280" s="13"/>
      <c r="J8280" s="13"/>
      <c r="K8280" s="13"/>
      <c r="M8280" s="13"/>
      <c r="N8280" s="13"/>
    </row>
    <row r="8281" spans="1:14" ht="15.75" customHeight="1">
      <c r="A8281" s="2"/>
      <c r="B8281" s="2"/>
      <c r="C8281" s="2"/>
      <c r="G8281" s="13"/>
      <c r="I8281" s="13"/>
      <c r="J8281" s="13"/>
      <c r="K8281" s="13"/>
      <c r="M8281" s="13"/>
      <c r="N8281" s="13"/>
    </row>
    <row r="8282" spans="1:14" ht="15.75" customHeight="1">
      <c r="A8282" s="2"/>
      <c r="B8282" s="2"/>
      <c r="C8282" s="2"/>
      <c r="G8282" s="13"/>
      <c r="I8282" s="13"/>
      <c r="J8282" s="13"/>
      <c r="K8282" s="13"/>
      <c r="M8282" s="13"/>
      <c r="N8282" s="13"/>
    </row>
    <row r="8283" spans="1:14" ht="15.75" customHeight="1">
      <c r="A8283" s="2"/>
      <c r="B8283" s="2"/>
      <c r="C8283" s="2"/>
      <c r="G8283" s="13"/>
      <c r="I8283" s="13"/>
      <c r="J8283" s="13"/>
      <c r="K8283" s="13"/>
      <c r="M8283" s="13"/>
      <c r="N8283" s="13"/>
    </row>
    <row r="8284" spans="1:14" ht="15.75" customHeight="1">
      <c r="A8284" s="2"/>
      <c r="B8284" s="2"/>
      <c r="C8284" s="2"/>
      <c r="G8284" s="13"/>
      <c r="I8284" s="13"/>
      <c r="J8284" s="13"/>
      <c r="K8284" s="13"/>
      <c r="M8284" s="13"/>
      <c r="N8284" s="13"/>
    </row>
    <row r="8285" spans="1:14" ht="15.75" customHeight="1">
      <c r="A8285" s="2"/>
      <c r="B8285" s="2"/>
      <c r="C8285" s="2"/>
      <c r="G8285" s="13"/>
      <c r="I8285" s="13"/>
      <c r="J8285" s="13"/>
      <c r="K8285" s="13"/>
      <c r="M8285" s="13"/>
      <c r="N8285" s="13"/>
    </row>
    <row r="8286" spans="1:14" ht="15.75" customHeight="1">
      <c r="A8286" s="2"/>
      <c r="B8286" s="2"/>
      <c r="C8286" s="2"/>
      <c r="G8286" s="13"/>
      <c r="I8286" s="13"/>
      <c r="J8286" s="13"/>
      <c r="K8286" s="13"/>
      <c r="M8286" s="13"/>
      <c r="N8286" s="13"/>
    </row>
    <row r="8287" spans="1:14" ht="15.75" customHeight="1">
      <c r="A8287" s="2"/>
      <c r="B8287" s="2"/>
      <c r="C8287" s="2"/>
      <c r="G8287" s="13"/>
      <c r="I8287" s="13"/>
      <c r="J8287" s="13"/>
      <c r="K8287" s="13"/>
      <c r="M8287" s="13"/>
      <c r="N8287" s="13"/>
    </row>
    <row r="8288" spans="1:14" ht="15.75" customHeight="1">
      <c r="A8288" s="2"/>
      <c r="B8288" s="2"/>
      <c r="C8288" s="2"/>
      <c r="G8288" s="13"/>
      <c r="I8288" s="13"/>
      <c r="J8288" s="13"/>
      <c r="K8288" s="13"/>
      <c r="M8288" s="13"/>
      <c r="N8288" s="13"/>
    </row>
    <row r="8289" spans="1:14" ht="15.75" customHeight="1">
      <c r="A8289" s="2"/>
      <c r="B8289" s="2"/>
      <c r="C8289" s="2"/>
      <c r="G8289" s="13"/>
      <c r="I8289" s="13"/>
      <c r="J8289" s="13"/>
      <c r="K8289" s="13"/>
      <c r="M8289" s="13"/>
      <c r="N8289" s="13"/>
    </row>
    <row r="8290" spans="1:14" ht="15.75" customHeight="1">
      <c r="A8290" s="2"/>
      <c r="B8290" s="2"/>
      <c r="C8290" s="2"/>
      <c r="G8290" s="13"/>
      <c r="I8290" s="13"/>
      <c r="J8290" s="13"/>
      <c r="K8290" s="13"/>
      <c r="M8290" s="13"/>
      <c r="N8290" s="13"/>
    </row>
    <row r="8291" spans="1:14" ht="15.75" customHeight="1">
      <c r="A8291" s="2"/>
      <c r="B8291" s="2"/>
      <c r="C8291" s="2"/>
      <c r="G8291" s="13"/>
      <c r="I8291" s="13"/>
      <c r="J8291" s="13"/>
      <c r="K8291" s="13"/>
      <c r="M8291" s="13"/>
      <c r="N8291" s="13"/>
    </row>
    <row r="8292" spans="1:14" ht="15.75" customHeight="1">
      <c r="A8292" s="2"/>
      <c r="B8292" s="2"/>
      <c r="C8292" s="2"/>
      <c r="G8292" s="13"/>
      <c r="I8292" s="13"/>
      <c r="J8292" s="13"/>
      <c r="K8292" s="13"/>
      <c r="M8292" s="13"/>
      <c r="N8292" s="13"/>
    </row>
    <row r="8293" spans="1:14" ht="15.75" customHeight="1">
      <c r="A8293" s="2"/>
      <c r="B8293" s="2"/>
      <c r="C8293" s="2"/>
      <c r="G8293" s="13"/>
      <c r="I8293" s="13"/>
      <c r="J8293" s="13"/>
      <c r="K8293" s="13"/>
      <c r="M8293" s="13"/>
      <c r="N8293" s="13"/>
    </row>
    <row r="8294" spans="1:14" ht="15.75" customHeight="1">
      <c r="A8294" s="2"/>
      <c r="B8294" s="2"/>
      <c r="C8294" s="2"/>
      <c r="G8294" s="13"/>
      <c r="I8294" s="13"/>
      <c r="J8294" s="13"/>
      <c r="K8294" s="13"/>
      <c r="M8294" s="13"/>
      <c r="N8294" s="13"/>
    </row>
    <row r="8295" spans="1:14" ht="15.75" customHeight="1">
      <c r="A8295" s="2"/>
      <c r="B8295" s="2"/>
      <c r="C8295" s="2"/>
      <c r="G8295" s="13"/>
      <c r="I8295" s="13"/>
      <c r="J8295" s="13"/>
      <c r="K8295" s="13"/>
      <c r="M8295" s="13"/>
      <c r="N8295" s="13"/>
    </row>
    <row r="8296" spans="1:14" ht="15.75" customHeight="1">
      <c r="A8296" s="2"/>
      <c r="B8296" s="2"/>
      <c r="C8296" s="2"/>
      <c r="G8296" s="13"/>
      <c r="I8296" s="13"/>
      <c r="J8296" s="13"/>
      <c r="K8296" s="13"/>
      <c r="M8296" s="13"/>
      <c r="N8296" s="13"/>
    </row>
    <row r="8297" spans="1:14" ht="15.75" customHeight="1">
      <c r="A8297" s="2"/>
      <c r="B8297" s="2"/>
      <c r="C8297" s="2"/>
      <c r="G8297" s="13"/>
      <c r="I8297" s="13"/>
      <c r="J8297" s="13"/>
      <c r="K8297" s="13"/>
      <c r="M8297" s="13"/>
      <c r="N8297" s="13"/>
    </row>
    <row r="8298" spans="1:14" ht="15.75" customHeight="1">
      <c r="A8298" s="2"/>
      <c r="B8298" s="2"/>
      <c r="C8298" s="2"/>
      <c r="G8298" s="13"/>
      <c r="I8298" s="13"/>
      <c r="J8298" s="13"/>
      <c r="K8298" s="13"/>
      <c r="M8298" s="13"/>
      <c r="N8298" s="13"/>
    </row>
    <row r="8299" spans="1:14" ht="15.75" customHeight="1">
      <c r="A8299" s="2"/>
      <c r="B8299" s="2"/>
      <c r="C8299" s="2"/>
      <c r="G8299" s="13"/>
      <c r="I8299" s="13"/>
      <c r="J8299" s="13"/>
      <c r="K8299" s="13"/>
      <c r="M8299" s="13"/>
      <c r="N8299" s="13"/>
    </row>
    <row r="8300" spans="1:14" ht="15.75" customHeight="1">
      <c r="A8300" s="2"/>
      <c r="B8300" s="2"/>
      <c r="C8300" s="2"/>
      <c r="G8300" s="13"/>
      <c r="I8300" s="13"/>
      <c r="J8300" s="13"/>
      <c r="K8300" s="13"/>
      <c r="M8300" s="13"/>
      <c r="N8300" s="13"/>
    </row>
    <row r="8301" spans="1:14" ht="15.75" customHeight="1">
      <c r="A8301" s="2"/>
      <c r="B8301" s="2"/>
      <c r="C8301" s="2"/>
      <c r="G8301" s="13"/>
      <c r="I8301" s="13"/>
      <c r="J8301" s="13"/>
      <c r="K8301" s="13"/>
      <c r="M8301" s="13"/>
      <c r="N8301" s="13"/>
    </row>
    <row r="8302" spans="1:14" ht="15.75" customHeight="1">
      <c r="A8302" s="2"/>
      <c r="B8302" s="2"/>
      <c r="C8302" s="2"/>
      <c r="G8302" s="13"/>
      <c r="I8302" s="13"/>
      <c r="J8302" s="13"/>
      <c r="K8302" s="13"/>
      <c r="M8302" s="13"/>
      <c r="N8302" s="13"/>
    </row>
    <row r="8303" spans="1:14" ht="15.75" customHeight="1">
      <c r="A8303" s="2"/>
      <c r="B8303" s="2"/>
      <c r="C8303" s="2"/>
      <c r="G8303" s="13"/>
      <c r="I8303" s="13"/>
      <c r="J8303" s="13"/>
      <c r="K8303" s="13"/>
      <c r="M8303" s="13"/>
      <c r="N8303" s="13"/>
    </row>
    <row r="8304" spans="1:14" ht="15.75" customHeight="1">
      <c r="A8304" s="2"/>
      <c r="B8304" s="2"/>
      <c r="C8304" s="2"/>
      <c r="G8304" s="13"/>
      <c r="I8304" s="13"/>
      <c r="J8304" s="13"/>
      <c r="K8304" s="13"/>
      <c r="M8304" s="13"/>
      <c r="N8304" s="13"/>
    </row>
    <row r="8305" spans="1:14" ht="15.75" customHeight="1">
      <c r="A8305" s="2"/>
      <c r="B8305" s="2"/>
      <c r="C8305" s="2"/>
      <c r="G8305" s="13"/>
      <c r="I8305" s="13"/>
      <c r="J8305" s="13"/>
      <c r="K8305" s="13"/>
      <c r="M8305" s="13"/>
      <c r="N8305" s="13"/>
    </row>
    <row r="8306" spans="1:14" ht="15.75" customHeight="1">
      <c r="A8306" s="2"/>
      <c r="B8306" s="2"/>
      <c r="C8306" s="2"/>
      <c r="G8306" s="13"/>
      <c r="I8306" s="13"/>
      <c r="J8306" s="13"/>
      <c r="K8306" s="13"/>
      <c r="M8306" s="13"/>
      <c r="N8306" s="13"/>
    </row>
    <row r="8307" spans="1:14" ht="15.75" customHeight="1">
      <c r="A8307" s="2"/>
      <c r="B8307" s="2"/>
      <c r="C8307" s="2"/>
      <c r="G8307" s="13"/>
      <c r="I8307" s="13"/>
      <c r="J8307" s="13"/>
      <c r="K8307" s="13"/>
      <c r="M8307" s="13"/>
      <c r="N8307" s="13"/>
    </row>
    <row r="8308" spans="1:14" ht="15.75" customHeight="1">
      <c r="A8308" s="2"/>
      <c r="B8308" s="2"/>
      <c r="C8308" s="2"/>
      <c r="G8308" s="13"/>
      <c r="I8308" s="13"/>
      <c r="J8308" s="13"/>
      <c r="K8308" s="13"/>
      <c r="M8308" s="13"/>
      <c r="N8308" s="13"/>
    </row>
    <row r="8309" spans="1:14" ht="15.75" customHeight="1">
      <c r="A8309" s="2"/>
      <c r="B8309" s="2"/>
      <c r="C8309" s="2"/>
      <c r="G8309" s="13"/>
      <c r="I8309" s="13"/>
      <c r="J8309" s="13"/>
      <c r="K8309" s="13"/>
      <c r="M8309" s="13"/>
      <c r="N8309" s="13"/>
    </row>
    <row r="8310" spans="1:14" ht="15.75" customHeight="1">
      <c r="A8310" s="2"/>
      <c r="B8310" s="2"/>
      <c r="C8310" s="2"/>
      <c r="G8310" s="13"/>
      <c r="I8310" s="13"/>
      <c r="J8310" s="13"/>
      <c r="K8310" s="13"/>
      <c r="M8310" s="13"/>
      <c r="N8310" s="13"/>
    </row>
    <row r="8311" spans="1:14" ht="15.75" customHeight="1">
      <c r="A8311" s="2"/>
      <c r="B8311" s="2"/>
      <c r="C8311" s="2"/>
      <c r="G8311" s="13"/>
      <c r="I8311" s="13"/>
      <c r="J8311" s="13"/>
      <c r="K8311" s="13"/>
      <c r="M8311" s="13"/>
      <c r="N8311" s="13"/>
    </row>
    <row r="8312" spans="1:14" ht="15.75" customHeight="1">
      <c r="A8312" s="2"/>
      <c r="B8312" s="2"/>
      <c r="C8312" s="2"/>
      <c r="G8312" s="13"/>
      <c r="I8312" s="13"/>
      <c r="J8312" s="13"/>
      <c r="K8312" s="13"/>
      <c r="M8312" s="13"/>
      <c r="N8312" s="13"/>
    </row>
    <row r="8313" spans="1:14" ht="15.75" customHeight="1">
      <c r="A8313" s="2"/>
      <c r="B8313" s="2"/>
      <c r="C8313" s="2"/>
      <c r="G8313" s="13"/>
      <c r="I8313" s="13"/>
      <c r="J8313" s="13"/>
      <c r="K8313" s="13"/>
      <c r="M8313" s="13"/>
      <c r="N8313" s="13"/>
    </row>
    <row r="8314" spans="1:14" ht="15.75" customHeight="1">
      <c r="A8314" s="2"/>
      <c r="B8314" s="2"/>
      <c r="C8314" s="2"/>
      <c r="G8314" s="13"/>
      <c r="I8314" s="13"/>
      <c r="J8314" s="13"/>
      <c r="K8314" s="13"/>
      <c r="M8314" s="13"/>
      <c r="N8314" s="13"/>
    </row>
    <row r="8315" spans="1:14" ht="15.75" customHeight="1">
      <c r="A8315" s="2"/>
      <c r="B8315" s="2"/>
      <c r="C8315" s="2"/>
      <c r="G8315" s="13"/>
      <c r="I8315" s="13"/>
      <c r="J8315" s="13"/>
      <c r="K8315" s="13"/>
      <c r="M8315" s="13"/>
      <c r="N8315" s="13"/>
    </row>
    <row r="8316" spans="1:14" ht="15.75" customHeight="1">
      <c r="A8316" s="2"/>
      <c r="B8316" s="2"/>
      <c r="C8316" s="2"/>
      <c r="G8316" s="13"/>
      <c r="I8316" s="13"/>
      <c r="J8316" s="13"/>
      <c r="K8316" s="13"/>
      <c r="M8316" s="13"/>
      <c r="N8316" s="13"/>
    </row>
    <row r="8317" spans="1:14" ht="15.75" customHeight="1">
      <c r="A8317" s="2"/>
      <c r="B8317" s="2"/>
      <c r="C8317" s="2"/>
      <c r="G8317" s="13"/>
      <c r="I8317" s="13"/>
      <c r="J8317" s="13"/>
      <c r="K8317" s="13"/>
      <c r="M8317" s="13"/>
      <c r="N8317" s="13"/>
    </row>
    <row r="8318" spans="1:14" ht="15.75" customHeight="1">
      <c r="A8318" s="2"/>
      <c r="B8318" s="2"/>
      <c r="C8318" s="2"/>
      <c r="G8318" s="13"/>
      <c r="I8318" s="13"/>
      <c r="J8318" s="13"/>
      <c r="K8318" s="13"/>
      <c r="M8318" s="13"/>
      <c r="N8318" s="13"/>
    </row>
    <row r="8319" spans="1:14" ht="15.75" customHeight="1">
      <c r="A8319" s="2"/>
      <c r="B8319" s="2"/>
      <c r="C8319" s="2"/>
      <c r="G8319" s="13"/>
      <c r="I8319" s="13"/>
      <c r="J8319" s="13"/>
      <c r="K8319" s="13"/>
      <c r="M8319" s="13"/>
      <c r="N8319" s="13"/>
    </row>
    <row r="8320" spans="1:14" ht="15.75" customHeight="1">
      <c r="A8320" s="2"/>
      <c r="B8320" s="2"/>
      <c r="C8320" s="2"/>
      <c r="G8320" s="13"/>
      <c r="I8320" s="13"/>
      <c r="J8320" s="13"/>
      <c r="K8320" s="13"/>
      <c r="M8320" s="13"/>
      <c r="N8320" s="13"/>
    </row>
    <row r="8321" spans="1:14" ht="15.75" customHeight="1">
      <c r="A8321" s="2"/>
      <c r="B8321" s="2"/>
      <c r="C8321" s="2"/>
      <c r="G8321" s="13"/>
      <c r="I8321" s="13"/>
      <c r="J8321" s="13"/>
      <c r="K8321" s="13"/>
      <c r="M8321" s="13"/>
      <c r="N8321" s="13"/>
    </row>
    <row r="8322" spans="1:14" ht="15.75" customHeight="1">
      <c r="A8322" s="2"/>
      <c r="B8322" s="2"/>
      <c r="C8322" s="2"/>
      <c r="G8322" s="13"/>
      <c r="I8322" s="13"/>
      <c r="J8322" s="13"/>
      <c r="K8322" s="13"/>
      <c r="M8322" s="13"/>
      <c r="N8322" s="13"/>
    </row>
    <row r="8323" spans="1:14" ht="15.75" customHeight="1">
      <c r="A8323" s="2"/>
      <c r="B8323" s="2"/>
      <c r="C8323" s="2"/>
      <c r="G8323" s="13"/>
      <c r="I8323" s="13"/>
      <c r="J8323" s="13"/>
      <c r="K8323" s="13"/>
      <c r="M8323" s="13"/>
      <c r="N8323" s="13"/>
    </row>
    <row r="8324" spans="1:14" ht="15.75" customHeight="1">
      <c r="A8324" s="2"/>
      <c r="B8324" s="2"/>
      <c r="C8324" s="2"/>
      <c r="G8324" s="13"/>
      <c r="I8324" s="13"/>
      <c r="J8324" s="13"/>
      <c r="K8324" s="13"/>
      <c r="M8324" s="13"/>
      <c r="N8324" s="13"/>
    </row>
    <row r="8325" spans="1:14" ht="15.75" customHeight="1">
      <c r="A8325" s="2"/>
      <c r="B8325" s="2"/>
      <c r="C8325" s="2"/>
      <c r="G8325" s="13"/>
      <c r="I8325" s="13"/>
      <c r="J8325" s="13"/>
      <c r="K8325" s="13"/>
      <c r="M8325" s="13"/>
      <c r="N8325" s="13"/>
    </row>
    <row r="8326" spans="1:14" ht="15.75" customHeight="1">
      <c r="A8326" s="2"/>
      <c r="B8326" s="2"/>
      <c r="C8326" s="2"/>
      <c r="G8326" s="13"/>
      <c r="I8326" s="13"/>
      <c r="J8326" s="13"/>
      <c r="K8326" s="13"/>
      <c r="M8326" s="13"/>
      <c r="N8326" s="13"/>
    </row>
    <row r="8327" spans="1:14" ht="15.75" customHeight="1">
      <c r="A8327" s="2"/>
      <c r="B8327" s="2"/>
      <c r="C8327" s="2"/>
      <c r="G8327" s="13"/>
      <c r="I8327" s="13"/>
      <c r="J8327" s="13"/>
      <c r="K8327" s="13"/>
      <c r="M8327" s="13"/>
      <c r="N8327" s="13"/>
    </row>
    <row r="8328" spans="1:14" ht="15.75" customHeight="1">
      <c r="A8328" s="2"/>
      <c r="B8328" s="2"/>
      <c r="C8328" s="2"/>
      <c r="G8328" s="13"/>
      <c r="I8328" s="13"/>
      <c r="J8328" s="13"/>
      <c r="K8328" s="13"/>
      <c r="M8328" s="13"/>
      <c r="N8328" s="13"/>
    </row>
    <row r="8329" spans="1:14" ht="15.75" customHeight="1">
      <c r="A8329" s="2"/>
      <c r="B8329" s="2"/>
      <c r="C8329" s="2"/>
      <c r="G8329" s="13"/>
      <c r="I8329" s="13"/>
      <c r="J8329" s="13"/>
      <c r="K8329" s="13"/>
      <c r="M8329" s="13"/>
      <c r="N8329" s="13"/>
    </row>
    <row r="8330" spans="1:14" ht="15.75" customHeight="1">
      <c r="A8330" s="2"/>
      <c r="B8330" s="2"/>
      <c r="C8330" s="2"/>
      <c r="G8330" s="13"/>
      <c r="I8330" s="13"/>
      <c r="J8330" s="13"/>
      <c r="K8330" s="13"/>
      <c r="M8330" s="13"/>
      <c r="N8330" s="13"/>
    </row>
    <row r="8331" spans="1:14" ht="15.75" customHeight="1">
      <c r="A8331" s="2"/>
      <c r="B8331" s="2"/>
      <c r="C8331" s="2"/>
      <c r="G8331" s="13"/>
      <c r="I8331" s="13"/>
      <c r="J8331" s="13"/>
      <c r="K8331" s="13"/>
      <c r="M8331" s="13"/>
      <c r="N8331" s="13"/>
    </row>
    <row r="8332" spans="1:14" ht="15.75" customHeight="1">
      <c r="A8332" s="2"/>
      <c r="B8332" s="2"/>
      <c r="C8332" s="2"/>
      <c r="G8332" s="13"/>
      <c r="I8332" s="13"/>
      <c r="J8332" s="13"/>
      <c r="K8332" s="13"/>
      <c r="M8332" s="13"/>
      <c r="N8332" s="13"/>
    </row>
    <row r="8333" spans="1:14" ht="15.75" customHeight="1">
      <c r="A8333" s="2"/>
      <c r="B8333" s="2"/>
      <c r="C8333" s="2"/>
      <c r="G8333" s="13"/>
      <c r="I8333" s="13"/>
      <c r="J8333" s="13"/>
      <c r="K8333" s="13"/>
      <c r="M8333" s="13"/>
      <c r="N8333" s="13"/>
    </row>
    <row r="8334" spans="1:14" ht="15.75" customHeight="1">
      <c r="A8334" s="2"/>
      <c r="B8334" s="2"/>
      <c r="C8334" s="2"/>
      <c r="G8334" s="13"/>
      <c r="I8334" s="13"/>
      <c r="J8334" s="13"/>
      <c r="K8334" s="13"/>
      <c r="M8334" s="13"/>
      <c r="N8334" s="13"/>
    </row>
    <row r="8335" spans="1:14" ht="15.75" customHeight="1">
      <c r="A8335" s="2"/>
      <c r="B8335" s="2"/>
      <c r="C8335" s="2"/>
      <c r="G8335" s="13"/>
      <c r="I8335" s="13"/>
      <c r="J8335" s="13"/>
      <c r="K8335" s="13"/>
      <c r="M8335" s="13"/>
      <c r="N8335" s="13"/>
    </row>
    <row r="8336" spans="1:14" ht="15.75" customHeight="1">
      <c r="A8336" s="2"/>
      <c r="B8336" s="2"/>
      <c r="C8336" s="2"/>
      <c r="G8336" s="13"/>
      <c r="I8336" s="13"/>
      <c r="J8336" s="13"/>
      <c r="K8336" s="13"/>
      <c r="M8336" s="13"/>
      <c r="N8336" s="13"/>
    </row>
    <row r="8337" spans="1:14" ht="15.75" customHeight="1">
      <c r="A8337" s="2"/>
      <c r="B8337" s="2"/>
      <c r="C8337" s="2"/>
      <c r="G8337" s="13"/>
      <c r="I8337" s="13"/>
      <c r="J8337" s="13"/>
      <c r="K8337" s="13"/>
      <c r="M8337" s="13"/>
      <c r="N8337" s="13"/>
    </row>
    <row r="8338" spans="1:14" ht="15.75" customHeight="1">
      <c r="A8338" s="2"/>
      <c r="B8338" s="2"/>
      <c r="C8338" s="2"/>
      <c r="G8338" s="13"/>
      <c r="I8338" s="13"/>
      <c r="J8338" s="13"/>
      <c r="K8338" s="13"/>
      <c r="M8338" s="13"/>
      <c r="N8338" s="13"/>
    </row>
    <row r="8339" spans="1:14" ht="15.75" customHeight="1">
      <c r="A8339" s="2"/>
      <c r="B8339" s="2"/>
      <c r="C8339" s="2"/>
      <c r="G8339" s="13"/>
      <c r="I8339" s="13"/>
      <c r="J8339" s="13"/>
      <c r="K8339" s="13"/>
      <c r="M8339" s="13"/>
      <c r="N8339" s="13"/>
    </row>
    <row r="8340" spans="1:14" ht="15.75" customHeight="1">
      <c r="A8340" s="2"/>
      <c r="B8340" s="2"/>
      <c r="C8340" s="2"/>
      <c r="G8340" s="13"/>
      <c r="I8340" s="13"/>
      <c r="J8340" s="13"/>
      <c r="K8340" s="13"/>
      <c r="M8340" s="13"/>
      <c r="N8340" s="13"/>
    </row>
    <row r="8341" spans="1:14" ht="15.75" customHeight="1">
      <c r="A8341" s="2"/>
      <c r="B8341" s="2"/>
      <c r="C8341" s="2"/>
      <c r="G8341" s="13"/>
      <c r="I8341" s="13"/>
      <c r="J8341" s="13"/>
      <c r="K8341" s="13"/>
      <c r="M8341" s="13"/>
      <c r="N8341" s="13"/>
    </row>
    <row r="8342" spans="1:14" ht="15.75" customHeight="1">
      <c r="A8342" s="2"/>
      <c r="B8342" s="2"/>
      <c r="C8342" s="2"/>
      <c r="G8342" s="13"/>
      <c r="I8342" s="13"/>
      <c r="J8342" s="13"/>
      <c r="K8342" s="13"/>
      <c r="M8342" s="13"/>
      <c r="N8342" s="13"/>
    </row>
    <row r="8343" spans="1:14" ht="15.75" customHeight="1">
      <c r="A8343" s="2"/>
      <c r="B8343" s="2"/>
      <c r="C8343" s="2"/>
      <c r="G8343" s="13"/>
      <c r="I8343" s="13"/>
      <c r="J8343" s="13"/>
      <c r="K8343" s="13"/>
      <c r="M8343" s="13"/>
      <c r="N8343" s="13"/>
    </row>
    <row r="8344" spans="1:14" ht="15.75" customHeight="1">
      <c r="A8344" s="2"/>
      <c r="B8344" s="2"/>
      <c r="C8344" s="2"/>
      <c r="G8344" s="13"/>
      <c r="I8344" s="13"/>
      <c r="J8344" s="13"/>
      <c r="K8344" s="13"/>
      <c r="M8344" s="13"/>
      <c r="N8344" s="13"/>
    </row>
    <row r="8345" spans="1:14" ht="15.75" customHeight="1">
      <c r="A8345" s="2"/>
      <c r="B8345" s="2"/>
      <c r="C8345" s="2"/>
      <c r="G8345" s="13"/>
      <c r="I8345" s="13"/>
      <c r="J8345" s="13"/>
      <c r="K8345" s="13"/>
      <c r="M8345" s="13"/>
      <c r="N8345" s="13"/>
    </row>
    <row r="8346" spans="1:14" ht="15.75" customHeight="1">
      <c r="A8346" s="2"/>
      <c r="B8346" s="2"/>
      <c r="C8346" s="2"/>
      <c r="G8346" s="13"/>
      <c r="I8346" s="13"/>
      <c r="J8346" s="13"/>
      <c r="K8346" s="13"/>
      <c r="M8346" s="13"/>
      <c r="N8346" s="13"/>
    </row>
    <row r="8347" spans="1:14" ht="15.75" customHeight="1">
      <c r="A8347" s="2"/>
      <c r="B8347" s="2"/>
      <c r="C8347" s="2"/>
      <c r="G8347" s="13"/>
      <c r="I8347" s="13"/>
      <c r="J8347" s="13"/>
      <c r="K8347" s="13"/>
      <c r="M8347" s="13"/>
      <c r="N8347" s="13"/>
    </row>
    <row r="8348" spans="1:14" ht="15.75" customHeight="1">
      <c r="A8348" s="2"/>
      <c r="B8348" s="2"/>
      <c r="C8348" s="2"/>
      <c r="G8348" s="13"/>
      <c r="I8348" s="13"/>
      <c r="J8348" s="13"/>
      <c r="K8348" s="13"/>
      <c r="M8348" s="13"/>
      <c r="N8348" s="13"/>
    </row>
    <row r="8349" spans="1:14" ht="15.75" customHeight="1">
      <c r="A8349" s="2"/>
      <c r="B8349" s="2"/>
      <c r="C8349" s="2"/>
      <c r="G8349" s="13"/>
      <c r="I8349" s="13"/>
      <c r="J8349" s="13"/>
      <c r="K8349" s="13"/>
      <c r="M8349" s="13"/>
      <c r="N8349" s="13"/>
    </row>
    <row r="8350" spans="1:14" ht="15.75" customHeight="1">
      <c r="A8350" s="2"/>
      <c r="B8350" s="2"/>
      <c r="C8350" s="2"/>
      <c r="G8350" s="13"/>
      <c r="I8350" s="13"/>
      <c r="J8350" s="13"/>
      <c r="K8350" s="13"/>
      <c r="M8350" s="13"/>
      <c r="N8350" s="13"/>
    </row>
    <row r="8351" spans="1:14" ht="15.75" customHeight="1">
      <c r="A8351" s="2"/>
      <c r="B8351" s="2"/>
      <c r="C8351" s="2"/>
      <c r="G8351" s="13"/>
      <c r="I8351" s="13"/>
      <c r="J8351" s="13"/>
      <c r="K8351" s="13"/>
      <c r="M8351" s="13"/>
      <c r="N8351" s="13"/>
    </row>
    <row r="8352" spans="1:14" ht="15.75" customHeight="1">
      <c r="A8352" s="2"/>
      <c r="B8352" s="2"/>
      <c r="C8352" s="2"/>
      <c r="G8352" s="13"/>
      <c r="I8352" s="13"/>
      <c r="J8352" s="13"/>
      <c r="K8352" s="13"/>
      <c r="M8352" s="13"/>
      <c r="N8352" s="13"/>
    </row>
    <row r="8353" spans="1:14" ht="15.75" customHeight="1">
      <c r="A8353" s="2"/>
      <c r="B8353" s="2"/>
      <c r="C8353" s="2"/>
      <c r="G8353" s="13"/>
      <c r="I8353" s="13"/>
      <c r="J8353" s="13"/>
      <c r="K8353" s="13"/>
      <c r="M8353" s="13"/>
      <c r="N8353" s="13"/>
    </row>
    <row r="8354" spans="1:14" ht="15.75" customHeight="1">
      <c r="A8354" s="2"/>
      <c r="B8354" s="2"/>
      <c r="C8354" s="2"/>
      <c r="G8354" s="13"/>
      <c r="I8354" s="13"/>
      <c r="J8354" s="13"/>
      <c r="K8354" s="13"/>
      <c r="M8354" s="13"/>
      <c r="N8354" s="13"/>
    </row>
    <row r="8355" spans="1:14" ht="15.75" customHeight="1">
      <c r="A8355" s="2"/>
      <c r="B8355" s="2"/>
      <c r="C8355" s="2"/>
      <c r="G8355" s="13"/>
      <c r="I8355" s="13"/>
      <c r="J8355" s="13"/>
      <c r="K8355" s="13"/>
      <c r="M8355" s="13"/>
      <c r="N8355" s="13"/>
    </row>
    <row r="8356" spans="1:14" ht="15.75" customHeight="1">
      <c r="A8356" s="2"/>
      <c r="B8356" s="2"/>
      <c r="C8356" s="2"/>
      <c r="G8356" s="13"/>
      <c r="I8356" s="13"/>
      <c r="J8356" s="13"/>
      <c r="K8356" s="13"/>
      <c r="M8356" s="13"/>
      <c r="N8356" s="13"/>
    </row>
    <row r="8357" spans="1:14" ht="15.75" customHeight="1">
      <c r="A8357" s="2"/>
      <c r="B8357" s="2"/>
      <c r="C8357" s="2"/>
      <c r="G8357" s="13"/>
      <c r="I8357" s="13"/>
      <c r="J8357" s="13"/>
      <c r="K8357" s="13"/>
      <c r="M8357" s="13"/>
      <c r="N8357" s="13"/>
    </row>
    <row r="8358" spans="1:14" ht="15.75" customHeight="1">
      <c r="A8358" s="2"/>
      <c r="B8358" s="2"/>
      <c r="C8358" s="2"/>
      <c r="G8358" s="13"/>
      <c r="I8358" s="13"/>
      <c r="J8358" s="13"/>
      <c r="K8358" s="13"/>
      <c r="M8358" s="13"/>
      <c r="N8358" s="13"/>
    </row>
    <row r="8359" spans="1:14" ht="15.75" customHeight="1">
      <c r="A8359" s="2"/>
      <c r="B8359" s="2"/>
      <c r="C8359" s="2"/>
      <c r="G8359" s="13"/>
      <c r="I8359" s="13"/>
      <c r="J8359" s="13"/>
      <c r="K8359" s="13"/>
      <c r="M8359" s="13"/>
      <c r="N8359" s="13"/>
    </row>
    <row r="8360" spans="1:14" ht="15.75" customHeight="1">
      <c r="A8360" s="2"/>
      <c r="B8360" s="2"/>
      <c r="C8360" s="2"/>
      <c r="G8360" s="13"/>
      <c r="I8360" s="13"/>
      <c r="J8360" s="13"/>
      <c r="K8360" s="13"/>
      <c r="M8360" s="13"/>
      <c r="N8360" s="13"/>
    </row>
    <row r="8361" spans="1:14" ht="15.75" customHeight="1">
      <c r="A8361" s="2"/>
      <c r="B8361" s="2"/>
      <c r="C8361" s="2"/>
      <c r="G8361" s="13"/>
      <c r="I8361" s="13"/>
      <c r="J8361" s="13"/>
      <c r="K8361" s="13"/>
      <c r="M8361" s="13"/>
      <c r="N8361" s="13"/>
    </row>
    <row r="8362" spans="1:14" ht="15.75" customHeight="1">
      <c r="A8362" s="2"/>
      <c r="B8362" s="2"/>
      <c r="C8362" s="2"/>
      <c r="G8362" s="13"/>
      <c r="I8362" s="13"/>
      <c r="J8362" s="13"/>
      <c r="K8362" s="13"/>
      <c r="M8362" s="13"/>
      <c r="N8362" s="13"/>
    </row>
    <row r="8363" spans="1:14" ht="15.75" customHeight="1">
      <c r="A8363" s="2"/>
      <c r="B8363" s="2"/>
      <c r="C8363" s="2"/>
      <c r="G8363" s="13"/>
      <c r="I8363" s="13"/>
      <c r="J8363" s="13"/>
      <c r="K8363" s="13"/>
      <c r="M8363" s="13"/>
      <c r="N8363" s="13"/>
    </row>
    <row r="8364" spans="1:14" ht="15.75" customHeight="1">
      <c r="A8364" s="2"/>
      <c r="B8364" s="2"/>
      <c r="C8364" s="2"/>
      <c r="G8364" s="13"/>
      <c r="I8364" s="13"/>
      <c r="J8364" s="13"/>
      <c r="K8364" s="13"/>
      <c r="M8364" s="13"/>
      <c r="N8364" s="13"/>
    </row>
    <row r="8365" spans="1:14" ht="15.75" customHeight="1">
      <c r="A8365" s="2"/>
      <c r="B8365" s="2"/>
      <c r="C8365" s="2"/>
      <c r="G8365" s="13"/>
      <c r="I8365" s="13"/>
      <c r="J8365" s="13"/>
      <c r="K8365" s="13"/>
      <c r="M8365" s="13"/>
      <c r="N8365" s="13"/>
    </row>
    <row r="8366" spans="1:14" ht="15.75" customHeight="1">
      <c r="A8366" s="2"/>
      <c r="B8366" s="2"/>
      <c r="C8366" s="2"/>
      <c r="G8366" s="13"/>
      <c r="I8366" s="13"/>
      <c r="J8366" s="13"/>
      <c r="K8366" s="13"/>
      <c r="M8366" s="13"/>
      <c r="N8366" s="13"/>
    </row>
    <row r="8367" spans="1:14" ht="15.75" customHeight="1">
      <c r="A8367" s="2"/>
      <c r="B8367" s="2"/>
      <c r="C8367" s="2"/>
      <c r="G8367" s="13"/>
      <c r="I8367" s="13"/>
      <c r="J8367" s="13"/>
      <c r="K8367" s="13"/>
      <c r="M8367" s="13"/>
      <c r="N8367" s="13"/>
    </row>
    <row r="8368" spans="1:14" ht="15.75" customHeight="1">
      <c r="A8368" s="2"/>
      <c r="B8368" s="2"/>
      <c r="C8368" s="2"/>
      <c r="G8368" s="13"/>
      <c r="I8368" s="13"/>
      <c r="J8368" s="13"/>
      <c r="K8368" s="13"/>
      <c r="M8368" s="13"/>
      <c r="N8368" s="13"/>
    </row>
    <row r="8369" spans="1:14" ht="15.75" customHeight="1">
      <c r="A8369" s="2"/>
      <c r="B8369" s="2"/>
      <c r="C8369" s="2"/>
      <c r="G8369" s="13"/>
      <c r="I8369" s="13"/>
      <c r="J8369" s="13"/>
      <c r="K8369" s="13"/>
      <c r="M8369" s="13"/>
      <c r="N8369" s="13"/>
    </row>
    <row r="8370" spans="1:14" ht="15.75" customHeight="1">
      <c r="A8370" s="2"/>
      <c r="B8370" s="2"/>
      <c r="C8370" s="2"/>
      <c r="G8370" s="13"/>
      <c r="I8370" s="13"/>
      <c r="J8370" s="13"/>
      <c r="K8370" s="13"/>
      <c r="M8370" s="13"/>
      <c r="N8370" s="13"/>
    </row>
    <row r="8371" spans="1:14" ht="15.75" customHeight="1">
      <c r="A8371" s="2"/>
      <c r="B8371" s="2"/>
      <c r="C8371" s="2"/>
      <c r="G8371" s="13"/>
      <c r="I8371" s="13"/>
      <c r="J8371" s="13"/>
      <c r="K8371" s="13"/>
      <c r="M8371" s="13"/>
      <c r="N8371" s="13"/>
    </row>
    <row r="8372" spans="1:14" ht="15.75" customHeight="1">
      <c r="A8372" s="2"/>
      <c r="B8372" s="2"/>
      <c r="C8372" s="2"/>
      <c r="G8372" s="13"/>
      <c r="I8372" s="13"/>
      <c r="J8372" s="13"/>
      <c r="K8372" s="13"/>
      <c r="M8372" s="13"/>
      <c r="N8372" s="13"/>
    </row>
    <row r="8373" spans="1:14" ht="15.75" customHeight="1">
      <c r="A8373" s="2"/>
      <c r="B8373" s="2"/>
      <c r="C8373" s="2"/>
      <c r="G8373" s="13"/>
      <c r="I8373" s="13"/>
      <c r="J8373" s="13"/>
      <c r="K8373" s="13"/>
      <c r="M8373" s="13"/>
      <c r="N8373" s="13"/>
    </row>
    <row r="8374" spans="1:14" ht="15.75" customHeight="1">
      <c r="A8374" s="2"/>
      <c r="B8374" s="2"/>
      <c r="C8374" s="2"/>
      <c r="G8374" s="13"/>
      <c r="I8374" s="13"/>
      <c r="J8374" s="13"/>
      <c r="K8374" s="13"/>
      <c r="M8374" s="13"/>
      <c r="N8374" s="13"/>
    </row>
    <row r="8375" spans="1:14" ht="15.75" customHeight="1">
      <c r="A8375" s="2"/>
      <c r="B8375" s="2"/>
      <c r="C8375" s="2"/>
      <c r="G8375" s="13"/>
      <c r="I8375" s="13"/>
      <c r="J8375" s="13"/>
      <c r="K8375" s="13"/>
      <c r="M8375" s="13"/>
      <c r="N8375" s="13"/>
    </row>
    <row r="8376" spans="1:14" ht="15.75" customHeight="1">
      <c r="A8376" s="2"/>
      <c r="B8376" s="2"/>
      <c r="C8376" s="2"/>
      <c r="G8376" s="13"/>
      <c r="I8376" s="13"/>
      <c r="J8376" s="13"/>
      <c r="K8376" s="13"/>
      <c r="M8376" s="13"/>
      <c r="N8376" s="13"/>
    </row>
    <row r="8377" spans="1:14" ht="15.75" customHeight="1">
      <c r="A8377" s="2"/>
      <c r="B8377" s="2"/>
      <c r="C8377" s="2"/>
      <c r="G8377" s="13"/>
      <c r="I8377" s="13"/>
      <c r="J8377" s="13"/>
      <c r="K8377" s="13"/>
      <c r="M8377" s="13"/>
      <c r="N8377" s="13"/>
    </row>
    <row r="8378" spans="1:14" ht="15.75" customHeight="1">
      <c r="A8378" s="2"/>
      <c r="B8378" s="2"/>
      <c r="C8378" s="2"/>
      <c r="G8378" s="13"/>
      <c r="I8378" s="13"/>
      <c r="J8378" s="13"/>
      <c r="K8378" s="13"/>
      <c r="M8378" s="13"/>
      <c r="N8378" s="13"/>
    </row>
    <row r="8379" spans="1:14" ht="15.75" customHeight="1">
      <c r="A8379" s="2"/>
      <c r="B8379" s="2"/>
      <c r="C8379" s="2"/>
      <c r="G8379" s="13"/>
      <c r="I8379" s="13"/>
      <c r="J8379" s="13"/>
      <c r="K8379" s="13"/>
      <c r="M8379" s="13"/>
      <c r="N8379" s="13"/>
    </row>
    <row r="8380" spans="1:14" ht="15.75" customHeight="1">
      <c r="A8380" s="2"/>
      <c r="B8380" s="2"/>
      <c r="C8380" s="2"/>
      <c r="G8380" s="13"/>
      <c r="I8380" s="13"/>
      <c r="J8380" s="13"/>
      <c r="K8380" s="13"/>
      <c r="M8380" s="13"/>
      <c r="N8380" s="13"/>
    </row>
    <row r="8381" spans="1:14" ht="15.75" customHeight="1">
      <c r="A8381" s="2"/>
      <c r="B8381" s="2"/>
      <c r="C8381" s="2"/>
      <c r="G8381" s="13"/>
      <c r="I8381" s="13"/>
      <c r="J8381" s="13"/>
      <c r="K8381" s="13"/>
      <c r="M8381" s="13"/>
      <c r="N8381" s="13"/>
    </row>
    <row r="8382" spans="1:14" ht="15.75" customHeight="1">
      <c r="A8382" s="2"/>
      <c r="B8382" s="2"/>
      <c r="C8382" s="2"/>
      <c r="G8382" s="13"/>
      <c r="I8382" s="13"/>
      <c r="J8382" s="13"/>
      <c r="K8382" s="13"/>
      <c r="M8382" s="13"/>
      <c r="N8382" s="13"/>
    </row>
    <row r="8383" spans="1:14" ht="15.75" customHeight="1">
      <c r="A8383" s="2"/>
      <c r="B8383" s="2"/>
      <c r="C8383" s="2"/>
      <c r="G8383" s="13"/>
      <c r="I8383" s="13"/>
      <c r="J8383" s="13"/>
      <c r="K8383" s="13"/>
      <c r="M8383" s="13"/>
      <c r="N8383" s="13"/>
    </row>
    <row r="8384" spans="1:14" ht="15.75" customHeight="1">
      <c r="A8384" s="2"/>
      <c r="B8384" s="2"/>
      <c r="C8384" s="2"/>
      <c r="G8384" s="13"/>
      <c r="I8384" s="13"/>
      <c r="J8384" s="13"/>
      <c r="K8384" s="13"/>
      <c r="M8384" s="13"/>
      <c r="N8384" s="13"/>
    </row>
    <row r="8385" spans="1:14" ht="15.75" customHeight="1">
      <c r="A8385" s="2"/>
      <c r="B8385" s="2"/>
      <c r="C8385" s="2"/>
      <c r="G8385" s="13"/>
      <c r="I8385" s="13"/>
      <c r="J8385" s="13"/>
      <c r="K8385" s="13"/>
      <c r="M8385" s="13"/>
      <c r="N8385" s="13"/>
    </row>
    <row r="8386" spans="1:14" ht="15.75" customHeight="1">
      <c r="A8386" s="2"/>
      <c r="B8386" s="2"/>
      <c r="C8386" s="2"/>
      <c r="G8386" s="13"/>
      <c r="I8386" s="13"/>
      <c r="J8386" s="13"/>
      <c r="K8386" s="13"/>
      <c r="M8386" s="13"/>
      <c r="N8386" s="13"/>
    </row>
    <row r="8387" spans="1:14" ht="15.75" customHeight="1">
      <c r="A8387" s="2"/>
      <c r="B8387" s="2"/>
      <c r="C8387" s="2"/>
      <c r="G8387" s="13"/>
      <c r="I8387" s="13"/>
      <c r="J8387" s="13"/>
      <c r="K8387" s="13"/>
      <c r="M8387" s="13"/>
      <c r="N8387" s="13"/>
    </row>
    <row r="8388" spans="1:14" ht="15.75" customHeight="1">
      <c r="A8388" s="2"/>
      <c r="B8388" s="2"/>
      <c r="C8388" s="2"/>
      <c r="G8388" s="13"/>
      <c r="I8388" s="13"/>
      <c r="J8388" s="13"/>
      <c r="K8388" s="13"/>
      <c r="M8388" s="13"/>
      <c r="N8388" s="13"/>
    </row>
    <row r="8389" spans="1:14" ht="15.75" customHeight="1">
      <c r="A8389" s="2"/>
      <c r="B8389" s="2"/>
      <c r="C8389" s="2"/>
      <c r="G8389" s="13"/>
      <c r="I8389" s="13"/>
      <c r="J8389" s="13"/>
      <c r="K8389" s="13"/>
      <c r="M8389" s="13"/>
      <c r="N8389" s="13"/>
    </row>
    <row r="8390" spans="1:14" ht="15.75" customHeight="1">
      <c r="A8390" s="2"/>
      <c r="B8390" s="2"/>
      <c r="C8390" s="2"/>
      <c r="G8390" s="13"/>
      <c r="I8390" s="13"/>
      <c r="J8390" s="13"/>
      <c r="K8390" s="13"/>
      <c r="M8390" s="13"/>
      <c r="N8390" s="13"/>
    </row>
    <row r="8391" spans="1:14" ht="15.75" customHeight="1">
      <c r="A8391" s="2"/>
      <c r="B8391" s="2"/>
      <c r="C8391" s="2"/>
      <c r="G8391" s="13"/>
      <c r="I8391" s="13"/>
      <c r="J8391" s="13"/>
      <c r="K8391" s="13"/>
      <c r="M8391" s="13"/>
      <c r="N8391" s="13"/>
    </row>
    <row r="8392" spans="1:14" ht="15.75" customHeight="1">
      <c r="A8392" s="2"/>
      <c r="B8392" s="2"/>
      <c r="C8392" s="2"/>
      <c r="G8392" s="13"/>
      <c r="I8392" s="13"/>
      <c r="J8392" s="13"/>
      <c r="K8392" s="13"/>
      <c r="M8392" s="13"/>
      <c r="N8392" s="13"/>
    </row>
    <row r="8393" spans="1:14" ht="15.75" customHeight="1">
      <c r="A8393" s="2"/>
      <c r="B8393" s="2"/>
      <c r="C8393" s="2"/>
      <c r="G8393" s="13"/>
      <c r="I8393" s="13"/>
      <c r="J8393" s="13"/>
      <c r="K8393" s="13"/>
      <c r="M8393" s="13"/>
      <c r="N8393" s="13"/>
    </row>
    <row r="8394" spans="1:14" ht="15.75" customHeight="1">
      <c r="A8394" s="2"/>
      <c r="B8394" s="2"/>
      <c r="C8394" s="2"/>
      <c r="G8394" s="13"/>
      <c r="I8394" s="13"/>
      <c r="J8394" s="13"/>
      <c r="K8394" s="13"/>
      <c r="M8394" s="13"/>
      <c r="N8394" s="13"/>
    </row>
    <row r="8395" spans="1:14" ht="15.75" customHeight="1">
      <c r="A8395" s="2"/>
      <c r="B8395" s="2"/>
      <c r="C8395" s="2"/>
      <c r="G8395" s="13"/>
      <c r="I8395" s="13"/>
      <c r="J8395" s="13"/>
      <c r="K8395" s="13"/>
      <c r="M8395" s="13"/>
      <c r="N8395" s="13"/>
    </row>
    <row r="8396" spans="1:14" ht="15.75" customHeight="1">
      <c r="A8396" s="2"/>
      <c r="B8396" s="2"/>
      <c r="C8396" s="2"/>
      <c r="G8396" s="13"/>
      <c r="I8396" s="13"/>
      <c r="J8396" s="13"/>
      <c r="K8396" s="13"/>
      <c r="M8396" s="13"/>
      <c r="N8396" s="13"/>
    </row>
    <row r="8397" spans="1:14" ht="15.75" customHeight="1">
      <c r="A8397" s="2"/>
      <c r="B8397" s="2"/>
      <c r="C8397" s="2"/>
      <c r="G8397" s="13"/>
      <c r="I8397" s="13"/>
      <c r="J8397" s="13"/>
      <c r="K8397" s="13"/>
      <c r="M8397" s="13"/>
      <c r="N8397" s="13"/>
    </row>
    <row r="8398" spans="1:14" ht="15.75" customHeight="1">
      <c r="A8398" s="2"/>
      <c r="B8398" s="2"/>
      <c r="C8398" s="2"/>
      <c r="G8398" s="13"/>
      <c r="I8398" s="13"/>
      <c r="J8398" s="13"/>
      <c r="K8398" s="13"/>
      <c r="M8398" s="13"/>
      <c r="N8398" s="13"/>
    </row>
    <row r="8399" spans="1:14" ht="15.75" customHeight="1">
      <c r="A8399" s="2"/>
      <c r="B8399" s="2"/>
      <c r="C8399" s="2"/>
      <c r="G8399" s="13"/>
      <c r="I8399" s="13"/>
      <c r="J8399" s="13"/>
      <c r="K8399" s="13"/>
      <c r="M8399" s="13"/>
      <c r="N8399" s="13"/>
    </row>
    <row r="8400" spans="1:14" ht="15.75" customHeight="1">
      <c r="A8400" s="2"/>
      <c r="B8400" s="2"/>
      <c r="C8400" s="2"/>
      <c r="G8400" s="13"/>
      <c r="I8400" s="13"/>
      <c r="J8400" s="13"/>
      <c r="K8400" s="13"/>
      <c r="M8400" s="13"/>
      <c r="N8400" s="13"/>
    </row>
    <row r="8401" spans="1:14" ht="15.75" customHeight="1">
      <c r="A8401" s="2"/>
      <c r="B8401" s="2"/>
      <c r="C8401" s="2"/>
      <c r="G8401" s="13"/>
      <c r="I8401" s="13"/>
      <c r="J8401" s="13"/>
      <c r="K8401" s="13"/>
      <c r="M8401" s="13"/>
      <c r="N8401" s="13"/>
    </row>
    <row r="8402" spans="1:14" ht="15.75" customHeight="1">
      <c r="A8402" s="2"/>
      <c r="B8402" s="2"/>
      <c r="C8402" s="2"/>
      <c r="G8402" s="13"/>
      <c r="I8402" s="13"/>
      <c r="J8402" s="13"/>
      <c r="K8402" s="13"/>
      <c r="M8402" s="13"/>
      <c r="N8402" s="13"/>
    </row>
    <row r="8403" spans="1:14" ht="15.75" customHeight="1">
      <c r="A8403" s="2"/>
      <c r="B8403" s="2"/>
      <c r="C8403" s="2"/>
      <c r="G8403" s="13"/>
      <c r="I8403" s="13"/>
      <c r="J8403" s="13"/>
      <c r="K8403" s="13"/>
      <c r="M8403" s="13"/>
      <c r="N8403" s="13"/>
    </row>
    <row r="8404" spans="1:14" ht="15.75" customHeight="1">
      <c r="A8404" s="2"/>
      <c r="B8404" s="2"/>
      <c r="C8404" s="2"/>
      <c r="G8404" s="13"/>
      <c r="I8404" s="13"/>
      <c r="J8404" s="13"/>
      <c r="K8404" s="13"/>
      <c r="M8404" s="13"/>
      <c r="N8404" s="13"/>
    </row>
    <row r="8405" spans="1:14" ht="15.75" customHeight="1">
      <c r="A8405" s="2"/>
      <c r="B8405" s="2"/>
      <c r="C8405" s="2"/>
      <c r="G8405" s="13"/>
      <c r="I8405" s="13"/>
      <c r="J8405" s="13"/>
      <c r="K8405" s="13"/>
      <c r="M8405" s="13"/>
      <c r="N8405" s="13"/>
    </row>
    <row r="8406" spans="1:14" ht="15.75" customHeight="1">
      <c r="A8406" s="2"/>
      <c r="B8406" s="2"/>
      <c r="C8406" s="2"/>
      <c r="G8406" s="13"/>
      <c r="I8406" s="13"/>
      <c r="J8406" s="13"/>
      <c r="K8406" s="13"/>
      <c r="M8406" s="13"/>
      <c r="N8406" s="13"/>
    </row>
    <row r="8407" spans="1:14" ht="15.75" customHeight="1">
      <c r="A8407" s="2"/>
      <c r="B8407" s="2"/>
      <c r="C8407" s="2"/>
      <c r="G8407" s="13"/>
      <c r="I8407" s="13"/>
      <c r="J8407" s="13"/>
      <c r="K8407" s="13"/>
      <c r="M8407" s="13"/>
      <c r="N8407" s="13"/>
    </row>
    <row r="8408" spans="1:14" ht="15.75" customHeight="1">
      <c r="A8408" s="2"/>
      <c r="B8408" s="2"/>
      <c r="C8408" s="2"/>
      <c r="G8408" s="13"/>
      <c r="I8408" s="13"/>
      <c r="J8408" s="13"/>
      <c r="K8408" s="13"/>
      <c r="M8408" s="13"/>
      <c r="N8408" s="13"/>
    </row>
    <row r="8409" spans="1:14" ht="15.75" customHeight="1">
      <c r="A8409" s="2"/>
      <c r="B8409" s="2"/>
      <c r="C8409" s="2"/>
      <c r="G8409" s="13"/>
      <c r="I8409" s="13"/>
      <c r="J8409" s="13"/>
      <c r="K8409" s="13"/>
      <c r="M8409" s="13"/>
      <c r="N8409" s="13"/>
    </row>
    <row r="8410" spans="1:14" ht="15.75" customHeight="1">
      <c r="A8410" s="2"/>
      <c r="B8410" s="2"/>
      <c r="C8410" s="2"/>
      <c r="G8410" s="13"/>
      <c r="I8410" s="13"/>
      <c r="J8410" s="13"/>
      <c r="K8410" s="13"/>
      <c r="M8410" s="13"/>
      <c r="N8410" s="13"/>
    </row>
    <row r="8411" spans="1:14" ht="15.75" customHeight="1">
      <c r="A8411" s="2"/>
      <c r="B8411" s="2"/>
      <c r="C8411" s="2"/>
      <c r="G8411" s="13"/>
      <c r="I8411" s="13"/>
      <c r="J8411" s="13"/>
      <c r="K8411" s="13"/>
      <c r="M8411" s="13"/>
      <c r="N8411" s="13"/>
    </row>
    <row r="8412" spans="1:14" ht="15.75" customHeight="1">
      <c r="A8412" s="2"/>
      <c r="B8412" s="2"/>
      <c r="C8412" s="2"/>
      <c r="G8412" s="13"/>
      <c r="I8412" s="13"/>
      <c r="J8412" s="13"/>
      <c r="K8412" s="13"/>
      <c r="M8412" s="13"/>
      <c r="N8412" s="13"/>
    </row>
    <row r="8413" spans="1:14" ht="15.75" customHeight="1">
      <c r="A8413" s="2"/>
      <c r="B8413" s="2"/>
      <c r="C8413" s="2"/>
      <c r="G8413" s="13"/>
      <c r="I8413" s="13"/>
      <c r="J8413" s="13"/>
      <c r="K8413" s="13"/>
      <c r="M8413" s="13"/>
      <c r="N8413" s="13"/>
    </row>
    <row r="8414" spans="1:14" ht="15.75" customHeight="1">
      <c r="A8414" s="2"/>
      <c r="B8414" s="2"/>
      <c r="C8414" s="2"/>
      <c r="G8414" s="13"/>
      <c r="I8414" s="13"/>
      <c r="J8414" s="13"/>
      <c r="K8414" s="13"/>
      <c r="M8414" s="13"/>
      <c r="N8414" s="13"/>
    </row>
    <row r="8415" spans="1:14" ht="15.75" customHeight="1">
      <c r="A8415" s="2"/>
      <c r="B8415" s="2"/>
      <c r="C8415" s="2"/>
      <c r="G8415" s="13"/>
      <c r="I8415" s="13"/>
      <c r="J8415" s="13"/>
      <c r="K8415" s="13"/>
      <c r="M8415" s="13"/>
      <c r="N8415" s="13"/>
    </row>
    <row r="8416" spans="1:14" ht="15.75" customHeight="1">
      <c r="A8416" s="2"/>
      <c r="B8416" s="2"/>
      <c r="C8416" s="2"/>
      <c r="G8416" s="13"/>
      <c r="I8416" s="13"/>
      <c r="J8416" s="13"/>
      <c r="K8416" s="13"/>
      <c r="M8416" s="13"/>
      <c r="N8416" s="13"/>
    </row>
    <row r="8417" spans="1:14" ht="15.75" customHeight="1">
      <c r="A8417" s="2"/>
      <c r="B8417" s="2"/>
      <c r="C8417" s="2"/>
      <c r="G8417" s="13"/>
      <c r="I8417" s="13"/>
      <c r="J8417" s="13"/>
      <c r="K8417" s="13"/>
      <c r="M8417" s="13"/>
      <c r="N8417" s="13"/>
    </row>
    <row r="8418" spans="1:14" ht="15.75" customHeight="1">
      <c r="A8418" s="2"/>
      <c r="B8418" s="2"/>
      <c r="C8418" s="2"/>
      <c r="G8418" s="13"/>
      <c r="I8418" s="13"/>
      <c r="J8418" s="13"/>
      <c r="K8418" s="13"/>
      <c r="M8418" s="13"/>
      <c r="N8418" s="13"/>
    </row>
    <row r="8419" spans="1:14" ht="15.75" customHeight="1">
      <c r="A8419" s="2"/>
      <c r="B8419" s="2"/>
      <c r="C8419" s="2"/>
      <c r="G8419" s="13"/>
      <c r="I8419" s="13"/>
      <c r="J8419" s="13"/>
      <c r="K8419" s="13"/>
      <c r="M8419" s="13"/>
      <c r="N8419" s="13"/>
    </row>
    <row r="8420" spans="1:14" ht="15.75" customHeight="1">
      <c r="A8420" s="2"/>
      <c r="B8420" s="2"/>
      <c r="C8420" s="2"/>
      <c r="G8420" s="13"/>
      <c r="I8420" s="13"/>
      <c r="J8420" s="13"/>
      <c r="K8420" s="13"/>
      <c r="M8420" s="13"/>
      <c r="N8420" s="13"/>
    </row>
    <row r="8421" spans="1:14" ht="15.75" customHeight="1">
      <c r="A8421" s="2"/>
      <c r="B8421" s="2"/>
      <c r="C8421" s="2"/>
      <c r="G8421" s="13"/>
      <c r="I8421" s="13"/>
      <c r="J8421" s="13"/>
      <c r="K8421" s="13"/>
      <c r="M8421" s="13"/>
      <c r="N8421" s="13"/>
    </row>
    <row r="8422" spans="1:14" ht="15.75" customHeight="1">
      <c r="A8422" s="2"/>
      <c r="B8422" s="2"/>
      <c r="C8422" s="2"/>
      <c r="G8422" s="13"/>
      <c r="I8422" s="13"/>
      <c r="J8422" s="13"/>
      <c r="K8422" s="13"/>
      <c r="M8422" s="13"/>
      <c r="N8422" s="13"/>
    </row>
    <row r="8423" spans="1:14" ht="15.75" customHeight="1">
      <c r="A8423" s="2"/>
      <c r="B8423" s="2"/>
      <c r="C8423" s="2"/>
      <c r="G8423" s="13"/>
      <c r="I8423" s="13"/>
      <c r="J8423" s="13"/>
      <c r="K8423" s="13"/>
      <c r="M8423" s="13"/>
      <c r="N8423" s="13"/>
    </row>
    <row r="8424" spans="1:14" ht="15.75" customHeight="1">
      <c r="A8424" s="2"/>
      <c r="B8424" s="2"/>
      <c r="C8424" s="2"/>
      <c r="G8424" s="13"/>
      <c r="I8424" s="13"/>
      <c r="J8424" s="13"/>
      <c r="K8424" s="13"/>
      <c r="M8424" s="13"/>
      <c r="N8424" s="13"/>
    </row>
    <row r="8425" spans="1:14" ht="15.75" customHeight="1">
      <c r="A8425" s="2"/>
      <c r="B8425" s="2"/>
      <c r="C8425" s="2"/>
      <c r="G8425" s="13"/>
      <c r="I8425" s="13"/>
      <c r="J8425" s="13"/>
      <c r="K8425" s="13"/>
      <c r="M8425" s="13"/>
      <c r="N8425" s="13"/>
    </row>
    <row r="8426" spans="1:14" ht="15.75" customHeight="1">
      <c r="A8426" s="2"/>
      <c r="B8426" s="2"/>
      <c r="C8426" s="2"/>
      <c r="G8426" s="13"/>
      <c r="I8426" s="13"/>
      <c r="J8426" s="13"/>
      <c r="K8426" s="13"/>
      <c r="M8426" s="13"/>
      <c r="N8426" s="13"/>
    </row>
    <row r="8427" spans="1:14" ht="15.75" customHeight="1">
      <c r="A8427" s="2"/>
      <c r="B8427" s="2"/>
      <c r="C8427" s="2"/>
      <c r="G8427" s="13"/>
      <c r="I8427" s="13"/>
      <c r="J8427" s="13"/>
      <c r="K8427" s="13"/>
      <c r="M8427" s="13"/>
      <c r="N8427" s="13"/>
    </row>
    <row r="8428" spans="1:14" ht="15.75" customHeight="1">
      <c r="A8428" s="2"/>
      <c r="B8428" s="2"/>
      <c r="C8428" s="2"/>
      <c r="G8428" s="13"/>
      <c r="I8428" s="13"/>
      <c r="J8428" s="13"/>
      <c r="K8428" s="13"/>
      <c r="M8428" s="13"/>
      <c r="N8428" s="13"/>
    </row>
    <row r="8429" spans="1:14" ht="15.75" customHeight="1">
      <c r="A8429" s="2"/>
      <c r="B8429" s="2"/>
      <c r="C8429" s="2"/>
      <c r="G8429" s="13"/>
      <c r="I8429" s="13"/>
      <c r="J8429" s="13"/>
      <c r="K8429" s="13"/>
      <c r="M8429" s="13"/>
      <c r="N8429" s="13"/>
    </row>
    <row r="8430" spans="1:14" ht="15.75" customHeight="1">
      <c r="A8430" s="2"/>
      <c r="B8430" s="2"/>
      <c r="C8430" s="2"/>
      <c r="G8430" s="13"/>
      <c r="I8430" s="13"/>
      <c r="J8430" s="13"/>
      <c r="K8430" s="13"/>
      <c r="M8430" s="13"/>
      <c r="N8430" s="13"/>
    </row>
    <row r="8431" spans="1:14" ht="15.75" customHeight="1">
      <c r="A8431" s="2"/>
      <c r="B8431" s="2"/>
      <c r="C8431" s="2"/>
      <c r="G8431" s="13"/>
      <c r="I8431" s="13"/>
      <c r="J8431" s="13"/>
      <c r="K8431" s="13"/>
      <c r="M8431" s="13"/>
      <c r="N8431" s="13"/>
    </row>
    <row r="8432" spans="1:14" ht="15.75" customHeight="1">
      <c r="A8432" s="2"/>
      <c r="B8432" s="2"/>
      <c r="C8432" s="2"/>
      <c r="G8432" s="13"/>
      <c r="I8432" s="13"/>
      <c r="J8432" s="13"/>
      <c r="K8432" s="13"/>
      <c r="M8432" s="13"/>
      <c r="N8432" s="13"/>
    </row>
    <row r="8433" spans="1:14" ht="15.75" customHeight="1">
      <c r="A8433" s="2"/>
      <c r="B8433" s="2"/>
      <c r="C8433" s="2"/>
      <c r="G8433" s="13"/>
      <c r="I8433" s="13"/>
      <c r="J8433" s="13"/>
      <c r="K8433" s="13"/>
      <c r="M8433" s="13"/>
      <c r="N8433" s="13"/>
    </row>
    <row r="8434" spans="1:14" ht="15.75" customHeight="1">
      <c r="A8434" s="2"/>
      <c r="B8434" s="2"/>
      <c r="C8434" s="2"/>
      <c r="G8434" s="13"/>
      <c r="I8434" s="13"/>
      <c r="J8434" s="13"/>
      <c r="K8434" s="13"/>
      <c r="M8434" s="13"/>
      <c r="N8434" s="13"/>
    </row>
    <row r="8435" spans="1:14" ht="15.75" customHeight="1">
      <c r="A8435" s="2"/>
      <c r="B8435" s="2"/>
      <c r="C8435" s="2"/>
      <c r="G8435" s="13"/>
      <c r="I8435" s="13"/>
      <c r="J8435" s="13"/>
      <c r="K8435" s="13"/>
      <c r="M8435" s="13"/>
      <c r="N8435" s="13"/>
    </row>
    <row r="8436" spans="1:14" ht="15.75" customHeight="1">
      <c r="A8436" s="2"/>
      <c r="B8436" s="2"/>
      <c r="C8436" s="2"/>
      <c r="G8436" s="13"/>
      <c r="I8436" s="13"/>
      <c r="J8436" s="13"/>
      <c r="K8436" s="13"/>
      <c r="M8436" s="13"/>
      <c r="N8436" s="13"/>
    </row>
    <row r="8437" spans="1:14" ht="15.75" customHeight="1">
      <c r="A8437" s="2"/>
      <c r="B8437" s="2"/>
      <c r="C8437" s="2"/>
      <c r="G8437" s="13"/>
      <c r="I8437" s="13"/>
      <c r="J8437" s="13"/>
      <c r="K8437" s="13"/>
      <c r="M8437" s="13"/>
      <c r="N8437" s="13"/>
    </row>
    <row r="8438" spans="1:14" ht="15.75" customHeight="1">
      <c r="A8438" s="2"/>
      <c r="B8438" s="2"/>
      <c r="C8438" s="2"/>
      <c r="G8438" s="13"/>
      <c r="I8438" s="13"/>
      <c r="J8438" s="13"/>
      <c r="K8438" s="13"/>
      <c r="M8438" s="13"/>
      <c r="N8438" s="13"/>
    </row>
    <row r="8439" spans="1:14" ht="15.75" customHeight="1">
      <c r="A8439" s="2"/>
      <c r="B8439" s="2"/>
      <c r="C8439" s="2"/>
      <c r="G8439" s="13"/>
      <c r="I8439" s="13"/>
      <c r="J8439" s="13"/>
      <c r="K8439" s="13"/>
      <c r="M8439" s="13"/>
      <c r="N8439" s="13"/>
    </row>
    <row r="8440" spans="1:14" ht="15.75" customHeight="1">
      <c r="A8440" s="2"/>
      <c r="B8440" s="2"/>
      <c r="C8440" s="2"/>
      <c r="G8440" s="13"/>
      <c r="I8440" s="13"/>
      <c r="J8440" s="13"/>
      <c r="K8440" s="13"/>
      <c r="M8440" s="13"/>
      <c r="N8440" s="13"/>
    </row>
    <row r="8441" spans="1:14" ht="15.75" customHeight="1">
      <c r="A8441" s="2"/>
      <c r="B8441" s="2"/>
      <c r="C8441" s="2"/>
      <c r="G8441" s="13"/>
      <c r="I8441" s="13"/>
      <c r="J8441" s="13"/>
      <c r="K8441" s="13"/>
      <c r="M8441" s="13"/>
      <c r="N8441" s="13"/>
    </row>
    <row r="8442" spans="1:14" ht="15.75" customHeight="1">
      <c r="A8442" s="2"/>
      <c r="B8442" s="2"/>
      <c r="C8442" s="2"/>
      <c r="G8442" s="13"/>
      <c r="I8442" s="13"/>
      <c r="J8442" s="13"/>
      <c r="K8442" s="13"/>
      <c r="M8442" s="13"/>
      <c r="N8442" s="13"/>
    </row>
    <row r="8443" spans="1:14" ht="15.75" customHeight="1">
      <c r="A8443" s="2"/>
      <c r="B8443" s="2"/>
      <c r="C8443" s="2"/>
      <c r="G8443" s="13"/>
      <c r="I8443" s="13"/>
      <c r="J8443" s="13"/>
      <c r="K8443" s="13"/>
      <c r="M8443" s="13"/>
      <c r="N8443" s="13"/>
    </row>
    <row r="8444" spans="1:14" ht="15.75" customHeight="1">
      <c r="A8444" s="2"/>
      <c r="B8444" s="2"/>
      <c r="C8444" s="2"/>
      <c r="G8444" s="13"/>
      <c r="I8444" s="13"/>
      <c r="J8444" s="13"/>
      <c r="K8444" s="13"/>
      <c r="M8444" s="13"/>
      <c r="N8444" s="13"/>
    </row>
    <row r="8445" spans="1:14" ht="15.75" customHeight="1">
      <c r="A8445" s="2"/>
      <c r="B8445" s="2"/>
      <c r="C8445" s="2"/>
      <c r="G8445" s="13"/>
      <c r="I8445" s="13"/>
      <c r="J8445" s="13"/>
      <c r="K8445" s="13"/>
      <c r="M8445" s="13"/>
      <c r="N8445" s="13"/>
    </row>
    <row r="8446" spans="1:14" ht="15.75" customHeight="1">
      <c r="A8446" s="2"/>
      <c r="B8446" s="2"/>
      <c r="C8446" s="2"/>
      <c r="G8446" s="13"/>
      <c r="I8446" s="13"/>
      <c r="J8446" s="13"/>
      <c r="K8446" s="13"/>
      <c r="M8446" s="13"/>
      <c r="N8446" s="13"/>
    </row>
    <row r="8447" spans="1:14" ht="15.75" customHeight="1">
      <c r="A8447" s="2"/>
      <c r="B8447" s="2"/>
      <c r="C8447" s="2"/>
      <c r="G8447" s="13"/>
      <c r="I8447" s="13"/>
      <c r="J8447" s="13"/>
      <c r="K8447" s="13"/>
      <c r="M8447" s="13"/>
      <c r="N8447" s="13"/>
    </row>
    <row r="8448" spans="1:14" ht="15.75" customHeight="1">
      <c r="A8448" s="2"/>
      <c r="B8448" s="2"/>
      <c r="C8448" s="2"/>
      <c r="G8448" s="13"/>
      <c r="I8448" s="13"/>
      <c r="J8448" s="13"/>
      <c r="K8448" s="13"/>
      <c r="M8448" s="13"/>
      <c r="N8448" s="13"/>
    </row>
    <row r="8449" spans="1:14" ht="15.75" customHeight="1">
      <c r="A8449" s="2"/>
      <c r="B8449" s="2"/>
      <c r="C8449" s="2"/>
      <c r="G8449" s="13"/>
      <c r="I8449" s="13"/>
      <c r="J8449" s="13"/>
      <c r="K8449" s="13"/>
      <c r="M8449" s="13"/>
      <c r="N8449" s="13"/>
    </row>
    <row r="8450" spans="1:14" ht="15.75" customHeight="1">
      <c r="A8450" s="2"/>
      <c r="B8450" s="2"/>
      <c r="C8450" s="2"/>
      <c r="G8450" s="13"/>
      <c r="I8450" s="13"/>
      <c r="J8450" s="13"/>
      <c r="K8450" s="13"/>
      <c r="M8450" s="13"/>
      <c r="N8450" s="13"/>
    </row>
    <row r="8451" spans="1:14" ht="15.75" customHeight="1">
      <c r="A8451" s="2"/>
      <c r="B8451" s="2"/>
      <c r="C8451" s="2"/>
      <c r="G8451" s="13"/>
      <c r="I8451" s="13"/>
      <c r="J8451" s="13"/>
      <c r="K8451" s="13"/>
      <c r="M8451" s="13"/>
      <c r="N8451" s="13"/>
    </row>
    <row r="8452" spans="1:14" ht="15.75" customHeight="1">
      <c r="A8452" s="2"/>
      <c r="B8452" s="2"/>
      <c r="C8452" s="2"/>
      <c r="G8452" s="13"/>
      <c r="I8452" s="13"/>
      <c r="J8452" s="13"/>
      <c r="K8452" s="13"/>
      <c r="M8452" s="13"/>
      <c r="N8452" s="13"/>
    </row>
    <row r="8453" spans="1:14" ht="15.75" customHeight="1">
      <c r="A8453" s="2"/>
      <c r="B8453" s="2"/>
      <c r="C8453" s="2"/>
      <c r="G8453" s="13"/>
      <c r="I8453" s="13"/>
      <c r="J8453" s="13"/>
      <c r="K8453" s="13"/>
      <c r="M8453" s="13"/>
      <c r="N8453" s="13"/>
    </row>
    <row r="8454" spans="1:14" ht="15.75" customHeight="1">
      <c r="A8454" s="2"/>
      <c r="B8454" s="2"/>
      <c r="C8454" s="2"/>
      <c r="G8454" s="13"/>
      <c r="I8454" s="13"/>
      <c r="J8454" s="13"/>
      <c r="K8454" s="13"/>
      <c r="M8454" s="13"/>
      <c r="N8454" s="13"/>
    </row>
    <row r="8455" spans="1:14" ht="15.75" customHeight="1">
      <c r="A8455" s="2"/>
      <c r="B8455" s="2"/>
      <c r="C8455" s="2"/>
      <c r="G8455" s="13"/>
      <c r="I8455" s="13"/>
      <c r="J8455" s="13"/>
      <c r="K8455" s="13"/>
      <c r="M8455" s="13"/>
      <c r="N8455" s="13"/>
    </row>
    <row r="8456" spans="1:14" ht="15.75" customHeight="1">
      <c r="A8456" s="2"/>
      <c r="B8456" s="2"/>
      <c r="C8456" s="2"/>
      <c r="G8456" s="13"/>
      <c r="I8456" s="13"/>
      <c r="J8456" s="13"/>
      <c r="K8456" s="13"/>
      <c r="M8456" s="13"/>
      <c r="N8456" s="13"/>
    </row>
    <row r="8457" spans="1:14" ht="15.75" customHeight="1">
      <c r="A8457" s="2"/>
      <c r="B8457" s="2"/>
      <c r="C8457" s="2"/>
      <c r="G8457" s="13"/>
      <c r="I8457" s="13"/>
      <c r="J8457" s="13"/>
      <c r="K8457" s="13"/>
      <c r="M8457" s="13"/>
      <c r="N8457" s="13"/>
    </row>
    <row r="8458" spans="1:14" ht="15.75" customHeight="1">
      <c r="A8458" s="2"/>
      <c r="B8458" s="2"/>
      <c r="C8458" s="2"/>
      <c r="G8458" s="13"/>
      <c r="I8458" s="13"/>
      <c r="J8458" s="13"/>
      <c r="K8458" s="13"/>
      <c r="M8458" s="13"/>
      <c r="N8458" s="13"/>
    </row>
    <row r="8459" spans="1:14" ht="15.75" customHeight="1">
      <c r="A8459" s="2"/>
      <c r="B8459" s="2"/>
      <c r="C8459" s="2"/>
      <c r="G8459" s="13"/>
      <c r="I8459" s="13"/>
      <c r="J8459" s="13"/>
      <c r="K8459" s="13"/>
      <c r="M8459" s="13"/>
      <c r="N8459" s="13"/>
    </row>
    <row r="8460" spans="1:14" ht="15.75" customHeight="1">
      <c r="A8460" s="2"/>
      <c r="B8460" s="2"/>
      <c r="C8460" s="2"/>
      <c r="G8460" s="13"/>
      <c r="I8460" s="13"/>
      <c r="J8460" s="13"/>
      <c r="K8460" s="13"/>
      <c r="M8460" s="13"/>
      <c r="N8460" s="13"/>
    </row>
    <row r="8461" spans="1:14" ht="15.75" customHeight="1">
      <c r="A8461" s="2"/>
      <c r="B8461" s="2"/>
      <c r="C8461" s="2"/>
      <c r="G8461" s="13"/>
      <c r="I8461" s="13"/>
      <c r="J8461" s="13"/>
      <c r="K8461" s="13"/>
      <c r="M8461" s="13"/>
      <c r="N8461" s="13"/>
    </row>
    <row r="8462" spans="1:14" ht="15.75" customHeight="1">
      <c r="A8462" s="2"/>
      <c r="B8462" s="2"/>
      <c r="C8462" s="2"/>
      <c r="G8462" s="13"/>
      <c r="I8462" s="13"/>
      <c r="J8462" s="13"/>
      <c r="K8462" s="13"/>
      <c r="M8462" s="13"/>
      <c r="N8462" s="13"/>
    </row>
    <row r="8463" spans="1:14" ht="15.75" customHeight="1">
      <c r="A8463" s="2"/>
      <c r="B8463" s="2"/>
      <c r="C8463" s="2"/>
      <c r="G8463" s="13"/>
      <c r="I8463" s="13"/>
      <c r="J8463" s="13"/>
      <c r="K8463" s="13"/>
      <c r="M8463" s="13"/>
      <c r="N8463" s="13"/>
    </row>
    <row r="8464" spans="1:14" ht="15.75" customHeight="1">
      <c r="A8464" s="2"/>
      <c r="B8464" s="2"/>
      <c r="C8464" s="2"/>
      <c r="G8464" s="13"/>
      <c r="I8464" s="13"/>
      <c r="J8464" s="13"/>
      <c r="K8464" s="13"/>
      <c r="M8464" s="13"/>
      <c r="N8464" s="13"/>
    </row>
    <row r="8465" spans="1:14" ht="15.75" customHeight="1">
      <c r="A8465" s="2"/>
      <c r="B8465" s="2"/>
      <c r="C8465" s="2"/>
      <c r="G8465" s="13"/>
      <c r="I8465" s="13"/>
      <c r="J8465" s="13"/>
      <c r="K8465" s="13"/>
      <c r="M8465" s="13"/>
      <c r="N8465" s="13"/>
    </row>
    <row r="8466" spans="1:14" ht="15.75" customHeight="1">
      <c r="A8466" s="2"/>
      <c r="B8466" s="2"/>
      <c r="C8466" s="2"/>
      <c r="G8466" s="13"/>
      <c r="I8466" s="13"/>
      <c r="J8466" s="13"/>
      <c r="K8466" s="13"/>
      <c r="M8466" s="13"/>
      <c r="N8466" s="13"/>
    </row>
    <row r="8467" spans="1:14" ht="15.75" customHeight="1">
      <c r="A8467" s="2"/>
      <c r="B8467" s="2"/>
      <c r="C8467" s="2"/>
      <c r="G8467" s="13"/>
      <c r="I8467" s="13"/>
      <c r="J8467" s="13"/>
      <c r="K8467" s="13"/>
      <c r="M8467" s="13"/>
      <c r="N8467" s="13"/>
    </row>
    <row r="8468" spans="1:14" ht="15.75" customHeight="1">
      <c r="A8468" s="2"/>
      <c r="B8468" s="2"/>
      <c r="C8468" s="2"/>
      <c r="G8468" s="13"/>
      <c r="I8468" s="13"/>
      <c r="J8468" s="13"/>
      <c r="K8468" s="13"/>
      <c r="M8468" s="13"/>
      <c r="N8468" s="13"/>
    </row>
    <row r="8469" spans="1:14" ht="15.75" customHeight="1">
      <c r="A8469" s="2"/>
      <c r="B8469" s="2"/>
      <c r="C8469" s="2"/>
      <c r="G8469" s="13"/>
      <c r="I8469" s="13"/>
      <c r="J8469" s="13"/>
      <c r="K8469" s="13"/>
      <c r="M8469" s="13"/>
      <c r="N8469" s="13"/>
    </row>
    <row r="8470" spans="1:14" ht="15.75" customHeight="1">
      <c r="A8470" s="2"/>
      <c r="B8470" s="2"/>
      <c r="C8470" s="2"/>
      <c r="G8470" s="13"/>
      <c r="I8470" s="13"/>
      <c r="J8470" s="13"/>
      <c r="K8470" s="13"/>
      <c r="M8470" s="13"/>
      <c r="N8470" s="13"/>
    </row>
    <row r="8471" spans="1:14" ht="15.75" customHeight="1">
      <c r="A8471" s="2"/>
      <c r="B8471" s="2"/>
      <c r="C8471" s="2"/>
      <c r="G8471" s="13"/>
      <c r="I8471" s="13"/>
      <c r="J8471" s="13"/>
      <c r="K8471" s="13"/>
      <c r="M8471" s="13"/>
      <c r="N8471" s="13"/>
    </row>
    <row r="8472" spans="1:14" ht="15.75" customHeight="1">
      <c r="A8472" s="2"/>
      <c r="B8472" s="2"/>
      <c r="C8472" s="2"/>
      <c r="G8472" s="13"/>
      <c r="I8472" s="13"/>
      <c r="J8472" s="13"/>
      <c r="K8472" s="13"/>
      <c r="M8472" s="13"/>
      <c r="N8472" s="13"/>
    </row>
    <row r="8473" spans="1:14" ht="15.75" customHeight="1">
      <c r="A8473" s="2"/>
      <c r="B8473" s="2"/>
      <c r="C8473" s="2"/>
      <c r="G8473" s="13"/>
      <c r="I8473" s="13"/>
      <c r="J8473" s="13"/>
      <c r="K8473" s="13"/>
      <c r="M8473" s="13"/>
      <c r="N8473" s="13"/>
    </row>
    <row r="8474" spans="1:14" ht="15.75" customHeight="1">
      <c r="A8474" s="2"/>
      <c r="B8474" s="2"/>
      <c r="C8474" s="2"/>
      <c r="G8474" s="13"/>
      <c r="I8474" s="13"/>
      <c r="J8474" s="13"/>
      <c r="K8474" s="13"/>
      <c r="M8474" s="13"/>
      <c r="N8474" s="13"/>
    </row>
    <row r="8475" spans="1:14" ht="15.75" customHeight="1">
      <c r="A8475" s="2"/>
      <c r="B8475" s="2"/>
      <c r="C8475" s="2"/>
      <c r="G8475" s="13"/>
      <c r="I8475" s="13"/>
      <c r="J8475" s="13"/>
      <c r="K8475" s="13"/>
      <c r="M8475" s="13"/>
      <c r="N8475" s="13"/>
    </row>
    <row r="8476" spans="1:14" ht="15.75" customHeight="1">
      <c r="A8476" s="2"/>
      <c r="B8476" s="2"/>
      <c r="C8476" s="2"/>
      <c r="G8476" s="13"/>
      <c r="I8476" s="13"/>
      <c r="J8476" s="13"/>
      <c r="K8476" s="13"/>
      <c r="M8476" s="13"/>
      <c r="N8476" s="13"/>
    </row>
    <row r="8477" spans="1:14" ht="15.75" customHeight="1">
      <c r="A8477" s="2"/>
      <c r="B8477" s="2"/>
      <c r="C8477" s="2"/>
      <c r="G8477" s="13"/>
      <c r="I8477" s="13"/>
      <c r="J8477" s="13"/>
      <c r="K8477" s="13"/>
      <c r="M8477" s="13"/>
      <c r="N8477" s="13"/>
    </row>
    <row r="8478" spans="1:14" ht="15.75" customHeight="1">
      <c r="A8478" s="2"/>
      <c r="B8478" s="2"/>
      <c r="C8478" s="2"/>
      <c r="G8478" s="13"/>
      <c r="I8478" s="13"/>
      <c r="J8478" s="13"/>
      <c r="K8478" s="13"/>
      <c r="M8478" s="13"/>
      <c r="N8478" s="13"/>
    </row>
    <row r="8479" spans="1:14" ht="15.75" customHeight="1">
      <c r="A8479" s="2"/>
      <c r="B8479" s="2"/>
      <c r="C8479" s="2"/>
      <c r="G8479" s="13"/>
      <c r="I8479" s="13"/>
      <c r="J8479" s="13"/>
      <c r="K8479" s="13"/>
      <c r="M8479" s="13"/>
      <c r="N8479" s="13"/>
    </row>
    <row r="8480" spans="1:14" ht="15.75" customHeight="1">
      <c r="A8480" s="2"/>
      <c r="B8480" s="2"/>
      <c r="C8480" s="2"/>
      <c r="G8480" s="13"/>
      <c r="I8480" s="13"/>
      <c r="J8480" s="13"/>
      <c r="K8480" s="13"/>
      <c r="M8480" s="13"/>
      <c r="N8480" s="13"/>
    </row>
    <row r="8481" spans="1:14" ht="15.75" customHeight="1">
      <c r="A8481" s="2"/>
      <c r="B8481" s="2"/>
      <c r="C8481" s="2"/>
      <c r="G8481" s="13"/>
      <c r="I8481" s="13"/>
      <c r="J8481" s="13"/>
      <c r="K8481" s="13"/>
      <c r="M8481" s="13"/>
      <c r="N8481" s="13"/>
    </row>
    <row r="8482" spans="1:14" ht="15.75" customHeight="1">
      <c r="A8482" s="2"/>
      <c r="B8482" s="2"/>
      <c r="C8482" s="2"/>
      <c r="G8482" s="13"/>
      <c r="I8482" s="13"/>
      <c r="J8482" s="13"/>
      <c r="K8482" s="13"/>
      <c r="M8482" s="13"/>
      <c r="N8482" s="13"/>
    </row>
    <row r="8483" spans="1:14" ht="15.75" customHeight="1">
      <c r="A8483" s="2"/>
      <c r="B8483" s="2"/>
      <c r="C8483" s="2"/>
      <c r="G8483" s="13"/>
      <c r="I8483" s="13"/>
      <c r="J8483" s="13"/>
      <c r="K8483" s="13"/>
      <c r="M8483" s="13"/>
      <c r="N8483" s="13"/>
    </row>
    <row r="8484" spans="1:14" ht="15.75" customHeight="1">
      <c r="A8484" s="2"/>
      <c r="B8484" s="2"/>
      <c r="C8484" s="2"/>
      <c r="G8484" s="13"/>
      <c r="I8484" s="13"/>
      <c r="J8484" s="13"/>
      <c r="K8484" s="13"/>
      <c r="M8484" s="13"/>
      <c r="N8484" s="13"/>
    </row>
    <row r="8485" spans="1:14" ht="15.75" customHeight="1">
      <c r="A8485" s="2"/>
      <c r="B8485" s="2"/>
      <c r="C8485" s="2"/>
      <c r="G8485" s="13"/>
      <c r="I8485" s="13"/>
      <c r="J8485" s="13"/>
      <c r="K8485" s="13"/>
      <c r="M8485" s="13"/>
      <c r="N8485" s="13"/>
    </row>
    <row r="8486" spans="1:14" ht="15.75" customHeight="1">
      <c r="A8486" s="2"/>
      <c r="B8486" s="2"/>
      <c r="C8486" s="2"/>
      <c r="G8486" s="13"/>
      <c r="I8486" s="13"/>
      <c r="J8486" s="13"/>
      <c r="K8486" s="13"/>
      <c r="M8486" s="13"/>
      <c r="N8486" s="13"/>
    </row>
    <row r="8487" spans="1:14" ht="15.75" customHeight="1">
      <c r="A8487" s="2"/>
      <c r="B8487" s="2"/>
      <c r="C8487" s="2"/>
      <c r="G8487" s="13"/>
      <c r="I8487" s="13"/>
      <c r="J8487" s="13"/>
      <c r="K8487" s="13"/>
      <c r="M8487" s="13"/>
      <c r="N8487" s="13"/>
    </row>
    <row r="8488" spans="1:14" ht="15.75" customHeight="1">
      <c r="A8488" s="2"/>
      <c r="B8488" s="2"/>
      <c r="C8488" s="2"/>
      <c r="G8488" s="13"/>
      <c r="I8488" s="13"/>
      <c r="J8488" s="13"/>
      <c r="K8488" s="13"/>
      <c r="M8488" s="13"/>
      <c r="N8488" s="13"/>
    </row>
    <row r="8489" spans="1:14" ht="15.75" customHeight="1">
      <c r="A8489" s="2"/>
      <c r="B8489" s="2"/>
      <c r="C8489" s="2"/>
      <c r="G8489" s="13"/>
      <c r="I8489" s="13"/>
      <c r="J8489" s="13"/>
      <c r="K8489" s="13"/>
      <c r="M8489" s="13"/>
      <c r="N8489" s="13"/>
    </row>
    <row r="8490" spans="1:14" ht="15.75" customHeight="1">
      <c r="A8490" s="2"/>
      <c r="B8490" s="2"/>
      <c r="C8490" s="2"/>
      <c r="G8490" s="13"/>
      <c r="I8490" s="13"/>
      <c r="J8490" s="13"/>
      <c r="K8490" s="13"/>
      <c r="M8490" s="13"/>
      <c r="N8490" s="13"/>
    </row>
    <row r="8491" spans="1:14" ht="15.75" customHeight="1">
      <c r="A8491" s="2"/>
      <c r="B8491" s="2"/>
      <c r="C8491" s="2"/>
      <c r="G8491" s="13"/>
      <c r="I8491" s="13"/>
      <c r="J8491" s="13"/>
      <c r="K8491" s="13"/>
      <c r="M8491" s="13"/>
      <c r="N8491" s="13"/>
    </row>
    <row r="8492" spans="1:14" ht="15.75" customHeight="1">
      <c r="A8492" s="2"/>
      <c r="B8492" s="2"/>
      <c r="C8492" s="2"/>
      <c r="G8492" s="13"/>
      <c r="I8492" s="13"/>
      <c r="J8492" s="13"/>
      <c r="K8492" s="13"/>
      <c r="M8492" s="13"/>
      <c r="N8492" s="13"/>
    </row>
    <row r="8493" spans="1:14" ht="15.75" customHeight="1">
      <c r="A8493" s="2"/>
      <c r="B8493" s="2"/>
      <c r="C8493" s="2"/>
      <c r="G8493" s="13"/>
      <c r="I8493" s="13"/>
      <c r="J8493" s="13"/>
      <c r="K8493" s="13"/>
      <c r="M8493" s="13"/>
      <c r="N8493" s="13"/>
    </row>
    <row r="8494" spans="1:14" ht="15.75" customHeight="1">
      <c r="A8494" s="2"/>
      <c r="B8494" s="2"/>
      <c r="C8494" s="2"/>
      <c r="G8494" s="13"/>
      <c r="I8494" s="13"/>
      <c r="J8494" s="13"/>
      <c r="K8494" s="13"/>
      <c r="M8494" s="13"/>
      <c r="N8494" s="13"/>
    </row>
    <row r="8495" spans="1:14" ht="15.75" customHeight="1">
      <c r="A8495" s="2"/>
      <c r="B8495" s="2"/>
      <c r="C8495" s="2"/>
      <c r="G8495" s="13"/>
      <c r="I8495" s="13"/>
      <c r="J8495" s="13"/>
      <c r="K8495" s="13"/>
      <c r="M8495" s="13"/>
      <c r="N8495" s="13"/>
    </row>
    <row r="8496" spans="1:14" ht="15.75" customHeight="1">
      <c r="A8496" s="2"/>
      <c r="B8496" s="2"/>
      <c r="C8496" s="2"/>
      <c r="G8496" s="13"/>
      <c r="I8496" s="13"/>
      <c r="J8496" s="13"/>
      <c r="K8496" s="13"/>
      <c r="M8496" s="13"/>
      <c r="N8496" s="13"/>
    </row>
    <row r="8497" spans="1:14" ht="15.75" customHeight="1">
      <c r="A8497" s="2"/>
      <c r="B8497" s="2"/>
      <c r="C8497" s="2"/>
      <c r="G8497" s="13"/>
      <c r="I8497" s="13"/>
      <c r="J8497" s="13"/>
      <c r="K8497" s="13"/>
      <c r="M8497" s="13"/>
      <c r="N8497" s="13"/>
    </row>
    <row r="8498" spans="1:14" ht="15.75" customHeight="1">
      <c r="A8498" s="2"/>
      <c r="B8498" s="2"/>
      <c r="C8498" s="2"/>
      <c r="G8498" s="13"/>
      <c r="I8498" s="13"/>
      <c r="J8498" s="13"/>
      <c r="K8498" s="13"/>
      <c r="M8498" s="13"/>
      <c r="N8498" s="13"/>
    </row>
    <row r="8499" spans="1:14" ht="15.75" customHeight="1">
      <c r="A8499" s="2"/>
      <c r="B8499" s="2"/>
      <c r="C8499" s="2"/>
      <c r="G8499" s="13"/>
      <c r="I8499" s="13"/>
      <c r="J8499" s="13"/>
      <c r="K8499" s="13"/>
      <c r="M8499" s="13"/>
      <c r="N8499" s="13"/>
    </row>
    <row r="8500" spans="1:14" ht="15.75" customHeight="1">
      <c r="A8500" s="2"/>
      <c r="B8500" s="2"/>
      <c r="C8500" s="2"/>
      <c r="G8500" s="13"/>
      <c r="I8500" s="13"/>
      <c r="J8500" s="13"/>
      <c r="K8500" s="13"/>
      <c r="M8500" s="13"/>
      <c r="N8500" s="13"/>
    </row>
    <row r="8501" spans="1:14" ht="15.75" customHeight="1">
      <c r="A8501" s="2"/>
      <c r="B8501" s="2"/>
      <c r="C8501" s="2"/>
      <c r="G8501" s="13"/>
      <c r="I8501" s="13"/>
      <c r="J8501" s="13"/>
      <c r="K8501" s="13"/>
      <c r="M8501" s="13"/>
      <c r="N8501" s="13"/>
    </row>
    <row r="8502" spans="1:14" ht="15.75" customHeight="1">
      <c r="A8502" s="2"/>
      <c r="B8502" s="2"/>
      <c r="C8502" s="2"/>
      <c r="G8502" s="13"/>
      <c r="I8502" s="13"/>
      <c r="J8502" s="13"/>
      <c r="K8502" s="13"/>
      <c r="M8502" s="13"/>
      <c r="N8502" s="13"/>
    </row>
    <row r="8503" spans="1:14" ht="15.75" customHeight="1">
      <c r="A8503" s="2"/>
      <c r="B8503" s="2"/>
      <c r="C8503" s="2"/>
      <c r="G8503" s="13"/>
      <c r="I8503" s="13"/>
      <c r="J8503" s="13"/>
      <c r="K8503" s="13"/>
      <c r="M8503" s="13"/>
      <c r="N8503" s="13"/>
    </row>
    <row r="8504" spans="1:14" ht="15.75" customHeight="1">
      <c r="A8504" s="2"/>
      <c r="B8504" s="2"/>
      <c r="C8504" s="2"/>
      <c r="G8504" s="13"/>
      <c r="I8504" s="13"/>
      <c r="J8504" s="13"/>
      <c r="K8504" s="13"/>
      <c r="M8504" s="13"/>
      <c r="N8504" s="13"/>
    </row>
    <row r="8505" spans="1:14" ht="15.75" customHeight="1">
      <c r="A8505" s="2"/>
      <c r="B8505" s="2"/>
      <c r="C8505" s="2"/>
      <c r="G8505" s="13"/>
      <c r="I8505" s="13"/>
      <c r="J8505" s="13"/>
      <c r="K8505" s="13"/>
      <c r="M8505" s="13"/>
      <c r="N8505" s="13"/>
    </row>
    <row r="8506" spans="1:14" ht="15.75" customHeight="1">
      <c r="A8506" s="2"/>
      <c r="B8506" s="2"/>
      <c r="C8506" s="2"/>
      <c r="G8506" s="13"/>
      <c r="I8506" s="13"/>
      <c r="J8506" s="13"/>
      <c r="K8506" s="13"/>
      <c r="M8506" s="13"/>
      <c r="N8506" s="13"/>
    </row>
    <row r="8507" spans="1:14" ht="15.75" customHeight="1">
      <c r="A8507" s="2"/>
      <c r="B8507" s="2"/>
      <c r="C8507" s="2"/>
      <c r="G8507" s="13"/>
      <c r="I8507" s="13"/>
      <c r="J8507" s="13"/>
      <c r="K8507" s="13"/>
      <c r="M8507" s="13"/>
      <c r="N8507" s="13"/>
    </row>
    <row r="8508" spans="1:14" ht="15.75" customHeight="1">
      <c r="A8508" s="2"/>
      <c r="B8508" s="2"/>
      <c r="C8508" s="2"/>
      <c r="G8508" s="13"/>
      <c r="I8508" s="13"/>
      <c r="J8508" s="13"/>
      <c r="K8508" s="13"/>
      <c r="M8508" s="13"/>
      <c r="N8508" s="13"/>
    </row>
    <row r="8509" spans="1:14" ht="15.75" customHeight="1">
      <c r="A8509" s="2"/>
      <c r="B8509" s="2"/>
      <c r="C8509" s="2"/>
      <c r="G8509" s="13"/>
      <c r="I8509" s="13"/>
      <c r="J8509" s="13"/>
      <c r="K8509" s="13"/>
      <c r="M8509" s="13"/>
      <c r="N8509" s="13"/>
    </row>
    <row r="8510" spans="1:14" ht="15.75" customHeight="1">
      <c r="A8510" s="2"/>
      <c r="B8510" s="2"/>
      <c r="C8510" s="2"/>
      <c r="G8510" s="13"/>
      <c r="I8510" s="13"/>
      <c r="J8510" s="13"/>
      <c r="K8510" s="13"/>
      <c r="M8510" s="13"/>
      <c r="N8510" s="13"/>
    </row>
    <row r="8511" spans="1:14" ht="15.75" customHeight="1">
      <c r="A8511" s="2"/>
      <c r="B8511" s="2"/>
      <c r="C8511" s="2"/>
      <c r="G8511" s="13"/>
      <c r="I8511" s="13"/>
      <c r="J8511" s="13"/>
      <c r="K8511" s="13"/>
      <c r="M8511" s="13"/>
      <c r="N8511" s="13"/>
    </row>
    <row r="8512" spans="1:14" ht="15.75" customHeight="1">
      <c r="A8512" s="2"/>
      <c r="B8512" s="2"/>
      <c r="C8512" s="2"/>
      <c r="G8512" s="13"/>
      <c r="I8512" s="13"/>
      <c r="J8512" s="13"/>
      <c r="K8512" s="13"/>
      <c r="M8512" s="13"/>
      <c r="N8512" s="13"/>
    </row>
    <row r="8513" spans="1:14" ht="15.75" customHeight="1">
      <c r="A8513" s="2"/>
      <c r="B8513" s="2"/>
      <c r="C8513" s="2"/>
      <c r="G8513" s="13"/>
      <c r="I8513" s="13"/>
      <c r="J8513" s="13"/>
      <c r="K8513" s="13"/>
      <c r="M8513" s="13"/>
      <c r="N8513" s="13"/>
    </row>
    <row r="8514" spans="1:14" ht="15.75" customHeight="1">
      <c r="A8514" s="2"/>
      <c r="B8514" s="2"/>
      <c r="C8514" s="2"/>
      <c r="G8514" s="13"/>
      <c r="I8514" s="13"/>
      <c r="J8514" s="13"/>
      <c r="K8514" s="13"/>
      <c r="M8514" s="13"/>
      <c r="N8514" s="13"/>
    </row>
    <row r="8515" spans="1:14" ht="15.75" customHeight="1">
      <c r="A8515" s="2"/>
      <c r="B8515" s="2"/>
      <c r="C8515" s="2"/>
      <c r="G8515" s="13"/>
      <c r="I8515" s="13"/>
      <c r="J8515" s="13"/>
      <c r="K8515" s="13"/>
      <c r="M8515" s="13"/>
      <c r="N8515" s="13"/>
    </row>
    <row r="8516" spans="1:14" ht="15.75" customHeight="1">
      <c r="A8516" s="2"/>
      <c r="B8516" s="2"/>
      <c r="C8516" s="2"/>
      <c r="G8516" s="13"/>
      <c r="I8516" s="13"/>
      <c r="J8516" s="13"/>
      <c r="K8516" s="13"/>
      <c r="M8516" s="13"/>
      <c r="N8516" s="13"/>
    </row>
    <row r="8517" spans="1:14" ht="15.75" customHeight="1">
      <c r="A8517" s="2"/>
      <c r="B8517" s="2"/>
      <c r="C8517" s="2"/>
      <c r="G8517" s="13"/>
      <c r="I8517" s="13"/>
      <c r="J8517" s="13"/>
      <c r="K8517" s="13"/>
      <c r="M8517" s="13"/>
      <c r="N8517" s="13"/>
    </row>
    <row r="8518" spans="1:14" ht="15.75" customHeight="1">
      <c r="A8518" s="2"/>
      <c r="B8518" s="2"/>
      <c r="C8518" s="2"/>
      <c r="G8518" s="13"/>
      <c r="I8518" s="13"/>
      <c r="J8518" s="13"/>
      <c r="K8518" s="13"/>
      <c r="M8518" s="13"/>
      <c r="N8518" s="13"/>
    </row>
    <row r="8519" spans="1:14" ht="15.75" customHeight="1">
      <c r="A8519" s="2"/>
      <c r="B8519" s="2"/>
      <c r="C8519" s="2"/>
      <c r="G8519" s="13"/>
      <c r="I8519" s="13"/>
      <c r="J8519" s="13"/>
      <c r="K8519" s="13"/>
      <c r="M8519" s="13"/>
      <c r="N8519" s="13"/>
    </row>
    <row r="8520" spans="1:14" ht="15.75" customHeight="1">
      <c r="A8520" s="2"/>
      <c r="B8520" s="2"/>
      <c r="C8520" s="2"/>
      <c r="G8520" s="13"/>
      <c r="I8520" s="13"/>
      <c r="J8520" s="13"/>
      <c r="K8520" s="13"/>
      <c r="M8520" s="13"/>
      <c r="N8520" s="13"/>
    </row>
    <row r="8521" spans="1:14" ht="15.75" customHeight="1">
      <c r="A8521" s="2"/>
      <c r="B8521" s="2"/>
      <c r="C8521" s="2"/>
      <c r="G8521" s="13"/>
      <c r="I8521" s="13"/>
      <c r="J8521" s="13"/>
      <c r="K8521" s="13"/>
      <c r="M8521" s="13"/>
      <c r="N8521" s="13"/>
    </row>
    <row r="8522" spans="1:14" ht="15.75" customHeight="1">
      <c r="A8522" s="2"/>
      <c r="B8522" s="2"/>
      <c r="C8522" s="2"/>
      <c r="G8522" s="13"/>
      <c r="I8522" s="13"/>
      <c r="J8522" s="13"/>
      <c r="K8522" s="13"/>
      <c r="M8522" s="13"/>
      <c r="N8522" s="13"/>
    </row>
    <row r="8523" spans="1:14" ht="15.75" customHeight="1">
      <c r="A8523" s="2"/>
      <c r="B8523" s="2"/>
      <c r="C8523" s="2"/>
      <c r="G8523" s="13"/>
      <c r="I8523" s="13"/>
      <c r="J8523" s="13"/>
      <c r="K8523" s="13"/>
      <c r="M8523" s="13"/>
      <c r="N8523" s="13"/>
    </row>
    <row r="8524" spans="1:14" ht="15.75" customHeight="1">
      <c r="A8524" s="2"/>
      <c r="B8524" s="2"/>
      <c r="C8524" s="2"/>
      <c r="G8524" s="13"/>
      <c r="I8524" s="13"/>
      <c r="J8524" s="13"/>
      <c r="K8524" s="13"/>
      <c r="M8524" s="13"/>
      <c r="N8524" s="13"/>
    </row>
    <row r="8525" spans="1:14" ht="15.75" customHeight="1">
      <c r="A8525" s="2"/>
      <c r="B8525" s="2"/>
      <c r="C8525" s="2"/>
      <c r="G8525" s="13"/>
      <c r="I8525" s="13"/>
      <c r="J8525" s="13"/>
      <c r="K8525" s="13"/>
      <c r="M8525" s="13"/>
      <c r="N8525" s="13"/>
    </row>
    <row r="8526" spans="1:14" ht="15.75" customHeight="1">
      <c r="A8526" s="2"/>
      <c r="B8526" s="2"/>
      <c r="C8526" s="2"/>
      <c r="G8526" s="13"/>
      <c r="I8526" s="13"/>
      <c r="J8526" s="13"/>
      <c r="K8526" s="13"/>
      <c r="M8526" s="13"/>
      <c r="N8526" s="13"/>
    </row>
    <row r="8527" spans="1:14" ht="15.75" customHeight="1">
      <c r="A8527" s="2"/>
      <c r="B8527" s="2"/>
      <c r="C8527" s="2"/>
      <c r="G8527" s="13"/>
      <c r="I8527" s="13"/>
      <c r="J8527" s="13"/>
      <c r="K8527" s="13"/>
      <c r="M8527" s="13"/>
      <c r="N8527" s="13"/>
    </row>
    <row r="8528" spans="1:14" ht="15.75" customHeight="1">
      <c r="A8528" s="2"/>
      <c r="B8528" s="2"/>
      <c r="C8528" s="2"/>
      <c r="G8528" s="13"/>
      <c r="I8528" s="13"/>
      <c r="J8528" s="13"/>
      <c r="K8528" s="13"/>
      <c r="M8528" s="13"/>
      <c r="N8528" s="13"/>
    </row>
    <row r="8529" spans="1:14" ht="15.75" customHeight="1">
      <c r="A8529" s="2"/>
      <c r="B8529" s="2"/>
      <c r="C8529" s="2"/>
      <c r="G8529" s="13"/>
      <c r="I8529" s="13"/>
      <c r="J8529" s="13"/>
      <c r="K8529" s="13"/>
      <c r="M8529" s="13"/>
      <c r="N8529" s="13"/>
    </row>
    <row r="8530" spans="1:14" ht="15.75" customHeight="1">
      <c r="A8530" s="2"/>
      <c r="B8530" s="2"/>
      <c r="C8530" s="2"/>
      <c r="G8530" s="13"/>
      <c r="I8530" s="13"/>
      <c r="J8530" s="13"/>
      <c r="K8530" s="13"/>
      <c r="M8530" s="13"/>
      <c r="N8530" s="13"/>
    </row>
    <row r="8531" spans="1:14" ht="15.75" customHeight="1">
      <c r="A8531" s="2"/>
      <c r="B8531" s="2"/>
      <c r="C8531" s="2"/>
      <c r="G8531" s="13"/>
      <c r="I8531" s="13"/>
      <c r="J8531" s="13"/>
      <c r="K8531" s="13"/>
      <c r="M8531" s="13"/>
      <c r="N8531" s="13"/>
    </row>
    <row r="8532" spans="1:14" ht="15.75" customHeight="1">
      <c r="A8532" s="2"/>
      <c r="B8532" s="2"/>
      <c r="C8532" s="2"/>
      <c r="G8532" s="13"/>
      <c r="I8532" s="13"/>
      <c r="J8532" s="13"/>
      <c r="K8532" s="13"/>
      <c r="M8532" s="13"/>
      <c r="N8532" s="13"/>
    </row>
    <row r="8533" spans="1:14" ht="15.75" customHeight="1">
      <c r="A8533" s="2"/>
      <c r="B8533" s="2"/>
      <c r="C8533" s="2"/>
      <c r="G8533" s="13"/>
      <c r="I8533" s="13"/>
      <c r="J8533" s="13"/>
      <c r="K8533" s="13"/>
      <c r="M8533" s="13"/>
      <c r="N8533" s="13"/>
    </row>
    <row r="8534" spans="1:14" ht="15.75" customHeight="1">
      <c r="A8534" s="2"/>
      <c r="B8534" s="2"/>
      <c r="C8534" s="2"/>
      <c r="G8534" s="13"/>
      <c r="I8534" s="13"/>
      <c r="J8534" s="13"/>
      <c r="K8534" s="13"/>
      <c r="M8534" s="13"/>
      <c r="N8534" s="13"/>
    </row>
    <row r="8535" spans="1:14" ht="15.75" customHeight="1">
      <c r="A8535" s="2"/>
      <c r="B8535" s="2"/>
      <c r="C8535" s="2"/>
      <c r="G8535" s="13"/>
      <c r="I8535" s="13"/>
      <c r="J8535" s="13"/>
      <c r="K8535" s="13"/>
      <c r="M8535" s="13"/>
      <c r="N8535" s="13"/>
    </row>
    <row r="8536" spans="1:14" ht="15.75" customHeight="1">
      <c r="A8536" s="2"/>
      <c r="B8536" s="2"/>
      <c r="C8536" s="2"/>
      <c r="G8536" s="13"/>
      <c r="I8536" s="13"/>
      <c r="J8536" s="13"/>
      <c r="K8536" s="13"/>
      <c r="M8536" s="13"/>
      <c r="N8536" s="13"/>
    </row>
    <row r="8537" spans="1:14" ht="15.75" customHeight="1">
      <c r="A8537" s="2"/>
      <c r="B8537" s="2"/>
      <c r="C8537" s="2"/>
      <c r="G8537" s="13"/>
      <c r="I8537" s="13"/>
      <c r="J8537" s="13"/>
      <c r="K8537" s="13"/>
      <c r="M8537" s="13"/>
      <c r="N8537" s="13"/>
    </row>
    <row r="8538" spans="1:14" ht="15.75" customHeight="1">
      <c r="A8538" s="2"/>
      <c r="B8538" s="2"/>
      <c r="C8538" s="2"/>
      <c r="G8538" s="13"/>
      <c r="I8538" s="13"/>
      <c r="J8538" s="13"/>
      <c r="K8538" s="13"/>
      <c r="M8538" s="13"/>
      <c r="N8538" s="13"/>
    </row>
    <row r="8539" spans="1:14" ht="15.75" customHeight="1">
      <c r="A8539" s="2"/>
      <c r="B8539" s="2"/>
      <c r="C8539" s="2"/>
      <c r="G8539" s="13"/>
      <c r="I8539" s="13"/>
      <c r="J8539" s="13"/>
      <c r="K8539" s="13"/>
      <c r="M8539" s="13"/>
      <c r="N8539" s="13"/>
    </row>
    <row r="8540" spans="1:14" ht="15.75" customHeight="1">
      <c r="A8540" s="2"/>
      <c r="B8540" s="2"/>
      <c r="C8540" s="2"/>
      <c r="G8540" s="13"/>
      <c r="I8540" s="13"/>
      <c r="J8540" s="13"/>
      <c r="K8540" s="13"/>
      <c r="M8540" s="13"/>
      <c r="N8540" s="13"/>
    </row>
    <row r="8541" spans="1:14" ht="15.75" customHeight="1">
      <c r="A8541" s="2"/>
      <c r="B8541" s="2"/>
      <c r="C8541" s="2"/>
      <c r="G8541" s="13"/>
      <c r="I8541" s="13"/>
      <c r="J8541" s="13"/>
      <c r="K8541" s="13"/>
      <c r="M8541" s="13"/>
      <c r="N8541" s="13"/>
    </row>
    <row r="8542" spans="1:14" ht="15.75" customHeight="1">
      <c r="A8542" s="2"/>
      <c r="B8542" s="2"/>
      <c r="C8542" s="2"/>
      <c r="G8542" s="13"/>
      <c r="I8542" s="13"/>
      <c r="J8542" s="13"/>
      <c r="K8542" s="13"/>
      <c r="M8542" s="13"/>
      <c r="N8542" s="13"/>
    </row>
    <row r="8543" spans="1:14" ht="15.75" customHeight="1">
      <c r="A8543" s="2"/>
      <c r="B8543" s="2"/>
      <c r="C8543" s="2"/>
      <c r="G8543" s="13"/>
      <c r="I8543" s="13"/>
      <c r="J8543" s="13"/>
      <c r="K8543" s="13"/>
      <c r="M8543" s="13"/>
      <c r="N8543" s="13"/>
    </row>
    <row r="8544" spans="1:14" ht="15.75" customHeight="1">
      <c r="A8544" s="2"/>
      <c r="B8544" s="2"/>
      <c r="C8544" s="2"/>
      <c r="G8544" s="13"/>
      <c r="I8544" s="13"/>
      <c r="J8544" s="13"/>
      <c r="K8544" s="13"/>
      <c r="M8544" s="13"/>
      <c r="N8544" s="13"/>
    </row>
    <row r="8545" spans="1:14" ht="15.75" customHeight="1">
      <c r="A8545" s="2"/>
      <c r="B8545" s="2"/>
      <c r="C8545" s="2"/>
      <c r="G8545" s="13"/>
      <c r="I8545" s="13"/>
      <c r="J8545" s="13"/>
      <c r="K8545" s="13"/>
      <c r="M8545" s="13"/>
      <c r="N8545" s="13"/>
    </row>
    <row r="8546" spans="1:14" ht="15.75" customHeight="1">
      <c r="A8546" s="2"/>
      <c r="B8546" s="2"/>
      <c r="C8546" s="2"/>
      <c r="G8546" s="13"/>
      <c r="I8546" s="13"/>
      <c r="J8546" s="13"/>
      <c r="K8546" s="13"/>
      <c r="M8546" s="13"/>
      <c r="N8546" s="13"/>
    </row>
    <row r="8547" spans="1:14" ht="15.75" customHeight="1">
      <c r="A8547" s="2"/>
      <c r="B8547" s="2"/>
      <c r="C8547" s="2"/>
      <c r="G8547" s="13"/>
      <c r="I8547" s="13"/>
      <c r="J8547" s="13"/>
      <c r="K8547" s="13"/>
      <c r="M8547" s="13"/>
      <c r="N8547" s="13"/>
    </row>
    <row r="8548" spans="1:14" ht="15.75" customHeight="1">
      <c r="A8548" s="2"/>
      <c r="B8548" s="2"/>
      <c r="C8548" s="2"/>
      <c r="G8548" s="13"/>
      <c r="I8548" s="13"/>
      <c r="J8548" s="13"/>
      <c r="K8548" s="13"/>
      <c r="M8548" s="13"/>
      <c r="N8548" s="13"/>
    </row>
    <row r="8549" spans="1:14" ht="15.75" customHeight="1">
      <c r="A8549" s="2"/>
      <c r="B8549" s="2"/>
      <c r="C8549" s="2"/>
      <c r="G8549" s="13"/>
      <c r="I8549" s="13"/>
      <c r="J8549" s="13"/>
      <c r="K8549" s="13"/>
      <c r="M8549" s="13"/>
      <c r="N8549" s="13"/>
    </row>
    <row r="8550" spans="1:14" ht="15.75" customHeight="1">
      <c r="A8550" s="2"/>
      <c r="B8550" s="2"/>
      <c r="C8550" s="2"/>
      <c r="G8550" s="13"/>
      <c r="I8550" s="13"/>
      <c r="J8550" s="13"/>
      <c r="K8550" s="13"/>
      <c r="M8550" s="13"/>
      <c r="N8550" s="13"/>
    </row>
    <row r="8551" spans="1:14" ht="15.75" customHeight="1">
      <c r="A8551" s="2"/>
      <c r="B8551" s="2"/>
      <c r="C8551" s="2"/>
      <c r="G8551" s="13"/>
      <c r="I8551" s="13"/>
      <c r="J8551" s="13"/>
      <c r="K8551" s="13"/>
      <c r="M8551" s="13"/>
      <c r="N8551" s="13"/>
    </row>
    <row r="8552" spans="1:14" ht="15.75" customHeight="1">
      <c r="A8552" s="2"/>
      <c r="B8552" s="2"/>
      <c r="C8552" s="2"/>
      <c r="G8552" s="13"/>
      <c r="I8552" s="13"/>
      <c r="J8552" s="13"/>
      <c r="K8552" s="13"/>
      <c r="M8552" s="13"/>
      <c r="N8552" s="13"/>
    </row>
    <row r="8553" spans="1:14" ht="15.75" customHeight="1">
      <c r="A8553" s="2"/>
      <c r="B8553" s="2"/>
      <c r="C8553" s="2"/>
      <c r="G8553" s="13"/>
      <c r="I8553" s="13"/>
      <c r="J8553" s="13"/>
      <c r="K8553" s="13"/>
      <c r="M8553" s="13"/>
      <c r="N8553" s="13"/>
    </row>
    <row r="8554" spans="1:14" ht="15.75" customHeight="1">
      <c r="A8554" s="2"/>
      <c r="B8554" s="2"/>
      <c r="C8554" s="2"/>
      <c r="G8554" s="13"/>
      <c r="I8554" s="13"/>
      <c r="J8554" s="13"/>
      <c r="K8554" s="13"/>
      <c r="M8554" s="13"/>
      <c r="N8554" s="13"/>
    </row>
    <row r="8555" spans="1:14" ht="15.75" customHeight="1">
      <c r="A8555" s="2"/>
      <c r="B8555" s="2"/>
      <c r="C8555" s="2"/>
      <c r="G8555" s="13"/>
      <c r="I8555" s="13"/>
      <c r="J8555" s="13"/>
      <c r="K8555" s="13"/>
      <c r="M8555" s="13"/>
      <c r="N8555" s="13"/>
    </row>
    <row r="8556" spans="1:14" ht="15.75" customHeight="1">
      <c r="A8556" s="2"/>
      <c r="B8556" s="2"/>
      <c r="C8556" s="2"/>
      <c r="G8556" s="13"/>
      <c r="I8556" s="13"/>
      <c r="J8556" s="13"/>
      <c r="K8556" s="13"/>
      <c r="M8556" s="13"/>
      <c r="N8556" s="13"/>
    </row>
    <row r="8557" spans="1:14" ht="15.75" customHeight="1">
      <c r="A8557" s="2"/>
      <c r="B8557" s="2"/>
      <c r="C8557" s="2"/>
      <c r="G8557" s="13"/>
      <c r="I8557" s="13"/>
      <c r="J8557" s="13"/>
      <c r="K8557" s="13"/>
      <c r="M8557" s="13"/>
      <c r="N8557" s="13"/>
    </row>
    <row r="8558" spans="1:14" ht="15.75" customHeight="1">
      <c r="A8558" s="2"/>
      <c r="B8558" s="2"/>
      <c r="C8558" s="2"/>
      <c r="G8558" s="13"/>
      <c r="I8558" s="13"/>
      <c r="J8558" s="13"/>
      <c r="K8558" s="13"/>
      <c r="M8558" s="13"/>
      <c r="N8558" s="13"/>
    </row>
    <row r="8559" spans="1:14" ht="15.75" customHeight="1">
      <c r="A8559" s="2"/>
      <c r="B8559" s="2"/>
      <c r="C8559" s="2"/>
      <c r="G8559" s="13"/>
      <c r="I8559" s="13"/>
      <c r="J8559" s="13"/>
      <c r="K8559" s="13"/>
      <c r="M8559" s="13"/>
      <c r="N8559" s="13"/>
    </row>
    <row r="8560" spans="1:14" ht="15.75" customHeight="1">
      <c r="A8560" s="2"/>
      <c r="B8560" s="2"/>
      <c r="C8560" s="2"/>
      <c r="G8560" s="13"/>
      <c r="I8560" s="13"/>
      <c r="J8560" s="13"/>
      <c r="K8560" s="13"/>
      <c r="M8560" s="13"/>
      <c r="N8560" s="13"/>
    </row>
    <row r="8561" spans="1:14" ht="15.75" customHeight="1">
      <c r="A8561" s="2"/>
      <c r="B8561" s="2"/>
      <c r="C8561" s="2"/>
      <c r="G8561" s="13"/>
      <c r="I8561" s="13"/>
      <c r="J8561" s="13"/>
      <c r="K8561" s="13"/>
      <c r="M8561" s="13"/>
      <c r="N8561" s="13"/>
    </row>
    <row r="8562" spans="1:14" ht="15.75" customHeight="1">
      <c r="A8562" s="2"/>
      <c r="B8562" s="2"/>
      <c r="C8562" s="2"/>
      <c r="G8562" s="13"/>
      <c r="I8562" s="13"/>
      <c r="J8562" s="13"/>
      <c r="K8562" s="13"/>
      <c r="M8562" s="13"/>
      <c r="N8562" s="13"/>
    </row>
    <row r="8563" spans="1:14" ht="15.75" customHeight="1">
      <c r="A8563" s="2"/>
      <c r="B8563" s="2"/>
      <c r="C8563" s="2"/>
      <c r="G8563" s="13"/>
      <c r="I8563" s="13"/>
      <c r="J8563" s="13"/>
      <c r="K8563" s="13"/>
      <c r="M8563" s="13"/>
      <c r="N8563" s="13"/>
    </row>
    <row r="8564" spans="1:14" ht="15.75" customHeight="1">
      <c r="A8564" s="2"/>
      <c r="B8564" s="2"/>
      <c r="C8564" s="2"/>
      <c r="G8564" s="13"/>
      <c r="I8564" s="13"/>
      <c r="J8564" s="13"/>
      <c r="K8564" s="13"/>
      <c r="M8564" s="13"/>
      <c r="N8564" s="13"/>
    </row>
    <row r="8565" spans="1:14" ht="15.75" customHeight="1">
      <c r="A8565" s="2"/>
      <c r="B8565" s="2"/>
      <c r="C8565" s="2"/>
      <c r="G8565" s="13"/>
      <c r="I8565" s="13"/>
      <c r="J8565" s="13"/>
      <c r="K8565" s="13"/>
      <c r="M8565" s="13"/>
      <c r="N8565" s="13"/>
    </row>
    <row r="8566" spans="1:14" ht="15.75" customHeight="1">
      <c r="A8566" s="2"/>
      <c r="B8566" s="2"/>
      <c r="C8566" s="2"/>
      <c r="G8566" s="13"/>
      <c r="I8566" s="13"/>
      <c r="J8566" s="13"/>
      <c r="K8566" s="13"/>
      <c r="M8566" s="13"/>
      <c r="N8566" s="13"/>
    </row>
    <row r="8567" spans="1:14" ht="15.75" customHeight="1">
      <c r="A8567" s="2"/>
      <c r="B8567" s="2"/>
      <c r="C8567" s="2"/>
      <c r="G8567" s="13"/>
      <c r="I8567" s="13"/>
      <c r="J8567" s="13"/>
      <c r="K8567" s="13"/>
      <c r="M8567" s="13"/>
      <c r="N8567" s="13"/>
    </row>
    <row r="8568" spans="1:14" ht="15.75" customHeight="1">
      <c r="A8568" s="2"/>
      <c r="B8568" s="2"/>
      <c r="C8568" s="2"/>
      <c r="G8568" s="13"/>
      <c r="I8568" s="13"/>
      <c r="J8568" s="13"/>
      <c r="K8568" s="13"/>
      <c r="M8568" s="13"/>
      <c r="N8568" s="13"/>
    </row>
    <row r="8569" spans="1:14" ht="15.75" customHeight="1">
      <c r="A8569" s="2"/>
      <c r="B8569" s="2"/>
      <c r="C8569" s="2"/>
      <c r="G8569" s="13"/>
      <c r="I8569" s="13"/>
      <c r="J8569" s="13"/>
      <c r="K8569" s="13"/>
      <c r="M8569" s="13"/>
      <c r="N8569" s="13"/>
    </row>
    <row r="8570" spans="1:14" ht="15.75" customHeight="1">
      <c r="A8570" s="2"/>
      <c r="B8570" s="2"/>
      <c r="C8570" s="2"/>
      <c r="G8570" s="13"/>
      <c r="I8570" s="13"/>
      <c r="J8570" s="13"/>
      <c r="K8570" s="13"/>
      <c r="M8570" s="13"/>
      <c r="N8570" s="13"/>
    </row>
    <row r="8571" spans="1:14" ht="15.75" customHeight="1">
      <c r="A8571" s="2"/>
      <c r="B8571" s="2"/>
      <c r="C8571" s="2"/>
      <c r="G8571" s="13"/>
      <c r="I8571" s="13"/>
      <c r="J8571" s="13"/>
      <c r="K8571" s="13"/>
      <c r="M8571" s="13"/>
      <c r="N8571" s="13"/>
    </row>
    <row r="8572" spans="1:14" ht="15.75" customHeight="1">
      <c r="A8572" s="2"/>
      <c r="B8572" s="2"/>
      <c r="C8572" s="2"/>
      <c r="G8572" s="13"/>
      <c r="I8572" s="13"/>
      <c r="J8572" s="13"/>
      <c r="K8572" s="13"/>
      <c r="M8572" s="13"/>
      <c r="N8572" s="13"/>
    </row>
    <row r="8573" spans="1:14" ht="15.75" customHeight="1">
      <c r="A8573" s="2"/>
      <c r="B8573" s="2"/>
      <c r="C8573" s="2"/>
      <c r="G8573" s="13"/>
      <c r="I8573" s="13"/>
      <c r="J8573" s="13"/>
      <c r="K8573" s="13"/>
      <c r="M8573" s="13"/>
      <c r="N8573" s="13"/>
    </row>
    <row r="8574" spans="1:14" ht="15.75" customHeight="1">
      <c r="A8574" s="2"/>
      <c r="B8574" s="2"/>
      <c r="C8574" s="2"/>
      <c r="G8574" s="13"/>
      <c r="I8574" s="13"/>
      <c r="J8574" s="13"/>
      <c r="K8574" s="13"/>
      <c r="M8574" s="13"/>
      <c r="N8574" s="13"/>
    </row>
    <row r="8575" spans="1:14" ht="15.75" customHeight="1">
      <c r="A8575" s="2"/>
      <c r="B8575" s="2"/>
      <c r="C8575" s="2"/>
      <c r="G8575" s="13"/>
      <c r="I8575" s="13"/>
      <c r="J8575" s="13"/>
      <c r="K8575" s="13"/>
      <c r="M8575" s="13"/>
      <c r="N8575" s="13"/>
    </row>
    <row r="8576" spans="1:14" ht="15.75" customHeight="1">
      <c r="A8576" s="2"/>
      <c r="B8576" s="2"/>
      <c r="C8576" s="2"/>
      <c r="G8576" s="13"/>
      <c r="I8576" s="13"/>
      <c r="J8576" s="13"/>
      <c r="K8576" s="13"/>
      <c r="M8576" s="13"/>
      <c r="N8576" s="13"/>
    </row>
    <row r="8577" spans="1:14" ht="15.75" customHeight="1">
      <c r="A8577" s="2"/>
      <c r="B8577" s="2"/>
      <c r="C8577" s="2"/>
      <c r="G8577" s="13"/>
      <c r="I8577" s="13"/>
      <c r="J8577" s="13"/>
      <c r="K8577" s="13"/>
      <c r="M8577" s="13"/>
      <c r="N8577" s="13"/>
    </row>
    <row r="8578" spans="1:14" ht="15.75" customHeight="1">
      <c r="A8578" s="2"/>
      <c r="B8578" s="2"/>
      <c r="C8578" s="2"/>
      <c r="G8578" s="13"/>
      <c r="I8578" s="13"/>
      <c r="J8578" s="13"/>
      <c r="K8578" s="13"/>
      <c r="M8578" s="13"/>
      <c r="N8578" s="13"/>
    </row>
    <row r="8579" spans="1:14" ht="15.75" customHeight="1">
      <c r="A8579" s="2"/>
      <c r="B8579" s="2"/>
      <c r="C8579" s="2"/>
      <c r="G8579" s="13"/>
      <c r="I8579" s="13"/>
      <c r="J8579" s="13"/>
      <c r="K8579" s="13"/>
      <c r="M8579" s="13"/>
      <c r="N8579" s="13"/>
    </row>
    <row r="8580" spans="1:14" ht="15.75" customHeight="1">
      <c r="A8580" s="2"/>
      <c r="B8580" s="2"/>
      <c r="C8580" s="2"/>
      <c r="G8580" s="13"/>
      <c r="I8580" s="13"/>
      <c r="J8580" s="13"/>
      <c r="K8580" s="13"/>
      <c r="M8580" s="13"/>
      <c r="N8580" s="13"/>
    </row>
    <row r="8581" spans="1:14" ht="15.75" customHeight="1">
      <c r="A8581" s="2"/>
      <c r="B8581" s="2"/>
      <c r="C8581" s="2"/>
      <c r="G8581" s="13"/>
      <c r="I8581" s="13"/>
      <c r="J8581" s="13"/>
      <c r="K8581" s="13"/>
      <c r="M8581" s="13"/>
      <c r="N8581" s="13"/>
    </row>
    <row r="8582" spans="1:14" ht="15.75" customHeight="1">
      <c r="A8582" s="2"/>
      <c r="B8582" s="2"/>
      <c r="C8582" s="2"/>
      <c r="G8582" s="13"/>
      <c r="I8582" s="13"/>
      <c r="J8582" s="13"/>
      <c r="K8582" s="13"/>
      <c r="M8582" s="13"/>
      <c r="N8582" s="13"/>
    </row>
    <row r="8583" spans="1:14" ht="15.75" customHeight="1">
      <c r="A8583" s="2"/>
      <c r="B8583" s="2"/>
      <c r="C8583" s="2"/>
      <c r="G8583" s="13"/>
      <c r="I8583" s="13"/>
      <c r="J8583" s="13"/>
      <c r="K8583" s="13"/>
      <c r="M8583" s="13"/>
      <c r="N8583" s="13"/>
    </row>
    <row r="8584" spans="1:14" ht="15.75" customHeight="1">
      <c r="A8584" s="2"/>
      <c r="B8584" s="2"/>
      <c r="C8584" s="2"/>
      <c r="G8584" s="13"/>
      <c r="I8584" s="13"/>
      <c r="J8584" s="13"/>
      <c r="K8584" s="13"/>
      <c r="M8584" s="13"/>
      <c r="N8584" s="13"/>
    </row>
    <row r="8585" spans="1:14" ht="15.75" customHeight="1">
      <c r="A8585" s="2"/>
      <c r="B8585" s="2"/>
      <c r="C8585" s="2"/>
      <c r="G8585" s="13"/>
      <c r="I8585" s="13"/>
      <c r="J8585" s="13"/>
      <c r="K8585" s="13"/>
      <c r="M8585" s="13"/>
      <c r="N8585" s="13"/>
    </row>
    <row r="8586" spans="1:14" ht="15.75" customHeight="1">
      <c r="A8586" s="2"/>
      <c r="B8586" s="2"/>
      <c r="C8586" s="2"/>
      <c r="G8586" s="13"/>
      <c r="I8586" s="13"/>
      <c r="J8586" s="13"/>
      <c r="K8586" s="13"/>
      <c r="M8586" s="13"/>
      <c r="N8586" s="13"/>
    </row>
    <row r="8587" spans="1:14" ht="15.75" customHeight="1">
      <c r="A8587" s="2"/>
      <c r="B8587" s="2"/>
      <c r="C8587" s="2"/>
      <c r="G8587" s="13"/>
      <c r="I8587" s="13"/>
      <c r="J8587" s="13"/>
      <c r="K8587" s="13"/>
      <c r="M8587" s="13"/>
      <c r="N8587" s="13"/>
    </row>
    <row r="8588" spans="1:14" ht="15.75" customHeight="1">
      <c r="A8588" s="2"/>
      <c r="B8588" s="2"/>
      <c r="C8588" s="2"/>
      <c r="G8588" s="13"/>
      <c r="I8588" s="13"/>
      <c r="J8588" s="13"/>
      <c r="K8588" s="13"/>
      <c r="M8588" s="13"/>
      <c r="N8588" s="13"/>
    </row>
    <row r="8589" spans="1:14" ht="15.75" customHeight="1">
      <c r="A8589" s="2"/>
      <c r="B8589" s="2"/>
      <c r="C8589" s="2"/>
      <c r="G8589" s="13"/>
      <c r="I8589" s="13"/>
      <c r="J8589" s="13"/>
      <c r="K8589" s="13"/>
      <c r="M8589" s="13"/>
      <c r="N8589" s="13"/>
    </row>
    <row r="8590" spans="1:14" ht="15.75" customHeight="1">
      <c r="A8590" s="2"/>
      <c r="B8590" s="2"/>
      <c r="C8590" s="2"/>
      <c r="G8590" s="13"/>
      <c r="I8590" s="13"/>
      <c r="J8590" s="13"/>
      <c r="K8590" s="13"/>
      <c r="M8590" s="13"/>
      <c r="N8590" s="13"/>
    </row>
    <row r="8591" spans="1:14" ht="15.75" customHeight="1">
      <c r="A8591" s="2"/>
      <c r="B8591" s="2"/>
      <c r="C8591" s="2"/>
      <c r="G8591" s="13"/>
      <c r="I8591" s="13"/>
      <c r="J8591" s="13"/>
      <c r="K8591" s="13"/>
      <c r="M8591" s="13"/>
      <c r="N8591" s="13"/>
    </row>
    <row r="8592" spans="1:14" ht="15.75" customHeight="1">
      <c r="A8592" s="2"/>
      <c r="B8592" s="2"/>
      <c r="C8592" s="2"/>
      <c r="G8592" s="13"/>
      <c r="I8592" s="13"/>
      <c r="J8592" s="13"/>
      <c r="K8592" s="13"/>
      <c r="M8592" s="13"/>
      <c r="N8592" s="13"/>
    </row>
    <row r="8593" spans="1:14" ht="15.75" customHeight="1">
      <c r="A8593" s="2"/>
      <c r="B8593" s="2"/>
      <c r="C8593" s="2"/>
      <c r="G8593" s="13"/>
      <c r="I8593" s="13"/>
      <c r="J8593" s="13"/>
      <c r="K8593" s="13"/>
      <c r="M8593" s="13"/>
      <c r="N8593" s="13"/>
    </row>
    <row r="8594" spans="1:14" ht="15.75" customHeight="1">
      <c r="A8594" s="2"/>
      <c r="B8594" s="2"/>
      <c r="C8594" s="2"/>
      <c r="G8594" s="13"/>
      <c r="I8594" s="13"/>
      <c r="J8594" s="13"/>
      <c r="K8594" s="13"/>
      <c r="M8594" s="13"/>
      <c r="N8594" s="13"/>
    </row>
    <row r="8595" spans="1:14" ht="15.75" customHeight="1">
      <c r="A8595" s="2"/>
      <c r="B8595" s="2"/>
      <c r="C8595" s="2"/>
      <c r="G8595" s="13"/>
      <c r="I8595" s="13"/>
      <c r="J8595" s="13"/>
      <c r="K8595" s="13"/>
      <c r="M8595" s="13"/>
      <c r="N8595" s="13"/>
    </row>
    <row r="8596" spans="1:14" ht="15.75" customHeight="1">
      <c r="A8596" s="2"/>
      <c r="B8596" s="2"/>
      <c r="C8596" s="2"/>
      <c r="G8596" s="13"/>
      <c r="I8596" s="13"/>
      <c r="J8596" s="13"/>
      <c r="K8596" s="13"/>
      <c r="M8596" s="13"/>
      <c r="N8596" s="13"/>
    </row>
    <row r="8597" spans="1:14" ht="15.75" customHeight="1">
      <c r="A8597" s="2"/>
      <c r="B8597" s="2"/>
      <c r="C8597" s="2"/>
      <c r="G8597" s="13"/>
      <c r="I8597" s="13"/>
      <c r="J8597" s="13"/>
      <c r="K8597" s="13"/>
      <c r="M8597" s="13"/>
      <c r="N8597" s="13"/>
    </row>
    <row r="8598" spans="1:14" ht="15.75" customHeight="1">
      <c r="A8598" s="2"/>
      <c r="B8598" s="2"/>
      <c r="C8598" s="2"/>
      <c r="G8598" s="13"/>
      <c r="I8598" s="13"/>
      <c r="J8598" s="13"/>
      <c r="K8598" s="13"/>
      <c r="M8598" s="13"/>
      <c r="N8598" s="13"/>
    </row>
    <row r="8599" spans="1:14" ht="15.75" customHeight="1">
      <c r="A8599" s="2"/>
      <c r="B8599" s="2"/>
      <c r="C8599" s="2"/>
      <c r="G8599" s="13"/>
      <c r="I8599" s="13"/>
      <c r="J8599" s="13"/>
      <c r="K8599" s="13"/>
      <c r="M8599" s="13"/>
      <c r="N8599" s="13"/>
    </row>
    <row r="8600" spans="1:14" ht="15.75" customHeight="1">
      <c r="A8600" s="2"/>
      <c r="B8600" s="2"/>
      <c r="C8600" s="2"/>
      <c r="G8600" s="13"/>
      <c r="I8600" s="13"/>
      <c r="J8600" s="13"/>
      <c r="K8600" s="13"/>
      <c r="M8600" s="13"/>
      <c r="N8600" s="13"/>
    </row>
    <row r="8601" spans="1:14" ht="15.75" customHeight="1">
      <c r="A8601" s="2"/>
      <c r="B8601" s="2"/>
      <c r="C8601" s="2"/>
      <c r="G8601" s="13"/>
      <c r="I8601" s="13"/>
      <c r="J8601" s="13"/>
      <c r="K8601" s="13"/>
      <c r="M8601" s="13"/>
      <c r="N8601" s="13"/>
    </row>
    <row r="8602" spans="1:14" ht="15.75" customHeight="1">
      <c r="A8602" s="2"/>
      <c r="B8602" s="2"/>
      <c r="C8602" s="2"/>
      <c r="G8602" s="13"/>
      <c r="I8602" s="13"/>
      <c r="J8602" s="13"/>
      <c r="K8602" s="13"/>
      <c r="M8602" s="13"/>
      <c r="N8602" s="13"/>
    </row>
    <row r="8603" spans="1:14" ht="15.75" customHeight="1">
      <c r="A8603" s="2"/>
      <c r="B8603" s="2"/>
      <c r="C8603" s="2"/>
      <c r="G8603" s="13"/>
      <c r="I8603" s="13"/>
      <c r="J8603" s="13"/>
      <c r="K8603" s="13"/>
      <c r="M8603" s="13"/>
      <c r="N8603" s="13"/>
    </row>
    <row r="8604" spans="1:14" ht="15.75" customHeight="1">
      <c r="A8604" s="2"/>
      <c r="B8604" s="2"/>
      <c r="C8604" s="2"/>
      <c r="G8604" s="13"/>
      <c r="I8604" s="13"/>
      <c r="J8604" s="13"/>
      <c r="K8604" s="13"/>
      <c r="M8604" s="13"/>
      <c r="N8604" s="13"/>
    </row>
    <row r="8605" spans="1:14" ht="15.75" customHeight="1">
      <c r="A8605" s="2"/>
      <c r="B8605" s="2"/>
      <c r="C8605" s="2"/>
      <c r="G8605" s="13"/>
      <c r="I8605" s="13"/>
      <c r="J8605" s="13"/>
      <c r="K8605" s="13"/>
      <c r="M8605" s="13"/>
      <c r="N8605" s="13"/>
    </row>
    <row r="8606" spans="1:14" ht="15.75" customHeight="1">
      <c r="A8606" s="2"/>
      <c r="B8606" s="2"/>
      <c r="C8606" s="2"/>
      <c r="G8606" s="13"/>
      <c r="I8606" s="13"/>
      <c r="J8606" s="13"/>
      <c r="K8606" s="13"/>
      <c r="M8606" s="13"/>
      <c r="N8606" s="13"/>
    </row>
    <row r="8607" spans="1:14" ht="15.75" customHeight="1">
      <c r="A8607" s="2"/>
      <c r="B8607" s="2"/>
      <c r="C8607" s="2"/>
      <c r="G8607" s="13"/>
      <c r="I8607" s="13"/>
      <c r="J8607" s="13"/>
      <c r="K8607" s="13"/>
      <c r="M8607" s="13"/>
      <c r="N8607" s="13"/>
    </row>
    <row r="8608" spans="1:14" ht="15.75" customHeight="1">
      <c r="A8608" s="2"/>
      <c r="B8608" s="2"/>
      <c r="C8608" s="2"/>
      <c r="G8608" s="13"/>
      <c r="I8608" s="13"/>
      <c r="J8608" s="13"/>
      <c r="K8608" s="13"/>
      <c r="M8608" s="13"/>
      <c r="N8608" s="13"/>
    </row>
    <row r="8609" spans="1:14" ht="15.75" customHeight="1">
      <c r="A8609" s="2"/>
      <c r="B8609" s="2"/>
      <c r="C8609" s="2"/>
      <c r="G8609" s="13"/>
      <c r="I8609" s="13"/>
      <c r="J8609" s="13"/>
      <c r="K8609" s="13"/>
      <c r="M8609" s="13"/>
      <c r="N8609" s="13"/>
    </row>
    <row r="8610" spans="1:14" ht="15.75" customHeight="1">
      <c r="A8610" s="2"/>
      <c r="B8610" s="2"/>
      <c r="C8610" s="2"/>
      <c r="G8610" s="13"/>
      <c r="I8610" s="13"/>
      <c r="J8610" s="13"/>
      <c r="K8610" s="13"/>
      <c r="M8610" s="13"/>
      <c r="N8610" s="13"/>
    </row>
    <row r="8611" spans="1:14" ht="15.75" customHeight="1">
      <c r="A8611" s="2"/>
      <c r="B8611" s="2"/>
      <c r="C8611" s="2"/>
      <c r="G8611" s="13"/>
      <c r="I8611" s="13"/>
      <c r="J8611" s="13"/>
      <c r="K8611" s="13"/>
      <c r="M8611" s="13"/>
      <c r="N8611" s="13"/>
    </row>
    <row r="8612" spans="1:14" ht="15.75" customHeight="1">
      <c r="A8612" s="2"/>
      <c r="B8612" s="2"/>
      <c r="C8612" s="2"/>
      <c r="G8612" s="13"/>
      <c r="I8612" s="13"/>
      <c r="J8612" s="13"/>
      <c r="K8612" s="13"/>
      <c r="M8612" s="13"/>
      <c r="N8612" s="13"/>
    </row>
    <row r="8613" spans="1:14" ht="15.75" customHeight="1">
      <c r="A8613" s="2"/>
      <c r="B8613" s="2"/>
      <c r="C8613" s="2"/>
      <c r="G8613" s="13"/>
      <c r="I8613" s="13"/>
      <c r="J8613" s="13"/>
      <c r="K8613" s="13"/>
      <c r="M8613" s="13"/>
      <c r="N8613" s="13"/>
    </row>
    <row r="8614" spans="1:14" ht="15.75" customHeight="1">
      <c r="A8614" s="2"/>
      <c r="B8614" s="2"/>
      <c r="C8614" s="2"/>
      <c r="G8614" s="13"/>
      <c r="I8614" s="13"/>
      <c r="J8614" s="13"/>
      <c r="K8614" s="13"/>
      <c r="M8614" s="13"/>
      <c r="N8614" s="13"/>
    </row>
    <row r="8615" spans="1:14" ht="15.75" customHeight="1">
      <c r="A8615" s="2"/>
      <c r="B8615" s="2"/>
      <c r="C8615" s="2"/>
      <c r="G8615" s="13"/>
      <c r="I8615" s="13"/>
      <c r="J8615" s="13"/>
      <c r="K8615" s="13"/>
      <c r="M8615" s="13"/>
      <c r="N8615" s="13"/>
    </row>
    <row r="8616" spans="1:14" ht="15.75" customHeight="1">
      <c r="A8616" s="2"/>
      <c r="B8616" s="2"/>
      <c r="C8616" s="2"/>
      <c r="G8616" s="13"/>
      <c r="I8616" s="13"/>
      <c r="J8616" s="13"/>
      <c r="K8616" s="13"/>
      <c r="M8616" s="13"/>
      <c r="N8616" s="13"/>
    </row>
    <row r="8617" spans="1:14" ht="15.75" customHeight="1">
      <c r="A8617" s="2"/>
      <c r="B8617" s="2"/>
      <c r="C8617" s="2"/>
      <c r="G8617" s="13"/>
      <c r="I8617" s="13"/>
      <c r="J8617" s="13"/>
      <c r="K8617" s="13"/>
      <c r="M8617" s="13"/>
      <c r="N8617" s="13"/>
    </row>
    <row r="8618" spans="1:14" ht="15.75" customHeight="1">
      <c r="A8618" s="2"/>
      <c r="B8618" s="2"/>
      <c r="C8618" s="2"/>
      <c r="G8618" s="13"/>
      <c r="I8618" s="13"/>
      <c r="J8618" s="13"/>
      <c r="K8618" s="13"/>
      <c r="M8618" s="13"/>
      <c r="N8618" s="13"/>
    </row>
    <row r="8619" spans="1:14" ht="15.75" customHeight="1">
      <c r="A8619" s="2"/>
      <c r="B8619" s="2"/>
      <c r="C8619" s="2"/>
      <c r="G8619" s="13"/>
      <c r="I8619" s="13"/>
      <c r="J8619" s="13"/>
      <c r="K8619" s="13"/>
      <c r="M8619" s="13"/>
      <c r="N8619" s="13"/>
    </row>
    <row r="8620" spans="1:14" ht="15.75" customHeight="1">
      <c r="A8620" s="2"/>
      <c r="B8620" s="2"/>
      <c r="C8620" s="2"/>
      <c r="G8620" s="13"/>
      <c r="I8620" s="13"/>
      <c r="J8620" s="13"/>
      <c r="K8620" s="13"/>
      <c r="M8620" s="13"/>
      <c r="N8620" s="13"/>
    </row>
    <row r="8621" spans="1:14" ht="15.75" customHeight="1">
      <c r="A8621" s="2"/>
      <c r="B8621" s="2"/>
      <c r="C8621" s="2"/>
      <c r="G8621" s="13"/>
      <c r="I8621" s="13"/>
      <c r="J8621" s="13"/>
      <c r="K8621" s="13"/>
      <c r="M8621" s="13"/>
      <c r="N8621" s="13"/>
    </row>
    <row r="8622" spans="1:14" ht="15.75" customHeight="1">
      <c r="A8622" s="2"/>
      <c r="B8622" s="2"/>
      <c r="C8622" s="2"/>
      <c r="G8622" s="13"/>
      <c r="I8622" s="13"/>
      <c r="J8622" s="13"/>
      <c r="K8622" s="13"/>
      <c r="M8622" s="13"/>
      <c r="N8622" s="13"/>
    </row>
    <row r="8623" spans="1:14" ht="15.75" customHeight="1">
      <c r="A8623" s="2"/>
      <c r="B8623" s="2"/>
      <c r="C8623" s="2"/>
      <c r="G8623" s="13"/>
      <c r="I8623" s="13"/>
      <c r="J8623" s="13"/>
      <c r="K8623" s="13"/>
      <c r="M8623" s="13"/>
      <c r="N8623" s="13"/>
    </row>
    <row r="8624" spans="1:14" ht="15.75" customHeight="1">
      <c r="A8624" s="2"/>
      <c r="B8624" s="2"/>
      <c r="C8624" s="2"/>
      <c r="G8624" s="13"/>
      <c r="I8624" s="13"/>
      <c r="J8624" s="13"/>
      <c r="K8624" s="13"/>
      <c r="M8624" s="13"/>
      <c r="N8624" s="13"/>
    </row>
    <row r="8625" spans="1:14" ht="15.75" customHeight="1">
      <c r="A8625" s="2"/>
      <c r="B8625" s="2"/>
      <c r="C8625" s="2"/>
      <c r="G8625" s="13"/>
      <c r="I8625" s="13"/>
      <c r="J8625" s="13"/>
      <c r="K8625" s="13"/>
      <c r="M8625" s="13"/>
      <c r="N8625" s="13"/>
    </row>
    <row r="8626" spans="1:14" ht="15.75" customHeight="1">
      <c r="A8626" s="2"/>
      <c r="B8626" s="2"/>
      <c r="C8626" s="2"/>
      <c r="G8626" s="13"/>
      <c r="I8626" s="13"/>
      <c r="J8626" s="13"/>
      <c r="K8626" s="13"/>
      <c r="M8626" s="13"/>
      <c r="N8626" s="13"/>
    </row>
    <row r="8627" spans="1:14" ht="15.75" customHeight="1">
      <c r="A8627" s="2"/>
      <c r="B8627" s="2"/>
      <c r="C8627" s="2"/>
      <c r="G8627" s="13"/>
      <c r="I8627" s="13"/>
      <c r="J8627" s="13"/>
      <c r="K8627" s="13"/>
      <c r="M8627" s="13"/>
      <c r="N8627" s="13"/>
    </row>
    <row r="8628" spans="1:14" ht="15.75" customHeight="1">
      <c r="A8628" s="2"/>
      <c r="B8628" s="2"/>
      <c r="C8628" s="2"/>
      <c r="G8628" s="13"/>
      <c r="I8628" s="13"/>
      <c r="J8628" s="13"/>
      <c r="K8628" s="13"/>
      <c r="M8628" s="13"/>
      <c r="N8628" s="13"/>
    </row>
    <row r="8629" spans="1:14" ht="15.75" customHeight="1">
      <c r="A8629" s="2"/>
      <c r="B8629" s="2"/>
      <c r="C8629" s="2"/>
      <c r="G8629" s="13"/>
      <c r="I8629" s="13"/>
      <c r="J8629" s="13"/>
      <c r="K8629" s="13"/>
      <c r="M8629" s="13"/>
      <c r="N8629" s="13"/>
    </row>
    <row r="8630" spans="1:14" ht="15.75" customHeight="1">
      <c r="A8630" s="2"/>
      <c r="B8630" s="2"/>
      <c r="C8630" s="2"/>
      <c r="G8630" s="13"/>
      <c r="I8630" s="13"/>
      <c r="J8630" s="13"/>
      <c r="K8630" s="13"/>
      <c r="M8630" s="13"/>
      <c r="N8630" s="13"/>
    </row>
    <row r="8631" spans="1:14" ht="15.75" customHeight="1">
      <c r="A8631" s="2"/>
      <c r="B8631" s="2"/>
      <c r="C8631" s="2"/>
      <c r="G8631" s="13"/>
      <c r="I8631" s="13"/>
      <c r="J8631" s="13"/>
      <c r="K8631" s="13"/>
      <c r="M8631" s="13"/>
      <c r="N8631" s="13"/>
    </row>
    <row r="8632" spans="1:14" ht="15.75" customHeight="1">
      <c r="A8632" s="2"/>
      <c r="B8632" s="2"/>
      <c r="C8632" s="2"/>
      <c r="G8632" s="13"/>
      <c r="I8632" s="13"/>
      <c r="J8632" s="13"/>
      <c r="K8632" s="13"/>
      <c r="M8632" s="13"/>
      <c r="N8632" s="13"/>
    </row>
    <row r="8633" spans="1:14" ht="15.75" customHeight="1">
      <c r="A8633" s="2"/>
      <c r="B8633" s="2"/>
      <c r="C8633" s="2"/>
      <c r="G8633" s="13"/>
      <c r="I8633" s="13"/>
      <c r="J8633" s="13"/>
      <c r="K8633" s="13"/>
      <c r="M8633" s="13"/>
      <c r="N8633" s="13"/>
    </row>
    <row r="8634" spans="1:14" ht="15.75" customHeight="1">
      <c r="A8634" s="2"/>
      <c r="B8634" s="2"/>
      <c r="C8634" s="2"/>
      <c r="G8634" s="13"/>
      <c r="I8634" s="13"/>
      <c r="J8634" s="13"/>
      <c r="K8634" s="13"/>
      <c r="M8634" s="13"/>
      <c r="N8634" s="13"/>
    </row>
    <row r="8635" spans="1:14" ht="15.75" customHeight="1">
      <c r="A8635" s="2"/>
      <c r="B8635" s="2"/>
      <c r="C8635" s="2"/>
      <c r="G8635" s="13"/>
      <c r="I8635" s="13"/>
      <c r="J8635" s="13"/>
      <c r="K8635" s="13"/>
      <c r="M8635" s="13"/>
      <c r="N8635" s="13"/>
    </row>
    <row r="8636" spans="1:14" ht="15.75" customHeight="1">
      <c r="A8636" s="2"/>
      <c r="B8636" s="2"/>
      <c r="C8636" s="2"/>
      <c r="G8636" s="13"/>
      <c r="I8636" s="13"/>
      <c r="J8636" s="13"/>
      <c r="K8636" s="13"/>
      <c r="M8636" s="13"/>
      <c r="N8636" s="13"/>
    </row>
    <row r="8637" spans="1:14" ht="15.75" customHeight="1">
      <c r="A8637" s="2"/>
      <c r="B8637" s="2"/>
      <c r="C8637" s="2"/>
      <c r="G8637" s="13"/>
      <c r="I8637" s="13"/>
      <c r="J8637" s="13"/>
      <c r="K8637" s="13"/>
      <c r="M8637" s="13"/>
      <c r="N8637" s="13"/>
    </row>
    <row r="8638" spans="1:14" ht="15.75" customHeight="1">
      <c r="A8638" s="2"/>
      <c r="B8638" s="2"/>
      <c r="C8638" s="2"/>
      <c r="G8638" s="13"/>
      <c r="I8638" s="13"/>
      <c r="J8638" s="13"/>
      <c r="K8638" s="13"/>
      <c r="M8638" s="13"/>
      <c r="N8638" s="13"/>
    </row>
    <row r="8639" spans="1:14" ht="15.75" customHeight="1">
      <c r="A8639" s="2"/>
      <c r="B8639" s="2"/>
      <c r="C8639" s="2"/>
      <c r="G8639" s="13"/>
      <c r="I8639" s="13"/>
      <c r="J8639" s="13"/>
      <c r="K8639" s="13"/>
      <c r="M8639" s="13"/>
      <c r="N8639" s="13"/>
    </row>
    <row r="8640" spans="1:14" ht="15.75" customHeight="1">
      <c r="A8640" s="2"/>
      <c r="B8640" s="2"/>
      <c r="C8640" s="2"/>
      <c r="G8640" s="13"/>
      <c r="I8640" s="13"/>
      <c r="J8640" s="13"/>
      <c r="K8640" s="13"/>
      <c r="M8640" s="13"/>
      <c r="N8640" s="13"/>
    </row>
    <row r="8641" spans="1:14" ht="15.75" customHeight="1">
      <c r="A8641" s="2"/>
      <c r="B8641" s="2"/>
      <c r="C8641" s="2"/>
      <c r="G8641" s="13"/>
      <c r="I8641" s="13"/>
      <c r="J8641" s="13"/>
      <c r="K8641" s="13"/>
      <c r="M8641" s="13"/>
      <c r="N8641" s="13"/>
    </row>
    <row r="8642" spans="1:14" ht="15.75" customHeight="1">
      <c r="A8642" s="2"/>
      <c r="B8642" s="2"/>
      <c r="C8642" s="2"/>
      <c r="G8642" s="13"/>
      <c r="I8642" s="13"/>
      <c r="J8642" s="13"/>
      <c r="K8642" s="13"/>
      <c r="M8642" s="13"/>
      <c r="N8642" s="13"/>
    </row>
    <row r="8643" spans="1:14" ht="15.75" customHeight="1">
      <c r="A8643" s="2"/>
      <c r="B8643" s="2"/>
      <c r="C8643" s="2"/>
      <c r="G8643" s="13"/>
      <c r="I8643" s="13"/>
      <c r="J8643" s="13"/>
      <c r="K8643" s="13"/>
      <c r="M8643" s="13"/>
      <c r="N8643" s="13"/>
    </row>
    <row r="8644" spans="1:14" ht="15.75" customHeight="1">
      <c r="A8644" s="2"/>
      <c r="B8644" s="2"/>
      <c r="C8644" s="2"/>
      <c r="G8644" s="13"/>
      <c r="I8644" s="13"/>
      <c r="J8644" s="13"/>
      <c r="K8644" s="13"/>
      <c r="M8644" s="13"/>
      <c r="N8644" s="13"/>
    </row>
    <row r="8645" spans="1:14" ht="15.75" customHeight="1">
      <c r="A8645" s="2"/>
      <c r="B8645" s="2"/>
      <c r="C8645" s="2"/>
      <c r="G8645" s="13"/>
      <c r="I8645" s="13"/>
      <c r="J8645" s="13"/>
      <c r="K8645" s="13"/>
      <c r="M8645" s="13"/>
      <c r="N8645" s="13"/>
    </row>
    <row r="8646" spans="1:14" ht="15.75" customHeight="1">
      <c r="A8646" s="2"/>
      <c r="B8646" s="2"/>
      <c r="C8646" s="2"/>
      <c r="G8646" s="13"/>
      <c r="I8646" s="13"/>
      <c r="J8646" s="13"/>
      <c r="K8646" s="13"/>
      <c r="M8646" s="13"/>
      <c r="N8646" s="13"/>
    </row>
    <row r="8647" spans="1:14" ht="15.75" customHeight="1">
      <c r="A8647" s="2"/>
      <c r="B8647" s="2"/>
      <c r="C8647" s="2"/>
      <c r="G8647" s="13"/>
      <c r="I8647" s="13"/>
      <c r="J8647" s="13"/>
      <c r="K8647" s="13"/>
      <c r="M8647" s="13"/>
      <c r="N8647" s="13"/>
    </row>
    <row r="8648" spans="1:14" ht="15.75" customHeight="1">
      <c r="A8648" s="2"/>
      <c r="B8648" s="2"/>
      <c r="C8648" s="2"/>
      <c r="G8648" s="13"/>
      <c r="I8648" s="13"/>
      <c r="J8648" s="13"/>
      <c r="K8648" s="13"/>
      <c r="M8648" s="13"/>
      <c r="N8648" s="13"/>
    </row>
    <row r="8649" spans="1:14" ht="15.75" customHeight="1">
      <c r="A8649" s="2"/>
      <c r="B8649" s="2"/>
      <c r="C8649" s="2"/>
      <c r="G8649" s="13"/>
      <c r="I8649" s="13"/>
      <c r="J8649" s="13"/>
      <c r="K8649" s="13"/>
      <c r="M8649" s="13"/>
      <c r="N8649" s="13"/>
    </row>
    <row r="8650" spans="1:14" ht="15.75" customHeight="1">
      <c r="A8650" s="2"/>
      <c r="B8650" s="2"/>
      <c r="C8650" s="2"/>
      <c r="G8650" s="13"/>
      <c r="I8650" s="13"/>
      <c r="J8650" s="13"/>
      <c r="K8650" s="13"/>
      <c r="M8650" s="13"/>
      <c r="N8650" s="13"/>
    </row>
    <row r="8651" spans="1:14" ht="15.75" customHeight="1">
      <c r="A8651" s="2"/>
      <c r="B8651" s="2"/>
      <c r="C8651" s="2"/>
      <c r="G8651" s="13"/>
      <c r="I8651" s="13"/>
      <c r="J8651" s="13"/>
      <c r="K8651" s="13"/>
      <c r="M8651" s="13"/>
      <c r="N8651" s="13"/>
    </row>
    <row r="8652" spans="1:14" ht="15.75" customHeight="1">
      <c r="A8652" s="2"/>
      <c r="B8652" s="2"/>
      <c r="C8652" s="2"/>
      <c r="G8652" s="13"/>
      <c r="I8652" s="13"/>
      <c r="J8652" s="13"/>
      <c r="K8652" s="13"/>
      <c r="M8652" s="13"/>
      <c r="N8652" s="13"/>
    </row>
    <row r="8653" spans="1:14" ht="15.75" customHeight="1">
      <c r="A8653" s="2"/>
      <c r="B8653" s="2"/>
      <c r="C8653" s="2"/>
      <c r="G8653" s="13"/>
      <c r="I8653" s="13"/>
      <c r="J8653" s="13"/>
      <c r="K8653" s="13"/>
      <c r="M8653" s="13"/>
      <c r="N8653" s="13"/>
    </row>
    <row r="8654" spans="1:14" ht="15.75" customHeight="1">
      <c r="A8654" s="2"/>
      <c r="B8654" s="2"/>
      <c r="C8654" s="2"/>
      <c r="G8654" s="13"/>
      <c r="I8654" s="13"/>
      <c r="J8654" s="13"/>
      <c r="K8654" s="13"/>
      <c r="M8654" s="13"/>
      <c r="N8654" s="13"/>
    </row>
    <row r="8655" spans="1:14" ht="15.75" customHeight="1">
      <c r="A8655" s="2"/>
      <c r="B8655" s="2"/>
      <c r="C8655" s="2"/>
      <c r="G8655" s="13"/>
      <c r="I8655" s="13"/>
      <c r="J8655" s="13"/>
      <c r="K8655" s="13"/>
      <c r="M8655" s="13"/>
      <c r="N8655" s="13"/>
    </row>
    <row r="8656" spans="1:14" ht="15.75" customHeight="1">
      <c r="A8656" s="2"/>
      <c r="B8656" s="2"/>
      <c r="C8656" s="2"/>
      <c r="G8656" s="13"/>
      <c r="I8656" s="13"/>
      <c r="J8656" s="13"/>
      <c r="K8656" s="13"/>
      <c r="M8656" s="13"/>
      <c r="N8656" s="13"/>
    </row>
    <row r="8657" spans="1:14" ht="15.75" customHeight="1">
      <c r="A8657" s="2"/>
      <c r="B8657" s="2"/>
      <c r="C8657" s="2"/>
      <c r="G8657" s="13"/>
      <c r="I8657" s="13"/>
      <c r="J8657" s="13"/>
      <c r="K8657" s="13"/>
      <c r="M8657" s="13"/>
      <c r="N8657" s="13"/>
    </row>
    <row r="8658" spans="1:14" ht="15.75" customHeight="1">
      <c r="A8658" s="2"/>
      <c r="B8658" s="2"/>
      <c r="C8658" s="2"/>
      <c r="G8658" s="13"/>
      <c r="I8658" s="13"/>
      <c r="J8658" s="13"/>
      <c r="K8658" s="13"/>
      <c r="M8658" s="13"/>
      <c r="N8658" s="13"/>
    </row>
    <row r="8659" spans="1:14" ht="15.75" customHeight="1">
      <c r="A8659" s="2"/>
      <c r="B8659" s="2"/>
      <c r="C8659" s="2"/>
      <c r="G8659" s="13"/>
      <c r="I8659" s="13"/>
      <c r="J8659" s="13"/>
      <c r="K8659" s="13"/>
      <c r="M8659" s="13"/>
      <c r="N8659" s="13"/>
    </row>
    <row r="8660" spans="1:14" ht="15.75" customHeight="1">
      <c r="A8660" s="2"/>
      <c r="B8660" s="2"/>
      <c r="C8660" s="2"/>
      <c r="G8660" s="13"/>
      <c r="I8660" s="13"/>
      <c r="J8660" s="13"/>
      <c r="K8660" s="13"/>
      <c r="M8660" s="13"/>
      <c r="N8660" s="13"/>
    </row>
    <row r="8661" spans="1:14" ht="15.75" customHeight="1">
      <c r="A8661" s="2"/>
      <c r="B8661" s="2"/>
      <c r="C8661" s="2"/>
      <c r="G8661" s="13"/>
      <c r="I8661" s="13"/>
      <c r="J8661" s="13"/>
      <c r="K8661" s="13"/>
      <c r="M8661" s="13"/>
      <c r="N8661" s="13"/>
    </row>
    <row r="8662" spans="1:14" ht="15.75" customHeight="1">
      <c r="A8662" s="2"/>
      <c r="B8662" s="2"/>
      <c r="C8662" s="2"/>
      <c r="G8662" s="13"/>
      <c r="I8662" s="13"/>
      <c r="J8662" s="13"/>
      <c r="K8662" s="13"/>
      <c r="M8662" s="13"/>
      <c r="N8662" s="13"/>
    </row>
    <row r="8663" spans="1:14" ht="15.75" customHeight="1">
      <c r="A8663" s="2"/>
      <c r="B8663" s="2"/>
      <c r="C8663" s="2"/>
      <c r="G8663" s="13"/>
      <c r="I8663" s="13"/>
      <c r="J8663" s="13"/>
      <c r="K8663" s="13"/>
      <c r="M8663" s="13"/>
      <c r="N8663" s="13"/>
    </row>
    <row r="8664" spans="1:14" ht="15.75" customHeight="1">
      <c r="A8664" s="2"/>
      <c r="B8664" s="2"/>
      <c r="C8664" s="2"/>
      <c r="G8664" s="13"/>
      <c r="I8664" s="13"/>
      <c r="J8664" s="13"/>
      <c r="K8664" s="13"/>
      <c r="M8664" s="13"/>
      <c r="N8664" s="13"/>
    </row>
    <row r="8665" spans="1:14" ht="15.75" customHeight="1">
      <c r="A8665" s="2"/>
      <c r="B8665" s="2"/>
      <c r="C8665" s="2"/>
      <c r="G8665" s="13"/>
      <c r="I8665" s="13"/>
      <c r="J8665" s="13"/>
      <c r="K8665" s="13"/>
      <c r="M8665" s="13"/>
      <c r="N8665" s="13"/>
    </row>
    <row r="8666" spans="1:14" ht="15.75" customHeight="1">
      <c r="A8666" s="2"/>
      <c r="B8666" s="2"/>
      <c r="C8666" s="2"/>
      <c r="G8666" s="13"/>
      <c r="I8666" s="13"/>
      <c r="J8666" s="13"/>
      <c r="K8666" s="13"/>
      <c r="M8666" s="13"/>
      <c r="N8666" s="13"/>
    </row>
    <row r="8667" spans="1:14" ht="15.75" customHeight="1">
      <c r="A8667" s="2"/>
      <c r="B8667" s="2"/>
      <c r="C8667" s="2"/>
      <c r="G8667" s="13"/>
      <c r="I8667" s="13"/>
      <c r="J8667" s="13"/>
      <c r="K8667" s="13"/>
      <c r="M8667" s="13"/>
      <c r="N8667" s="13"/>
    </row>
    <row r="8668" spans="1:14" ht="15.75" customHeight="1">
      <c r="A8668" s="2"/>
      <c r="B8668" s="2"/>
      <c r="C8668" s="2"/>
      <c r="G8668" s="13"/>
      <c r="I8668" s="13"/>
      <c r="J8668" s="13"/>
      <c r="K8668" s="13"/>
      <c r="M8668" s="13"/>
      <c r="N8668" s="13"/>
    </row>
    <row r="8669" spans="1:14" ht="15.75" customHeight="1">
      <c r="A8669" s="2"/>
      <c r="B8669" s="2"/>
      <c r="C8669" s="2"/>
      <c r="G8669" s="13"/>
      <c r="I8669" s="13"/>
      <c r="J8669" s="13"/>
      <c r="K8669" s="13"/>
      <c r="M8669" s="13"/>
      <c r="N8669" s="13"/>
    </row>
    <row r="8670" spans="1:14" ht="15.75" customHeight="1">
      <c r="A8670" s="2"/>
      <c r="B8670" s="2"/>
      <c r="C8670" s="2"/>
      <c r="G8670" s="13"/>
      <c r="I8670" s="13"/>
      <c r="J8670" s="13"/>
      <c r="K8670" s="13"/>
      <c r="M8670" s="13"/>
      <c r="N8670" s="13"/>
    </row>
    <row r="8671" spans="1:14" ht="15.75" customHeight="1">
      <c r="A8671" s="2"/>
      <c r="B8671" s="2"/>
      <c r="C8671" s="2"/>
      <c r="G8671" s="13"/>
      <c r="I8671" s="13"/>
      <c r="J8671" s="13"/>
      <c r="K8671" s="13"/>
      <c r="M8671" s="13"/>
      <c r="N8671" s="13"/>
    </row>
    <row r="8672" spans="1:14" ht="15.75" customHeight="1">
      <c r="A8672" s="2"/>
      <c r="B8672" s="2"/>
      <c r="C8672" s="2"/>
      <c r="G8672" s="13"/>
      <c r="I8672" s="13"/>
      <c r="J8672" s="13"/>
      <c r="K8672" s="13"/>
      <c r="M8672" s="13"/>
      <c r="N8672" s="13"/>
    </row>
    <row r="8673" spans="1:14" ht="15.75" customHeight="1">
      <c r="A8673" s="2"/>
      <c r="B8673" s="2"/>
      <c r="C8673" s="2"/>
      <c r="G8673" s="13"/>
      <c r="I8673" s="13"/>
      <c r="J8673" s="13"/>
      <c r="K8673" s="13"/>
      <c r="M8673" s="13"/>
      <c r="N8673" s="13"/>
    </row>
    <row r="8674" spans="1:14" ht="15.75" customHeight="1">
      <c r="A8674" s="2"/>
      <c r="B8674" s="2"/>
      <c r="C8674" s="2"/>
      <c r="G8674" s="13"/>
      <c r="I8674" s="13"/>
      <c r="J8674" s="13"/>
      <c r="K8674" s="13"/>
      <c r="M8674" s="13"/>
      <c r="N8674" s="13"/>
    </row>
    <row r="8675" spans="1:14" ht="15.75" customHeight="1">
      <c r="A8675" s="2"/>
      <c r="B8675" s="2"/>
      <c r="C8675" s="2"/>
      <c r="G8675" s="13"/>
      <c r="I8675" s="13"/>
      <c r="J8675" s="13"/>
      <c r="K8675" s="13"/>
      <c r="M8675" s="13"/>
      <c r="N8675" s="13"/>
    </row>
    <row r="8676" spans="1:14" ht="15.75" customHeight="1">
      <c r="A8676" s="2"/>
      <c r="B8676" s="2"/>
      <c r="C8676" s="2"/>
      <c r="G8676" s="13"/>
      <c r="I8676" s="13"/>
      <c r="J8676" s="13"/>
      <c r="K8676" s="13"/>
      <c r="M8676" s="13"/>
      <c r="N8676" s="13"/>
    </row>
    <row r="8677" spans="1:14" ht="15.75" customHeight="1">
      <c r="A8677" s="2"/>
      <c r="B8677" s="2"/>
      <c r="C8677" s="2"/>
      <c r="G8677" s="13"/>
      <c r="I8677" s="13"/>
      <c r="J8677" s="13"/>
      <c r="K8677" s="13"/>
      <c r="M8677" s="13"/>
      <c r="N8677" s="13"/>
    </row>
    <row r="8678" spans="1:14" ht="15.75" customHeight="1">
      <c r="A8678" s="2"/>
      <c r="B8678" s="2"/>
      <c r="C8678" s="2"/>
      <c r="G8678" s="13"/>
      <c r="I8678" s="13"/>
      <c r="J8678" s="13"/>
      <c r="K8678" s="13"/>
      <c r="M8678" s="13"/>
      <c r="N8678" s="13"/>
    </row>
    <row r="8679" spans="1:14" ht="15.75" customHeight="1">
      <c r="A8679" s="2"/>
      <c r="B8679" s="2"/>
      <c r="C8679" s="2"/>
      <c r="G8679" s="13"/>
      <c r="I8679" s="13"/>
      <c r="J8679" s="13"/>
      <c r="K8679" s="13"/>
      <c r="M8679" s="13"/>
      <c r="N8679" s="13"/>
    </row>
    <row r="8680" spans="1:14" ht="15.75" customHeight="1">
      <c r="A8680" s="2"/>
      <c r="B8680" s="2"/>
      <c r="C8680" s="2"/>
      <c r="G8680" s="13"/>
      <c r="I8680" s="13"/>
      <c r="J8680" s="13"/>
      <c r="K8680" s="13"/>
      <c r="M8680" s="13"/>
      <c r="N8680" s="13"/>
    </row>
    <row r="8681" spans="1:14" ht="15.75" customHeight="1">
      <c r="A8681" s="2"/>
      <c r="B8681" s="2"/>
      <c r="C8681" s="2"/>
      <c r="G8681" s="13"/>
      <c r="I8681" s="13"/>
      <c r="J8681" s="13"/>
      <c r="K8681" s="13"/>
      <c r="M8681" s="13"/>
      <c r="N8681" s="13"/>
    </row>
    <row r="8682" spans="1:14" ht="15.75" customHeight="1">
      <c r="A8682" s="2"/>
      <c r="B8682" s="2"/>
      <c r="C8682" s="2"/>
      <c r="G8682" s="13"/>
      <c r="I8682" s="13"/>
      <c r="J8682" s="13"/>
      <c r="K8682" s="13"/>
      <c r="M8682" s="13"/>
      <c r="N8682" s="13"/>
    </row>
    <row r="8683" spans="1:14" ht="15.75" customHeight="1">
      <c r="A8683" s="2"/>
      <c r="B8683" s="2"/>
      <c r="C8683" s="2"/>
      <c r="G8683" s="13"/>
      <c r="I8683" s="13"/>
      <c r="J8683" s="13"/>
      <c r="K8683" s="13"/>
      <c r="M8683" s="13"/>
      <c r="N8683" s="13"/>
    </row>
    <row r="8684" spans="1:14" ht="15.75" customHeight="1">
      <c r="A8684" s="2"/>
      <c r="B8684" s="2"/>
      <c r="C8684" s="2"/>
      <c r="G8684" s="13"/>
      <c r="I8684" s="13"/>
      <c r="J8684" s="13"/>
      <c r="K8684" s="13"/>
      <c r="M8684" s="13"/>
      <c r="N8684" s="13"/>
    </row>
    <row r="8685" spans="1:14" ht="15.75" customHeight="1">
      <c r="A8685" s="2"/>
      <c r="B8685" s="2"/>
      <c r="C8685" s="2"/>
      <c r="G8685" s="13"/>
      <c r="I8685" s="13"/>
      <c r="J8685" s="13"/>
      <c r="K8685" s="13"/>
      <c r="M8685" s="13"/>
      <c r="N8685" s="13"/>
    </row>
    <row r="8686" spans="1:14" ht="15.75" customHeight="1">
      <c r="A8686" s="2"/>
      <c r="B8686" s="2"/>
      <c r="C8686" s="2"/>
      <c r="G8686" s="13"/>
      <c r="I8686" s="13"/>
      <c r="J8686" s="13"/>
      <c r="K8686" s="13"/>
      <c r="M8686" s="13"/>
      <c r="N8686" s="13"/>
    </row>
    <row r="8687" spans="1:14" ht="15.75" customHeight="1">
      <c r="A8687" s="2"/>
      <c r="B8687" s="2"/>
      <c r="C8687" s="2"/>
      <c r="G8687" s="13"/>
      <c r="I8687" s="13"/>
      <c r="J8687" s="13"/>
      <c r="K8687" s="13"/>
      <c r="M8687" s="13"/>
      <c r="N8687" s="13"/>
    </row>
    <row r="8688" spans="1:14" ht="15.75" customHeight="1">
      <c r="A8688" s="2"/>
      <c r="B8688" s="2"/>
      <c r="C8688" s="2"/>
      <c r="G8688" s="13"/>
      <c r="I8688" s="13"/>
      <c r="J8688" s="13"/>
      <c r="K8688" s="13"/>
      <c r="M8688" s="13"/>
      <c r="N8688" s="13"/>
    </row>
    <row r="8689" spans="1:14" ht="15.75" customHeight="1">
      <c r="A8689" s="2"/>
      <c r="B8689" s="2"/>
      <c r="C8689" s="2"/>
      <c r="G8689" s="13"/>
      <c r="I8689" s="13"/>
      <c r="J8689" s="13"/>
      <c r="K8689" s="13"/>
      <c r="M8689" s="13"/>
      <c r="N8689" s="13"/>
    </row>
    <row r="8690" spans="1:14" ht="15.75" customHeight="1">
      <c r="A8690" s="2"/>
      <c r="B8690" s="2"/>
      <c r="C8690" s="2"/>
      <c r="G8690" s="13"/>
      <c r="I8690" s="13"/>
      <c r="J8690" s="13"/>
      <c r="K8690" s="13"/>
      <c r="M8690" s="13"/>
      <c r="N8690" s="13"/>
    </row>
    <row r="8691" spans="1:14" ht="15.75" customHeight="1">
      <c r="A8691" s="2"/>
      <c r="B8691" s="2"/>
      <c r="C8691" s="2"/>
      <c r="G8691" s="13"/>
      <c r="I8691" s="13"/>
      <c r="J8691" s="13"/>
      <c r="K8691" s="13"/>
      <c r="M8691" s="13"/>
      <c r="N8691" s="13"/>
    </row>
    <row r="8692" spans="1:14" ht="15.75" customHeight="1">
      <c r="A8692" s="2"/>
      <c r="B8692" s="2"/>
      <c r="C8692" s="2"/>
      <c r="G8692" s="13"/>
      <c r="I8692" s="13"/>
      <c r="J8692" s="13"/>
      <c r="K8692" s="13"/>
      <c r="M8692" s="13"/>
      <c r="N8692" s="13"/>
    </row>
    <row r="8693" spans="1:14" ht="15.75" customHeight="1">
      <c r="A8693" s="2"/>
      <c r="B8693" s="2"/>
      <c r="C8693" s="2"/>
      <c r="G8693" s="13"/>
      <c r="I8693" s="13"/>
      <c r="J8693" s="13"/>
      <c r="K8693" s="13"/>
      <c r="M8693" s="13"/>
      <c r="N8693" s="13"/>
    </row>
    <row r="8694" spans="1:14" ht="15.75" customHeight="1">
      <c r="A8694" s="2"/>
      <c r="B8694" s="2"/>
      <c r="C8694" s="2"/>
      <c r="G8694" s="13"/>
      <c r="I8694" s="13"/>
      <c r="J8694" s="13"/>
      <c r="K8694" s="13"/>
      <c r="M8694" s="13"/>
      <c r="N8694" s="13"/>
    </row>
    <row r="8695" spans="1:14" ht="15.75" customHeight="1">
      <c r="A8695" s="2"/>
      <c r="B8695" s="2"/>
      <c r="C8695" s="2"/>
      <c r="G8695" s="13"/>
      <c r="I8695" s="13"/>
      <c r="J8695" s="13"/>
      <c r="K8695" s="13"/>
      <c r="M8695" s="13"/>
      <c r="N8695" s="13"/>
    </row>
    <row r="8696" spans="1:14" ht="15.75" customHeight="1">
      <c r="A8696" s="2"/>
      <c r="B8696" s="2"/>
      <c r="C8696" s="2"/>
      <c r="G8696" s="13"/>
      <c r="I8696" s="13"/>
      <c r="J8696" s="13"/>
      <c r="K8696" s="13"/>
      <c r="M8696" s="13"/>
      <c r="N8696" s="13"/>
    </row>
    <row r="8697" spans="1:14" ht="15.75" customHeight="1">
      <c r="A8697" s="2"/>
      <c r="B8697" s="2"/>
      <c r="C8697" s="2"/>
      <c r="G8697" s="13"/>
      <c r="I8697" s="13"/>
      <c r="J8697" s="13"/>
      <c r="K8697" s="13"/>
      <c r="M8697" s="13"/>
      <c r="N8697" s="13"/>
    </row>
    <row r="8698" spans="1:14" ht="15.75" customHeight="1">
      <c r="A8698" s="2"/>
      <c r="B8698" s="2"/>
      <c r="C8698" s="2"/>
      <c r="G8698" s="13"/>
      <c r="I8698" s="13"/>
      <c r="J8698" s="13"/>
      <c r="K8698" s="13"/>
      <c r="M8698" s="13"/>
      <c r="N8698" s="13"/>
    </row>
    <row r="8699" spans="1:14" ht="15.75" customHeight="1">
      <c r="A8699" s="2"/>
      <c r="B8699" s="2"/>
      <c r="C8699" s="2"/>
      <c r="G8699" s="13"/>
      <c r="I8699" s="13"/>
      <c r="J8699" s="13"/>
      <c r="K8699" s="13"/>
      <c r="M8699" s="13"/>
      <c r="N8699" s="13"/>
    </row>
    <row r="8700" spans="1:14" ht="15.75" customHeight="1">
      <c r="A8700" s="2"/>
      <c r="B8700" s="2"/>
      <c r="C8700" s="2"/>
      <c r="G8700" s="13"/>
      <c r="I8700" s="13"/>
      <c r="J8700" s="13"/>
      <c r="K8700" s="13"/>
      <c r="M8700" s="13"/>
      <c r="N8700" s="13"/>
    </row>
    <row r="8701" spans="1:14" ht="15.75" customHeight="1">
      <c r="A8701" s="2"/>
      <c r="B8701" s="2"/>
      <c r="C8701" s="2"/>
      <c r="G8701" s="13"/>
      <c r="I8701" s="13"/>
      <c r="J8701" s="13"/>
      <c r="K8701" s="13"/>
      <c r="M8701" s="13"/>
      <c r="N8701" s="13"/>
    </row>
    <row r="8702" spans="1:14" ht="15.75" customHeight="1">
      <c r="A8702" s="2"/>
      <c r="B8702" s="2"/>
      <c r="C8702" s="2"/>
      <c r="G8702" s="13"/>
      <c r="I8702" s="13"/>
      <c r="J8702" s="13"/>
      <c r="K8702" s="13"/>
      <c r="M8702" s="13"/>
      <c r="N8702" s="13"/>
    </row>
    <row r="8703" spans="1:14" ht="15.75" customHeight="1">
      <c r="A8703" s="2"/>
      <c r="B8703" s="2"/>
      <c r="C8703" s="2"/>
      <c r="G8703" s="13"/>
      <c r="I8703" s="13"/>
      <c r="J8703" s="13"/>
      <c r="K8703" s="13"/>
      <c r="M8703" s="13"/>
      <c r="N8703" s="13"/>
    </row>
    <row r="8704" spans="1:14" ht="15.75" customHeight="1">
      <c r="A8704" s="2"/>
      <c r="B8704" s="2"/>
      <c r="C8704" s="2"/>
      <c r="G8704" s="13"/>
      <c r="I8704" s="13"/>
      <c r="J8704" s="13"/>
      <c r="K8704" s="13"/>
      <c r="M8704" s="13"/>
      <c r="N8704" s="13"/>
    </row>
    <row r="8705" spans="1:14" ht="15.75" customHeight="1">
      <c r="A8705" s="2"/>
      <c r="B8705" s="2"/>
      <c r="C8705" s="2"/>
      <c r="G8705" s="13"/>
      <c r="I8705" s="13"/>
      <c r="J8705" s="13"/>
      <c r="K8705" s="13"/>
      <c r="M8705" s="13"/>
      <c r="N8705" s="13"/>
    </row>
    <row r="8706" spans="1:14" ht="15.75" customHeight="1">
      <c r="A8706" s="2"/>
      <c r="B8706" s="2"/>
      <c r="C8706" s="2"/>
      <c r="G8706" s="13"/>
      <c r="I8706" s="13"/>
      <c r="J8706" s="13"/>
      <c r="K8706" s="13"/>
      <c r="M8706" s="13"/>
      <c r="N8706" s="13"/>
    </row>
    <row r="8707" spans="1:14" ht="15.75" customHeight="1">
      <c r="A8707" s="2"/>
      <c r="B8707" s="2"/>
      <c r="C8707" s="2"/>
      <c r="G8707" s="13"/>
      <c r="I8707" s="13"/>
      <c r="J8707" s="13"/>
      <c r="K8707" s="13"/>
      <c r="M8707" s="13"/>
      <c r="N8707" s="13"/>
    </row>
    <row r="8708" spans="1:14" ht="15.75" customHeight="1">
      <c r="A8708" s="2"/>
      <c r="B8708" s="2"/>
      <c r="C8708" s="2"/>
      <c r="G8708" s="13"/>
      <c r="I8708" s="13"/>
      <c r="J8708" s="13"/>
      <c r="K8708" s="13"/>
      <c r="M8708" s="13"/>
      <c r="N8708" s="13"/>
    </row>
    <row r="8709" spans="1:14" ht="15.75" customHeight="1">
      <c r="A8709" s="2"/>
      <c r="B8709" s="2"/>
      <c r="C8709" s="2"/>
      <c r="G8709" s="13"/>
      <c r="I8709" s="13"/>
      <c r="J8709" s="13"/>
      <c r="K8709" s="13"/>
      <c r="M8709" s="13"/>
      <c r="N8709" s="13"/>
    </row>
    <row r="8710" spans="1:14" ht="15.75" customHeight="1">
      <c r="A8710" s="2"/>
      <c r="B8710" s="2"/>
      <c r="C8710" s="2"/>
      <c r="G8710" s="13"/>
      <c r="I8710" s="13"/>
      <c r="J8710" s="13"/>
      <c r="K8710" s="13"/>
      <c r="M8710" s="13"/>
      <c r="N8710" s="13"/>
    </row>
    <row r="8711" spans="1:14" ht="15.75" customHeight="1">
      <c r="A8711" s="2"/>
      <c r="B8711" s="2"/>
      <c r="C8711" s="2"/>
      <c r="G8711" s="13"/>
      <c r="I8711" s="13"/>
      <c r="J8711" s="13"/>
      <c r="K8711" s="13"/>
      <c r="M8711" s="13"/>
      <c r="N8711" s="13"/>
    </row>
    <row r="8712" spans="1:14" ht="15.75" customHeight="1">
      <c r="A8712" s="2"/>
      <c r="B8712" s="2"/>
      <c r="C8712" s="2"/>
      <c r="G8712" s="13"/>
      <c r="I8712" s="13"/>
      <c r="J8712" s="13"/>
      <c r="K8712" s="13"/>
      <c r="M8712" s="13"/>
      <c r="N8712" s="13"/>
    </row>
    <row r="8713" spans="1:14" ht="15.75" customHeight="1">
      <c r="A8713" s="2"/>
      <c r="B8713" s="2"/>
      <c r="C8713" s="2"/>
      <c r="G8713" s="13"/>
      <c r="I8713" s="13"/>
      <c r="J8713" s="13"/>
      <c r="K8713" s="13"/>
      <c r="M8713" s="13"/>
      <c r="N8713" s="13"/>
    </row>
    <row r="8714" spans="1:14" ht="15.75" customHeight="1">
      <c r="A8714" s="2"/>
      <c r="B8714" s="2"/>
      <c r="C8714" s="2"/>
      <c r="G8714" s="13"/>
      <c r="I8714" s="13"/>
      <c r="J8714" s="13"/>
      <c r="K8714" s="13"/>
      <c r="M8714" s="13"/>
      <c r="N8714" s="13"/>
    </row>
    <row r="8715" spans="1:14" ht="15.75" customHeight="1">
      <c r="A8715" s="2"/>
      <c r="B8715" s="2"/>
      <c r="C8715" s="2"/>
      <c r="G8715" s="13"/>
      <c r="I8715" s="13"/>
      <c r="J8715" s="13"/>
      <c r="K8715" s="13"/>
      <c r="M8715" s="13"/>
      <c r="N8715" s="13"/>
    </row>
    <row r="8716" spans="1:14" ht="15.75" customHeight="1">
      <c r="A8716" s="2"/>
      <c r="B8716" s="2"/>
      <c r="C8716" s="2"/>
      <c r="G8716" s="13"/>
      <c r="I8716" s="13"/>
      <c r="J8716" s="13"/>
      <c r="K8716" s="13"/>
      <c r="M8716" s="13"/>
      <c r="N8716" s="13"/>
    </row>
    <row r="8717" spans="1:14" ht="15.75" customHeight="1">
      <c r="A8717" s="2"/>
      <c r="B8717" s="2"/>
      <c r="C8717" s="2"/>
      <c r="G8717" s="13"/>
      <c r="I8717" s="13"/>
      <c r="J8717" s="13"/>
      <c r="K8717" s="13"/>
      <c r="M8717" s="13"/>
      <c r="N8717" s="13"/>
    </row>
    <row r="8718" spans="1:14" ht="15.75" customHeight="1">
      <c r="A8718" s="2"/>
      <c r="B8718" s="2"/>
      <c r="C8718" s="2"/>
      <c r="G8718" s="13"/>
      <c r="I8718" s="13"/>
      <c r="J8718" s="13"/>
      <c r="K8718" s="13"/>
      <c r="M8718" s="13"/>
      <c r="N8718" s="13"/>
    </row>
    <row r="8719" spans="1:14" ht="15.75" customHeight="1">
      <c r="A8719" s="2"/>
      <c r="B8719" s="2"/>
      <c r="C8719" s="2"/>
      <c r="G8719" s="13"/>
      <c r="I8719" s="13"/>
      <c r="J8719" s="13"/>
      <c r="K8719" s="13"/>
      <c r="M8719" s="13"/>
      <c r="N8719" s="13"/>
    </row>
    <row r="8720" spans="1:14" ht="15.75" customHeight="1">
      <c r="A8720" s="2"/>
      <c r="B8720" s="2"/>
      <c r="C8720" s="2"/>
      <c r="G8720" s="13"/>
      <c r="I8720" s="13"/>
      <c r="J8720" s="13"/>
      <c r="K8720" s="13"/>
      <c r="M8720" s="13"/>
      <c r="N8720" s="13"/>
    </row>
    <row r="8721" spans="1:14" ht="15.75" customHeight="1">
      <c r="A8721" s="2"/>
      <c r="B8721" s="2"/>
      <c r="C8721" s="2"/>
      <c r="G8721" s="13"/>
      <c r="I8721" s="13"/>
      <c r="J8721" s="13"/>
      <c r="K8721" s="13"/>
      <c r="M8721" s="13"/>
      <c r="N8721" s="13"/>
    </row>
    <row r="8722" spans="1:14" ht="15.75" customHeight="1">
      <c r="A8722" s="2"/>
      <c r="B8722" s="2"/>
      <c r="C8722" s="2"/>
      <c r="G8722" s="13"/>
      <c r="I8722" s="13"/>
      <c r="J8722" s="13"/>
      <c r="K8722" s="13"/>
      <c r="M8722" s="13"/>
      <c r="N8722" s="13"/>
    </row>
    <row r="8723" spans="1:14" ht="15.75" customHeight="1">
      <c r="A8723" s="2"/>
      <c r="B8723" s="2"/>
      <c r="C8723" s="2"/>
      <c r="G8723" s="13"/>
      <c r="I8723" s="13"/>
      <c r="J8723" s="13"/>
      <c r="K8723" s="13"/>
      <c r="M8723" s="13"/>
      <c r="N8723" s="13"/>
    </row>
    <row r="8724" spans="1:14" ht="15.75" customHeight="1">
      <c r="A8724" s="2"/>
      <c r="B8724" s="2"/>
      <c r="C8724" s="2"/>
      <c r="G8724" s="13"/>
      <c r="I8724" s="13"/>
      <c r="J8724" s="13"/>
      <c r="K8724" s="13"/>
      <c r="M8724" s="13"/>
      <c r="N8724" s="13"/>
    </row>
    <row r="8725" spans="1:14" ht="15.75" customHeight="1">
      <c r="A8725" s="2"/>
      <c r="B8725" s="2"/>
      <c r="C8725" s="2"/>
      <c r="G8725" s="13"/>
      <c r="I8725" s="13"/>
      <c r="J8725" s="13"/>
      <c r="K8725" s="13"/>
      <c r="M8725" s="13"/>
      <c r="N8725" s="13"/>
    </row>
    <row r="8726" spans="1:14" ht="15.75" customHeight="1">
      <c r="A8726" s="2"/>
      <c r="B8726" s="2"/>
      <c r="C8726" s="2"/>
      <c r="G8726" s="13"/>
      <c r="I8726" s="13"/>
      <c r="J8726" s="13"/>
      <c r="K8726" s="13"/>
      <c r="M8726" s="13"/>
      <c r="N8726" s="13"/>
    </row>
    <row r="8727" spans="1:14" ht="15.75" customHeight="1">
      <c r="A8727" s="2"/>
      <c r="B8727" s="2"/>
      <c r="C8727" s="2"/>
      <c r="G8727" s="13"/>
      <c r="I8727" s="13"/>
      <c r="J8727" s="13"/>
      <c r="K8727" s="13"/>
      <c r="M8727" s="13"/>
      <c r="N8727" s="13"/>
    </row>
    <row r="8728" spans="1:14" ht="15.75" customHeight="1">
      <c r="A8728" s="2"/>
      <c r="B8728" s="2"/>
      <c r="C8728" s="2"/>
      <c r="G8728" s="13"/>
      <c r="I8728" s="13"/>
      <c r="J8728" s="13"/>
      <c r="K8728" s="13"/>
      <c r="M8728" s="13"/>
      <c r="N8728" s="13"/>
    </row>
    <row r="8729" spans="1:14" ht="15.75" customHeight="1">
      <c r="A8729" s="2"/>
      <c r="B8729" s="2"/>
      <c r="C8729" s="2"/>
      <c r="G8729" s="13"/>
      <c r="I8729" s="13"/>
      <c r="J8729" s="13"/>
      <c r="K8729" s="13"/>
      <c r="M8729" s="13"/>
      <c r="N8729" s="13"/>
    </row>
    <row r="8730" spans="1:14" ht="15.75" customHeight="1">
      <c r="A8730" s="2"/>
      <c r="B8730" s="2"/>
      <c r="C8730" s="2"/>
      <c r="G8730" s="13"/>
      <c r="I8730" s="13"/>
      <c r="J8730" s="13"/>
      <c r="K8730" s="13"/>
      <c r="M8730" s="13"/>
      <c r="N8730" s="13"/>
    </row>
    <row r="8731" spans="1:14" ht="15.75" customHeight="1">
      <c r="A8731" s="2"/>
      <c r="B8731" s="2"/>
      <c r="C8731" s="2"/>
      <c r="G8731" s="13"/>
      <c r="I8731" s="13"/>
      <c r="J8731" s="13"/>
      <c r="K8731" s="13"/>
      <c r="M8731" s="13"/>
      <c r="N8731" s="13"/>
    </row>
    <row r="8732" spans="1:14" ht="15.75" customHeight="1">
      <c r="A8732" s="2"/>
      <c r="B8732" s="2"/>
      <c r="C8732" s="2"/>
      <c r="G8732" s="13"/>
      <c r="I8732" s="13"/>
      <c r="J8732" s="13"/>
      <c r="K8732" s="13"/>
      <c r="M8732" s="13"/>
      <c r="N8732" s="13"/>
    </row>
    <row r="8733" spans="1:14" ht="15.75" customHeight="1">
      <c r="A8733" s="2"/>
      <c r="B8733" s="2"/>
      <c r="C8733" s="2"/>
      <c r="G8733" s="13"/>
      <c r="I8733" s="13"/>
      <c r="J8733" s="13"/>
      <c r="K8733" s="13"/>
      <c r="M8733" s="13"/>
      <c r="N8733" s="13"/>
    </row>
    <row r="8734" spans="1:14" ht="15.75" customHeight="1">
      <c r="A8734" s="2"/>
      <c r="B8734" s="2"/>
      <c r="C8734" s="2"/>
      <c r="G8734" s="13"/>
      <c r="I8734" s="13"/>
      <c r="J8734" s="13"/>
      <c r="K8734" s="13"/>
      <c r="M8734" s="13"/>
      <c r="N8734" s="13"/>
    </row>
    <row r="8735" spans="1:14" ht="15.75" customHeight="1">
      <c r="A8735" s="2"/>
      <c r="B8735" s="2"/>
      <c r="C8735" s="2"/>
      <c r="G8735" s="13"/>
      <c r="I8735" s="13"/>
      <c r="J8735" s="13"/>
      <c r="K8735" s="13"/>
      <c r="M8735" s="13"/>
      <c r="N8735" s="13"/>
    </row>
    <row r="8736" spans="1:14" ht="15.75" customHeight="1">
      <c r="A8736" s="2"/>
      <c r="B8736" s="2"/>
      <c r="C8736" s="2"/>
      <c r="G8736" s="13"/>
      <c r="I8736" s="13"/>
      <c r="J8736" s="13"/>
      <c r="K8736" s="13"/>
      <c r="M8736" s="13"/>
      <c r="N8736" s="13"/>
    </row>
    <row r="8737" spans="1:14" ht="15.75" customHeight="1">
      <c r="A8737" s="2"/>
      <c r="B8737" s="2"/>
      <c r="C8737" s="2"/>
      <c r="G8737" s="13"/>
      <c r="I8737" s="13"/>
      <c r="J8737" s="13"/>
      <c r="K8737" s="13"/>
      <c r="M8737" s="13"/>
      <c r="N8737" s="13"/>
    </row>
    <row r="8738" spans="1:14" ht="15.75" customHeight="1">
      <c r="A8738" s="2"/>
      <c r="B8738" s="2"/>
      <c r="C8738" s="2"/>
      <c r="G8738" s="13"/>
      <c r="I8738" s="13"/>
      <c r="J8738" s="13"/>
      <c r="K8738" s="13"/>
      <c r="M8738" s="13"/>
      <c r="N8738" s="13"/>
    </row>
    <row r="8739" spans="1:14" ht="15.75" customHeight="1">
      <c r="A8739" s="2"/>
      <c r="B8739" s="2"/>
      <c r="C8739" s="2"/>
      <c r="G8739" s="13"/>
      <c r="I8739" s="13"/>
      <c r="J8739" s="13"/>
      <c r="K8739" s="13"/>
      <c r="M8739" s="13"/>
      <c r="N8739" s="13"/>
    </row>
    <row r="8740" spans="1:14" ht="15.75" customHeight="1">
      <c r="A8740" s="2"/>
      <c r="B8740" s="2"/>
      <c r="C8740" s="2"/>
      <c r="G8740" s="13"/>
      <c r="I8740" s="13"/>
      <c r="J8740" s="13"/>
      <c r="K8740" s="13"/>
      <c r="M8740" s="13"/>
      <c r="N8740" s="13"/>
    </row>
    <row r="8741" spans="1:14" ht="15.75" customHeight="1">
      <c r="A8741" s="2"/>
      <c r="B8741" s="2"/>
      <c r="C8741" s="2"/>
      <c r="G8741" s="13"/>
      <c r="I8741" s="13"/>
      <c r="J8741" s="13"/>
      <c r="K8741" s="13"/>
      <c r="M8741" s="13"/>
      <c r="N8741" s="13"/>
    </row>
    <row r="8742" spans="1:14" ht="15.75" customHeight="1">
      <c r="A8742" s="2"/>
      <c r="B8742" s="2"/>
      <c r="C8742" s="2"/>
      <c r="G8742" s="13"/>
      <c r="I8742" s="13"/>
      <c r="J8742" s="13"/>
      <c r="K8742" s="13"/>
      <c r="M8742" s="13"/>
      <c r="N8742" s="13"/>
    </row>
    <row r="8743" spans="1:14" ht="15.75" customHeight="1">
      <c r="A8743" s="2"/>
      <c r="B8743" s="2"/>
      <c r="C8743" s="2"/>
      <c r="G8743" s="13"/>
      <c r="I8743" s="13"/>
      <c r="J8743" s="13"/>
      <c r="K8743" s="13"/>
      <c r="M8743" s="13"/>
      <c r="N8743" s="13"/>
    </row>
    <row r="8744" spans="1:14" ht="15.75" customHeight="1">
      <c r="A8744" s="2"/>
      <c r="B8744" s="2"/>
      <c r="C8744" s="2"/>
      <c r="G8744" s="13"/>
      <c r="I8744" s="13"/>
      <c r="J8744" s="13"/>
      <c r="K8744" s="13"/>
      <c r="M8744" s="13"/>
      <c r="N8744" s="13"/>
    </row>
    <row r="8745" spans="1:14" ht="15.75" customHeight="1">
      <c r="A8745" s="2"/>
      <c r="B8745" s="2"/>
      <c r="C8745" s="2"/>
      <c r="G8745" s="13"/>
      <c r="I8745" s="13"/>
      <c r="J8745" s="13"/>
      <c r="K8745" s="13"/>
      <c r="M8745" s="13"/>
      <c r="N8745" s="13"/>
    </row>
    <row r="8746" spans="1:14" ht="15.75" customHeight="1">
      <c r="A8746" s="2"/>
      <c r="B8746" s="2"/>
      <c r="C8746" s="2"/>
      <c r="G8746" s="13"/>
      <c r="I8746" s="13"/>
      <c r="J8746" s="13"/>
      <c r="K8746" s="13"/>
      <c r="M8746" s="13"/>
      <c r="N8746" s="13"/>
    </row>
    <row r="8747" spans="1:14" ht="15.75" customHeight="1">
      <c r="A8747" s="2"/>
      <c r="B8747" s="2"/>
      <c r="C8747" s="2"/>
      <c r="G8747" s="13"/>
      <c r="I8747" s="13"/>
      <c r="J8747" s="13"/>
      <c r="K8747" s="13"/>
      <c r="M8747" s="13"/>
      <c r="N8747" s="13"/>
    </row>
    <row r="8748" spans="1:14" ht="15.75" customHeight="1">
      <c r="A8748" s="2"/>
      <c r="B8748" s="2"/>
      <c r="C8748" s="2"/>
      <c r="G8748" s="13"/>
      <c r="I8748" s="13"/>
      <c r="J8748" s="13"/>
      <c r="K8748" s="13"/>
      <c r="M8748" s="13"/>
      <c r="N8748" s="13"/>
    </row>
    <row r="8749" spans="1:14" ht="15.75" customHeight="1">
      <c r="A8749" s="2"/>
      <c r="B8749" s="2"/>
      <c r="C8749" s="2"/>
      <c r="G8749" s="13"/>
      <c r="I8749" s="13"/>
      <c r="J8749" s="13"/>
      <c r="K8749" s="13"/>
      <c r="M8749" s="13"/>
      <c r="N8749" s="13"/>
    </row>
    <row r="8750" spans="1:14" ht="15.75" customHeight="1">
      <c r="A8750" s="2"/>
      <c r="B8750" s="2"/>
      <c r="C8750" s="2"/>
      <c r="G8750" s="13"/>
      <c r="I8750" s="13"/>
      <c r="J8750" s="13"/>
      <c r="K8750" s="13"/>
      <c r="M8750" s="13"/>
      <c r="N8750" s="13"/>
    </row>
    <row r="8751" spans="1:14" ht="15.75" customHeight="1">
      <c r="A8751" s="2"/>
      <c r="B8751" s="2"/>
      <c r="C8751" s="2"/>
      <c r="G8751" s="13"/>
      <c r="I8751" s="13"/>
      <c r="J8751" s="13"/>
      <c r="K8751" s="13"/>
      <c r="M8751" s="13"/>
      <c r="N8751" s="13"/>
    </row>
    <row r="8752" spans="1:14" ht="15.75" customHeight="1">
      <c r="A8752" s="2"/>
      <c r="B8752" s="2"/>
      <c r="C8752" s="2"/>
      <c r="G8752" s="13"/>
      <c r="I8752" s="13"/>
      <c r="J8752" s="13"/>
      <c r="K8752" s="13"/>
      <c r="M8752" s="13"/>
      <c r="N8752" s="13"/>
    </row>
    <row r="8753" spans="1:14" ht="15.75" customHeight="1">
      <c r="A8753" s="2"/>
      <c r="B8753" s="2"/>
      <c r="C8753" s="2"/>
      <c r="G8753" s="13"/>
      <c r="I8753" s="13"/>
      <c r="J8753" s="13"/>
      <c r="K8753" s="13"/>
      <c r="M8753" s="13"/>
      <c r="N8753" s="13"/>
    </row>
    <row r="8754" spans="1:14" ht="15.75" customHeight="1">
      <c r="A8754" s="2"/>
      <c r="B8754" s="2"/>
      <c r="C8754" s="2"/>
      <c r="G8754" s="13"/>
      <c r="I8754" s="13"/>
      <c r="J8754" s="13"/>
      <c r="K8754" s="13"/>
      <c r="M8754" s="13"/>
      <c r="N8754" s="13"/>
    </row>
    <row r="8755" spans="1:14" ht="15.75" customHeight="1">
      <c r="A8755" s="2"/>
      <c r="B8755" s="2"/>
      <c r="C8755" s="2"/>
      <c r="G8755" s="13"/>
      <c r="I8755" s="13"/>
      <c r="J8755" s="13"/>
      <c r="K8755" s="13"/>
      <c r="M8755" s="13"/>
      <c r="N8755" s="13"/>
    </row>
    <row r="8756" spans="1:14" ht="15.75" customHeight="1">
      <c r="A8756" s="2"/>
      <c r="B8756" s="2"/>
      <c r="C8756" s="2"/>
      <c r="G8756" s="13"/>
      <c r="I8756" s="13"/>
      <c r="J8756" s="13"/>
      <c r="K8756" s="13"/>
      <c r="M8756" s="13"/>
      <c r="N8756" s="13"/>
    </row>
    <row r="8757" spans="1:14" ht="15.75" customHeight="1">
      <c r="A8757" s="2"/>
      <c r="B8757" s="2"/>
      <c r="C8757" s="2"/>
      <c r="G8757" s="13"/>
      <c r="I8757" s="13"/>
      <c r="J8757" s="13"/>
      <c r="K8757" s="13"/>
      <c r="M8757" s="13"/>
      <c r="N8757" s="13"/>
    </row>
    <row r="8758" spans="1:14" ht="15.75" customHeight="1">
      <c r="A8758" s="2"/>
      <c r="B8758" s="2"/>
      <c r="C8758" s="2"/>
      <c r="G8758" s="13"/>
      <c r="I8758" s="13"/>
      <c r="J8758" s="13"/>
      <c r="K8758" s="13"/>
      <c r="M8758" s="13"/>
      <c r="N8758" s="13"/>
    </row>
    <row r="8759" spans="1:14" ht="15.75" customHeight="1">
      <c r="A8759" s="2"/>
      <c r="B8759" s="2"/>
      <c r="C8759" s="2"/>
      <c r="G8759" s="13"/>
      <c r="I8759" s="13"/>
      <c r="J8759" s="13"/>
      <c r="K8759" s="13"/>
      <c r="M8759" s="13"/>
      <c r="N8759" s="13"/>
    </row>
    <row r="8760" spans="1:14" ht="15.75" customHeight="1">
      <c r="A8760" s="2"/>
      <c r="B8760" s="2"/>
      <c r="C8760" s="2"/>
      <c r="G8760" s="13"/>
      <c r="I8760" s="13"/>
      <c r="J8760" s="13"/>
      <c r="K8760" s="13"/>
      <c r="M8760" s="13"/>
      <c r="N8760" s="13"/>
    </row>
    <row r="8761" spans="1:14" ht="15.75" customHeight="1">
      <c r="A8761" s="2"/>
      <c r="B8761" s="2"/>
      <c r="C8761" s="2"/>
      <c r="G8761" s="13"/>
      <c r="I8761" s="13"/>
      <c r="J8761" s="13"/>
      <c r="K8761" s="13"/>
      <c r="M8761" s="13"/>
      <c r="N8761" s="13"/>
    </row>
    <row r="8762" spans="1:14" ht="15.75" customHeight="1">
      <c r="A8762" s="2"/>
      <c r="B8762" s="2"/>
      <c r="C8762" s="2"/>
      <c r="G8762" s="13"/>
      <c r="I8762" s="13"/>
      <c r="J8762" s="13"/>
      <c r="K8762" s="13"/>
      <c r="M8762" s="13"/>
      <c r="N8762" s="13"/>
    </row>
    <row r="8763" spans="1:14" ht="15.75" customHeight="1">
      <c r="A8763" s="2"/>
      <c r="B8763" s="2"/>
      <c r="C8763" s="2"/>
      <c r="G8763" s="13"/>
      <c r="I8763" s="13"/>
      <c r="J8763" s="13"/>
      <c r="K8763" s="13"/>
      <c r="M8763" s="13"/>
      <c r="N8763" s="13"/>
    </row>
    <row r="8764" spans="1:14" ht="15.75" customHeight="1">
      <c r="A8764" s="2"/>
      <c r="B8764" s="2"/>
      <c r="C8764" s="2"/>
      <c r="G8764" s="13"/>
      <c r="I8764" s="13"/>
      <c r="J8764" s="13"/>
      <c r="K8764" s="13"/>
      <c r="M8764" s="13"/>
      <c r="N8764" s="13"/>
    </row>
    <row r="8765" spans="1:14" ht="15.75" customHeight="1">
      <c r="A8765" s="2"/>
      <c r="B8765" s="2"/>
      <c r="C8765" s="2"/>
      <c r="G8765" s="13"/>
      <c r="I8765" s="13"/>
      <c r="J8765" s="13"/>
      <c r="K8765" s="13"/>
      <c r="M8765" s="13"/>
      <c r="N8765" s="13"/>
    </row>
    <row r="8766" spans="1:14" ht="15.75" customHeight="1">
      <c r="A8766" s="2"/>
      <c r="B8766" s="2"/>
      <c r="C8766" s="2"/>
      <c r="G8766" s="13"/>
      <c r="I8766" s="13"/>
      <c r="J8766" s="13"/>
      <c r="K8766" s="13"/>
      <c r="M8766" s="13"/>
      <c r="N8766" s="13"/>
    </row>
    <row r="8767" spans="1:14" ht="15.75" customHeight="1">
      <c r="A8767" s="2"/>
      <c r="B8767" s="2"/>
      <c r="C8767" s="2"/>
      <c r="G8767" s="13"/>
      <c r="I8767" s="13"/>
      <c r="J8767" s="13"/>
      <c r="K8767" s="13"/>
      <c r="M8767" s="13"/>
      <c r="N8767" s="13"/>
    </row>
    <row r="8768" spans="1:14" ht="15.75" customHeight="1">
      <c r="A8768" s="2"/>
      <c r="B8768" s="2"/>
      <c r="C8768" s="2"/>
      <c r="G8768" s="13"/>
      <c r="I8768" s="13"/>
      <c r="J8768" s="13"/>
      <c r="K8768" s="13"/>
      <c r="M8768" s="13"/>
      <c r="N8768" s="13"/>
    </row>
    <row r="8769" spans="1:14" ht="15.75" customHeight="1">
      <c r="A8769" s="2"/>
      <c r="B8769" s="2"/>
      <c r="C8769" s="2"/>
      <c r="G8769" s="13"/>
      <c r="I8769" s="13"/>
      <c r="J8769" s="13"/>
      <c r="K8769" s="13"/>
      <c r="M8769" s="13"/>
      <c r="N8769" s="13"/>
    </row>
    <row r="8770" spans="1:14" ht="15.75" customHeight="1">
      <c r="A8770" s="2"/>
      <c r="B8770" s="2"/>
      <c r="C8770" s="2"/>
      <c r="G8770" s="13"/>
      <c r="I8770" s="13"/>
      <c r="J8770" s="13"/>
      <c r="K8770" s="13"/>
      <c r="M8770" s="13"/>
      <c r="N8770" s="13"/>
    </row>
    <row r="8771" spans="1:14" ht="15.75" customHeight="1">
      <c r="A8771" s="2"/>
      <c r="B8771" s="2"/>
      <c r="C8771" s="2"/>
      <c r="G8771" s="13"/>
      <c r="I8771" s="13"/>
      <c r="J8771" s="13"/>
      <c r="K8771" s="13"/>
      <c r="M8771" s="13"/>
      <c r="N8771" s="13"/>
    </row>
    <row r="8772" spans="1:14" ht="15.75" customHeight="1">
      <c r="A8772" s="2"/>
      <c r="B8772" s="2"/>
      <c r="C8772" s="2"/>
      <c r="G8772" s="13"/>
      <c r="I8772" s="13"/>
      <c r="J8772" s="13"/>
      <c r="K8772" s="13"/>
      <c r="M8772" s="13"/>
      <c r="N8772" s="13"/>
    </row>
    <row r="8773" spans="1:14" ht="15.75" customHeight="1">
      <c r="A8773" s="2"/>
      <c r="B8773" s="2"/>
      <c r="C8773" s="2"/>
      <c r="G8773" s="13"/>
      <c r="I8773" s="13"/>
      <c r="J8773" s="13"/>
      <c r="K8773" s="13"/>
      <c r="M8773" s="13"/>
      <c r="N8773" s="13"/>
    </row>
    <row r="8774" spans="1:14" ht="15.75" customHeight="1">
      <c r="A8774" s="2"/>
      <c r="B8774" s="2"/>
      <c r="C8774" s="2"/>
      <c r="G8774" s="13"/>
      <c r="I8774" s="13"/>
      <c r="J8774" s="13"/>
      <c r="K8774" s="13"/>
      <c r="M8774" s="13"/>
      <c r="N8774" s="13"/>
    </row>
    <row r="8775" spans="1:14" ht="15.75" customHeight="1">
      <c r="A8775" s="2"/>
      <c r="B8775" s="2"/>
      <c r="C8775" s="2"/>
      <c r="G8775" s="13"/>
      <c r="I8775" s="13"/>
      <c r="J8775" s="13"/>
      <c r="K8775" s="13"/>
      <c r="M8775" s="13"/>
      <c r="N8775" s="13"/>
    </row>
    <row r="8776" spans="1:14" ht="15.75" customHeight="1">
      <c r="A8776" s="2"/>
      <c r="B8776" s="2"/>
      <c r="C8776" s="2"/>
      <c r="G8776" s="13"/>
      <c r="I8776" s="13"/>
      <c r="J8776" s="13"/>
      <c r="K8776" s="13"/>
      <c r="M8776" s="13"/>
      <c r="N8776" s="13"/>
    </row>
    <row r="8777" spans="1:14" ht="15.75" customHeight="1">
      <c r="A8777" s="2"/>
      <c r="B8777" s="2"/>
      <c r="C8777" s="2"/>
      <c r="G8777" s="13"/>
      <c r="I8777" s="13"/>
      <c r="J8777" s="13"/>
      <c r="K8777" s="13"/>
      <c r="M8777" s="13"/>
      <c r="N8777" s="13"/>
    </row>
    <row r="8778" spans="1:14" ht="15.75" customHeight="1">
      <c r="A8778" s="2"/>
      <c r="B8778" s="2"/>
      <c r="C8778" s="2"/>
      <c r="G8778" s="13"/>
      <c r="I8778" s="13"/>
      <c r="J8778" s="13"/>
      <c r="K8778" s="13"/>
      <c r="M8778" s="13"/>
      <c r="N8778" s="13"/>
    </row>
    <row r="8779" spans="1:14" ht="15.75" customHeight="1">
      <c r="A8779" s="2"/>
      <c r="B8779" s="2"/>
      <c r="C8779" s="2"/>
      <c r="G8779" s="13"/>
      <c r="I8779" s="13"/>
      <c r="J8779" s="13"/>
      <c r="K8779" s="13"/>
      <c r="M8779" s="13"/>
      <c r="N8779" s="13"/>
    </row>
    <row r="8780" spans="1:14" ht="15.75" customHeight="1">
      <c r="A8780" s="2"/>
      <c r="B8780" s="2"/>
      <c r="C8780" s="2"/>
      <c r="G8780" s="13"/>
      <c r="I8780" s="13"/>
      <c r="J8780" s="13"/>
      <c r="K8780" s="13"/>
      <c r="M8780" s="13"/>
      <c r="N8780" s="13"/>
    </row>
    <row r="8781" spans="1:14" ht="15.75" customHeight="1">
      <c r="A8781" s="2"/>
      <c r="B8781" s="2"/>
      <c r="C8781" s="2"/>
      <c r="G8781" s="13"/>
      <c r="I8781" s="13"/>
      <c r="J8781" s="13"/>
      <c r="K8781" s="13"/>
      <c r="M8781" s="13"/>
      <c r="N8781" s="13"/>
    </row>
    <row r="8782" spans="1:14" ht="15.75" customHeight="1">
      <c r="A8782" s="2"/>
      <c r="B8782" s="2"/>
      <c r="C8782" s="2"/>
      <c r="G8782" s="13"/>
      <c r="I8782" s="13"/>
      <c r="J8782" s="13"/>
      <c r="K8782" s="13"/>
      <c r="M8782" s="13"/>
      <c r="N8782" s="13"/>
    </row>
    <row r="8783" spans="1:14" ht="15.75" customHeight="1">
      <c r="A8783" s="2"/>
      <c r="B8783" s="2"/>
      <c r="C8783" s="2"/>
      <c r="G8783" s="13"/>
      <c r="I8783" s="13"/>
      <c r="J8783" s="13"/>
      <c r="K8783" s="13"/>
      <c r="M8783" s="13"/>
      <c r="N8783" s="13"/>
    </row>
    <row r="8784" spans="1:14" ht="15.75" customHeight="1">
      <c r="A8784" s="2"/>
      <c r="B8784" s="2"/>
      <c r="C8784" s="2"/>
      <c r="G8784" s="13"/>
      <c r="I8784" s="13"/>
      <c r="J8784" s="13"/>
      <c r="K8784" s="13"/>
      <c r="M8784" s="13"/>
      <c r="N8784" s="13"/>
    </row>
    <row r="8785" spans="1:14" ht="15.75" customHeight="1">
      <c r="A8785" s="2"/>
      <c r="B8785" s="2"/>
      <c r="C8785" s="2"/>
      <c r="G8785" s="13"/>
      <c r="I8785" s="13"/>
      <c r="J8785" s="13"/>
      <c r="K8785" s="13"/>
      <c r="M8785" s="13"/>
      <c r="N8785" s="13"/>
    </row>
    <row r="8786" spans="1:14" ht="15.75" customHeight="1">
      <c r="A8786" s="2"/>
      <c r="B8786" s="2"/>
      <c r="C8786" s="2"/>
      <c r="G8786" s="13"/>
      <c r="I8786" s="13"/>
      <c r="J8786" s="13"/>
      <c r="K8786" s="13"/>
      <c r="M8786" s="13"/>
      <c r="N8786" s="13"/>
    </row>
    <row r="8787" spans="1:14" ht="15.75" customHeight="1">
      <c r="A8787" s="2"/>
      <c r="B8787" s="2"/>
      <c r="C8787" s="2"/>
      <c r="G8787" s="13"/>
      <c r="I8787" s="13"/>
      <c r="J8787" s="13"/>
      <c r="K8787" s="13"/>
      <c r="M8787" s="13"/>
      <c r="N8787" s="13"/>
    </row>
    <row r="8788" spans="1:14" ht="15.75" customHeight="1">
      <c r="A8788" s="2"/>
      <c r="B8788" s="2"/>
      <c r="C8788" s="2"/>
      <c r="G8788" s="13"/>
      <c r="I8788" s="13"/>
      <c r="J8788" s="13"/>
      <c r="K8788" s="13"/>
      <c r="M8788" s="13"/>
      <c r="N8788" s="13"/>
    </row>
    <row r="8789" spans="1:14" ht="15.75" customHeight="1">
      <c r="A8789" s="2"/>
      <c r="B8789" s="2"/>
      <c r="C8789" s="2"/>
      <c r="G8789" s="13"/>
      <c r="I8789" s="13"/>
      <c r="J8789" s="13"/>
      <c r="K8789" s="13"/>
      <c r="M8789" s="13"/>
      <c r="N8789" s="13"/>
    </row>
    <row r="8790" spans="1:14" ht="15.75" customHeight="1">
      <c r="A8790" s="2"/>
      <c r="B8790" s="2"/>
      <c r="C8790" s="2"/>
      <c r="G8790" s="13"/>
      <c r="I8790" s="13"/>
      <c r="J8790" s="13"/>
      <c r="K8790" s="13"/>
      <c r="M8790" s="13"/>
      <c r="N8790" s="13"/>
    </row>
    <row r="8791" spans="1:14" ht="15.75" customHeight="1">
      <c r="A8791" s="2"/>
      <c r="B8791" s="2"/>
      <c r="C8791" s="2"/>
      <c r="G8791" s="13"/>
      <c r="I8791" s="13"/>
      <c r="J8791" s="13"/>
      <c r="K8791" s="13"/>
      <c r="M8791" s="13"/>
      <c r="N8791" s="13"/>
    </row>
    <row r="8792" spans="1:14" ht="15.75" customHeight="1">
      <c r="A8792" s="2"/>
      <c r="B8792" s="2"/>
      <c r="C8792" s="2"/>
      <c r="G8792" s="13"/>
      <c r="I8792" s="13"/>
      <c r="J8792" s="13"/>
      <c r="K8792" s="13"/>
      <c r="M8792" s="13"/>
      <c r="N8792" s="13"/>
    </row>
    <row r="8793" spans="1:14" ht="15.75" customHeight="1">
      <c r="A8793" s="2"/>
      <c r="B8793" s="2"/>
      <c r="C8793" s="2"/>
      <c r="G8793" s="13"/>
      <c r="I8793" s="13"/>
      <c r="J8793" s="13"/>
      <c r="K8793" s="13"/>
      <c r="M8793" s="13"/>
      <c r="N8793" s="13"/>
    </row>
    <row r="8794" spans="1:14" ht="15.75" customHeight="1">
      <c r="A8794" s="2"/>
      <c r="B8794" s="2"/>
      <c r="C8794" s="2"/>
      <c r="G8794" s="13"/>
      <c r="I8794" s="13"/>
      <c r="J8794" s="13"/>
      <c r="K8794" s="13"/>
      <c r="M8794" s="13"/>
      <c r="N8794" s="13"/>
    </row>
    <row r="8795" spans="1:14" ht="15.75" customHeight="1">
      <c r="A8795" s="2"/>
      <c r="B8795" s="2"/>
      <c r="C8795" s="2"/>
      <c r="G8795" s="13"/>
      <c r="I8795" s="13"/>
      <c r="J8795" s="13"/>
      <c r="K8795" s="13"/>
      <c r="M8795" s="13"/>
      <c r="N8795" s="13"/>
    </row>
    <row r="8796" spans="1:14" ht="15.75" customHeight="1">
      <c r="A8796" s="2"/>
      <c r="B8796" s="2"/>
      <c r="C8796" s="2"/>
      <c r="G8796" s="13"/>
      <c r="I8796" s="13"/>
      <c r="J8796" s="13"/>
      <c r="K8796" s="13"/>
      <c r="M8796" s="13"/>
      <c r="N8796" s="13"/>
    </row>
    <row r="8797" spans="1:14" ht="15.75" customHeight="1">
      <c r="A8797" s="2"/>
      <c r="B8797" s="2"/>
      <c r="C8797" s="2"/>
      <c r="G8797" s="13"/>
      <c r="I8797" s="13"/>
      <c r="J8797" s="13"/>
      <c r="K8797" s="13"/>
      <c r="M8797" s="13"/>
      <c r="N8797" s="13"/>
    </row>
    <row r="8798" spans="1:14" ht="15.75" customHeight="1">
      <c r="A8798" s="2"/>
      <c r="B8798" s="2"/>
      <c r="C8798" s="2"/>
      <c r="G8798" s="13"/>
      <c r="I8798" s="13"/>
      <c r="J8798" s="13"/>
      <c r="K8798" s="13"/>
      <c r="M8798" s="13"/>
      <c r="N8798" s="13"/>
    </row>
    <row r="8799" spans="1:14" ht="15.75" customHeight="1">
      <c r="A8799" s="2"/>
      <c r="B8799" s="2"/>
      <c r="C8799" s="2"/>
      <c r="G8799" s="13"/>
      <c r="I8799" s="13"/>
      <c r="J8799" s="13"/>
      <c r="K8799" s="13"/>
      <c r="M8799" s="13"/>
      <c r="N8799" s="13"/>
    </row>
    <row r="8800" spans="1:14" ht="15.75" customHeight="1">
      <c r="A8800" s="2"/>
      <c r="B8800" s="2"/>
      <c r="C8800" s="2"/>
      <c r="G8800" s="13"/>
      <c r="I8800" s="13"/>
      <c r="J8800" s="13"/>
      <c r="K8800" s="13"/>
      <c r="M8800" s="13"/>
      <c r="N8800" s="13"/>
    </row>
    <row r="8801" spans="1:14" ht="15.75" customHeight="1">
      <c r="A8801" s="2"/>
      <c r="B8801" s="2"/>
      <c r="C8801" s="2"/>
      <c r="G8801" s="13"/>
      <c r="I8801" s="13"/>
      <c r="J8801" s="13"/>
      <c r="K8801" s="13"/>
      <c r="M8801" s="13"/>
      <c r="N8801" s="13"/>
    </row>
    <row r="8802" spans="1:14" ht="15.75" customHeight="1">
      <c r="A8802" s="2"/>
      <c r="B8802" s="2"/>
      <c r="C8802" s="2"/>
      <c r="G8802" s="13"/>
      <c r="I8802" s="13"/>
      <c r="J8802" s="13"/>
      <c r="K8802" s="13"/>
      <c r="M8802" s="13"/>
      <c r="N8802" s="13"/>
    </row>
    <row r="8803" spans="1:14" ht="15.75" customHeight="1">
      <c r="A8803" s="2"/>
      <c r="B8803" s="2"/>
      <c r="C8803" s="2"/>
      <c r="G8803" s="13"/>
      <c r="I8803" s="13"/>
      <c r="J8803" s="13"/>
      <c r="K8803" s="13"/>
      <c r="M8803" s="13"/>
      <c r="N8803" s="13"/>
    </row>
    <row r="8804" spans="1:14" ht="15.75" customHeight="1">
      <c r="A8804" s="2"/>
      <c r="B8804" s="2"/>
      <c r="C8804" s="2"/>
      <c r="G8804" s="13"/>
      <c r="I8804" s="13"/>
      <c r="J8804" s="13"/>
      <c r="K8804" s="13"/>
      <c r="M8804" s="13"/>
      <c r="N8804" s="13"/>
    </row>
    <row r="8805" spans="1:14" ht="15.75" customHeight="1">
      <c r="A8805" s="2"/>
      <c r="B8805" s="2"/>
      <c r="C8805" s="2"/>
      <c r="G8805" s="13"/>
      <c r="I8805" s="13"/>
      <c r="J8805" s="13"/>
      <c r="K8805" s="13"/>
      <c r="M8805" s="13"/>
      <c r="N8805" s="13"/>
    </row>
    <row r="8806" spans="1:14" ht="15.75" customHeight="1">
      <c r="A8806" s="2"/>
      <c r="B8806" s="2"/>
      <c r="C8806" s="2"/>
      <c r="G8806" s="13"/>
      <c r="I8806" s="13"/>
      <c r="J8806" s="13"/>
      <c r="K8806" s="13"/>
      <c r="M8806" s="13"/>
      <c r="N8806" s="13"/>
    </row>
    <row r="8807" spans="1:14" ht="15.75" customHeight="1">
      <c r="A8807" s="2"/>
      <c r="B8807" s="2"/>
      <c r="C8807" s="2"/>
      <c r="G8807" s="13"/>
      <c r="I8807" s="13"/>
      <c r="J8807" s="13"/>
      <c r="K8807" s="13"/>
      <c r="M8807" s="13"/>
      <c r="N8807" s="13"/>
    </row>
    <row r="8808" spans="1:14" ht="15.75" customHeight="1">
      <c r="A8808" s="2"/>
      <c r="B8808" s="2"/>
      <c r="C8808" s="2"/>
      <c r="G8808" s="13"/>
      <c r="I8808" s="13"/>
      <c r="J8808" s="13"/>
      <c r="K8808" s="13"/>
      <c r="M8808" s="13"/>
      <c r="N8808" s="13"/>
    </row>
    <row r="8809" spans="1:14" ht="15.75" customHeight="1">
      <c r="A8809" s="2"/>
      <c r="B8809" s="2"/>
      <c r="C8809" s="2"/>
      <c r="G8809" s="13"/>
      <c r="I8809" s="13"/>
      <c r="J8809" s="13"/>
      <c r="K8809" s="13"/>
      <c r="M8809" s="13"/>
      <c r="N8809" s="13"/>
    </row>
    <row r="8810" spans="1:14" ht="15.75" customHeight="1">
      <c r="A8810" s="2"/>
      <c r="B8810" s="2"/>
      <c r="C8810" s="2"/>
      <c r="G8810" s="13"/>
      <c r="I8810" s="13"/>
      <c r="J8810" s="13"/>
      <c r="K8810" s="13"/>
      <c r="M8810" s="13"/>
      <c r="N8810" s="13"/>
    </row>
    <row r="8811" spans="1:14" ht="15.75" customHeight="1">
      <c r="A8811" s="2"/>
      <c r="B8811" s="2"/>
      <c r="C8811" s="2"/>
      <c r="G8811" s="13"/>
      <c r="I8811" s="13"/>
      <c r="J8811" s="13"/>
      <c r="K8811" s="13"/>
      <c r="M8811" s="13"/>
      <c r="N8811" s="13"/>
    </row>
    <row r="8812" spans="1:14" ht="15.75" customHeight="1">
      <c r="A8812" s="2"/>
      <c r="B8812" s="2"/>
      <c r="C8812" s="2"/>
      <c r="G8812" s="13"/>
      <c r="I8812" s="13"/>
      <c r="J8812" s="13"/>
      <c r="K8812" s="13"/>
      <c r="M8812" s="13"/>
      <c r="N8812" s="13"/>
    </row>
    <row r="8813" spans="1:14" ht="15.75" customHeight="1">
      <c r="A8813" s="2"/>
      <c r="B8813" s="2"/>
      <c r="C8813" s="2"/>
      <c r="G8813" s="13"/>
      <c r="I8813" s="13"/>
      <c r="J8813" s="13"/>
      <c r="K8813" s="13"/>
      <c r="M8813" s="13"/>
      <c r="N8813" s="13"/>
    </row>
    <row r="8814" spans="1:14" ht="15.75" customHeight="1">
      <c r="A8814" s="2"/>
      <c r="B8814" s="2"/>
      <c r="C8814" s="2"/>
      <c r="G8814" s="13"/>
      <c r="I8814" s="13"/>
      <c r="J8814" s="13"/>
      <c r="K8814" s="13"/>
      <c r="M8814" s="13"/>
      <c r="N8814" s="13"/>
    </row>
    <row r="8815" spans="1:14" ht="15.75" customHeight="1">
      <c r="A8815" s="2"/>
      <c r="B8815" s="2"/>
      <c r="C8815" s="2"/>
      <c r="G8815" s="13"/>
      <c r="I8815" s="13"/>
      <c r="J8815" s="13"/>
      <c r="K8815" s="13"/>
      <c r="M8815" s="13"/>
      <c r="N8815" s="13"/>
    </row>
    <row r="8816" spans="1:14" ht="15.75" customHeight="1">
      <c r="A8816" s="2"/>
      <c r="B8816" s="2"/>
      <c r="C8816" s="2"/>
      <c r="G8816" s="13"/>
      <c r="I8816" s="13"/>
      <c r="J8816" s="13"/>
      <c r="K8816" s="13"/>
      <c r="M8816" s="13"/>
      <c r="N8816" s="13"/>
    </row>
    <row r="8817" spans="1:14" ht="15.75" customHeight="1">
      <c r="A8817" s="2"/>
      <c r="B8817" s="2"/>
      <c r="C8817" s="2"/>
      <c r="G8817" s="13"/>
      <c r="I8817" s="13"/>
      <c r="J8817" s="13"/>
      <c r="K8817" s="13"/>
      <c r="M8817" s="13"/>
      <c r="N8817" s="13"/>
    </row>
    <row r="8818" spans="1:14" ht="15.75" customHeight="1">
      <c r="A8818" s="2"/>
      <c r="B8818" s="2"/>
      <c r="C8818" s="2"/>
      <c r="G8818" s="13"/>
      <c r="I8818" s="13"/>
      <c r="J8818" s="13"/>
      <c r="K8818" s="13"/>
      <c r="M8818" s="13"/>
      <c r="N8818" s="13"/>
    </row>
    <row r="8819" spans="1:14" ht="15.75" customHeight="1">
      <c r="A8819" s="2"/>
      <c r="B8819" s="2"/>
      <c r="C8819" s="2"/>
      <c r="G8819" s="13"/>
      <c r="I8819" s="13"/>
      <c r="J8819" s="13"/>
      <c r="K8819" s="13"/>
      <c r="M8819" s="13"/>
      <c r="N8819" s="13"/>
    </row>
    <row r="8820" spans="1:14" ht="15.75" customHeight="1">
      <c r="A8820" s="2"/>
      <c r="B8820" s="2"/>
      <c r="C8820" s="2"/>
      <c r="G8820" s="13"/>
      <c r="I8820" s="13"/>
      <c r="J8820" s="13"/>
      <c r="K8820" s="13"/>
      <c r="M8820" s="13"/>
      <c r="N8820" s="13"/>
    </row>
    <row r="8821" spans="1:14" ht="15.75" customHeight="1">
      <c r="A8821" s="2"/>
      <c r="B8821" s="2"/>
      <c r="C8821" s="2"/>
      <c r="G8821" s="13"/>
      <c r="I8821" s="13"/>
      <c r="J8821" s="13"/>
      <c r="K8821" s="13"/>
      <c r="M8821" s="13"/>
      <c r="N8821" s="13"/>
    </row>
    <row r="8822" spans="1:14" ht="15.75" customHeight="1">
      <c r="A8822" s="2"/>
      <c r="B8822" s="2"/>
      <c r="C8822" s="2"/>
      <c r="G8822" s="13"/>
      <c r="I8822" s="13"/>
      <c r="J8822" s="13"/>
      <c r="K8822" s="13"/>
      <c r="M8822" s="13"/>
      <c r="N8822" s="13"/>
    </row>
    <row r="8823" spans="1:14" ht="15.75" customHeight="1">
      <c r="A8823" s="2"/>
      <c r="B8823" s="2"/>
      <c r="C8823" s="2"/>
      <c r="G8823" s="13"/>
      <c r="I8823" s="13"/>
      <c r="J8823" s="13"/>
      <c r="K8823" s="13"/>
      <c r="M8823" s="13"/>
      <c r="N8823" s="13"/>
    </row>
    <row r="8824" spans="1:14" ht="15.75" customHeight="1">
      <c r="A8824" s="2"/>
      <c r="B8824" s="2"/>
      <c r="C8824" s="2"/>
      <c r="G8824" s="13"/>
      <c r="I8824" s="13"/>
      <c r="J8824" s="13"/>
      <c r="K8824" s="13"/>
      <c r="M8824" s="13"/>
      <c r="N8824" s="13"/>
    </row>
    <row r="8825" spans="1:14" ht="15.75" customHeight="1">
      <c r="A8825" s="2"/>
      <c r="B8825" s="2"/>
      <c r="C8825" s="2"/>
      <c r="G8825" s="13"/>
      <c r="I8825" s="13"/>
      <c r="J8825" s="13"/>
      <c r="K8825" s="13"/>
      <c r="M8825" s="13"/>
      <c r="N8825" s="13"/>
    </row>
    <row r="8826" spans="1:14" ht="15.75" customHeight="1">
      <c r="A8826" s="2"/>
      <c r="B8826" s="2"/>
      <c r="C8826" s="2"/>
      <c r="G8826" s="13"/>
      <c r="I8826" s="13"/>
      <c r="J8826" s="13"/>
      <c r="K8826" s="13"/>
      <c r="M8826" s="13"/>
      <c r="N8826" s="13"/>
    </row>
    <row r="8827" spans="1:14" ht="15.75" customHeight="1">
      <c r="A8827" s="2"/>
      <c r="B8827" s="2"/>
      <c r="C8827" s="2"/>
      <c r="G8827" s="13"/>
      <c r="I8827" s="13"/>
      <c r="J8827" s="13"/>
      <c r="K8827" s="13"/>
      <c r="M8827" s="13"/>
      <c r="N8827" s="13"/>
    </row>
    <row r="8828" spans="1:14" ht="15.75" customHeight="1">
      <c r="A8828" s="2"/>
      <c r="B8828" s="2"/>
      <c r="C8828" s="2"/>
      <c r="G8828" s="13"/>
      <c r="I8828" s="13"/>
      <c r="J8828" s="13"/>
      <c r="K8828" s="13"/>
      <c r="M8828" s="13"/>
      <c r="N8828" s="13"/>
    </row>
    <row r="8829" spans="1:14" ht="15.75" customHeight="1">
      <c r="A8829" s="2"/>
      <c r="B8829" s="2"/>
      <c r="C8829" s="2"/>
      <c r="G8829" s="13"/>
      <c r="I8829" s="13"/>
      <c r="J8829" s="13"/>
      <c r="K8829" s="13"/>
      <c r="M8829" s="13"/>
      <c r="N8829" s="13"/>
    </row>
    <row r="8830" spans="1:14" ht="15.75" customHeight="1">
      <c r="A8830" s="2"/>
      <c r="B8830" s="2"/>
      <c r="C8830" s="2"/>
      <c r="G8830" s="13"/>
      <c r="I8830" s="13"/>
      <c r="J8830" s="13"/>
      <c r="K8830" s="13"/>
      <c r="M8830" s="13"/>
      <c r="N8830" s="13"/>
    </row>
    <row r="8831" spans="1:14" ht="15.75" customHeight="1">
      <c r="A8831" s="2"/>
      <c r="B8831" s="2"/>
      <c r="C8831" s="2"/>
      <c r="G8831" s="13"/>
      <c r="I8831" s="13"/>
      <c r="J8831" s="13"/>
      <c r="K8831" s="13"/>
      <c r="M8831" s="13"/>
      <c r="N8831" s="13"/>
    </row>
    <row r="8832" spans="1:14" ht="15.75" customHeight="1">
      <c r="A8832" s="2"/>
      <c r="B8832" s="2"/>
      <c r="C8832" s="2"/>
      <c r="G8832" s="13"/>
      <c r="I8832" s="13"/>
      <c r="J8832" s="13"/>
      <c r="K8832" s="13"/>
      <c r="M8832" s="13"/>
      <c r="N8832" s="13"/>
    </row>
    <row r="8833" spans="1:14" ht="15.75" customHeight="1">
      <c r="A8833" s="2"/>
      <c r="B8833" s="2"/>
      <c r="C8833" s="2"/>
      <c r="G8833" s="13"/>
      <c r="I8833" s="13"/>
      <c r="J8833" s="13"/>
      <c r="K8833" s="13"/>
      <c r="M8833" s="13"/>
      <c r="N8833" s="13"/>
    </row>
    <row r="8834" spans="1:14" ht="15.75" customHeight="1">
      <c r="A8834" s="2"/>
      <c r="B8834" s="2"/>
      <c r="C8834" s="2"/>
      <c r="G8834" s="13"/>
      <c r="I8834" s="13"/>
      <c r="J8834" s="13"/>
      <c r="K8834" s="13"/>
      <c r="M8834" s="13"/>
      <c r="N8834" s="13"/>
    </row>
    <row r="8835" spans="1:14" ht="15.75" customHeight="1">
      <c r="A8835" s="2"/>
      <c r="B8835" s="2"/>
      <c r="C8835" s="2"/>
      <c r="G8835" s="13"/>
      <c r="I8835" s="13"/>
      <c r="J8835" s="13"/>
      <c r="K8835" s="13"/>
      <c r="M8835" s="13"/>
      <c r="N8835" s="13"/>
    </row>
    <row r="8836" spans="1:14" ht="15.75" customHeight="1">
      <c r="A8836" s="2"/>
      <c r="B8836" s="2"/>
      <c r="C8836" s="2"/>
      <c r="G8836" s="13"/>
      <c r="I8836" s="13"/>
      <c r="J8836" s="13"/>
      <c r="K8836" s="13"/>
      <c r="M8836" s="13"/>
      <c r="N8836" s="13"/>
    </row>
    <row r="8837" spans="1:14" ht="15.75" customHeight="1">
      <c r="A8837" s="2"/>
      <c r="B8837" s="2"/>
      <c r="C8837" s="2"/>
      <c r="G8837" s="13"/>
      <c r="I8837" s="13"/>
      <c r="J8837" s="13"/>
      <c r="K8837" s="13"/>
      <c r="M8837" s="13"/>
      <c r="N8837" s="13"/>
    </row>
    <row r="8838" spans="1:14" ht="15.75" customHeight="1">
      <c r="A8838" s="2"/>
      <c r="B8838" s="2"/>
      <c r="C8838" s="2"/>
      <c r="G8838" s="13"/>
      <c r="I8838" s="13"/>
      <c r="J8838" s="13"/>
      <c r="K8838" s="13"/>
      <c r="M8838" s="13"/>
      <c r="N8838" s="13"/>
    </row>
    <row r="8839" spans="1:14" ht="15.75" customHeight="1">
      <c r="A8839" s="2"/>
      <c r="B8839" s="2"/>
      <c r="C8839" s="2"/>
      <c r="G8839" s="13"/>
      <c r="I8839" s="13"/>
      <c r="J8839" s="13"/>
      <c r="K8839" s="13"/>
      <c r="M8839" s="13"/>
      <c r="N8839" s="13"/>
    </row>
    <row r="8840" spans="1:14" ht="15.75" customHeight="1">
      <c r="A8840" s="2"/>
      <c r="B8840" s="2"/>
      <c r="C8840" s="2"/>
      <c r="G8840" s="13"/>
      <c r="I8840" s="13"/>
      <c r="J8840" s="13"/>
      <c r="K8840" s="13"/>
      <c r="M8840" s="13"/>
      <c r="N8840" s="13"/>
    </row>
    <row r="8841" spans="1:14" ht="15.75" customHeight="1">
      <c r="A8841" s="2"/>
      <c r="B8841" s="2"/>
      <c r="C8841" s="2"/>
      <c r="G8841" s="13"/>
      <c r="I8841" s="13"/>
      <c r="J8841" s="13"/>
      <c r="K8841" s="13"/>
      <c r="M8841" s="13"/>
      <c r="N8841" s="13"/>
    </row>
    <row r="8842" spans="1:14" ht="15.75" customHeight="1">
      <c r="A8842" s="2"/>
      <c r="B8842" s="2"/>
      <c r="C8842" s="2"/>
      <c r="G8842" s="13"/>
      <c r="I8842" s="13"/>
      <c r="J8842" s="13"/>
      <c r="K8842" s="13"/>
      <c r="M8842" s="13"/>
      <c r="N8842" s="13"/>
    </row>
    <row r="8843" spans="1:14" ht="15.75" customHeight="1">
      <c r="A8843" s="2"/>
      <c r="B8843" s="2"/>
      <c r="C8843" s="2"/>
      <c r="G8843" s="13"/>
      <c r="I8843" s="13"/>
      <c r="J8843" s="13"/>
      <c r="K8843" s="13"/>
      <c r="M8843" s="13"/>
      <c r="N8843" s="13"/>
    </row>
    <row r="8844" spans="1:14" ht="15.75" customHeight="1">
      <c r="A8844" s="2"/>
      <c r="B8844" s="2"/>
      <c r="C8844" s="2"/>
      <c r="G8844" s="13"/>
      <c r="I8844" s="13"/>
      <c r="J8844" s="13"/>
      <c r="K8844" s="13"/>
      <c r="M8844" s="13"/>
      <c r="N8844" s="13"/>
    </row>
    <row r="8845" spans="1:14" ht="15.75" customHeight="1">
      <c r="A8845" s="2"/>
      <c r="B8845" s="2"/>
      <c r="C8845" s="2"/>
      <c r="G8845" s="13"/>
      <c r="I8845" s="13"/>
      <c r="J8845" s="13"/>
      <c r="K8845" s="13"/>
      <c r="M8845" s="13"/>
      <c r="N8845" s="13"/>
    </row>
    <row r="8846" spans="1:14" ht="15.75" customHeight="1">
      <c r="A8846" s="2"/>
      <c r="B8846" s="2"/>
      <c r="C8846" s="2"/>
      <c r="G8846" s="13"/>
      <c r="I8846" s="13"/>
      <c r="J8846" s="13"/>
      <c r="K8846" s="13"/>
      <c r="M8846" s="13"/>
      <c r="N8846" s="13"/>
    </row>
    <row r="8847" spans="1:14" ht="15.75" customHeight="1">
      <c r="A8847" s="2"/>
      <c r="B8847" s="2"/>
      <c r="C8847" s="2"/>
      <c r="G8847" s="13"/>
      <c r="I8847" s="13"/>
      <c r="J8847" s="13"/>
      <c r="K8847" s="13"/>
      <c r="M8847" s="13"/>
      <c r="N8847" s="13"/>
    </row>
    <row r="8848" spans="1:14" ht="15.75" customHeight="1">
      <c r="A8848" s="2"/>
      <c r="B8848" s="2"/>
      <c r="C8848" s="2"/>
      <c r="G8848" s="13"/>
      <c r="I8848" s="13"/>
      <c r="J8848" s="13"/>
      <c r="K8848" s="13"/>
      <c r="M8848" s="13"/>
      <c r="N8848" s="13"/>
    </row>
    <row r="8849" spans="1:14" ht="15.75" customHeight="1">
      <c r="A8849" s="2"/>
      <c r="B8849" s="2"/>
      <c r="C8849" s="2"/>
      <c r="G8849" s="13"/>
      <c r="I8849" s="13"/>
      <c r="J8849" s="13"/>
      <c r="K8849" s="13"/>
      <c r="M8849" s="13"/>
      <c r="N8849" s="13"/>
    </row>
    <row r="8850" spans="1:14" ht="15.75" customHeight="1">
      <c r="A8850" s="2"/>
      <c r="B8850" s="2"/>
      <c r="C8850" s="2"/>
      <c r="G8850" s="13"/>
      <c r="I8850" s="13"/>
      <c r="J8850" s="13"/>
      <c r="K8850" s="13"/>
      <c r="M8850" s="13"/>
      <c r="N8850" s="13"/>
    </row>
    <row r="8851" spans="1:14" ht="15.75" customHeight="1">
      <c r="A8851" s="2"/>
      <c r="B8851" s="2"/>
      <c r="C8851" s="2"/>
      <c r="G8851" s="13"/>
      <c r="I8851" s="13"/>
      <c r="J8851" s="13"/>
      <c r="K8851" s="13"/>
      <c r="M8851" s="13"/>
      <c r="N8851" s="13"/>
    </row>
    <row r="8852" spans="1:14" ht="15.75" customHeight="1">
      <c r="A8852" s="2"/>
      <c r="B8852" s="2"/>
      <c r="C8852" s="2"/>
      <c r="G8852" s="13"/>
      <c r="I8852" s="13"/>
      <c r="J8852" s="13"/>
      <c r="K8852" s="13"/>
      <c r="M8852" s="13"/>
      <c r="N8852" s="13"/>
    </row>
    <row r="8853" spans="1:14" ht="15.75" customHeight="1">
      <c r="A8853" s="2"/>
      <c r="B8853" s="2"/>
      <c r="C8853" s="2"/>
      <c r="G8853" s="13"/>
      <c r="I8853" s="13"/>
      <c r="J8853" s="13"/>
      <c r="K8853" s="13"/>
      <c r="M8853" s="13"/>
      <c r="N8853" s="13"/>
    </row>
    <row r="8854" spans="1:14" ht="15.75" customHeight="1">
      <c r="A8854" s="2"/>
      <c r="B8854" s="2"/>
      <c r="C8854" s="2"/>
      <c r="G8854" s="13"/>
      <c r="I8854" s="13"/>
      <c r="J8854" s="13"/>
      <c r="K8854" s="13"/>
      <c r="M8854" s="13"/>
      <c r="N8854" s="13"/>
    </row>
    <row r="8855" spans="1:14" ht="15.75" customHeight="1">
      <c r="A8855" s="2"/>
      <c r="B8855" s="2"/>
      <c r="C8855" s="2"/>
      <c r="G8855" s="13"/>
      <c r="I8855" s="13"/>
      <c r="J8855" s="13"/>
      <c r="K8855" s="13"/>
      <c r="M8855" s="13"/>
      <c r="N8855" s="13"/>
    </row>
    <row r="8856" spans="1:14" ht="15.75" customHeight="1">
      <c r="A8856" s="2"/>
      <c r="B8856" s="2"/>
      <c r="C8856" s="2"/>
      <c r="G8856" s="13"/>
      <c r="I8856" s="13"/>
      <c r="J8856" s="13"/>
      <c r="K8856" s="13"/>
      <c r="M8856" s="13"/>
      <c r="N8856" s="13"/>
    </row>
    <row r="8857" spans="1:14" ht="15.75" customHeight="1">
      <c r="A8857" s="2"/>
      <c r="B8857" s="2"/>
      <c r="C8857" s="2"/>
      <c r="G8857" s="13"/>
      <c r="I8857" s="13"/>
      <c r="J8857" s="13"/>
      <c r="K8857" s="13"/>
      <c r="M8857" s="13"/>
      <c r="N8857" s="13"/>
    </row>
    <row r="8858" spans="1:14" ht="15.75" customHeight="1">
      <c r="A8858" s="2"/>
      <c r="B8858" s="2"/>
      <c r="C8858" s="2"/>
      <c r="G8858" s="13"/>
      <c r="I8858" s="13"/>
      <c r="J8858" s="13"/>
      <c r="K8858" s="13"/>
      <c r="M8858" s="13"/>
      <c r="N8858" s="13"/>
    </row>
    <row r="8859" spans="1:14" ht="15.75" customHeight="1">
      <c r="A8859" s="2"/>
      <c r="B8859" s="2"/>
      <c r="C8859" s="2"/>
      <c r="G8859" s="13"/>
      <c r="I8859" s="13"/>
      <c r="J8859" s="13"/>
      <c r="K8859" s="13"/>
      <c r="M8859" s="13"/>
      <c r="N8859" s="13"/>
    </row>
    <row r="8860" spans="1:14" ht="15.75" customHeight="1">
      <c r="A8860" s="2"/>
      <c r="B8860" s="2"/>
      <c r="C8860" s="2"/>
      <c r="G8860" s="13"/>
      <c r="I8860" s="13"/>
      <c r="J8860" s="13"/>
      <c r="K8860" s="13"/>
      <c r="M8860" s="13"/>
      <c r="N8860" s="13"/>
    </row>
    <row r="8861" spans="1:14" ht="15.75" customHeight="1">
      <c r="A8861" s="2"/>
      <c r="B8861" s="2"/>
      <c r="C8861" s="2"/>
      <c r="G8861" s="13"/>
      <c r="I8861" s="13"/>
      <c r="J8861" s="13"/>
      <c r="K8861" s="13"/>
      <c r="M8861" s="13"/>
      <c r="N8861" s="13"/>
    </row>
    <row r="8862" spans="1:14" ht="15.75" customHeight="1">
      <c r="A8862" s="2"/>
      <c r="B8862" s="2"/>
      <c r="C8862" s="2"/>
      <c r="G8862" s="13"/>
      <c r="I8862" s="13"/>
      <c r="J8862" s="13"/>
      <c r="K8862" s="13"/>
      <c r="M8862" s="13"/>
      <c r="N8862" s="13"/>
    </row>
    <row r="8863" spans="1:14" ht="15.75" customHeight="1">
      <c r="A8863" s="2"/>
      <c r="B8863" s="2"/>
      <c r="C8863" s="2"/>
      <c r="G8863" s="13"/>
      <c r="I8863" s="13"/>
      <c r="J8863" s="13"/>
      <c r="K8863" s="13"/>
      <c r="M8863" s="13"/>
      <c r="N8863" s="13"/>
    </row>
    <row r="8864" spans="1:14" ht="15.75" customHeight="1">
      <c r="A8864" s="2"/>
      <c r="B8864" s="2"/>
      <c r="C8864" s="2"/>
      <c r="G8864" s="13"/>
      <c r="I8864" s="13"/>
      <c r="J8864" s="13"/>
      <c r="K8864" s="13"/>
      <c r="M8864" s="13"/>
      <c r="N8864" s="13"/>
    </row>
    <row r="8865" spans="1:14" ht="15.75" customHeight="1">
      <c r="A8865" s="2"/>
      <c r="B8865" s="2"/>
      <c r="C8865" s="2"/>
      <c r="G8865" s="13"/>
      <c r="I8865" s="13"/>
      <c r="J8865" s="13"/>
      <c r="K8865" s="13"/>
      <c r="M8865" s="13"/>
      <c r="N8865" s="13"/>
    </row>
    <row r="8866" spans="1:14" ht="15.75" customHeight="1">
      <c r="A8866" s="2"/>
      <c r="B8866" s="2"/>
      <c r="C8866" s="2"/>
      <c r="G8866" s="13"/>
      <c r="I8866" s="13"/>
      <c r="J8866" s="13"/>
      <c r="K8866" s="13"/>
      <c r="M8866" s="13"/>
      <c r="N8866" s="13"/>
    </row>
    <row r="8867" spans="1:14" ht="15.75" customHeight="1">
      <c r="A8867" s="2"/>
      <c r="B8867" s="2"/>
      <c r="C8867" s="2"/>
      <c r="G8867" s="13"/>
      <c r="I8867" s="13"/>
      <c r="J8867" s="13"/>
      <c r="K8867" s="13"/>
      <c r="M8867" s="13"/>
      <c r="N8867" s="13"/>
    </row>
    <row r="8868" spans="1:14" ht="15.75" customHeight="1">
      <c r="A8868" s="2"/>
      <c r="B8868" s="2"/>
      <c r="C8868" s="2"/>
      <c r="G8868" s="13"/>
      <c r="I8868" s="13"/>
      <c r="J8868" s="13"/>
      <c r="K8868" s="13"/>
      <c r="M8868" s="13"/>
      <c r="N8868" s="13"/>
    </row>
    <row r="8869" spans="1:14" ht="15.75" customHeight="1">
      <c r="A8869" s="2"/>
      <c r="B8869" s="2"/>
      <c r="C8869" s="2"/>
      <c r="G8869" s="13"/>
      <c r="I8869" s="13"/>
      <c r="J8869" s="13"/>
      <c r="K8869" s="13"/>
      <c r="M8869" s="13"/>
      <c r="N8869" s="13"/>
    </row>
    <row r="8870" spans="1:14" ht="15.75" customHeight="1">
      <c r="A8870" s="2"/>
      <c r="B8870" s="2"/>
      <c r="C8870" s="2"/>
      <c r="G8870" s="13"/>
      <c r="I8870" s="13"/>
      <c r="J8870" s="13"/>
      <c r="K8870" s="13"/>
      <c r="M8870" s="13"/>
      <c r="N8870" s="13"/>
    </row>
    <row r="8871" spans="1:14" ht="15.75" customHeight="1">
      <c r="A8871" s="2"/>
      <c r="B8871" s="2"/>
      <c r="C8871" s="2"/>
      <c r="G8871" s="13"/>
      <c r="I8871" s="13"/>
      <c r="J8871" s="13"/>
      <c r="K8871" s="13"/>
      <c r="M8871" s="13"/>
      <c r="N8871" s="13"/>
    </row>
    <row r="8872" spans="1:14" ht="15.75" customHeight="1">
      <c r="A8872" s="2"/>
      <c r="B8872" s="2"/>
      <c r="C8872" s="2"/>
      <c r="G8872" s="13"/>
      <c r="I8872" s="13"/>
      <c r="J8872" s="13"/>
      <c r="K8872" s="13"/>
      <c r="M8872" s="13"/>
      <c r="N8872" s="13"/>
    </row>
    <row r="8873" spans="1:14" ht="15.75" customHeight="1">
      <c r="A8873" s="2"/>
      <c r="B8873" s="2"/>
      <c r="C8873" s="2"/>
      <c r="G8873" s="13"/>
      <c r="I8873" s="13"/>
      <c r="J8873" s="13"/>
      <c r="K8873" s="13"/>
      <c r="M8873" s="13"/>
      <c r="N8873" s="13"/>
    </row>
    <row r="8874" spans="1:14" ht="15.75" customHeight="1">
      <c r="A8874" s="2"/>
      <c r="B8874" s="2"/>
      <c r="C8874" s="2"/>
      <c r="G8874" s="13"/>
      <c r="I8874" s="13"/>
      <c r="J8874" s="13"/>
      <c r="K8874" s="13"/>
      <c r="M8874" s="13"/>
      <c r="N8874" s="13"/>
    </row>
    <row r="8875" spans="1:14" ht="15.75" customHeight="1">
      <c r="A8875" s="2"/>
      <c r="B8875" s="2"/>
      <c r="C8875" s="2"/>
      <c r="G8875" s="13"/>
      <c r="I8875" s="13"/>
      <c r="J8875" s="13"/>
      <c r="K8875" s="13"/>
      <c r="M8875" s="13"/>
      <c r="N8875" s="13"/>
    </row>
    <row r="8876" spans="1:14" ht="15.75" customHeight="1">
      <c r="A8876" s="2"/>
      <c r="B8876" s="2"/>
      <c r="C8876" s="2"/>
      <c r="G8876" s="13"/>
      <c r="I8876" s="13"/>
      <c r="J8876" s="13"/>
      <c r="K8876" s="13"/>
      <c r="M8876" s="13"/>
      <c r="N8876" s="13"/>
    </row>
    <row r="8877" spans="1:14" ht="15.75" customHeight="1">
      <c r="A8877" s="2"/>
      <c r="B8877" s="2"/>
      <c r="C8877" s="2"/>
      <c r="G8877" s="13"/>
      <c r="I8877" s="13"/>
      <c r="J8877" s="13"/>
      <c r="K8877" s="13"/>
      <c r="M8877" s="13"/>
      <c r="N8877" s="13"/>
    </row>
    <row r="8878" spans="1:14" ht="15.75" customHeight="1">
      <c r="A8878" s="2"/>
      <c r="B8878" s="2"/>
      <c r="C8878" s="2"/>
      <c r="G8878" s="13"/>
      <c r="I8878" s="13"/>
      <c r="J8878" s="13"/>
      <c r="K8878" s="13"/>
      <c r="M8878" s="13"/>
      <c r="N8878" s="13"/>
    </row>
    <row r="8879" spans="1:14" ht="15.75" customHeight="1">
      <c r="A8879" s="2"/>
      <c r="B8879" s="2"/>
      <c r="C8879" s="2"/>
      <c r="G8879" s="13"/>
      <c r="I8879" s="13"/>
      <c r="J8879" s="13"/>
      <c r="K8879" s="13"/>
      <c r="M8879" s="13"/>
      <c r="N8879" s="13"/>
    </row>
    <row r="8880" spans="1:14" ht="15.75" customHeight="1">
      <c r="A8880" s="2"/>
      <c r="B8880" s="2"/>
      <c r="C8880" s="2"/>
      <c r="G8880" s="13"/>
      <c r="I8880" s="13"/>
      <c r="J8880" s="13"/>
      <c r="K8880" s="13"/>
      <c r="M8880" s="13"/>
      <c r="N8880" s="13"/>
    </row>
    <row r="8881" spans="1:14" ht="15.75" customHeight="1">
      <c r="A8881" s="2"/>
      <c r="B8881" s="2"/>
      <c r="C8881" s="2"/>
      <c r="G8881" s="13"/>
      <c r="I8881" s="13"/>
      <c r="J8881" s="13"/>
      <c r="K8881" s="13"/>
      <c r="M8881" s="13"/>
      <c r="N8881" s="13"/>
    </row>
    <row r="8882" spans="1:14" ht="15.75" customHeight="1">
      <c r="A8882" s="2"/>
      <c r="B8882" s="2"/>
      <c r="C8882" s="2"/>
      <c r="G8882" s="13"/>
      <c r="I8882" s="13"/>
      <c r="J8882" s="13"/>
      <c r="K8882" s="13"/>
      <c r="M8882" s="13"/>
      <c r="N8882" s="13"/>
    </row>
    <row r="8883" spans="1:14" ht="15.75" customHeight="1">
      <c r="A8883" s="2"/>
      <c r="B8883" s="2"/>
      <c r="C8883" s="2"/>
      <c r="G8883" s="13"/>
      <c r="I8883" s="13"/>
      <c r="J8883" s="13"/>
      <c r="K8883" s="13"/>
      <c r="M8883" s="13"/>
      <c r="N8883" s="13"/>
    </row>
    <row r="8884" spans="1:14" ht="15.75" customHeight="1">
      <c r="A8884" s="2"/>
      <c r="B8884" s="2"/>
      <c r="C8884" s="2"/>
      <c r="G8884" s="13"/>
      <c r="I8884" s="13"/>
      <c r="J8884" s="13"/>
      <c r="K8884" s="13"/>
      <c r="M8884" s="13"/>
      <c r="N8884" s="13"/>
    </row>
    <row r="8885" spans="1:14" ht="15.75" customHeight="1">
      <c r="A8885" s="2"/>
      <c r="B8885" s="2"/>
      <c r="C8885" s="2"/>
      <c r="G8885" s="13"/>
      <c r="I8885" s="13"/>
      <c r="J8885" s="13"/>
      <c r="K8885" s="13"/>
      <c r="M8885" s="13"/>
      <c r="N8885" s="13"/>
    </row>
    <row r="8886" spans="1:14" ht="15.75" customHeight="1">
      <c r="A8886" s="2"/>
      <c r="B8886" s="2"/>
      <c r="C8886" s="2"/>
      <c r="G8886" s="13"/>
      <c r="I8886" s="13"/>
      <c r="J8886" s="13"/>
      <c r="K8886" s="13"/>
      <c r="M8886" s="13"/>
      <c r="N8886" s="13"/>
    </row>
    <row r="8887" spans="1:14" ht="15.75" customHeight="1">
      <c r="A8887" s="2"/>
      <c r="B8887" s="2"/>
      <c r="C8887" s="2"/>
      <c r="G8887" s="13"/>
      <c r="I8887" s="13"/>
      <c r="J8887" s="13"/>
      <c r="K8887" s="13"/>
      <c r="M8887" s="13"/>
      <c r="N8887" s="13"/>
    </row>
    <row r="8888" spans="1:14" ht="15.75" customHeight="1">
      <c r="A8888" s="2"/>
      <c r="B8888" s="2"/>
      <c r="C8888" s="2"/>
      <c r="G8888" s="13"/>
      <c r="I8888" s="13"/>
      <c r="J8888" s="13"/>
      <c r="K8888" s="13"/>
      <c r="M8888" s="13"/>
      <c r="N8888" s="13"/>
    </row>
    <row r="8889" spans="1:14" ht="15.75" customHeight="1">
      <c r="A8889" s="2"/>
      <c r="B8889" s="2"/>
      <c r="C8889" s="2"/>
      <c r="G8889" s="13"/>
      <c r="I8889" s="13"/>
      <c r="J8889" s="13"/>
      <c r="K8889" s="13"/>
      <c r="M8889" s="13"/>
      <c r="N8889" s="13"/>
    </row>
    <row r="8890" spans="1:14" ht="15.75" customHeight="1">
      <c r="A8890" s="2"/>
      <c r="B8890" s="2"/>
      <c r="C8890" s="2"/>
      <c r="G8890" s="13"/>
      <c r="I8890" s="13"/>
      <c r="J8890" s="13"/>
      <c r="K8890" s="13"/>
      <c r="M8890" s="13"/>
      <c r="N8890" s="13"/>
    </row>
    <row r="8891" spans="1:14" ht="15.75" customHeight="1">
      <c r="A8891" s="2"/>
      <c r="B8891" s="2"/>
      <c r="C8891" s="2"/>
      <c r="G8891" s="13"/>
      <c r="I8891" s="13"/>
      <c r="J8891" s="13"/>
      <c r="K8891" s="13"/>
      <c r="M8891" s="13"/>
      <c r="N8891" s="13"/>
    </row>
    <row r="8892" spans="1:14" ht="15.75" customHeight="1">
      <c r="A8892" s="2"/>
      <c r="B8892" s="2"/>
      <c r="C8892" s="2"/>
      <c r="G8892" s="13"/>
      <c r="I8892" s="13"/>
      <c r="J8892" s="13"/>
      <c r="K8892" s="13"/>
      <c r="M8892" s="13"/>
      <c r="N8892" s="13"/>
    </row>
    <row r="8893" spans="1:14" ht="15.75" customHeight="1">
      <c r="A8893" s="2"/>
      <c r="B8893" s="2"/>
      <c r="C8893" s="2"/>
      <c r="G8893" s="13"/>
      <c r="I8893" s="13"/>
      <c r="J8893" s="13"/>
      <c r="K8893" s="13"/>
      <c r="M8893" s="13"/>
      <c r="N8893" s="13"/>
    </row>
    <row r="8894" spans="1:14" ht="15.75" customHeight="1">
      <c r="A8894" s="2"/>
      <c r="B8894" s="2"/>
      <c r="C8894" s="2"/>
      <c r="G8894" s="13"/>
      <c r="I8894" s="13"/>
      <c r="J8894" s="13"/>
      <c r="K8894" s="13"/>
      <c r="M8894" s="13"/>
      <c r="N8894" s="13"/>
    </row>
    <row r="8895" spans="1:14" ht="15.75" customHeight="1">
      <c r="A8895" s="2"/>
      <c r="B8895" s="2"/>
      <c r="C8895" s="2"/>
      <c r="G8895" s="13"/>
      <c r="I8895" s="13"/>
      <c r="J8895" s="13"/>
      <c r="K8895" s="13"/>
      <c r="M8895" s="13"/>
      <c r="N8895" s="13"/>
    </row>
    <row r="8896" spans="1:14" ht="15.75" customHeight="1">
      <c r="A8896" s="2"/>
      <c r="B8896" s="2"/>
      <c r="C8896" s="2"/>
      <c r="G8896" s="13"/>
      <c r="I8896" s="13"/>
      <c r="J8896" s="13"/>
      <c r="K8896" s="13"/>
      <c r="M8896" s="13"/>
      <c r="N8896" s="13"/>
    </row>
    <row r="8897" spans="1:14" ht="15.75" customHeight="1">
      <c r="A8897" s="2"/>
      <c r="B8897" s="2"/>
      <c r="C8897" s="2"/>
      <c r="G8897" s="13"/>
      <c r="I8897" s="13"/>
      <c r="J8897" s="13"/>
      <c r="K8897" s="13"/>
      <c r="M8897" s="13"/>
      <c r="N8897" s="13"/>
    </row>
    <row r="8898" spans="1:14" ht="15.75" customHeight="1">
      <c r="A8898" s="2"/>
      <c r="B8898" s="2"/>
      <c r="C8898" s="2"/>
      <c r="G8898" s="13"/>
      <c r="I8898" s="13"/>
      <c r="J8898" s="13"/>
      <c r="K8898" s="13"/>
      <c r="M8898" s="13"/>
      <c r="N8898" s="13"/>
    </row>
    <row r="8899" spans="1:14" ht="15.75" customHeight="1">
      <c r="A8899" s="2"/>
      <c r="B8899" s="2"/>
      <c r="C8899" s="2"/>
      <c r="G8899" s="13"/>
      <c r="I8899" s="13"/>
      <c r="J8899" s="13"/>
      <c r="K8899" s="13"/>
      <c r="M8899" s="13"/>
      <c r="N8899" s="13"/>
    </row>
    <row r="8900" spans="1:14" ht="15.75" customHeight="1">
      <c r="A8900" s="2"/>
      <c r="B8900" s="2"/>
      <c r="C8900" s="2"/>
      <c r="G8900" s="13"/>
      <c r="I8900" s="13"/>
      <c r="J8900" s="13"/>
      <c r="K8900" s="13"/>
      <c r="M8900" s="13"/>
      <c r="N8900" s="13"/>
    </row>
    <row r="8901" spans="1:14" ht="15.75" customHeight="1">
      <c r="A8901" s="2"/>
      <c r="B8901" s="2"/>
      <c r="C8901" s="2"/>
      <c r="G8901" s="13"/>
      <c r="I8901" s="13"/>
      <c r="J8901" s="13"/>
      <c r="K8901" s="13"/>
      <c r="M8901" s="13"/>
      <c r="N8901" s="13"/>
    </row>
    <row r="8902" spans="1:14" ht="15.75" customHeight="1">
      <c r="A8902" s="2"/>
      <c r="B8902" s="2"/>
      <c r="C8902" s="2"/>
      <c r="G8902" s="13"/>
      <c r="I8902" s="13"/>
      <c r="J8902" s="13"/>
      <c r="K8902" s="13"/>
      <c r="M8902" s="13"/>
      <c r="N8902" s="13"/>
    </row>
    <row r="8903" spans="1:14" ht="15.75" customHeight="1">
      <c r="A8903" s="2"/>
      <c r="B8903" s="2"/>
      <c r="C8903" s="2"/>
      <c r="G8903" s="13"/>
      <c r="I8903" s="13"/>
      <c r="J8903" s="13"/>
      <c r="K8903" s="13"/>
      <c r="M8903" s="13"/>
      <c r="N8903" s="13"/>
    </row>
    <row r="8904" spans="1:14" ht="15.75" customHeight="1">
      <c r="A8904" s="2"/>
      <c r="B8904" s="2"/>
      <c r="C8904" s="2"/>
      <c r="G8904" s="13"/>
      <c r="I8904" s="13"/>
      <c r="J8904" s="13"/>
      <c r="K8904" s="13"/>
      <c r="M8904" s="13"/>
      <c r="N8904" s="13"/>
    </row>
    <row r="8905" spans="1:14" ht="15.75" customHeight="1">
      <c r="A8905" s="2"/>
      <c r="B8905" s="2"/>
      <c r="C8905" s="2"/>
      <c r="G8905" s="13"/>
      <c r="I8905" s="13"/>
      <c r="J8905" s="13"/>
      <c r="K8905" s="13"/>
      <c r="M8905" s="13"/>
      <c r="N8905" s="13"/>
    </row>
    <row r="8906" spans="1:14" ht="15.75" customHeight="1">
      <c r="A8906" s="2"/>
      <c r="B8906" s="2"/>
      <c r="C8906" s="2"/>
      <c r="G8906" s="13"/>
      <c r="I8906" s="13"/>
      <c r="J8906" s="13"/>
      <c r="K8906" s="13"/>
      <c r="M8906" s="13"/>
      <c r="N8906" s="13"/>
    </row>
    <row r="8907" spans="1:14" ht="15.75" customHeight="1">
      <c r="A8907" s="2"/>
      <c r="B8907" s="2"/>
      <c r="C8907" s="2"/>
      <c r="G8907" s="13"/>
      <c r="I8907" s="13"/>
      <c r="J8907" s="13"/>
      <c r="K8907" s="13"/>
      <c r="M8907" s="13"/>
      <c r="N8907" s="13"/>
    </row>
    <row r="8908" spans="1:14" ht="15.75" customHeight="1">
      <c r="A8908" s="2"/>
      <c r="B8908" s="2"/>
      <c r="C8908" s="2"/>
      <c r="G8908" s="13"/>
      <c r="I8908" s="13"/>
      <c r="J8908" s="13"/>
      <c r="K8908" s="13"/>
      <c r="M8908" s="13"/>
      <c r="N8908" s="13"/>
    </row>
    <row r="8909" spans="1:14" ht="15.75" customHeight="1">
      <c r="A8909" s="2"/>
      <c r="B8909" s="2"/>
      <c r="C8909" s="2"/>
      <c r="G8909" s="13"/>
      <c r="I8909" s="13"/>
      <c r="J8909" s="13"/>
      <c r="K8909" s="13"/>
      <c r="M8909" s="13"/>
      <c r="N8909" s="13"/>
    </row>
    <row r="8910" spans="1:14" ht="15.75" customHeight="1">
      <c r="A8910" s="2"/>
      <c r="B8910" s="2"/>
      <c r="C8910" s="2"/>
      <c r="G8910" s="13"/>
      <c r="I8910" s="13"/>
      <c r="J8910" s="13"/>
      <c r="K8910" s="13"/>
      <c r="M8910" s="13"/>
      <c r="N8910" s="13"/>
    </row>
    <row r="8911" spans="1:14" ht="15.75" customHeight="1">
      <c r="A8911" s="2"/>
      <c r="B8911" s="2"/>
      <c r="C8911" s="2"/>
      <c r="G8911" s="13"/>
      <c r="I8911" s="13"/>
      <c r="J8911" s="13"/>
      <c r="K8911" s="13"/>
      <c r="M8911" s="13"/>
      <c r="N8911" s="13"/>
    </row>
    <row r="8912" spans="1:14" ht="15.75" customHeight="1">
      <c r="A8912" s="2"/>
      <c r="B8912" s="2"/>
      <c r="C8912" s="2"/>
      <c r="G8912" s="13"/>
      <c r="I8912" s="13"/>
      <c r="J8912" s="13"/>
      <c r="K8912" s="13"/>
      <c r="M8912" s="13"/>
      <c r="N8912" s="13"/>
    </row>
    <row r="8913" spans="1:14" ht="15.75" customHeight="1">
      <c r="A8913" s="2"/>
      <c r="B8913" s="2"/>
      <c r="C8913" s="2"/>
      <c r="G8913" s="13"/>
      <c r="I8913" s="13"/>
      <c r="J8913" s="13"/>
      <c r="K8913" s="13"/>
      <c r="M8913" s="13"/>
      <c r="N8913" s="13"/>
    </row>
    <row r="8914" spans="1:14" ht="15.75" customHeight="1">
      <c r="A8914" s="2"/>
      <c r="B8914" s="2"/>
      <c r="C8914" s="2"/>
      <c r="G8914" s="13"/>
      <c r="I8914" s="13"/>
      <c r="J8914" s="13"/>
      <c r="K8914" s="13"/>
      <c r="M8914" s="13"/>
      <c r="N8914" s="13"/>
    </row>
    <row r="8915" spans="1:14" ht="15.75" customHeight="1">
      <c r="A8915" s="2"/>
      <c r="B8915" s="2"/>
      <c r="C8915" s="2"/>
      <c r="G8915" s="13"/>
      <c r="I8915" s="13"/>
      <c r="J8915" s="13"/>
      <c r="K8915" s="13"/>
      <c r="M8915" s="13"/>
      <c r="N8915" s="13"/>
    </row>
    <row r="8916" spans="1:14" ht="15.75" customHeight="1">
      <c r="A8916" s="2"/>
      <c r="B8916" s="2"/>
      <c r="C8916" s="2"/>
      <c r="G8916" s="13"/>
      <c r="I8916" s="13"/>
      <c r="J8916" s="13"/>
      <c r="K8916" s="13"/>
      <c r="M8916" s="13"/>
      <c r="N8916" s="13"/>
    </row>
    <row r="8917" spans="1:14" ht="15.75" customHeight="1">
      <c r="A8917" s="2"/>
      <c r="B8917" s="2"/>
      <c r="C8917" s="2"/>
      <c r="G8917" s="13"/>
      <c r="I8917" s="13"/>
      <c r="J8917" s="13"/>
      <c r="K8917" s="13"/>
      <c r="M8917" s="13"/>
      <c r="N8917" s="13"/>
    </row>
    <row r="8918" spans="1:14" ht="15.75" customHeight="1">
      <c r="A8918" s="2"/>
      <c r="B8918" s="2"/>
      <c r="C8918" s="2"/>
      <c r="G8918" s="13"/>
      <c r="I8918" s="13"/>
      <c r="J8918" s="13"/>
      <c r="K8918" s="13"/>
      <c r="M8918" s="13"/>
      <c r="N8918" s="13"/>
    </row>
    <row r="8919" spans="1:14" ht="15.75" customHeight="1">
      <c r="A8919" s="2"/>
      <c r="B8919" s="2"/>
      <c r="C8919" s="2"/>
      <c r="G8919" s="13"/>
      <c r="I8919" s="13"/>
      <c r="J8919" s="13"/>
      <c r="K8919" s="13"/>
      <c r="M8919" s="13"/>
      <c r="N8919" s="13"/>
    </row>
    <row r="8920" spans="1:14" ht="15.75" customHeight="1">
      <c r="A8920" s="2"/>
      <c r="B8920" s="2"/>
      <c r="C8920" s="2"/>
      <c r="G8920" s="13"/>
      <c r="I8920" s="13"/>
      <c r="J8920" s="13"/>
      <c r="K8920" s="13"/>
      <c r="M8920" s="13"/>
      <c r="N8920" s="13"/>
    </row>
    <row r="8921" spans="1:14" ht="15.75" customHeight="1">
      <c r="A8921" s="2"/>
      <c r="B8921" s="2"/>
      <c r="C8921" s="2"/>
      <c r="G8921" s="13"/>
      <c r="I8921" s="13"/>
      <c r="J8921" s="13"/>
      <c r="K8921" s="13"/>
      <c r="M8921" s="13"/>
      <c r="N8921" s="13"/>
    </row>
    <row r="8922" spans="1:14" ht="15.75" customHeight="1">
      <c r="A8922" s="2"/>
      <c r="B8922" s="2"/>
      <c r="C8922" s="2"/>
      <c r="G8922" s="13"/>
      <c r="I8922" s="13"/>
      <c r="J8922" s="13"/>
      <c r="K8922" s="13"/>
      <c r="M8922" s="13"/>
      <c r="N8922" s="13"/>
    </row>
    <row r="8923" spans="1:14" ht="15.75" customHeight="1">
      <c r="A8923" s="2"/>
      <c r="B8923" s="2"/>
      <c r="C8923" s="2"/>
      <c r="G8923" s="13"/>
      <c r="I8923" s="13"/>
      <c r="J8923" s="13"/>
      <c r="K8923" s="13"/>
      <c r="M8923" s="13"/>
      <c r="N8923" s="13"/>
    </row>
    <row r="8924" spans="1:14" ht="15.75" customHeight="1">
      <c r="A8924" s="2"/>
      <c r="B8924" s="2"/>
      <c r="C8924" s="2"/>
      <c r="G8924" s="13"/>
      <c r="I8924" s="13"/>
      <c r="J8924" s="13"/>
      <c r="K8924" s="13"/>
      <c r="M8924" s="13"/>
      <c r="N8924" s="13"/>
    </row>
    <row r="8925" spans="1:14" ht="15.75" customHeight="1">
      <c r="A8925" s="2"/>
      <c r="B8925" s="2"/>
      <c r="C8925" s="2"/>
      <c r="G8925" s="13"/>
      <c r="I8925" s="13"/>
      <c r="J8925" s="13"/>
      <c r="K8925" s="13"/>
      <c r="M8925" s="13"/>
      <c r="N8925" s="13"/>
    </row>
    <row r="8926" spans="1:14" ht="15.75" customHeight="1">
      <c r="A8926" s="2"/>
      <c r="B8926" s="2"/>
      <c r="C8926" s="2"/>
      <c r="G8926" s="13"/>
      <c r="I8926" s="13"/>
      <c r="J8926" s="13"/>
      <c r="K8926" s="13"/>
      <c r="M8926" s="13"/>
      <c r="N8926" s="13"/>
    </row>
    <row r="8927" spans="1:14" ht="15.75" customHeight="1">
      <c r="A8927" s="2"/>
      <c r="B8927" s="2"/>
      <c r="C8927" s="2"/>
      <c r="G8927" s="13"/>
      <c r="I8927" s="13"/>
      <c r="J8927" s="13"/>
      <c r="K8927" s="13"/>
      <c r="M8927" s="13"/>
      <c r="N8927" s="13"/>
    </row>
    <row r="8928" spans="1:14" ht="15.75" customHeight="1">
      <c r="A8928" s="2"/>
      <c r="B8928" s="2"/>
      <c r="C8928" s="2"/>
      <c r="G8928" s="13"/>
      <c r="I8928" s="13"/>
      <c r="J8928" s="13"/>
      <c r="K8928" s="13"/>
      <c r="M8928" s="13"/>
      <c r="N8928" s="13"/>
    </row>
    <row r="8929" spans="1:14" ht="15.75" customHeight="1">
      <c r="A8929" s="2"/>
      <c r="B8929" s="2"/>
      <c r="C8929" s="2"/>
      <c r="G8929" s="13"/>
      <c r="I8929" s="13"/>
      <c r="J8929" s="13"/>
      <c r="K8929" s="13"/>
      <c r="M8929" s="13"/>
      <c r="N8929" s="13"/>
    </row>
    <row r="8930" spans="1:14" ht="15.75" customHeight="1">
      <c r="A8930" s="2"/>
      <c r="B8930" s="2"/>
      <c r="C8930" s="2"/>
      <c r="G8930" s="13"/>
      <c r="I8930" s="13"/>
      <c r="J8930" s="13"/>
      <c r="K8930" s="13"/>
      <c r="M8930" s="13"/>
      <c r="N8930" s="13"/>
    </row>
    <row r="8931" spans="1:14" ht="15.75" customHeight="1">
      <c r="A8931" s="2"/>
      <c r="B8931" s="2"/>
      <c r="C8931" s="2"/>
      <c r="G8931" s="13"/>
      <c r="I8931" s="13"/>
      <c r="J8931" s="13"/>
      <c r="K8931" s="13"/>
      <c r="M8931" s="13"/>
      <c r="N8931" s="13"/>
    </row>
    <row r="8932" spans="1:14" ht="15.75" customHeight="1">
      <c r="A8932" s="2"/>
      <c r="B8932" s="2"/>
      <c r="C8932" s="2"/>
      <c r="G8932" s="13"/>
      <c r="I8932" s="13"/>
      <c r="J8932" s="13"/>
      <c r="K8932" s="13"/>
      <c r="M8932" s="13"/>
      <c r="N8932" s="13"/>
    </row>
    <row r="8933" spans="1:14" ht="15.75" customHeight="1">
      <c r="A8933" s="2"/>
      <c r="B8933" s="2"/>
      <c r="C8933" s="2"/>
      <c r="G8933" s="13"/>
      <c r="I8933" s="13"/>
      <c r="J8933" s="13"/>
      <c r="K8933" s="13"/>
      <c r="M8933" s="13"/>
      <c r="N8933" s="13"/>
    </row>
    <row r="8934" spans="1:14" ht="15.75" customHeight="1">
      <c r="A8934" s="2"/>
      <c r="B8934" s="2"/>
      <c r="C8934" s="2"/>
      <c r="G8934" s="13"/>
      <c r="I8934" s="13"/>
      <c r="J8934" s="13"/>
      <c r="K8934" s="13"/>
      <c r="M8934" s="13"/>
      <c r="N8934" s="13"/>
    </row>
    <row r="8935" spans="1:14" ht="15.75" customHeight="1">
      <c r="A8935" s="2"/>
      <c r="B8935" s="2"/>
      <c r="C8935" s="2"/>
      <c r="G8935" s="13"/>
      <c r="I8935" s="13"/>
      <c r="J8935" s="13"/>
      <c r="K8935" s="13"/>
      <c r="M8935" s="13"/>
      <c r="N8935" s="13"/>
    </row>
    <row r="8936" spans="1:14" ht="15.75" customHeight="1">
      <c r="A8936" s="2"/>
      <c r="B8936" s="2"/>
      <c r="C8936" s="2"/>
      <c r="G8936" s="13"/>
      <c r="I8936" s="13"/>
      <c r="J8936" s="13"/>
      <c r="K8936" s="13"/>
      <c r="M8936" s="13"/>
      <c r="N8936" s="13"/>
    </row>
    <row r="8937" spans="1:14" ht="15.75" customHeight="1">
      <c r="A8937" s="2"/>
      <c r="B8937" s="2"/>
      <c r="C8937" s="2"/>
      <c r="G8937" s="13"/>
      <c r="I8937" s="13"/>
      <c r="J8937" s="13"/>
      <c r="K8937" s="13"/>
      <c r="M8937" s="13"/>
      <c r="N8937" s="13"/>
    </row>
    <row r="8938" spans="1:14" ht="15.75" customHeight="1">
      <c r="A8938" s="2"/>
      <c r="B8938" s="2"/>
      <c r="C8938" s="2"/>
      <c r="G8938" s="13"/>
      <c r="I8938" s="13"/>
      <c r="J8938" s="13"/>
      <c r="K8938" s="13"/>
      <c r="M8938" s="13"/>
      <c r="N8938" s="13"/>
    </row>
    <row r="8939" spans="1:14" ht="15.75" customHeight="1">
      <c r="A8939" s="2"/>
      <c r="B8939" s="2"/>
      <c r="C8939" s="2"/>
      <c r="G8939" s="13"/>
      <c r="I8939" s="13"/>
      <c r="J8939" s="13"/>
      <c r="K8939" s="13"/>
      <c r="M8939" s="13"/>
      <c r="N8939" s="13"/>
    </row>
    <row r="8940" spans="1:14" ht="15.75" customHeight="1">
      <c r="A8940" s="2"/>
      <c r="B8940" s="2"/>
      <c r="C8940" s="2"/>
      <c r="G8940" s="13"/>
      <c r="I8940" s="13"/>
      <c r="J8940" s="13"/>
      <c r="K8940" s="13"/>
      <c r="M8940" s="13"/>
      <c r="N8940" s="13"/>
    </row>
    <row r="8941" spans="1:14" ht="15.75" customHeight="1">
      <c r="A8941" s="2"/>
      <c r="B8941" s="2"/>
      <c r="C8941" s="2"/>
      <c r="G8941" s="13"/>
      <c r="I8941" s="13"/>
      <c r="J8941" s="13"/>
      <c r="K8941" s="13"/>
      <c r="M8941" s="13"/>
      <c r="N8941" s="13"/>
    </row>
    <row r="8942" spans="1:14" ht="15.75" customHeight="1">
      <c r="A8942" s="2"/>
      <c r="B8942" s="2"/>
      <c r="C8942" s="2"/>
      <c r="G8942" s="13"/>
      <c r="I8942" s="13"/>
      <c r="J8942" s="13"/>
      <c r="K8942" s="13"/>
      <c r="M8942" s="13"/>
      <c r="N8942" s="13"/>
    </row>
    <row r="8943" spans="1:14" ht="15.75" customHeight="1">
      <c r="A8943" s="2"/>
      <c r="B8943" s="2"/>
      <c r="C8943" s="2"/>
      <c r="G8943" s="13"/>
      <c r="I8943" s="13"/>
      <c r="J8943" s="13"/>
      <c r="K8943" s="13"/>
      <c r="M8943" s="13"/>
      <c r="N8943" s="13"/>
    </row>
    <row r="8944" spans="1:14" ht="15.75" customHeight="1">
      <c r="A8944" s="2"/>
      <c r="B8944" s="2"/>
      <c r="C8944" s="2"/>
      <c r="G8944" s="13"/>
      <c r="I8944" s="13"/>
      <c r="J8944" s="13"/>
      <c r="K8944" s="13"/>
      <c r="M8944" s="13"/>
      <c r="N8944" s="13"/>
    </row>
    <row r="8945" spans="1:14" ht="15.75" customHeight="1">
      <c r="A8945" s="2"/>
      <c r="B8945" s="2"/>
      <c r="C8945" s="2"/>
      <c r="G8945" s="13"/>
      <c r="I8945" s="13"/>
      <c r="J8945" s="13"/>
      <c r="K8945" s="13"/>
      <c r="M8945" s="13"/>
      <c r="N8945" s="13"/>
    </row>
    <row r="8946" spans="1:14" ht="15.75" customHeight="1">
      <c r="A8946" s="2"/>
      <c r="B8946" s="2"/>
      <c r="C8946" s="2"/>
      <c r="G8946" s="13"/>
      <c r="I8946" s="13"/>
      <c r="J8946" s="13"/>
      <c r="K8946" s="13"/>
      <c r="M8946" s="13"/>
      <c r="N8946" s="13"/>
    </row>
    <row r="8947" spans="1:14" ht="15.75" customHeight="1">
      <c r="A8947" s="2"/>
      <c r="B8947" s="2"/>
      <c r="C8947" s="2"/>
      <c r="G8947" s="13"/>
      <c r="I8947" s="13"/>
      <c r="J8947" s="13"/>
      <c r="K8947" s="13"/>
      <c r="M8947" s="13"/>
      <c r="N8947" s="13"/>
    </row>
    <row r="8948" spans="1:14" ht="15.75" customHeight="1">
      <c r="A8948" s="2"/>
      <c r="B8948" s="2"/>
      <c r="C8948" s="2"/>
      <c r="G8948" s="13"/>
      <c r="I8948" s="13"/>
      <c r="J8948" s="13"/>
      <c r="K8948" s="13"/>
      <c r="M8948" s="13"/>
      <c r="N8948" s="13"/>
    </row>
    <row r="8949" spans="1:14" ht="15.75" customHeight="1">
      <c r="A8949" s="2"/>
      <c r="B8949" s="2"/>
      <c r="C8949" s="2"/>
      <c r="G8949" s="13"/>
      <c r="I8949" s="13"/>
      <c r="J8949" s="13"/>
      <c r="K8949" s="13"/>
      <c r="M8949" s="13"/>
      <c r="N8949" s="13"/>
    </row>
    <row r="8950" spans="1:14" ht="15.75" customHeight="1">
      <c r="A8950" s="2"/>
      <c r="B8950" s="2"/>
      <c r="C8950" s="2"/>
      <c r="G8950" s="13"/>
      <c r="I8950" s="13"/>
      <c r="J8950" s="13"/>
      <c r="K8950" s="13"/>
      <c r="M8950" s="13"/>
      <c r="N8950" s="13"/>
    </row>
    <row r="8951" spans="1:14" ht="15.75" customHeight="1">
      <c r="A8951" s="2"/>
      <c r="B8951" s="2"/>
      <c r="C8951" s="2"/>
      <c r="G8951" s="13"/>
      <c r="I8951" s="13"/>
      <c r="J8951" s="13"/>
      <c r="K8951" s="13"/>
      <c r="M8951" s="13"/>
      <c r="N8951" s="13"/>
    </row>
    <row r="8952" spans="1:14" ht="15.75" customHeight="1">
      <c r="A8952" s="2"/>
      <c r="B8952" s="2"/>
      <c r="C8952" s="2"/>
      <c r="G8952" s="13"/>
      <c r="I8952" s="13"/>
      <c r="J8952" s="13"/>
      <c r="K8952" s="13"/>
      <c r="M8952" s="13"/>
      <c r="N8952" s="13"/>
    </row>
    <row r="8953" spans="1:14" ht="15.75" customHeight="1">
      <c r="A8953" s="2"/>
      <c r="B8953" s="2"/>
      <c r="C8953" s="2"/>
      <c r="G8953" s="13"/>
      <c r="I8953" s="13"/>
      <c r="J8953" s="13"/>
      <c r="K8953" s="13"/>
      <c r="M8953" s="13"/>
      <c r="N8953" s="13"/>
    </row>
    <row r="8954" spans="1:14" ht="15.75" customHeight="1">
      <c r="A8954" s="2"/>
      <c r="B8954" s="2"/>
      <c r="C8954" s="2"/>
      <c r="G8954" s="13"/>
      <c r="I8954" s="13"/>
      <c r="J8954" s="13"/>
      <c r="K8954" s="13"/>
      <c r="M8954" s="13"/>
      <c r="N8954" s="13"/>
    </row>
    <row r="8955" spans="1:14" ht="15.75" customHeight="1">
      <c r="A8955" s="2"/>
      <c r="B8955" s="2"/>
      <c r="C8955" s="2"/>
      <c r="G8955" s="13"/>
      <c r="I8955" s="13"/>
      <c r="J8955" s="13"/>
      <c r="K8955" s="13"/>
      <c r="M8955" s="13"/>
      <c r="N8955" s="13"/>
    </row>
    <row r="8956" spans="1:14" ht="15.75" customHeight="1">
      <c r="A8956" s="2"/>
      <c r="B8956" s="2"/>
      <c r="C8956" s="2"/>
      <c r="G8956" s="13"/>
      <c r="I8956" s="13"/>
      <c r="J8956" s="13"/>
      <c r="K8956" s="13"/>
      <c r="M8956" s="13"/>
      <c r="N8956" s="13"/>
    </row>
    <row r="8957" spans="1:14" ht="15.75" customHeight="1">
      <c r="A8957" s="2"/>
      <c r="B8957" s="2"/>
      <c r="C8957" s="2"/>
      <c r="G8957" s="13"/>
      <c r="I8957" s="13"/>
      <c r="J8957" s="13"/>
      <c r="K8957" s="13"/>
      <c r="M8957" s="13"/>
      <c r="N8957" s="13"/>
    </row>
    <row r="8958" spans="1:14" ht="15.75" customHeight="1">
      <c r="A8958" s="2"/>
      <c r="B8958" s="2"/>
      <c r="C8958" s="2"/>
      <c r="G8958" s="13"/>
      <c r="I8958" s="13"/>
      <c r="J8958" s="13"/>
      <c r="K8958" s="13"/>
      <c r="M8958" s="13"/>
      <c r="N8958" s="13"/>
    </row>
    <row r="8959" spans="1:14" ht="15.75" customHeight="1">
      <c r="A8959" s="2"/>
      <c r="B8959" s="2"/>
      <c r="C8959" s="2"/>
      <c r="G8959" s="13"/>
      <c r="I8959" s="13"/>
      <c r="J8959" s="13"/>
      <c r="K8959" s="13"/>
      <c r="M8959" s="13"/>
      <c r="N8959" s="13"/>
    </row>
    <row r="8960" spans="1:14" ht="15.75" customHeight="1">
      <c r="A8960" s="2"/>
      <c r="B8960" s="2"/>
      <c r="C8960" s="2"/>
      <c r="G8960" s="13"/>
      <c r="I8960" s="13"/>
      <c r="J8960" s="13"/>
      <c r="K8960" s="13"/>
      <c r="M8960" s="13"/>
      <c r="N8960" s="13"/>
    </row>
    <row r="8961" spans="1:14" ht="15.75" customHeight="1">
      <c r="A8961" s="2"/>
      <c r="B8961" s="2"/>
      <c r="C8961" s="2"/>
      <c r="G8961" s="13"/>
      <c r="I8961" s="13"/>
      <c r="J8961" s="13"/>
      <c r="K8961" s="13"/>
      <c r="M8961" s="13"/>
      <c r="N8961" s="13"/>
    </row>
    <row r="8962" spans="1:14" ht="15.75" customHeight="1">
      <c r="A8962" s="2"/>
      <c r="B8962" s="2"/>
      <c r="C8962" s="2"/>
      <c r="G8962" s="13"/>
      <c r="I8962" s="13"/>
      <c r="J8962" s="13"/>
      <c r="K8962" s="13"/>
      <c r="M8962" s="13"/>
      <c r="N8962" s="13"/>
    </row>
    <row r="8963" spans="1:14" ht="15.75" customHeight="1">
      <c r="A8963" s="2"/>
      <c r="B8963" s="2"/>
      <c r="C8963" s="2"/>
      <c r="G8963" s="13"/>
      <c r="I8963" s="13"/>
      <c r="J8963" s="13"/>
      <c r="K8963" s="13"/>
      <c r="M8963" s="13"/>
      <c r="N8963" s="13"/>
    </row>
    <row r="8964" spans="1:14" ht="15.75" customHeight="1">
      <c r="A8964" s="2"/>
      <c r="B8964" s="2"/>
      <c r="C8964" s="2"/>
      <c r="G8964" s="13"/>
      <c r="I8964" s="13"/>
      <c r="J8964" s="13"/>
      <c r="K8964" s="13"/>
      <c r="M8964" s="13"/>
      <c r="N8964" s="13"/>
    </row>
    <row r="8965" spans="1:14" ht="15.75" customHeight="1">
      <c r="A8965" s="2"/>
      <c r="B8965" s="2"/>
      <c r="C8965" s="2"/>
      <c r="G8965" s="13"/>
      <c r="I8965" s="13"/>
      <c r="J8965" s="13"/>
      <c r="K8965" s="13"/>
      <c r="M8965" s="13"/>
      <c r="N8965" s="13"/>
    </row>
    <row r="8966" spans="1:14" ht="15.75" customHeight="1">
      <c r="A8966" s="2"/>
      <c r="B8966" s="2"/>
      <c r="C8966" s="2"/>
      <c r="G8966" s="13"/>
      <c r="I8966" s="13"/>
      <c r="J8966" s="13"/>
      <c r="K8966" s="13"/>
      <c r="M8966" s="13"/>
      <c r="N8966" s="13"/>
    </row>
    <row r="8967" spans="1:14" ht="15.75" customHeight="1">
      <c r="A8967" s="2"/>
      <c r="B8967" s="2"/>
      <c r="C8967" s="2"/>
      <c r="G8967" s="13"/>
      <c r="I8967" s="13"/>
      <c r="J8967" s="13"/>
      <c r="K8967" s="13"/>
      <c r="M8967" s="13"/>
      <c r="N8967" s="13"/>
    </row>
    <row r="8968" spans="1:14" ht="15.75" customHeight="1">
      <c r="A8968" s="2"/>
      <c r="B8968" s="2"/>
      <c r="C8968" s="2"/>
      <c r="G8968" s="13"/>
      <c r="I8968" s="13"/>
      <c r="J8968" s="13"/>
      <c r="K8968" s="13"/>
      <c r="M8968" s="13"/>
      <c r="N8968" s="13"/>
    </row>
    <row r="8969" spans="1:14" ht="15.75" customHeight="1">
      <c r="A8969" s="2"/>
      <c r="B8969" s="2"/>
      <c r="C8969" s="2"/>
      <c r="G8969" s="13"/>
      <c r="I8969" s="13"/>
      <c r="J8969" s="13"/>
      <c r="K8969" s="13"/>
      <c r="M8969" s="13"/>
      <c r="N8969" s="13"/>
    </row>
    <row r="8970" spans="1:14" ht="15.75" customHeight="1">
      <c r="A8970" s="2"/>
      <c r="B8970" s="2"/>
      <c r="C8970" s="2"/>
      <c r="G8970" s="13"/>
      <c r="I8970" s="13"/>
      <c r="J8970" s="13"/>
      <c r="K8970" s="13"/>
      <c r="M8970" s="13"/>
      <c r="N8970" s="13"/>
    </row>
    <row r="8971" spans="1:14" ht="15.75" customHeight="1">
      <c r="A8971" s="2"/>
      <c r="B8971" s="2"/>
      <c r="C8971" s="2"/>
      <c r="G8971" s="13"/>
      <c r="I8971" s="13"/>
      <c r="J8971" s="13"/>
      <c r="K8971" s="13"/>
      <c r="M8971" s="13"/>
      <c r="N8971" s="13"/>
    </row>
    <row r="8972" spans="1:14" ht="15.75" customHeight="1">
      <c r="A8972" s="2"/>
      <c r="B8972" s="2"/>
      <c r="C8972" s="2"/>
      <c r="G8972" s="13"/>
      <c r="I8972" s="13"/>
      <c r="J8972" s="13"/>
      <c r="K8972" s="13"/>
      <c r="M8972" s="13"/>
      <c r="N8972" s="13"/>
    </row>
    <row r="8973" spans="1:14" ht="15.75" customHeight="1">
      <c r="A8973" s="2"/>
      <c r="B8973" s="2"/>
      <c r="C8973" s="2"/>
      <c r="G8973" s="13"/>
      <c r="I8973" s="13"/>
      <c r="J8973" s="13"/>
      <c r="K8973" s="13"/>
      <c r="M8973" s="13"/>
      <c r="N8973" s="13"/>
    </row>
    <row r="8974" spans="1:14" ht="15.75" customHeight="1">
      <c r="A8974" s="2"/>
      <c r="B8974" s="2"/>
      <c r="C8974" s="2"/>
      <c r="G8974" s="13"/>
      <c r="I8974" s="13"/>
      <c r="J8974" s="13"/>
      <c r="K8974" s="13"/>
      <c r="M8974" s="13"/>
      <c r="N8974" s="13"/>
    </row>
    <row r="8975" spans="1:14" ht="15.75" customHeight="1">
      <c r="A8975" s="2"/>
      <c r="B8975" s="2"/>
      <c r="C8975" s="2"/>
      <c r="G8975" s="13"/>
      <c r="I8975" s="13"/>
      <c r="J8975" s="13"/>
      <c r="K8975" s="13"/>
      <c r="M8975" s="13"/>
      <c r="N8975" s="13"/>
    </row>
    <row r="8976" spans="1:14" ht="15.75" customHeight="1">
      <c r="A8976" s="2"/>
      <c r="B8976" s="2"/>
      <c r="C8976" s="2"/>
      <c r="G8976" s="13"/>
      <c r="I8976" s="13"/>
      <c r="J8976" s="13"/>
      <c r="K8976" s="13"/>
      <c r="M8976" s="13"/>
      <c r="N8976" s="13"/>
    </row>
    <row r="8977" spans="1:14" ht="15.75" customHeight="1">
      <c r="A8977" s="2"/>
      <c r="B8977" s="2"/>
      <c r="C8977" s="2"/>
      <c r="G8977" s="13"/>
      <c r="I8977" s="13"/>
      <c r="J8977" s="13"/>
      <c r="K8977" s="13"/>
      <c r="M8977" s="13"/>
      <c r="N8977" s="13"/>
    </row>
    <row r="8978" spans="1:14" ht="15.75" customHeight="1">
      <c r="A8978" s="2"/>
      <c r="B8978" s="2"/>
      <c r="C8978" s="2"/>
      <c r="G8978" s="13"/>
      <c r="I8978" s="13"/>
      <c r="J8978" s="13"/>
      <c r="K8978" s="13"/>
      <c r="M8978" s="13"/>
      <c r="N8978" s="13"/>
    </row>
    <row r="8979" spans="1:14" ht="15.75" customHeight="1">
      <c r="A8979" s="2"/>
      <c r="B8979" s="2"/>
      <c r="C8979" s="2"/>
      <c r="G8979" s="13"/>
      <c r="I8979" s="13"/>
      <c r="J8979" s="13"/>
      <c r="K8979" s="13"/>
      <c r="M8979" s="13"/>
      <c r="N8979" s="13"/>
    </row>
    <row r="8980" spans="1:14" ht="15.75" customHeight="1">
      <c r="A8980" s="2"/>
      <c r="B8980" s="2"/>
      <c r="C8980" s="2"/>
      <c r="G8980" s="13"/>
      <c r="I8980" s="13"/>
      <c r="J8980" s="13"/>
      <c r="K8980" s="13"/>
      <c r="M8980" s="13"/>
      <c r="N8980" s="13"/>
    </row>
    <row r="8981" spans="1:14" ht="15.75" customHeight="1">
      <c r="A8981" s="2"/>
      <c r="B8981" s="2"/>
      <c r="C8981" s="2"/>
      <c r="G8981" s="13"/>
      <c r="I8981" s="13"/>
      <c r="J8981" s="13"/>
      <c r="K8981" s="13"/>
      <c r="M8981" s="13"/>
      <c r="N8981" s="13"/>
    </row>
    <row r="8982" spans="1:14" ht="15.75" customHeight="1">
      <c r="A8982" s="2"/>
      <c r="B8982" s="2"/>
      <c r="C8982" s="2"/>
      <c r="G8982" s="13"/>
      <c r="I8982" s="13"/>
      <c r="J8982" s="13"/>
      <c r="K8982" s="13"/>
      <c r="M8982" s="13"/>
      <c r="N8982" s="13"/>
    </row>
    <row r="8983" spans="1:14" ht="15.75" customHeight="1">
      <c r="A8983" s="2"/>
      <c r="B8983" s="2"/>
      <c r="C8983" s="2"/>
      <c r="G8983" s="13"/>
      <c r="I8983" s="13"/>
      <c r="J8983" s="13"/>
      <c r="K8983" s="13"/>
      <c r="M8983" s="13"/>
      <c r="N8983" s="13"/>
    </row>
    <row r="8984" spans="1:14" ht="15.75" customHeight="1">
      <c r="A8984" s="2"/>
      <c r="B8984" s="2"/>
      <c r="C8984" s="2"/>
      <c r="G8984" s="13"/>
      <c r="I8984" s="13"/>
      <c r="J8984" s="13"/>
      <c r="K8984" s="13"/>
      <c r="M8984" s="13"/>
      <c r="N8984" s="13"/>
    </row>
    <row r="8985" spans="1:14" ht="15.75" customHeight="1">
      <c r="A8985" s="2"/>
      <c r="B8985" s="2"/>
      <c r="C8985" s="2"/>
      <c r="G8985" s="13"/>
      <c r="I8985" s="13"/>
      <c r="J8985" s="13"/>
      <c r="K8985" s="13"/>
      <c r="M8985" s="13"/>
      <c r="N8985" s="13"/>
    </row>
    <row r="8986" spans="1:14" ht="15.75" customHeight="1">
      <c r="A8986" s="2"/>
      <c r="B8986" s="2"/>
      <c r="C8986" s="2"/>
      <c r="G8986" s="13"/>
      <c r="I8986" s="13"/>
      <c r="J8986" s="13"/>
      <c r="K8986" s="13"/>
      <c r="M8986" s="13"/>
      <c r="N8986" s="13"/>
    </row>
    <row r="8987" spans="1:14" ht="15.75" customHeight="1">
      <c r="A8987" s="2"/>
      <c r="B8987" s="2"/>
      <c r="C8987" s="2"/>
      <c r="G8987" s="13"/>
      <c r="I8987" s="13"/>
      <c r="J8987" s="13"/>
      <c r="K8987" s="13"/>
      <c r="M8987" s="13"/>
      <c r="N8987" s="13"/>
    </row>
    <row r="8988" spans="1:14" ht="15.75" customHeight="1">
      <c r="A8988" s="2"/>
      <c r="B8988" s="2"/>
      <c r="C8988" s="2"/>
      <c r="G8988" s="13"/>
      <c r="I8988" s="13"/>
      <c r="J8988" s="13"/>
      <c r="K8988" s="13"/>
      <c r="M8988" s="13"/>
      <c r="N8988" s="13"/>
    </row>
    <row r="8989" spans="1:14" ht="15.75" customHeight="1">
      <c r="A8989" s="2"/>
      <c r="B8989" s="2"/>
      <c r="C8989" s="2"/>
      <c r="G8989" s="13"/>
      <c r="I8989" s="13"/>
      <c r="J8989" s="13"/>
      <c r="K8989" s="13"/>
      <c r="M8989" s="13"/>
      <c r="N8989" s="13"/>
    </row>
    <row r="8990" spans="1:14" ht="15.75" customHeight="1">
      <c r="A8990" s="2"/>
      <c r="B8990" s="2"/>
      <c r="C8990" s="2"/>
      <c r="G8990" s="13"/>
      <c r="I8990" s="13"/>
      <c r="J8990" s="13"/>
      <c r="K8990" s="13"/>
      <c r="M8990" s="13"/>
      <c r="N8990" s="13"/>
    </row>
    <row r="8991" spans="1:14" ht="15.75" customHeight="1">
      <c r="A8991" s="2"/>
      <c r="B8991" s="2"/>
      <c r="C8991" s="2"/>
      <c r="G8991" s="13"/>
      <c r="I8991" s="13"/>
      <c r="J8991" s="13"/>
      <c r="K8991" s="13"/>
      <c r="M8991" s="13"/>
      <c r="N8991" s="13"/>
    </row>
    <row r="8992" spans="1:14" ht="15.75" customHeight="1">
      <c r="A8992" s="2"/>
      <c r="B8992" s="2"/>
      <c r="C8992" s="2"/>
      <c r="G8992" s="13"/>
      <c r="I8992" s="13"/>
      <c r="J8992" s="13"/>
      <c r="K8992" s="13"/>
      <c r="M8992" s="13"/>
      <c r="N8992" s="13"/>
    </row>
    <row r="8993" spans="1:14" ht="15.75" customHeight="1">
      <c r="A8993" s="2"/>
      <c r="B8993" s="2"/>
      <c r="C8993" s="2"/>
      <c r="G8993" s="13"/>
      <c r="I8993" s="13"/>
      <c r="J8993" s="13"/>
      <c r="K8993" s="13"/>
      <c r="M8993" s="13"/>
      <c r="N8993" s="13"/>
    </row>
    <row r="8994" spans="1:14" ht="15.75" customHeight="1">
      <c r="A8994" s="2"/>
      <c r="B8994" s="2"/>
      <c r="C8994" s="2"/>
      <c r="G8994" s="13"/>
      <c r="I8994" s="13"/>
      <c r="J8994" s="13"/>
      <c r="K8994" s="13"/>
      <c r="M8994" s="13"/>
      <c r="N8994" s="13"/>
    </row>
    <row r="8995" spans="1:14" ht="15.75" customHeight="1">
      <c r="A8995" s="2"/>
      <c r="B8995" s="2"/>
      <c r="C8995" s="2"/>
      <c r="G8995" s="13"/>
      <c r="I8995" s="13"/>
      <c r="J8995" s="13"/>
      <c r="K8995" s="13"/>
      <c r="M8995" s="13"/>
      <c r="N8995" s="13"/>
    </row>
    <row r="8996" spans="1:14" ht="15.75" customHeight="1">
      <c r="A8996" s="2"/>
      <c r="B8996" s="2"/>
      <c r="C8996" s="2"/>
      <c r="G8996" s="13"/>
      <c r="I8996" s="13"/>
      <c r="J8996" s="13"/>
      <c r="K8996" s="13"/>
      <c r="M8996" s="13"/>
      <c r="N8996" s="13"/>
    </row>
    <row r="8997" spans="1:14" ht="15.75" customHeight="1">
      <c r="A8997" s="2"/>
      <c r="B8997" s="2"/>
      <c r="C8997" s="2"/>
      <c r="G8997" s="13"/>
      <c r="I8997" s="13"/>
      <c r="J8997" s="13"/>
      <c r="K8997" s="13"/>
      <c r="M8997" s="13"/>
      <c r="N8997" s="13"/>
    </row>
    <row r="8998" spans="1:14" ht="15.75" customHeight="1">
      <c r="A8998" s="2"/>
      <c r="B8998" s="2"/>
      <c r="C8998" s="2"/>
      <c r="G8998" s="13"/>
      <c r="I8998" s="13"/>
      <c r="J8998" s="13"/>
      <c r="K8998" s="13"/>
      <c r="M8998" s="13"/>
      <c r="N8998" s="13"/>
    </row>
    <row r="8999" spans="1:14" ht="15.75" customHeight="1">
      <c r="A8999" s="2"/>
      <c r="B8999" s="2"/>
      <c r="C8999" s="2"/>
      <c r="G8999" s="13"/>
      <c r="I8999" s="13"/>
      <c r="J8999" s="13"/>
      <c r="K8999" s="13"/>
      <c r="M8999" s="13"/>
      <c r="N8999" s="13"/>
    </row>
    <row r="9000" spans="1:14" ht="15.75" customHeight="1">
      <c r="A9000" s="2"/>
      <c r="B9000" s="2"/>
      <c r="C9000" s="2"/>
      <c r="G9000" s="13"/>
      <c r="I9000" s="13"/>
      <c r="J9000" s="13"/>
      <c r="K9000" s="13"/>
      <c r="M9000" s="13"/>
      <c r="N9000" s="13"/>
    </row>
    <row r="9001" spans="1:14" ht="15.75" customHeight="1">
      <c r="A9001" s="2"/>
      <c r="B9001" s="2"/>
      <c r="C9001" s="2"/>
      <c r="G9001" s="13"/>
      <c r="I9001" s="13"/>
      <c r="J9001" s="13"/>
      <c r="K9001" s="13"/>
      <c r="M9001" s="13"/>
      <c r="N9001" s="13"/>
    </row>
    <row r="9002" spans="1:14" ht="15.75" customHeight="1">
      <c r="A9002" s="2"/>
      <c r="B9002" s="2"/>
      <c r="C9002" s="2"/>
      <c r="G9002" s="13"/>
      <c r="I9002" s="13"/>
      <c r="J9002" s="13"/>
      <c r="K9002" s="13"/>
      <c r="M9002" s="13"/>
      <c r="N9002" s="13"/>
    </row>
    <row r="9003" spans="1:14" ht="15.75" customHeight="1">
      <c r="A9003" s="2"/>
      <c r="B9003" s="2"/>
      <c r="C9003" s="2"/>
      <c r="G9003" s="13"/>
      <c r="I9003" s="13"/>
      <c r="J9003" s="13"/>
      <c r="K9003" s="13"/>
      <c r="M9003" s="13"/>
      <c r="N9003" s="13"/>
    </row>
    <row r="9004" spans="1:14" ht="15.75" customHeight="1">
      <c r="A9004" s="2"/>
      <c r="B9004" s="2"/>
      <c r="C9004" s="2"/>
      <c r="G9004" s="13"/>
      <c r="I9004" s="13"/>
      <c r="J9004" s="13"/>
      <c r="K9004" s="13"/>
      <c r="M9004" s="13"/>
      <c r="N9004" s="13"/>
    </row>
    <row r="9005" spans="1:14" ht="15.75" customHeight="1">
      <c r="A9005" s="2"/>
      <c r="B9005" s="2"/>
      <c r="C9005" s="2"/>
      <c r="G9005" s="13"/>
      <c r="I9005" s="13"/>
      <c r="J9005" s="13"/>
      <c r="K9005" s="13"/>
      <c r="M9005" s="13"/>
      <c r="N9005" s="13"/>
    </row>
    <row r="9006" spans="1:14" ht="15.75" customHeight="1">
      <c r="A9006" s="2"/>
      <c r="B9006" s="2"/>
      <c r="C9006" s="2"/>
      <c r="G9006" s="13"/>
      <c r="I9006" s="13"/>
      <c r="J9006" s="13"/>
      <c r="K9006" s="13"/>
      <c r="M9006" s="13"/>
      <c r="N9006" s="13"/>
    </row>
    <row r="9007" spans="1:14" ht="15.75" customHeight="1">
      <c r="A9007" s="2"/>
      <c r="B9007" s="2"/>
      <c r="C9007" s="2"/>
      <c r="G9007" s="13"/>
      <c r="I9007" s="13"/>
      <c r="J9007" s="13"/>
      <c r="K9007" s="13"/>
      <c r="M9007" s="13"/>
      <c r="N9007" s="13"/>
    </row>
    <row r="9008" spans="1:14" ht="15.75" customHeight="1">
      <c r="A9008" s="2"/>
      <c r="B9008" s="2"/>
      <c r="C9008" s="2"/>
      <c r="G9008" s="13"/>
      <c r="I9008" s="13"/>
      <c r="J9008" s="13"/>
      <c r="K9008" s="13"/>
      <c r="M9008" s="13"/>
      <c r="N9008" s="13"/>
    </row>
    <row r="9009" spans="1:14" ht="15.75" customHeight="1">
      <c r="A9009" s="2"/>
      <c r="B9009" s="2"/>
      <c r="C9009" s="2"/>
      <c r="G9009" s="13"/>
      <c r="I9009" s="13"/>
      <c r="J9009" s="13"/>
      <c r="K9009" s="13"/>
      <c r="M9009" s="13"/>
      <c r="N9009" s="13"/>
    </row>
    <row r="9010" spans="1:14" ht="15.75" customHeight="1">
      <c r="A9010" s="2"/>
      <c r="B9010" s="2"/>
      <c r="C9010" s="2"/>
      <c r="G9010" s="13"/>
      <c r="I9010" s="13"/>
      <c r="J9010" s="13"/>
      <c r="K9010" s="13"/>
      <c r="M9010" s="13"/>
      <c r="N9010" s="13"/>
    </row>
    <row r="9011" spans="1:14" ht="15.75" customHeight="1">
      <c r="A9011" s="2"/>
      <c r="B9011" s="2"/>
      <c r="C9011" s="2"/>
      <c r="G9011" s="13"/>
      <c r="I9011" s="13"/>
      <c r="J9011" s="13"/>
      <c r="K9011" s="13"/>
      <c r="M9011" s="13"/>
      <c r="N9011" s="13"/>
    </row>
    <row r="9012" spans="1:14" ht="15.75" customHeight="1">
      <c r="A9012" s="2"/>
      <c r="B9012" s="2"/>
      <c r="C9012" s="2"/>
      <c r="G9012" s="13"/>
      <c r="I9012" s="13"/>
      <c r="J9012" s="13"/>
      <c r="K9012" s="13"/>
      <c r="M9012" s="13"/>
      <c r="N9012" s="13"/>
    </row>
    <row r="9013" spans="1:14" ht="15.75" customHeight="1">
      <c r="A9013" s="2"/>
      <c r="B9013" s="2"/>
      <c r="C9013" s="2"/>
      <c r="G9013" s="13"/>
      <c r="I9013" s="13"/>
      <c r="J9013" s="13"/>
      <c r="K9013" s="13"/>
      <c r="M9013" s="13"/>
      <c r="N9013" s="13"/>
    </row>
    <row r="9014" spans="1:14" ht="15.75" customHeight="1">
      <c r="A9014" s="2"/>
      <c r="B9014" s="2"/>
      <c r="C9014" s="2"/>
      <c r="G9014" s="13"/>
      <c r="I9014" s="13"/>
      <c r="J9014" s="13"/>
      <c r="K9014" s="13"/>
      <c r="M9014" s="13"/>
      <c r="N9014" s="13"/>
    </row>
    <row r="9015" spans="1:14" ht="15.75" customHeight="1">
      <c r="A9015" s="2"/>
      <c r="B9015" s="2"/>
      <c r="C9015" s="2"/>
      <c r="G9015" s="13"/>
      <c r="I9015" s="13"/>
      <c r="J9015" s="13"/>
      <c r="K9015" s="13"/>
      <c r="M9015" s="13"/>
      <c r="N9015" s="13"/>
    </row>
    <row r="9016" spans="1:14" ht="15.75" customHeight="1">
      <c r="A9016" s="2"/>
      <c r="B9016" s="2"/>
      <c r="C9016" s="2"/>
      <c r="G9016" s="13"/>
      <c r="I9016" s="13"/>
      <c r="J9016" s="13"/>
      <c r="K9016" s="13"/>
      <c r="M9016" s="13"/>
      <c r="N9016" s="13"/>
    </row>
    <row r="9017" spans="1:14" ht="15.75" customHeight="1">
      <c r="A9017" s="2"/>
      <c r="B9017" s="2"/>
      <c r="C9017" s="2"/>
      <c r="G9017" s="13"/>
      <c r="I9017" s="13"/>
      <c r="J9017" s="13"/>
      <c r="K9017" s="13"/>
      <c r="M9017" s="13"/>
      <c r="N9017" s="13"/>
    </row>
    <row r="9018" spans="1:14" ht="15.75" customHeight="1">
      <c r="A9018" s="2"/>
      <c r="B9018" s="2"/>
      <c r="C9018" s="2"/>
      <c r="G9018" s="13"/>
      <c r="I9018" s="13"/>
      <c r="J9018" s="13"/>
      <c r="K9018" s="13"/>
      <c r="M9018" s="13"/>
      <c r="N9018" s="13"/>
    </row>
    <row r="9019" spans="1:14" ht="15.75" customHeight="1">
      <c r="A9019" s="2"/>
      <c r="B9019" s="2"/>
      <c r="C9019" s="2"/>
      <c r="G9019" s="13"/>
      <c r="I9019" s="13"/>
      <c r="J9019" s="13"/>
      <c r="K9019" s="13"/>
      <c r="M9019" s="13"/>
      <c r="N9019" s="13"/>
    </row>
    <row r="9020" spans="1:14" ht="15.75" customHeight="1">
      <c r="A9020" s="2"/>
      <c r="B9020" s="2"/>
      <c r="C9020" s="2"/>
      <c r="G9020" s="13"/>
      <c r="I9020" s="13"/>
      <c r="J9020" s="13"/>
      <c r="K9020" s="13"/>
      <c r="M9020" s="13"/>
      <c r="N9020" s="13"/>
    </row>
    <row r="9021" spans="1:14" ht="15.75" customHeight="1">
      <c r="A9021" s="2"/>
      <c r="B9021" s="2"/>
      <c r="C9021" s="2"/>
      <c r="G9021" s="13"/>
      <c r="I9021" s="13"/>
      <c r="J9021" s="13"/>
      <c r="K9021" s="13"/>
      <c r="M9021" s="13"/>
      <c r="N9021" s="13"/>
    </row>
    <row r="9022" spans="1:14" ht="15.75" customHeight="1">
      <c r="A9022" s="2"/>
      <c r="B9022" s="2"/>
      <c r="C9022" s="2"/>
      <c r="G9022" s="13"/>
      <c r="I9022" s="13"/>
      <c r="J9022" s="13"/>
      <c r="K9022" s="13"/>
      <c r="M9022" s="13"/>
      <c r="N9022" s="13"/>
    </row>
    <row r="9023" spans="1:14" ht="15.75" customHeight="1">
      <c r="A9023" s="2"/>
      <c r="B9023" s="2"/>
      <c r="C9023" s="2"/>
      <c r="G9023" s="13"/>
      <c r="I9023" s="13"/>
      <c r="J9023" s="13"/>
      <c r="K9023" s="13"/>
      <c r="M9023" s="13"/>
      <c r="N9023" s="13"/>
    </row>
    <row r="9024" spans="1:14" ht="15.75" customHeight="1">
      <c r="A9024" s="2"/>
      <c r="B9024" s="2"/>
      <c r="C9024" s="2"/>
      <c r="G9024" s="13"/>
      <c r="I9024" s="13"/>
      <c r="J9024" s="13"/>
      <c r="K9024" s="13"/>
      <c r="M9024" s="13"/>
      <c r="N9024" s="13"/>
    </row>
    <row r="9025" spans="1:14" ht="15.75" customHeight="1">
      <c r="A9025" s="2"/>
      <c r="B9025" s="2"/>
      <c r="C9025" s="2"/>
      <c r="G9025" s="13"/>
      <c r="I9025" s="13"/>
      <c r="J9025" s="13"/>
      <c r="K9025" s="13"/>
      <c r="M9025" s="13"/>
      <c r="N9025" s="13"/>
    </row>
    <row r="9026" spans="1:14" ht="15.75" customHeight="1">
      <c r="A9026" s="2"/>
      <c r="B9026" s="2"/>
      <c r="C9026" s="2"/>
      <c r="G9026" s="13"/>
      <c r="I9026" s="13"/>
      <c r="J9026" s="13"/>
      <c r="K9026" s="13"/>
      <c r="M9026" s="13"/>
      <c r="N9026" s="13"/>
    </row>
    <row r="9027" spans="1:14" ht="15.75" customHeight="1">
      <c r="A9027" s="2"/>
      <c r="B9027" s="2"/>
      <c r="C9027" s="2"/>
      <c r="G9027" s="13"/>
      <c r="I9027" s="13"/>
      <c r="J9027" s="13"/>
      <c r="K9027" s="13"/>
      <c r="M9027" s="13"/>
      <c r="N9027" s="13"/>
    </row>
    <row r="9028" spans="1:14" ht="15.75" customHeight="1">
      <c r="A9028" s="2"/>
      <c r="B9028" s="2"/>
      <c r="C9028" s="2"/>
      <c r="G9028" s="13"/>
      <c r="I9028" s="13"/>
      <c r="J9028" s="13"/>
      <c r="K9028" s="13"/>
      <c r="M9028" s="13"/>
      <c r="N9028" s="13"/>
    </row>
    <row r="9029" spans="1:14" ht="15.75" customHeight="1">
      <c r="A9029" s="2"/>
      <c r="B9029" s="2"/>
      <c r="C9029" s="2"/>
      <c r="G9029" s="13"/>
      <c r="I9029" s="13"/>
      <c r="J9029" s="13"/>
      <c r="K9029" s="13"/>
      <c r="M9029" s="13"/>
      <c r="N9029" s="13"/>
    </row>
    <row r="9030" spans="1:14" ht="15.75" customHeight="1">
      <c r="A9030" s="2"/>
      <c r="B9030" s="2"/>
      <c r="C9030" s="2"/>
      <c r="G9030" s="13"/>
      <c r="I9030" s="13"/>
      <c r="J9030" s="13"/>
      <c r="K9030" s="13"/>
      <c r="M9030" s="13"/>
      <c r="N9030" s="13"/>
    </row>
    <row r="9031" spans="1:14" ht="15.75" customHeight="1">
      <c r="A9031" s="2"/>
      <c r="B9031" s="2"/>
      <c r="C9031" s="2"/>
      <c r="G9031" s="13"/>
      <c r="I9031" s="13"/>
      <c r="J9031" s="13"/>
      <c r="K9031" s="13"/>
      <c r="M9031" s="13"/>
      <c r="N9031" s="13"/>
    </row>
    <row r="9032" spans="1:14" ht="15.75" customHeight="1">
      <c r="A9032" s="2"/>
      <c r="B9032" s="2"/>
      <c r="C9032" s="2"/>
      <c r="G9032" s="13"/>
      <c r="I9032" s="13"/>
      <c r="J9032" s="13"/>
      <c r="K9032" s="13"/>
      <c r="M9032" s="13"/>
      <c r="N9032" s="13"/>
    </row>
    <row r="9033" spans="1:14" ht="15.75" customHeight="1">
      <c r="A9033" s="2"/>
      <c r="B9033" s="2"/>
      <c r="C9033" s="2"/>
      <c r="G9033" s="13"/>
      <c r="I9033" s="13"/>
      <c r="J9033" s="13"/>
      <c r="K9033" s="13"/>
      <c r="M9033" s="13"/>
      <c r="N9033" s="13"/>
    </row>
    <row r="9034" spans="1:14" ht="15.75" customHeight="1">
      <c r="A9034" s="2"/>
      <c r="B9034" s="2"/>
      <c r="C9034" s="2"/>
      <c r="G9034" s="13"/>
      <c r="I9034" s="13"/>
      <c r="J9034" s="13"/>
      <c r="K9034" s="13"/>
      <c r="M9034" s="13"/>
      <c r="N9034" s="13"/>
    </row>
    <row r="9035" spans="1:14" ht="15.75" customHeight="1">
      <c r="A9035" s="2"/>
      <c r="B9035" s="2"/>
      <c r="C9035" s="2"/>
      <c r="G9035" s="13"/>
      <c r="I9035" s="13"/>
      <c r="J9035" s="13"/>
      <c r="K9035" s="13"/>
      <c r="M9035" s="13"/>
      <c r="N9035" s="13"/>
    </row>
    <row r="9036" spans="1:14" ht="15.75" customHeight="1">
      <c r="A9036" s="2"/>
      <c r="B9036" s="2"/>
      <c r="C9036" s="2"/>
      <c r="G9036" s="13"/>
      <c r="I9036" s="13"/>
      <c r="J9036" s="13"/>
      <c r="K9036" s="13"/>
      <c r="M9036" s="13"/>
      <c r="N9036" s="13"/>
    </row>
    <row r="9037" spans="1:14" ht="15.75" customHeight="1">
      <c r="A9037" s="2"/>
      <c r="B9037" s="2"/>
      <c r="C9037" s="2"/>
      <c r="G9037" s="13"/>
      <c r="I9037" s="13"/>
      <c r="J9037" s="13"/>
      <c r="K9037" s="13"/>
      <c r="M9037" s="13"/>
      <c r="N9037" s="13"/>
    </row>
    <row r="9038" spans="1:14" ht="15.75" customHeight="1">
      <c r="A9038" s="2"/>
      <c r="B9038" s="2"/>
      <c r="C9038" s="2"/>
      <c r="G9038" s="13"/>
      <c r="I9038" s="13"/>
      <c r="J9038" s="13"/>
      <c r="K9038" s="13"/>
      <c r="M9038" s="13"/>
      <c r="N9038" s="13"/>
    </row>
    <row r="9039" spans="1:14" ht="15.75" customHeight="1">
      <c r="A9039" s="2"/>
      <c r="B9039" s="2"/>
      <c r="C9039" s="2"/>
      <c r="G9039" s="13"/>
      <c r="I9039" s="13"/>
      <c r="J9039" s="13"/>
      <c r="K9039" s="13"/>
      <c r="M9039" s="13"/>
      <c r="N9039" s="13"/>
    </row>
    <row r="9040" spans="1:14" ht="15.75" customHeight="1">
      <c r="A9040" s="2"/>
      <c r="B9040" s="2"/>
      <c r="C9040" s="2"/>
      <c r="G9040" s="13"/>
      <c r="I9040" s="13"/>
      <c r="J9040" s="13"/>
      <c r="K9040" s="13"/>
      <c r="M9040" s="13"/>
      <c r="N9040" s="13"/>
    </row>
    <row r="9041" spans="1:14" ht="15.75" customHeight="1">
      <c r="A9041" s="2"/>
      <c r="B9041" s="2"/>
      <c r="C9041" s="2"/>
      <c r="G9041" s="13"/>
      <c r="I9041" s="13"/>
      <c r="J9041" s="13"/>
      <c r="K9041" s="13"/>
      <c r="M9041" s="13"/>
      <c r="N9041" s="13"/>
    </row>
    <row r="9042" spans="1:14" ht="15.75" customHeight="1">
      <c r="A9042" s="2"/>
      <c r="B9042" s="2"/>
      <c r="C9042" s="2"/>
      <c r="G9042" s="13"/>
      <c r="I9042" s="13"/>
      <c r="J9042" s="13"/>
      <c r="K9042" s="13"/>
      <c r="M9042" s="13"/>
      <c r="N9042" s="13"/>
    </row>
    <row r="9043" spans="1:14" ht="15.75" customHeight="1">
      <c r="A9043" s="2"/>
      <c r="B9043" s="2"/>
      <c r="C9043" s="2"/>
      <c r="G9043" s="13"/>
      <c r="I9043" s="13"/>
      <c r="J9043" s="13"/>
      <c r="K9043" s="13"/>
      <c r="M9043" s="13"/>
      <c r="N9043" s="13"/>
    </row>
    <row r="9044" spans="1:14" ht="15.75" customHeight="1">
      <c r="A9044" s="2"/>
      <c r="B9044" s="2"/>
      <c r="C9044" s="2"/>
      <c r="G9044" s="13"/>
      <c r="I9044" s="13"/>
      <c r="J9044" s="13"/>
      <c r="K9044" s="13"/>
      <c r="M9044" s="13"/>
      <c r="N9044" s="13"/>
    </row>
    <row r="9045" spans="1:14" ht="15.75" customHeight="1">
      <c r="A9045" s="2"/>
      <c r="B9045" s="2"/>
      <c r="C9045" s="2"/>
      <c r="G9045" s="13"/>
      <c r="I9045" s="13"/>
      <c r="J9045" s="13"/>
      <c r="K9045" s="13"/>
      <c r="M9045" s="13"/>
      <c r="N9045" s="13"/>
    </row>
    <row r="9046" spans="1:14" ht="15.75" customHeight="1">
      <c r="A9046" s="2"/>
      <c r="B9046" s="2"/>
      <c r="C9046" s="2"/>
      <c r="G9046" s="13"/>
      <c r="I9046" s="13"/>
      <c r="J9046" s="13"/>
      <c r="K9046" s="13"/>
      <c r="M9046" s="13"/>
      <c r="N9046" s="13"/>
    </row>
    <row r="9047" spans="1:14" ht="15.75" customHeight="1">
      <c r="A9047" s="2"/>
      <c r="B9047" s="2"/>
      <c r="C9047" s="2"/>
      <c r="G9047" s="13"/>
      <c r="I9047" s="13"/>
      <c r="J9047" s="13"/>
      <c r="K9047" s="13"/>
      <c r="M9047" s="13"/>
      <c r="N9047" s="13"/>
    </row>
    <row r="9048" spans="1:14" ht="15.75" customHeight="1">
      <c r="A9048" s="2"/>
      <c r="B9048" s="2"/>
      <c r="C9048" s="2"/>
      <c r="G9048" s="13"/>
      <c r="I9048" s="13"/>
      <c r="J9048" s="13"/>
      <c r="K9048" s="13"/>
      <c r="M9048" s="13"/>
      <c r="N9048" s="13"/>
    </row>
    <row r="9049" spans="1:14" ht="15.75" customHeight="1">
      <c r="A9049" s="2"/>
      <c r="B9049" s="2"/>
      <c r="C9049" s="2"/>
      <c r="G9049" s="13"/>
      <c r="I9049" s="13"/>
      <c r="J9049" s="13"/>
      <c r="K9049" s="13"/>
      <c r="M9049" s="13"/>
      <c r="N9049" s="13"/>
    </row>
    <row r="9050" spans="1:14" ht="15.75" customHeight="1">
      <c r="A9050" s="2"/>
      <c r="B9050" s="2"/>
      <c r="C9050" s="2"/>
      <c r="G9050" s="13"/>
      <c r="I9050" s="13"/>
      <c r="J9050" s="13"/>
      <c r="K9050" s="13"/>
      <c r="M9050" s="13"/>
      <c r="N9050" s="13"/>
    </row>
    <row r="9051" spans="1:14" ht="15.75" customHeight="1">
      <c r="A9051" s="2"/>
      <c r="B9051" s="2"/>
      <c r="C9051" s="2"/>
      <c r="G9051" s="13"/>
      <c r="I9051" s="13"/>
      <c r="J9051" s="13"/>
      <c r="K9051" s="13"/>
      <c r="M9051" s="13"/>
      <c r="N9051" s="13"/>
    </row>
    <row r="9052" spans="1:14" ht="15.75" customHeight="1">
      <c r="A9052" s="2"/>
      <c r="B9052" s="2"/>
      <c r="C9052" s="2"/>
      <c r="G9052" s="13"/>
      <c r="I9052" s="13"/>
      <c r="J9052" s="13"/>
      <c r="K9052" s="13"/>
      <c r="M9052" s="13"/>
      <c r="N9052" s="13"/>
    </row>
    <row r="9053" spans="1:14" ht="15.75" customHeight="1">
      <c r="A9053" s="2"/>
      <c r="B9053" s="2"/>
      <c r="C9053" s="2"/>
      <c r="G9053" s="13"/>
      <c r="I9053" s="13"/>
      <c r="J9053" s="13"/>
      <c r="K9053" s="13"/>
      <c r="M9053" s="13"/>
      <c r="N9053" s="13"/>
    </row>
    <row r="9054" spans="1:14" ht="15.75" customHeight="1">
      <c r="A9054" s="2"/>
      <c r="B9054" s="2"/>
      <c r="C9054" s="2"/>
      <c r="G9054" s="13"/>
      <c r="I9054" s="13"/>
      <c r="J9054" s="13"/>
      <c r="K9054" s="13"/>
      <c r="M9054" s="13"/>
      <c r="N9054" s="13"/>
    </row>
    <row r="9055" spans="1:14" ht="15.75" customHeight="1">
      <c r="A9055" s="2"/>
      <c r="B9055" s="2"/>
      <c r="C9055" s="2"/>
      <c r="G9055" s="13"/>
      <c r="I9055" s="13"/>
      <c r="J9055" s="13"/>
      <c r="K9055" s="13"/>
      <c r="M9055" s="13"/>
      <c r="N9055" s="13"/>
    </row>
    <row r="9056" spans="1:14" ht="15.75" customHeight="1">
      <c r="A9056" s="2"/>
      <c r="B9056" s="2"/>
      <c r="C9056" s="2"/>
      <c r="G9056" s="13"/>
      <c r="I9056" s="13"/>
      <c r="J9056" s="13"/>
      <c r="K9056" s="13"/>
      <c r="M9056" s="13"/>
      <c r="N9056" s="13"/>
    </row>
    <row r="9057" spans="1:14" ht="15.75" customHeight="1">
      <c r="A9057" s="2"/>
      <c r="B9057" s="2"/>
      <c r="C9057" s="2"/>
      <c r="G9057" s="13"/>
      <c r="I9057" s="13"/>
      <c r="J9057" s="13"/>
      <c r="K9057" s="13"/>
      <c r="M9057" s="13"/>
      <c r="N9057" s="13"/>
    </row>
    <row r="9058" spans="1:14" ht="15.75" customHeight="1">
      <c r="A9058" s="2"/>
      <c r="B9058" s="2"/>
      <c r="C9058" s="2"/>
      <c r="G9058" s="13"/>
      <c r="I9058" s="13"/>
      <c r="J9058" s="13"/>
      <c r="K9058" s="13"/>
      <c r="M9058" s="13"/>
      <c r="N9058" s="13"/>
    </row>
    <row r="9059" spans="1:14" ht="15.75" customHeight="1">
      <c r="A9059" s="2"/>
      <c r="B9059" s="2"/>
      <c r="C9059" s="2"/>
      <c r="G9059" s="13"/>
      <c r="I9059" s="13"/>
      <c r="J9059" s="13"/>
      <c r="K9059" s="13"/>
      <c r="M9059" s="13"/>
      <c r="N9059" s="13"/>
    </row>
    <row r="9060" spans="1:14" ht="15.75" customHeight="1">
      <c r="A9060" s="2"/>
      <c r="B9060" s="2"/>
      <c r="C9060" s="2"/>
      <c r="G9060" s="13"/>
      <c r="I9060" s="13"/>
      <c r="J9060" s="13"/>
      <c r="K9060" s="13"/>
      <c r="M9060" s="13"/>
      <c r="N9060" s="13"/>
    </row>
    <row r="9061" spans="1:14" ht="15.75" customHeight="1">
      <c r="A9061" s="2"/>
      <c r="B9061" s="2"/>
      <c r="C9061" s="2"/>
      <c r="G9061" s="13"/>
      <c r="I9061" s="13"/>
      <c r="J9061" s="13"/>
      <c r="K9061" s="13"/>
      <c r="M9061" s="13"/>
      <c r="N9061" s="13"/>
    </row>
    <row r="9062" spans="1:14" ht="15.75" customHeight="1">
      <c r="A9062" s="2"/>
      <c r="B9062" s="2"/>
      <c r="C9062" s="2"/>
      <c r="G9062" s="13"/>
      <c r="I9062" s="13"/>
      <c r="J9062" s="13"/>
      <c r="K9062" s="13"/>
      <c r="M9062" s="13"/>
      <c r="N9062" s="13"/>
    </row>
    <row r="9063" spans="1:14" ht="15.75" customHeight="1">
      <c r="A9063" s="2"/>
      <c r="B9063" s="2"/>
      <c r="C9063" s="2"/>
      <c r="G9063" s="13"/>
      <c r="I9063" s="13"/>
      <c r="J9063" s="13"/>
      <c r="K9063" s="13"/>
      <c r="M9063" s="13"/>
      <c r="N9063" s="13"/>
    </row>
    <row r="9064" spans="1:14" ht="15.75" customHeight="1">
      <c r="A9064" s="2"/>
      <c r="B9064" s="2"/>
      <c r="C9064" s="2"/>
      <c r="G9064" s="13"/>
      <c r="I9064" s="13"/>
      <c r="J9064" s="13"/>
      <c r="K9064" s="13"/>
      <c r="M9064" s="13"/>
      <c r="N9064" s="13"/>
    </row>
    <row r="9065" spans="1:14" ht="15.75" customHeight="1">
      <c r="A9065" s="2"/>
      <c r="B9065" s="2"/>
      <c r="C9065" s="2"/>
      <c r="G9065" s="13"/>
      <c r="I9065" s="13"/>
      <c r="J9065" s="13"/>
      <c r="K9065" s="13"/>
      <c r="M9065" s="13"/>
      <c r="N9065" s="13"/>
    </row>
    <row r="9066" spans="1:14" ht="15.75" customHeight="1">
      <c r="A9066" s="2"/>
      <c r="B9066" s="2"/>
      <c r="C9066" s="2"/>
      <c r="G9066" s="13"/>
      <c r="I9066" s="13"/>
      <c r="J9066" s="13"/>
      <c r="K9066" s="13"/>
      <c r="M9066" s="13"/>
      <c r="N9066" s="13"/>
    </row>
    <row r="9067" spans="1:14" ht="15.75" customHeight="1">
      <c r="A9067" s="2"/>
      <c r="B9067" s="2"/>
      <c r="C9067" s="2"/>
      <c r="G9067" s="13"/>
      <c r="I9067" s="13"/>
      <c r="J9067" s="13"/>
      <c r="K9067" s="13"/>
      <c r="M9067" s="13"/>
      <c r="N9067" s="13"/>
    </row>
    <row r="9068" spans="1:14" ht="15.75" customHeight="1">
      <c r="A9068" s="2"/>
      <c r="B9068" s="2"/>
      <c r="C9068" s="2"/>
      <c r="G9068" s="13"/>
      <c r="I9068" s="13"/>
      <c r="J9068" s="13"/>
      <c r="K9068" s="13"/>
      <c r="M9068" s="13"/>
      <c r="N9068" s="13"/>
    </row>
    <row r="9069" spans="1:14" ht="15.75" customHeight="1">
      <c r="A9069" s="2"/>
      <c r="B9069" s="2"/>
      <c r="C9069" s="2"/>
      <c r="G9069" s="13"/>
      <c r="I9069" s="13"/>
      <c r="J9069" s="13"/>
      <c r="K9069" s="13"/>
      <c r="M9069" s="13"/>
      <c r="N9069" s="13"/>
    </row>
    <row r="9070" spans="1:14" ht="15.75" customHeight="1">
      <c r="A9070" s="2"/>
      <c r="B9070" s="2"/>
      <c r="C9070" s="2"/>
      <c r="G9070" s="13"/>
      <c r="I9070" s="13"/>
      <c r="J9070" s="13"/>
      <c r="K9070" s="13"/>
      <c r="M9070" s="13"/>
      <c r="N9070" s="13"/>
    </row>
    <row r="9071" spans="1:14" ht="15.75" customHeight="1">
      <c r="A9071" s="2"/>
      <c r="B9071" s="2"/>
      <c r="C9071" s="2"/>
      <c r="G9071" s="13"/>
      <c r="I9071" s="13"/>
      <c r="J9071" s="13"/>
      <c r="K9071" s="13"/>
      <c r="M9071" s="13"/>
      <c r="N9071" s="13"/>
    </row>
    <row r="9072" spans="1:14" ht="15.75" customHeight="1">
      <c r="A9072" s="2"/>
      <c r="B9072" s="2"/>
      <c r="C9072" s="2"/>
      <c r="G9072" s="13"/>
      <c r="I9072" s="13"/>
      <c r="J9072" s="13"/>
      <c r="K9072" s="13"/>
      <c r="M9072" s="13"/>
      <c r="N9072" s="13"/>
    </row>
    <row r="9073" spans="1:14" ht="15.75" customHeight="1">
      <c r="A9073" s="2"/>
      <c r="B9073" s="2"/>
      <c r="C9073" s="2"/>
      <c r="G9073" s="13"/>
      <c r="I9073" s="13"/>
      <c r="J9073" s="13"/>
      <c r="K9073" s="13"/>
      <c r="M9073" s="13"/>
      <c r="N9073" s="13"/>
    </row>
    <row r="9074" spans="1:14" ht="15.75" customHeight="1">
      <c r="A9074" s="2"/>
      <c r="B9074" s="2"/>
      <c r="C9074" s="2"/>
      <c r="G9074" s="13"/>
      <c r="I9074" s="13"/>
      <c r="J9074" s="13"/>
      <c r="K9074" s="13"/>
      <c r="M9074" s="13"/>
      <c r="N9074" s="13"/>
    </row>
    <row r="9075" spans="1:14" ht="15.75" customHeight="1">
      <c r="A9075" s="2"/>
      <c r="B9075" s="2"/>
      <c r="C9075" s="2"/>
      <c r="G9075" s="13"/>
      <c r="I9075" s="13"/>
      <c r="J9075" s="13"/>
      <c r="K9075" s="13"/>
      <c r="M9075" s="13"/>
      <c r="N9075" s="13"/>
    </row>
    <row r="9076" spans="1:14" ht="15.75" customHeight="1">
      <c r="A9076" s="2"/>
      <c r="B9076" s="2"/>
      <c r="C9076" s="2"/>
      <c r="G9076" s="13"/>
      <c r="I9076" s="13"/>
      <c r="J9076" s="13"/>
      <c r="K9076" s="13"/>
      <c r="M9076" s="13"/>
      <c r="N9076" s="13"/>
    </row>
    <row r="9077" spans="1:14" ht="15.75" customHeight="1">
      <c r="A9077" s="2"/>
      <c r="B9077" s="2"/>
      <c r="C9077" s="2"/>
      <c r="G9077" s="13"/>
      <c r="I9077" s="13"/>
      <c r="J9077" s="13"/>
      <c r="K9077" s="13"/>
      <c r="M9077" s="13"/>
      <c r="N9077" s="13"/>
    </row>
    <row r="9078" spans="1:14" ht="15.75" customHeight="1">
      <c r="A9078" s="2"/>
      <c r="B9078" s="2"/>
      <c r="C9078" s="2"/>
      <c r="G9078" s="13"/>
      <c r="I9078" s="13"/>
      <c r="J9078" s="13"/>
      <c r="K9078" s="13"/>
      <c r="M9078" s="13"/>
      <c r="N9078" s="13"/>
    </row>
    <row r="9079" spans="1:14" ht="15.75" customHeight="1">
      <c r="A9079" s="2"/>
      <c r="B9079" s="2"/>
      <c r="C9079" s="2"/>
      <c r="G9079" s="13"/>
      <c r="I9079" s="13"/>
      <c r="J9079" s="13"/>
      <c r="K9079" s="13"/>
      <c r="M9079" s="13"/>
      <c r="N9079" s="13"/>
    </row>
    <row r="9080" spans="1:14" ht="15.75" customHeight="1">
      <c r="A9080" s="2"/>
      <c r="B9080" s="2"/>
      <c r="C9080" s="2"/>
      <c r="G9080" s="13"/>
      <c r="I9080" s="13"/>
      <c r="J9080" s="13"/>
      <c r="K9080" s="13"/>
      <c r="M9080" s="13"/>
      <c r="N9080" s="13"/>
    </row>
    <row r="9081" spans="1:14" ht="15.75" customHeight="1">
      <c r="A9081" s="2"/>
      <c r="B9081" s="2"/>
      <c r="C9081" s="2"/>
      <c r="G9081" s="13"/>
      <c r="I9081" s="13"/>
      <c r="J9081" s="13"/>
      <c r="K9081" s="13"/>
      <c r="M9081" s="13"/>
      <c r="N9081" s="13"/>
    </row>
    <row r="9082" spans="1:14" ht="15.75" customHeight="1">
      <c r="A9082" s="2"/>
      <c r="B9082" s="2"/>
      <c r="C9082" s="2"/>
      <c r="G9082" s="13"/>
      <c r="I9082" s="13"/>
      <c r="J9082" s="13"/>
      <c r="K9082" s="13"/>
      <c r="M9082" s="13"/>
      <c r="N9082" s="13"/>
    </row>
    <row r="9083" spans="1:14" ht="15.75" customHeight="1">
      <c r="A9083" s="2"/>
      <c r="B9083" s="2"/>
      <c r="C9083" s="2"/>
      <c r="G9083" s="13"/>
      <c r="I9083" s="13"/>
      <c r="J9083" s="13"/>
      <c r="K9083" s="13"/>
      <c r="M9083" s="13"/>
      <c r="N9083" s="13"/>
    </row>
    <row r="9084" spans="1:14" ht="15.75" customHeight="1">
      <c r="A9084" s="2"/>
      <c r="B9084" s="2"/>
      <c r="C9084" s="2"/>
      <c r="G9084" s="13"/>
      <c r="I9084" s="13"/>
      <c r="J9084" s="13"/>
      <c r="K9084" s="13"/>
      <c r="M9084" s="13"/>
      <c r="N9084" s="13"/>
    </row>
    <row r="9085" spans="1:14" ht="15.75" customHeight="1">
      <c r="A9085" s="2"/>
      <c r="B9085" s="2"/>
      <c r="C9085" s="2"/>
      <c r="G9085" s="13"/>
      <c r="I9085" s="13"/>
      <c r="J9085" s="13"/>
      <c r="K9085" s="13"/>
      <c r="M9085" s="13"/>
      <c r="N9085" s="13"/>
    </row>
    <row r="9086" spans="1:14" ht="15.75" customHeight="1">
      <c r="A9086" s="2"/>
      <c r="B9086" s="2"/>
      <c r="C9086" s="2"/>
      <c r="G9086" s="13"/>
      <c r="I9086" s="13"/>
      <c r="J9086" s="13"/>
      <c r="K9086" s="13"/>
      <c r="M9086" s="13"/>
      <c r="N9086" s="13"/>
    </row>
    <row r="9087" spans="1:14" ht="15.75" customHeight="1">
      <c r="A9087" s="2"/>
      <c r="B9087" s="2"/>
      <c r="C9087" s="2"/>
      <c r="G9087" s="13"/>
      <c r="I9087" s="13"/>
      <c r="J9087" s="13"/>
      <c r="K9087" s="13"/>
      <c r="M9087" s="13"/>
      <c r="N9087" s="13"/>
    </row>
    <row r="9088" spans="1:14" ht="15.75" customHeight="1">
      <c r="A9088" s="2"/>
      <c r="B9088" s="2"/>
      <c r="C9088" s="2"/>
      <c r="G9088" s="13"/>
      <c r="I9088" s="13"/>
      <c r="J9088" s="13"/>
      <c r="K9088" s="13"/>
      <c r="M9088" s="13"/>
      <c r="N9088" s="13"/>
    </row>
    <row r="9089" spans="1:14" ht="15.75" customHeight="1">
      <c r="A9089" s="2"/>
      <c r="B9089" s="2"/>
      <c r="C9089" s="2"/>
      <c r="G9089" s="13"/>
      <c r="I9089" s="13"/>
      <c r="J9089" s="13"/>
      <c r="K9089" s="13"/>
      <c r="M9089" s="13"/>
      <c r="N9089" s="13"/>
    </row>
    <row r="9090" spans="1:14" ht="15.75" customHeight="1">
      <c r="A9090" s="2"/>
      <c r="B9090" s="2"/>
      <c r="C9090" s="2"/>
      <c r="G9090" s="13"/>
      <c r="I9090" s="13"/>
      <c r="J9090" s="13"/>
      <c r="K9090" s="13"/>
      <c r="M9090" s="13"/>
      <c r="N9090" s="13"/>
    </row>
    <row r="9091" spans="1:14" ht="15.75" customHeight="1">
      <c r="A9091" s="2"/>
      <c r="B9091" s="2"/>
      <c r="C9091" s="2"/>
      <c r="G9091" s="13"/>
      <c r="I9091" s="13"/>
      <c r="J9091" s="13"/>
      <c r="K9091" s="13"/>
      <c r="M9091" s="13"/>
      <c r="N9091" s="13"/>
    </row>
    <row r="9092" spans="1:14" ht="15.75" customHeight="1">
      <c r="A9092" s="2"/>
      <c r="B9092" s="2"/>
      <c r="C9092" s="2"/>
      <c r="G9092" s="13"/>
      <c r="I9092" s="13"/>
      <c r="J9092" s="13"/>
      <c r="K9092" s="13"/>
      <c r="M9092" s="13"/>
      <c r="N9092" s="13"/>
    </row>
    <row r="9093" spans="1:14" ht="15.75" customHeight="1">
      <c r="A9093" s="2"/>
      <c r="B9093" s="2"/>
      <c r="C9093" s="2"/>
      <c r="G9093" s="13"/>
      <c r="I9093" s="13"/>
      <c r="J9093" s="13"/>
      <c r="K9093" s="13"/>
      <c r="M9093" s="13"/>
      <c r="N9093" s="13"/>
    </row>
    <row r="9094" spans="1:14" ht="15.75" customHeight="1">
      <c r="A9094" s="2"/>
      <c r="B9094" s="2"/>
      <c r="C9094" s="2"/>
      <c r="G9094" s="13"/>
      <c r="I9094" s="13"/>
      <c r="J9094" s="13"/>
      <c r="K9094" s="13"/>
      <c r="M9094" s="13"/>
      <c r="N9094" s="13"/>
    </row>
    <row r="9095" spans="1:14" ht="15.75" customHeight="1">
      <c r="A9095" s="2"/>
      <c r="B9095" s="2"/>
      <c r="C9095" s="2"/>
      <c r="G9095" s="13"/>
      <c r="I9095" s="13"/>
      <c r="J9095" s="13"/>
      <c r="K9095" s="13"/>
      <c r="M9095" s="13"/>
      <c r="N9095" s="13"/>
    </row>
    <row r="9096" spans="1:14" ht="15.75" customHeight="1">
      <c r="A9096" s="2"/>
      <c r="B9096" s="2"/>
      <c r="C9096" s="2"/>
      <c r="G9096" s="13"/>
      <c r="I9096" s="13"/>
      <c r="J9096" s="13"/>
      <c r="K9096" s="13"/>
      <c r="M9096" s="13"/>
      <c r="N9096" s="13"/>
    </row>
    <row r="9097" spans="1:14" ht="15.75" customHeight="1">
      <c r="A9097" s="2"/>
      <c r="B9097" s="2"/>
      <c r="C9097" s="2"/>
      <c r="G9097" s="13"/>
      <c r="I9097" s="13"/>
      <c r="J9097" s="13"/>
      <c r="K9097" s="13"/>
      <c r="M9097" s="13"/>
      <c r="N9097" s="13"/>
    </row>
    <row r="9098" spans="1:14" ht="15.75" customHeight="1">
      <c r="A9098" s="2"/>
      <c r="B9098" s="2"/>
      <c r="C9098" s="2"/>
      <c r="G9098" s="13"/>
      <c r="I9098" s="13"/>
      <c r="J9098" s="13"/>
      <c r="K9098" s="13"/>
      <c r="M9098" s="13"/>
      <c r="N9098" s="13"/>
    </row>
    <row r="9099" spans="1:14" ht="15.75" customHeight="1">
      <c r="A9099" s="2"/>
      <c r="B9099" s="2"/>
      <c r="C9099" s="2"/>
      <c r="G9099" s="13"/>
      <c r="I9099" s="13"/>
      <c r="J9099" s="13"/>
      <c r="K9099" s="13"/>
      <c r="M9099" s="13"/>
      <c r="N9099" s="13"/>
    </row>
    <row r="9100" spans="1:14" ht="15.75" customHeight="1">
      <c r="A9100" s="2"/>
      <c r="B9100" s="2"/>
      <c r="C9100" s="2"/>
      <c r="G9100" s="13"/>
      <c r="I9100" s="13"/>
      <c r="J9100" s="13"/>
      <c r="K9100" s="13"/>
      <c r="M9100" s="13"/>
      <c r="N9100" s="13"/>
    </row>
    <row r="9101" spans="1:14" ht="15.75" customHeight="1">
      <c r="A9101" s="2"/>
      <c r="B9101" s="2"/>
      <c r="C9101" s="2"/>
      <c r="G9101" s="13"/>
      <c r="I9101" s="13"/>
      <c r="J9101" s="13"/>
      <c r="K9101" s="13"/>
      <c r="M9101" s="13"/>
      <c r="N9101" s="13"/>
    </row>
    <row r="9102" spans="1:14" ht="15.75" customHeight="1">
      <c r="A9102" s="2"/>
      <c r="B9102" s="2"/>
      <c r="C9102" s="2"/>
      <c r="G9102" s="13"/>
      <c r="I9102" s="13"/>
      <c r="J9102" s="13"/>
      <c r="K9102" s="13"/>
      <c r="M9102" s="13"/>
      <c r="N9102" s="13"/>
    </row>
    <row r="9103" spans="1:14" ht="15.75" customHeight="1">
      <c r="A9103" s="2"/>
      <c r="B9103" s="2"/>
      <c r="C9103" s="2"/>
      <c r="G9103" s="13"/>
      <c r="I9103" s="13"/>
      <c r="J9103" s="13"/>
      <c r="K9103" s="13"/>
      <c r="M9103" s="13"/>
      <c r="N9103" s="13"/>
    </row>
    <row r="9104" spans="1:14" ht="15.75" customHeight="1">
      <c r="A9104" s="2"/>
      <c r="B9104" s="2"/>
      <c r="C9104" s="2"/>
      <c r="G9104" s="13"/>
      <c r="I9104" s="13"/>
      <c r="J9104" s="13"/>
      <c r="K9104" s="13"/>
      <c r="M9104" s="13"/>
      <c r="N9104" s="13"/>
    </row>
    <row r="9105" spans="1:14" ht="15.75" customHeight="1">
      <c r="A9105" s="2"/>
      <c r="B9105" s="2"/>
      <c r="C9105" s="2"/>
      <c r="G9105" s="13"/>
      <c r="I9105" s="13"/>
      <c r="J9105" s="13"/>
      <c r="K9105" s="13"/>
      <c r="M9105" s="13"/>
      <c r="N9105" s="13"/>
    </row>
    <row r="9106" spans="1:14" ht="15.75" customHeight="1">
      <c r="A9106" s="2"/>
      <c r="B9106" s="2"/>
      <c r="C9106" s="2"/>
      <c r="G9106" s="13"/>
      <c r="I9106" s="13"/>
      <c r="J9106" s="13"/>
      <c r="K9106" s="13"/>
      <c r="M9106" s="13"/>
      <c r="N9106" s="13"/>
    </row>
    <row r="9107" spans="1:14" ht="15.75" customHeight="1">
      <c r="A9107" s="2"/>
      <c r="B9107" s="2"/>
      <c r="C9107" s="2"/>
      <c r="G9107" s="13"/>
      <c r="I9107" s="13"/>
      <c r="J9107" s="13"/>
      <c r="K9107" s="13"/>
      <c r="M9107" s="13"/>
      <c r="N9107" s="13"/>
    </row>
    <row r="9108" spans="1:14" ht="15.75" customHeight="1">
      <c r="A9108" s="2"/>
      <c r="B9108" s="2"/>
      <c r="C9108" s="2"/>
      <c r="G9108" s="13"/>
      <c r="I9108" s="13"/>
      <c r="J9108" s="13"/>
      <c r="K9108" s="13"/>
      <c r="M9108" s="13"/>
      <c r="N9108" s="13"/>
    </row>
    <row r="9109" spans="1:14" ht="15.75" customHeight="1">
      <c r="A9109" s="2"/>
      <c r="B9109" s="2"/>
      <c r="C9109" s="2"/>
      <c r="G9109" s="13"/>
      <c r="I9109" s="13"/>
      <c r="J9109" s="13"/>
      <c r="K9109" s="13"/>
      <c r="M9109" s="13"/>
      <c r="N9109" s="13"/>
    </row>
    <row r="9110" spans="1:14" ht="15.75" customHeight="1">
      <c r="A9110" s="2"/>
      <c r="B9110" s="2"/>
      <c r="C9110" s="2"/>
      <c r="G9110" s="13"/>
      <c r="I9110" s="13"/>
      <c r="J9110" s="13"/>
      <c r="K9110" s="13"/>
      <c r="M9110" s="13"/>
      <c r="N9110" s="13"/>
    </row>
    <row r="9111" spans="1:14" ht="15.75" customHeight="1">
      <c r="A9111" s="2"/>
      <c r="B9111" s="2"/>
      <c r="C9111" s="2"/>
      <c r="G9111" s="13"/>
      <c r="I9111" s="13"/>
      <c r="J9111" s="13"/>
      <c r="K9111" s="13"/>
      <c r="M9111" s="13"/>
      <c r="N9111" s="13"/>
    </row>
    <row r="9112" spans="1:14" ht="15.75" customHeight="1">
      <c r="A9112" s="2"/>
      <c r="B9112" s="2"/>
      <c r="C9112" s="2"/>
      <c r="G9112" s="13"/>
      <c r="I9112" s="13"/>
      <c r="J9112" s="13"/>
      <c r="K9112" s="13"/>
      <c r="M9112" s="13"/>
      <c r="N9112" s="13"/>
    </row>
    <row r="9113" spans="1:14" ht="15.75" customHeight="1">
      <c r="A9113" s="2"/>
      <c r="B9113" s="2"/>
      <c r="C9113" s="2"/>
      <c r="G9113" s="13"/>
      <c r="I9113" s="13"/>
      <c r="J9113" s="13"/>
      <c r="K9113" s="13"/>
      <c r="M9113" s="13"/>
      <c r="N9113" s="13"/>
    </row>
    <row r="9114" spans="1:14" ht="15.75" customHeight="1">
      <c r="A9114" s="2"/>
      <c r="B9114" s="2"/>
      <c r="C9114" s="2"/>
      <c r="G9114" s="13"/>
      <c r="I9114" s="13"/>
      <c r="J9114" s="13"/>
      <c r="K9114" s="13"/>
      <c r="M9114" s="13"/>
      <c r="N9114" s="13"/>
    </row>
    <row r="9115" spans="1:14" ht="15.75" customHeight="1">
      <c r="A9115" s="2"/>
      <c r="B9115" s="2"/>
      <c r="C9115" s="2"/>
      <c r="G9115" s="13"/>
      <c r="I9115" s="13"/>
      <c r="J9115" s="13"/>
      <c r="K9115" s="13"/>
      <c r="M9115" s="13"/>
      <c r="N9115" s="13"/>
    </row>
    <row r="9116" spans="1:14" ht="15.75" customHeight="1">
      <c r="A9116" s="2"/>
      <c r="B9116" s="2"/>
      <c r="C9116" s="2"/>
      <c r="G9116" s="13"/>
      <c r="I9116" s="13"/>
      <c r="J9116" s="13"/>
      <c r="K9116" s="13"/>
      <c r="M9116" s="13"/>
      <c r="N9116" s="13"/>
    </row>
    <row r="9117" spans="1:14" ht="15.75" customHeight="1">
      <c r="A9117" s="2"/>
      <c r="B9117" s="2"/>
      <c r="C9117" s="2"/>
      <c r="G9117" s="13"/>
      <c r="I9117" s="13"/>
      <c r="J9117" s="13"/>
      <c r="K9117" s="13"/>
      <c r="M9117" s="13"/>
      <c r="N9117" s="13"/>
    </row>
    <row r="9118" spans="1:14" ht="15.75" customHeight="1">
      <c r="A9118" s="2"/>
      <c r="B9118" s="2"/>
      <c r="C9118" s="2"/>
      <c r="G9118" s="13"/>
      <c r="I9118" s="13"/>
      <c r="J9118" s="13"/>
      <c r="K9118" s="13"/>
      <c r="M9118" s="13"/>
      <c r="N9118" s="13"/>
    </row>
    <row r="9119" spans="1:14" ht="15.75" customHeight="1">
      <c r="A9119" s="2"/>
      <c r="B9119" s="2"/>
      <c r="C9119" s="2"/>
      <c r="G9119" s="13"/>
      <c r="I9119" s="13"/>
      <c r="J9119" s="13"/>
      <c r="K9119" s="13"/>
      <c r="M9119" s="13"/>
      <c r="N9119" s="13"/>
    </row>
    <row r="9120" spans="1:14" ht="15.75" customHeight="1">
      <c r="A9120" s="2"/>
      <c r="B9120" s="2"/>
      <c r="C9120" s="2"/>
      <c r="G9120" s="13"/>
      <c r="I9120" s="13"/>
      <c r="J9120" s="13"/>
      <c r="K9120" s="13"/>
      <c r="M9120" s="13"/>
      <c r="N9120" s="13"/>
    </row>
    <row r="9121" spans="1:14" ht="15.75" customHeight="1">
      <c r="A9121" s="2"/>
      <c r="B9121" s="2"/>
      <c r="C9121" s="2"/>
      <c r="G9121" s="13"/>
      <c r="I9121" s="13"/>
      <c r="J9121" s="13"/>
      <c r="K9121" s="13"/>
      <c r="M9121" s="13"/>
      <c r="N9121" s="13"/>
    </row>
    <row r="9122" spans="1:14" ht="15.75" customHeight="1">
      <c r="A9122" s="2"/>
      <c r="B9122" s="2"/>
      <c r="C9122" s="2"/>
      <c r="G9122" s="13"/>
      <c r="I9122" s="13"/>
      <c r="J9122" s="13"/>
      <c r="K9122" s="13"/>
      <c r="M9122" s="13"/>
      <c r="N9122" s="13"/>
    </row>
    <row r="9123" spans="1:14" ht="15.75" customHeight="1">
      <c r="A9123" s="2"/>
      <c r="B9123" s="2"/>
      <c r="C9123" s="2"/>
      <c r="G9123" s="13"/>
      <c r="I9123" s="13"/>
      <c r="J9123" s="13"/>
      <c r="K9123" s="13"/>
      <c r="M9123" s="13"/>
      <c r="N9123" s="13"/>
    </row>
    <row r="9124" spans="1:14" ht="15.75" customHeight="1">
      <c r="A9124" s="2"/>
      <c r="B9124" s="2"/>
      <c r="C9124" s="2"/>
      <c r="G9124" s="13"/>
      <c r="I9124" s="13"/>
      <c r="J9124" s="13"/>
      <c r="K9124" s="13"/>
      <c r="M9124" s="13"/>
      <c r="N9124" s="13"/>
    </row>
    <row r="9125" spans="1:14" ht="15.75" customHeight="1">
      <c r="A9125" s="2"/>
      <c r="B9125" s="2"/>
      <c r="C9125" s="2"/>
      <c r="G9125" s="13"/>
      <c r="I9125" s="13"/>
      <c r="J9125" s="13"/>
      <c r="K9125" s="13"/>
      <c r="M9125" s="13"/>
      <c r="N9125" s="13"/>
    </row>
    <row r="9126" spans="1:14" ht="15.75" customHeight="1">
      <c r="A9126" s="2"/>
      <c r="B9126" s="2"/>
      <c r="C9126" s="2"/>
      <c r="G9126" s="13"/>
      <c r="I9126" s="13"/>
      <c r="J9126" s="13"/>
      <c r="K9126" s="13"/>
      <c r="M9126" s="13"/>
      <c r="N9126" s="13"/>
    </row>
    <row r="9127" spans="1:14" ht="15.75" customHeight="1">
      <c r="A9127" s="2"/>
      <c r="B9127" s="2"/>
      <c r="C9127" s="2"/>
      <c r="G9127" s="13"/>
      <c r="I9127" s="13"/>
      <c r="J9127" s="13"/>
      <c r="K9127" s="13"/>
      <c r="M9127" s="13"/>
      <c r="N9127" s="13"/>
    </row>
    <row r="9128" spans="1:14" ht="15.75" customHeight="1">
      <c r="A9128" s="2"/>
      <c r="B9128" s="2"/>
      <c r="C9128" s="2"/>
      <c r="G9128" s="13"/>
      <c r="I9128" s="13"/>
      <c r="J9128" s="13"/>
      <c r="K9128" s="13"/>
      <c r="M9128" s="13"/>
      <c r="N9128" s="13"/>
    </row>
    <row r="9129" spans="1:14" ht="15.75" customHeight="1">
      <c r="A9129" s="2"/>
      <c r="B9129" s="2"/>
      <c r="C9129" s="2"/>
      <c r="G9129" s="13"/>
      <c r="I9129" s="13"/>
      <c r="J9129" s="13"/>
      <c r="K9129" s="13"/>
      <c r="M9129" s="13"/>
      <c r="N9129" s="13"/>
    </row>
    <row r="9130" spans="1:14" ht="15.75" customHeight="1">
      <c r="A9130" s="2"/>
      <c r="B9130" s="2"/>
      <c r="C9130" s="2"/>
      <c r="G9130" s="13"/>
      <c r="I9130" s="13"/>
      <c r="J9130" s="13"/>
      <c r="K9130" s="13"/>
      <c r="M9130" s="13"/>
      <c r="N9130" s="13"/>
    </row>
    <row r="9131" spans="1:14" ht="15.75" customHeight="1">
      <c r="A9131" s="2"/>
      <c r="B9131" s="2"/>
      <c r="C9131" s="2"/>
      <c r="G9131" s="13"/>
      <c r="I9131" s="13"/>
      <c r="J9131" s="13"/>
      <c r="K9131" s="13"/>
      <c r="M9131" s="13"/>
      <c r="N9131" s="13"/>
    </row>
    <row r="9132" spans="1:14" ht="15.75" customHeight="1">
      <c r="A9132" s="2"/>
      <c r="B9132" s="2"/>
      <c r="C9132" s="2"/>
      <c r="G9132" s="13"/>
      <c r="I9132" s="13"/>
      <c r="J9132" s="13"/>
      <c r="K9132" s="13"/>
      <c r="M9132" s="13"/>
      <c r="N9132" s="13"/>
    </row>
    <row r="9133" spans="1:14" ht="15.75" customHeight="1">
      <c r="A9133" s="2"/>
      <c r="B9133" s="2"/>
      <c r="C9133" s="2"/>
      <c r="G9133" s="13"/>
      <c r="I9133" s="13"/>
      <c r="J9133" s="13"/>
      <c r="K9133" s="13"/>
      <c r="M9133" s="13"/>
      <c r="N9133" s="13"/>
    </row>
    <row r="9134" spans="1:14" ht="15.75" customHeight="1">
      <c r="A9134" s="2"/>
      <c r="B9134" s="2"/>
      <c r="C9134" s="2"/>
      <c r="G9134" s="13"/>
      <c r="I9134" s="13"/>
      <c r="J9134" s="13"/>
      <c r="K9134" s="13"/>
      <c r="M9134" s="13"/>
      <c r="N9134" s="13"/>
    </row>
    <row r="9135" spans="1:14" ht="15.75" customHeight="1">
      <c r="A9135" s="2"/>
      <c r="B9135" s="2"/>
      <c r="C9135" s="2"/>
      <c r="G9135" s="13"/>
      <c r="I9135" s="13"/>
      <c r="J9135" s="13"/>
      <c r="K9135" s="13"/>
      <c r="M9135" s="13"/>
      <c r="N9135" s="13"/>
    </row>
    <row r="9136" spans="1:14" ht="15.75" customHeight="1">
      <c r="A9136" s="2"/>
      <c r="B9136" s="2"/>
      <c r="C9136" s="2"/>
      <c r="G9136" s="13"/>
      <c r="I9136" s="13"/>
      <c r="J9136" s="13"/>
      <c r="K9136" s="13"/>
      <c r="M9136" s="13"/>
      <c r="N9136" s="13"/>
    </row>
    <row r="9137" spans="1:14" ht="15.75" customHeight="1">
      <c r="A9137" s="2"/>
      <c r="B9137" s="2"/>
      <c r="C9137" s="2"/>
      <c r="G9137" s="13"/>
      <c r="I9137" s="13"/>
      <c r="J9137" s="13"/>
      <c r="K9137" s="13"/>
      <c r="M9137" s="13"/>
      <c r="N9137" s="13"/>
    </row>
    <row r="9138" spans="1:14" ht="15.75" customHeight="1">
      <c r="A9138" s="2"/>
      <c r="B9138" s="2"/>
      <c r="C9138" s="2"/>
      <c r="G9138" s="13"/>
      <c r="I9138" s="13"/>
      <c r="J9138" s="13"/>
      <c r="K9138" s="13"/>
      <c r="M9138" s="13"/>
      <c r="N9138" s="13"/>
    </row>
    <row r="9139" spans="1:14" ht="15.75" customHeight="1">
      <c r="A9139" s="2"/>
      <c r="B9139" s="2"/>
      <c r="C9139" s="2"/>
      <c r="G9139" s="13"/>
      <c r="I9139" s="13"/>
      <c r="J9139" s="13"/>
      <c r="K9139" s="13"/>
      <c r="M9139" s="13"/>
      <c r="N9139" s="13"/>
    </row>
    <row r="9140" spans="1:14" ht="15.75" customHeight="1">
      <c r="A9140" s="2"/>
      <c r="B9140" s="2"/>
      <c r="C9140" s="2"/>
      <c r="G9140" s="13"/>
      <c r="I9140" s="13"/>
      <c r="J9140" s="13"/>
      <c r="K9140" s="13"/>
      <c r="M9140" s="13"/>
      <c r="N9140" s="13"/>
    </row>
    <row r="9141" spans="1:14" ht="15.75" customHeight="1">
      <c r="A9141" s="2"/>
      <c r="B9141" s="2"/>
      <c r="C9141" s="2"/>
      <c r="G9141" s="13"/>
      <c r="I9141" s="13"/>
      <c r="J9141" s="13"/>
      <c r="K9141" s="13"/>
      <c r="M9141" s="13"/>
      <c r="N9141" s="13"/>
    </row>
    <row r="9142" spans="1:14" ht="15.75" customHeight="1">
      <c r="A9142" s="2"/>
      <c r="B9142" s="2"/>
      <c r="C9142" s="2"/>
      <c r="G9142" s="13"/>
      <c r="I9142" s="13"/>
      <c r="J9142" s="13"/>
      <c r="K9142" s="13"/>
      <c r="M9142" s="13"/>
      <c r="N9142" s="13"/>
    </row>
    <row r="9143" spans="1:14" ht="15.75" customHeight="1">
      <c r="A9143" s="2"/>
      <c r="B9143" s="2"/>
      <c r="C9143" s="2"/>
      <c r="G9143" s="13"/>
      <c r="I9143" s="13"/>
      <c r="J9143" s="13"/>
      <c r="K9143" s="13"/>
      <c r="M9143" s="13"/>
      <c r="N9143" s="13"/>
    </row>
    <row r="9144" spans="1:14" ht="15.75" customHeight="1">
      <c r="A9144" s="2"/>
      <c r="B9144" s="2"/>
      <c r="C9144" s="2"/>
      <c r="G9144" s="13"/>
      <c r="I9144" s="13"/>
      <c r="J9144" s="13"/>
      <c r="K9144" s="13"/>
      <c r="M9144" s="13"/>
      <c r="N9144" s="13"/>
    </row>
    <row r="9145" spans="1:14" ht="15.75" customHeight="1">
      <c r="A9145" s="2"/>
      <c r="B9145" s="2"/>
      <c r="C9145" s="2"/>
      <c r="G9145" s="13"/>
      <c r="I9145" s="13"/>
      <c r="J9145" s="13"/>
      <c r="K9145" s="13"/>
      <c r="M9145" s="13"/>
      <c r="N9145" s="13"/>
    </row>
    <row r="9146" spans="1:14" ht="15.75" customHeight="1">
      <c r="A9146" s="2"/>
      <c r="B9146" s="2"/>
      <c r="C9146" s="2"/>
      <c r="G9146" s="13"/>
      <c r="I9146" s="13"/>
      <c r="J9146" s="13"/>
      <c r="K9146" s="13"/>
      <c r="M9146" s="13"/>
      <c r="N9146" s="13"/>
    </row>
    <row r="9147" spans="1:14" ht="15.75" customHeight="1">
      <c r="A9147" s="2"/>
      <c r="B9147" s="2"/>
      <c r="C9147" s="2"/>
      <c r="G9147" s="13"/>
      <c r="I9147" s="13"/>
      <c r="J9147" s="13"/>
      <c r="K9147" s="13"/>
      <c r="M9147" s="13"/>
      <c r="N9147" s="13"/>
    </row>
    <row r="9148" spans="1:14" ht="15.75" customHeight="1">
      <c r="A9148" s="2"/>
      <c r="B9148" s="2"/>
      <c r="C9148" s="2"/>
      <c r="G9148" s="13"/>
      <c r="I9148" s="13"/>
      <c r="J9148" s="13"/>
      <c r="K9148" s="13"/>
      <c r="M9148" s="13"/>
      <c r="N9148" s="13"/>
    </row>
    <row r="9149" spans="1:14" ht="15.75" customHeight="1">
      <c r="A9149" s="2"/>
      <c r="B9149" s="2"/>
      <c r="C9149" s="2"/>
      <c r="G9149" s="13"/>
      <c r="I9149" s="13"/>
      <c r="J9149" s="13"/>
      <c r="K9149" s="13"/>
      <c r="M9149" s="13"/>
      <c r="N9149" s="13"/>
    </row>
    <row r="9150" spans="1:14" ht="15.75" customHeight="1">
      <c r="A9150" s="2"/>
      <c r="B9150" s="2"/>
      <c r="C9150" s="2"/>
      <c r="G9150" s="13"/>
      <c r="I9150" s="13"/>
      <c r="J9150" s="13"/>
      <c r="K9150" s="13"/>
      <c r="M9150" s="13"/>
      <c r="N9150" s="13"/>
    </row>
    <row r="9151" spans="1:14" ht="15.75" customHeight="1">
      <c r="A9151" s="2"/>
      <c r="B9151" s="2"/>
      <c r="C9151" s="2"/>
      <c r="G9151" s="13"/>
      <c r="I9151" s="13"/>
      <c r="J9151" s="13"/>
      <c r="K9151" s="13"/>
      <c r="M9151" s="13"/>
      <c r="N9151" s="13"/>
    </row>
    <row r="9152" spans="1:14" ht="15.75" customHeight="1">
      <c r="A9152" s="2"/>
      <c r="B9152" s="2"/>
      <c r="C9152" s="2"/>
      <c r="G9152" s="13"/>
      <c r="I9152" s="13"/>
      <c r="J9152" s="13"/>
      <c r="K9152" s="13"/>
      <c r="M9152" s="13"/>
      <c r="N9152" s="13"/>
    </row>
    <row r="9153" spans="1:14" ht="15.75" customHeight="1">
      <c r="A9153" s="2"/>
      <c r="B9153" s="2"/>
      <c r="C9153" s="2"/>
      <c r="G9153" s="13"/>
      <c r="I9153" s="13"/>
      <c r="J9153" s="13"/>
      <c r="K9153" s="13"/>
      <c r="M9153" s="13"/>
      <c r="N9153" s="13"/>
    </row>
    <row r="9154" spans="1:14" ht="15.75" customHeight="1">
      <c r="A9154" s="2"/>
      <c r="B9154" s="2"/>
      <c r="C9154" s="2"/>
      <c r="G9154" s="13"/>
      <c r="I9154" s="13"/>
      <c r="J9154" s="13"/>
      <c r="K9154" s="13"/>
      <c r="M9154" s="13"/>
      <c r="N9154" s="13"/>
    </row>
    <row r="9155" spans="1:14" ht="15.75" customHeight="1">
      <c r="A9155" s="2"/>
      <c r="B9155" s="2"/>
      <c r="C9155" s="2"/>
      <c r="G9155" s="13"/>
      <c r="I9155" s="13"/>
      <c r="J9155" s="13"/>
      <c r="K9155" s="13"/>
      <c r="M9155" s="13"/>
      <c r="N9155" s="13"/>
    </row>
    <row r="9156" spans="1:14" ht="15.75" customHeight="1">
      <c r="A9156" s="2"/>
      <c r="B9156" s="2"/>
      <c r="C9156" s="2"/>
      <c r="G9156" s="13"/>
      <c r="I9156" s="13"/>
      <c r="J9156" s="13"/>
      <c r="K9156" s="13"/>
      <c r="M9156" s="13"/>
      <c r="N9156" s="13"/>
    </row>
    <row r="9157" spans="1:14" ht="15.75" customHeight="1">
      <c r="A9157" s="2"/>
      <c r="B9157" s="2"/>
      <c r="C9157" s="2"/>
      <c r="G9157" s="13"/>
      <c r="I9157" s="13"/>
      <c r="J9157" s="13"/>
      <c r="K9157" s="13"/>
      <c r="M9157" s="13"/>
      <c r="N9157" s="13"/>
    </row>
    <row r="9158" spans="1:14" ht="15.75" customHeight="1">
      <c r="A9158" s="2"/>
      <c r="B9158" s="2"/>
      <c r="C9158" s="2"/>
      <c r="G9158" s="13"/>
      <c r="I9158" s="13"/>
      <c r="J9158" s="13"/>
      <c r="K9158" s="13"/>
      <c r="M9158" s="13"/>
      <c r="N9158" s="13"/>
    </row>
    <row r="9159" spans="1:14" ht="15.75" customHeight="1">
      <c r="A9159" s="2"/>
      <c r="B9159" s="2"/>
      <c r="C9159" s="2"/>
      <c r="G9159" s="13"/>
      <c r="I9159" s="13"/>
      <c r="J9159" s="13"/>
      <c r="K9159" s="13"/>
      <c r="M9159" s="13"/>
      <c r="N9159" s="13"/>
    </row>
    <row r="9160" spans="1:14" ht="15.75" customHeight="1">
      <c r="A9160" s="2"/>
      <c r="B9160" s="2"/>
      <c r="C9160" s="2"/>
      <c r="G9160" s="13"/>
      <c r="I9160" s="13"/>
      <c r="J9160" s="13"/>
      <c r="K9160" s="13"/>
      <c r="M9160" s="13"/>
      <c r="N9160" s="13"/>
    </row>
    <row r="9161" spans="1:14" ht="15.75" customHeight="1">
      <c r="A9161" s="2"/>
      <c r="B9161" s="2"/>
      <c r="C9161" s="2"/>
      <c r="G9161" s="13"/>
      <c r="I9161" s="13"/>
      <c r="J9161" s="13"/>
      <c r="K9161" s="13"/>
      <c r="M9161" s="13"/>
      <c r="N9161" s="13"/>
    </row>
    <row r="9162" spans="1:14" ht="15.75" customHeight="1">
      <c r="A9162" s="2"/>
      <c r="B9162" s="2"/>
      <c r="C9162" s="2"/>
      <c r="G9162" s="13"/>
      <c r="I9162" s="13"/>
      <c r="J9162" s="13"/>
      <c r="K9162" s="13"/>
      <c r="M9162" s="13"/>
      <c r="N9162" s="13"/>
    </row>
    <row r="9163" spans="1:14" ht="15.75" customHeight="1">
      <c r="A9163" s="2"/>
      <c r="B9163" s="2"/>
      <c r="C9163" s="2"/>
      <c r="G9163" s="13"/>
      <c r="I9163" s="13"/>
      <c r="J9163" s="13"/>
      <c r="K9163" s="13"/>
      <c r="M9163" s="13"/>
      <c r="N9163" s="13"/>
    </row>
    <row r="9164" spans="1:14" ht="15.75" customHeight="1">
      <c r="A9164" s="2"/>
      <c r="B9164" s="2"/>
      <c r="C9164" s="2"/>
      <c r="G9164" s="13"/>
      <c r="I9164" s="13"/>
      <c r="J9164" s="13"/>
      <c r="K9164" s="13"/>
      <c r="M9164" s="13"/>
      <c r="N9164" s="13"/>
    </row>
    <row r="9165" spans="1:14" ht="15.75" customHeight="1">
      <c r="A9165" s="2"/>
      <c r="B9165" s="2"/>
      <c r="C9165" s="2"/>
      <c r="G9165" s="13"/>
      <c r="I9165" s="13"/>
      <c r="J9165" s="13"/>
      <c r="K9165" s="13"/>
      <c r="M9165" s="13"/>
      <c r="N9165" s="13"/>
    </row>
    <row r="9166" spans="1:14" ht="15.75" customHeight="1">
      <c r="A9166" s="2"/>
      <c r="B9166" s="2"/>
      <c r="C9166" s="2"/>
      <c r="G9166" s="13"/>
      <c r="I9166" s="13"/>
      <c r="J9166" s="13"/>
      <c r="K9166" s="13"/>
      <c r="M9166" s="13"/>
      <c r="N9166" s="13"/>
    </row>
    <row r="9167" spans="1:14" ht="15.75" customHeight="1">
      <c r="A9167" s="2"/>
      <c r="B9167" s="2"/>
      <c r="C9167" s="2"/>
      <c r="G9167" s="13"/>
      <c r="I9167" s="13"/>
      <c r="J9167" s="13"/>
      <c r="K9167" s="13"/>
      <c r="M9167" s="13"/>
      <c r="N9167" s="13"/>
    </row>
    <row r="9168" spans="1:14" ht="15.75" customHeight="1">
      <c r="A9168" s="2"/>
      <c r="B9168" s="2"/>
      <c r="C9168" s="2"/>
      <c r="G9168" s="13"/>
      <c r="I9168" s="13"/>
      <c r="J9168" s="13"/>
      <c r="K9168" s="13"/>
      <c r="M9168" s="13"/>
      <c r="N9168" s="13"/>
    </row>
    <row r="9169" spans="1:14" ht="15.75" customHeight="1">
      <c r="A9169" s="2"/>
      <c r="B9169" s="2"/>
      <c r="C9169" s="2"/>
      <c r="G9169" s="13"/>
      <c r="I9169" s="13"/>
      <c r="J9169" s="13"/>
      <c r="K9169" s="13"/>
      <c r="M9169" s="13"/>
      <c r="N9169" s="13"/>
    </row>
    <row r="9170" spans="1:14" ht="15.75" customHeight="1">
      <c r="A9170" s="2"/>
      <c r="B9170" s="2"/>
      <c r="C9170" s="2"/>
      <c r="G9170" s="13"/>
      <c r="I9170" s="13"/>
      <c r="J9170" s="13"/>
      <c r="K9170" s="13"/>
      <c r="M9170" s="13"/>
      <c r="N9170" s="13"/>
    </row>
    <row r="9171" spans="1:14" ht="15.75" customHeight="1">
      <c r="A9171" s="2"/>
      <c r="B9171" s="2"/>
      <c r="C9171" s="2"/>
      <c r="G9171" s="13"/>
      <c r="I9171" s="13"/>
      <c r="J9171" s="13"/>
      <c r="K9171" s="13"/>
      <c r="M9171" s="13"/>
      <c r="N9171" s="13"/>
    </row>
    <row r="9172" spans="1:14" ht="15.75" customHeight="1">
      <c r="A9172" s="2"/>
      <c r="B9172" s="2"/>
      <c r="C9172" s="2"/>
      <c r="G9172" s="13"/>
      <c r="I9172" s="13"/>
      <c r="J9172" s="13"/>
      <c r="K9172" s="13"/>
      <c r="M9172" s="13"/>
      <c r="N9172" s="13"/>
    </row>
    <row r="9173" spans="1:14" ht="15.75" customHeight="1">
      <c r="A9173" s="2"/>
      <c r="B9173" s="2"/>
      <c r="C9173" s="2"/>
      <c r="G9173" s="13"/>
      <c r="I9173" s="13"/>
      <c r="J9173" s="13"/>
      <c r="K9173" s="13"/>
      <c r="M9173" s="13"/>
      <c r="N9173" s="13"/>
    </row>
    <row r="9174" spans="1:14" ht="15.75" customHeight="1">
      <c r="A9174" s="2"/>
      <c r="B9174" s="2"/>
      <c r="C9174" s="2"/>
      <c r="G9174" s="13"/>
      <c r="I9174" s="13"/>
      <c r="J9174" s="13"/>
      <c r="K9174" s="13"/>
      <c r="M9174" s="13"/>
      <c r="N9174" s="13"/>
    </row>
    <row r="9175" spans="1:14" ht="15.75" customHeight="1">
      <c r="A9175" s="2"/>
      <c r="B9175" s="2"/>
      <c r="C9175" s="2"/>
      <c r="G9175" s="13"/>
      <c r="I9175" s="13"/>
      <c r="J9175" s="13"/>
      <c r="K9175" s="13"/>
      <c r="M9175" s="13"/>
      <c r="N9175" s="13"/>
    </row>
    <row r="9176" spans="1:14" ht="15.75" customHeight="1">
      <c r="A9176" s="2"/>
      <c r="B9176" s="2"/>
      <c r="C9176" s="2"/>
      <c r="G9176" s="13"/>
      <c r="I9176" s="13"/>
      <c r="J9176" s="13"/>
      <c r="K9176" s="13"/>
      <c r="M9176" s="13"/>
      <c r="N9176" s="13"/>
    </row>
    <row r="9177" spans="1:14" ht="15.75" customHeight="1">
      <c r="A9177" s="2"/>
      <c r="B9177" s="2"/>
      <c r="C9177" s="2"/>
      <c r="G9177" s="13"/>
      <c r="I9177" s="13"/>
      <c r="J9177" s="13"/>
      <c r="K9177" s="13"/>
      <c r="M9177" s="13"/>
      <c r="N9177" s="13"/>
    </row>
    <row r="9178" spans="1:14" ht="15.75" customHeight="1">
      <c r="A9178" s="2"/>
      <c r="B9178" s="2"/>
      <c r="C9178" s="2"/>
      <c r="G9178" s="13"/>
      <c r="I9178" s="13"/>
      <c r="J9178" s="13"/>
      <c r="K9178" s="13"/>
      <c r="M9178" s="13"/>
      <c r="N9178" s="13"/>
    </row>
    <row r="9179" spans="1:14" ht="15.75" customHeight="1">
      <c r="A9179" s="2"/>
      <c r="B9179" s="2"/>
      <c r="C9179" s="2"/>
      <c r="G9179" s="13"/>
      <c r="I9179" s="13"/>
      <c r="J9179" s="13"/>
      <c r="K9179" s="13"/>
      <c r="M9179" s="13"/>
      <c r="N9179" s="13"/>
    </row>
    <row r="9180" spans="1:14" ht="15.75" customHeight="1">
      <c r="A9180" s="2"/>
      <c r="B9180" s="2"/>
      <c r="C9180" s="2"/>
      <c r="G9180" s="13"/>
      <c r="I9180" s="13"/>
      <c r="J9180" s="13"/>
      <c r="K9180" s="13"/>
      <c r="M9180" s="13"/>
      <c r="N9180" s="13"/>
    </row>
    <row r="9181" spans="1:14" ht="15.75" customHeight="1">
      <c r="A9181" s="2"/>
      <c r="B9181" s="2"/>
      <c r="C9181" s="2"/>
      <c r="G9181" s="13"/>
      <c r="I9181" s="13"/>
      <c r="J9181" s="13"/>
      <c r="K9181" s="13"/>
      <c r="M9181" s="13"/>
      <c r="N9181" s="13"/>
    </row>
    <row r="9182" spans="1:14" ht="15.75" customHeight="1">
      <c r="A9182" s="2"/>
      <c r="B9182" s="2"/>
      <c r="C9182" s="2"/>
      <c r="G9182" s="13"/>
      <c r="I9182" s="13"/>
      <c r="J9182" s="13"/>
      <c r="K9182" s="13"/>
      <c r="M9182" s="13"/>
      <c r="N9182" s="13"/>
    </row>
    <row r="9183" spans="1:14" ht="15.75" customHeight="1">
      <c r="A9183" s="2"/>
      <c r="B9183" s="2"/>
      <c r="C9183" s="2"/>
      <c r="G9183" s="13"/>
      <c r="I9183" s="13"/>
      <c r="J9183" s="13"/>
      <c r="K9183" s="13"/>
      <c r="M9183" s="13"/>
      <c r="N9183" s="13"/>
    </row>
    <row r="9184" spans="1:14" ht="15.75" customHeight="1">
      <c r="A9184" s="2"/>
      <c r="B9184" s="2"/>
      <c r="C9184" s="2"/>
      <c r="G9184" s="13"/>
      <c r="I9184" s="13"/>
      <c r="J9184" s="13"/>
      <c r="K9184" s="13"/>
      <c r="M9184" s="13"/>
      <c r="N9184" s="13"/>
    </row>
    <row r="9185" spans="1:14" ht="15.75" customHeight="1">
      <c r="A9185" s="2"/>
      <c r="B9185" s="2"/>
      <c r="C9185" s="2"/>
      <c r="G9185" s="13"/>
      <c r="I9185" s="13"/>
      <c r="J9185" s="13"/>
      <c r="K9185" s="13"/>
      <c r="M9185" s="13"/>
      <c r="N9185" s="13"/>
    </row>
    <row r="9186" spans="1:14" ht="15.75" customHeight="1">
      <c r="A9186" s="2"/>
      <c r="B9186" s="2"/>
      <c r="C9186" s="2"/>
      <c r="G9186" s="13"/>
      <c r="I9186" s="13"/>
      <c r="J9186" s="13"/>
      <c r="K9186" s="13"/>
      <c r="M9186" s="13"/>
      <c r="N9186" s="13"/>
    </row>
    <row r="9187" spans="1:14" ht="15.75" customHeight="1">
      <c r="A9187" s="2"/>
      <c r="B9187" s="2"/>
      <c r="C9187" s="2"/>
      <c r="G9187" s="13"/>
      <c r="I9187" s="13"/>
      <c r="J9187" s="13"/>
      <c r="K9187" s="13"/>
      <c r="M9187" s="13"/>
      <c r="N9187" s="13"/>
    </row>
    <row r="9188" spans="1:14" ht="15.75" customHeight="1">
      <c r="A9188" s="2"/>
      <c r="B9188" s="2"/>
      <c r="C9188" s="2"/>
      <c r="G9188" s="13"/>
      <c r="I9188" s="13"/>
      <c r="J9188" s="13"/>
      <c r="K9188" s="13"/>
      <c r="M9188" s="13"/>
      <c r="N9188" s="13"/>
    </row>
    <row r="9189" spans="1:14" ht="15.75" customHeight="1">
      <c r="A9189" s="2"/>
      <c r="B9189" s="2"/>
      <c r="C9189" s="2"/>
      <c r="G9189" s="13"/>
      <c r="I9189" s="13"/>
      <c r="J9189" s="13"/>
      <c r="K9189" s="13"/>
      <c r="M9189" s="13"/>
      <c r="N9189" s="13"/>
    </row>
    <row r="9190" spans="1:14" ht="15.75" customHeight="1">
      <c r="A9190" s="2"/>
      <c r="B9190" s="2"/>
      <c r="C9190" s="2"/>
      <c r="G9190" s="13"/>
      <c r="I9190" s="13"/>
      <c r="J9190" s="13"/>
      <c r="K9190" s="13"/>
      <c r="M9190" s="13"/>
      <c r="N9190" s="13"/>
    </row>
    <row r="9191" spans="1:14" ht="15.75" customHeight="1">
      <c r="A9191" s="2"/>
      <c r="B9191" s="2"/>
      <c r="C9191" s="2"/>
      <c r="G9191" s="13"/>
      <c r="I9191" s="13"/>
      <c r="J9191" s="13"/>
      <c r="K9191" s="13"/>
      <c r="M9191" s="13"/>
      <c r="N9191" s="13"/>
    </row>
    <row r="9192" spans="1:14" ht="15.75" customHeight="1">
      <c r="A9192" s="2"/>
      <c r="B9192" s="2"/>
      <c r="C9192" s="2"/>
      <c r="G9192" s="13"/>
      <c r="I9192" s="13"/>
      <c r="J9192" s="13"/>
      <c r="K9192" s="13"/>
      <c r="M9192" s="13"/>
      <c r="N9192" s="13"/>
    </row>
    <row r="9193" spans="1:14" ht="15.75" customHeight="1">
      <c r="A9193" s="2"/>
      <c r="B9193" s="2"/>
      <c r="C9193" s="2"/>
      <c r="G9193" s="13"/>
      <c r="I9193" s="13"/>
      <c r="J9193" s="13"/>
      <c r="K9193" s="13"/>
      <c r="M9193" s="13"/>
      <c r="N9193" s="13"/>
    </row>
    <row r="9194" spans="1:14" ht="15.75" customHeight="1">
      <c r="A9194" s="2"/>
      <c r="B9194" s="2"/>
      <c r="C9194" s="2"/>
      <c r="G9194" s="13"/>
      <c r="I9194" s="13"/>
      <c r="J9194" s="13"/>
      <c r="K9194" s="13"/>
      <c r="M9194" s="13"/>
      <c r="N9194" s="13"/>
    </row>
    <row r="9195" spans="1:14" ht="15.75" customHeight="1">
      <c r="A9195" s="2"/>
      <c r="B9195" s="2"/>
      <c r="C9195" s="2"/>
      <c r="G9195" s="13"/>
      <c r="I9195" s="13"/>
      <c r="J9195" s="13"/>
      <c r="K9195" s="13"/>
      <c r="M9195" s="13"/>
      <c r="N9195" s="13"/>
    </row>
    <row r="9196" spans="1:14" ht="15.75" customHeight="1">
      <c r="A9196" s="2"/>
      <c r="B9196" s="2"/>
      <c r="C9196" s="2"/>
      <c r="G9196" s="13"/>
      <c r="I9196" s="13"/>
      <c r="J9196" s="13"/>
      <c r="K9196" s="13"/>
      <c r="M9196" s="13"/>
      <c r="N9196" s="13"/>
    </row>
    <row r="9197" spans="1:14" ht="15.75" customHeight="1">
      <c r="A9197" s="2"/>
      <c r="B9197" s="2"/>
      <c r="C9197" s="2"/>
      <c r="G9197" s="13"/>
      <c r="I9197" s="13"/>
      <c r="J9197" s="13"/>
      <c r="K9197" s="13"/>
      <c r="M9197" s="13"/>
      <c r="N9197" s="13"/>
    </row>
    <row r="9198" spans="1:14" ht="15.75" customHeight="1">
      <c r="A9198" s="2"/>
      <c r="B9198" s="2"/>
      <c r="C9198" s="2"/>
      <c r="G9198" s="13"/>
      <c r="I9198" s="13"/>
      <c r="J9198" s="13"/>
      <c r="K9198" s="13"/>
      <c r="M9198" s="13"/>
      <c r="N9198" s="13"/>
    </row>
    <row r="9199" spans="1:14" ht="15.75" customHeight="1">
      <c r="A9199" s="2"/>
      <c r="B9199" s="2"/>
      <c r="C9199" s="2"/>
      <c r="G9199" s="13"/>
      <c r="I9199" s="13"/>
      <c r="J9199" s="13"/>
      <c r="K9199" s="13"/>
      <c r="M9199" s="13"/>
      <c r="N9199" s="13"/>
    </row>
    <row r="9200" spans="1:14" ht="15.75" customHeight="1">
      <c r="A9200" s="2"/>
      <c r="B9200" s="2"/>
      <c r="C9200" s="2"/>
      <c r="G9200" s="13"/>
      <c r="I9200" s="13"/>
      <c r="J9200" s="13"/>
      <c r="K9200" s="13"/>
      <c r="M9200" s="13"/>
      <c r="N9200" s="13"/>
    </row>
    <row r="9201" spans="1:14" ht="15.75" customHeight="1">
      <c r="A9201" s="2"/>
      <c r="B9201" s="2"/>
      <c r="C9201" s="2"/>
      <c r="G9201" s="13"/>
      <c r="I9201" s="13"/>
      <c r="J9201" s="13"/>
      <c r="K9201" s="13"/>
      <c r="M9201" s="13"/>
      <c r="N9201" s="13"/>
    </row>
    <row r="9202" spans="1:14" ht="15.75" customHeight="1">
      <c r="A9202" s="2"/>
      <c r="B9202" s="2"/>
      <c r="C9202" s="2"/>
      <c r="G9202" s="13"/>
      <c r="I9202" s="13"/>
      <c r="J9202" s="13"/>
      <c r="K9202" s="13"/>
      <c r="M9202" s="13"/>
      <c r="N9202" s="13"/>
    </row>
    <row r="9203" spans="1:14" ht="15.75" customHeight="1">
      <c r="A9203" s="2"/>
      <c r="B9203" s="2"/>
      <c r="C9203" s="2"/>
      <c r="G9203" s="13"/>
      <c r="I9203" s="13"/>
      <c r="J9203" s="13"/>
      <c r="K9203" s="13"/>
      <c r="M9203" s="13"/>
      <c r="N9203" s="13"/>
    </row>
    <row r="9204" spans="1:14" ht="15.75" customHeight="1">
      <c r="A9204" s="2"/>
      <c r="B9204" s="2"/>
      <c r="C9204" s="2"/>
      <c r="G9204" s="13"/>
      <c r="I9204" s="13"/>
      <c r="J9204" s="13"/>
      <c r="K9204" s="13"/>
      <c r="M9204" s="13"/>
      <c r="N9204" s="13"/>
    </row>
    <row r="9205" spans="1:14" ht="15.75" customHeight="1">
      <c r="A9205" s="2"/>
      <c r="B9205" s="2"/>
      <c r="C9205" s="2"/>
      <c r="G9205" s="13"/>
      <c r="I9205" s="13"/>
      <c r="J9205" s="13"/>
      <c r="K9205" s="13"/>
      <c r="M9205" s="13"/>
      <c r="N9205" s="13"/>
    </row>
    <row r="9206" spans="1:14" ht="15.75" customHeight="1">
      <c r="A9206" s="2"/>
      <c r="B9206" s="2"/>
      <c r="C9206" s="2"/>
      <c r="G9206" s="13"/>
      <c r="I9206" s="13"/>
      <c r="J9206" s="13"/>
      <c r="K9206" s="13"/>
      <c r="M9206" s="13"/>
      <c r="N9206" s="13"/>
    </row>
    <row r="9207" spans="1:14" ht="15.75" customHeight="1">
      <c r="A9207" s="2"/>
      <c r="B9207" s="2"/>
      <c r="C9207" s="2"/>
      <c r="G9207" s="13"/>
      <c r="I9207" s="13"/>
      <c r="J9207" s="13"/>
      <c r="K9207" s="13"/>
      <c r="M9207" s="13"/>
      <c r="N9207" s="13"/>
    </row>
    <row r="9208" spans="1:14" ht="15.75" customHeight="1">
      <c r="A9208" s="2"/>
      <c r="B9208" s="2"/>
      <c r="C9208" s="2"/>
      <c r="G9208" s="13"/>
      <c r="I9208" s="13"/>
      <c r="J9208" s="13"/>
      <c r="K9208" s="13"/>
      <c r="M9208" s="13"/>
      <c r="N9208" s="13"/>
    </row>
    <row r="9209" spans="1:14" ht="15.75" customHeight="1">
      <c r="A9209" s="2"/>
      <c r="B9209" s="2"/>
      <c r="C9209" s="2"/>
      <c r="G9209" s="13"/>
      <c r="I9209" s="13"/>
      <c r="J9209" s="13"/>
      <c r="K9209" s="13"/>
      <c r="M9209" s="13"/>
      <c r="N9209" s="13"/>
    </row>
    <row r="9210" spans="1:14" ht="15.75" customHeight="1">
      <c r="A9210" s="2"/>
      <c r="B9210" s="2"/>
      <c r="C9210" s="2"/>
      <c r="G9210" s="13"/>
      <c r="I9210" s="13"/>
      <c r="J9210" s="13"/>
      <c r="K9210" s="13"/>
      <c r="M9210" s="13"/>
      <c r="N9210" s="13"/>
    </row>
    <row r="9211" spans="1:14" ht="15.75" customHeight="1">
      <c r="A9211" s="2"/>
      <c r="B9211" s="2"/>
      <c r="C9211" s="2"/>
      <c r="G9211" s="13"/>
      <c r="I9211" s="13"/>
      <c r="J9211" s="13"/>
      <c r="K9211" s="13"/>
      <c r="M9211" s="13"/>
      <c r="N9211" s="13"/>
    </row>
    <row r="9212" spans="1:14" ht="15.75" customHeight="1">
      <c r="A9212" s="2"/>
      <c r="B9212" s="2"/>
      <c r="C9212" s="2"/>
      <c r="G9212" s="13"/>
      <c r="I9212" s="13"/>
      <c r="J9212" s="13"/>
      <c r="K9212" s="13"/>
      <c r="M9212" s="13"/>
      <c r="N9212" s="13"/>
    </row>
    <row r="9213" spans="1:14" ht="15.75" customHeight="1">
      <c r="A9213" s="2"/>
      <c r="B9213" s="2"/>
      <c r="C9213" s="2"/>
      <c r="G9213" s="13"/>
      <c r="I9213" s="13"/>
      <c r="J9213" s="13"/>
      <c r="K9213" s="13"/>
      <c r="M9213" s="13"/>
      <c r="N9213" s="13"/>
    </row>
    <row r="9214" spans="1:14" ht="15.75" customHeight="1">
      <c r="A9214" s="2"/>
      <c r="B9214" s="2"/>
      <c r="C9214" s="2"/>
      <c r="G9214" s="13"/>
      <c r="I9214" s="13"/>
      <c r="J9214" s="13"/>
      <c r="K9214" s="13"/>
      <c r="M9214" s="13"/>
      <c r="N9214" s="13"/>
    </row>
    <row r="9215" spans="1:14" ht="15.75" customHeight="1">
      <c r="A9215" s="2"/>
      <c r="B9215" s="2"/>
      <c r="C9215" s="2"/>
      <c r="G9215" s="13"/>
      <c r="I9215" s="13"/>
      <c r="J9215" s="13"/>
      <c r="K9215" s="13"/>
      <c r="M9215" s="13"/>
      <c r="N9215" s="13"/>
    </row>
    <row r="9216" spans="1:14" ht="15.75" customHeight="1">
      <c r="A9216" s="2"/>
      <c r="B9216" s="2"/>
      <c r="C9216" s="2"/>
      <c r="G9216" s="13"/>
      <c r="I9216" s="13"/>
      <c r="J9216" s="13"/>
      <c r="K9216" s="13"/>
      <c r="M9216" s="13"/>
      <c r="N9216" s="13"/>
    </row>
    <row r="9217" spans="1:14" ht="15.75" customHeight="1">
      <c r="A9217" s="2"/>
      <c r="B9217" s="2"/>
      <c r="C9217" s="2"/>
      <c r="G9217" s="13"/>
      <c r="I9217" s="13"/>
      <c r="J9217" s="13"/>
      <c r="K9217" s="13"/>
      <c r="M9217" s="13"/>
      <c r="N9217" s="13"/>
    </row>
    <row r="9218" spans="1:14" ht="15.75" customHeight="1">
      <c r="A9218" s="2"/>
      <c r="B9218" s="2"/>
      <c r="C9218" s="2"/>
      <c r="G9218" s="13"/>
      <c r="I9218" s="13"/>
      <c r="J9218" s="13"/>
      <c r="K9218" s="13"/>
      <c r="M9218" s="13"/>
      <c r="N9218" s="13"/>
    </row>
    <row r="9219" spans="1:14" ht="15.75" customHeight="1">
      <c r="A9219" s="2"/>
      <c r="B9219" s="2"/>
      <c r="C9219" s="2"/>
      <c r="G9219" s="13"/>
      <c r="I9219" s="13"/>
      <c r="J9219" s="13"/>
      <c r="K9219" s="13"/>
      <c r="M9219" s="13"/>
      <c r="N9219" s="13"/>
    </row>
    <row r="9220" spans="1:14" ht="15.75" customHeight="1">
      <c r="A9220" s="2"/>
      <c r="B9220" s="2"/>
      <c r="C9220" s="2"/>
      <c r="G9220" s="13"/>
      <c r="I9220" s="13"/>
      <c r="J9220" s="13"/>
      <c r="K9220" s="13"/>
      <c r="M9220" s="13"/>
      <c r="N9220" s="13"/>
    </row>
    <row r="9221" spans="1:14" ht="15.75" customHeight="1">
      <c r="A9221" s="2"/>
      <c r="B9221" s="2"/>
      <c r="C9221" s="2"/>
      <c r="G9221" s="13"/>
      <c r="I9221" s="13"/>
      <c r="J9221" s="13"/>
      <c r="K9221" s="13"/>
      <c r="M9221" s="13"/>
      <c r="N9221" s="13"/>
    </row>
    <row r="9222" spans="1:14" ht="15.75" customHeight="1">
      <c r="A9222" s="2"/>
      <c r="B9222" s="2"/>
      <c r="C9222" s="2"/>
      <c r="G9222" s="13"/>
      <c r="I9222" s="13"/>
      <c r="J9222" s="13"/>
      <c r="K9222" s="13"/>
      <c r="M9222" s="13"/>
      <c r="N9222" s="13"/>
    </row>
    <row r="9223" spans="1:14" ht="15.75" customHeight="1">
      <c r="A9223" s="2"/>
      <c r="B9223" s="2"/>
      <c r="C9223" s="2"/>
      <c r="G9223" s="13"/>
      <c r="I9223" s="13"/>
      <c r="J9223" s="13"/>
      <c r="K9223" s="13"/>
      <c r="M9223" s="13"/>
      <c r="N9223" s="13"/>
    </row>
    <row r="9224" spans="1:14" ht="15.75" customHeight="1">
      <c r="A9224" s="2"/>
      <c r="B9224" s="2"/>
      <c r="C9224" s="2"/>
      <c r="G9224" s="13"/>
      <c r="I9224" s="13"/>
      <c r="J9224" s="13"/>
      <c r="K9224" s="13"/>
      <c r="M9224" s="13"/>
      <c r="N9224" s="13"/>
    </row>
    <row r="9225" spans="1:14" ht="15.75" customHeight="1">
      <c r="A9225" s="2"/>
      <c r="B9225" s="2"/>
      <c r="C9225" s="2"/>
      <c r="G9225" s="13"/>
      <c r="I9225" s="13"/>
      <c r="J9225" s="13"/>
      <c r="K9225" s="13"/>
      <c r="M9225" s="13"/>
      <c r="N9225" s="13"/>
    </row>
    <row r="9226" spans="1:14" ht="15.75" customHeight="1">
      <c r="A9226" s="2"/>
      <c r="B9226" s="2"/>
      <c r="C9226" s="2"/>
      <c r="G9226" s="13"/>
      <c r="I9226" s="13"/>
      <c r="J9226" s="13"/>
      <c r="K9226" s="13"/>
      <c r="M9226" s="13"/>
      <c r="N9226" s="13"/>
    </row>
    <row r="9227" spans="1:14" ht="15.75" customHeight="1">
      <c r="A9227" s="2"/>
      <c r="B9227" s="2"/>
      <c r="C9227" s="2"/>
      <c r="G9227" s="13"/>
      <c r="I9227" s="13"/>
      <c r="J9227" s="13"/>
      <c r="K9227" s="13"/>
      <c r="M9227" s="13"/>
      <c r="N9227" s="13"/>
    </row>
    <row r="9228" spans="1:14" ht="15.75" customHeight="1">
      <c r="A9228" s="2"/>
      <c r="B9228" s="2"/>
      <c r="C9228" s="2"/>
      <c r="G9228" s="13"/>
      <c r="I9228" s="13"/>
      <c r="J9228" s="13"/>
      <c r="K9228" s="13"/>
      <c r="M9228" s="13"/>
      <c r="N9228" s="13"/>
    </row>
    <row r="9229" spans="1:14" ht="15.75" customHeight="1">
      <c r="A9229" s="2"/>
      <c r="B9229" s="2"/>
      <c r="C9229" s="2"/>
      <c r="G9229" s="13"/>
      <c r="I9229" s="13"/>
      <c r="J9229" s="13"/>
      <c r="K9229" s="13"/>
      <c r="M9229" s="13"/>
      <c r="N9229" s="13"/>
    </row>
    <row r="9230" spans="1:14" ht="15.75" customHeight="1">
      <c r="A9230" s="2"/>
      <c r="B9230" s="2"/>
      <c r="C9230" s="2"/>
      <c r="G9230" s="13"/>
      <c r="I9230" s="13"/>
      <c r="J9230" s="13"/>
      <c r="K9230" s="13"/>
      <c r="M9230" s="13"/>
      <c r="N9230" s="13"/>
    </row>
    <row r="9231" spans="1:14" ht="15.75" customHeight="1">
      <c r="A9231" s="2"/>
      <c r="B9231" s="2"/>
      <c r="C9231" s="2"/>
      <c r="G9231" s="13"/>
      <c r="I9231" s="13"/>
      <c r="J9231" s="13"/>
      <c r="K9231" s="13"/>
      <c r="M9231" s="13"/>
      <c r="N9231" s="13"/>
    </row>
    <row r="9232" spans="1:14" ht="15.75" customHeight="1">
      <c r="A9232" s="2"/>
      <c r="B9232" s="2"/>
      <c r="C9232" s="2"/>
      <c r="G9232" s="13"/>
      <c r="I9232" s="13"/>
      <c r="J9232" s="13"/>
      <c r="K9232" s="13"/>
      <c r="M9232" s="13"/>
      <c r="N9232" s="13"/>
    </row>
    <row r="9233" spans="1:14" ht="15.75" customHeight="1">
      <c r="A9233" s="2"/>
      <c r="B9233" s="2"/>
      <c r="C9233" s="2"/>
      <c r="G9233" s="13"/>
      <c r="I9233" s="13"/>
      <c r="J9233" s="13"/>
      <c r="K9233" s="13"/>
      <c r="M9233" s="13"/>
      <c r="N9233" s="13"/>
    </row>
    <row r="9234" spans="1:14" ht="15.75" customHeight="1">
      <c r="A9234" s="2"/>
      <c r="B9234" s="2"/>
      <c r="C9234" s="2"/>
      <c r="G9234" s="13"/>
      <c r="I9234" s="13"/>
      <c r="J9234" s="13"/>
      <c r="K9234" s="13"/>
      <c r="M9234" s="13"/>
      <c r="N9234" s="13"/>
    </row>
    <row r="9235" spans="1:14" ht="15.75" customHeight="1">
      <c r="A9235" s="2"/>
      <c r="B9235" s="2"/>
      <c r="C9235" s="2"/>
      <c r="G9235" s="13"/>
      <c r="I9235" s="13"/>
      <c r="J9235" s="13"/>
      <c r="K9235" s="13"/>
      <c r="M9235" s="13"/>
      <c r="N9235" s="13"/>
    </row>
    <row r="9236" spans="1:14" ht="15.75" customHeight="1">
      <c r="A9236" s="2"/>
      <c r="B9236" s="2"/>
      <c r="C9236" s="2"/>
      <c r="G9236" s="13"/>
      <c r="I9236" s="13"/>
      <c r="J9236" s="13"/>
      <c r="K9236" s="13"/>
      <c r="M9236" s="13"/>
      <c r="N9236" s="13"/>
    </row>
    <row r="9237" spans="1:14" ht="15.75" customHeight="1">
      <c r="A9237" s="2"/>
      <c r="B9237" s="2"/>
      <c r="C9237" s="2"/>
      <c r="G9237" s="13"/>
      <c r="I9237" s="13"/>
      <c r="J9237" s="13"/>
      <c r="K9237" s="13"/>
      <c r="M9237" s="13"/>
      <c r="N9237" s="13"/>
    </row>
    <row r="9238" spans="1:14" ht="15.75" customHeight="1">
      <c r="A9238" s="2"/>
      <c r="B9238" s="2"/>
      <c r="C9238" s="2"/>
      <c r="G9238" s="13"/>
      <c r="I9238" s="13"/>
      <c r="J9238" s="13"/>
      <c r="K9238" s="13"/>
      <c r="M9238" s="13"/>
      <c r="N9238" s="13"/>
    </row>
    <row r="9239" spans="1:14" ht="15.75" customHeight="1">
      <c r="A9239" s="2"/>
      <c r="B9239" s="2"/>
      <c r="C9239" s="2"/>
      <c r="G9239" s="13"/>
      <c r="I9239" s="13"/>
      <c r="J9239" s="13"/>
      <c r="K9239" s="13"/>
      <c r="M9239" s="13"/>
      <c r="N9239" s="13"/>
    </row>
    <row r="9240" spans="1:14" ht="15.75" customHeight="1">
      <c r="A9240" s="2"/>
      <c r="B9240" s="2"/>
      <c r="C9240" s="2"/>
      <c r="G9240" s="13"/>
      <c r="I9240" s="13"/>
      <c r="J9240" s="13"/>
      <c r="K9240" s="13"/>
      <c r="M9240" s="13"/>
      <c r="N9240" s="13"/>
    </row>
    <row r="9241" spans="1:14" ht="15.75" customHeight="1">
      <c r="A9241" s="2"/>
      <c r="B9241" s="2"/>
      <c r="C9241" s="2"/>
      <c r="G9241" s="13"/>
      <c r="I9241" s="13"/>
      <c r="J9241" s="13"/>
      <c r="K9241" s="13"/>
      <c r="M9241" s="13"/>
      <c r="N9241" s="13"/>
    </row>
    <row r="9242" spans="1:14" ht="15.75" customHeight="1">
      <c r="A9242" s="2"/>
      <c r="B9242" s="2"/>
      <c r="C9242" s="2"/>
      <c r="G9242" s="13"/>
      <c r="I9242" s="13"/>
      <c r="J9242" s="13"/>
      <c r="K9242" s="13"/>
      <c r="M9242" s="13"/>
      <c r="N9242" s="13"/>
    </row>
    <row r="9243" spans="1:14" ht="15.75" customHeight="1">
      <c r="A9243" s="2"/>
      <c r="B9243" s="2"/>
      <c r="C9243" s="2"/>
      <c r="G9243" s="13"/>
      <c r="I9243" s="13"/>
      <c r="J9243" s="13"/>
      <c r="K9243" s="13"/>
      <c r="M9243" s="13"/>
      <c r="N9243" s="13"/>
    </row>
    <row r="9244" spans="1:14" ht="15.75" customHeight="1">
      <c r="A9244" s="2"/>
      <c r="B9244" s="2"/>
      <c r="C9244" s="2"/>
      <c r="G9244" s="13"/>
      <c r="I9244" s="13"/>
      <c r="J9244" s="13"/>
      <c r="K9244" s="13"/>
      <c r="M9244" s="13"/>
      <c r="N9244" s="13"/>
    </row>
    <row r="9245" spans="1:14" ht="15.75" customHeight="1">
      <c r="A9245" s="2"/>
      <c r="B9245" s="2"/>
      <c r="C9245" s="2"/>
      <c r="G9245" s="13"/>
      <c r="I9245" s="13"/>
      <c r="J9245" s="13"/>
      <c r="K9245" s="13"/>
      <c r="M9245" s="13"/>
      <c r="N9245" s="13"/>
    </row>
    <row r="9246" spans="1:14" ht="15.75" customHeight="1">
      <c r="A9246" s="2"/>
      <c r="B9246" s="2"/>
      <c r="C9246" s="2"/>
      <c r="G9246" s="13"/>
      <c r="I9246" s="13"/>
      <c r="J9246" s="13"/>
      <c r="K9246" s="13"/>
      <c r="M9246" s="13"/>
      <c r="N9246" s="13"/>
    </row>
    <row r="9247" spans="1:14" ht="15.75" customHeight="1">
      <c r="A9247" s="2"/>
      <c r="B9247" s="2"/>
      <c r="C9247" s="2"/>
      <c r="G9247" s="13"/>
      <c r="I9247" s="13"/>
      <c r="J9247" s="13"/>
      <c r="K9247" s="13"/>
      <c r="M9247" s="13"/>
      <c r="N9247" s="13"/>
    </row>
    <row r="9248" spans="1:14" ht="15.75" customHeight="1">
      <c r="A9248" s="2"/>
      <c r="B9248" s="2"/>
      <c r="C9248" s="2"/>
      <c r="G9248" s="13"/>
      <c r="I9248" s="13"/>
      <c r="J9248" s="13"/>
      <c r="K9248" s="13"/>
      <c r="M9248" s="13"/>
      <c r="N9248" s="13"/>
    </row>
    <row r="9249" spans="1:14" ht="15.75" customHeight="1">
      <c r="A9249" s="2"/>
      <c r="B9249" s="2"/>
      <c r="C9249" s="2"/>
      <c r="G9249" s="13"/>
      <c r="I9249" s="13"/>
      <c r="J9249" s="13"/>
      <c r="K9249" s="13"/>
      <c r="M9249" s="13"/>
      <c r="N9249" s="13"/>
    </row>
    <row r="9250" spans="1:14" ht="15.75" customHeight="1">
      <c r="A9250" s="2"/>
      <c r="B9250" s="2"/>
      <c r="C9250" s="2"/>
      <c r="G9250" s="13"/>
      <c r="I9250" s="13"/>
      <c r="J9250" s="13"/>
      <c r="K9250" s="13"/>
      <c r="M9250" s="13"/>
      <c r="N9250" s="13"/>
    </row>
    <row r="9251" spans="1:14" ht="15.75" customHeight="1">
      <c r="A9251" s="2"/>
      <c r="B9251" s="2"/>
      <c r="C9251" s="2"/>
      <c r="G9251" s="13"/>
      <c r="I9251" s="13"/>
      <c r="J9251" s="13"/>
      <c r="K9251" s="13"/>
      <c r="M9251" s="13"/>
      <c r="N9251" s="13"/>
    </row>
    <row r="9252" spans="1:14" ht="15.75" customHeight="1">
      <c r="A9252" s="2"/>
      <c r="B9252" s="2"/>
      <c r="C9252" s="2"/>
      <c r="G9252" s="13"/>
      <c r="I9252" s="13"/>
      <c r="J9252" s="13"/>
      <c r="K9252" s="13"/>
      <c r="M9252" s="13"/>
      <c r="N9252" s="13"/>
    </row>
    <row r="9253" spans="1:14" ht="15.75" customHeight="1">
      <c r="A9253" s="2"/>
      <c r="B9253" s="2"/>
      <c r="C9253" s="2"/>
      <c r="G9253" s="13"/>
      <c r="I9253" s="13"/>
      <c r="J9253" s="13"/>
      <c r="K9253" s="13"/>
      <c r="M9253" s="13"/>
      <c r="N9253" s="13"/>
    </row>
    <row r="9254" spans="1:14" ht="15.75" customHeight="1">
      <c r="A9254" s="2"/>
      <c r="B9254" s="2"/>
      <c r="C9254" s="2"/>
      <c r="G9254" s="13"/>
      <c r="I9254" s="13"/>
      <c r="J9254" s="13"/>
      <c r="K9254" s="13"/>
      <c r="M9254" s="13"/>
      <c r="N9254" s="13"/>
    </row>
    <row r="9255" spans="1:14" ht="15.75" customHeight="1">
      <c r="A9255" s="2"/>
      <c r="B9255" s="2"/>
      <c r="C9255" s="2"/>
      <c r="G9255" s="13"/>
      <c r="I9255" s="13"/>
      <c r="J9255" s="13"/>
      <c r="K9255" s="13"/>
      <c r="M9255" s="13"/>
      <c r="N9255" s="13"/>
    </row>
    <row r="9256" spans="1:14" ht="15.75" customHeight="1">
      <c r="A9256" s="2"/>
      <c r="B9256" s="2"/>
      <c r="C9256" s="2"/>
      <c r="G9256" s="13"/>
      <c r="I9256" s="13"/>
      <c r="J9256" s="13"/>
      <c r="K9256" s="13"/>
      <c r="M9256" s="13"/>
      <c r="N9256" s="13"/>
    </row>
    <row r="9257" spans="1:14" ht="15.75" customHeight="1">
      <c r="A9257" s="2"/>
      <c r="B9257" s="2"/>
      <c r="C9257" s="2"/>
      <c r="G9257" s="13"/>
      <c r="I9257" s="13"/>
      <c r="J9257" s="13"/>
      <c r="K9257" s="13"/>
      <c r="M9257" s="13"/>
      <c r="N9257" s="13"/>
    </row>
    <row r="9258" spans="1:14" ht="15.75" customHeight="1">
      <c r="A9258" s="2"/>
      <c r="B9258" s="2"/>
      <c r="C9258" s="2"/>
      <c r="G9258" s="13"/>
      <c r="I9258" s="13"/>
      <c r="J9258" s="13"/>
      <c r="K9258" s="13"/>
      <c r="M9258" s="13"/>
      <c r="N9258" s="13"/>
    </row>
    <row r="9259" spans="1:14" ht="15.75" customHeight="1">
      <c r="A9259" s="2"/>
      <c r="B9259" s="2"/>
      <c r="C9259" s="2"/>
      <c r="G9259" s="13"/>
      <c r="I9259" s="13"/>
      <c r="J9259" s="13"/>
      <c r="K9259" s="13"/>
      <c r="M9259" s="13"/>
      <c r="N9259" s="13"/>
    </row>
    <row r="9260" spans="1:14" ht="15.75" customHeight="1">
      <c r="A9260" s="2"/>
      <c r="B9260" s="2"/>
      <c r="C9260" s="2"/>
      <c r="G9260" s="13"/>
      <c r="I9260" s="13"/>
      <c r="J9260" s="13"/>
      <c r="K9260" s="13"/>
      <c r="M9260" s="13"/>
      <c r="N9260" s="13"/>
    </row>
    <row r="9261" spans="1:14" ht="15.75" customHeight="1">
      <c r="A9261" s="2"/>
      <c r="B9261" s="2"/>
      <c r="C9261" s="2"/>
      <c r="G9261" s="13"/>
      <c r="I9261" s="13"/>
      <c r="J9261" s="13"/>
      <c r="K9261" s="13"/>
      <c r="M9261" s="13"/>
      <c r="N9261" s="13"/>
    </row>
    <row r="9262" spans="1:14" ht="15.75" customHeight="1">
      <c r="A9262" s="2"/>
      <c r="B9262" s="2"/>
      <c r="C9262" s="2"/>
      <c r="G9262" s="13"/>
      <c r="I9262" s="13"/>
      <c r="J9262" s="13"/>
      <c r="K9262" s="13"/>
      <c r="M9262" s="13"/>
      <c r="N9262" s="13"/>
    </row>
    <row r="9263" spans="1:14" ht="15.75" customHeight="1">
      <c r="A9263" s="2"/>
      <c r="B9263" s="2"/>
      <c r="C9263" s="2"/>
      <c r="G9263" s="13"/>
      <c r="I9263" s="13"/>
      <c r="J9263" s="13"/>
      <c r="K9263" s="13"/>
      <c r="M9263" s="13"/>
      <c r="N9263" s="13"/>
    </row>
    <row r="9264" spans="1:14" ht="15.75" customHeight="1">
      <c r="A9264" s="2"/>
      <c r="B9264" s="2"/>
      <c r="C9264" s="2"/>
      <c r="G9264" s="13"/>
      <c r="I9264" s="13"/>
      <c r="J9264" s="13"/>
      <c r="K9264" s="13"/>
      <c r="M9264" s="13"/>
      <c r="N9264" s="13"/>
    </row>
    <row r="9265" spans="1:14" ht="15.75" customHeight="1">
      <c r="A9265" s="2"/>
      <c r="B9265" s="2"/>
      <c r="C9265" s="2"/>
      <c r="G9265" s="13"/>
      <c r="I9265" s="13"/>
      <c r="J9265" s="13"/>
      <c r="K9265" s="13"/>
      <c r="M9265" s="13"/>
      <c r="N9265" s="13"/>
    </row>
    <row r="9266" spans="1:14" ht="15.75" customHeight="1">
      <c r="A9266" s="2"/>
      <c r="B9266" s="2"/>
      <c r="C9266" s="2"/>
      <c r="G9266" s="13"/>
      <c r="I9266" s="13"/>
      <c r="J9266" s="13"/>
      <c r="K9266" s="13"/>
      <c r="M9266" s="13"/>
      <c r="N9266" s="13"/>
    </row>
    <row r="9267" spans="1:14" ht="15.75" customHeight="1">
      <c r="A9267" s="2"/>
      <c r="B9267" s="2"/>
      <c r="C9267" s="2"/>
      <c r="G9267" s="13"/>
      <c r="I9267" s="13"/>
      <c r="J9267" s="13"/>
      <c r="K9267" s="13"/>
      <c r="M9267" s="13"/>
      <c r="N9267" s="13"/>
    </row>
    <row r="9268" spans="1:14" ht="15.75" customHeight="1">
      <c r="A9268" s="2"/>
      <c r="B9268" s="2"/>
      <c r="C9268" s="2"/>
      <c r="G9268" s="13"/>
      <c r="I9268" s="13"/>
      <c r="J9268" s="13"/>
      <c r="K9268" s="13"/>
      <c r="M9268" s="13"/>
      <c r="N9268" s="13"/>
    </row>
    <row r="9269" spans="1:14" ht="15.75" customHeight="1">
      <c r="A9269" s="2"/>
      <c r="B9269" s="2"/>
      <c r="C9269" s="2"/>
      <c r="G9269" s="13"/>
      <c r="I9269" s="13"/>
      <c r="J9269" s="13"/>
      <c r="K9269" s="13"/>
      <c r="M9269" s="13"/>
      <c r="N9269" s="13"/>
    </row>
    <row r="9270" spans="1:14" ht="15.75" customHeight="1">
      <c r="A9270" s="2"/>
      <c r="B9270" s="2"/>
      <c r="C9270" s="2"/>
      <c r="G9270" s="13"/>
      <c r="I9270" s="13"/>
      <c r="J9270" s="13"/>
      <c r="K9270" s="13"/>
      <c r="M9270" s="13"/>
      <c r="N9270" s="13"/>
    </row>
    <row r="9271" spans="1:14" ht="15.75" customHeight="1">
      <c r="A9271" s="2"/>
      <c r="B9271" s="2"/>
      <c r="C9271" s="2"/>
      <c r="G9271" s="13"/>
      <c r="I9271" s="13"/>
      <c r="J9271" s="13"/>
      <c r="K9271" s="13"/>
      <c r="M9271" s="13"/>
      <c r="N9271" s="13"/>
    </row>
    <row r="9272" spans="1:14" ht="15.75" customHeight="1">
      <c r="A9272" s="2"/>
      <c r="B9272" s="2"/>
      <c r="C9272" s="2"/>
      <c r="G9272" s="13"/>
      <c r="I9272" s="13"/>
      <c r="J9272" s="13"/>
      <c r="K9272" s="13"/>
      <c r="M9272" s="13"/>
      <c r="N9272" s="13"/>
    </row>
    <row r="9273" spans="1:14" ht="15.75" customHeight="1">
      <c r="A9273" s="2"/>
      <c r="B9273" s="2"/>
      <c r="C9273" s="2"/>
      <c r="G9273" s="13"/>
      <c r="I9273" s="13"/>
      <c r="J9273" s="13"/>
      <c r="K9273" s="13"/>
      <c r="M9273" s="13"/>
      <c r="N9273" s="13"/>
    </row>
    <row r="9274" spans="1:14" ht="15.75" customHeight="1">
      <c r="A9274" s="2"/>
      <c r="B9274" s="2"/>
      <c r="C9274" s="2"/>
      <c r="G9274" s="13"/>
      <c r="I9274" s="13"/>
      <c r="J9274" s="13"/>
      <c r="K9274" s="13"/>
      <c r="M9274" s="13"/>
      <c r="N9274" s="13"/>
    </row>
    <row r="9275" spans="1:14" ht="15.75" customHeight="1">
      <c r="A9275" s="2"/>
      <c r="B9275" s="2"/>
      <c r="C9275" s="2"/>
      <c r="G9275" s="13"/>
      <c r="I9275" s="13"/>
      <c r="J9275" s="13"/>
      <c r="K9275" s="13"/>
      <c r="M9275" s="13"/>
      <c r="N9275" s="13"/>
    </row>
    <row r="9276" spans="1:14" ht="15.75" customHeight="1">
      <c r="A9276" s="2"/>
      <c r="B9276" s="2"/>
      <c r="C9276" s="2"/>
      <c r="G9276" s="13"/>
      <c r="I9276" s="13"/>
      <c r="J9276" s="13"/>
      <c r="K9276" s="13"/>
      <c r="M9276" s="13"/>
      <c r="N9276" s="13"/>
    </row>
    <row r="9277" spans="1:14" ht="15.75" customHeight="1">
      <c r="A9277" s="2"/>
      <c r="B9277" s="2"/>
      <c r="C9277" s="2"/>
      <c r="G9277" s="13"/>
      <c r="I9277" s="13"/>
      <c r="J9277" s="13"/>
      <c r="K9277" s="13"/>
      <c r="M9277" s="13"/>
      <c r="N9277" s="13"/>
    </row>
    <row r="9278" spans="1:14" ht="15.75" customHeight="1">
      <c r="A9278" s="2"/>
      <c r="B9278" s="2"/>
      <c r="C9278" s="2"/>
      <c r="G9278" s="13"/>
      <c r="I9278" s="13"/>
      <c r="J9278" s="13"/>
      <c r="K9278" s="13"/>
      <c r="M9278" s="13"/>
      <c r="N9278" s="13"/>
    </row>
    <row r="9279" spans="1:14" ht="15.75" customHeight="1">
      <c r="A9279" s="2"/>
      <c r="B9279" s="2"/>
      <c r="C9279" s="2"/>
      <c r="G9279" s="13"/>
      <c r="I9279" s="13"/>
      <c r="J9279" s="13"/>
      <c r="K9279" s="13"/>
      <c r="M9279" s="13"/>
      <c r="N9279" s="13"/>
    </row>
    <row r="9280" spans="1:14" ht="15.75" customHeight="1">
      <c r="A9280" s="2"/>
      <c r="B9280" s="2"/>
      <c r="C9280" s="2"/>
      <c r="G9280" s="13"/>
      <c r="I9280" s="13"/>
      <c r="J9280" s="13"/>
      <c r="K9280" s="13"/>
      <c r="M9280" s="13"/>
      <c r="N9280" s="13"/>
    </row>
    <row r="9281" spans="1:14" ht="15.75" customHeight="1">
      <c r="A9281" s="2"/>
      <c r="B9281" s="2"/>
      <c r="C9281" s="2"/>
      <c r="G9281" s="13"/>
      <c r="I9281" s="13"/>
      <c r="J9281" s="13"/>
      <c r="K9281" s="13"/>
      <c r="M9281" s="13"/>
      <c r="N9281" s="13"/>
    </row>
    <row r="9282" spans="1:14" ht="15.75" customHeight="1">
      <c r="A9282" s="2"/>
      <c r="B9282" s="2"/>
      <c r="C9282" s="2"/>
      <c r="G9282" s="13"/>
      <c r="I9282" s="13"/>
      <c r="J9282" s="13"/>
      <c r="K9282" s="13"/>
      <c r="M9282" s="13"/>
      <c r="N9282" s="13"/>
    </row>
    <row r="9283" spans="1:14" ht="15.75" customHeight="1">
      <c r="A9283" s="2"/>
      <c r="B9283" s="2"/>
      <c r="C9283" s="2"/>
      <c r="G9283" s="13"/>
      <c r="I9283" s="13"/>
      <c r="J9283" s="13"/>
      <c r="K9283" s="13"/>
      <c r="M9283" s="13"/>
      <c r="N9283" s="13"/>
    </row>
    <row r="9284" spans="1:14" ht="15.75" customHeight="1">
      <c r="A9284" s="2"/>
      <c r="B9284" s="2"/>
      <c r="C9284" s="2"/>
      <c r="G9284" s="13"/>
      <c r="I9284" s="13"/>
      <c r="J9284" s="13"/>
      <c r="K9284" s="13"/>
      <c r="M9284" s="13"/>
      <c r="N9284" s="13"/>
    </row>
    <row r="9285" spans="1:14" ht="15.75" customHeight="1">
      <c r="A9285" s="2"/>
      <c r="B9285" s="2"/>
      <c r="C9285" s="2"/>
      <c r="G9285" s="13"/>
      <c r="I9285" s="13"/>
      <c r="J9285" s="13"/>
      <c r="K9285" s="13"/>
      <c r="M9285" s="13"/>
      <c r="N9285" s="13"/>
    </row>
    <row r="9286" spans="1:14" ht="15.75" customHeight="1">
      <c r="A9286" s="2"/>
      <c r="B9286" s="2"/>
      <c r="C9286" s="2"/>
      <c r="G9286" s="13"/>
      <c r="I9286" s="13"/>
      <c r="J9286" s="13"/>
      <c r="K9286" s="13"/>
      <c r="M9286" s="13"/>
      <c r="N9286" s="13"/>
    </row>
    <row r="9287" spans="1:14" ht="15.75" customHeight="1">
      <c r="A9287" s="2"/>
      <c r="B9287" s="2"/>
      <c r="C9287" s="2"/>
      <c r="G9287" s="13"/>
      <c r="I9287" s="13"/>
      <c r="J9287" s="13"/>
      <c r="K9287" s="13"/>
      <c r="M9287" s="13"/>
      <c r="N9287" s="13"/>
    </row>
    <row r="9288" spans="1:14" ht="15.75" customHeight="1">
      <c r="A9288" s="2"/>
      <c r="B9288" s="2"/>
      <c r="C9288" s="2"/>
      <c r="G9288" s="13"/>
      <c r="I9288" s="13"/>
      <c r="J9288" s="13"/>
      <c r="K9288" s="13"/>
      <c r="M9288" s="13"/>
      <c r="N9288" s="13"/>
    </row>
    <row r="9289" spans="1:14" ht="15.75" customHeight="1">
      <c r="A9289" s="2"/>
      <c r="B9289" s="2"/>
      <c r="C9289" s="2"/>
      <c r="G9289" s="13"/>
      <c r="I9289" s="13"/>
      <c r="J9289" s="13"/>
      <c r="K9289" s="13"/>
      <c r="M9289" s="13"/>
      <c r="N9289" s="13"/>
    </row>
    <row r="9290" spans="1:14" ht="15.75" customHeight="1">
      <c r="A9290" s="2"/>
      <c r="B9290" s="2"/>
      <c r="C9290" s="2"/>
      <c r="G9290" s="13"/>
      <c r="I9290" s="13"/>
      <c r="J9290" s="13"/>
      <c r="K9290" s="13"/>
      <c r="M9290" s="13"/>
      <c r="N9290" s="13"/>
    </row>
    <row r="9291" spans="1:14" ht="15.75" customHeight="1">
      <c r="A9291" s="2"/>
      <c r="B9291" s="2"/>
      <c r="C9291" s="2"/>
      <c r="G9291" s="13"/>
      <c r="I9291" s="13"/>
      <c r="J9291" s="13"/>
      <c r="K9291" s="13"/>
      <c r="M9291" s="13"/>
      <c r="N9291" s="13"/>
    </row>
    <row r="9292" spans="1:14" ht="15.75" customHeight="1">
      <c r="A9292" s="2"/>
      <c r="B9292" s="2"/>
      <c r="C9292" s="2"/>
      <c r="G9292" s="13"/>
      <c r="I9292" s="13"/>
      <c r="J9292" s="13"/>
      <c r="K9292" s="13"/>
      <c r="M9292" s="13"/>
      <c r="N9292" s="13"/>
    </row>
    <row r="9293" spans="1:14" ht="15.75" customHeight="1">
      <c r="A9293" s="2"/>
      <c r="B9293" s="2"/>
      <c r="C9293" s="2"/>
      <c r="G9293" s="13"/>
      <c r="I9293" s="13"/>
      <c r="J9293" s="13"/>
      <c r="K9293" s="13"/>
      <c r="M9293" s="13"/>
      <c r="N9293" s="13"/>
    </row>
    <row r="9294" spans="1:14" ht="15.75" customHeight="1">
      <c r="A9294" s="2"/>
      <c r="B9294" s="2"/>
      <c r="C9294" s="2"/>
      <c r="G9294" s="13"/>
      <c r="I9294" s="13"/>
      <c r="J9294" s="13"/>
      <c r="K9294" s="13"/>
      <c r="M9294" s="13"/>
      <c r="N9294" s="13"/>
    </row>
    <row r="9295" spans="1:14" ht="15.75" customHeight="1">
      <c r="A9295" s="2"/>
      <c r="B9295" s="2"/>
      <c r="C9295" s="2"/>
      <c r="G9295" s="13"/>
      <c r="I9295" s="13"/>
      <c r="J9295" s="13"/>
      <c r="K9295" s="13"/>
      <c r="M9295" s="13"/>
      <c r="N9295" s="13"/>
    </row>
    <row r="9296" spans="1:14" ht="15.75" customHeight="1">
      <c r="A9296" s="2"/>
      <c r="B9296" s="2"/>
      <c r="C9296" s="2"/>
      <c r="G9296" s="13"/>
      <c r="I9296" s="13"/>
      <c r="J9296" s="13"/>
      <c r="K9296" s="13"/>
      <c r="M9296" s="13"/>
      <c r="N9296" s="13"/>
    </row>
    <row r="9297" spans="1:14" ht="15.75" customHeight="1">
      <c r="A9297" s="2"/>
      <c r="B9297" s="2"/>
      <c r="C9297" s="2"/>
      <c r="G9297" s="13"/>
      <c r="I9297" s="13"/>
      <c r="J9297" s="13"/>
      <c r="K9297" s="13"/>
      <c r="M9297" s="13"/>
      <c r="N9297" s="13"/>
    </row>
    <row r="9298" spans="1:14" ht="15.75" customHeight="1">
      <c r="A9298" s="2"/>
      <c r="B9298" s="2"/>
      <c r="C9298" s="2"/>
      <c r="G9298" s="13"/>
      <c r="I9298" s="13"/>
      <c r="J9298" s="13"/>
      <c r="K9298" s="13"/>
      <c r="M9298" s="13"/>
      <c r="N9298" s="13"/>
    </row>
    <row r="9299" spans="1:14" ht="15.75" customHeight="1">
      <c r="A9299" s="2"/>
      <c r="B9299" s="2"/>
      <c r="C9299" s="2"/>
      <c r="G9299" s="13"/>
      <c r="I9299" s="13"/>
      <c r="J9299" s="13"/>
      <c r="K9299" s="13"/>
      <c r="M9299" s="13"/>
      <c r="N9299" s="13"/>
    </row>
    <row r="9300" spans="1:14" ht="15.75" customHeight="1">
      <c r="A9300" s="2"/>
      <c r="B9300" s="2"/>
      <c r="C9300" s="2"/>
      <c r="G9300" s="13"/>
      <c r="I9300" s="13"/>
      <c r="J9300" s="13"/>
      <c r="K9300" s="13"/>
      <c r="M9300" s="13"/>
      <c r="N9300" s="13"/>
    </row>
    <row r="9301" spans="1:14" ht="15.75" customHeight="1">
      <c r="A9301" s="2"/>
      <c r="B9301" s="2"/>
      <c r="C9301" s="2"/>
      <c r="G9301" s="13"/>
      <c r="I9301" s="13"/>
      <c r="J9301" s="13"/>
      <c r="K9301" s="13"/>
      <c r="M9301" s="13"/>
      <c r="N9301" s="13"/>
    </row>
    <row r="9302" spans="1:14" ht="15.75" customHeight="1">
      <c r="A9302" s="2"/>
      <c r="B9302" s="2"/>
      <c r="C9302" s="2"/>
      <c r="G9302" s="13"/>
      <c r="I9302" s="13"/>
      <c r="J9302" s="13"/>
      <c r="K9302" s="13"/>
      <c r="M9302" s="13"/>
      <c r="N9302" s="13"/>
    </row>
    <row r="9303" spans="1:14" ht="15.75" customHeight="1">
      <c r="A9303" s="2"/>
      <c r="B9303" s="2"/>
      <c r="C9303" s="2"/>
      <c r="G9303" s="13"/>
      <c r="I9303" s="13"/>
      <c r="J9303" s="13"/>
      <c r="K9303" s="13"/>
      <c r="M9303" s="13"/>
      <c r="N9303" s="13"/>
    </row>
    <row r="9304" spans="1:14" ht="15.75" customHeight="1">
      <c r="A9304" s="2"/>
      <c r="B9304" s="2"/>
      <c r="C9304" s="2"/>
      <c r="G9304" s="13"/>
      <c r="I9304" s="13"/>
      <c r="J9304" s="13"/>
      <c r="K9304" s="13"/>
      <c r="M9304" s="13"/>
      <c r="N9304" s="13"/>
    </row>
    <row r="9305" spans="1:14" ht="15.75" customHeight="1">
      <c r="A9305" s="2"/>
      <c r="B9305" s="2"/>
      <c r="C9305" s="2"/>
      <c r="G9305" s="13"/>
      <c r="I9305" s="13"/>
      <c r="J9305" s="13"/>
      <c r="K9305" s="13"/>
      <c r="M9305" s="13"/>
      <c r="N9305" s="13"/>
    </row>
    <row r="9306" spans="1:14" ht="15.75" customHeight="1">
      <c r="A9306" s="2"/>
      <c r="B9306" s="2"/>
      <c r="C9306" s="2"/>
      <c r="G9306" s="13"/>
      <c r="I9306" s="13"/>
      <c r="J9306" s="13"/>
      <c r="K9306" s="13"/>
      <c r="M9306" s="13"/>
      <c r="N9306" s="13"/>
    </row>
    <row r="9307" spans="1:14" ht="15.75" customHeight="1">
      <c r="A9307" s="2"/>
      <c r="B9307" s="2"/>
      <c r="C9307" s="2"/>
      <c r="G9307" s="13"/>
      <c r="I9307" s="13"/>
      <c r="J9307" s="13"/>
      <c r="K9307" s="13"/>
      <c r="M9307" s="13"/>
      <c r="N9307" s="13"/>
    </row>
    <row r="9308" spans="1:14" ht="15.75" customHeight="1">
      <c r="A9308" s="2"/>
      <c r="B9308" s="2"/>
      <c r="C9308" s="2"/>
      <c r="G9308" s="13"/>
      <c r="I9308" s="13"/>
      <c r="J9308" s="13"/>
      <c r="K9308" s="13"/>
      <c r="M9308" s="13"/>
      <c r="N9308" s="13"/>
    </row>
    <row r="9309" spans="1:14" ht="15.75" customHeight="1">
      <c r="A9309" s="2"/>
      <c r="B9309" s="2"/>
      <c r="C9309" s="2"/>
      <c r="G9309" s="13"/>
      <c r="I9309" s="13"/>
      <c r="J9309" s="13"/>
      <c r="K9309" s="13"/>
      <c r="M9309" s="13"/>
      <c r="N9309" s="13"/>
    </row>
    <row r="9310" spans="1:14" ht="15.75" customHeight="1">
      <c r="A9310" s="2"/>
      <c r="B9310" s="2"/>
      <c r="C9310" s="2"/>
      <c r="G9310" s="13"/>
      <c r="I9310" s="13"/>
      <c r="J9310" s="13"/>
      <c r="K9310" s="13"/>
      <c r="M9310" s="13"/>
      <c r="N9310" s="13"/>
    </row>
    <row r="9311" spans="1:14" ht="15.75" customHeight="1">
      <c r="A9311" s="2"/>
      <c r="B9311" s="2"/>
      <c r="C9311" s="2"/>
      <c r="G9311" s="13"/>
      <c r="I9311" s="13"/>
      <c r="J9311" s="13"/>
      <c r="K9311" s="13"/>
      <c r="M9311" s="13"/>
      <c r="N9311" s="13"/>
    </row>
    <row r="9312" spans="1:14" ht="15.75" customHeight="1">
      <c r="A9312" s="2"/>
      <c r="B9312" s="2"/>
      <c r="C9312" s="2"/>
      <c r="G9312" s="13"/>
      <c r="I9312" s="13"/>
      <c r="J9312" s="13"/>
      <c r="K9312" s="13"/>
      <c r="M9312" s="13"/>
      <c r="N9312" s="13"/>
    </row>
    <row r="9313" spans="1:14" ht="15.75" customHeight="1">
      <c r="A9313" s="2"/>
      <c r="B9313" s="2"/>
      <c r="C9313" s="2"/>
      <c r="G9313" s="13"/>
      <c r="I9313" s="13"/>
      <c r="J9313" s="13"/>
      <c r="K9313" s="13"/>
      <c r="M9313" s="13"/>
      <c r="N9313" s="13"/>
    </row>
    <row r="9314" spans="1:14" ht="15.75" customHeight="1">
      <c r="A9314" s="2"/>
      <c r="B9314" s="2"/>
      <c r="C9314" s="2"/>
      <c r="G9314" s="13"/>
      <c r="I9314" s="13"/>
      <c r="J9314" s="13"/>
      <c r="K9314" s="13"/>
      <c r="M9314" s="13"/>
      <c r="N9314" s="13"/>
    </row>
    <row r="9315" spans="1:14" ht="15.75" customHeight="1">
      <c r="A9315" s="2"/>
      <c r="B9315" s="2"/>
      <c r="C9315" s="2"/>
      <c r="G9315" s="13"/>
      <c r="I9315" s="13"/>
      <c r="J9315" s="13"/>
      <c r="K9315" s="13"/>
      <c r="M9315" s="13"/>
      <c r="N9315" s="13"/>
    </row>
    <row r="9316" spans="1:14" ht="15.75" customHeight="1">
      <c r="A9316" s="2"/>
      <c r="B9316" s="2"/>
      <c r="C9316" s="2"/>
      <c r="G9316" s="13"/>
      <c r="I9316" s="13"/>
      <c r="J9316" s="13"/>
      <c r="K9316" s="13"/>
      <c r="M9316" s="13"/>
      <c r="N9316" s="13"/>
    </row>
    <row r="9317" spans="1:14" ht="15.75" customHeight="1">
      <c r="A9317" s="2"/>
      <c r="B9317" s="2"/>
      <c r="C9317" s="2"/>
      <c r="G9317" s="13"/>
      <c r="I9317" s="13"/>
      <c r="J9317" s="13"/>
      <c r="K9317" s="13"/>
      <c r="M9317" s="13"/>
      <c r="N9317" s="13"/>
    </row>
    <row r="9318" spans="1:14" ht="15.75" customHeight="1">
      <c r="A9318" s="2"/>
      <c r="B9318" s="2"/>
      <c r="C9318" s="2"/>
      <c r="G9318" s="13"/>
      <c r="I9318" s="13"/>
      <c r="J9318" s="13"/>
      <c r="K9318" s="13"/>
      <c r="M9318" s="13"/>
      <c r="N9318" s="13"/>
    </row>
    <row r="9319" spans="1:14" ht="15.75" customHeight="1">
      <c r="A9319" s="2"/>
      <c r="B9319" s="2"/>
      <c r="C9319" s="2"/>
      <c r="G9319" s="13"/>
      <c r="I9319" s="13"/>
      <c r="J9319" s="13"/>
      <c r="K9319" s="13"/>
      <c r="M9319" s="13"/>
      <c r="N9319" s="13"/>
    </row>
    <row r="9320" spans="1:14" ht="15.75" customHeight="1">
      <c r="A9320" s="2"/>
      <c r="B9320" s="2"/>
      <c r="C9320" s="2"/>
      <c r="G9320" s="13"/>
      <c r="I9320" s="13"/>
      <c r="J9320" s="13"/>
      <c r="K9320" s="13"/>
      <c r="M9320" s="13"/>
      <c r="N9320" s="13"/>
    </row>
    <row r="9321" spans="1:14" ht="15.75" customHeight="1">
      <c r="A9321" s="2"/>
      <c r="B9321" s="2"/>
      <c r="C9321" s="2"/>
      <c r="G9321" s="13"/>
      <c r="I9321" s="13"/>
      <c r="J9321" s="13"/>
      <c r="K9321" s="13"/>
      <c r="M9321" s="13"/>
      <c r="N9321" s="13"/>
    </row>
    <row r="9322" spans="1:14" ht="15.75" customHeight="1">
      <c r="A9322" s="2"/>
      <c r="B9322" s="2"/>
      <c r="C9322" s="2"/>
      <c r="G9322" s="13"/>
      <c r="I9322" s="13"/>
      <c r="J9322" s="13"/>
      <c r="K9322" s="13"/>
      <c r="M9322" s="13"/>
      <c r="N9322" s="13"/>
    </row>
    <row r="9323" spans="1:14" ht="15.75" customHeight="1">
      <c r="A9323" s="2"/>
      <c r="B9323" s="2"/>
      <c r="C9323" s="2"/>
      <c r="G9323" s="13"/>
      <c r="I9323" s="13"/>
      <c r="J9323" s="13"/>
      <c r="K9323" s="13"/>
      <c r="M9323" s="13"/>
      <c r="N9323" s="13"/>
    </row>
    <row r="9324" spans="1:14" ht="15.75" customHeight="1">
      <c r="A9324" s="2"/>
      <c r="B9324" s="2"/>
      <c r="C9324" s="2"/>
      <c r="G9324" s="13"/>
      <c r="I9324" s="13"/>
      <c r="J9324" s="13"/>
      <c r="K9324" s="13"/>
      <c r="M9324" s="13"/>
      <c r="N9324" s="13"/>
    </row>
    <row r="9325" spans="1:14" ht="15.75" customHeight="1">
      <c r="A9325" s="2"/>
      <c r="B9325" s="2"/>
      <c r="C9325" s="2"/>
      <c r="G9325" s="13"/>
      <c r="I9325" s="13"/>
      <c r="J9325" s="13"/>
      <c r="K9325" s="13"/>
      <c r="M9325" s="13"/>
      <c r="N9325" s="13"/>
    </row>
    <row r="9326" spans="1:14" ht="15.75" customHeight="1">
      <c r="A9326" s="2"/>
      <c r="B9326" s="2"/>
      <c r="C9326" s="2"/>
      <c r="G9326" s="13"/>
      <c r="I9326" s="13"/>
      <c r="J9326" s="13"/>
      <c r="K9326" s="13"/>
      <c r="M9326" s="13"/>
      <c r="N9326" s="13"/>
    </row>
    <row r="9327" spans="1:14" ht="15.75" customHeight="1">
      <c r="A9327" s="2"/>
      <c r="B9327" s="2"/>
      <c r="C9327" s="2"/>
      <c r="G9327" s="13"/>
      <c r="I9327" s="13"/>
      <c r="J9327" s="13"/>
      <c r="K9327" s="13"/>
      <c r="M9327" s="13"/>
      <c r="N9327" s="13"/>
    </row>
    <row r="9328" spans="1:14" ht="15.75" customHeight="1">
      <c r="A9328" s="2"/>
      <c r="B9328" s="2"/>
      <c r="C9328" s="2"/>
      <c r="G9328" s="13"/>
      <c r="I9328" s="13"/>
      <c r="J9328" s="13"/>
      <c r="K9328" s="13"/>
      <c r="M9328" s="13"/>
      <c r="N9328" s="13"/>
    </row>
    <row r="9329" spans="1:14" ht="15.75" customHeight="1">
      <c r="A9329" s="2"/>
      <c r="B9329" s="2"/>
      <c r="C9329" s="2"/>
      <c r="G9329" s="13"/>
      <c r="I9329" s="13"/>
      <c r="J9329" s="13"/>
      <c r="K9329" s="13"/>
      <c r="M9329" s="13"/>
      <c r="N9329" s="13"/>
    </row>
    <row r="9330" spans="1:14" ht="15.75" customHeight="1">
      <c r="A9330" s="2"/>
      <c r="B9330" s="2"/>
      <c r="C9330" s="2"/>
      <c r="G9330" s="13"/>
      <c r="I9330" s="13"/>
      <c r="J9330" s="13"/>
      <c r="K9330" s="13"/>
      <c r="M9330" s="13"/>
      <c r="N9330" s="13"/>
    </row>
    <row r="9331" spans="1:14" ht="15.75" customHeight="1">
      <c r="A9331" s="2"/>
      <c r="B9331" s="2"/>
      <c r="C9331" s="2"/>
      <c r="G9331" s="13"/>
      <c r="I9331" s="13"/>
      <c r="J9331" s="13"/>
      <c r="K9331" s="13"/>
      <c r="M9331" s="13"/>
      <c r="N9331" s="13"/>
    </row>
    <row r="9332" spans="1:14" ht="15.75" customHeight="1">
      <c r="A9332" s="2"/>
      <c r="B9332" s="2"/>
      <c r="C9332" s="2"/>
      <c r="G9332" s="13"/>
      <c r="I9332" s="13"/>
      <c r="J9332" s="13"/>
      <c r="K9332" s="13"/>
      <c r="M9332" s="13"/>
      <c r="N9332" s="13"/>
    </row>
    <row r="9333" spans="1:14" ht="15.75" customHeight="1">
      <c r="A9333" s="2"/>
      <c r="B9333" s="2"/>
      <c r="C9333" s="2"/>
      <c r="G9333" s="13"/>
      <c r="I9333" s="13"/>
      <c r="J9333" s="13"/>
      <c r="K9333" s="13"/>
      <c r="M9333" s="13"/>
      <c r="N9333" s="13"/>
    </row>
    <row r="9334" spans="1:14" ht="15.75" customHeight="1">
      <c r="A9334" s="2"/>
      <c r="B9334" s="2"/>
      <c r="C9334" s="2"/>
      <c r="G9334" s="13"/>
      <c r="I9334" s="13"/>
      <c r="J9334" s="13"/>
      <c r="K9334" s="13"/>
      <c r="M9334" s="13"/>
      <c r="N9334" s="13"/>
    </row>
    <row r="9335" spans="1:14" ht="15.75" customHeight="1">
      <c r="A9335" s="2"/>
      <c r="B9335" s="2"/>
      <c r="C9335" s="2"/>
      <c r="G9335" s="13"/>
      <c r="I9335" s="13"/>
      <c r="J9335" s="13"/>
      <c r="K9335" s="13"/>
      <c r="M9335" s="13"/>
      <c r="N9335" s="13"/>
    </row>
    <row r="9336" spans="1:14" ht="15.75" customHeight="1">
      <c r="A9336" s="2"/>
      <c r="B9336" s="2"/>
      <c r="C9336" s="2"/>
      <c r="G9336" s="13"/>
      <c r="I9336" s="13"/>
      <c r="J9336" s="13"/>
      <c r="K9336" s="13"/>
      <c r="M9336" s="13"/>
      <c r="N9336" s="13"/>
    </row>
    <row r="9337" spans="1:14" ht="15.75" customHeight="1">
      <c r="A9337" s="2"/>
      <c r="B9337" s="2"/>
      <c r="C9337" s="2"/>
      <c r="G9337" s="13"/>
      <c r="I9337" s="13"/>
      <c r="J9337" s="13"/>
      <c r="K9337" s="13"/>
      <c r="M9337" s="13"/>
      <c r="N9337" s="13"/>
    </row>
    <row r="9338" spans="1:14" ht="15.75" customHeight="1">
      <c r="A9338" s="2"/>
      <c r="B9338" s="2"/>
      <c r="C9338" s="2"/>
      <c r="G9338" s="13"/>
      <c r="I9338" s="13"/>
      <c r="J9338" s="13"/>
      <c r="K9338" s="13"/>
      <c r="M9338" s="13"/>
      <c r="N9338" s="13"/>
    </row>
    <row r="9339" spans="1:14" ht="15.75" customHeight="1">
      <c r="A9339" s="2"/>
      <c r="B9339" s="2"/>
      <c r="C9339" s="2"/>
      <c r="G9339" s="13"/>
      <c r="I9339" s="13"/>
      <c r="J9339" s="13"/>
      <c r="K9339" s="13"/>
      <c r="M9339" s="13"/>
      <c r="N9339" s="13"/>
    </row>
    <row r="9340" spans="1:14" ht="15.75" customHeight="1">
      <c r="A9340" s="2"/>
      <c r="B9340" s="2"/>
      <c r="C9340" s="2"/>
      <c r="G9340" s="13"/>
      <c r="I9340" s="13"/>
      <c r="J9340" s="13"/>
      <c r="K9340" s="13"/>
      <c r="M9340" s="13"/>
      <c r="N9340" s="13"/>
    </row>
    <row r="9341" spans="1:14" ht="15.75" customHeight="1">
      <c r="A9341" s="2"/>
      <c r="B9341" s="2"/>
      <c r="C9341" s="2"/>
      <c r="G9341" s="13"/>
      <c r="I9341" s="13"/>
      <c r="J9341" s="13"/>
      <c r="K9341" s="13"/>
      <c r="M9341" s="13"/>
      <c r="N9341" s="13"/>
    </row>
    <row r="9342" spans="1:14" ht="15.75" customHeight="1">
      <c r="A9342" s="2"/>
      <c r="B9342" s="2"/>
      <c r="C9342" s="2"/>
      <c r="G9342" s="13"/>
      <c r="I9342" s="13"/>
      <c r="J9342" s="13"/>
      <c r="K9342" s="13"/>
      <c r="M9342" s="13"/>
      <c r="N9342" s="13"/>
    </row>
    <row r="9343" spans="1:14" ht="15.75" customHeight="1">
      <c r="A9343" s="2"/>
      <c r="B9343" s="2"/>
      <c r="C9343" s="2"/>
      <c r="G9343" s="13"/>
      <c r="I9343" s="13"/>
      <c r="J9343" s="13"/>
      <c r="K9343" s="13"/>
      <c r="M9343" s="13"/>
      <c r="N9343" s="13"/>
    </row>
    <row r="9344" spans="1:14" ht="15.75" customHeight="1">
      <c r="A9344" s="2"/>
      <c r="B9344" s="2"/>
      <c r="C9344" s="2"/>
      <c r="G9344" s="13"/>
      <c r="I9344" s="13"/>
      <c r="J9344" s="13"/>
      <c r="K9344" s="13"/>
      <c r="M9344" s="13"/>
      <c r="N9344" s="13"/>
    </row>
    <row r="9345" spans="1:14" ht="15.75" customHeight="1">
      <c r="A9345" s="2"/>
      <c r="B9345" s="2"/>
      <c r="C9345" s="2"/>
      <c r="G9345" s="13"/>
      <c r="I9345" s="13"/>
      <c r="J9345" s="13"/>
      <c r="K9345" s="13"/>
      <c r="M9345" s="13"/>
      <c r="N9345" s="13"/>
    </row>
    <row r="9346" spans="1:14" ht="15.75" customHeight="1">
      <c r="A9346" s="2"/>
      <c r="B9346" s="2"/>
      <c r="C9346" s="2"/>
      <c r="G9346" s="13"/>
      <c r="I9346" s="13"/>
      <c r="J9346" s="13"/>
      <c r="K9346" s="13"/>
      <c r="M9346" s="13"/>
      <c r="N9346" s="13"/>
    </row>
    <row r="9347" spans="1:14" ht="15.75" customHeight="1">
      <c r="A9347" s="2"/>
      <c r="B9347" s="2"/>
      <c r="C9347" s="2"/>
      <c r="G9347" s="13"/>
      <c r="I9347" s="13"/>
      <c r="J9347" s="13"/>
      <c r="K9347" s="13"/>
      <c r="M9347" s="13"/>
      <c r="N9347" s="13"/>
    </row>
    <row r="9348" spans="1:14" ht="15.75" customHeight="1">
      <c r="A9348" s="2"/>
      <c r="B9348" s="2"/>
      <c r="C9348" s="2"/>
      <c r="G9348" s="13"/>
      <c r="I9348" s="13"/>
      <c r="J9348" s="13"/>
      <c r="K9348" s="13"/>
      <c r="M9348" s="13"/>
      <c r="N9348" s="13"/>
    </row>
    <row r="9349" spans="1:14" ht="15.75" customHeight="1">
      <c r="A9349" s="2"/>
      <c r="B9349" s="2"/>
      <c r="C9349" s="2"/>
      <c r="G9349" s="13"/>
      <c r="I9349" s="13"/>
      <c r="J9349" s="13"/>
      <c r="K9349" s="13"/>
      <c r="M9349" s="13"/>
      <c r="N9349" s="13"/>
    </row>
    <row r="9350" spans="1:14" ht="15.75" customHeight="1">
      <c r="A9350" s="2"/>
      <c r="B9350" s="2"/>
      <c r="C9350" s="2"/>
      <c r="G9350" s="13"/>
      <c r="I9350" s="13"/>
      <c r="J9350" s="13"/>
      <c r="K9350" s="13"/>
      <c r="M9350" s="13"/>
      <c r="N9350" s="13"/>
    </row>
    <row r="9351" spans="1:14" ht="15.75" customHeight="1">
      <c r="A9351" s="2"/>
      <c r="B9351" s="2"/>
      <c r="C9351" s="2"/>
      <c r="G9351" s="13"/>
      <c r="I9351" s="13"/>
      <c r="J9351" s="13"/>
      <c r="K9351" s="13"/>
      <c r="M9351" s="13"/>
      <c r="N9351" s="13"/>
    </row>
    <row r="9352" spans="1:14" ht="15.75" customHeight="1">
      <c r="A9352" s="2"/>
      <c r="B9352" s="2"/>
      <c r="C9352" s="2"/>
      <c r="G9352" s="13"/>
      <c r="I9352" s="13"/>
      <c r="J9352" s="13"/>
      <c r="K9352" s="13"/>
      <c r="M9352" s="13"/>
      <c r="N9352" s="13"/>
    </row>
    <row r="9353" spans="1:14" ht="15.75" customHeight="1">
      <c r="A9353" s="2"/>
      <c r="B9353" s="2"/>
      <c r="C9353" s="2"/>
      <c r="G9353" s="13"/>
      <c r="I9353" s="13"/>
      <c r="J9353" s="13"/>
      <c r="K9353" s="13"/>
      <c r="M9353" s="13"/>
      <c r="N9353" s="13"/>
    </row>
    <row r="9354" spans="1:14" ht="15.75" customHeight="1">
      <c r="A9354" s="2"/>
      <c r="B9354" s="2"/>
      <c r="C9354" s="2"/>
      <c r="G9354" s="13"/>
      <c r="I9354" s="13"/>
      <c r="J9354" s="13"/>
      <c r="K9354" s="13"/>
      <c r="M9354" s="13"/>
      <c r="N9354" s="13"/>
    </row>
    <row r="9355" spans="1:14" ht="15.75" customHeight="1">
      <c r="A9355" s="2"/>
      <c r="B9355" s="2"/>
      <c r="C9355" s="2"/>
      <c r="G9355" s="13"/>
      <c r="I9355" s="13"/>
      <c r="J9355" s="13"/>
      <c r="K9355" s="13"/>
      <c r="M9355" s="13"/>
      <c r="N9355" s="13"/>
    </row>
    <row r="9356" spans="1:14" ht="15.75" customHeight="1">
      <c r="A9356" s="2"/>
      <c r="B9356" s="2"/>
      <c r="C9356" s="2"/>
      <c r="G9356" s="13"/>
      <c r="I9356" s="13"/>
      <c r="J9356" s="13"/>
      <c r="K9356" s="13"/>
      <c r="M9356" s="13"/>
      <c r="N9356" s="13"/>
    </row>
    <row r="9357" spans="1:14" ht="15.75" customHeight="1">
      <c r="A9357" s="2"/>
      <c r="B9357" s="2"/>
      <c r="C9357" s="2"/>
      <c r="G9357" s="13"/>
      <c r="I9357" s="13"/>
      <c r="J9357" s="13"/>
      <c r="K9357" s="13"/>
      <c r="M9357" s="13"/>
      <c r="N9357" s="13"/>
    </row>
    <row r="9358" spans="1:14" ht="15.75" customHeight="1">
      <c r="A9358" s="2"/>
      <c r="B9358" s="2"/>
      <c r="C9358" s="2"/>
      <c r="G9358" s="13"/>
      <c r="I9358" s="13"/>
      <c r="J9358" s="13"/>
      <c r="K9358" s="13"/>
      <c r="M9358" s="13"/>
      <c r="N9358" s="13"/>
    </row>
    <row r="9359" spans="1:14" ht="15.75" customHeight="1">
      <c r="A9359" s="2"/>
      <c r="B9359" s="2"/>
      <c r="C9359" s="2"/>
      <c r="G9359" s="13"/>
      <c r="I9359" s="13"/>
      <c r="J9359" s="13"/>
      <c r="K9359" s="13"/>
      <c r="M9359" s="13"/>
      <c r="N9359" s="13"/>
    </row>
    <row r="9360" spans="1:14" ht="15.75" customHeight="1">
      <c r="A9360" s="2"/>
      <c r="B9360" s="2"/>
      <c r="C9360" s="2"/>
      <c r="G9360" s="13"/>
      <c r="I9360" s="13"/>
      <c r="J9360" s="13"/>
      <c r="K9360" s="13"/>
      <c r="M9360" s="13"/>
      <c r="N9360" s="13"/>
    </row>
    <row r="9361" spans="1:14" ht="15.75" customHeight="1">
      <c r="A9361" s="2"/>
      <c r="B9361" s="2"/>
      <c r="C9361" s="2"/>
      <c r="G9361" s="13"/>
      <c r="I9361" s="13"/>
      <c r="J9361" s="13"/>
      <c r="K9361" s="13"/>
      <c r="M9361" s="13"/>
      <c r="N9361" s="13"/>
    </row>
    <row r="9362" spans="1:14" ht="15.75" customHeight="1">
      <c r="A9362" s="2"/>
      <c r="B9362" s="2"/>
      <c r="C9362" s="2"/>
      <c r="G9362" s="13"/>
      <c r="I9362" s="13"/>
      <c r="J9362" s="13"/>
      <c r="K9362" s="13"/>
      <c r="M9362" s="13"/>
      <c r="N9362" s="13"/>
    </row>
    <row r="9363" spans="1:14" ht="15.75" customHeight="1">
      <c r="A9363" s="2"/>
      <c r="B9363" s="2"/>
      <c r="C9363" s="2"/>
      <c r="G9363" s="13"/>
      <c r="I9363" s="13"/>
      <c r="J9363" s="13"/>
      <c r="K9363" s="13"/>
      <c r="M9363" s="13"/>
      <c r="N9363" s="13"/>
    </row>
    <row r="9364" spans="1:14" ht="15.75" customHeight="1">
      <c r="A9364" s="2"/>
      <c r="B9364" s="2"/>
      <c r="C9364" s="2"/>
      <c r="G9364" s="13"/>
      <c r="I9364" s="13"/>
      <c r="J9364" s="13"/>
      <c r="K9364" s="13"/>
      <c r="M9364" s="13"/>
      <c r="N9364" s="13"/>
    </row>
    <row r="9365" spans="1:14" ht="15.75" customHeight="1">
      <c r="A9365" s="2"/>
      <c r="B9365" s="2"/>
      <c r="C9365" s="2"/>
      <c r="G9365" s="13"/>
      <c r="I9365" s="13"/>
      <c r="J9365" s="13"/>
      <c r="K9365" s="13"/>
      <c r="M9365" s="13"/>
      <c r="N9365" s="13"/>
    </row>
    <row r="9366" spans="1:14" ht="15.75" customHeight="1">
      <c r="A9366" s="2"/>
      <c r="B9366" s="2"/>
      <c r="C9366" s="2"/>
      <c r="G9366" s="13"/>
      <c r="I9366" s="13"/>
      <c r="J9366" s="13"/>
      <c r="K9366" s="13"/>
      <c r="M9366" s="13"/>
      <c r="N9366" s="13"/>
    </row>
    <row r="9367" spans="1:14" ht="15.75" customHeight="1">
      <c r="A9367" s="2"/>
      <c r="B9367" s="2"/>
      <c r="C9367" s="2"/>
      <c r="G9367" s="13"/>
      <c r="I9367" s="13"/>
      <c r="J9367" s="13"/>
      <c r="K9367" s="13"/>
      <c r="M9367" s="13"/>
      <c r="N9367" s="13"/>
    </row>
    <row r="9368" spans="1:14" ht="15.75" customHeight="1">
      <c r="A9368" s="2"/>
      <c r="B9368" s="2"/>
      <c r="C9368" s="2"/>
      <c r="G9368" s="13"/>
      <c r="I9368" s="13"/>
      <c r="J9368" s="13"/>
      <c r="K9368" s="13"/>
      <c r="M9368" s="13"/>
      <c r="N9368" s="13"/>
    </row>
    <row r="9369" spans="1:14" ht="15.75" customHeight="1">
      <c r="A9369" s="2"/>
      <c r="B9369" s="2"/>
      <c r="C9369" s="2"/>
      <c r="G9369" s="13"/>
      <c r="I9369" s="13"/>
      <c r="J9369" s="13"/>
      <c r="K9369" s="13"/>
      <c r="M9369" s="13"/>
      <c r="N9369" s="13"/>
    </row>
    <row r="9370" spans="1:14" ht="15.75" customHeight="1">
      <c r="A9370" s="2"/>
      <c r="B9370" s="2"/>
      <c r="C9370" s="2"/>
      <c r="G9370" s="13"/>
      <c r="I9370" s="13"/>
      <c r="J9370" s="13"/>
      <c r="K9370" s="13"/>
      <c r="M9370" s="13"/>
      <c r="N9370" s="13"/>
    </row>
    <row r="9371" spans="1:14" ht="15.75" customHeight="1">
      <c r="A9371" s="2"/>
      <c r="B9371" s="2"/>
      <c r="C9371" s="2"/>
      <c r="G9371" s="13"/>
      <c r="I9371" s="13"/>
      <c r="J9371" s="13"/>
      <c r="K9371" s="13"/>
      <c r="M9371" s="13"/>
      <c r="N9371" s="13"/>
    </row>
    <row r="9372" spans="1:14" ht="15.75" customHeight="1">
      <c r="A9372" s="2"/>
      <c r="B9372" s="2"/>
      <c r="C9372" s="2"/>
      <c r="G9372" s="13"/>
      <c r="I9372" s="13"/>
      <c r="J9372" s="13"/>
      <c r="K9372" s="13"/>
      <c r="M9372" s="13"/>
      <c r="N9372" s="13"/>
    </row>
    <row r="9373" spans="1:14" ht="15.75" customHeight="1">
      <c r="A9373" s="2"/>
      <c r="B9373" s="2"/>
      <c r="C9373" s="2"/>
      <c r="G9373" s="13"/>
      <c r="I9373" s="13"/>
      <c r="J9373" s="13"/>
      <c r="K9373" s="13"/>
      <c r="M9373" s="13"/>
      <c r="N9373" s="13"/>
    </row>
    <row r="9374" spans="1:14" ht="15.75" customHeight="1">
      <c r="A9374" s="2"/>
      <c r="B9374" s="2"/>
      <c r="C9374" s="2"/>
      <c r="G9374" s="13"/>
      <c r="I9374" s="13"/>
      <c r="J9374" s="13"/>
      <c r="K9374" s="13"/>
      <c r="M9374" s="13"/>
      <c r="N9374" s="13"/>
    </row>
    <row r="9375" spans="1:14" ht="15.75" customHeight="1">
      <c r="A9375" s="2"/>
      <c r="B9375" s="2"/>
      <c r="C9375" s="2"/>
      <c r="G9375" s="13"/>
      <c r="I9375" s="13"/>
      <c r="J9375" s="13"/>
      <c r="K9375" s="13"/>
      <c r="M9375" s="13"/>
      <c r="N9375" s="13"/>
    </row>
    <row r="9376" spans="1:14" ht="15.75" customHeight="1">
      <c r="A9376" s="2"/>
      <c r="B9376" s="2"/>
      <c r="C9376" s="2"/>
      <c r="G9376" s="13"/>
      <c r="I9376" s="13"/>
      <c r="J9376" s="13"/>
      <c r="K9376" s="13"/>
      <c r="M9376" s="13"/>
      <c r="N9376" s="13"/>
    </row>
    <row r="9377" spans="1:14" ht="15.75" customHeight="1">
      <c r="A9377" s="2"/>
      <c r="B9377" s="2"/>
      <c r="C9377" s="2"/>
      <c r="G9377" s="13"/>
      <c r="I9377" s="13"/>
      <c r="J9377" s="13"/>
      <c r="K9377" s="13"/>
      <c r="M9377" s="13"/>
      <c r="N9377" s="13"/>
    </row>
    <row r="9378" spans="1:14" ht="15.75" customHeight="1">
      <c r="A9378" s="2"/>
      <c r="B9378" s="2"/>
      <c r="C9378" s="2"/>
      <c r="G9378" s="13"/>
      <c r="I9378" s="13"/>
      <c r="J9378" s="13"/>
      <c r="K9378" s="13"/>
      <c r="M9378" s="13"/>
      <c r="N9378" s="13"/>
    </row>
    <row r="9379" spans="1:14" ht="15.75" customHeight="1">
      <c r="A9379" s="2"/>
      <c r="B9379" s="2"/>
      <c r="C9379" s="2"/>
      <c r="G9379" s="13"/>
      <c r="I9379" s="13"/>
      <c r="J9379" s="13"/>
      <c r="K9379" s="13"/>
      <c r="M9379" s="13"/>
      <c r="N9379" s="13"/>
    </row>
    <row r="9380" spans="1:14" ht="15.75" customHeight="1">
      <c r="A9380" s="2"/>
      <c r="B9380" s="2"/>
      <c r="C9380" s="2"/>
      <c r="G9380" s="13"/>
      <c r="I9380" s="13"/>
      <c r="J9380" s="13"/>
      <c r="K9380" s="13"/>
      <c r="M9380" s="13"/>
      <c r="N9380" s="13"/>
    </row>
    <row r="9381" spans="1:14" ht="15.75" customHeight="1">
      <c r="A9381" s="2"/>
      <c r="B9381" s="2"/>
      <c r="C9381" s="2"/>
      <c r="G9381" s="13"/>
      <c r="I9381" s="13"/>
      <c r="J9381" s="13"/>
      <c r="K9381" s="13"/>
      <c r="M9381" s="13"/>
      <c r="N9381" s="13"/>
    </row>
    <row r="9382" spans="1:14" ht="15.75" customHeight="1">
      <c r="A9382" s="2"/>
      <c r="B9382" s="2"/>
      <c r="C9382" s="2"/>
      <c r="G9382" s="13"/>
      <c r="I9382" s="13"/>
      <c r="J9382" s="13"/>
      <c r="K9382" s="13"/>
      <c r="M9382" s="13"/>
      <c r="N9382" s="13"/>
    </row>
    <row r="9383" spans="1:14" ht="15.75" customHeight="1">
      <c r="A9383" s="2"/>
      <c r="B9383" s="2"/>
      <c r="C9383" s="2"/>
      <c r="G9383" s="13"/>
      <c r="I9383" s="13"/>
      <c r="J9383" s="13"/>
      <c r="K9383" s="13"/>
      <c r="M9383" s="13"/>
      <c r="N9383" s="13"/>
    </row>
    <row r="9384" spans="1:14" ht="15.75" customHeight="1">
      <c r="A9384" s="2"/>
      <c r="B9384" s="2"/>
      <c r="C9384" s="2"/>
      <c r="G9384" s="13"/>
      <c r="I9384" s="13"/>
      <c r="J9384" s="13"/>
      <c r="K9384" s="13"/>
      <c r="M9384" s="13"/>
      <c r="N9384" s="13"/>
    </row>
    <row r="9385" spans="1:14" ht="15.75" customHeight="1">
      <c r="A9385" s="2"/>
      <c r="B9385" s="2"/>
      <c r="C9385" s="2"/>
      <c r="G9385" s="13"/>
      <c r="I9385" s="13"/>
      <c r="J9385" s="13"/>
      <c r="K9385" s="13"/>
      <c r="M9385" s="13"/>
      <c r="N9385" s="13"/>
    </row>
    <row r="9386" spans="1:14" ht="15.75" customHeight="1">
      <c r="A9386" s="2"/>
      <c r="B9386" s="2"/>
      <c r="C9386" s="2"/>
      <c r="G9386" s="13"/>
      <c r="I9386" s="13"/>
      <c r="J9386" s="13"/>
      <c r="K9386" s="13"/>
      <c r="M9386" s="13"/>
      <c r="N9386" s="13"/>
    </row>
    <row r="9387" spans="1:14" ht="15.75" customHeight="1">
      <c r="A9387" s="2"/>
      <c r="B9387" s="2"/>
      <c r="C9387" s="2"/>
      <c r="G9387" s="13"/>
      <c r="I9387" s="13"/>
      <c r="J9387" s="13"/>
      <c r="K9387" s="13"/>
      <c r="M9387" s="13"/>
      <c r="N9387" s="13"/>
    </row>
    <row r="9388" spans="1:14" ht="15.75" customHeight="1">
      <c r="A9388" s="2"/>
      <c r="B9388" s="2"/>
      <c r="C9388" s="2"/>
      <c r="G9388" s="13"/>
      <c r="I9388" s="13"/>
      <c r="J9388" s="13"/>
      <c r="K9388" s="13"/>
      <c r="M9388" s="13"/>
      <c r="N9388" s="13"/>
    </row>
    <row r="9389" spans="1:14" ht="15.75" customHeight="1">
      <c r="A9389" s="2"/>
      <c r="B9389" s="2"/>
      <c r="C9389" s="2"/>
      <c r="G9389" s="13"/>
      <c r="I9389" s="13"/>
      <c r="J9389" s="13"/>
      <c r="K9389" s="13"/>
      <c r="M9389" s="13"/>
      <c r="N9389" s="13"/>
    </row>
    <row r="9390" spans="1:14" ht="15.75" customHeight="1">
      <c r="A9390" s="2"/>
      <c r="B9390" s="2"/>
      <c r="C9390" s="2"/>
      <c r="G9390" s="13"/>
      <c r="I9390" s="13"/>
      <c r="J9390" s="13"/>
      <c r="K9390" s="13"/>
      <c r="M9390" s="13"/>
      <c r="N9390" s="13"/>
    </row>
    <row r="9391" spans="1:14" ht="15.75" customHeight="1">
      <c r="A9391" s="2"/>
      <c r="B9391" s="2"/>
      <c r="C9391" s="2"/>
      <c r="G9391" s="13"/>
      <c r="I9391" s="13"/>
      <c r="J9391" s="13"/>
      <c r="K9391" s="13"/>
      <c r="M9391" s="13"/>
      <c r="N9391" s="13"/>
    </row>
    <row r="9392" spans="1:14" ht="15.75" customHeight="1">
      <c r="A9392" s="2"/>
      <c r="B9392" s="2"/>
      <c r="C9392" s="2"/>
      <c r="G9392" s="13"/>
      <c r="I9392" s="13"/>
      <c r="J9392" s="13"/>
      <c r="K9392" s="13"/>
      <c r="M9392" s="13"/>
      <c r="N9392" s="13"/>
    </row>
    <row r="9393" spans="1:14" ht="15.75" customHeight="1">
      <c r="A9393" s="2"/>
      <c r="B9393" s="2"/>
      <c r="C9393" s="2"/>
      <c r="G9393" s="13"/>
      <c r="I9393" s="13"/>
      <c r="J9393" s="13"/>
      <c r="K9393" s="13"/>
      <c r="M9393" s="13"/>
      <c r="N9393" s="13"/>
    </row>
    <row r="9394" spans="1:14" ht="15.75" customHeight="1">
      <c r="A9394" s="2"/>
      <c r="B9394" s="2"/>
      <c r="C9394" s="2"/>
      <c r="G9394" s="13"/>
      <c r="I9394" s="13"/>
      <c r="J9394" s="13"/>
      <c r="K9394" s="13"/>
      <c r="M9394" s="13"/>
      <c r="N9394" s="13"/>
    </row>
    <row r="9395" spans="1:14" ht="15.75" customHeight="1">
      <c r="A9395" s="2"/>
      <c r="B9395" s="2"/>
      <c r="C9395" s="2"/>
      <c r="G9395" s="13"/>
      <c r="I9395" s="13"/>
      <c r="J9395" s="13"/>
      <c r="K9395" s="13"/>
      <c r="M9395" s="13"/>
      <c r="N9395" s="13"/>
    </row>
    <row r="9396" spans="1:14" ht="15.75" customHeight="1">
      <c r="A9396" s="2"/>
      <c r="B9396" s="2"/>
      <c r="C9396" s="2"/>
      <c r="G9396" s="13"/>
      <c r="I9396" s="13"/>
      <c r="J9396" s="13"/>
      <c r="K9396" s="13"/>
      <c r="M9396" s="13"/>
      <c r="N9396" s="13"/>
    </row>
    <row r="9397" spans="1:14" ht="15.75" customHeight="1">
      <c r="A9397" s="2"/>
      <c r="B9397" s="2"/>
      <c r="C9397" s="2"/>
      <c r="G9397" s="13"/>
      <c r="I9397" s="13"/>
      <c r="J9397" s="13"/>
      <c r="K9397" s="13"/>
      <c r="M9397" s="13"/>
      <c r="N9397" s="13"/>
    </row>
    <row r="9398" spans="1:14" ht="15.75" customHeight="1">
      <c r="A9398" s="2"/>
      <c r="B9398" s="2"/>
      <c r="C9398" s="2"/>
      <c r="G9398" s="13"/>
      <c r="I9398" s="13"/>
      <c r="J9398" s="13"/>
      <c r="K9398" s="13"/>
      <c r="M9398" s="13"/>
      <c r="N9398" s="13"/>
    </row>
    <row r="9399" spans="1:14" ht="15.75" customHeight="1">
      <c r="A9399" s="2"/>
      <c r="B9399" s="2"/>
      <c r="C9399" s="2"/>
      <c r="G9399" s="13"/>
      <c r="I9399" s="13"/>
      <c r="J9399" s="13"/>
      <c r="K9399" s="13"/>
      <c r="M9399" s="13"/>
      <c r="N9399" s="13"/>
    </row>
    <row r="9400" spans="1:14" ht="15.75" customHeight="1">
      <c r="A9400" s="2"/>
      <c r="B9400" s="2"/>
      <c r="C9400" s="2"/>
      <c r="G9400" s="13"/>
      <c r="I9400" s="13"/>
      <c r="J9400" s="13"/>
      <c r="K9400" s="13"/>
      <c r="M9400" s="13"/>
      <c r="N9400" s="13"/>
    </row>
    <row r="9401" spans="1:14" ht="15.75" customHeight="1">
      <c r="A9401" s="2"/>
      <c r="B9401" s="2"/>
      <c r="C9401" s="2"/>
      <c r="G9401" s="13"/>
      <c r="I9401" s="13"/>
      <c r="J9401" s="13"/>
      <c r="K9401" s="13"/>
      <c r="M9401" s="13"/>
      <c r="N9401" s="13"/>
    </row>
    <row r="9402" spans="1:14" ht="15.75" customHeight="1">
      <c r="A9402" s="2"/>
      <c r="B9402" s="2"/>
      <c r="C9402" s="2"/>
      <c r="G9402" s="13"/>
      <c r="I9402" s="13"/>
      <c r="J9402" s="13"/>
      <c r="K9402" s="13"/>
      <c r="M9402" s="13"/>
      <c r="N9402" s="13"/>
    </row>
    <row r="9403" spans="1:14" ht="15.75" customHeight="1">
      <c r="A9403" s="2"/>
      <c r="B9403" s="2"/>
      <c r="C9403" s="2"/>
      <c r="G9403" s="13"/>
      <c r="I9403" s="13"/>
      <c r="J9403" s="13"/>
      <c r="K9403" s="13"/>
      <c r="M9403" s="13"/>
      <c r="N9403" s="13"/>
    </row>
    <row r="9404" spans="1:14" ht="15.75" customHeight="1">
      <c r="A9404" s="2"/>
      <c r="B9404" s="2"/>
      <c r="C9404" s="2"/>
      <c r="G9404" s="13"/>
      <c r="I9404" s="13"/>
      <c r="J9404" s="13"/>
      <c r="K9404" s="13"/>
      <c r="M9404" s="13"/>
      <c r="N9404" s="13"/>
    </row>
    <row r="9405" spans="1:14" ht="15.75" customHeight="1">
      <c r="A9405" s="2"/>
      <c r="B9405" s="2"/>
      <c r="C9405" s="2"/>
      <c r="G9405" s="13"/>
      <c r="I9405" s="13"/>
      <c r="J9405" s="13"/>
      <c r="K9405" s="13"/>
      <c r="M9405" s="13"/>
      <c r="N9405" s="13"/>
    </row>
    <row r="9406" spans="1:14" ht="15.75" customHeight="1">
      <c r="A9406" s="2"/>
      <c r="B9406" s="2"/>
      <c r="C9406" s="2"/>
      <c r="G9406" s="13"/>
      <c r="I9406" s="13"/>
      <c r="J9406" s="13"/>
      <c r="K9406" s="13"/>
      <c r="M9406" s="13"/>
      <c r="N9406" s="13"/>
    </row>
    <row r="9407" spans="1:14" ht="15.75" customHeight="1">
      <c r="A9407" s="2"/>
      <c r="B9407" s="2"/>
      <c r="C9407" s="2"/>
      <c r="G9407" s="13"/>
      <c r="I9407" s="13"/>
      <c r="J9407" s="13"/>
      <c r="K9407" s="13"/>
      <c r="M9407" s="13"/>
      <c r="N9407" s="13"/>
    </row>
    <row r="9408" spans="1:14" ht="15.75" customHeight="1">
      <c r="A9408" s="2"/>
      <c r="B9408" s="2"/>
      <c r="C9408" s="2"/>
      <c r="G9408" s="13"/>
      <c r="I9408" s="13"/>
      <c r="J9408" s="13"/>
      <c r="K9408" s="13"/>
      <c r="M9408" s="13"/>
      <c r="N9408" s="13"/>
    </row>
    <row r="9409" spans="1:14" ht="15.75" customHeight="1">
      <c r="A9409" s="2"/>
      <c r="B9409" s="2"/>
      <c r="C9409" s="2"/>
      <c r="G9409" s="13"/>
      <c r="I9409" s="13"/>
      <c r="J9409" s="13"/>
      <c r="K9409" s="13"/>
      <c r="M9409" s="13"/>
      <c r="N9409" s="13"/>
    </row>
    <row r="9410" spans="1:14" ht="15.75" customHeight="1">
      <c r="A9410" s="2"/>
      <c r="B9410" s="2"/>
      <c r="C9410" s="2"/>
      <c r="G9410" s="13"/>
      <c r="I9410" s="13"/>
      <c r="J9410" s="13"/>
      <c r="K9410" s="13"/>
      <c r="M9410" s="13"/>
      <c r="N9410" s="13"/>
    </row>
    <row r="9411" spans="1:14" ht="15.75" customHeight="1">
      <c r="A9411" s="2"/>
      <c r="B9411" s="2"/>
      <c r="C9411" s="2"/>
      <c r="G9411" s="13"/>
      <c r="I9411" s="13"/>
      <c r="J9411" s="13"/>
      <c r="K9411" s="13"/>
      <c r="M9411" s="13"/>
      <c r="N9411" s="13"/>
    </row>
    <row r="9412" spans="1:14" ht="15.75" customHeight="1">
      <c r="A9412" s="2"/>
      <c r="B9412" s="2"/>
      <c r="C9412" s="2"/>
      <c r="G9412" s="13"/>
      <c r="I9412" s="13"/>
      <c r="J9412" s="13"/>
      <c r="K9412" s="13"/>
      <c r="M9412" s="13"/>
      <c r="N9412" s="13"/>
    </row>
    <row r="9413" spans="1:14" ht="15.75" customHeight="1">
      <c r="A9413" s="2"/>
      <c r="B9413" s="2"/>
      <c r="C9413" s="2"/>
      <c r="G9413" s="13"/>
      <c r="I9413" s="13"/>
      <c r="J9413" s="13"/>
      <c r="K9413" s="13"/>
      <c r="M9413" s="13"/>
      <c r="N9413" s="13"/>
    </row>
    <row r="9414" spans="1:14" ht="15.75" customHeight="1">
      <c r="A9414" s="2"/>
      <c r="B9414" s="2"/>
      <c r="C9414" s="2"/>
      <c r="G9414" s="13"/>
      <c r="I9414" s="13"/>
      <c r="J9414" s="13"/>
      <c r="K9414" s="13"/>
      <c r="M9414" s="13"/>
      <c r="N9414" s="13"/>
    </row>
    <row r="9415" spans="1:14" ht="15.75" customHeight="1">
      <c r="A9415" s="2"/>
      <c r="B9415" s="2"/>
      <c r="C9415" s="2"/>
      <c r="G9415" s="13"/>
      <c r="I9415" s="13"/>
      <c r="J9415" s="13"/>
      <c r="K9415" s="13"/>
      <c r="M9415" s="13"/>
      <c r="N9415" s="13"/>
    </row>
    <row r="9416" spans="1:14" ht="15.75" customHeight="1">
      <c r="A9416" s="2"/>
      <c r="B9416" s="2"/>
      <c r="C9416" s="2"/>
      <c r="G9416" s="13"/>
      <c r="I9416" s="13"/>
      <c r="J9416" s="13"/>
      <c r="K9416" s="13"/>
      <c r="M9416" s="13"/>
      <c r="N9416" s="13"/>
    </row>
    <row r="9417" spans="1:14" ht="15.75" customHeight="1">
      <c r="A9417" s="2"/>
      <c r="B9417" s="2"/>
      <c r="C9417" s="2"/>
      <c r="G9417" s="13"/>
      <c r="I9417" s="13"/>
      <c r="J9417" s="13"/>
      <c r="K9417" s="13"/>
      <c r="M9417" s="13"/>
      <c r="N9417" s="13"/>
    </row>
    <row r="9418" spans="1:14" ht="15.75" customHeight="1">
      <c r="A9418" s="2"/>
      <c r="B9418" s="2"/>
      <c r="C9418" s="2"/>
      <c r="G9418" s="13"/>
      <c r="I9418" s="13"/>
      <c r="J9418" s="13"/>
      <c r="K9418" s="13"/>
      <c r="M9418" s="13"/>
      <c r="N9418" s="13"/>
    </row>
    <row r="9419" spans="1:14" ht="15.75" customHeight="1">
      <c r="A9419" s="2"/>
      <c r="B9419" s="2"/>
      <c r="C9419" s="2"/>
      <c r="G9419" s="13"/>
      <c r="I9419" s="13"/>
      <c r="J9419" s="13"/>
      <c r="K9419" s="13"/>
      <c r="M9419" s="13"/>
      <c r="N9419" s="13"/>
    </row>
    <row r="9420" spans="1:14" ht="15.75" customHeight="1">
      <c r="A9420" s="2"/>
      <c r="B9420" s="2"/>
      <c r="C9420" s="2"/>
      <c r="G9420" s="13"/>
      <c r="I9420" s="13"/>
      <c r="J9420" s="13"/>
      <c r="K9420" s="13"/>
      <c r="M9420" s="13"/>
      <c r="N9420" s="13"/>
    </row>
    <row r="9421" spans="1:14" ht="15.75" customHeight="1">
      <c r="A9421" s="2"/>
      <c r="B9421" s="2"/>
      <c r="C9421" s="2"/>
      <c r="G9421" s="13"/>
      <c r="I9421" s="13"/>
      <c r="J9421" s="13"/>
      <c r="K9421" s="13"/>
      <c r="M9421" s="13"/>
      <c r="N9421" s="13"/>
    </row>
    <row r="9422" spans="1:14" ht="15.75" customHeight="1">
      <c r="A9422" s="2"/>
      <c r="B9422" s="2"/>
      <c r="C9422" s="2"/>
      <c r="G9422" s="13"/>
      <c r="I9422" s="13"/>
      <c r="J9422" s="13"/>
      <c r="K9422" s="13"/>
      <c r="M9422" s="13"/>
      <c r="N9422" s="13"/>
    </row>
    <row r="9423" spans="1:14" ht="15.75" customHeight="1">
      <c r="A9423" s="2"/>
      <c r="B9423" s="2"/>
      <c r="C9423" s="2"/>
      <c r="G9423" s="13"/>
      <c r="I9423" s="13"/>
      <c r="J9423" s="13"/>
      <c r="K9423" s="13"/>
      <c r="M9423" s="13"/>
      <c r="N9423" s="13"/>
    </row>
    <row r="9424" spans="1:14" ht="15.75" customHeight="1">
      <c r="A9424" s="2"/>
      <c r="B9424" s="2"/>
      <c r="C9424" s="2"/>
      <c r="G9424" s="13"/>
      <c r="I9424" s="13"/>
      <c r="J9424" s="13"/>
      <c r="K9424" s="13"/>
      <c r="M9424" s="13"/>
      <c r="N9424" s="13"/>
    </row>
    <row r="9425" spans="1:14" ht="15.75" customHeight="1">
      <c r="A9425" s="2"/>
      <c r="B9425" s="2"/>
      <c r="C9425" s="2"/>
      <c r="G9425" s="13"/>
      <c r="I9425" s="13"/>
      <c r="J9425" s="13"/>
      <c r="K9425" s="13"/>
      <c r="M9425" s="13"/>
      <c r="N9425" s="13"/>
    </row>
    <row r="9426" spans="1:14" ht="15.75" customHeight="1">
      <c r="A9426" s="2"/>
      <c r="B9426" s="2"/>
      <c r="C9426" s="2"/>
      <c r="G9426" s="13"/>
      <c r="I9426" s="13"/>
      <c r="J9426" s="13"/>
      <c r="K9426" s="13"/>
      <c r="M9426" s="13"/>
      <c r="N9426" s="13"/>
    </row>
    <row r="9427" spans="1:14" ht="15.75" customHeight="1">
      <c r="A9427" s="2"/>
      <c r="B9427" s="2"/>
      <c r="C9427" s="2"/>
      <c r="G9427" s="13"/>
      <c r="I9427" s="13"/>
      <c r="J9427" s="13"/>
      <c r="K9427" s="13"/>
      <c r="M9427" s="13"/>
      <c r="N9427" s="13"/>
    </row>
    <row r="9428" spans="1:14" ht="15.75" customHeight="1">
      <c r="A9428" s="2"/>
      <c r="B9428" s="2"/>
      <c r="C9428" s="2"/>
      <c r="G9428" s="13"/>
      <c r="I9428" s="13"/>
      <c r="J9428" s="13"/>
      <c r="K9428" s="13"/>
      <c r="M9428" s="13"/>
      <c r="N9428" s="13"/>
    </row>
    <row r="9429" spans="1:14" ht="15.75" customHeight="1">
      <c r="A9429" s="2"/>
      <c r="B9429" s="2"/>
      <c r="C9429" s="2"/>
      <c r="G9429" s="13"/>
      <c r="I9429" s="13"/>
      <c r="J9429" s="13"/>
      <c r="K9429" s="13"/>
      <c r="M9429" s="13"/>
      <c r="N9429" s="13"/>
    </row>
    <row r="9430" spans="1:14" ht="15.75" customHeight="1">
      <c r="A9430" s="2"/>
      <c r="B9430" s="2"/>
      <c r="C9430" s="2"/>
      <c r="G9430" s="13"/>
      <c r="I9430" s="13"/>
      <c r="J9430" s="13"/>
      <c r="K9430" s="13"/>
      <c r="M9430" s="13"/>
      <c r="N9430" s="13"/>
    </row>
    <row r="9431" spans="1:14" ht="15.75" customHeight="1">
      <c r="A9431" s="2"/>
      <c r="B9431" s="2"/>
      <c r="C9431" s="2"/>
      <c r="G9431" s="13"/>
      <c r="I9431" s="13"/>
      <c r="J9431" s="13"/>
      <c r="K9431" s="13"/>
      <c r="M9431" s="13"/>
      <c r="N9431" s="13"/>
    </row>
    <row r="9432" spans="1:14" ht="15.75" customHeight="1">
      <c r="A9432" s="2"/>
      <c r="B9432" s="2"/>
      <c r="C9432" s="2"/>
      <c r="G9432" s="13"/>
      <c r="I9432" s="13"/>
      <c r="J9432" s="13"/>
      <c r="K9432" s="13"/>
      <c r="M9432" s="13"/>
      <c r="N9432" s="13"/>
    </row>
    <row r="9433" spans="1:14" ht="15.75" customHeight="1">
      <c r="A9433" s="2"/>
      <c r="B9433" s="2"/>
      <c r="C9433" s="2"/>
      <c r="G9433" s="13"/>
      <c r="I9433" s="13"/>
      <c r="J9433" s="13"/>
      <c r="K9433" s="13"/>
      <c r="M9433" s="13"/>
      <c r="N9433" s="13"/>
    </row>
    <row r="9434" spans="1:14" ht="15.75" customHeight="1">
      <c r="A9434" s="2"/>
      <c r="B9434" s="2"/>
      <c r="C9434" s="2"/>
      <c r="G9434" s="13"/>
      <c r="I9434" s="13"/>
      <c r="J9434" s="13"/>
      <c r="K9434" s="13"/>
      <c r="M9434" s="13"/>
      <c r="N9434" s="13"/>
    </row>
    <row r="9435" spans="1:14" ht="15.75" customHeight="1">
      <c r="A9435" s="2"/>
      <c r="B9435" s="2"/>
      <c r="C9435" s="2"/>
      <c r="G9435" s="13"/>
      <c r="I9435" s="13"/>
      <c r="J9435" s="13"/>
      <c r="K9435" s="13"/>
      <c r="M9435" s="13"/>
      <c r="N9435" s="13"/>
    </row>
    <row r="9436" spans="1:14" ht="15.75" customHeight="1">
      <c r="A9436" s="2"/>
      <c r="B9436" s="2"/>
      <c r="C9436" s="2"/>
      <c r="G9436" s="13"/>
      <c r="I9436" s="13"/>
      <c r="J9436" s="13"/>
      <c r="K9436" s="13"/>
      <c r="M9436" s="13"/>
      <c r="N9436" s="13"/>
    </row>
    <row r="9437" spans="1:14" ht="15.75" customHeight="1">
      <c r="A9437" s="2"/>
      <c r="B9437" s="2"/>
      <c r="C9437" s="2"/>
      <c r="G9437" s="13"/>
      <c r="I9437" s="13"/>
      <c r="J9437" s="13"/>
      <c r="K9437" s="13"/>
      <c r="M9437" s="13"/>
      <c r="N9437" s="13"/>
    </row>
    <row r="9438" spans="1:14" ht="15.75" customHeight="1">
      <c r="A9438" s="2"/>
      <c r="B9438" s="2"/>
      <c r="C9438" s="2"/>
      <c r="G9438" s="13"/>
      <c r="I9438" s="13"/>
      <c r="J9438" s="13"/>
      <c r="K9438" s="13"/>
      <c r="M9438" s="13"/>
      <c r="N9438" s="13"/>
    </row>
    <row r="9439" spans="1:14" ht="15.75" customHeight="1">
      <c r="A9439" s="2"/>
      <c r="B9439" s="2"/>
      <c r="C9439" s="2"/>
      <c r="G9439" s="13"/>
      <c r="I9439" s="13"/>
      <c r="J9439" s="13"/>
      <c r="K9439" s="13"/>
      <c r="M9439" s="13"/>
      <c r="N9439" s="13"/>
    </row>
    <row r="9440" spans="1:14" ht="15.75" customHeight="1">
      <c r="A9440" s="2"/>
      <c r="B9440" s="2"/>
      <c r="C9440" s="2"/>
      <c r="G9440" s="13"/>
      <c r="I9440" s="13"/>
      <c r="J9440" s="13"/>
      <c r="K9440" s="13"/>
      <c r="M9440" s="13"/>
      <c r="N9440" s="13"/>
    </row>
    <row r="9441" spans="1:14" ht="15.75" customHeight="1">
      <c r="A9441" s="2"/>
      <c r="B9441" s="2"/>
      <c r="C9441" s="2"/>
      <c r="G9441" s="13"/>
      <c r="I9441" s="13"/>
      <c r="J9441" s="13"/>
      <c r="K9441" s="13"/>
      <c r="M9441" s="13"/>
      <c r="N9441" s="13"/>
    </row>
    <row r="9442" spans="1:14" ht="15.75" customHeight="1">
      <c r="A9442" s="2"/>
      <c r="B9442" s="2"/>
      <c r="C9442" s="2"/>
      <c r="G9442" s="13"/>
      <c r="I9442" s="13"/>
      <c r="J9442" s="13"/>
      <c r="K9442" s="13"/>
      <c r="M9442" s="13"/>
      <c r="N9442" s="13"/>
    </row>
    <row r="9443" spans="1:14" ht="15.75" customHeight="1">
      <c r="A9443" s="2"/>
      <c r="B9443" s="2"/>
      <c r="C9443" s="2"/>
      <c r="G9443" s="13"/>
      <c r="I9443" s="13"/>
      <c r="J9443" s="13"/>
      <c r="K9443" s="13"/>
      <c r="M9443" s="13"/>
      <c r="N9443" s="13"/>
    </row>
    <row r="9444" spans="1:14" ht="15.75" customHeight="1">
      <c r="A9444" s="2"/>
      <c r="B9444" s="2"/>
      <c r="C9444" s="2"/>
      <c r="G9444" s="13"/>
      <c r="I9444" s="13"/>
      <c r="J9444" s="13"/>
      <c r="K9444" s="13"/>
      <c r="M9444" s="13"/>
      <c r="N9444" s="13"/>
    </row>
    <row r="9445" spans="1:14" ht="15.75" customHeight="1">
      <c r="A9445" s="2"/>
      <c r="B9445" s="2"/>
      <c r="C9445" s="2"/>
      <c r="G9445" s="13"/>
      <c r="I9445" s="13"/>
      <c r="J9445" s="13"/>
      <c r="K9445" s="13"/>
      <c r="M9445" s="13"/>
      <c r="N9445" s="13"/>
    </row>
    <row r="9446" spans="1:14" ht="15.75" customHeight="1">
      <c r="A9446" s="2"/>
      <c r="B9446" s="2"/>
      <c r="C9446" s="2"/>
      <c r="G9446" s="13"/>
      <c r="I9446" s="13"/>
      <c r="J9446" s="13"/>
      <c r="K9446" s="13"/>
      <c r="M9446" s="13"/>
      <c r="N9446" s="13"/>
    </row>
    <row r="9447" spans="1:14" ht="15.75" customHeight="1">
      <c r="A9447" s="2"/>
      <c r="B9447" s="2"/>
      <c r="C9447" s="2"/>
      <c r="G9447" s="13"/>
      <c r="I9447" s="13"/>
      <c r="J9447" s="13"/>
      <c r="K9447" s="13"/>
      <c r="M9447" s="13"/>
      <c r="N9447" s="13"/>
    </row>
    <row r="9448" spans="1:14" ht="15.75" customHeight="1">
      <c r="A9448" s="2"/>
      <c r="B9448" s="2"/>
      <c r="C9448" s="2"/>
      <c r="G9448" s="13"/>
      <c r="I9448" s="13"/>
      <c r="J9448" s="13"/>
      <c r="K9448" s="13"/>
      <c r="M9448" s="13"/>
      <c r="N9448" s="13"/>
    </row>
    <row r="9449" spans="1:14" ht="15.75" customHeight="1">
      <c r="A9449" s="2"/>
      <c r="B9449" s="2"/>
      <c r="C9449" s="2"/>
      <c r="G9449" s="13"/>
      <c r="I9449" s="13"/>
      <c r="J9449" s="13"/>
      <c r="K9449" s="13"/>
      <c r="M9449" s="13"/>
      <c r="N9449" s="13"/>
    </row>
    <row r="9450" spans="1:14" ht="15.75" customHeight="1">
      <c r="A9450" s="2"/>
      <c r="B9450" s="2"/>
      <c r="C9450" s="2"/>
      <c r="G9450" s="13"/>
      <c r="I9450" s="13"/>
      <c r="J9450" s="13"/>
      <c r="K9450" s="13"/>
      <c r="M9450" s="13"/>
      <c r="N9450" s="13"/>
    </row>
    <row r="9451" spans="1:14" ht="15.75" customHeight="1">
      <c r="A9451" s="2"/>
      <c r="B9451" s="2"/>
      <c r="C9451" s="2"/>
      <c r="G9451" s="13"/>
      <c r="I9451" s="13"/>
      <c r="J9451" s="13"/>
      <c r="K9451" s="13"/>
      <c r="M9451" s="13"/>
      <c r="N9451" s="13"/>
    </row>
    <row r="9452" spans="1:14" ht="15.75" customHeight="1">
      <c r="A9452" s="2"/>
      <c r="B9452" s="2"/>
      <c r="C9452" s="2"/>
      <c r="G9452" s="13"/>
      <c r="I9452" s="13"/>
      <c r="J9452" s="13"/>
      <c r="K9452" s="13"/>
      <c r="M9452" s="13"/>
      <c r="N9452" s="13"/>
    </row>
    <row r="9453" spans="1:14" ht="15.75" customHeight="1">
      <c r="A9453" s="2"/>
      <c r="B9453" s="2"/>
      <c r="C9453" s="2"/>
      <c r="G9453" s="13"/>
      <c r="I9453" s="13"/>
      <c r="J9453" s="13"/>
      <c r="K9453" s="13"/>
      <c r="M9453" s="13"/>
      <c r="N9453" s="13"/>
    </row>
    <row r="9454" spans="1:14" ht="15.75" customHeight="1">
      <c r="A9454" s="2"/>
      <c r="B9454" s="2"/>
      <c r="C9454" s="2"/>
      <c r="G9454" s="13"/>
      <c r="I9454" s="13"/>
      <c r="J9454" s="13"/>
      <c r="K9454" s="13"/>
      <c r="M9454" s="13"/>
      <c r="N9454" s="13"/>
    </row>
    <row r="9455" spans="1:14" ht="15.75" customHeight="1">
      <c r="A9455" s="2"/>
      <c r="B9455" s="2"/>
      <c r="C9455" s="2"/>
      <c r="G9455" s="13"/>
      <c r="I9455" s="13"/>
      <c r="J9455" s="13"/>
      <c r="K9455" s="13"/>
      <c r="M9455" s="13"/>
      <c r="N9455" s="13"/>
    </row>
    <row r="9456" spans="1:14" ht="15.75" customHeight="1">
      <c r="A9456" s="2"/>
      <c r="B9456" s="2"/>
      <c r="C9456" s="2"/>
      <c r="G9456" s="13"/>
      <c r="I9456" s="13"/>
      <c r="J9456" s="13"/>
      <c r="K9456" s="13"/>
      <c r="M9456" s="13"/>
      <c r="N9456" s="13"/>
    </row>
    <row r="9457" spans="1:14" ht="15.75" customHeight="1">
      <c r="A9457" s="2"/>
      <c r="B9457" s="2"/>
      <c r="C9457" s="2"/>
      <c r="G9457" s="13"/>
      <c r="I9457" s="13"/>
      <c r="J9457" s="13"/>
      <c r="K9457" s="13"/>
      <c r="M9457" s="13"/>
      <c r="N9457" s="13"/>
    </row>
    <row r="9458" spans="1:14" ht="15.75" customHeight="1">
      <c r="A9458" s="2"/>
      <c r="B9458" s="2"/>
      <c r="C9458" s="2"/>
      <c r="G9458" s="13"/>
      <c r="I9458" s="13"/>
      <c r="J9458" s="13"/>
      <c r="K9458" s="13"/>
      <c r="M9458" s="13"/>
      <c r="N9458" s="13"/>
    </row>
    <row r="9459" spans="1:14" ht="15.75" customHeight="1">
      <c r="A9459" s="2"/>
      <c r="B9459" s="2"/>
      <c r="C9459" s="2"/>
      <c r="G9459" s="13"/>
      <c r="I9459" s="13"/>
      <c r="J9459" s="13"/>
      <c r="K9459" s="13"/>
      <c r="M9459" s="13"/>
      <c r="N9459" s="13"/>
    </row>
    <row r="9460" spans="1:14" ht="15.75" customHeight="1">
      <c r="A9460" s="2"/>
      <c r="B9460" s="2"/>
      <c r="C9460" s="2"/>
      <c r="G9460" s="13"/>
      <c r="I9460" s="13"/>
      <c r="J9460" s="13"/>
      <c r="K9460" s="13"/>
      <c r="M9460" s="13"/>
      <c r="N9460" s="13"/>
    </row>
    <row r="9461" spans="1:14" ht="15.75" customHeight="1">
      <c r="A9461" s="2"/>
      <c r="B9461" s="2"/>
      <c r="C9461" s="2"/>
      <c r="G9461" s="13"/>
      <c r="I9461" s="13"/>
      <c r="J9461" s="13"/>
      <c r="K9461" s="13"/>
      <c r="M9461" s="13"/>
      <c r="N9461" s="13"/>
    </row>
    <row r="9462" spans="1:14" ht="15.75" customHeight="1">
      <c r="A9462" s="2"/>
      <c r="B9462" s="2"/>
      <c r="C9462" s="2"/>
      <c r="G9462" s="13"/>
      <c r="I9462" s="13"/>
      <c r="J9462" s="13"/>
      <c r="K9462" s="13"/>
      <c r="M9462" s="13"/>
      <c r="N9462" s="13"/>
    </row>
    <row r="9463" spans="1:14" ht="15.75" customHeight="1">
      <c r="A9463" s="2"/>
      <c r="B9463" s="2"/>
      <c r="C9463" s="2"/>
      <c r="G9463" s="13"/>
      <c r="I9463" s="13"/>
      <c r="J9463" s="13"/>
      <c r="K9463" s="13"/>
      <c r="M9463" s="13"/>
      <c r="N9463" s="13"/>
    </row>
    <row r="9464" spans="1:14" ht="15.75" customHeight="1">
      <c r="A9464" s="2"/>
      <c r="B9464" s="2"/>
      <c r="C9464" s="2"/>
      <c r="G9464" s="13"/>
      <c r="I9464" s="13"/>
      <c r="J9464" s="13"/>
      <c r="K9464" s="13"/>
      <c r="M9464" s="13"/>
      <c r="N9464" s="13"/>
    </row>
    <row r="9465" spans="1:14" ht="15.75" customHeight="1">
      <c r="A9465" s="2"/>
      <c r="B9465" s="2"/>
      <c r="C9465" s="2"/>
      <c r="G9465" s="13"/>
      <c r="I9465" s="13"/>
      <c r="J9465" s="13"/>
      <c r="K9465" s="13"/>
      <c r="M9465" s="13"/>
      <c r="N9465" s="13"/>
    </row>
    <row r="9466" spans="1:14" ht="15.75" customHeight="1">
      <c r="A9466" s="2"/>
      <c r="B9466" s="2"/>
      <c r="C9466" s="2"/>
      <c r="G9466" s="13"/>
      <c r="I9466" s="13"/>
      <c r="J9466" s="13"/>
      <c r="K9466" s="13"/>
      <c r="M9466" s="13"/>
      <c r="N9466" s="13"/>
    </row>
    <row r="9467" spans="1:14" ht="15.75" customHeight="1">
      <c r="A9467" s="2"/>
      <c r="B9467" s="2"/>
      <c r="C9467" s="2"/>
      <c r="G9467" s="13"/>
      <c r="I9467" s="13"/>
      <c r="J9467" s="13"/>
      <c r="K9467" s="13"/>
      <c r="M9467" s="13"/>
      <c r="N9467" s="13"/>
    </row>
    <row r="9468" spans="1:14" ht="15.75" customHeight="1">
      <c r="A9468" s="2"/>
      <c r="B9468" s="2"/>
      <c r="C9468" s="2"/>
      <c r="G9468" s="13"/>
      <c r="I9468" s="13"/>
      <c r="J9468" s="13"/>
      <c r="K9468" s="13"/>
      <c r="M9468" s="13"/>
      <c r="N9468" s="13"/>
    </row>
    <row r="9469" spans="1:14" ht="15.75" customHeight="1">
      <c r="A9469" s="2"/>
      <c r="B9469" s="2"/>
      <c r="C9469" s="2"/>
      <c r="G9469" s="13"/>
      <c r="I9469" s="13"/>
      <c r="J9469" s="13"/>
      <c r="K9469" s="13"/>
      <c r="M9469" s="13"/>
      <c r="N9469" s="13"/>
    </row>
    <row r="9470" spans="1:14" ht="15.75" customHeight="1">
      <c r="A9470" s="2"/>
      <c r="B9470" s="2"/>
      <c r="C9470" s="2"/>
      <c r="G9470" s="13"/>
      <c r="I9470" s="13"/>
      <c r="J9470" s="13"/>
      <c r="K9470" s="13"/>
      <c r="M9470" s="13"/>
      <c r="N9470" s="13"/>
    </row>
    <row r="9471" spans="1:14" ht="15.75" customHeight="1">
      <c r="A9471" s="2"/>
      <c r="B9471" s="2"/>
      <c r="C9471" s="2"/>
      <c r="G9471" s="13"/>
      <c r="I9471" s="13"/>
      <c r="J9471" s="13"/>
      <c r="K9471" s="13"/>
      <c r="M9471" s="13"/>
      <c r="N9471" s="13"/>
    </row>
    <row r="9472" spans="1:14" ht="15.75" customHeight="1">
      <c r="A9472" s="2"/>
      <c r="B9472" s="2"/>
      <c r="C9472" s="2"/>
      <c r="G9472" s="13"/>
      <c r="I9472" s="13"/>
      <c r="J9472" s="13"/>
      <c r="K9472" s="13"/>
      <c r="M9472" s="13"/>
      <c r="N9472" s="13"/>
    </row>
    <row r="9473" spans="1:14" ht="15.75" customHeight="1">
      <c r="A9473" s="2"/>
      <c r="B9473" s="2"/>
      <c r="C9473" s="2"/>
      <c r="G9473" s="13"/>
      <c r="I9473" s="13"/>
      <c r="J9473" s="13"/>
      <c r="K9473" s="13"/>
      <c r="M9473" s="13"/>
      <c r="N9473" s="13"/>
    </row>
    <row r="9474" spans="1:14" ht="15.75" customHeight="1">
      <c r="A9474" s="2"/>
      <c r="B9474" s="2"/>
      <c r="C9474" s="2"/>
      <c r="G9474" s="13"/>
      <c r="I9474" s="13"/>
      <c r="J9474" s="13"/>
      <c r="K9474" s="13"/>
      <c r="M9474" s="13"/>
      <c r="N9474" s="13"/>
    </row>
    <row r="9475" spans="1:14" ht="15.75" customHeight="1">
      <c r="A9475" s="2"/>
      <c r="B9475" s="2"/>
      <c r="C9475" s="2"/>
      <c r="G9475" s="13"/>
      <c r="I9475" s="13"/>
      <c r="J9475" s="13"/>
      <c r="K9475" s="13"/>
      <c r="M9475" s="13"/>
      <c r="N9475" s="13"/>
    </row>
    <row r="9476" spans="1:14" ht="15.75" customHeight="1">
      <c r="A9476" s="2"/>
      <c r="B9476" s="2"/>
      <c r="C9476" s="2"/>
      <c r="G9476" s="13"/>
      <c r="I9476" s="13"/>
      <c r="J9476" s="13"/>
      <c r="K9476" s="13"/>
      <c r="M9476" s="13"/>
      <c r="N9476" s="13"/>
    </row>
    <row r="9477" spans="1:14" ht="15.75" customHeight="1">
      <c r="A9477" s="2"/>
      <c r="B9477" s="2"/>
      <c r="C9477" s="2"/>
      <c r="G9477" s="13"/>
      <c r="I9477" s="13"/>
      <c r="J9477" s="13"/>
      <c r="K9477" s="13"/>
      <c r="M9477" s="13"/>
      <c r="N9477" s="13"/>
    </row>
    <row r="9478" spans="1:14" ht="15.75" customHeight="1">
      <c r="A9478" s="2"/>
      <c r="B9478" s="2"/>
      <c r="C9478" s="2"/>
      <c r="G9478" s="13"/>
      <c r="I9478" s="13"/>
      <c r="J9478" s="13"/>
      <c r="K9478" s="13"/>
      <c r="M9478" s="13"/>
      <c r="N9478" s="13"/>
    </row>
    <row r="9479" spans="1:14" ht="15.75" customHeight="1">
      <c r="A9479" s="2"/>
      <c r="B9479" s="2"/>
      <c r="C9479" s="2"/>
      <c r="G9479" s="13"/>
      <c r="I9479" s="13"/>
      <c r="J9479" s="13"/>
      <c r="K9479" s="13"/>
      <c r="M9479" s="13"/>
      <c r="N9479" s="13"/>
    </row>
    <row r="9480" spans="1:14" ht="15.75" customHeight="1">
      <c r="A9480" s="2"/>
      <c r="B9480" s="2"/>
      <c r="C9480" s="2"/>
      <c r="G9480" s="13"/>
      <c r="I9480" s="13"/>
      <c r="J9480" s="13"/>
      <c r="K9480" s="13"/>
      <c r="M9480" s="13"/>
      <c r="N9480" s="13"/>
    </row>
    <row r="9481" spans="1:14" ht="15.75" customHeight="1">
      <c r="A9481" s="2"/>
      <c r="B9481" s="2"/>
      <c r="C9481" s="2"/>
      <c r="G9481" s="13"/>
      <c r="I9481" s="13"/>
      <c r="J9481" s="13"/>
      <c r="K9481" s="13"/>
      <c r="M9481" s="13"/>
      <c r="N9481" s="13"/>
    </row>
    <row r="9482" spans="1:14" ht="15.75" customHeight="1">
      <c r="A9482" s="2"/>
      <c r="B9482" s="2"/>
      <c r="C9482" s="2"/>
      <c r="G9482" s="13"/>
      <c r="I9482" s="13"/>
      <c r="J9482" s="13"/>
      <c r="K9482" s="13"/>
      <c r="M9482" s="13"/>
      <c r="N9482" s="13"/>
    </row>
    <row r="9483" spans="1:14" ht="15.75" customHeight="1">
      <c r="A9483" s="2"/>
      <c r="B9483" s="2"/>
      <c r="C9483" s="2"/>
      <c r="G9483" s="13"/>
      <c r="I9483" s="13"/>
      <c r="J9483" s="13"/>
      <c r="K9483" s="13"/>
      <c r="M9483" s="13"/>
      <c r="N9483" s="13"/>
    </row>
    <row r="9484" spans="1:14" ht="15.75" customHeight="1">
      <c r="A9484" s="2"/>
      <c r="B9484" s="2"/>
      <c r="C9484" s="2"/>
      <c r="G9484" s="13"/>
      <c r="I9484" s="13"/>
      <c r="J9484" s="13"/>
      <c r="K9484" s="13"/>
      <c r="M9484" s="13"/>
      <c r="N9484" s="13"/>
    </row>
    <row r="9485" spans="1:14" ht="15.75" customHeight="1">
      <c r="A9485" s="2"/>
      <c r="B9485" s="2"/>
      <c r="C9485" s="2"/>
      <c r="G9485" s="13"/>
      <c r="I9485" s="13"/>
      <c r="J9485" s="13"/>
      <c r="K9485" s="13"/>
      <c r="M9485" s="13"/>
      <c r="N9485" s="13"/>
    </row>
    <row r="9486" spans="1:14" ht="15.75" customHeight="1">
      <c r="A9486" s="2"/>
      <c r="B9486" s="2"/>
      <c r="C9486" s="2"/>
      <c r="G9486" s="13"/>
      <c r="I9486" s="13"/>
      <c r="J9486" s="13"/>
      <c r="K9486" s="13"/>
      <c r="M9486" s="13"/>
      <c r="N9486" s="13"/>
    </row>
    <row r="9487" spans="1:14" ht="15.75" customHeight="1">
      <c r="A9487" s="2"/>
      <c r="B9487" s="2"/>
      <c r="C9487" s="2"/>
      <c r="G9487" s="13"/>
      <c r="I9487" s="13"/>
      <c r="J9487" s="13"/>
      <c r="K9487" s="13"/>
      <c r="M9487" s="13"/>
      <c r="N9487" s="13"/>
    </row>
    <row r="9488" spans="1:14" ht="15.75" customHeight="1">
      <c r="A9488" s="2"/>
      <c r="B9488" s="2"/>
      <c r="C9488" s="2"/>
      <c r="G9488" s="13"/>
      <c r="I9488" s="13"/>
      <c r="J9488" s="13"/>
      <c r="K9488" s="13"/>
      <c r="M9488" s="13"/>
      <c r="N9488" s="13"/>
    </row>
    <row r="9489" spans="1:14" ht="15.75" customHeight="1">
      <c r="A9489" s="2"/>
      <c r="B9489" s="2"/>
      <c r="C9489" s="2"/>
      <c r="G9489" s="13"/>
      <c r="I9489" s="13"/>
      <c r="J9489" s="13"/>
      <c r="K9489" s="13"/>
      <c r="M9489" s="13"/>
      <c r="N9489" s="13"/>
    </row>
    <row r="9490" spans="1:14" ht="15.75" customHeight="1">
      <c r="A9490" s="2"/>
      <c r="B9490" s="2"/>
      <c r="C9490" s="2"/>
      <c r="G9490" s="13"/>
      <c r="I9490" s="13"/>
      <c r="J9490" s="13"/>
      <c r="K9490" s="13"/>
      <c r="M9490" s="13"/>
      <c r="N9490" s="13"/>
    </row>
    <row r="9491" spans="1:14" ht="15.75" customHeight="1">
      <c r="A9491" s="2"/>
      <c r="B9491" s="2"/>
      <c r="C9491" s="2"/>
      <c r="G9491" s="13"/>
      <c r="I9491" s="13"/>
      <c r="J9491" s="13"/>
      <c r="K9491" s="13"/>
      <c r="M9491" s="13"/>
      <c r="N9491" s="13"/>
    </row>
    <row r="9492" spans="1:14" ht="15.75" customHeight="1">
      <c r="A9492" s="2"/>
      <c r="B9492" s="2"/>
      <c r="C9492" s="2"/>
      <c r="G9492" s="13"/>
      <c r="I9492" s="13"/>
      <c r="J9492" s="13"/>
      <c r="K9492" s="13"/>
      <c r="M9492" s="13"/>
      <c r="N9492" s="13"/>
    </row>
    <row r="9493" spans="1:14" ht="15.75" customHeight="1">
      <c r="A9493" s="2"/>
      <c r="B9493" s="2"/>
      <c r="C9493" s="2"/>
      <c r="G9493" s="13"/>
      <c r="I9493" s="13"/>
      <c r="J9493" s="13"/>
      <c r="K9493" s="13"/>
      <c r="M9493" s="13"/>
      <c r="N9493" s="13"/>
    </row>
    <row r="9494" spans="1:14" ht="15.75" customHeight="1">
      <c r="A9494" s="2"/>
      <c r="B9494" s="2"/>
      <c r="C9494" s="2"/>
      <c r="G9494" s="13"/>
      <c r="I9494" s="13"/>
      <c r="J9494" s="13"/>
      <c r="K9494" s="13"/>
      <c r="M9494" s="13"/>
      <c r="N9494" s="13"/>
    </row>
    <row r="9495" spans="1:14" ht="15.75" customHeight="1">
      <c r="A9495" s="2"/>
      <c r="B9495" s="2"/>
      <c r="C9495" s="2"/>
      <c r="G9495" s="13"/>
      <c r="I9495" s="13"/>
      <c r="J9495" s="13"/>
      <c r="K9495" s="13"/>
      <c r="M9495" s="13"/>
      <c r="N9495" s="13"/>
    </row>
    <row r="9496" spans="1:14" ht="15.75" customHeight="1">
      <c r="A9496" s="2"/>
      <c r="B9496" s="2"/>
      <c r="C9496" s="2"/>
      <c r="G9496" s="13"/>
      <c r="I9496" s="13"/>
      <c r="J9496" s="13"/>
      <c r="K9496" s="13"/>
      <c r="M9496" s="13"/>
      <c r="N9496" s="13"/>
    </row>
    <row r="9497" spans="1:14" ht="15.75" customHeight="1">
      <c r="A9497" s="2"/>
      <c r="B9497" s="2"/>
      <c r="C9497" s="2"/>
      <c r="G9497" s="13"/>
      <c r="I9497" s="13"/>
      <c r="J9497" s="13"/>
      <c r="K9497" s="13"/>
      <c r="M9497" s="13"/>
      <c r="N9497" s="13"/>
    </row>
    <row r="9498" spans="1:14" ht="15.75" customHeight="1">
      <c r="A9498" s="2"/>
      <c r="B9498" s="2"/>
      <c r="C9498" s="2"/>
      <c r="G9498" s="13"/>
      <c r="I9498" s="13"/>
      <c r="J9498" s="13"/>
      <c r="K9498" s="13"/>
      <c r="M9498" s="13"/>
      <c r="N9498" s="13"/>
    </row>
    <row r="9499" spans="1:14" ht="15.75" customHeight="1">
      <c r="A9499" s="2"/>
      <c r="B9499" s="2"/>
      <c r="C9499" s="2"/>
      <c r="G9499" s="13"/>
      <c r="I9499" s="13"/>
      <c r="J9499" s="13"/>
      <c r="K9499" s="13"/>
      <c r="M9499" s="13"/>
      <c r="N9499" s="13"/>
    </row>
    <row r="9500" spans="1:14" ht="15.75" customHeight="1">
      <c r="A9500" s="2"/>
      <c r="B9500" s="2"/>
      <c r="C9500" s="2"/>
      <c r="G9500" s="13"/>
      <c r="I9500" s="13"/>
      <c r="J9500" s="13"/>
      <c r="K9500" s="13"/>
      <c r="M9500" s="13"/>
      <c r="N9500" s="13"/>
    </row>
    <row r="9501" spans="1:14" ht="15.75" customHeight="1">
      <c r="A9501" s="2"/>
      <c r="B9501" s="2"/>
      <c r="C9501" s="2"/>
      <c r="G9501" s="13"/>
      <c r="I9501" s="13"/>
      <c r="J9501" s="13"/>
      <c r="K9501" s="13"/>
      <c r="M9501" s="13"/>
      <c r="N9501" s="13"/>
    </row>
    <row r="9502" spans="1:14" ht="15.75" customHeight="1">
      <c r="A9502" s="2"/>
      <c r="B9502" s="2"/>
      <c r="C9502" s="2"/>
      <c r="G9502" s="13"/>
      <c r="I9502" s="13"/>
      <c r="J9502" s="13"/>
      <c r="K9502" s="13"/>
      <c r="M9502" s="13"/>
      <c r="N9502" s="13"/>
    </row>
    <row r="9503" spans="1:14" ht="15.75" customHeight="1">
      <c r="A9503" s="2"/>
      <c r="B9503" s="2"/>
      <c r="C9503" s="2"/>
      <c r="G9503" s="13"/>
      <c r="I9503" s="13"/>
      <c r="J9503" s="13"/>
      <c r="K9503" s="13"/>
      <c r="M9503" s="13"/>
      <c r="N9503" s="13"/>
    </row>
    <row r="9504" spans="1:14" ht="15.75" customHeight="1">
      <c r="A9504" s="2"/>
      <c r="B9504" s="2"/>
      <c r="C9504" s="2"/>
      <c r="G9504" s="13"/>
      <c r="I9504" s="13"/>
      <c r="J9504" s="13"/>
      <c r="K9504" s="13"/>
      <c r="M9504" s="13"/>
      <c r="N9504" s="13"/>
    </row>
    <row r="9505" spans="1:14" ht="15.75" customHeight="1">
      <c r="A9505" s="2"/>
      <c r="B9505" s="2"/>
      <c r="C9505" s="2"/>
      <c r="G9505" s="13"/>
      <c r="I9505" s="13"/>
      <c r="J9505" s="13"/>
      <c r="K9505" s="13"/>
      <c r="M9505" s="13"/>
      <c r="N9505" s="13"/>
    </row>
    <row r="9506" spans="1:14" ht="15.75" customHeight="1">
      <c r="A9506" s="2"/>
      <c r="B9506" s="2"/>
      <c r="C9506" s="2"/>
      <c r="G9506" s="13"/>
      <c r="I9506" s="13"/>
      <c r="J9506" s="13"/>
      <c r="K9506" s="13"/>
      <c r="M9506" s="13"/>
      <c r="N9506" s="13"/>
    </row>
    <row r="9507" spans="1:14" ht="15.75" customHeight="1">
      <c r="A9507" s="2"/>
      <c r="B9507" s="2"/>
      <c r="C9507" s="2"/>
      <c r="G9507" s="13"/>
      <c r="I9507" s="13"/>
      <c r="J9507" s="13"/>
      <c r="K9507" s="13"/>
      <c r="M9507" s="13"/>
      <c r="N9507" s="13"/>
    </row>
    <row r="9508" spans="1:14" ht="15.75" customHeight="1">
      <c r="A9508" s="2"/>
      <c r="B9508" s="2"/>
      <c r="C9508" s="2"/>
      <c r="G9508" s="13"/>
      <c r="I9508" s="13"/>
      <c r="J9508" s="13"/>
      <c r="K9508" s="13"/>
      <c r="M9508" s="13"/>
      <c r="N9508" s="13"/>
    </row>
    <row r="9509" spans="1:14" ht="15.75" customHeight="1">
      <c r="A9509" s="2"/>
      <c r="B9509" s="2"/>
      <c r="C9509" s="2"/>
      <c r="G9509" s="13"/>
      <c r="I9509" s="13"/>
      <c r="J9509" s="13"/>
      <c r="K9509" s="13"/>
      <c r="M9509" s="13"/>
      <c r="N9509" s="13"/>
    </row>
    <row r="9510" spans="1:14" ht="15.75" customHeight="1">
      <c r="A9510" s="2"/>
      <c r="B9510" s="2"/>
      <c r="C9510" s="2"/>
      <c r="G9510" s="13"/>
      <c r="I9510" s="13"/>
      <c r="J9510" s="13"/>
      <c r="K9510" s="13"/>
      <c r="M9510" s="13"/>
      <c r="N9510" s="13"/>
    </row>
    <row r="9511" spans="1:14" ht="15.75" customHeight="1">
      <c r="A9511" s="2"/>
      <c r="B9511" s="2"/>
      <c r="C9511" s="2"/>
      <c r="G9511" s="13"/>
      <c r="I9511" s="13"/>
      <c r="J9511" s="13"/>
      <c r="K9511" s="13"/>
      <c r="M9511" s="13"/>
      <c r="N9511" s="13"/>
    </row>
    <row r="9512" spans="1:14" ht="15.75" customHeight="1">
      <c r="A9512" s="2"/>
      <c r="B9512" s="2"/>
      <c r="C9512" s="2"/>
      <c r="G9512" s="13"/>
      <c r="I9512" s="13"/>
      <c r="J9512" s="13"/>
      <c r="K9512" s="13"/>
      <c r="M9512" s="13"/>
      <c r="N9512" s="13"/>
    </row>
    <row r="9513" spans="1:14" ht="15.75" customHeight="1">
      <c r="A9513" s="2"/>
      <c r="B9513" s="2"/>
      <c r="C9513" s="2"/>
      <c r="G9513" s="13"/>
      <c r="I9513" s="13"/>
      <c r="J9513" s="13"/>
      <c r="K9513" s="13"/>
      <c r="M9513" s="13"/>
      <c r="N9513" s="13"/>
    </row>
    <row r="9514" spans="1:14" ht="15.75" customHeight="1">
      <c r="A9514" s="2"/>
      <c r="B9514" s="2"/>
      <c r="C9514" s="2"/>
      <c r="G9514" s="13"/>
      <c r="I9514" s="13"/>
      <c r="J9514" s="13"/>
      <c r="K9514" s="13"/>
      <c r="M9514" s="13"/>
      <c r="N9514" s="13"/>
    </row>
    <row r="9515" spans="1:14" ht="15.75" customHeight="1">
      <c r="A9515" s="2"/>
      <c r="B9515" s="2"/>
      <c r="C9515" s="2"/>
      <c r="G9515" s="13"/>
      <c r="I9515" s="13"/>
      <c r="J9515" s="13"/>
      <c r="K9515" s="13"/>
      <c r="M9515" s="13"/>
      <c r="N9515" s="13"/>
    </row>
    <row r="9516" spans="1:14" ht="15.75" customHeight="1">
      <c r="A9516" s="2"/>
      <c r="B9516" s="2"/>
      <c r="C9516" s="2"/>
      <c r="G9516" s="13"/>
      <c r="I9516" s="13"/>
      <c r="J9516" s="13"/>
      <c r="K9516" s="13"/>
      <c r="M9516" s="13"/>
      <c r="N9516" s="13"/>
    </row>
    <row r="9517" spans="1:14" ht="15.75" customHeight="1">
      <c r="A9517" s="2"/>
      <c r="B9517" s="2"/>
      <c r="C9517" s="2"/>
      <c r="G9517" s="13"/>
      <c r="I9517" s="13"/>
      <c r="J9517" s="13"/>
      <c r="K9517" s="13"/>
      <c r="M9517" s="13"/>
      <c r="N9517" s="13"/>
    </row>
    <row r="9518" spans="1:14" ht="15.75" customHeight="1">
      <c r="A9518" s="2"/>
      <c r="B9518" s="2"/>
      <c r="C9518" s="2"/>
      <c r="G9518" s="13"/>
      <c r="I9518" s="13"/>
      <c r="J9518" s="13"/>
      <c r="K9518" s="13"/>
      <c r="M9518" s="13"/>
      <c r="N9518" s="13"/>
    </row>
    <row r="9519" spans="1:14" ht="15.75" customHeight="1">
      <c r="A9519" s="2"/>
      <c r="B9519" s="2"/>
      <c r="C9519" s="2"/>
      <c r="G9519" s="13"/>
      <c r="I9519" s="13"/>
      <c r="J9519" s="13"/>
      <c r="K9519" s="13"/>
      <c r="M9519" s="13"/>
      <c r="N9519" s="13"/>
    </row>
    <row r="9520" spans="1:14" ht="15.75" customHeight="1">
      <c r="A9520" s="2"/>
      <c r="B9520" s="2"/>
      <c r="C9520" s="2"/>
      <c r="G9520" s="13"/>
      <c r="I9520" s="13"/>
      <c r="J9520" s="13"/>
      <c r="K9520" s="13"/>
      <c r="M9520" s="13"/>
      <c r="N9520" s="13"/>
    </row>
    <row r="9521" spans="1:14" ht="15.75" customHeight="1">
      <c r="A9521" s="2"/>
      <c r="B9521" s="2"/>
      <c r="C9521" s="2"/>
      <c r="G9521" s="13"/>
      <c r="I9521" s="13"/>
      <c r="J9521" s="13"/>
      <c r="K9521" s="13"/>
      <c r="M9521" s="13"/>
      <c r="N9521" s="13"/>
    </row>
    <row r="9522" spans="1:14" ht="15.75" customHeight="1">
      <c r="A9522" s="2"/>
      <c r="B9522" s="2"/>
      <c r="C9522" s="2"/>
      <c r="G9522" s="13"/>
      <c r="I9522" s="13"/>
      <c r="J9522" s="13"/>
      <c r="K9522" s="13"/>
      <c r="M9522" s="13"/>
      <c r="N9522" s="13"/>
    </row>
    <row r="9523" spans="1:14" ht="15.75" customHeight="1">
      <c r="A9523" s="2"/>
      <c r="B9523" s="2"/>
      <c r="C9523" s="2"/>
      <c r="G9523" s="13"/>
      <c r="I9523" s="13"/>
      <c r="J9523" s="13"/>
      <c r="K9523" s="13"/>
      <c r="M9523" s="13"/>
      <c r="N9523" s="13"/>
    </row>
    <row r="9524" spans="1:14" ht="15.75" customHeight="1">
      <c r="A9524" s="2"/>
      <c r="B9524" s="2"/>
      <c r="C9524" s="2"/>
      <c r="G9524" s="13"/>
      <c r="I9524" s="13"/>
      <c r="J9524" s="13"/>
      <c r="K9524" s="13"/>
      <c r="M9524" s="13"/>
      <c r="N9524" s="13"/>
    </row>
    <row r="9525" spans="1:14" ht="15.75" customHeight="1">
      <c r="A9525" s="2"/>
      <c r="B9525" s="2"/>
      <c r="C9525" s="2"/>
      <c r="G9525" s="13"/>
      <c r="I9525" s="13"/>
      <c r="J9525" s="13"/>
      <c r="K9525" s="13"/>
      <c r="M9525" s="13"/>
      <c r="N9525" s="13"/>
    </row>
    <row r="9526" spans="1:14" ht="15.75" customHeight="1">
      <c r="A9526" s="2"/>
      <c r="B9526" s="2"/>
      <c r="C9526" s="2"/>
      <c r="G9526" s="13"/>
      <c r="I9526" s="13"/>
      <c r="J9526" s="13"/>
      <c r="K9526" s="13"/>
      <c r="M9526" s="13"/>
      <c r="N9526" s="13"/>
    </row>
    <row r="9527" spans="1:14" ht="15.75" customHeight="1">
      <c r="A9527" s="2"/>
      <c r="B9527" s="2"/>
      <c r="C9527" s="2"/>
      <c r="G9527" s="13"/>
      <c r="I9527" s="13"/>
      <c r="J9527" s="13"/>
      <c r="K9527" s="13"/>
      <c r="M9527" s="13"/>
      <c r="N9527" s="13"/>
    </row>
    <row r="9528" spans="1:14" ht="15.75" customHeight="1">
      <c r="A9528" s="2"/>
      <c r="B9528" s="2"/>
      <c r="C9528" s="2"/>
      <c r="G9528" s="13"/>
      <c r="I9528" s="13"/>
      <c r="J9528" s="13"/>
      <c r="K9528" s="13"/>
      <c r="M9528" s="13"/>
      <c r="N9528" s="13"/>
    </row>
    <row r="9529" spans="1:14" ht="15.75" customHeight="1">
      <c r="A9529" s="2"/>
      <c r="B9529" s="2"/>
      <c r="C9529" s="2"/>
      <c r="G9529" s="13"/>
      <c r="I9529" s="13"/>
      <c r="J9529" s="13"/>
      <c r="K9529" s="13"/>
      <c r="M9529" s="13"/>
      <c r="N9529" s="13"/>
    </row>
    <row r="9530" spans="1:14" ht="15.75" customHeight="1">
      <c r="A9530" s="2"/>
      <c r="B9530" s="2"/>
      <c r="C9530" s="2"/>
      <c r="G9530" s="13"/>
      <c r="I9530" s="13"/>
      <c r="J9530" s="13"/>
      <c r="K9530" s="13"/>
      <c r="M9530" s="13"/>
      <c r="N9530" s="13"/>
    </row>
    <row r="9531" spans="1:14" ht="15.75" customHeight="1">
      <c r="A9531" s="2"/>
      <c r="B9531" s="2"/>
      <c r="C9531" s="2"/>
      <c r="G9531" s="13"/>
      <c r="I9531" s="13"/>
      <c r="J9531" s="13"/>
      <c r="K9531" s="13"/>
      <c r="M9531" s="13"/>
      <c r="N9531" s="13"/>
    </row>
    <row r="9532" spans="1:14" ht="15.75" customHeight="1">
      <c r="A9532" s="2"/>
      <c r="B9532" s="2"/>
      <c r="C9532" s="2"/>
      <c r="G9532" s="13"/>
      <c r="I9532" s="13"/>
      <c r="J9532" s="13"/>
      <c r="K9532" s="13"/>
      <c r="M9532" s="13"/>
      <c r="N9532" s="13"/>
    </row>
    <row r="9533" spans="1:14" ht="15.75" customHeight="1">
      <c r="A9533" s="2"/>
      <c r="B9533" s="2"/>
      <c r="C9533" s="2"/>
      <c r="G9533" s="13"/>
      <c r="I9533" s="13"/>
      <c r="J9533" s="13"/>
      <c r="K9533" s="13"/>
      <c r="M9533" s="13"/>
      <c r="N9533" s="13"/>
    </row>
    <row r="9534" spans="1:14" ht="15.75" customHeight="1">
      <c r="A9534" s="2"/>
      <c r="B9534" s="2"/>
      <c r="C9534" s="2"/>
      <c r="G9534" s="13"/>
      <c r="I9534" s="13"/>
      <c r="J9534" s="13"/>
      <c r="K9534" s="13"/>
      <c r="M9534" s="13"/>
      <c r="N9534" s="13"/>
    </row>
    <row r="9535" spans="1:14" ht="15.75" customHeight="1">
      <c r="A9535" s="2"/>
      <c r="B9535" s="2"/>
      <c r="C9535" s="2"/>
      <c r="G9535" s="13"/>
      <c r="I9535" s="13"/>
      <c r="J9535" s="13"/>
      <c r="K9535" s="13"/>
      <c r="M9535" s="13"/>
      <c r="N9535" s="13"/>
    </row>
    <row r="9536" spans="1:14" ht="15.75" customHeight="1">
      <c r="A9536" s="2"/>
      <c r="B9536" s="2"/>
      <c r="C9536" s="2"/>
      <c r="G9536" s="13"/>
      <c r="I9536" s="13"/>
      <c r="J9536" s="13"/>
      <c r="K9536" s="13"/>
      <c r="M9536" s="13"/>
      <c r="N9536" s="13"/>
    </row>
    <row r="9537" spans="1:14" ht="15.75" customHeight="1">
      <c r="A9537" s="2"/>
      <c r="B9537" s="2"/>
      <c r="C9537" s="2"/>
      <c r="G9537" s="13"/>
      <c r="I9537" s="13"/>
      <c r="J9537" s="13"/>
      <c r="K9537" s="13"/>
      <c r="M9537" s="13"/>
      <c r="N9537" s="13"/>
    </row>
    <row r="9538" spans="1:14" ht="15.75" customHeight="1">
      <c r="A9538" s="2"/>
      <c r="B9538" s="2"/>
      <c r="C9538" s="2"/>
      <c r="G9538" s="13"/>
      <c r="I9538" s="13"/>
      <c r="J9538" s="13"/>
      <c r="K9538" s="13"/>
      <c r="M9538" s="13"/>
      <c r="N9538" s="13"/>
    </row>
    <row r="9539" spans="1:14" ht="15.75" customHeight="1">
      <c r="A9539" s="2"/>
      <c r="B9539" s="2"/>
      <c r="C9539" s="2"/>
      <c r="G9539" s="13"/>
      <c r="I9539" s="13"/>
      <c r="J9539" s="13"/>
      <c r="K9539" s="13"/>
      <c r="M9539" s="13"/>
      <c r="N9539" s="13"/>
    </row>
    <row r="9540" spans="1:14" ht="15.75" customHeight="1">
      <c r="A9540" s="2"/>
      <c r="B9540" s="2"/>
      <c r="C9540" s="2"/>
      <c r="G9540" s="13"/>
      <c r="I9540" s="13"/>
      <c r="J9540" s="13"/>
      <c r="K9540" s="13"/>
      <c r="M9540" s="13"/>
      <c r="N9540" s="13"/>
    </row>
    <row r="9541" spans="1:14" ht="15.75" customHeight="1">
      <c r="A9541" s="2"/>
      <c r="B9541" s="2"/>
      <c r="C9541" s="2"/>
      <c r="G9541" s="13"/>
      <c r="I9541" s="13"/>
      <c r="J9541" s="13"/>
      <c r="K9541" s="13"/>
      <c r="M9541" s="13"/>
      <c r="N9541" s="13"/>
    </row>
    <row r="9542" spans="1:14" ht="15.75" customHeight="1">
      <c r="A9542" s="2"/>
      <c r="B9542" s="2"/>
      <c r="C9542" s="2"/>
      <c r="G9542" s="13"/>
      <c r="I9542" s="13"/>
      <c r="J9542" s="13"/>
      <c r="K9542" s="13"/>
      <c r="M9542" s="13"/>
      <c r="N9542" s="13"/>
    </row>
    <row r="9543" spans="1:14" ht="15.75" customHeight="1">
      <c r="A9543" s="2"/>
      <c r="B9543" s="2"/>
      <c r="C9543" s="2"/>
      <c r="G9543" s="13"/>
      <c r="I9543" s="13"/>
      <c r="J9543" s="13"/>
      <c r="K9543" s="13"/>
      <c r="M9543" s="13"/>
      <c r="N9543" s="13"/>
    </row>
    <row r="9544" spans="1:14" ht="15.75" customHeight="1">
      <c r="A9544" s="2"/>
      <c r="B9544" s="2"/>
      <c r="C9544" s="2"/>
      <c r="G9544" s="13"/>
      <c r="I9544" s="13"/>
      <c r="J9544" s="13"/>
      <c r="K9544" s="13"/>
      <c r="M9544" s="13"/>
      <c r="N9544" s="13"/>
    </row>
    <row r="9545" spans="1:14" ht="15.75" customHeight="1">
      <c r="A9545" s="2"/>
      <c r="B9545" s="2"/>
      <c r="C9545" s="2"/>
      <c r="G9545" s="13"/>
      <c r="I9545" s="13"/>
      <c r="J9545" s="13"/>
      <c r="K9545" s="13"/>
      <c r="M9545" s="13"/>
      <c r="N9545" s="13"/>
    </row>
    <row r="9546" spans="1:14" ht="15.75" customHeight="1">
      <c r="A9546" s="2"/>
      <c r="B9546" s="2"/>
      <c r="C9546" s="2"/>
      <c r="G9546" s="13"/>
      <c r="I9546" s="13"/>
      <c r="J9546" s="13"/>
      <c r="K9546" s="13"/>
      <c r="M9546" s="13"/>
      <c r="N9546" s="13"/>
    </row>
    <row r="9547" spans="1:14" ht="15.75" customHeight="1">
      <c r="A9547" s="2"/>
      <c r="B9547" s="2"/>
      <c r="C9547" s="2"/>
      <c r="G9547" s="13"/>
      <c r="I9547" s="13"/>
      <c r="J9547" s="13"/>
      <c r="K9547" s="13"/>
      <c r="M9547" s="13"/>
      <c r="N9547" s="13"/>
    </row>
    <row r="9548" spans="1:14" ht="15.75" customHeight="1">
      <c r="A9548" s="2"/>
      <c r="B9548" s="2"/>
      <c r="C9548" s="2"/>
      <c r="G9548" s="13"/>
      <c r="I9548" s="13"/>
      <c r="J9548" s="13"/>
      <c r="K9548" s="13"/>
      <c r="M9548" s="13"/>
      <c r="N9548" s="13"/>
    </row>
    <row r="9549" spans="1:14" ht="15.75" customHeight="1">
      <c r="A9549" s="2"/>
      <c r="B9549" s="2"/>
      <c r="C9549" s="2"/>
      <c r="G9549" s="13"/>
      <c r="I9549" s="13"/>
      <c r="J9549" s="13"/>
      <c r="K9549" s="13"/>
      <c r="M9549" s="13"/>
      <c r="N9549" s="13"/>
    </row>
    <row r="9550" spans="1:14" ht="15.75" customHeight="1">
      <c r="A9550" s="2"/>
      <c r="B9550" s="2"/>
      <c r="C9550" s="2"/>
      <c r="G9550" s="13"/>
      <c r="I9550" s="13"/>
      <c r="J9550" s="13"/>
      <c r="K9550" s="13"/>
      <c r="M9550" s="13"/>
      <c r="N9550" s="13"/>
    </row>
    <row r="9551" spans="1:14" ht="15.75" customHeight="1">
      <c r="A9551" s="2"/>
      <c r="B9551" s="2"/>
      <c r="C9551" s="2"/>
      <c r="G9551" s="13"/>
      <c r="I9551" s="13"/>
      <c r="J9551" s="13"/>
      <c r="K9551" s="13"/>
      <c r="M9551" s="13"/>
      <c r="N9551" s="13"/>
    </row>
    <row r="9552" spans="1:14" ht="15.75" customHeight="1">
      <c r="A9552" s="2"/>
      <c r="B9552" s="2"/>
      <c r="C9552" s="2"/>
      <c r="G9552" s="13"/>
      <c r="I9552" s="13"/>
      <c r="J9552" s="13"/>
      <c r="K9552" s="13"/>
      <c r="M9552" s="13"/>
      <c r="N9552" s="13"/>
    </row>
    <row r="9553" spans="1:14" ht="15.75" customHeight="1">
      <c r="A9553" s="2"/>
      <c r="B9553" s="2"/>
      <c r="C9553" s="2"/>
      <c r="G9553" s="13"/>
      <c r="I9553" s="13"/>
      <c r="J9553" s="13"/>
      <c r="K9553" s="13"/>
      <c r="M9553" s="13"/>
      <c r="N9553" s="13"/>
    </row>
    <row r="9554" spans="1:14" ht="15.75" customHeight="1">
      <c r="A9554" s="2"/>
      <c r="B9554" s="2"/>
      <c r="C9554" s="2"/>
      <c r="G9554" s="13"/>
      <c r="I9554" s="13"/>
      <c r="J9554" s="13"/>
      <c r="K9554" s="13"/>
      <c r="M9554" s="13"/>
      <c r="N9554" s="13"/>
    </row>
    <row r="9555" spans="1:14" ht="15.75" customHeight="1">
      <c r="A9555" s="2"/>
      <c r="B9555" s="2"/>
      <c r="C9555" s="2"/>
      <c r="G9555" s="13"/>
      <c r="I9555" s="13"/>
      <c r="J9555" s="13"/>
      <c r="K9555" s="13"/>
      <c r="M9555" s="13"/>
      <c r="N9555" s="13"/>
    </row>
    <row r="9556" spans="1:14" ht="15.75" customHeight="1">
      <c r="A9556" s="2"/>
      <c r="B9556" s="2"/>
      <c r="C9556" s="2"/>
      <c r="G9556" s="13"/>
      <c r="I9556" s="13"/>
      <c r="J9556" s="13"/>
      <c r="K9556" s="13"/>
      <c r="M9556" s="13"/>
      <c r="N9556" s="13"/>
    </row>
    <row r="9557" spans="1:14" ht="15.75" customHeight="1">
      <c r="A9557" s="2"/>
      <c r="B9557" s="2"/>
      <c r="C9557" s="2"/>
      <c r="G9557" s="13"/>
      <c r="I9557" s="13"/>
      <c r="J9557" s="13"/>
      <c r="K9557" s="13"/>
      <c r="M9557" s="13"/>
      <c r="N9557" s="13"/>
    </row>
    <row r="9558" spans="1:14" ht="15.75" customHeight="1">
      <c r="A9558" s="2"/>
      <c r="B9558" s="2"/>
      <c r="C9558" s="2"/>
      <c r="G9558" s="13"/>
      <c r="I9558" s="13"/>
      <c r="J9558" s="13"/>
      <c r="K9558" s="13"/>
      <c r="M9558" s="13"/>
      <c r="N9558" s="13"/>
    </row>
    <row r="9559" spans="1:14" ht="15.75" customHeight="1">
      <c r="A9559" s="2"/>
      <c r="B9559" s="2"/>
      <c r="C9559" s="2"/>
      <c r="G9559" s="13"/>
      <c r="I9559" s="13"/>
      <c r="J9559" s="13"/>
      <c r="K9559" s="13"/>
      <c r="M9559" s="13"/>
      <c r="N9559" s="13"/>
    </row>
    <row r="9560" spans="1:14" ht="15.75" customHeight="1">
      <c r="A9560" s="2"/>
      <c r="B9560" s="2"/>
      <c r="C9560" s="2"/>
      <c r="G9560" s="13"/>
      <c r="I9560" s="13"/>
      <c r="J9560" s="13"/>
      <c r="K9560" s="13"/>
      <c r="M9560" s="13"/>
      <c r="N9560" s="13"/>
    </row>
    <row r="9561" spans="1:14" ht="15.75" customHeight="1">
      <c r="A9561" s="2"/>
      <c r="B9561" s="2"/>
      <c r="C9561" s="2"/>
      <c r="G9561" s="13"/>
      <c r="I9561" s="13"/>
      <c r="J9561" s="13"/>
      <c r="K9561" s="13"/>
      <c r="M9561" s="13"/>
      <c r="N9561" s="13"/>
    </row>
    <row r="9562" spans="1:14" ht="15.75" customHeight="1">
      <c r="A9562" s="2"/>
      <c r="B9562" s="2"/>
      <c r="C9562" s="2"/>
      <c r="G9562" s="13"/>
      <c r="I9562" s="13"/>
      <c r="J9562" s="13"/>
      <c r="K9562" s="13"/>
      <c r="M9562" s="13"/>
      <c r="N9562" s="13"/>
    </row>
    <row r="9563" spans="1:14" ht="15.75" customHeight="1">
      <c r="A9563" s="2"/>
      <c r="B9563" s="2"/>
      <c r="C9563" s="2"/>
      <c r="G9563" s="13"/>
      <c r="I9563" s="13"/>
      <c r="J9563" s="13"/>
      <c r="K9563" s="13"/>
      <c r="M9563" s="13"/>
      <c r="N9563" s="13"/>
    </row>
    <row r="9564" spans="1:14" ht="15.75" customHeight="1">
      <c r="A9564" s="2"/>
      <c r="B9564" s="2"/>
      <c r="C9564" s="2"/>
      <c r="G9564" s="13"/>
      <c r="I9564" s="13"/>
      <c r="J9564" s="13"/>
      <c r="K9564" s="13"/>
      <c r="M9564" s="13"/>
      <c r="N9564" s="13"/>
    </row>
    <row r="9565" spans="1:14" ht="15.75" customHeight="1">
      <c r="A9565" s="2"/>
      <c r="B9565" s="2"/>
      <c r="C9565" s="2"/>
      <c r="G9565" s="13"/>
      <c r="I9565" s="13"/>
      <c r="J9565" s="13"/>
      <c r="K9565" s="13"/>
      <c r="M9565" s="13"/>
      <c r="N9565" s="13"/>
    </row>
    <row r="9566" spans="1:14" ht="15.75" customHeight="1">
      <c r="A9566" s="2"/>
      <c r="B9566" s="2"/>
      <c r="C9566" s="2"/>
      <c r="G9566" s="13"/>
      <c r="I9566" s="13"/>
      <c r="J9566" s="13"/>
      <c r="K9566" s="13"/>
      <c r="M9566" s="13"/>
      <c r="N9566" s="13"/>
    </row>
    <row r="9567" spans="1:14" ht="15.75" customHeight="1">
      <c r="A9567" s="2"/>
      <c r="B9567" s="2"/>
      <c r="C9567" s="2"/>
      <c r="G9567" s="13"/>
      <c r="I9567" s="13"/>
      <c r="J9567" s="13"/>
      <c r="K9567" s="13"/>
      <c r="M9567" s="13"/>
      <c r="N9567" s="13"/>
    </row>
    <row r="9568" spans="1:14" ht="15.75" customHeight="1">
      <c r="A9568" s="2"/>
      <c r="B9568" s="2"/>
      <c r="C9568" s="2"/>
      <c r="G9568" s="13"/>
      <c r="I9568" s="13"/>
      <c r="J9568" s="13"/>
      <c r="K9568" s="13"/>
      <c r="M9568" s="13"/>
      <c r="N9568" s="13"/>
    </row>
    <row r="9569" spans="1:14" ht="15.75" customHeight="1">
      <c r="A9569" s="2"/>
      <c r="B9569" s="2"/>
      <c r="C9569" s="2"/>
      <c r="G9569" s="13"/>
      <c r="I9569" s="13"/>
      <c r="J9569" s="13"/>
      <c r="K9569" s="13"/>
      <c r="M9569" s="13"/>
      <c r="N9569" s="13"/>
    </row>
    <row r="9570" spans="1:14" ht="15.75" customHeight="1">
      <c r="A9570" s="2"/>
      <c r="B9570" s="2"/>
      <c r="C9570" s="2"/>
      <c r="G9570" s="13"/>
      <c r="I9570" s="13"/>
      <c r="J9570" s="13"/>
      <c r="K9570" s="13"/>
      <c r="M9570" s="13"/>
      <c r="N9570" s="13"/>
    </row>
    <row r="9571" spans="1:14" ht="15.75" customHeight="1">
      <c r="A9571" s="2"/>
      <c r="B9571" s="2"/>
      <c r="C9571" s="2"/>
      <c r="G9571" s="13"/>
      <c r="I9571" s="13"/>
      <c r="J9571" s="13"/>
      <c r="K9571" s="13"/>
      <c r="M9571" s="13"/>
      <c r="N9571" s="13"/>
    </row>
    <row r="9572" spans="1:14" ht="15.75" customHeight="1">
      <c r="A9572" s="2"/>
      <c r="B9572" s="2"/>
      <c r="C9572" s="2"/>
      <c r="G9572" s="13"/>
      <c r="I9572" s="13"/>
      <c r="J9572" s="13"/>
      <c r="K9572" s="13"/>
      <c r="M9572" s="13"/>
      <c r="N9572" s="13"/>
    </row>
    <row r="9573" spans="1:14" ht="15.75" customHeight="1">
      <c r="A9573" s="2"/>
      <c r="B9573" s="2"/>
      <c r="C9573" s="2"/>
      <c r="G9573" s="13"/>
      <c r="I9573" s="13"/>
      <c r="J9573" s="13"/>
      <c r="K9573" s="13"/>
      <c r="M9573" s="13"/>
      <c r="N9573" s="13"/>
    </row>
    <row r="9574" spans="1:14" ht="15.75" customHeight="1">
      <c r="A9574" s="2"/>
      <c r="B9574" s="2"/>
      <c r="C9574" s="2"/>
      <c r="G9574" s="13"/>
      <c r="I9574" s="13"/>
      <c r="J9574" s="13"/>
      <c r="K9574" s="13"/>
      <c r="M9574" s="13"/>
      <c r="N9574" s="13"/>
    </row>
    <row r="9575" spans="1:14" ht="15.75" customHeight="1">
      <c r="A9575" s="2"/>
      <c r="B9575" s="2"/>
      <c r="C9575" s="2"/>
      <c r="G9575" s="13"/>
      <c r="I9575" s="13"/>
      <c r="J9575" s="13"/>
      <c r="K9575" s="13"/>
      <c r="M9575" s="13"/>
      <c r="N9575" s="13"/>
    </row>
    <row r="9576" spans="1:14" ht="15.75" customHeight="1">
      <c r="A9576" s="2"/>
      <c r="B9576" s="2"/>
      <c r="C9576" s="2"/>
      <c r="G9576" s="13"/>
      <c r="I9576" s="13"/>
      <c r="J9576" s="13"/>
      <c r="K9576" s="13"/>
      <c r="M9576" s="13"/>
      <c r="N9576" s="13"/>
    </row>
    <row r="9577" spans="1:14" ht="15.75" customHeight="1">
      <c r="A9577" s="2"/>
      <c r="B9577" s="2"/>
      <c r="C9577" s="2"/>
      <c r="G9577" s="13"/>
      <c r="I9577" s="13"/>
      <c r="J9577" s="13"/>
      <c r="K9577" s="13"/>
      <c r="M9577" s="13"/>
      <c r="N9577" s="13"/>
    </row>
    <row r="9578" spans="1:14" ht="15.75" customHeight="1">
      <c r="A9578" s="2"/>
      <c r="B9578" s="2"/>
      <c r="C9578" s="2"/>
      <c r="G9578" s="13"/>
      <c r="I9578" s="13"/>
      <c r="J9578" s="13"/>
      <c r="K9578" s="13"/>
      <c r="M9578" s="13"/>
      <c r="N9578" s="13"/>
    </row>
    <row r="9579" spans="1:14" ht="15.75" customHeight="1">
      <c r="A9579" s="2"/>
      <c r="B9579" s="2"/>
      <c r="C9579" s="2"/>
      <c r="G9579" s="13"/>
      <c r="I9579" s="13"/>
      <c r="J9579" s="13"/>
      <c r="K9579" s="13"/>
      <c r="M9579" s="13"/>
      <c r="N9579" s="13"/>
    </row>
    <row r="9580" spans="1:14" ht="15.75" customHeight="1">
      <c r="A9580" s="2"/>
      <c r="B9580" s="2"/>
      <c r="C9580" s="2"/>
      <c r="G9580" s="13"/>
      <c r="I9580" s="13"/>
      <c r="J9580" s="13"/>
      <c r="K9580" s="13"/>
      <c r="M9580" s="13"/>
      <c r="N9580" s="13"/>
    </row>
    <row r="9581" spans="1:14" ht="15.75" customHeight="1">
      <c r="A9581" s="2"/>
      <c r="B9581" s="2"/>
      <c r="C9581" s="2"/>
      <c r="G9581" s="13"/>
      <c r="I9581" s="13"/>
      <c r="J9581" s="13"/>
      <c r="K9581" s="13"/>
      <c r="M9581" s="13"/>
      <c r="N9581" s="13"/>
    </row>
    <row r="9582" spans="1:14" ht="15.75" customHeight="1">
      <c r="A9582" s="2"/>
      <c r="B9582" s="2"/>
      <c r="C9582" s="2"/>
      <c r="G9582" s="13"/>
      <c r="I9582" s="13"/>
      <c r="J9582" s="13"/>
      <c r="K9582" s="13"/>
      <c r="M9582" s="13"/>
      <c r="N9582" s="13"/>
    </row>
    <row r="9583" spans="1:14" ht="15.75" customHeight="1">
      <c r="A9583" s="2"/>
      <c r="B9583" s="2"/>
      <c r="C9583" s="2"/>
      <c r="G9583" s="13"/>
      <c r="I9583" s="13"/>
      <c r="J9583" s="13"/>
      <c r="K9583" s="13"/>
      <c r="M9583" s="13"/>
      <c r="N9583" s="13"/>
    </row>
    <row r="9584" spans="1:14" ht="15.75" customHeight="1">
      <c r="A9584" s="2"/>
      <c r="B9584" s="2"/>
      <c r="C9584" s="2"/>
      <c r="G9584" s="13"/>
      <c r="I9584" s="13"/>
      <c r="J9584" s="13"/>
      <c r="K9584" s="13"/>
      <c r="M9584" s="13"/>
      <c r="N9584" s="13"/>
    </row>
    <row r="9585" spans="1:14" ht="15.75" customHeight="1">
      <c r="A9585" s="2"/>
      <c r="B9585" s="2"/>
      <c r="C9585" s="2"/>
      <c r="G9585" s="13"/>
      <c r="I9585" s="13"/>
      <c r="J9585" s="13"/>
      <c r="K9585" s="13"/>
      <c r="M9585" s="13"/>
      <c r="N9585" s="13"/>
    </row>
    <row r="9586" spans="1:14" ht="15.75" customHeight="1">
      <c r="A9586" s="2"/>
      <c r="B9586" s="2"/>
      <c r="C9586" s="2"/>
      <c r="G9586" s="13"/>
      <c r="I9586" s="13"/>
      <c r="J9586" s="13"/>
      <c r="K9586" s="13"/>
      <c r="M9586" s="13"/>
      <c r="N9586" s="13"/>
    </row>
    <row r="9587" spans="1:14" ht="15.75" customHeight="1">
      <c r="A9587" s="2"/>
      <c r="B9587" s="2"/>
      <c r="C9587" s="2"/>
      <c r="G9587" s="13"/>
      <c r="I9587" s="13"/>
      <c r="J9587" s="13"/>
      <c r="K9587" s="13"/>
      <c r="M9587" s="13"/>
      <c r="N9587" s="13"/>
    </row>
    <row r="9588" spans="1:14" ht="15.75" customHeight="1">
      <c r="A9588" s="2"/>
      <c r="B9588" s="2"/>
      <c r="C9588" s="2"/>
      <c r="G9588" s="13"/>
      <c r="I9588" s="13"/>
      <c r="J9588" s="13"/>
      <c r="K9588" s="13"/>
      <c r="M9588" s="13"/>
      <c r="N9588" s="13"/>
    </row>
    <row r="9589" spans="1:14" ht="15.75" customHeight="1">
      <c r="A9589" s="2"/>
      <c r="B9589" s="2"/>
      <c r="C9589" s="2"/>
      <c r="G9589" s="13"/>
      <c r="I9589" s="13"/>
      <c r="J9589" s="13"/>
      <c r="K9589" s="13"/>
      <c r="M9589" s="13"/>
      <c r="N9589" s="13"/>
    </row>
    <row r="9590" spans="1:14" ht="15.75" customHeight="1">
      <c r="A9590" s="2"/>
      <c r="B9590" s="2"/>
      <c r="C9590" s="2"/>
      <c r="G9590" s="13"/>
      <c r="I9590" s="13"/>
      <c r="J9590" s="13"/>
      <c r="K9590" s="13"/>
      <c r="M9590" s="13"/>
      <c r="N9590" s="13"/>
    </row>
    <row r="9591" spans="1:14" ht="15.75" customHeight="1">
      <c r="A9591" s="2"/>
      <c r="B9591" s="2"/>
      <c r="C9591" s="2"/>
      <c r="G9591" s="13"/>
      <c r="I9591" s="13"/>
      <c r="J9591" s="13"/>
      <c r="K9591" s="13"/>
      <c r="M9591" s="13"/>
      <c r="N9591" s="13"/>
    </row>
    <row r="9592" spans="1:14" ht="15.75" customHeight="1">
      <c r="A9592" s="2"/>
      <c r="B9592" s="2"/>
      <c r="C9592" s="2"/>
      <c r="G9592" s="13"/>
      <c r="I9592" s="13"/>
      <c r="J9592" s="13"/>
      <c r="K9592" s="13"/>
      <c r="M9592" s="13"/>
      <c r="N9592" s="13"/>
    </row>
    <row r="9593" spans="1:14" ht="15.75" customHeight="1">
      <c r="A9593" s="2"/>
      <c r="B9593" s="2"/>
      <c r="C9593" s="2"/>
      <c r="G9593" s="13"/>
      <c r="I9593" s="13"/>
      <c r="J9593" s="13"/>
      <c r="K9593" s="13"/>
      <c r="M9593" s="13"/>
      <c r="N9593" s="13"/>
    </row>
    <row r="9594" spans="1:14" ht="15.75" customHeight="1">
      <c r="A9594" s="2"/>
      <c r="B9594" s="2"/>
      <c r="C9594" s="2"/>
      <c r="G9594" s="13"/>
      <c r="I9594" s="13"/>
      <c r="J9594" s="13"/>
      <c r="K9594" s="13"/>
      <c r="M9594" s="13"/>
      <c r="N9594" s="13"/>
    </row>
    <row r="9595" spans="1:14" ht="15.75" customHeight="1">
      <c r="A9595" s="2"/>
      <c r="B9595" s="2"/>
      <c r="C9595" s="2"/>
      <c r="G9595" s="13"/>
      <c r="I9595" s="13"/>
      <c r="J9595" s="13"/>
      <c r="K9595" s="13"/>
      <c r="M9595" s="13"/>
      <c r="N9595" s="13"/>
    </row>
    <row r="9596" spans="1:14" ht="15.75" customHeight="1">
      <c r="A9596" s="2"/>
      <c r="B9596" s="2"/>
      <c r="C9596" s="2"/>
      <c r="G9596" s="13"/>
      <c r="I9596" s="13"/>
      <c r="J9596" s="13"/>
      <c r="K9596" s="13"/>
      <c r="M9596" s="13"/>
      <c r="N9596" s="13"/>
    </row>
    <row r="9597" spans="1:14" ht="15.75" customHeight="1">
      <c r="A9597" s="2"/>
      <c r="B9597" s="2"/>
      <c r="C9597" s="2"/>
      <c r="G9597" s="13"/>
      <c r="I9597" s="13"/>
      <c r="J9597" s="13"/>
      <c r="K9597" s="13"/>
      <c r="M9597" s="13"/>
      <c r="N9597" s="13"/>
    </row>
    <row r="9598" spans="1:14" ht="15.75" customHeight="1">
      <c r="A9598" s="2"/>
      <c r="B9598" s="2"/>
      <c r="C9598" s="2"/>
      <c r="G9598" s="13"/>
      <c r="I9598" s="13"/>
      <c r="J9598" s="13"/>
      <c r="K9598" s="13"/>
      <c r="M9598" s="13"/>
      <c r="N9598" s="13"/>
    </row>
    <row r="9599" spans="1:14" ht="15.75" customHeight="1">
      <c r="A9599" s="2"/>
      <c r="B9599" s="2"/>
      <c r="C9599" s="2"/>
      <c r="G9599" s="13"/>
      <c r="I9599" s="13"/>
      <c r="J9599" s="13"/>
      <c r="K9599" s="13"/>
      <c r="M9599" s="13"/>
      <c r="N9599" s="13"/>
    </row>
    <row r="9600" spans="1:14" ht="15.75" customHeight="1">
      <c r="A9600" s="2"/>
      <c r="B9600" s="2"/>
      <c r="C9600" s="2"/>
      <c r="G9600" s="13"/>
      <c r="I9600" s="13"/>
      <c r="J9600" s="13"/>
      <c r="K9600" s="13"/>
      <c r="M9600" s="13"/>
      <c r="N9600" s="13"/>
    </row>
    <row r="9601" spans="1:14" ht="15.75" customHeight="1">
      <c r="A9601" s="2"/>
      <c r="B9601" s="2"/>
      <c r="C9601" s="2"/>
      <c r="G9601" s="13"/>
      <c r="I9601" s="13"/>
      <c r="J9601" s="13"/>
      <c r="K9601" s="13"/>
      <c r="M9601" s="13"/>
      <c r="N9601" s="13"/>
    </row>
    <row r="9602" spans="1:14" ht="15.75" customHeight="1">
      <c r="A9602" s="2"/>
      <c r="B9602" s="2"/>
      <c r="C9602" s="2"/>
      <c r="G9602" s="13"/>
      <c r="I9602" s="13"/>
      <c r="J9602" s="13"/>
      <c r="K9602" s="13"/>
      <c r="M9602" s="13"/>
      <c r="N9602" s="13"/>
    </row>
    <row r="9603" spans="1:14" ht="15.75" customHeight="1">
      <c r="A9603" s="2"/>
      <c r="B9603" s="2"/>
      <c r="C9603" s="2"/>
      <c r="G9603" s="13"/>
      <c r="I9603" s="13"/>
      <c r="J9603" s="13"/>
      <c r="K9603" s="13"/>
      <c r="M9603" s="13"/>
      <c r="N9603" s="13"/>
    </row>
    <row r="9604" spans="1:14" ht="15.75" customHeight="1">
      <c r="A9604" s="2"/>
      <c r="B9604" s="2"/>
      <c r="C9604" s="2"/>
      <c r="G9604" s="13"/>
      <c r="I9604" s="13"/>
      <c r="J9604" s="13"/>
      <c r="K9604" s="13"/>
      <c r="M9604" s="13"/>
      <c r="N9604" s="13"/>
    </row>
    <row r="9605" spans="1:14" ht="15.75" customHeight="1">
      <c r="A9605" s="2"/>
      <c r="B9605" s="2"/>
      <c r="C9605" s="2"/>
      <c r="G9605" s="13"/>
      <c r="I9605" s="13"/>
      <c r="J9605" s="13"/>
      <c r="K9605" s="13"/>
      <c r="M9605" s="13"/>
      <c r="N9605" s="13"/>
    </row>
    <row r="9606" spans="1:14" ht="15.75" customHeight="1">
      <c r="A9606" s="2"/>
      <c r="B9606" s="2"/>
      <c r="C9606" s="2"/>
      <c r="G9606" s="13"/>
      <c r="I9606" s="13"/>
      <c r="J9606" s="13"/>
      <c r="K9606" s="13"/>
      <c r="M9606" s="13"/>
      <c r="N9606" s="13"/>
    </row>
    <row r="9607" spans="1:14" ht="15.75" customHeight="1">
      <c r="A9607" s="2"/>
      <c r="B9607" s="2"/>
      <c r="C9607" s="2"/>
      <c r="G9607" s="13"/>
      <c r="I9607" s="13"/>
      <c r="J9607" s="13"/>
      <c r="K9607" s="13"/>
      <c r="M9607" s="13"/>
      <c r="N9607" s="13"/>
    </row>
    <row r="9608" spans="1:14" ht="15.75" customHeight="1">
      <c r="A9608" s="2"/>
      <c r="B9608" s="2"/>
      <c r="C9608" s="2"/>
      <c r="G9608" s="13"/>
      <c r="I9608" s="13"/>
      <c r="J9608" s="13"/>
      <c r="K9608" s="13"/>
      <c r="M9608" s="13"/>
      <c r="N9608" s="13"/>
    </row>
    <row r="9609" spans="1:14" ht="15.75" customHeight="1">
      <c r="A9609" s="2"/>
      <c r="B9609" s="2"/>
      <c r="C9609" s="2"/>
      <c r="G9609" s="13"/>
      <c r="I9609" s="13"/>
      <c r="J9609" s="13"/>
      <c r="K9609" s="13"/>
      <c r="M9609" s="13"/>
      <c r="N9609" s="13"/>
    </row>
    <row r="9610" spans="1:14" ht="15.75" customHeight="1">
      <c r="A9610" s="2"/>
      <c r="B9610" s="2"/>
      <c r="C9610" s="2"/>
      <c r="G9610" s="13"/>
      <c r="I9610" s="13"/>
      <c r="J9610" s="13"/>
      <c r="K9610" s="13"/>
      <c r="M9610" s="13"/>
      <c r="N9610" s="13"/>
    </row>
    <row r="9611" spans="1:14" ht="15.75" customHeight="1">
      <c r="A9611" s="2"/>
      <c r="B9611" s="2"/>
      <c r="C9611" s="2"/>
      <c r="G9611" s="13"/>
      <c r="I9611" s="13"/>
      <c r="J9611" s="13"/>
      <c r="K9611" s="13"/>
      <c r="M9611" s="13"/>
      <c r="N9611" s="13"/>
    </row>
    <row r="9612" spans="1:14" ht="15.75" customHeight="1">
      <c r="A9612" s="2"/>
      <c r="B9612" s="2"/>
      <c r="C9612" s="2"/>
      <c r="G9612" s="13"/>
      <c r="I9612" s="13"/>
      <c r="J9612" s="13"/>
      <c r="K9612" s="13"/>
      <c r="M9612" s="13"/>
      <c r="N9612" s="13"/>
    </row>
    <row r="9613" spans="1:14" ht="15.75" customHeight="1">
      <c r="A9613" s="2"/>
      <c r="B9613" s="2"/>
      <c r="C9613" s="2"/>
      <c r="G9613" s="13"/>
      <c r="I9613" s="13"/>
      <c r="J9613" s="13"/>
      <c r="K9613" s="13"/>
      <c r="M9613" s="13"/>
      <c r="N9613" s="13"/>
    </row>
    <row r="9614" spans="1:14" ht="15.75" customHeight="1">
      <c r="A9614" s="2"/>
      <c r="B9614" s="2"/>
      <c r="C9614" s="2"/>
      <c r="G9614" s="13"/>
      <c r="I9614" s="13"/>
      <c r="J9614" s="13"/>
      <c r="K9614" s="13"/>
      <c r="M9614" s="13"/>
      <c r="N9614" s="13"/>
    </row>
    <row r="9615" spans="1:14" ht="15.75" customHeight="1">
      <c r="A9615" s="2"/>
      <c r="B9615" s="2"/>
      <c r="C9615" s="2"/>
      <c r="G9615" s="13"/>
      <c r="I9615" s="13"/>
      <c r="J9615" s="13"/>
      <c r="K9615" s="13"/>
      <c r="M9615" s="13"/>
      <c r="N9615" s="13"/>
    </row>
    <row r="9616" spans="1:14" ht="15.75" customHeight="1">
      <c r="A9616" s="2"/>
      <c r="B9616" s="2"/>
      <c r="C9616" s="2"/>
      <c r="G9616" s="13"/>
      <c r="I9616" s="13"/>
      <c r="J9616" s="13"/>
      <c r="K9616" s="13"/>
      <c r="M9616" s="13"/>
      <c r="N9616" s="13"/>
    </row>
    <row r="9617" spans="1:14" ht="15.75" customHeight="1">
      <c r="A9617" s="2"/>
      <c r="B9617" s="2"/>
      <c r="C9617" s="2"/>
      <c r="G9617" s="13"/>
      <c r="I9617" s="13"/>
      <c r="J9617" s="13"/>
      <c r="K9617" s="13"/>
      <c r="M9617" s="13"/>
      <c r="N9617" s="13"/>
    </row>
    <row r="9618" spans="1:14" ht="15.75" customHeight="1">
      <c r="A9618" s="2"/>
      <c r="B9618" s="2"/>
      <c r="C9618" s="2"/>
      <c r="G9618" s="13"/>
      <c r="I9618" s="13"/>
      <c r="J9618" s="13"/>
      <c r="K9618" s="13"/>
      <c r="M9618" s="13"/>
      <c r="N9618" s="13"/>
    </row>
    <row r="9619" spans="1:14" ht="15.75" customHeight="1">
      <c r="A9619" s="2"/>
      <c r="B9619" s="2"/>
      <c r="C9619" s="2"/>
      <c r="G9619" s="13"/>
      <c r="I9619" s="13"/>
      <c r="J9619" s="13"/>
      <c r="K9619" s="13"/>
      <c r="M9619" s="13"/>
      <c r="N9619" s="13"/>
    </row>
    <row r="9620" spans="1:14" ht="15.75" customHeight="1">
      <c r="A9620" s="2"/>
      <c r="B9620" s="2"/>
      <c r="C9620" s="2"/>
      <c r="G9620" s="13"/>
      <c r="I9620" s="13"/>
      <c r="J9620" s="13"/>
      <c r="K9620" s="13"/>
      <c r="M9620" s="13"/>
      <c r="N9620" s="13"/>
    </row>
    <row r="9621" spans="1:14" ht="15.75" customHeight="1">
      <c r="A9621" s="2"/>
      <c r="B9621" s="2"/>
      <c r="C9621" s="2"/>
      <c r="G9621" s="13"/>
      <c r="I9621" s="13"/>
      <c r="J9621" s="13"/>
      <c r="K9621" s="13"/>
      <c r="M9621" s="13"/>
      <c r="N9621" s="13"/>
    </row>
    <row r="9622" spans="1:14" ht="15.75" customHeight="1">
      <c r="A9622" s="2"/>
      <c r="B9622" s="2"/>
      <c r="C9622" s="2"/>
      <c r="G9622" s="13"/>
      <c r="I9622" s="13"/>
      <c r="J9622" s="13"/>
      <c r="K9622" s="13"/>
      <c r="M9622" s="13"/>
      <c r="N9622" s="13"/>
    </row>
    <row r="9623" spans="1:14" ht="15.75" customHeight="1">
      <c r="A9623" s="2"/>
      <c r="B9623" s="2"/>
      <c r="C9623" s="2"/>
      <c r="G9623" s="13"/>
      <c r="I9623" s="13"/>
      <c r="J9623" s="13"/>
      <c r="K9623" s="13"/>
      <c r="M9623" s="13"/>
      <c r="N9623" s="13"/>
    </row>
    <row r="9624" spans="1:14" ht="15.75" customHeight="1">
      <c r="A9624" s="2"/>
      <c r="B9624" s="2"/>
      <c r="C9624" s="2"/>
      <c r="G9624" s="13"/>
      <c r="I9624" s="13"/>
      <c r="J9624" s="13"/>
      <c r="K9624" s="13"/>
      <c r="M9624" s="13"/>
      <c r="N9624" s="13"/>
    </row>
    <row r="9625" spans="1:14" ht="15.75" customHeight="1">
      <c r="A9625" s="2"/>
      <c r="B9625" s="2"/>
      <c r="C9625" s="2"/>
      <c r="G9625" s="13"/>
      <c r="I9625" s="13"/>
      <c r="J9625" s="13"/>
      <c r="K9625" s="13"/>
      <c r="M9625" s="13"/>
      <c r="N9625" s="13"/>
    </row>
    <row r="9626" spans="1:14" ht="15.75" customHeight="1">
      <c r="A9626" s="2"/>
      <c r="B9626" s="2"/>
      <c r="C9626" s="2"/>
      <c r="G9626" s="13"/>
      <c r="I9626" s="13"/>
      <c r="J9626" s="13"/>
      <c r="K9626" s="13"/>
      <c r="M9626" s="13"/>
      <c r="N9626" s="13"/>
    </row>
    <row r="9627" spans="1:14" ht="15.75" customHeight="1">
      <c r="A9627" s="2"/>
      <c r="B9627" s="2"/>
      <c r="C9627" s="2"/>
      <c r="G9627" s="13"/>
      <c r="I9627" s="13"/>
      <c r="J9627" s="13"/>
      <c r="K9627" s="13"/>
      <c r="M9627" s="13"/>
      <c r="N9627" s="13"/>
    </row>
    <row r="9628" spans="1:14" ht="15.75" customHeight="1">
      <c r="A9628" s="2"/>
      <c r="B9628" s="2"/>
      <c r="C9628" s="2"/>
      <c r="G9628" s="13"/>
      <c r="I9628" s="13"/>
      <c r="J9628" s="13"/>
      <c r="K9628" s="13"/>
      <c r="M9628" s="13"/>
      <c r="N9628" s="13"/>
    </row>
    <row r="9629" spans="1:14" ht="15.75" customHeight="1">
      <c r="A9629" s="2"/>
      <c r="B9629" s="2"/>
      <c r="C9629" s="2"/>
      <c r="G9629" s="13"/>
      <c r="I9629" s="13"/>
      <c r="J9629" s="13"/>
      <c r="K9629" s="13"/>
      <c r="M9629" s="13"/>
      <c r="N9629" s="13"/>
    </row>
    <row r="9630" spans="1:14" ht="15.75" customHeight="1">
      <c r="A9630" s="2"/>
      <c r="B9630" s="2"/>
      <c r="C9630" s="2"/>
      <c r="G9630" s="13"/>
      <c r="I9630" s="13"/>
      <c r="J9630" s="13"/>
      <c r="K9630" s="13"/>
      <c r="M9630" s="13"/>
      <c r="N9630" s="13"/>
    </row>
    <row r="9631" spans="1:14" ht="15.75" customHeight="1">
      <c r="A9631" s="2"/>
      <c r="B9631" s="2"/>
      <c r="C9631" s="2"/>
      <c r="G9631" s="13"/>
      <c r="I9631" s="13"/>
      <c r="J9631" s="13"/>
      <c r="K9631" s="13"/>
      <c r="M9631" s="13"/>
      <c r="N9631" s="13"/>
    </row>
    <row r="9632" spans="1:14" ht="15.75" customHeight="1">
      <c r="A9632" s="2"/>
      <c r="B9632" s="2"/>
      <c r="C9632" s="2"/>
      <c r="G9632" s="13"/>
      <c r="I9632" s="13"/>
      <c r="J9632" s="13"/>
      <c r="K9632" s="13"/>
      <c r="M9632" s="13"/>
      <c r="N9632" s="13"/>
    </row>
    <row r="9633" spans="1:14" ht="15.75" customHeight="1">
      <c r="A9633" s="2"/>
      <c r="B9633" s="2"/>
      <c r="C9633" s="2"/>
      <c r="G9633" s="13"/>
      <c r="I9633" s="13"/>
      <c r="J9633" s="13"/>
      <c r="K9633" s="13"/>
      <c r="M9633" s="13"/>
      <c r="N9633" s="13"/>
    </row>
    <row r="9634" spans="1:14" ht="15.75" customHeight="1">
      <c r="A9634" s="2"/>
      <c r="B9634" s="2"/>
      <c r="C9634" s="2"/>
      <c r="G9634" s="13"/>
      <c r="I9634" s="13"/>
      <c r="J9634" s="13"/>
      <c r="K9634" s="13"/>
      <c r="M9634" s="13"/>
      <c r="N9634" s="13"/>
    </row>
    <row r="9635" spans="1:14" ht="15.75" customHeight="1">
      <c r="A9635" s="2"/>
      <c r="B9635" s="2"/>
      <c r="C9635" s="2"/>
      <c r="G9635" s="13"/>
      <c r="I9635" s="13"/>
      <c r="J9635" s="13"/>
      <c r="K9635" s="13"/>
      <c r="M9635" s="13"/>
      <c r="N9635" s="13"/>
    </row>
    <row r="9636" spans="1:14" ht="15.75" customHeight="1">
      <c r="A9636" s="2"/>
      <c r="B9636" s="2"/>
      <c r="C9636" s="2"/>
      <c r="G9636" s="13"/>
      <c r="I9636" s="13"/>
      <c r="J9636" s="13"/>
      <c r="K9636" s="13"/>
      <c r="M9636" s="13"/>
      <c r="N9636" s="13"/>
    </row>
    <row r="9637" spans="1:14" ht="15.75" customHeight="1">
      <c r="A9637" s="2"/>
      <c r="B9637" s="2"/>
      <c r="C9637" s="2"/>
      <c r="G9637" s="13"/>
      <c r="I9637" s="13"/>
      <c r="J9637" s="13"/>
      <c r="K9637" s="13"/>
      <c r="M9637" s="13"/>
      <c r="N9637" s="13"/>
    </row>
    <row r="9638" spans="1:14" ht="15.75" customHeight="1">
      <c r="A9638" s="2"/>
      <c r="B9638" s="2"/>
      <c r="C9638" s="2"/>
      <c r="G9638" s="13"/>
      <c r="I9638" s="13"/>
      <c r="J9638" s="13"/>
      <c r="K9638" s="13"/>
      <c r="M9638" s="13"/>
      <c r="N9638" s="13"/>
    </row>
    <row r="9639" spans="1:14" ht="15.75" customHeight="1">
      <c r="A9639" s="2"/>
      <c r="B9639" s="2"/>
      <c r="C9639" s="2"/>
      <c r="G9639" s="13"/>
      <c r="I9639" s="13"/>
      <c r="J9639" s="13"/>
      <c r="K9639" s="13"/>
      <c r="M9639" s="13"/>
      <c r="N9639" s="13"/>
    </row>
    <row r="9640" spans="1:14" ht="15.75" customHeight="1">
      <c r="A9640" s="2"/>
      <c r="B9640" s="2"/>
      <c r="C9640" s="2"/>
      <c r="G9640" s="13"/>
      <c r="I9640" s="13"/>
      <c r="J9640" s="13"/>
      <c r="K9640" s="13"/>
      <c r="M9640" s="13"/>
      <c r="N9640" s="13"/>
    </row>
    <row r="9641" spans="1:14" ht="15.75" customHeight="1">
      <c r="A9641" s="2"/>
      <c r="B9641" s="2"/>
      <c r="C9641" s="2"/>
      <c r="G9641" s="13"/>
      <c r="I9641" s="13"/>
      <c r="J9641" s="13"/>
      <c r="K9641" s="13"/>
      <c r="M9641" s="13"/>
      <c r="N9641" s="13"/>
    </row>
    <row r="9642" spans="1:14" ht="15.75" customHeight="1">
      <c r="A9642" s="2"/>
      <c r="B9642" s="2"/>
      <c r="C9642" s="2"/>
      <c r="G9642" s="13"/>
      <c r="I9642" s="13"/>
      <c r="J9642" s="13"/>
      <c r="K9642" s="13"/>
      <c r="M9642" s="13"/>
      <c r="N9642" s="13"/>
    </row>
    <row r="9643" spans="1:14" ht="15.75" customHeight="1">
      <c r="A9643" s="2"/>
      <c r="B9643" s="2"/>
      <c r="C9643" s="2"/>
      <c r="G9643" s="13"/>
      <c r="I9643" s="13"/>
      <c r="J9643" s="13"/>
      <c r="K9643" s="13"/>
      <c r="M9643" s="13"/>
      <c r="N9643" s="13"/>
    </row>
    <row r="9644" spans="1:14" ht="15.75" customHeight="1">
      <c r="A9644" s="2"/>
      <c r="B9644" s="2"/>
      <c r="C9644" s="2"/>
      <c r="G9644" s="13"/>
      <c r="I9644" s="13"/>
      <c r="J9644" s="13"/>
      <c r="K9644" s="13"/>
      <c r="M9644" s="13"/>
      <c r="N9644" s="13"/>
    </row>
    <row r="9645" spans="1:14" ht="15.75" customHeight="1">
      <c r="A9645" s="2"/>
      <c r="B9645" s="2"/>
      <c r="C9645" s="2"/>
      <c r="G9645" s="13"/>
      <c r="I9645" s="13"/>
      <c r="J9645" s="13"/>
      <c r="K9645" s="13"/>
      <c r="M9645" s="13"/>
      <c r="N9645" s="13"/>
    </row>
    <row r="9646" spans="1:14" ht="15.75" customHeight="1">
      <c r="A9646" s="2"/>
      <c r="B9646" s="2"/>
      <c r="C9646" s="2"/>
      <c r="G9646" s="13"/>
      <c r="I9646" s="13"/>
      <c r="J9646" s="13"/>
      <c r="K9646" s="13"/>
      <c r="M9646" s="13"/>
      <c r="N9646" s="13"/>
    </row>
    <row r="9647" spans="1:14" ht="15.75" customHeight="1">
      <c r="A9647" s="2"/>
      <c r="B9647" s="2"/>
      <c r="C9647" s="2"/>
      <c r="G9647" s="13"/>
      <c r="I9647" s="13"/>
      <c r="J9647" s="13"/>
      <c r="K9647" s="13"/>
      <c r="M9647" s="13"/>
      <c r="N9647" s="13"/>
    </row>
    <row r="9648" spans="1:14" ht="15.75" customHeight="1">
      <c r="A9648" s="2"/>
      <c r="B9648" s="2"/>
      <c r="C9648" s="2"/>
      <c r="G9648" s="13"/>
      <c r="I9648" s="13"/>
      <c r="J9648" s="13"/>
      <c r="K9648" s="13"/>
      <c r="M9648" s="13"/>
      <c r="N9648" s="13"/>
    </row>
    <row r="9649" spans="1:14" ht="15.75" customHeight="1">
      <c r="A9649" s="2"/>
      <c r="B9649" s="2"/>
      <c r="C9649" s="2"/>
      <c r="G9649" s="13"/>
      <c r="I9649" s="13"/>
      <c r="J9649" s="13"/>
      <c r="K9649" s="13"/>
      <c r="M9649" s="13"/>
      <c r="N9649" s="13"/>
    </row>
    <row r="9650" spans="1:14" ht="15.75" customHeight="1">
      <c r="A9650" s="2"/>
      <c r="B9650" s="2"/>
      <c r="C9650" s="2"/>
      <c r="G9650" s="13"/>
      <c r="I9650" s="13"/>
      <c r="J9650" s="13"/>
      <c r="K9650" s="13"/>
      <c r="M9650" s="13"/>
      <c r="N9650" s="13"/>
    </row>
    <row r="9651" spans="1:14" ht="15.75" customHeight="1">
      <c r="A9651" s="2"/>
      <c r="B9651" s="2"/>
      <c r="C9651" s="2"/>
      <c r="G9651" s="13"/>
      <c r="I9651" s="13"/>
      <c r="J9651" s="13"/>
      <c r="K9651" s="13"/>
      <c r="M9651" s="13"/>
      <c r="N9651" s="13"/>
    </row>
    <row r="9652" spans="1:14" ht="15.75" customHeight="1">
      <c r="A9652" s="2"/>
      <c r="B9652" s="2"/>
      <c r="C9652" s="2"/>
      <c r="G9652" s="13"/>
      <c r="I9652" s="13"/>
      <c r="J9652" s="13"/>
      <c r="K9652" s="13"/>
      <c r="M9652" s="13"/>
      <c r="N9652" s="13"/>
    </row>
    <row r="9653" spans="1:14" ht="15.75" customHeight="1">
      <c r="A9653" s="2"/>
      <c r="B9653" s="2"/>
      <c r="C9653" s="2"/>
      <c r="G9653" s="13"/>
      <c r="I9653" s="13"/>
      <c r="J9653" s="13"/>
      <c r="K9653" s="13"/>
      <c r="M9653" s="13"/>
      <c r="N9653" s="13"/>
    </row>
    <row r="9654" spans="1:14" ht="15.75" customHeight="1">
      <c r="A9654" s="2"/>
      <c r="B9654" s="2"/>
      <c r="C9654" s="2"/>
      <c r="G9654" s="13"/>
      <c r="I9654" s="13"/>
      <c r="J9654" s="13"/>
      <c r="K9654" s="13"/>
      <c r="M9654" s="13"/>
      <c r="N9654" s="13"/>
    </row>
    <row r="9655" spans="1:14" ht="15.75" customHeight="1">
      <c r="A9655" s="2"/>
      <c r="B9655" s="2"/>
      <c r="C9655" s="2"/>
      <c r="G9655" s="13"/>
      <c r="I9655" s="13"/>
      <c r="J9655" s="13"/>
      <c r="K9655" s="13"/>
      <c r="M9655" s="13"/>
      <c r="N9655" s="13"/>
    </row>
    <row r="9656" spans="1:14" ht="15.75" customHeight="1">
      <c r="A9656" s="2"/>
      <c r="B9656" s="2"/>
      <c r="C9656" s="2"/>
      <c r="G9656" s="13"/>
      <c r="I9656" s="13"/>
      <c r="J9656" s="13"/>
      <c r="K9656" s="13"/>
      <c r="M9656" s="13"/>
      <c r="N9656" s="13"/>
    </row>
    <row r="9657" spans="1:14" ht="15.75" customHeight="1">
      <c r="A9657" s="2"/>
      <c r="B9657" s="2"/>
      <c r="C9657" s="2"/>
      <c r="G9657" s="13"/>
      <c r="I9657" s="13"/>
      <c r="J9657" s="13"/>
      <c r="K9657" s="13"/>
      <c r="M9657" s="13"/>
      <c r="N9657" s="13"/>
    </row>
    <row r="9658" spans="1:14" ht="15.75" customHeight="1">
      <c r="A9658" s="2"/>
      <c r="B9658" s="2"/>
      <c r="C9658" s="2"/>
      <c r="G9658" s="13"/>
      <c r="I9658" s="13"/>
      <c r="J9658" s="13"/>
      <c r="K9658" s="13"/>
      <c r="M9658" s="13"/>
      <c r="N9658" s="13"/>
    </row>
    <row r="9659" spans="1:14" ht="15.75" customHeight="1">
      <c r="A9659" s="2"/>
      <c r="B9659" s="2"/>
      <c r="C9659" s="2"/>
      <c r="G9659" s="13"/>
      <c r="I9659" s="13"/>
      <c r="J9659" s="13"/>
      <c r="K9659" s="13"/>
      <c r="M9659" s="13"/>
      <c r="N9659" s="13"/>
    </row>
    <row r="9660" spans="1:14" ht="15.75" customHeight="1">
      <c r="A9660" s="2"/>
      <c r="B9660" s="2"/>
      <c r="C9660" s="2"/>
      <c r="G9660" s="13"/>
      <c r="I9660" s="13"/>
      <c r="J9660" s="13"/>
      <c r="K9660" s="13"/>
      <c r="M9660" s="13"/>
      <c r="N9660" s="13"/>
    </row>
    <row r="9661" spans="1:14" ht="15.75" customHeight="1">
      <c r="A9661" s="2"/>
      <c r="B9661" s="2"/>
      <c r="C9661" s="2"/>
      <c r="G9661" s="13"/>
      <c r="I9661" s="13"/>
      <c r="J9661" s="13"/>
      <c r="K9661" s="13"/>
      <c r="M9661" s="13"/>
      <c r="N9661" s="13"/>
    </row>
    <row r="9662" spans="1:14" ht="15.75" customHeight="1">
      <c r="A9662" s="2"/>
      <c r="B9662" s="2"/>
      <c r="C9662" s="2"/>
      <c r="G9662" s="13"/>
      <c r="I9662" s="13"/>
      <c r="J9662" s="13"/>
      <c r="K9662" s="13"/>
      <c r="M9662" s="13"/>
      <c r="N9662" s="13"/>
    </row>
    <row r="9663" spans="1:14" ht="15.75" customHeight="1">
      <c r="A9663" s="2"/>
      <c r="B9663" s="2"/>
      <c r="C9663" s="2"/>
      <c r="G9663" s="13"/>
      <c r="I9663" s="13"/>
      <c r="J9663" s="13"/>
      <c r="K9663" s="13"/>
      <c r="M9663" s="13"/>
      <c r="N9663" s="13"/>
    </row>
    <row r="9664" spans="1:14" ht="15.75" customHeight="1">
      <c r="A9664" s="2"/>
      <c r="B9664" s="2"/>
      <c r="C9664" s="2"/>
      <c r="G9664" s="13"/>
      <c r="I9664" s="13"/>
      <c r="J9664" s="13"/>
      <c r="K9664" s="13"/>
      <c r="M9664" s="13"/>
      <c r="N9664" s="13"/>
    </row>
    <row r="9665" spans="1:14" ht="15.75" customHeight="1">
      <c r="A9665" s="2"/>
      <c r="B9665" s="2"/>
      <c r="C9665" s="2"/>
      <c r="G9665" s="13"/>
      <c r="I9665" s="13"/>
      <c r="J9665" s="13"/>
      <c r="K9665" s="13"/>
      <c r="M9665" s="13"/>
      <c r="N9665" s="13"/>
    </row>
    <row r="9666" spans="1:14" ht="15.75" customHeight="1">
      <c r="A9666" s="2"/>
      <c r="B9666" s="2"/>
      <c r="C9666" s="2"/>
      <c r="G9666" s="13"/>
      <c r="I9666" s="13"/>
      <c r="J9666" s="13"/>
      <c r="K9666" s="13"/>
      <c r="M9666" s="13"/>
      <c r="N9666" s="13"/>
    </row>
    <row r="9667" spans="1:14" ht="15.75" customHeight="1">
      <c r="A9667" s="2"/>
      <c r="B9667" s="2"/>
      <c r="C9667" s="2"/>
      <c r="G9667" s="13"/>
      <c r="I9667" s="13"/>
      <c r="J9667" s="13"/>
      <c r="K9667" s="13"/>
      <c r="M9667" s="13"/>
      <c r="N9667" s="13"/>
    </row>
    <row r="9668" spans="1:14" ht="15.75" customHeight="1">
      <c r="A9668" s="2"/>
      <c r="B9668" s="2"/>
      <c r="C9668" s="2"/>
      <c r="G9668" s="13"/>
      <c r="I9668" s="13"/>
      <c r="J9668" s="13"/>
      <c r="K9668" s="13"/>
      <c r="M9668" s="13"/>
      <c r="N9668" s="13"/>
    </row>
    <row r="9669" spans="1:14" ht="15.75" customHeight="1">
      <c r="A9669" s="2"/>
      <c r="B9669" s="2"/>
      <c r="C9669" s="2"/>
      <c r="G9669" s="13"/>
      <c r="I9669" s="13"/>
      <c r="J9669" s="13"/>
      <c r="K9669" s="13"/>
      <c r="M9669" s="13"/>
      <c r="N9669" s="13"/>
    </row>
    <row r="9670" spans="1:14" ht="15.75" customHeight="1">
      <c r="A9670" s="2"/>
      <c r="B9670" s="2"/>
      <c r="C9670" s="2"/>
      <c r="G9670" s="13"/>
      <c r="I9670" s="13"/>
      <c r="J9670" s="13"/>
      <c r="K9670" s="13"/>
      <c r="M9670" s="13"/>
      <c r="N9670" s="13"/>
    </row>
    <row r="9671" spans="1:14" ht="15.75" customHeight="1">
      <c r="A9671" s="2"/>
      <c r="B9671" s="2"/>
      <c r="C9671" s="2"/>
      <c r="G9671" s="13"/>
      <c r="I9671" s="13"/>
      <c r="J9671" s="13"/>
      <c r="K9671" s="13"/>
      <c r="M9671" s="13"/>
      <c r="N9671" s="13"/>
    </row>
    <row r="9672" spans="1:14" ht="15.75" customHeight="1">
      <c r="A9672" s="2"/>
      <c r="B9672" s="2"/>
      <c r="C9672" s="2"/>
      <c r="G9672" s="13"/>
      <c r="I9672" s="13"/>
      <c r="J9672" s="13"/>
      <c r="K9672" s="13"/>
      <c r="M9672" s="13"/>
      <c r="N9672" s="13"/>
    </row>
    <row r="9673" spans="1:14" ht="15.75" customHeight="1">
      <c r="A9673" s="2"/>
      <c r="B9673" s="2"/>
      <c r="C9673" s="2"/>
      <c r="G9673" s="13"/>
      <c r="I9673" s="13"/>
      <c r="J9673" s="13"/>
      <c r="K9673" s="13"/>
      <c r="M9673" s="13"/>
      <c r="N9673" s="13"/>
    </row>
    <row r="9674" spans="1:14" ht="15.75" customHeight="1">
      <c r="A9674" s="2"/>
      <c r="B9674" s="2"/>
      <c r="C9674" s="2"/>
      <c r="G9674" s="13"/>
      <c r="I9674" s="13"/>
      <c r="J9674" s="13"/>
      <c r="K9674" s="13"/>
      <c r="M9674" s="13"/>
      <c r="N9674" s="13"/>
    </row>
    <row r="9675" spans="1:14" ht="15.75" customHeight="1">
      <c r="A9675" s="2"/>
      <c r="B9675" s="2"/>
      <c r="C9675" s="2"/>
      <c r="G9675" s="13"/>
      <c r="I9675" s="13"/>
      <c r="J9675" s="13"/>
      <c r="K9675" s="13"/>
      <c r="M9675" s="13"/>
      <c r="N9675" s="13"/>
    </row>
    <row r="9676" spans="1:14" ht="15.75" customHeight="1">
      <c r="A9676" s="2"/>
      <c r="B9676" s="2"/>
      <c r="C9676" s="2"/>
      <c r="G9676" s="13"/>
      <c r="I9676" s="13"/>
      <c r="J9676" s="13"/>
      <c r="K9676" s="13"/>
      <c r="M9676" s="13"/>
      <c r="N9676" s="13"/>
    </row>
    <row r="9677" spans="1:14" ht="15.75" customHeight="1">
      <c r="A9677" s="2"/>
      <c r="B9677" s="2"/>
      <c r="C9677" s="2"/>
      <c r="G9677" s="13"/>
      <c r="I9677" s="13"/>
      <c r="J9677" s="13"/>
      <c r="K9677" s="13"/>
      <c r="M9677" s="13"/>
      <c r="N9677" s="13"/>
    </row>
    <row r="9678" spans="1:14" ht="15.75" customHeight="1">
      <c r="A9678" s="2"/>
      <c r="B9678" s="2"/>
      <c r="C9678" s="2"/>
      <c r="G9678" s="13"/>
      <c r="I9678" s="13"/>
      <c r="J9678" s="13"/>
      <c r="K9678" s="13"/>
      <c r="M9678" s="13"/>
      <c r="N9678" s="13"/>
    </row>
    <row r="9679" spans="1:14" ht="15.75" customHeight="1">
      <c r="A9679" s="2"/>
      <c r="B9679" s="2"/>
      <c r="C9679" s="2"/>
      <c r="G9679" s="13"/>
      <c r="I9679" s="13"/>
      <c r="J9679" s="13"/>
      <c r="K9679" s="13"/>
      <c r="M9679" s="13"/>
      <c r="N9679" s="13"/>
    </row>
    <row r="9680" spans="1:14" ht="15.75" customHeight="1">
      <c r="A9680" s="2"/>
      <c r="B9680" s="2"/>
      <c r="C9680" s="2"/>
      <c r="G9680" s="13"/>
      <c r="I9680" s="13"/>
      <c r="J9680" s="13"/>
      <c r="K9680" s="13"/>
      <c r="M9680" s="13"/>
      <c r="N9680" s="13"/>
    </row>
    <row r="9681" spans="1:14" ht="15.75" customHeight="1">
      <c r="A9681" s="2"/>
      <c r="B9681" s="2"/>
      <c r="C9681" s="2"/>
      <c r="G9681" s="13"/>
      <c r="I9681" s="13"/>
      <c r="J9681" s="13"/>
      <c r="K9681" s="13"/>
      <c r="M9681" s="13"/>
      <c r="N9681" s="13"/>
    </row>
    <row r="9682" spans="1:14" ht="15.75" customHeight="1">
      <c r="A9682" s="2"/>
      <c r="B9682" s="2"/>
      <c r="C9682" s="2"/>
      <c r="G9682" s="13"/>
      <c r="I9682" s="13"/>
      <c r="J9682" s="13"/>
      <c r="K9682" s="13"/>
      <c r="M9682" s="13"/>
      <c r="N9682" s="13"/>
    </row>
    <row r="9683" spans="1:14" ht="15.75" customHeight="1">
      <c r="A9683" s="2"/>
      <c r="B9683" s="2"/>
      <c r="C9683" s="2"/>
      <c r="G9683" s="13"/>
      <c r="I9683" s="13"/>
      <c r="J9683" s="13"/>
      <c r="K9683" s="13"/>
      <c r="M9683" s="13"/>
      <c r="N9683" s="13"/>
    </row>
    <row r="9684" spans="1:14" ht="15.75" customHeight="1">
      <c r="A9684" s="2"/>
      <c r="B9684" s="2"/>
      <c r="C9684" s="2"/>
      <c r="G9684" s="13"/>
      <c r="I9684" s="13"/>
      <c r="J9684" s="13"/>
      <c r="K9684" s="13"/>
      <c r="M9684" s="13"/>
      <c r="N9684" s="13"/>
    </row>
    <row r="9685" spans="1:14" ht="15.75" customHeight="1">
      <c r="A9685" s="2"/>
      <c r="B9685" s="2"/>
      <c r="C9685" s="2"/>
      <c r="G9685" s="13"/>
      <c r="I9685" s="13"/>
      <c r="J9685" s="13"/>
      <c r="K9685" s="13"/>
      <c r="M9685" s="13"/>
      <c r="N9685" s="13"/>
    </row>
    <row r="9686" spans="1:14" ht="15.75" customHeight="1">
      <c r="A9686" s="2"/>
      <c r="B9686" s="2"/>
      <c r="C9686" s="2"/>
      <c r="G9686" s="13"/>
      <c r="I9686" s="13"/>
      <c r="J9686" s="13"/>
      <c r="K9686" s="13"/>
      <c r="M9686" s="13"/>
      <c r="N9686" s="13"/>
    </row>
    <row r="9687" spans="1:14" ht="15.75" customHeight="1">
      <c r="A9687" s="2"/>
      <c r="B9687" s="2"/>
      <c r="C9687" s="2"/>
      <c r="G9687" s="13"/>
      <c r="I9687" s="13"/>
      <c r="J9687" s="13"/>
      <c r="K9687" s="13"/>
      <c r="M9687" s="13"/>
      <c r="N9687" s="13"/>
    </row>
    <row r="9688" spans="1:14" ht="15.75" customHeight="1">
      <c r="A9688" s="2"/>
      <c r="B9688" s="2"/>
      <c r="C9688" s="2"/>
      <c r="G9688" s="13"/>
      <c r="I9688" s="13"/>
      <c r="J9688" s="13"/>
      <c r="K9688" s="13"/>
      <c r="M9688" s="13"/>
      <c r="N9688" s="13"/>
    </row>
    <row r="9689" spans="1:14" ht="15.75" customHeight="1">
      <c r="A9689" s="2"/>
      <c r="B9689" s="2"/>
      <c r="C9689" s="2"/>
      <c r="G9689" s="13"/>
      <c r="I9689" s="13"/>
      <c r="J9689" s="13"/>
      <c r="K9689" s="13"/>
      <c r="M9689" s="13"/>
      <c r="N9689" s="13"/>
    </row>
    <row r="9690" spans="1:14" ht="15.75" customHeight="1">
      <c r="A9690" s="2"/>
      <c r="B9690" s="2"/>
      <c r="C9690" s="2"/>
      <c r="G9690" s="13"/>
      <c r="I9690" s="13"/>
      <c r="J9690" s="13"/>
      <c r="K9690" s="13"/>
      <c r="M9690" s="13"/>
      <c r="N9690" s="13"/>
    </row>
    <row r="9691" spans="1:14" ht="15.75" customHeight="1">
      <c r="A9691" s="2"/>
      <c r="B9691" s="2"/>
      <c r="C9691" s="2"/>
      <c r="G9691" s="13"/>
      <c r="I9691" s="13"/>
      <c r="J9691" s="13"/>
      <c r="K9691" s="13"/>
      <c r="M9691" s="13"/>
      <c r="N9691" s="13"/>
    </row>
    <row r="9692" spans="1:14" ht="15.75" customHeight="1">
      <c r="A9692" s="2"/>
      <c r="B9692" s="2"/>
      <c r="C9692" s="2"/>
      <c r="G9692" s="13"/>
      <c r="I9692" s="13"/>
      <c r="J9692" s="13"/>
      <c r="K9692" s="13"/>
      <c r="M9692" s="13"/>
      <c r="N9692" s="13"/>
    </row>
    <row r="9693" spans="1:14" ht="15.75" customHeight="1">
      <c r="A9693" s="2"/>
      <c r="B9693" s="2"/>
      <c r="C9693" s="2"/>
      <c r="G9693" s="13"/>
      <c r="I9693" s="13"/>
      <c r="J9693" s="13"/>
      <c r="K9693" s="13"/>
      <c r="M9693" s="13"/>
      <c r="N9693" s="13"/>
    </row>
    <row r="9694" spans="1:14" ht="15.75" customHeight="1">
      <c r="A9694" s="2"/>
      <c r="B9694" s="2"/>
      <c r="C9694" s="2"/>
      <c r="G9694" s="13"/>
      <c r="I9694" s="13"/>
      <c r="J9694" s="13"/>
      <c r="K9694" s="13"/>
      <c r="M9694" s="13"/>
      <c r="N9694" s="13"/>
    </row>
    <row r="9695" spans="1:14" ht="15.75" customHeight="1">
      <c r="A9695" s="2"/>
      <c r="B9695" s="2"/>
      <c r="C9695" s="2"/>
      <c r="G9695" s="13"/>
      <c r="I9695" s="13"/>
      <c r="J9695" s="13"/>
      <c r="K9695" s="13"/>
      <c r="M9695" s="13"/>
      <c r="N9695" s="13"/>
    </row>
    <row r="9696" spans="1:14" ht="15.75" customHeight="1">
      <c r="A9696" s="2"/>
      <c r="B9696" s="2"/>
      <c r="C9696" s="2"/>
      <c r="G9696" s="13"/>
      <c r="I9696" s="13"/>
      <c r="J9696" s="13"/>
      <c r="K9696" s="13"/>
      <c r="M9696" s="13"/>
      <c r="N9696" s="13"/>
    </row>
    <row r="9697" spans="1:14" ht="15.75" customHeight="1">
      <c r="A9697" s="2"/>
      <c r="B9697" s="2"/>
      <c r="C9697" s="2"/>
      <c r="G9697" s="13"/>
      <c r="I9697" s="13"/>
      <c r="J9697" s="13"/>
      <c r="K9697" s="13"/>
      <c r="M9697" s="13"/>
      <c r="N9697" s="13"/>
    </row>
    <row r="9698" spans="1:14" ht="15.75" customHeight="1">
      <c r="A9698" s="2"/>
      <c r="B9698" s="2"/>
      <c r="C9698" s="2"/>
      <c r="G9698" s="13"/>
      <c r="I9698" s="13"/>
      <c r="J9698" s="13"/>
      <c r="K9698" s="13"/>
      <c r="M9698" s="13"/>
      <c r="N9698" s="13"/>
    </row>
    <row r="9699" spans="1:14" ht="15.75" customHeight="1">
      <c r="A9699" s="2"/>
      <c r="B9699" s="2"/>
      <c r="C9699" s="2"/>
      <c r="G9699" s="13"/>
      <c r="I9699" s="13"/>
      <c r="J9699" s="13"/>
      <c r="K9699" s="13"/>
      <c r="M9699" s="13"/>
      <c r="N9699" s="13"/>
    </row>
    <row r="9700" spans="1:14" ht="15.75" customHeight="1">
      <c r="A9700" s="2"/>
      <c r="B9700" s="2"/>
      <c r="C9700" s="2"/>
      <c r="G9700" s="13"/>
      <c r="I9700" s="13"/>
      <c r="J9700" s="13"/>
      <c r="K9700" s="13"/>
      <c r="M9700" s="13"/>
      <c r="N9700" s="13"/>
    </row>
    <row r="9701" spans="1:14" ht="15.75" customHeight="1">
      <c r="A9701" s="2"/>
      <c r="B9701" s="2"/>
      <c r="C9701" s="2"/>
      <c r="G9701" s="13"/>
      <c r="I9701" s="13"/>
      <c r="J9701" s="13"/>
      <c r="K9701" s="13"/>
      <c r="M9701" s="13"/>
      <c r="N9701" s="13"/>
    </row>
    <row r="9702" spans="1:14" ht="15.75" customHeight="1">
      <c r="A9702" s="2"/>
      <c r="B9702" s="2"/>
      <c r="C9702" s="2"/>
      <c r="G9702" s="13"/>
      <c r="I9702" s="13"/>
      <c r="J9702" s="13"/>
      <c r="K9702" s="13"/>
      <c r="M9702" s="13"/>
      <c r="N9702" s="13"/>
    </row>
    <row r="9703" spans="1:14" ht="15.75" customHeight="1">
      <c r="A9703" s="2"/>
      <c r="B9703" s="2"/>
      <c r="C9703" s="2"/>
      <c r="G9703" s="13"/>
      <c r="I9703" s="13"/>
      <c r="J9703" s="13"/>
      <c r="K9703" s="13"/>
      <c r="M9703" s="13"/>
      <c r="N9703" s="13"/>
    </row>
    <row r="9704" spans="1:14" ht="15.75" customHeight="1">
      <c r="A9704" s="2"/>
      <c r="B9704" s="2"/>
      <c r="C9704" s="2"/>
      <c r="G9704" s="13"/>
      <c r="I9704" s="13"/>
      <c r="J9704" s="13"/>
      <c r="K9704" s="13"/>
      <c r="M9704" s="13"/>
      <c r="N9704" s="13"/>
    </row>
    <row r="9705" spans="1:14" ht="15.75" customHeight="1">
      <c r="A9705" s="2"/>
      <c r="B9705" s="2"/>
      <c r="C9705" s="2"/>
      <c r="G9705" s="13"/>
      <c r="I9705" s="13"/>
      <c r="J9705" s="13"/>
      <c r="K9705" s="13"/>
      <c r="M9705" s="13"/>
      <c r="N9705" s="13"/>
    </row>
    <row r="9706" spans="1:14" ht="15.75" customHeight="1">
      <c r="A9706" s="2"/>
      <c r="B9706" s="2"/>
      <c r="C9706" s="2"/>
      <c r="G9706" s="13"/>
      <c r="I9706" s="13"/>
      <c r="J9706" s="13"/>
      <c r="K9706" s="13"/>
      <c r="M9706" s="13"/>
      <c r="N9706" s="13"/>
    </row>
    <row r="9707" spans="1:14" ht="15.75" customHeight="1">
      <c r="A9707" s="2"/>
      <c r="B9707" s="2"/>
      <c r="C9707" s="2"/>
      <c r="G9707" s="13"/>
      <c r="I9707" s="13"/>
      <c r="J9707" s="13"/>
      <c r="K9707" s="13"/>
      <c r="M9707" s="13"/>
      <c r="N9707" s="13"/>
    </row>
    <row r="9708" spans="1:14" ht="15.75" customHeight="1">
      <c r="A9708" s="2"/>
      <c r="B9708" s="2"/>
      <c r="C9708" s="2"/>
      <c r="G9708" s="13"/>
      <c r="I9708" s="13"/>
      <c r="J9708" s="13"/>
      <c r="K9708" s="13"/>
      <c r="M9708" s="13"/>
      <c r="N9708" s="13"/>
    </row>
    <row r="9709" spans="1:14" ht="15.75" customHeight="1">
      <c r="A9709" s="2"/>
      <c r="B9709" s="2"/>
      <c r="C9709" s="2"/>
      <c r="G9709" s="13"/>
      <c r="I9709" s="13"/>
      <c r="J9709" s="13"/>
      <c r="K9709" s="13"/>
      <c r="M9709" s="13"/>
      <c r="N9709" s="13"/>
    </row>
    <row r="9710" spans="1:14" ht="15.75" customHeight="1">
      <c r="A9710" s="2"/>
      <c r="B9710" s="2"/>
      <c r="C9710" s="2"/>
      <c r="G9710" s="13"/>
      <c r="I9710" s="13"/>
      <c r="J9710" s="13"/>
      <c r="K9710" s="13"/>
      <c r="M9710" s="13"/>
      <c r="N9710" s="13"/>
    </row>
    <row r="9711" spans="1:14" ht="15.75" customHeight="1">
      <c r="A9711" s="2"/>
      <c r="B9711" s="2"/>
      <c r="C9711" s="2"/>
      <c r="G9711" s="13"/>
      <c r="I9711" s="13"/>
      <c r="J9711" s="13"/>
      <c r="K9711" s="13"/>
      <c r="M9711" s="13"/>
      <c r="N9711" s="13"/>
    </row>
    <row r="9712" spans="1:14" ht="15.75" customHeight="1">
      <c r="A9712" s="2"/>
      <c r="B9712" s="2"/>
      <c r="C9712" s="2"/>
      <c r="G9712" s="13"/>
      <c r="I9712" s="13"/>
      <c r="J9712" s="13"/>
      <c r="K9712" s="13"/>
      <c r="M9712" s="13"/>
      <c r="N9712" s="13"/>
    </row>
    <row r="9713" spans="1:14" ht="15.75" customHeight="1">
      <c r="A9713" s="2"/>
      <c r="B9713" s="2"/>
      <c r="C9713" s="2"/>
      <c r="G9713" s="13"/>
      <c r="I9713" s="13"/>
      <c r="J9713" s="13"/>
      <c r="K9713" s="13"/>
      <c r="M9713" s="13"/>
      <c r="N9713" s="13"/>
    </row>
    <row r="9714" spans="1:14" ht="15.75" customHeight="1">
      <c r="A9714" s="2"/>
      <c r="B9714" s="2"/>
      <c r="C9714" s="2"/>
      <c r="G9714" s="13"/>
      <c r="I9714" s="13"/>
      <c r="J9714" s="13"/>
      <c r="K9714" s="13"/>
      <c r="M9714" s="13"/>
      <c r="N9714" s="13"/>
    </row>
    <row r="9715" spans="1:14" ht="15.75" customHeight="1">
      <c r="A9715" s="2"/>
      <c r="B9715" s="2"/>
      <c r="C9715" s="2"/>
      <c r="G9715" s="13"/>
      <c r="I9715" s="13"/>
      <c r="J9715" s="13"/>
      <c r="K9715" s="13"/>
      <c r="M9715" s="13"/>
      <c r="N9715" s="13"/>
    </row>
    <row r="9716" spans="1:14" ht="15.75" customHeight="1">
      <c r="A9716" s="2"/>
      <c r="B9716" s="2"/>
      <c r="C9716" s="2"/>
      <c r="G9716" s="13"/>
      <c r="I9716" s="13"/>
      <c r="J9716" s="13"/>
      <c r="K9716" s="13"/>
      <c r="M9716" s="13"/>
      <c r="N9716" s="13"/>
    </row>
    <row r="9717" spans="1:14" ht="15.75" customHeight="1">
      <c r="A9717" s="2"/>
      <c r="B9717" s="2"/>
      <c r="C9717" s="2"/>
      <c r="G9717" s="13"/>
      <c r="I9717" s="13"/>
      <c r="J9717" s="13"/>
      <c r="K9717" s="13"/>
      <c r="M9717" s="13"/>
      <c r="N9717" s="13"/>
    </row>
    <row r="9718" spans="1:14" ht="15.75" customHeight="1">
      <c r="A9718" s="2"/>
      <c r="B9718" s="2"/>
      <c r="C9718" s="2"/>
      <c r="G9718" s="13"/>
      <c r="I9718" s="13"/>
      <c r="J9718" s="13"/>
      <c r="K9718" s="13"/>
      <c r="M9718" s="13"/>
      <c r="N9718" s="13"/>
    </row>
    <row r="9719" spans="1:14" ht="15.75" customHeight="1">
      <c r="A9719" s="2"/>
      <c r="B9719" s="2"/>
      <c r="C9719" s="2"/>
      <c r="G9719" s="13"/>
      <c r="I9719" s="13"/>
      <c r="J9719" s="13"/>
      <c r="K9719" s="13"/>
      <c r="M9719" s="13"/>
      <c r="N9719" s="13"/>
    </row>
    <row r="9720" spans="1:14" ht="15.75" customHeight="1">
      <c r="A9720" s="2"/>
      <c r="B9720" s="2"/>
      <c r="C9720" s="2"/>
      <c r="G9720" s="13"/>
      <c r="I9720" s="13"/>
      <c r="J9720" s="13"/>
      <c r="K9720" s="13"/>
      <c r="M9720" s="13"/>
      <c r="N9720" s="13"/>
    </row>
    <row r="9721" spans="1:14" ht="15.75" customHeight="1">
      <c r="A9721" s="2"/>
      <c r="B9721" s="2"/>
      <c r="C9721" s="2"/>
      <c r="G9721" s="13"/>
      <c r="I9721" s="13"/>
      <c r="J9721" s="13"/>
      <c r="K9721" s="13"/>
      <c r="M9721" s="13"/>
      <c r="N9721" s="13"/>
    </row>
    <row r="9722" spans="1:14" ht="15.75" customHeight="1">
      <c r="A9722" s="2"/>
      <c r="B9722" s="2"/>
      <c r="C9722" s="2"/>
      <c r="G9722" s="13"/>
      <c r="I9722" s="13"/>
      <c r="J9722" s="13"/>
      <c r="K9722" s="13"/>
      <c r="M9722" s="13"/>
      <c r="N9722" s="13"/>
    </row>
    <row r="9723" spans="1:14" ht="15.75" customHeight="1">
      <c r="A9723" s="2"/>
      <c r="B9723" s="2"/>
      <c r="C9723" s="2"/>
      <c r="G9723" s="13"/>
      <c r="I9723" s="13"/>
      <c r="J9723" s="13"/>
      <c r="K9723" s="13"/>
      <c r="M9723" s="13"/>
      <c r="N9723" s="13"/>
    </row>
    <row r="9724" spans="1:14" ht="15.75" customHeight="1">
      <c r="A9724" s="2"/>
      <c r="B9724" s="2"/>
      <c r="C9724" s="2"/>
      <c r="G9724" s="13"/>
      <c r="I9724" s="13"/>
      <c r="J9724" s="13"/>
      <c r="K9724" s="13"/>
      <c r="M9724" s="13"/>
      <c r="N9724" s="13"/>
    </row>
    <row r="9725" spans="1:14" ht="15.75" customHeight="1">
      <c r="A9725" s="2"/>
      <c r="B9725" s="2"/>
      <c r="C9725" s="2"/>
      <c r="G9725" s="13"/>
      <c r="I9725" s="13"/>
      <c r="J9725" s="13"/>
      <c r="K9725" s="13"/>
      <c r="M9725" s="13"/>
      <c r="N9725" s="13"/>
    </row>
    <row r="9726" spans="1:14" ht="15.75" customHeight="1">
      <c r="A9726" s="2"/>
      <c r="B9726" s="2"/>
      <c r="C9726" s="2"/>
      <c r="G9726" s="13"/>
      <c r="I9726" s="13"/>
      <c r="J9726" s="13"/>
      <c r="K9726" s="13"/>
      <c r="M9726" s="13"/>
      <c r="N9726" s="13"/>
    </row>
    <row r="9727" spans="1:14" ht="15.75" customHeight="1">
      <c r="A9727" s="2"/>
      <c r="B9727" s="2"/>
      <c r="C9727" s="2"/>
      <c r="G9727" s="13"/>
      <c r="I9727" s="13"/>
      <c r="J9727" s="13"/>
      <c r="K9727" s="13"/>
      <c r="M9727" s="13"/>
      <c r="N9727" s="13"/>
    </row>
    <row r="9728" spans="1:14" ht="15.75" customHeight="1">
      <c r="A9728" s="2"/>
      <c r="B9728" s="2"/>
      <c r="C9728" s="2"/>
      <c r="G9728" s="13"/>
      <c r="I9728" s="13"/>
      <c r="J9728" s="13"/>
      <c r="K9728" s="13"/>
      <c r="M9728" s="13"/>
      <c r="N9728" s="13"/>
    </row>
    <row r="9729" spans="1:14" ht="15.75" customHeight="1">
      <c r="A9729" s="2"/>
      <c r="B9729" s="2"/>
      <c r="C9729" s="2"/>
      <c r="G9729" s="13"/>
      <c r="I9729" s="13"/>
      <c r="J9729" s="13"/>
      <c r="K9729" s="13"/>
      <c r="M9729" s="13"/>
      <c r="N9729" s="13"/>
    </row>
    <row r="9730" spans="1:14" ht="15.75" customHeight="1">
      <c r="A9730" s="2"/>
      <c r="B9730" s="2"/>
      <c r="C9730" s="2"/>
      <c r="G9730" s="13"/>
      <c r="I9730" s="13"/>
      <c r="J9730" s="13"/>
      <c r="K9730" s="13"/>
      <c r="M9730" s="13"/>
      <c r="N9730" s="13"/>
    </row>
    <row r="9731" spans="1:14" ht="15.75" customHeight="1">
      <c r="A9731" s="2"/>
      <c r="B9731" s="2"/>
      <c r="C9731" s="2"/>
      <c r="G9731" s="13"/>
      <c r="I9731" s="13"/>
      <c r="J9731" s="13"/>
      <c r="K9731" s="13"/>
      <c r="M9731" s="13"/>
      <c r="N9731" s="13"/>
    </row>
    <row r="9732" spans="1:14" ht="15.75" customHeight="1">
      <c r="A9732" s="2"/>
      <c r="B9732" s="2"/>
      <c r="C9732" s="2"/>
      <c r="G9732" s="13"/>
      <c r="I9732" s="13"/>
      <c r="J9732" s="13"/>
      <c r="K9732" s="13"/>
      <c r="M9732" s="13"/>
      <c r="N9732" s="13"/>
    </row>
    <row r="9733" spans="1:14" ht="15.75" customHeight="1">
      <c r="A9733" s="2"/>
      <c r="B9733" s="2"/>
      <c r="C9733" s="2"/>
      <c r="G9733" s="13"/>
      <c r="I9733" s="13"/>
      <c r="J9733" s="13"/>
      <c r="K9733" s="13"/>
      <c r="M9733" s="13"/>
      <c r="N9733" s="13"/>
    </row>
    <row r="9734" spans="1:14" ht="15.75" customHeight="1">
      <c r="A9734" s="2"/>
      <c r="B9734" s="2"/>
      <c r="C9734" s="2"/>
      <c r="G9734" s="13"/>
      <c r="I9734" s="13"/>
      <c r="J9734" s="13"/>
      <c r="K9734" s="13"/>
      <c r="M9734" s="13"/>
      <c r="N9734" s="13"/>
    </row>
    <row r="9735" spans="1:14" ht="15.75" customHeight="1">
      <c r="A9735" s="2"/>
      <c r="B9735" s="2"/>
      <c r="C9735" s="2"/>
      <c r="G9735" s="13"/>
      <c r="I9735" s="13"/>
      <c r="J9735" s="13"/>
      <c r="K9735" s="13"/>
      <c r="M9735" s="13"/>
      <c r="N9735" s="13"/>
    </row>
    <row r="9736" spans="1:14" ht="15.75" customHeight="1">
      <c r="A9736" s="2"/>
      <c r="B9736" s="2"/>
      <c r="C9736" s="2"/>
      <c r="G9736" s="13"/>
      <c r="I9736" s="13"/>
      <c r="J9736" s="13"/>
      <c r="K9736" s="13"/>
      <c r="M9736" s="13"/>
      <c r="N9736" s="13"/>
    </row>
    <row r="9737" spans="1:14" ht="15.75" customHeight="1">
      <c r="A9737" s="2"/>
      <c r="B9737" s="2"/>
      <c r="C9737" s="2"/>
      <c r="G9737" s="13"/>
      <c r="I9737" s="13"/>
      <c r="J9737" s="13"/>
      <c r="K9737" s="13"/>
      <c r="M9737" s="13"/>
      <c r="N9737" s="13"/>
    </row>
    <row r="9738" spans="1:14" ht="15.75" customHeight="1">
      <c r="A9738" s="2"/>
      <c r="B9738" s="2"/>
      <c r="C9738" s="2"/>
      <c r="G9738" s="13"/>
      <c r="I9738" s="13"/>
      <c r="J9738" s="13"/>
      <c r="K9738" s="13"/>
      <c r="M9738" s="13"/>
      <c r="N9738" s="13"/>
    </row>
    <row r="9739" spans="1:14" ht="15.75" customHeight="1">
      <c r="A9739" s="2"/>
      <c r="B9739" s="2"/>
      <c r="C9739" s="2"/>
      <c r="G9739" s="13"/>
      <c r="I9739" s="13"/>
      <c r="J9739" s="13"/>
      <c r="K9739" s="13"/>
      <c r="M9739" s="13"/>
      <c r="N9739" s="13"/>
    </row>
    <row r="9740" spans="1:14" ht="15.75" customHeight="1">
      <c r="A9740" s="2"/>
      <c r="B9740" s="2"/>
      <c r="C9740" s="2"/>
      <c r="G9740" s="13"/>
      <c r="I9740" s="13"/>
      <c r="J9740" s="13"/>
      <c r="K9740" s="13"/>
      <c r="M9740" s="13"/>
      <c r="N9740" s="13"/>
    </row>
    <row r="9741" spans="1:14" ht="15.75" customHeight="1">
      <c r="A9741" s="2"/>
      <c r="B9741" s="2"/>
      <c r="C9741" s="2"/>
      <c r="G9741" s="13"/>
      <c r="I9741" s="13"/>
      <c r="J9741" s="13"/>
      <c r="K9741" s="13"/>
      <c r="M9741" s="13"/>
      <c r="N9741" s="13"/>
    </row>
    <row r="9742" spans="1:14" ht="15.75" customHeight="1">
      <c r="A9742" s="2"/>
      <c r="B9742" s="2"/>
      <c r="C9742" s="2"/>
      <c r="G9742" s="13"/>
      <c r="I9742" s="13"/>
      <c r="J9742" s="13"/>
      <c r="K9742" s="13"/>
      <c r="M9742" s="13"/>
      <c r="N9742" s="13"/>
    </row>
    <row r="9743" spans="1:14" ht="15.75" customHeight="1">
      <c r="A9743" s="2"/>
      <c r="B9743" s="2"/>
      <c r="C9743" s="2"/>
      <c r="G9743" s="13"/>
      <c r="I9743" s="13"/>
      <c r="J9743" s="13"/>
      <c r="K9743" s="13"/>
      <c r="M9743" s="13"/>
      <c r="N9743" s="13"/>
    </row>
    <row r="9744" spans="1:14" ht="15.75" customHeight="1">
      <c r="A9744" s="2"/>
      <c r="B9744" s="2"/>
      <c r="C9744" s="2"/>
      <c r="G9744" s="13"/>
      <c r="I9744" s="13"/>
      <c r="J9744" s="13"/>
      <c r="K9744" s="13"/>
      <c r="M9744" s="13"/>
      <c r="N9744" s="13"/>
    </row>
    <row r="9745" spans="1:14" ht="15.75" customHeight="1">
      <c r="A9745" s="2"/>
      <c r="B9745" s="2"/>
      <c r="C9745" s="2"/>
      <c r="G9745" s="13"/>
      <c r="I9745" s="13"/>
      <c r="J9745" s="13"/>
      <c r="K9745" s="13"/>
      <c r="M9745" s="13"/>
      <c r="N9745" s="13"/>
    </row>
    <row r="9746" spans="1:14" ht="15.75" customHeight="1">
      <c r="A9746" s="2"/>
      <c r="B9746" s="2"/>
      <c r="C9746" s="2"/>
      <c r="G9746" s="13"/>
      <c r="I9746" s="13"/>
      <c r="J9746" s="13"/>
      <c r="K9746" s="13"/>
      <c r="M9746" s="13"/>
      <c r="N9746" s="13"/>
    </row>
    <row r="9747" spans="1:14" ht="15.75" customHeight="1">
      <c r="A9747" s="2"/>
      <c r="B9747" s="2"/>
      <c r="C9747" s="2"/>
      <c r="G9747" s="13"/>
      <c r="I9747" s="13"/>
      <c r="J9747" s="13"/>
      <c r="K9747" s="13"/>
      <c r="M9747" s="13"/>
      <c r="N9747" s="13"/>
    </row>
    <row r="9748" spans="1:14" ht="15.75" customHeight="1">
      <c r="A9748" s="2"/>
      <c r="B9748" s="2"/>
      <c r="C9748" s="2"/>
      <c r="G9748" s="13"/>
      <c r="I9748" s="13"/>
      <c r="J9748" s="13"/>
      <c r="K9748" s="13"/>
      <c r="M9748" s="13"/>
      <c r="N9748" s="13"/>
    </row>
    <row r="9749" spans="1:14" ht="15.75" customHeight="1">
      <c r="A9749" s="2"/>
      <c r="B9749" s="2"/>
      <c r="C9749" s="2"/>
      <c r="G9749" s="13"/>
      <c r="I9749" s="13"/>
      <c r="J9749" s="13"/>
      <c r="K9749" s="13"/>
      <c r="M9749" s="13"/>
      <c r="N9749" s="13"/>
    </row>
    <row r="9750" spans="1:14" ht="15.75" customHeight="1">
      <c r="A9750" s="2"/>
      <c r="B9750" s="2"/>
      <c r="C9750" s="2"/>
      <c r="G9750" s="13"/>
      <c r="I9750" s="13"/>
      <c r="J9750" s="13"/>
      <c r="K9750" s="13"/>
      <c r="M9750" s="13"/>
      <c r="N9750" s="13"/>
    </row>
    <row r="9751" spans="1:14" ht="15.75" customHeight="1">
      <c r="A9751" s="2"/>
      <c r="B9751" s="2"/>
      <c r="C9751" s="2"/>
      <c r="G9751" s="13"/>
      <c r="I9751" s="13"/>
      <c r="J9751" s="13"/>
      <c r="K9751" s="13"/>
      <c r="M9751" s="13"/>
      <c r="N9751" s="13"/>
    </row>
    <row r="9752" spans="1:14" ht="15.75" customHeight="1">
      <c r="A9752" s="2"/>
      <c r="B9752" s="2"/>
      <c r="C9752" s="2"/>
      <c r="G9752" s="13"/>
      <c r="I9752" s="13"/>
      <c r="J9752" s="13"/>
      <c r="K9752" s="13"/>
      <c r="M9752" s="13"/>
      <c r="N9752" s="13"/>
    </row>
    <row r="9753" spans="1:14" ht="15.75" customHeight="1">
      <c r="A9753" s="2"/>
      <c r="B9753" s="2"/>
      <c r="C9753" s="2"/>
      <c r="G9753" s="13"/>
      <c r="I9753" s="13"/>
      <c r="J9753" s="13"/>
      <c r="K9753" s="13"/>
      <c r="M9753" s="13"/>
      <c r="N9753" s="13"/>
    </row>
    <row r="9754" spans="1:14" ht="15.75" customHeight="1">
      <c r="A9754" s="2"/>
      <c r="B9754" s="2"/>
      <c r="C9754" s="2"/>
      <c r="G9754" s="13"/>
      <c r="I9754" s="13"/>
      <c r="J9754" s="13"/>
      <c r="K9754" s="13"/>
      <c r="M9754" s="13"/>
      <c r="N9754" s="13"/>
    </row>
    <row r="9755" spans="1:14" ht="15.75" customHeight="1">
      <c r="A9755" s="2"/>
      <c r="B9755" s="2"/>
      <c r="C9755" s="2"/>
      <c r="G9755" s="13"/>
      <c r="I9755" s="13"/>
      <c r="J9755" s="13"/>
      <c r="K9755" s="13"/>
      <c r="M9755" s="13"/>
      <c r="N9755" s="13"/>
    </row>
    <row r="9756" spans="1:14" ht="15.75" customHeight="1">
      <c r="A9756" s="2"/>
      <c r="B9756" s="2"/>
      <c r="C9756" s="2"/>
      <c r="G9756" s="13"/>
      <c r="I9756" s="13"/>
      <c r="J9756" s="13"/>
      <c r="K9756" s="13"/>
      <c r="M9756" s="13"/>
      <c r="N9756" s="13"/>
    </row>
    <row r="9757" spans="1:14" ht="15.75" customHeight="1">
      <c r="A9757" s="2"/>
      <c r="B9757" s="2"/>
      <c r="C9757" s="2"/>
      <c r="G9757" s="13"/>
      <c r="I9757" s="13"/>
      <c r="J9757" s="13"/>
      <c r="K9757" s="13"/>
      <c r="M9757" s="13"/>
      <c r="N9757" s="13"/>
    </row>
    <row r="9758" spans="1:14" ht="15.75" customHeight="1">
      <c r="A9758" s="2"/>
      <c r="B9758" s="2"/>
      <c r="C9758" s="2"/>
      <c r="G9758" s="13"/>
      <c r="I9758" s="13"/>
      <c r="J9758" s="13"/>
      <c r="K9758" s="13"/>
      <c r="M9758" s="13"/>
      <c r="N9758" s="13"/>
    </row>
    <row r="9759" spans="1:14" ht="15.75" customHeight="1">
      <c r="A9759" s="2"/>
      <c r="B9759" s="2"/>
      <c r="C9759" s="2"/>
      <c r="G9759" s="13"/>
      <c r="I9759" s="13"/>
      <c r="J9759" s="13"/>
      <c r="K9759" s="13"/>
      <c r="M9759" s="13"/>
      <c r="N9759" s="13"/>
    </row>
    <row r="9760" spans="1:14" ht="15.75" customHeight="1">
      <c r="A9760" s="2"/>
      <c r="B9760" s="2"/>
      <c r="C9760" s="2"/>
      <c r="G9760" s="13"/>
      <c r="I9760" s="13"/>
      <c r="J9760" s="13"/>
      <c r="K9760" s="13"/>
      <c r="M9760" s="13"/>
      <c r="N9760" s="13"/>
    </row>
    <row r="9761" spans="1:14" ht="15.75" customHeight="1">
      <c r="A9761" s="2"/>
      <c r="B9761" s="2"/>
      <c r="C9761" s="2"/>
      <c r="G9761" s="13"/>
      <c r="I9761" s="13"/>
      <c r="J9761" s="13"/>
      <c r="K9761" s="13"/>
      <c r="M9761" s="13"/>
      <c r="N9761" s="13"/>
    </row>
    <row r="9762" spans="1:14" ht="15.75" customHeight="1">
      <c r="A9762" s="2"/>
      <c r="B9762" s="2"/>
      <c r="C9762" s="2"/>
      <c r="G9762" s="13"/>
      <c r="I9762" s="13"/>
      <c r="J9762" s="13"/>
      <c r="K9762" s="13"/>
      <c r="M9762" s="13"/>
      <c r="N9762" s="13"/>
    </row>
    <row r="9763" spans="1:14" ht="15.75" customHeight="1">
      <c r="A9763" s="2"/>
      <c r="B9763" s="2"/>
      <c r="C9763" s="2"/>
      <c r="G9763" s="13"/>
      <c r="I9763" s="13"/>
      <c r="J9763" s="13"/>
      <c r="K9763" s="13"/>
      <c r="M9763" s="13"/>
      <c r="N9763" s="13"/>
    </row>
    <row r="9764" spans="1:14" ht="15.75" customHeight="1">
      <c r="A9764" s="2"/>
      <c r="B9764" s="2"/>
      <c r="C9764" s="2"/>
      <c r="G9764" s="13"/>
      <c r="I9764" s="13"/>
      <c r="J9764" s="13"/>
      <c r="K9764" s="13"/>
      <c r="M9764" s="13"/>
      <c r="N9764" s="13"/>
    </row>
    <row r="9765" spans="1:14" ht="15.75" customHeight="1">
      <c r="A9765" s="2"/>
      <c r="B9765" s="2"/>
      <c r="C9765" s="2"/>
      <c r="G9765" s="13"/>
      <c r="I9765" s="13"/>
      <c r="J9765" s="13"/>
      <c r="K9765" s="13"/>
      <c r="M9765" s="13"/>
      <c r="N9765" s="13"/>
    </row>
    <row r="9766" spans="1:14" ht="15.75" customHeight="1">
      <c r="A9766" s="2"/>
      <c r="B9766" s="2"/>
      <c r="C9766" s="2"/>
      <c r="G9766" s="13"/>
      <c r="I9766" s="13"/>
      <c r="J9766" s="13"/>
      <c r="K9766" s="13"/>
      <c r="M9766" s="13"/>
      <c r="N9766" s="13"/>
    </row>
    <row r="9767" spans="1:14" ht="15.75" customHeight="1">
      <c r="A9767" s="2"/>
      <c r="B9767" s="2"/>
      <c r="C9767" s="2"/>
      <c r="G9767" s="13"/>
      <c r="I9767" s="13"/>
      <c r="J9767" s="13"/>
      <c r="K9767" s="13"/>
      <c r="M9767" s="13"/>
      <c r="N9767" s="13"/>
    </row>
    <row r="9768" spans="1:14" ht="15.75" customHeight="1">
      <c r="A9768" s="2"/>
      <c r="B9768" s="2"/>
      <c r="C9768" s="2"/>
      <c r="G9768" s="13"/>
      <c r="I9768" s="13"/>
      <c r="J9768" s="13"/>
      <c r="K9768" s="13"/>
      <c r="M9768" s="13"/>
      <c r="N9768" s="13"/>
    </row>
    <row r="9769" spans="1:14" ht="15.75" customHeight="1">
      <c r="A9769" s="2"/>
      <c r="B9769" s="2"/>
      <c r="C9769" s="2"/>
      <c r="G9769" s="13"/>
      <c r="I9769" s="13"/>
      <c r="J9769" s="13"/>
      <c r="K9769" s="13"/>
      <c r="M9769" s="13"/>
      <c r="N9769" s="13"/>
    </row>
    <row r="9770" spans="1:14" ht="15.75" customHeight="1">
      <c r="A9770" s="2"/>
      <c r="B9770" s="2"/>
      <c r="C9770" s="2"/>
      <c r="G9770" s="13"/>
      <c r="I9770" s="13"/>
      <c r="J9770" s="13"/>
      <c r="K9770" s="13"/>
      <c r="M9770" s="13"/>
      <c r="N9770" s="13"/>
    </row>
    <row r="9771" spans="1:14" ht="15.75" customHeight="1">
      <c r="A9771" s="2"/>
      <c r="B9771" s="2"/>
      <c r="C9771" s="2"/>
      <c r="G9771" s="13"/>
      <c r="I9771" s="13"/>
      <c r="J9771" s="13"/>
      <c r="K9771" s="13"/>
      <c r="M9771" s="13"/>
      <c r="N9771" s="13"/>
    </row>
    <row r="9772" spans="1:14" ht="15.75" customHeight="1">
      <c r="A9772" s="2"/>
      <c r="B9772" s="2"/>
      <c r="C9772" s="2"/>
      <c r="G9772" s="13"/>
      <c r="I9772" s="13"/>
      <c r="J9772" s="13"/>
      <c r="K9772" s="13"/>
      <c r="M9772" s="13"/>
      <c r="N9772" s="13"/>
    </row>
    <row r="9773" spans="1:14" ht="15.75" customHeight="1">
      <c r="A9773" s="2"/>
      <c r="B9773" s="2"/>
      <c r="C9773" s="2"/>
      <c r="G9773" s="13"/>
      <c r="I9773" s="13"/>
      <c r="J9773" s="13"/>
      <c r="K9773" s="13"/>
      <c r="M9773" s="13"/>
      <c r="N9773" s="13"/>
    </row>
    <row r="9774" spans="1:14" ht="15.75" customHeight="1">
      <c r="A9774" s="2"/>
      <c r="B9774" s="2"/>
      <c r="C9774" s="2"/>
      <c r="G9774" s="13"/>
      <c r="I9774" s="13"/>
      <c r="J9774" s="13"/>
      <c r="K9774" s="13"/>
      <c r="M9774" s="13"/>
      <c r="N9774" s="13"/>
    </row>
    <row r="9775" spans="1:14" ht="15.75" customHeight="1">
      <c r="A9775" s="2"/>
      <c r="B9775" s="2"/>
      <c r="C9775" s="2"/>
      <c r="G9775" s="13"/>
      <c r="I9775" s="13"/>
      <c r="J9775" s="13"/>
      <c r="K9775" s="13"/>
      <c r="M9775" s="13"/>
      <c r="N9775" s="13"/>
    </row>
    <row r="9776" spans="1:14" ht="15.75" customHeight="1">
      <c r="A9776" s="2"/>
      <c r="B9776" s="2"/>
      <c r="C9776" s="2"/>
      <c r="G9776" s="13"/>
      <c r="I9776" s="13"/>
      <c r="J9776" s="13"/>
      <c r="K9776" s="13"/>
      <c r="M9776" s="13"/>
      <c r="N9776" s="13"/>
    </row>
    <row r="9777" spans="1:14" ht="15.75" customHeight="1">
      <c r="A9777" s="2"/>
      <c r="B9777" s="2"/>
      <c r="C9777" s="2"/>
      <c r="G9777" s="13"/>
      <c r="I9777" s="13"/>
      <c r="J9777" s="13"/>
      <c r="K9777" s="13"/>
      <c r="M9777" s="13"/>
      <c r="N9777" s="13"/>
    </row>
    <row r="9778" spans="1:14" ht="15.75" customHeight="1">
      <c r="A9778" s="2"/>
      <c r="B9778" s="2"/>
      <c r="C9778" s="2"/>
      <c r="G9778" s="13"/>
      <c r="I9778" s="13"/>
      <c r="J9778" s="13"/>
      <c r="K9778" s="13"/>
      <c r="M9778" s="13"/>
      <c r="N9778" s="13"/>
    </row>
    <row r="9779" spans="1:14" ht="15.75" customHeight="1">
      <c r="A9779" s="2"/>
      <c r="B9779" s="2"/>
      <c r="C9779" s="2"/>
      <c r="G9779" s="13"/>
      <c r="I9779" s="13"/>
      <c r="J9779" s="13"/>
      <c r="K9779" s="13"/>
      <c r="M9779" s="13"/>
      <c r="N9779" s="13"/>
    </row>
    <row r="9780" spans="1:14" ht="15.75" customHeight="1">
      <c r="A9780" s="2"/>
      <c r="B9780" s="2"/>
      <c r="C9780" s="2"/>
      <c r="G9780" s="13"/>
      <c r="I9780" s="13"/>
      <c r="J9780" s="13"/>
      <c r="K9780" s="13"/>
      <c r="M9780" s="13"/>
      <c r="N9780" s="13"/>
    </row>
    <row r="9781" spans="1:14" ht="15.75" customHeight="1">
      <c r="A9781" s="2"/>
      <c r="B9781" s="2"/>
      <c r="C9781" s="2"/>
      <c r="G9781" s="13"/>
      <c r="I9781" s="13"/>
      <c r="J9781" s="13"/>
      <c r="K9781" s="13"/>
      <c r="M9781" s="13"/>
      <c r="N9781" s="13"/>
    </row>
    <row r="9782" spans="1:14" ht="15.75" customHeight="1">
      <c r="A9782" s="2"/>
      <c r="B9782" s="2"/>
      <c r="C9782" s="2"/>
      <c r="G9782" s="13"/>
      <c r="I9782" s="13"/>
      <c r="J9782" s="13"/>
      <c r="K9782" s="13"/>
      <c r="M9782" s="13"/>
      <c r="N9782" s="13"/>
    </row>
    <row r="9783" spans="1:14" ht="15.75" customHeight="1">
      <c r="A9783" s="2"/>
      <c r="B9783" s="2"/>
      <c r="C9783" s="2"/>
      <c r="G9783" s="13"/>
      <c r="I9783" s="13"/>
      <c r="J9783" s="13"/>
      <c r="K9783" s="13"/>
      <c r="M9783" s="13"/>
      <c r="N9783" s="13"/>
    </row>
    <row r="9784" spans="1:14" ht="15.75" customHeight="1">
      <c r="A9784" s="2"/>
      <c r="B9784" s="2"/>
      <c r="C9784" s="2"/>
      <c r="G9784" s="13"/>
      <c r="I9784" s="13"/>
      <c r="J9784" s="13"/>
      <c r="K9784" s="13"/>
      <c r="M9784" s="13"/>
      <c r="N9784" s="13"/>
    </row>
    <row r="9785" spans="1:14" ht="15.75" customHeight="1">
      <c r="A9785" s="2"/>
      <c r="B9785" s="2"/>
      <c r="C9785" s="2"/>
      <c r="G9785" s="13"/>
      <c r="I9785" s="13"/>
      <c r="J9785" s="13"/>
      <c r="K9785" s="13"/>
      <c r="M9785" s="13"/>
      <c r="N9785" s="13"/>
    </row>
    <row r="9786" spans="1:14" ht="15.75" customHeight="1">
      <c r="A9786" s="2"/>
      <c r="B9786" s="2"/>
      <c r="C9786" s="2"/>
      <c r="G9786" s="13"/>
      <c r="I9786" s="13"/>
      <c r="J9786" s="13"/>
      <c r="K9786" s="13"/>
      <c r="M9786" s="13"/>
      <c r="N9786" s="13"/>
    </row>
    <row r="9787" spans="1:14" ht="15.75" customHeight="1">
      <c r="A9787" s="2"/>
      <c r="B9787" s="2"/>
      <c r="C9787" s="2"/>
      <c r="G9787" s="13"/>
      <c r="I9787" s="13"/>
      <c r="J9787" s="13"/>
      <c r="K9787" s="13"/>
      <c r="M9787" s="13"/>
      <c r="N9787" s="13"/>
    </row>
    <row r="9788" spans="1:14" ht="15.75" customHeight="1">
      <c r="A9788" s="2"/>
      <c r="B9788" s="2"/>
      <c r="C9788" s="2"/>
      <c r="G9788" s="13"/>
      <c r="I9788" s="13"/>
      <c r="J9788" s="13"/>
      <c r="K9788" s="13"/>
      <c r="M9788" s="13"/>
      <c r="N9788" s="13"/>
    </row>
    <row r="9789" spans="1:14" ht="15.75" customHeight="1">
      <c r="A9789" s="2"/>
      <c r="B9789" s="2"/>
      <c r="C9789" s="2"/>
      <c r="G9789" s="13"/>
      <c r="I9789" s="13"/>
      <c r="J9789" s="13"/>
      <c r="K9789" s="13"/>
      <c r="M9789" s="13"/>
      <c r="N9789" s="13"/>
    </row>
    <row r="9790" spans="1:14" ht="15.75" customHeight="1">
      <c r="A9790" s="2"/>
      <c r="B9790" s="2"/>
      <c r="C9790" s="2"/>
      <c r="G9790" s="13"/>
      <c r="I9790" s="13"/>
      <c r="J9790" s="13"/>
      <c r="K9790" s="13"/>
      <c r="M9790" s="13"/>
      <c r="N9790" s="13"/>
    </row>
    <row r="9791" spans="1:14" ht="15.75" customHeight="1">
      <c r="A9791" s="2"/>
      <c r="B9791" s="2"/>
      <c r="C9791" s="2"/>
      <c r="G9791" s="13"/>
      <c r="I9791" s="13"/>
      <c r="J9791" s="13"/>
      <c r="K9791" s="13"/>
      <c r="M9791" s="13"/>
      <c r="N9791" s="13"/>
    </row>
    <row r="9792" spans="1:14" ht="15.75" customHeight="1">
      <c r="A9792" s="2"/>
      <c r="B9792" s="2"/>
      <c r="C9792" s="2"/>
      <c r="G9792" s="13"/>
      <c r="I9792" s="13"/>
      <c r="J9792" s="13"/>
      <c r="K9792" s="13"/>
      <c r="M9792" s="13"/>
      <c r="N9792" s="13"/>
    </row>
    <row r="9793" spans="1:14" ht="15.75" customHeight="1">
      <c r="A9793" s="2"/>
      <c r="B9793" s="2"/>
      <c r="C9793" s="2"/>
      <c r="G9793" s="13"/>
      <c r="I9793" s="13"/>
      <c r="J9793" s="13"/>
      <c r="K9793" s="13"/>
      <c r="M9793" s="13"/>
      <c r="N9793" s="13"/>
    </row>
    <row r="9794" spans="1:14" ht="15.75" customHeight="1">
      <c r="A9794" s="2"/>
      <c r="B9794" s="2"/>
      <c r="C9794" s="2"/>
      <c r="G9794" s="13"/>
      <c r="I9794" s="13"/>
      <c r="J9794" s="13"/>
      <c r="K9794" s="13"/>
      <c r="M9794" s="13"/>
      <c r="N9794" s="13"/>
    </row>
    <row r="9795" spans="1:14" ht="15.75" customHeight="1">
      <c r="A9795" s="2"/>
      <c r="B9795" s="2"/>
      <c r="C9795" s="2"/>
      <c r="G9795" s="13"/>
      <c r="I9795" s="13"/>
      <c r="J9795" s="13"/>
      <c r="K9795" s="13"/>
      <c r="M9795" s="13"/>
      <c r="N9795" s="13"/>
    </row>
    <row r="9796" spans="1:14" ht="15.75" customHeight="1">
      <c r="A9796" s="2"/>
      <c r="B9796" s="2"/>
      <c r="C9796" s="2"/>
      <c r="G9796" s="13"/>
      <c r="I9796" s="13"/>
      <c r="J9796" s="13"/>
      <c r="K9796" s="13"/>
      <c r="M9796" s="13"/>
      <c r="N9796" s="13"/>
    </row>
    <row r="9797" spans="1:14" ht="15.75" customHeight="1">
      <c r="A9797" s="2"/>
      <c r="B9797" s="2"/>
      <c r="C9797" s="2"/>
      <c r="G9797" s="13"/>
      <c r="I9797" s="13"/>
      <c r="J9797" s="13"/>
      <c r="K9797" s="13"/>
      <c r="M9797" s="13"/>
      <c r="N9797" s="13"/>
    </row>
    <row r="9798" spans="1:14" ht="15.75" customHeight="1">
      <c r="A9798" s="2"/>
      <c r="B9798" s="2"/>
      <c r="C9798" s="2"/>
      <c r="G9798" s="13"/>
      <c r="I9798" s="13"/>
      <c r="J9798" s="13"/>
      <c r="K9798" s="13"/>
      <c r="M9798" s="13"/>
      <c r="N9798" s="13"/>
    </row>
    <row r="9799" spans="1:14" ht="15.75" customHeight="1">
      <c r="A9799" s="2"/>
      <c r="B9799" s="2"/>
      <c r="C9799" s="2"/>
      <c r="G9799" s="13"/>
      <c r="I9799" s="13"/>
      <c r="J9799" s="13"/>
      <c r="K9799" s="13"/>
      <c r="M9799" s="13"/>
      <c r="N9799" s="13"/>
    </row>
    <row r="9800" spans="1:14" ht="15.75" customHeight="1">
      <c r="A9800" s="2"/>
      <c r="B9800" s="2"/>
      <c r="C9800" s="2"/>
      <c r="G9800" s="13"/>
      <c r="I9800" s="13"/>
      <c r="J9800" s="13"/>
      <c r="K9800" s="13"/>
      <c r="M9800" s="13"/>
      <c r="N9800" s="13"/>
    </row>
    <row r="9801" spans="1:14" ht="15.75" customHeight="1">
      <c r="A9801" s="2"/>
      <c r="B9801" s="2"/>
      <c r="C9801" s="2"/>
      <c r="G9801" s="13"/>
      <c r="I9801" s="13"/>
      <c r="J9801" s="13"/>
      <c r="K9801" s="13"/>
      <c r="M9801" s="13"/>
      <c r="N9801" s="13"/>
    </row>
    <row r="9802" spans="1:14" ht="15.75" customHeight="1">
      <c r="A9802" s="2"/>
      <c r="B9802" s="2"/>
      <c r="C9802" s="2"/>
      <c r="G9802" s="13"/>
      <c r="I9802" s="13"/>
      <c r="J9802" s="13"/>
      <c r="K9802" s="13"/>
      <c r="M9802" s="13"/>
      <c r="N9802" s="13"/>
    </row>
    <row r="9803" spans="1:14" ht="15.75" customHeight="1">
      <c r="A9803" s="2"/>
      <c r="B9803" s="2"/>
      <c r="C9803" s="2"/>
      <c r="G9803" s="13"/>
      <c r="I9803" s="13"/>
      <c r="J9803" s="13"/>
      <c r="K9803" s="13"/>
      <c r="M9803" s="13"/>
      <c r="N9803" s="13"/>
    </row>
    <row r="9804" spans="1:14" ht="15.75" customHeight="1">
      <c r="A9804" s="2"/>
      <c r="B9804" s="2"/>
      <c r="C9804" s="2"/>
      <c r="G9804" s="13"/>
      <c r="I9804" s="13"/>
      <c r="J9804" s="13"/>
      <c r="K9804" s="13"/>
      <c r="M9804" s="13"/>
      <c r="N9804" s="13"/>
    </row>
    <row r="9805" spans="1:14" ht="15.75" customHeight="1">
      <c r="A9805" s="2"/>
      <c r="B9805" s="2"/>
      <c r="C9805" s="2"/>
      <c r="G9805" s="13"/>
      <c r="I9805" s="13"/>
      <c r="J9805" s="13"/>
      <c r="K9805" s="13"/>
      <c r="M9805" s="13"/>
      <c r="N9805" s="13"/>
    </row>
    <row r="9806" spans="1:14" ht="15.75" customHeight="1">
      <c r="A9806" s="2"/>
      <c r="B9806" s="2"/>
      <c r="C9806" s="2"/>
      <c r="G9806" s="13"/>
      <c r="I9806" s="13"/>
      <c r="J9806" s="13"/>
      <c r="K9806" s="13"/>
      <c r="M9806" s="13"/>
      <c r="N9806" s="13"/>
    </row>
    <row r="9807" spans="1:14" ht="15.75" customHeight="1">
      <c r="A9807" s="2"/>
      <c r="B9807" s="2"/>
      <c r="C9807" s="2"/>
      <c r="G9807" s="13"/>
      <c r="I9807" s="13"/>
      <c r="J9807" s="13"/>
      <c r="K9807" s="13"/>
      <c r="M9807" s="13"/>
      <c r="N9807" s="13"/>
    </row>
    <row r="9808" spans="1:14" ht="15.75" customHeight="1">
      <c r="A9808" s="2"/>
      <c r="B9808" s="2"/>
      <c r="C9808" s="2"/>
      <c r="G9808" s="13"/>
      <c r="I9808" s="13"/>
      <c r="J9808" s="13"/>
      <c r="K9808" s="13"/>
      <c r="M9808" s="13"/>
      <c r="N9808" s="13"/>
    </row>
    <row r="9809" spans="1:14" ht="15.75" customHeight="1">
      <c r="A9809" s="2"/>
      <c r="B9809" s="2"/>
      <c r="C9809" s="2"/>
      <c r="G9809" s="13"/>
      <c r="I9809" s="13"/>
      <c r="J9809" s="13"/>
      <c r="K9809" s="13"/>
      <c r="M9809" s="13"/>
      <c r="N9809" s="13"/>
    </row>
    <row r="9810" spans="1:14" ht="15.75" customHeight="1">
      <c r="A9810" s="2"/>
      <c r="B9810" s="2"/>
      <c r="C9810" s="2"/>
      <c r="G9810" s="13"/>
      <c r="I9810" s="13"/>
      <c r="J9810" s="13"/>
      <c r="K9810" s="13"/>
      <c r="M9810" s="13"/>
      <c r="N9810" s="13"/>
    </row>
    <row r="9811" spans="1:14" ht="15.75" customHeight="1">
      <c r="A9811" s="2"/>
      <c r="B9811" s="2"/>
      <c r="C9811" s="2"/>
      <c r="G9811" s="13"/>
      <c r="I9811" s="13"/>
      <c r="J9811" s="13"/>
      <c r="K9811" s="13"/>
      <c r="M9811" s="13"/>
      <c r="N9811" s="13"/>
    </row>
    <row r="9812" spans="1:14" ht="15.75" customHeight="1">
      <c r="A9812" s="2"/>
      <c r="B9812" s="2"/>
      <c r="C9812" s="2"/>
      <c r="G9812" s="13"/>
      <c r="I9812" s="13"/>
      <c r="J9812" s="13"/>
      <c r="K9812" s="13"/>
      <c r="M9812" s="13"/>
      <c r="N9812" s="13"/>
    </row>
    <row r="9813" spans="1:14" ht="15.75" customHeight="1">
      <c r="A9813" s="2"/>
      <c r="B9813" s="2"/>
      <c r="C9813" s="2"/>
      <c r="G9813" s="13"/>
      <c r="I9813" s="13"/>
      <c r="J9813" s="13"/>
      <c r="K9813" s="13"/>
      <c r="M9813" s="13"/>
      <c r="N9813" s="13"/>
    </row>
    <row r="9814" spans="1:14" ht="15.75" customHeight="1">
      <c r="A9814" s="2"/>
      <c r="B9814" s="2"/>
      <c r="C9814" s="2"/>
      <c r="G9814" s="13"/>
      <c r="I9814" s="13"/>
      <c r="J9814" s="13"/>
      <c r="K9814" s="13"/>
      <c r="M9814" s="13"/>
      <c r="N9814" s="13"/>
    </row>
    <row r="9815" spans="1:14" ht="15.75" customHeight="1">
      <c r="A9815" s="2"/>
      <c r="B9815" s="2"/>
      <c r="C9815" s="2"/>
      <c r="G9815" s="13"/>
      <c r="I9815" s="13"/>
      <c r="J9815" s="13"/>
      <c r="K9815" s="13"/>
      <c r="M9815" s="13"/>
      <c r="N9815" s="13"/>
    </row>
    <row r="9816" spans="1:14" ht="15.75" customHeight="1">
      <c r="A9816" s="2"/>
      <c r="B9816" s="2"/>
      <c r="C9816" s="2"/>
      <c r="G9816" s="13"/>
      <c r="I9816" s="13"/>
      <c r="J9816" s="13"/>
      <c r="K9816" s="13"/>
      <c r="M9816" s="13"/>
      <c r="N9816" s="13"/>
    </row>
    <row r="9817" spans="1:14" ht="15.75" customHeight="1">
      <c r="A9817" s="2"/>
      <c r="B9817" s="2"/>
      <c r="C9817" s="2"/>
      <c r="G9817" s="13"/>
      <c r="I9817" s="13"/>
      <c r="J9817" s="13"/>
      <c r="K9817" s="13"/>
      <c r="M9817" s="13"/>
      <c r="N9817" s="13"/>
    </row>
    <row r="9818" spans="1:14" ht="15.75" customHeight="1">
      <c r="A9818" s="2"/>
      <c r="B9818" s="2"/>
      <c r="C9818" s="2"/>
      <c r="G9818" s="13"/>
      <c r="I9818" s="13"/>
      <c r="J9818" s="13"/>
      <c r="K9818" s="13"/>
      <c r="M9818" s="13"/>
      <c r="N9818" s="13"/>
    </row>
    <row r="9819" spans="1:14" ht="15.75" customHeight="1">
      <c r="A9819" s="2"/>
      <c r="B9819" s="2"/>
      <c r="C9819" s="2"/>
      <c r="G9819" s="13"/>
      <c r="I9819" s="13"/>
      <c r="J9819" s="13"/>
      <c r="K9819" s="13"/>
      <c r="M9819" s="13"/>
      <c r="N9819" s="13"/>
    </row>
    <row r="9820" spans="1:14" ht="15.75" customHeight="1">
      <c r="A9820" s="2"/>
      <c r="B9820" s="2"/>
      <c r="C9820" s="2"/>
      <c r="G9820" s="13"/>
      <c r="I9820" s="13"/>
      <c r="J9820" s="13"/>
      <c r="K9820" s="13"/>
      <c r="M9820" s="13"/>
      <c r="N9820" s="13"/>
    </row>
    <row r="9821" spans="1:14" ht="15.75" customHeight="1">
      <c r="A9821" s="2"/>
      <c r="B9821" s="2"/>
      <c r="C9821" s="2"/>
      <c r="G9821" s="13"/>
      <c r="I9821" s="13"/>
      <c r="J9821" s="13"/>
      <c r="K9821" s="13"/>
      <c r="M9821" s="13"/>
      <c r="N9821" s="13"/>
    </row>
    <row r="9822" spans="1:14" ht="15.75" customHeight="1">
      <c r="A9822" s="2"/>
      <c r="B9822" s="2"/>
      <c r="C9822" s="2"/>
      <c r="G9822" s="13"/>
      <c r="I9822" s="13"/>
      <c r="J9822" s="13"/>
      <c r="K9822" s="13"/>
      <c r="M9822" s="13"/>
      <c r="N9822" s="13"/>
    </row>
    <row r="9823" spans="1:14" ht="15.75" customHeight="1">
      <c r="A9823" s="2"/>
      <c r="B9823" s="2"/>
      <c r="C9823" s="2"/>
      <c r="G9823" s="13"/>
      <c r="I9823" s="13"/>
      <c r="J9823" s="13"/>
      <c r="K9823" s="13"/>
      <c r="M9823" s="13"/>
      <c r="N9823" s="13"/>
    </row>
    <row r="9824" spans="1:14" ht="15.75" customHeight="1">
      <c r="A9824" s="2"/>
      <c r="B9824" s="2"/>
      <c r="C9824" s="2"/>
      <c r="G9824" s="13"/>
      <c r="I9824" s="13"/>
      <c r="J9824" s="13"/>
      <c r="K9824" s="13"/>
      <c r="M9824" s="13"/>
      <c r="N9824" s="13"/>
    </row>
    <row r="9825" spans="1:14" ht="15.75" customHeight="1">
      <c r="A9825" s="2"/>
      <c r="B9825" s="2"/>
      <c r="C9825" s="2"/>
      <c r="G9825" s="13"/>
      <c r="I9825" s="13"/>
      <c r="J9825" s="13"/>
      <c r="K9825" s="13"/>
      <c r="M9825" s="13"/>
      <c r="N9825" s="13"/>
    </row>
    <row r="9826" spans="1:14" ht="15.75" customHeight="1">
      <c r="A9826" s="2"/>
      <c r="B9826" s="2"/>
      <c r="C9826" s="2"/>
      <c r="G9826" s="13"/>
      <c r="I9826" s="13"/>
      <c r="J9826" s="13"/>
      <c r="K9826" s="13"/>
      <c r="M9826" s="13"/>
      <c r="N9826" s="13"/>
    </row>
    <row r="9827" spans="1:14" ht="15.75" customHeight="1">
      <c r="A9827" s="2"/>
      <c r="B9827" s="2"/>
      <c r="C9827" s="2"/>
      <c r="G9827" s="13"/>
      <c r="I9827" s="13"/>
      <c r="J9827" s="13"/>
      <c r="K9827" s="13"/>
      <c r="M9827" s="13"/>
      <c r="N9827" s="13"/>
    </row>
    <row r="9828" spans="1:14" ht="15.75" customHeight="1">
      <c r="A9828" s="2"/>
      <c r="B9828" s="2"/>
      <c r="C9828" s="2"/>
      <c r="G9828" s="13"/>
      <c r="I9828" s="13"/>
      <c r="J9828" s="13"/>
      <c r="K9828" s="13"/>
      <c r="M9828" s="13"/>
      <c r="N9828" s="13"/>
    </row>
    <row r="9829" spans="1:14" ht="15.75" customHeight="1">
      <c r="A9829" s="2"/>
      <c r="B9829" s="2"/>
      <c r="C9829" s="2"/>
      <c r="G9829" s="13"/>
      <c r="I9829" s="13"/>
      <c r="J9829" s="13"/>
      <c r="K9829" s="13"/>
      <c r="M9829" s="13"/>
      <c r="N9829" s="13"/>
    </row>
    <row r="9830" spans="1:14" ht="15.75" customHeight="1">
      <c r="A9830" s="2"/>
      <c r="B9830" s="2"/>
      <c r="C9830" s="2"/>
      <c r="G9830" s="13"/>
      <c r="I9830" s="13"/>
      <c r="J9830" s="13"/>
      <c r="K9830" s="13"/>
      <c r="M9830" s="13"/>
      <c r="N9830" s="13"/>
    </row>
    <row r="9831" spans="1:14" ht="15.75" customHeight="1">
      <c r="A9831" s="2"/>
      <c r="B9831" s="2"/>
      <c r="C9831" s="2"/>
      <c r="G9831" s="13"/>
      <c r="I9831" s="13"/>
      <c r="J9831" s="13"/>
      <c r="K9831" s="13"/>
      <c r="M9831" s="13"/>
      <c r="N9831" s="13"/>
    </row>
    <row r="9832" spans="1:14" ht="15.75" customHeight="1">
      <c r="A9832" s="2"/>
      <c r="B9832" s="2"/>
      <c r="C9832" s="2"/>
      <c r="G9832" s="13"/>
      <c r="I9832" s="13"/>
      <c r="J9832" s="13"/>
      <c r="K9832" s="13"/>
      <c r="M9832" s="13"/>
      <c r="N9832" s="13"/>
    </row>
    <row r="9833" spans="1:14" ht="15.75" customHeight="1">
      <c r="A9833" s="2"/>
      <c r="B9833" s="2"/>
      <c r="C9833" s="2"/>
      <c r="G9833" s="13"/>
      <c r="I9833" s="13"/>
      <c r="J9833" s="13"/>
      <c r="K9833" s="13"/>
      <c r="M9833" s="13"/>
      <c r="N9833" s="13"/>
    </row>
    <row r="9834" spans="1:14" ht="15.75" customHeight="1">
      <c r="A9834" s="2"/>
      <c r="B9834" s="2"/>
      <c r="C9834" s="2"/>
      <c r="G9834" s="13"/>
      <c r="I9834" s="13"/>
      <c r="J9834" s="13"/>
      <c r="K9834" s="13"/>
      <c r="M9834" s="13"/>
      <c r="N9834" s="13"/>
    </row>
    <row r="9835" spans="1:14" ht="15.75" customHeight="1">
      <c r="A9835" s="2"/>
      <c r="B9835" s="2"/>
      <c r="C9835" s="2"/>
      <c r="G9835" s="13"/>
      <c r="I9835" s="13"/>
      <c r="J9835" s="13"/>
      <c r="K9835" s="13"/>
      <c r="M9835" s="13"/>
      <c r="N9835" s="13"/>
    </row>
    <row r="9836" spans="1:14" ht="15.75" customHeight="1">
      <c r="A9836" s="2"/>
      <c r="B9836" s="2"/>
      <c r="C9836" s="2"/>
      <c r="G9836" s="13"/>
      <c r="I9836" s="13"/>
      <c r="J9836" s="13"/>
      <c r="K9836" s="13"/>
      <c r="M9836" s="13"/>
      <c r="N9836" s="13"/>
    </row>
    <row r="9837" spans="1:14" ht="15.75" customHeight="1">
      <c r="A9837" s="2"/>
      <c r="B9837" s="2"/>
      <c r="C9837" s="2"/>
      <c r="G9837" s="13"/>
      <c r="I9837" s="13"/>
      <c r="J9837" s="13"/>
      <c r="K9837" s="13"/>
      <c r="M9837" s="13"/>
      <c r="N9837" s="13"/>
    </row>
    <row r="9838" spans="1:14" ht="15.75" customHeight="1">
      <c r="A9838" s="2"/>
      <c r="B9838" s="2"/>
      <c r="C9838" s="2"/>
      <c r="G9838" s="13"/>
      <c r="I9838" s="13"/>
      <c r="J9838" s="13"/>
      <c r="K9838" s="13"/>
      <c r="M9838" s="13"/>
      <c r="N9838" s="13"/>
    </row>
    <row r="9839" spans="1:14" ht="15.75" customHeight="1">
      <c r="A9839" s="2"/>
      <c r="B9839" s="2"/>
      <c r="C9839" s="2"/>
      <c r="G9839" s="13"/>
      <c r="I9839" s="13"/>
      <c r="J9839" s="13"/>
      <c r="K9839" s="13"/>
      <c r="M9839" s="13"/>
      <c r="N9839" s="13"/>
    </row>
    <row r="9840" spans="1:14" ht="15.75" customHeight="1">
      <c r="A9840" s="2"/>
      <c r="B9840" s="2"/>
      <c r="C9840" s="2"/>
      <c r="G9840" s="13"/>
      <c r="I9840" s="13"/>
      <c r="J9840" s="13"/>
      <c r="K9840" s="13"/>
      <c r="M9840" s="13"/>
      <c r="N9840" s="13"/>
    </row>
    <row r="9841" spans="1:14" ht="15.75" customHeight="1">
      <c r="A9841" s="2"/>
      <c r="B9841" s="2"/>
      <c r="C9841" s="2"/>
      <c r="G9841" s="13"/>
      <c r="I9841" s="13"/>
      <c r="J9841" s="13"/>
      <c r="K9841" s="13"/>
      <c r="M9841" s="13"/>
      <c r="N9841" s="13"/>
    </row>
    <row r="9842" spans="1:14" ht="15.75" customHeight="1">
      <c r="A9842" s="2"/>
      <c r="B9842" s="2"/>
      <c r="C9842" s="2"/>
      <c r="G9842" s="13"/>
      <c r="I9842" s="13"/>
      <c r="J9842" s="13"/>
      <c r="K9842" s="13"/>
      <c r="M9842" s="13"/>
      <c r="N9842" s="13"/>
    </row>
    <row r="9843" spans="1:14" ht="15.75" customHeight="1">
      <c r="A9843" s="2"/>
      <c r="B9843" s="2"/>
      <c r="C9843" s="2"/>
      <c r="G9843" s="13"/>
      <c r="I9843" s="13"/>
      <c r="J9843" s="13"/>
      <c r="K9843" s="13"/>
      <c r="M9843" s="13"/>
      <c r="N9843" s="13"/>
    </row>
    <row r="9844" spans="1:14" ht="15.75" customHeight="1">
      <c r="A9844" s="2"/>
      <c r="B9844" s="2"/>
      <c r="C9844" s="2"/>
      <c r="G9844" s="13"/>
      <c r="I9844" s="13"/>
      <c r="J9844" s="13"/>
      <c r="K9844" s="13"/>
      <c r="M9844" s="13"/>
      <c r="N9844" s="13"/>
    </row>
    <row r="9845" spans="1:14" ht="15.75" customHeight="1">
      <c r="A9845" s="2"/>
      <c r="B9845" s="2"/>
      <c r="C9845" s="2"/>
      <c r="G9845" s="13"/>
      <c r="I9845" s="13"/>
      <c r="J9845" s="13"/>
      <c r="K9845" s="13"/>
      <c r="M9845" s="13"/>
      <c r="N9845" s="13"/>
    </row>
    <row r="9846" spans="1:14" ht="15.75" customHeight="1">
      <c r="A9846" s="2"/>
      <c r="B9846" s="2"/>
      <c r="C9846" s="2"/>
      <c r="G9846" s="13"/>
      <c r="I9846" s="13"/>
      <c r="J9846" s="13"/>
      <c r="K9846" s="13"/>
      <c r="M9846" s="13"/>
      <c r="N9846" s="13"/>
    </row>
    <row r="9847" spans="1:14" ht="15.75" customHeight="1">
      <c r="A9847" s="2"/>
      <c r="B9847" s="2"/>
      <c r="C9847" s="2"/>
      <c r="G9847" s="13"/>
      <c r="I9847" s="13"/>
      <c r="J9847" s="13"/>
      <c r="K9847" s="13"/>
      <c r="M9847" s="13"/>
      <c r="N9847" s="13"/>
    </row>
    <row r="9848" spans="1:14" ht="15.75" customHeight="1">
      <c r="A9848" s="2"/>
      <c r="B9848" s="2"/>
      <c r="C9848" s="2"/>
      <c r="G9848" s="13"/>
      <c r="I9848" s="13"/>
      <c r="J9848" s="13"/>
      <c r="K9848" s="13"/>
      <c r="M9848" s="13"/>
      <c r="N9848" s="13"/>
    </row>
    <row r="9849" spans="1:14" ht="15.75" customHeight="1">
      <c r="A9849" s="2"/>
      <c r="B9849" s="2"/>
      <c r="C9849" s="2"/>
      <c r="G9849" s="13"/>
      <c r="I9849" s="13"/>
      <c r="J9849" s="13"/>
      <c r="K9849" s="13"/>
      <c r="M9849" s="13"/>
      <c r="N9849" s="13"/>
    </row>
    <row r="9850" spans="1:14" ht="15.75" customHeight="1">
      <c r="A9850" s="2"/>
      <c r="B9850" s="2"/>
      <c r="C9850" s="2"/>
      <c r="G9850" s="13"/>
      <c r="I9850" s="13"/>
      <c r="J9850" s="13"/>
      <c r="K9850" s="13"/>
      <c r="M9850" s="13"/>
      <c r="N9850" s="13"/>
    </row>
    <row r="9851" spans="1:14" ht="15.75" customHeight="1">
      <c r="A9851" s="2"/>
      <c r="B9851" s="2"/>
      <c r="C9851" s="2"/>
      <c r="G9851" s="13"/>
      <c r="I9851" s="13"/>
      <c r="J9851" s="13"/>
      <c r="K9851" s="13"/>
      <c r="M9851" s="13"/>
      <c r="N9851" s="13"/>
    </row>
    <row r="9852" spans="1:14" ht="15.75" customHeight="1">
      <c r="A9852" s="2"/>
      <c r="B9852" s="2"/>
      <c r="C9852" s="2"/>
      <c r="G9852" s="13"/>
      <c r="I9852" s="13"/>
      <c r="J9852" s="13"/>
      <c r="K9852" s="13"/>
      <c r="M9852" s="13"/>
      <c r="N9852" s="13"/>
    </row>
    <row r="9853" spans="1:14" ht="15.75" customHeight="1">
      <c r="A9853" s="2"/>
      <c r="B9853" s="2"/>
      <c r="C9853" s="2"/>
      <c r="G9853" s="13"/>
      <c r="I9853" s="13"/>
      <c r="J9853" s="13"/>
      <c r="K9853" s="13"/>
      <c r="M9853" s="13"/>
      <c r="N9853" s="13"/>
    </row>
    <row r="9854" spans="1:14" ht="15.75" customHeight="1">
      <c r="A9854" s="2"/>
      <c r="B9854" s="2"/>
      <c r="C9854" s="2"/>
      <c r="G9854" s="13"/>
      <c r="I9854" s="13"/>
      <c r="J9854" s="13"/>
      <c r="K9854" s="13"/>
      <c r="M9854" s="13"/>
      <c r="N9854" s="13"/>
    </row>
    <row r="9855" spans="1:14" ht="15.75" customHeight="1">
      <c r="A9855" s="2"/>
      <c r="B9855" s="2"/>
      <c r="C9855" s="2"/>
      <c r="G9855" s="13"/>
      <c r="I9855" s="13"/>
      <c r="J9855" s="13"/>
      <c r="K9855" s="13"/>
      <c r="M9855" s="13"/>
      <c r="N9855" s="13"/>
    </row>
    <row r="9856" spans="1:14" ht="15.75" customHeight="1">
      <c r="A9856" s="2"/>
      <c r="B9856" s="2"/>
      <c r="C9856" s="2"/>
      <c r="G9856" s="13"/>
      <c r="I9856" s="13"/>
      <c r="J9856" s="13"/>
      <c r="K9856" s="13"/>
      <c r="M9856" s="13"/>
      <c r="N9856" s="13"/>
    </row>
    <row r="9857" spans="1:14" ht="15.75" customHeight="1">
      <c r="A9857" s="2"/>
      <c r="B9857" s="2"/>
      <c r="C9857" s="2"/>
      <c r="G9857" s="13"/>
      <c r="I9857" s="13"/>
      <c r="J9857" s="13"/>
      <c r="K9857" s="13"/>
      <c r="M9857" s="13"/>
      <c r="N9857" s="13"/>
    </row>
    <row r="9858" spans="1:14" ht="15.75" customHeight="1">
      <c r="A9858" s="2"/>
      <c r="B9858" s="2"/>
      <c r="C9858" s="2"/>
      <c r="G9858" s="13"/>
      <c r="I9858" s="13"/>
      <c r="J9858" s="13"/>
      <c r="K9858" s="13"/>
      <c r="M9858" s="13"/>
      <c r="N9858" s="13"/>
    </row>
    <row r="9859" spans="1:14" ht="15.75" customHeight="1">
      <c r="A9859" s="2"/>
      <c r="B9859" s="2"/>
      <c r="C9859" s="2"/>
      <c r="G9859" s="13"/>
      <c r="I9859" s="13"/>
      <c r="J9859" s="13"/>
      <c r="K9859" s="13"/>
      <c r="M9859" s="13"/>
      <c r="N9859" s="13"/>
    </row>
    <row r="9860" spans="1:14" ht="15.75" customHeight="1">
      <c r="A9860" s="2"/>
      <c r="B9860" s="2"/>
      <c r="C9860" s="2"/>
      <c r="G9860" s="13"/>
      <c r="I9860" s="13"/>
      <c r="J9860" s="13"/>
      <c r="K9860" s="13"/>
      <c r="M9860" s="13"/>
      <c r="N9860" s="13"/>
    </row>
    <row r="9861" spans="1:14" ht="15.75" customHeight="1">
      <c r="A9861" s="2"/>
      <c r="B9861" s="2"/>
      <c r="C9861" s="2"/>
      <c r="G9861" s="13"/>
      <c r="I9861" s="13"/>
      <c r="J9861" s="13"/>
      <c r="K9861" s="13"/>
      <c r="M9861" s="13"/>
      <c r="N9861" s="13"/>
    </row>
    <row r="9862" spans="1:14" ht="15.75" customHeight="1">
      <c r="A9862" s="2"/>
      <c r="B9862" s="2"/>
      <c r="C9862" s="2"/>
      <c r="G9862" s="13"/>
      <c r="I9862" s="13"/>
      <c r="J9862" s="13"/>
      <c r="K9862" s="13"/>
      <c r="M9862" s="13"/>
      <c r="N9862" s="13"/>
    </row>
    <row r="9863" spans="1:14" ht="15.75" customHeight="1">
      <c r="A9863" s="2"/>
      <c r="B9863" s="2"/>
      <c r="C9863" s="2"/>
      <c r="G9863" s="13"/>
      <c r="I9863" s="13"/>
      <c r="J9863" s="13"/>
      <c r="K9863" s="13"/>
      <c r="M9863" s="13"/>
      <c r="N9863" s="13"/>
    </row>
    <row r="9864" spans="1:14" ht="15.75" customHeight="1">
      <c r="A9864" s="2"/>
      <c r="B9864" s="2"/>
      <c r="C9864" s="2"/>
      <c r="G9864" s="13"/>
      <c r="I9864" s="13"/>
      <c r="J9864" s="13"/>
      <c r="K9864" s="13"/>
      <c r="M9864" s="13"/>
      <c r="N9864" s="13"/>
    </row>
    <row r="9865" spans="1:14" ht="15.75" customHeight="1">
      <c r="A9865" s="2"/>
      <c r="B9865" s="2"/>
      <c r="C9865" s="2"/>
      <c r="G9865" s="13"/>
      <c r="I9865" s="13"/>
      <c r="J9865" s="13"/>
      <c r="K9865" s="13"/>
      <c r="M9865" s="13"/>
      <c r="N9865" s="13"/>
    </row>
    <row r="9866" spans="1:14" ht="15.75" customHeight="1">
      <c r="A9866" s="2"/>
      <c r="B9866" s="2"/>
      <c r="C9866" s="2"/>
      <c r="G9866" s="13"/>
      <c r="I9866" s="13"/>
      <c r="J9866" s="13"/>
      <c r="K9866" s="13"/>
      <c r="M9866" s="13"/>
      <c r="N9866" s="13"/>
    </row>
    <row r="9867" spans="1:14" ht="15.75" customHeight="1">
      <c r="A9867" s="2"/>
      <c r="B9867" s="2"/>
      <c r="C9867" s="2"/>
      <c r="G9867" s="13"/>
      <c r="I9867" s="13"/>
      <c r="J9867" s="13"/>
      <c r="K9867" s="13"/>
      <c r="M9867" s="13"/>
      <c r="N9867" s="13"/>
    </row>
    <row r="9868" spans="1:14" ht="15.75" customHeight="1">
      <c r="A9868" s="2"/>
      <c r="B9868" s="2"/>
      <c r="C9868" s="2"/>
      <c r="G9868" s="13"/>
      <c r="I9868" s="13"/>
      <c r="J9868" s="13"/>
      <c r="K9868" s="13"/>
      <c r="M9868" s="13"/>
      <c r="N9868" s="13"/>
    </row>
    <row r="9869" spans="1:14" ht="15.75" customHeight="1">
      <c r="A9869" s="2"/>
      <c r="B9869" s="2"/>
      <c r="C9869" s="2"/>
      <c r="G9869" s="13"/>
      <c r="I9869" s="13"/>
      <c r="J9869" s="13"/>
      <c r="K9869" s="13"/>
      <c r="M9869" s="13"/>
      <c r="N9869" s="13"/>
    </row>
    <row r="9870" spans="1:14" ht="15.75" customHeight="1">
      <c r="A9870" s="2"/>
      <c r="B9870" s="2"/>
      <c r="C9870" s="2"/>
      <c r="G9870" s="13"/>
      <c r="I9870" s="13"/>
      <c r="J9870" s="13"/>
      <c r="K9870" s="13"/>
      <c r="M9870" s="13"/>
      <c r="N9870" s="13"/>
    </row>
    <row r="9871" spans="1:14" ht="15.75" customHeight="1">
      <c r="A9871" s="2"/>
      <c r="B9871" s="2"/>
      <c r="C9871" s="2"/>
      <c r="G9871" s="13"/>
      <c r="I9871" s="13"/>
      <c r="J9871" s="13"/>
      <c r="K9871" s="13"/>
      <c r="M9871" s="13"/>
      <c r="N9871" s="13"/>
    </row>
    <row r="9872" spans="1:14" ht="15.75" customHeight="1">
      <c r="A9872" s="2"/>
      <c r="B9872" s="2"/>
      <c r="C9872" s="2"/>
      <c r="G9872" s="13"/>
      <c r="I9872" s="13"/>
      <c r="J9872" s="13"/>
      <c r="K9872" s="13"/>
      <c r="M9872" s="13"/>
      <c r="N9872" s="13"/>
    </row>
    <row r="9873" spans="1:14" ht="15.75" customHeight="1">
      <c r="A9873" s="2"/>
      <c r="B9873" s="2"/>
      <c r="C9873" s="2"/>
      <c r="G9873" s="13"/>
      <c r="I9873" s="13"/>
      <c r="J9873" s="13"/>
      <c r="K9873" s="13"/>
      <c r="M9873" s="13"/>
      <c r="N9873" s="13"/>
    </row>
    <row r="9874" spans="1:14" ht="15.75" customHeight="1">
      <c r="A9874" s="2"/>
      <c r="B9874" s="2"/>
      <c r="C9874" s="2"/>
      <c r="G9874" s="13"/>
      <c r="I9874" s="13"/>
      <c r="J9874" s="13"/>
      <c r="K9874" s="13"/>
      <c r="M9874" s="13"/>
      <c r="N9874" s="13"/>
    </row>
    <row r="9875" spans="1:14" ht="15.75" customHeight="1">
      <c r="A9875" s="2"/>
      <c r="B9875" s="2"/>
      <c r="C9875" s="2"/>
      <c r="G9875" s="13"/>
      <c r="I9875" s="13"/>
      <c r="J9875" s="13"/>
      <c r="K9875" s="13"/>
      <c r="M9875" s="13"/>
      <c r="N9875" s="13"/>
    </row>
    <row r="9876" spans="1:14" ht="15.75" customHeight="1">
      <c r="A9876" s="2"/>
      <c r="B9876" s="2"/>
      <c r="C9876" s="2"/>
      <c r="G9876" s="13"/>
      <c r="I9876" s="13"/>
      <c r="J9876" s="13"/>
      <c r="K9876" s="13"/>
      <c r="M9876" s="13"/>
      <c r="N9876" s="13"/>
    </row>
    <row r="9877" spans="1:14" ht="15.75" customHeight="1">
      <c r="A9877" s="2"/>
      <c r="B9877" s="2"/>
      <c r="C9877" s="2"/>
      <c r="G9877" s="13"/>
      <c r="I9877" s="13"/>
      <c r="J9877" s="13"/>
      <c r="K9877" s="13"/>
      <c r="M9877" s="13"/>
      <c r="N9877" s="13"/>
    </row>
    <row r="9878" spans="1:14" ht="15.75" customHeight="1">
      <c r="A9878" s="2"/>
      <c r="B9878" s="2"/>
      <c r="C9878" s="2"/>
      <c r="G9878" s="13"/>
      <c r="I9878" s="13"/>
      <c r="J9878" s="13"/>
      <c r="K9878" s="13"/>
      <c r="M9878" s="13"/>
      <c r="N9878" s="13"/>
    </row>
    <row r="9879" spans="1:14" ht="15.75" customHeight="1">
      <c r="A9879" s="2"/>
      <c r="B9879" s="2"/>
      <c r="C9879" s="2"/>
      <c r="G9879" s="13"/>
      <c r="I9879" s="13"/>
      <c r="J9879" s="13"/>
      <c r="K9879" s="13"/>
      <c r="M9879" s="13"/>
      <c r="N9879" s="13"/>
    </row>
    <row r="9880" spans="1:14" ht="15.75" customHeight="1">
      <c r="A9880" s="2"/>
      <c r="B9880" s="2"/>
      <c r="C9880" s="2"/>
      <c r="G9880" s="13"/>
      <c r="I9880" s="13"/>
      <c r="J9880" s="13"/>
      <c r="K9880" s="13"/>
      <c r="M9880" s="13"/>
      <c r="N9880" s="13"/>
    </row>
    <row r="9881" spans="1:14" ht="15.75" customHeight="1">
      <c r="A9881" s="2"/>
      <c r="B9881" s="2"/>
      <c r="C9881" s="2"/>
      <c r="G9881" s="13"/>
      <c r="I9881" s="13"/>
      <c r="J9881" s="13"/>
      <c r="K9881" s="13"/>
      <c r="M9881" s="13"/>
      <c r="N9881" s="13"/>
    </row>
    <row r="9882" spans="1:14" ht="15.75" customHeight="1">
      <c r="A9882" s="2"/>
      <c r="B9882" s="2"/>
      <c r="C9882" s="2"/>
      <c r="G9882" s="13"/>
      <c r="I9882" s="13"/>
      <c r="J9882" s="13"/>
      <c r="K9882" s="13"/>
      <c r="M9882" s="13"/>
      <c r="N9882" s="13"/>
    </row>
    <row r="9883" spans="1:14" ht="15.75" customHeight="1">
      <c r="A9883" s="2"/>
      <c r="B9883" s="2"/>
      <c r="C9883" s="2"/>
      <c r="G9883" s="13"/>
      <c r="I9883" s="13"/>
      <c r="J9883" s="13"/>
      <c r="K9883" s="13"/>
      <c r="M9883" s="13"/>
      <c r="N9883" s="13"/>
    </row>
    <row r="9884" spans="1:14" ht="15.75" customHeight="1">
      <c r="A9884" s="2"/>
      <c r="B9884" s="2"/>
      <c r="C9884" s="2"/>
      <c r="G9884" s="13"/>
      <c r="I9884" s="13"/>
      <c r="J9884" s="13"/>
      <c r="K9884" s="13"/>
      <c r="M9884" s="13"/>
      <c r="N9884" s="13"/>
    </row>
    <row r="9885" spans="1:14" ht="15.75" customHeight="1">
      <c r="A9885" s="2"/>
      <c r="B9885" s="2"/>
      <c r="C9885" s="2"/>
      <c r="G9885" s="13"/>
      <c r="I9885" s="13"/>
      <c r="J9885" s="13"/>
      <c r="K9885" s="13"/>
      <c r="M9885" s="13"/>
      <c r="N9885" s="13"/>
    </row>
    <row r="9886" spans="1:14" ht="15.75" customHeight="1">
      <c r="A9886" s="2"/>
      <c r="B9886" s="2"/>
      <c r="C9886" s="2"/>
      <c r="G9886" s="13"/>
      <c r="I9886" s="13"/>
      <c r="J9886" s="13"/>
      <c r="K9886" s="13"/>
      <c r="M9886" s="13"/>
      <c r="N9886" s="13"/>
    </row>
    <row r="9887" spans="1:14" ht="15.75" customHeight="1">
      <c r="A9887" s="2"/>
      <c r="B9887" s="2"/>
      <c r="C9887" s="2"/>
      <c r="G9887" s="13"/>
      <c r="I9887" s="13"/>
      <c r="J9887" s="13"/>
      <c r="K9887" s="13"/>
      <c r="M9887" s="13"/>
      <c r="N9887" s="13"/>
    </row>
    <row r="9888" spans="1:14" ht="15.75" customHeight="1">
      <c r="A9888" s="2"/>
      <c r="B9888" s="2"/>
      <c r="C9888" s="2"/>
      <c r="G9888" s="13"/>
      <c r="I9888" s="13"/>
      <c r="J9888" s="13"/>
      <c r="K9888" s="13"/>
      <c r="M9888" s="13"/>
      <c r="N9888" s="13"/>
    </row>
    <row r="9889" spans="1:14" ht="15.75" customHeight="1">
      <c r="A9889" s="2"/>
      <c r="B9889" s="2"/>
      <c r="C9889" s="2"/>
      <c r="G9889" s="13"/>
      <c r="I9889" s="13"/>
      <c r="J9889" s="13"/>
      <c r="K9889" s="13"/>
      <c r="M9889" s="13"/>
      <c r="N9889" s="13"/>
    </row>
    <row r="9890" spans="1:14" ht="15.75" customHeight="1">
      <c r="A9890" s="2"/>
      <c r="B9890" s="2"/>
      <c r="C9890" s="2"/>
      <c r="G9890" s="13"/>
      <c r="I9890" s="13"/>
      <c r="J9890" s="13"/>
      <c r="K9890" s="13"/>
      <c r="M9890" s="13"/>
      <c r="N9890" s="13"/>
    </row>
    <row r="9891" spans="1:14" ht="15.75" customHeight="1">
      <c r="A9891" s="2"/>
      <c r="B9891" s="2"/>
      <c r="C9891" s="2"/>
      <c r="G9891" s="13"/>
      <c r="I9891" s="13"/>
      <c r="J9891" s="13"/>
      <c r="K9891" s="13"/>
      <c r="M9891" s="13"/>
      <c r="N9891" s="13"/>
    </row>
    <row r="9892" spans="1:14" ht="15.75" customHeight="1">
      <c r="A9892" s="2"/>
      <c r="B9892" s="2"/>
      <c r="C9892" s="2"/>
      <c r="G9892" s="13"/>
      <c r="I9892" s="13"/>
      <c r="J9892" s="13"/>
      <c r="K9892" s="13"/>
      <c r="M9892" s="13"/>
      <c r="N9892" s="13"/>
    </row>
    <row r="9893" spans="1:14" ht="15.75" customHeight="1">
      <c r="A9893" s="2"/>
      <c r="B9893" s="2"/>
      <c r="C9893" s="2"/>
      <c r="G9893" s="13"/>
      <c r="I9893" s="13"/>
      <c r="J9893" s="13"/>
      <c r="K9893" s="13"/>
      <c r="M9893" s="13"/>
      <c r="N9893" s="13"/>
    </row>
    <row r="9894" spans="1:14" ht="15.75" customHeight="1">
      <c r="A9894" s="2"/>
      <c r="B9894" s="2"/>
      <c r="C9894" s="2"/>
      <c r="G9894" s="13"/>
      <c r="I9894" s="13"/>
      <c r="J9894" s="13"/>
      <c r="K9894" s="13"/>
      <c r="M9894" s="13"/>
      <c r="N9894" s="13"/>
    </row>
    <row r="9895" spans="1:14" ht="15.75" customHeight="1">
      <c r="A9895" s="2"/>
      <c r="B9895" s="2"/>
      <c r="C9895" s="2"/>
      <c r="G9895" s="13"/>
      <c r="I9895" s="13"/>
      <c r="J9895" s="13"/>
      <c r="K9895" s="13"/>
      <c r="M9895" s="13"/>
      <c r="N9895" s="13"/>
    </row>
    <row r="9896" spans="1:14" ht="15.75" customHeight="1">
      <c r="A9896" s="2"/>
      <c r="B9896" s="2"/>
      <c r="C9896" s="2"/>
      <c r="G9896" s="13"/>
      <c r="I9896" s="13"/>
      <c r="J9896" s="13"/>
      <c r="K9896" s="13"/>
      <c r="M9896" s="13"/>
      <c r="N9896" s="13"/>
    </row>
    <row r="9897" spans="1:14" ht="15.75" customHeight="1">
      <c r="A9897" s="2"/>
      <c r="B9897" s="2"/>
      <c r="C9897" s="2"/>
      <c r="G9897" s="13"/>
      <c r="I9897" s="13"/>
      <c r="J9897" s="13"/>
      <c r="K9897" s="13"/>
      <c r="M9897" s="13"/>
      <c r="N9897" s="13"/>
    </row>
    <row r="9898" spans="1:14" ht="15.75" customHeight="1">
      <c r="A9898" s="2"/>
      <c r="B9898" s="2"/>
      <c r="C9898" s="2"/>
      <c r="G9898" s="13"/>
      <c r="I9898" s="13"/>
      <c r="J9898" s="13"/>
      <c r="K9898" s="13"/>
      <c r="M9898" s="13"/>
      <c r="N9898" s="13"/>
    </row>
    <row r="9899" spans="1:14" ht="15.75" customHeight="1">
      <c r="A9899" s="2"/>
      <c r="B9899" s="2"/>
      <c r="C9899" s="2"/>
      <c r="G9899" s="13"/>
      <c r="I9899" s="13"/>
      <c r="J9899" s="13"/>
      <c r="K9899" s="13"/>
      <c r="M9899" s="13"/>
      <c r="N9899" s="13"/>
    </row>
    <row r="9900" spans="1:14" ht="15.75" customHeight="1">
      <c r="A9900" s="2"/>
      <c r="B9900" s="2"/>
      <c r="C9900" s="2"/>
      <c r="G9900" s="13"/>
      <c r="I9900" s="13"/>
      <c r="J9900" s="13"/>
      <c r="K9900" s="13"/>
      <c r="M9900" s="13"/>
      <c r="N9900" s="13"/>
    </row>
    <row r="9901" spans="1:14" ht="15.75" customHeight="1">
      <c r="A9901" s="2"/>
      <c r="B9901" s="2"/>
      <c r="C9901" s="2"/>
      <c r="G9901" s="13"/>
      <c r="I9901" s="13"/>
      <c r="J9901" s="13"/>
      <c r="K9901" s="13"/>
      <c r="M9901" s="13"/>
      <c r="N9901" s="13"/>
    </row>
    <row r="9902" spans="1:14" ht="15.75" customHeight="1">
      <c r="A9902" s="2"/>
      <c r="B9902" s="2"/>
      <c r="C9902" s="2"/>
      <c r="G9902" s="13"/>
      <c r="I9902" s="13"/>
      <c r="J9902" s="13"/>
      <c r="K9902" s="13"/>
      <c r="M9902" s="13"/>
      <c r="N9902" s="13"/>
    </row>
    <row r="9903" spans="1:14" ht="15.75" customHeight="1">
      <c r="A9903" s="2"/>
      <c r="B9903" s="2"/>
      <c r="C9903" s="2"/>
      <c r="G9903" s="13"/>
      <c r="I9903" s="13"/>
      <c r="J9903" s="13"/>
      <c r="K9903" s="13"/>
      <c r="M9903" s="13"/>
      <c r="N9903" s="13"/>
    </row>
    <row r="9904" spans="1:14" ht="15.75" customHeight="1">
      <c r="A9904" s="2"/>
      <c r="B9904" s="2"/>
      <c r="C9904" s="2"/>
      <c r="G9904" s="13"/>
      <c r="I9904" s="13"/>
      <c r="J9904" s="13"/>
      <c r="K9904" s="13"/>
      <c r="M9904" s="13"/>
      <c r="N9904" s="13"/>
    </row>
    <row r="9905" spans="1:14" ht="15.75" customHeight="1">
      <c r="A9905" s="2"/>
      <c r="B9905" s="2"/>
      <c r="C9905" s="2"/>
      <c r="G9905" s="13"/>
      <c r="I9905" s="13"/>
      <c r="J9905" s="13"/>
      <c r="K9905" s="13"/>
      <c r="M9905" s="13"/>
      <c r="N9905" s="13"/>
    </row>
    <row r="9906" spans="1:14" ht="15.75" customHeight="1">
      <c r="A9906" s="2"/>
      <c r="B9906" s="2"/>
      <c r="C9906" s="2"/>
      <c r="G9906" s="13"/>
      <c r="I9906" s="13"/>
      <c r="J9906" s="13"/>
      <c r="K9906" s="13"/>
      <c r="M9906" s="13"/>
      <c r="N9906" s="13"/>
    </row>
    <row r="9907" spans="1:14" ht="15.75" customHeight="1">
      <c r="A9907" s="2"/>
      <c r="B9907" s="2"/>
      <c r="C9907" s="2"/>
      <c r="G9907" s="13"/>
      <c r="I9907" s="13"/>
      <c r="J9907" s="13"/>
      <c r="K9907" s="13"/>
      <c r="M9907" s="13"/>
      <c r="N9907" s="13"/>
    </row>
    <row r="9908" spans="1:14" ht="15.75" customHeight="1">
      <c r="A9908" s="2"/>
      <c r="B9908" s="2"/>
      <c r="C9908" s="2"/>
      <c r="G9908" s="13"/>
      <c r="I9908" s="13"/>
      <c r="J9908" s="13"/>
      <c r="K9908" s="13"/>
      <c r="M9908" s="13"/>
      <c r="N9908" s="13"/>
    </row>
    <row r="9909" spans="1:14" ht="15.75" customHeight="1">
      <c r="A9909" s="2"/>
      <c r="B9909" s="2"/>
      <c r="C9909" s="2"/>
      <c r="G9909" s="13"/>
      <c r="I9909" s="13"/>
      <c r="J9909" s="13"/>
      <c r="K9909" s="13"/>
      <c r="M9909" s="13"/>
      <c r="N9909" s="13"/>
    </row>
    <row r="9910" spans="1:14" ht="15.75" customHeight="1">
      <c r="A9910" s="2"/>
      <c r="B9910" s="2"/>
      <c r="C9910" s="2"/>
      <c r="G9910" s="13"/>
      <c r="I9910" s="13"/>
      <c r="J9910" s="13"/>
      <c r="K9910" s="13"/>
      <c r="M9910" s="13"/>
      <c r="N9910" s="13"/>
    </row>
    <row r="9911" spans="1:14" ht="15.75" customHeight="1">
      <c r="A9911" s="2"/>
      <c r="B9911" s="2"/>
      <c r="C9911" s="2"/>
      <c r="G9911" s="13"/>
      <c r="I9911" s="13"/>
      <c r="J9911" s="13"/>
      <c r="K9911" s="13"/>
      <c r="M9911" s="13"/>
      <c r="N9911" s="13"/>
    </row>
    <row r="9912" spans="1:14" ht="15.75" customHeight="1">
      <c r="A9912" s="2"/>
      <c r="B9912" s="2"/>
      <c r="C9912" s="2"/>
      <c r="G9912" s="13"/>
      <c r="I9912" s="13"/>
      <c r="J9912" s="13"/>
      <c r="K9912" s="13"/>
      <c r="M9912" s="13"/>
      <c r="N9912" s="13"/>
    </row>
    <row r="9913" spans="1:14" ht="15.75" customHeight="1">
      <c r="A9913" s="2"/>
      <c r="B9913" s="2"/>
      <c r="C9913" s="2"/>
      <c r="G9913" s="13"/>
      <c r="I9913" s="13"/>
      <c r="J9913" s="13"/>
      <c r="K9913" s="13"/>
      <c r="M9913" s="13"/>
      <c r="N9913" s="13"/>
    </row>
    <row r="9914" spans="1:14" ht="15.75" customHeight="1">
      <c r="A9914" s="2"/>
      <c r="B9914" s="2"/>
      <c r="C9914" s="2"/>
      <c r="G9914" s="13"/>
      <c r="I9914" s="13"/>
      <c r="J9914" s="13"/>
      <c r="K9914" s="13"/>
      <c r="M9914" s="13"/>
      <c r="N9914" s="13"/>
    </row>
    <row r="9915" spans="1:14" ht="15.75" customHeight="1">
      <c r="A9915" s="2"/>
      <c r="B9915" s="2"/>
      <c r="C9915" s="2"/>
      <c r="G9915" s="13"/>
      <c r="I9915" s="13"/>
      <c r="J9915" s="13"/>
      <c r="K9915" s="13"/>
      <c r="M9915" s="13"/>
      <c r="N9915" s="13"/>
    </row>
    <row r="9916" spans="1:14" ht="15.75" customHeight="1">
      <c r="A9916" s="2"/>
      <c r="B9916" s="2"/>
      <c r="C9916" s="2"/>
      <c r="G9916" s="13"/>
      <c r="I9916" s="13"/>
      <c r="J9916" s="13"/>
      <c r="K9916" s="13"/>
      <c r="M9916" s="13"/>
      <c r="N9916" s="13"/>
    </row>
    <row r="9917" spans="1:14" ht="15.75" customHeight="1">
      <c r="A9917" s="2"/>
      <c r="B9917" s="2"/>
      <c r="C9917" s="2"/>
      <c r="G9917" s="13"/>
      <c r="I9917" s="13"/>
      <c r="J9917" s="13"/>
      <c r="K9917" s="13"/>
      <c r="M9917" s="13"/>
      <c r="N9917" s="13"/>
    </row>
    <row r="9918" spans="1:14" ht="15.75" customHeight="1">
      <c r="A9918" s="2"/>
      <c r="B9918" s="2"/>
      <c r="C9918" s="2"/>
      <c r="G9918" s="13"/>
      <c r="I9918" s="13"/>
      <c r="J9918" s="13"/>
      <c r="K9918" s="13"/>
      <c r="M9918" s="13"/>
      <c r="N9918" s="13"/>
    </row>
    <row r="9919" spans="1:14" ht="15.75" customHeight="1">
      <c r="A9919" s="2"/>
      <c r="B9919" s="2"/>
      <c r="C9919" s="2"/>
      <c r="G9919" s="13"/>
      <c r="I9919" s="13"/>
      <c r="J9919" s="13"/>
      <c r="K9919" s="13"/>
      <c r="M9919" s="13"/>
      <c r="N9919" s="13"/>
    </row>
    <row r="9920" spans="1:14" ht="15.75" customHeight="1">
      <c r="A9920" s="2"/>
      <c r="B9920" s="2"/>
      <c r="C9920" s="2"/>
      <c r="G9920" s="13"/>
      <c r="I9920" s="13"/>
      <c r="J9920" s="13"/>
      <c r="K9920" s="13"/>
      <c r="M9920" s="13"/>
      <c r="N9920" s="13"/>
    </row>
    <row r="9921" spans="1:14" ht="15.75" customHeight="1">
      <c r="A9921" s="2"/>
      <c r="B9921" s="2"/>
      <c r="C9921" s="2"/>
      <c r="G9921" s="13"/>
      <c r="I9921" s="13"/>
      <c r="J9921" s="13"/>
      <c r="K9921" s="13"/>
      <c r="M9921" s="13"/>
      <c r="N9921" s="13"/>
    </row>
    <row r="9922" spans="1:14" ht="15.75" customHeight="1">
      <c r="A9922" s="2"/>
      <c r="B9922" s="2"/>
      <c r="C9922" s="2"/>
      <c r="G9922" s="13"/>
      <c r="I9922" s="13"/>
      <c r="J9922" s="13"/>
      <c r="K9922" s="13"/>
      <c r="M9922" s="13"/>
      <c r="N9922" s="13"/>
    </row>
    <row r="9923" spans="1:14" ht="15.75" customHeight="1">
      <c r="A9923" s="2"/>
      <c r="B9923" s="2"/>
      <c r="C9923" s="2"/>
      <c r="G9923" s="13"/>
      <c r="I9923" s="13"/>
      <c r="J9923" s="13"/>
      <c r="K9923" s="13"/>
      <c r="M9923" s="13"/>
      <c r="N9923" s="13"/>
    </row>
    <row r="9924" spans="1:14" ht="15.75" customHeight="1">
      <c r="A9924" s="2"/>
      <c r="B9924" s="2"/>
      <c r="C9924" s="2"/>
      <c r="G9924" s="13"/>
      <c r="I9924" s="13"/>
      <c r="J9924" s="13"/>
      <c r="K9924" s="13"/>
      <c r="M9924" s="13"/>
      <c r="N9924" s="13"/>
    </row>
    <row r="9925" spans="1:14" ht="15.75" customHeight="1">
      <c r="A9925" s="2"/>
      <c r="B9925" s="2"/>
      <c r="C9925" s="2"/>
      <c r="G9925" s="13"/>
      <c r="I9925" s="13"/>
      <c r="J9925" s="13"/>
      <c r="K9925" s="13"/>
      <c r="M9925" s="13"/>
      <c r="N9925" s="13"/>
    </row>
    <row r="9926" spans="1:14" ht="15.75" customHeight="1">
      <c r="A9926" s="2"/>
      <c r="B9926" s="2"/>
      <c r="C9926" s="2"/>
      <c r="G9926" s="13"/>
      <c r="I9926" s="13"/>
      <c r="J9926" s="13"/>
      <c r="K9926" s="13"/>
      <c r="M9926" s="13"/>
      <c r="N9926" s="13"/>
    </row>
    <row r="9927" spans="1:14" ht="15.75" customHeight="1">
      <c r="A9927" s="2"/>
      <c r="B9927" s="2"/>
      <c r="C9927" s="2"/>
      <c r="G9927" s="13"/>
      <c r="I9927" s="13"/>
      <c r="J9927" s="13"/>
      <c r="K9927" s="13"/>
      <c r="M9927" s="13"/>
      <c r="N9927" s="13"/>
    </row>
    <row r="9928" spans="1:14" ht="15.75" customHeight="1">
      <c r="A9928" s="2"/>
      <c r="B9928" s="2"/>
      <c r="C9928" s="2"/>
      <c r="G9928" s="13"/>
      <c r="I9928" s="13"/>
      <c r="J9928" s="13"/>
      <c r="K9928" s="13"/>
      <c r="M9928" s="13"/>
      <c r="N9928" s="13"/>
    </row>
    <row r="9929" spans="1:14" ht="15.75" customHeight="1">
      <c r="A9929" s="2"/>
      <c r="B9929" s="2"/>
      <c r="C9929" s="2"/>
      <c r="G9929" s="13"/>
      <c r="I9929" s="13"/>
      <c r="J9929" s="13"/>
      <c r="K9929" s="13"/>
      <c r="M9929" s="13"/>
      <c r="N9929" s="13"/>
    </row>
    <row r="9930" spans="1:14" ht="15.75" customHeight="1">
      <c r="A9930" s="2"/>
      <c r="B9930" s="2"/>
      <c r="C9930" s="2"/>
      <c r="G9930" s="13"/>
      <c r="I9930" s="13"/>
      <c r="J9930" s="13"/>
      <c r="K9930" s="13"/>
      <c r="M9930" s="13"/>
      <c r="N9930" s="13"/>
    </row>
    <row r="9931" spans="1:14" ht="15.75" customHeight="1">
      <c r="A9931" s="2"/>
      <c r="B9931" s="2"/>
      <c r="C9931" s="2"/>
      <c r="G9931" s="13"/>
      <c r="I9931" s="13"/>
      <c r="J9931" s="13"/>
      <c r="K9931" s="13"/>
      <c r="M9931" s="13"/>
      <c r="N9931" s="13"/>
    </row>
    <row r="9932" spans="1:14" ht="15.75" customHeight="1">
      <c r="A9932" s="2"/>
      <c r="B9932" s="2"/>
      <c r="C9932" s="2"/>
      <c r="G9932" s="13"/>
      <c r="I9932" s="13"/>
      <c r="J9932" s="13"/>
      <c r="K9932" s="13"/>
      <c r="M9932" s="13"/>
      <c r="N9932" s="13"/>
    </row>
    <row r="9933" spans="1:14" ht="15.75" customHeight="1">
      <c r="A9933" s="2"/>
      <c r="B9933" s="2"/>
      <c r="C9933" s="2"/>
      <c r="G9933" s="13"/>
      <c r="I9933" s="13"/>
      <c r="J9933" s="13"/>
      <c r="K9933" s="13"/>
      <c r="M9933" s="13"/>
      <c r="N9933" s="13"/>
    </row>
    <row r="9934" spans="1:14" ht="15.75" customHeight="1">
      <c r="A9934" s="2"/>
      <c r="B9934" s="2"/>
      <c r="C9934" s="2"/>
      <c r="G9934" s="13"/>
      <c r="I9934" s="13"/>
      <c r="J9934" s="13"/>
      <c r="K9934" s="13"/>
      <c r="M9934" s="13"/>
      <c r="N9934" s="13"/>
    </row>
    <row r="9935" spans="1:14" ht="15.75" customHeight="1">
      <c r="A9935" s="2"/>
      <c r="B9935" s="2"/>
      <c r="C9935" s="2"/>
      <c r="G9935" s="13"/>
      <c r="I9935" s="13"/>
      <c r="J9935" s="13"/>
      <c r="K9935" s="13"/>
      <c r="M9935" s="13"/>
      <c r="N9935" s="13"/>
    </row>
    <row r="9936" spans="1:14" ht="15.75" customHeight="1">
      <c r="A9936" s="2"/>
      <c r="B9936" s="2"/>
      <c r="C9936" s="2"/>
      <c r="G9936" s="13"/>
      <c r="I9936" s="13"/>
      <c r="J9936" s="13"/>
      <c r="K9936" s="13"/>
      <c r="M9936" s="13"/>
      <c r="N9936" s="13"/>
    </row>
    <row r="9937" spans="1:14" ht="15.75" customHeight="1">
      <c r="A9937" s="2"/>
      <c r="B9937" s="2"/>
      <c r="C9937" s="2"/>
      <c r="G9937" s="13"/>
      <c r="I9937" s="13"/>
      <c r="J9937" s="13"/>
      <c r="K9937" s="13"/>
      <c r="M9937" s="13"/>
      <c r="N9937" s="13"/>
    </row>
    <row r="9938" spans="1:14" ht="15.75" customHeight="1">
      <c r="A9938" s="2"/>
      <c r="B9938" s="2"/>
      <c r="C9938" s="2"/>
      <c r="G9938" s="13"/>
      <c r="I9938" s="13"/>
      <c r="J9938" s="13"/>
      <c r="K9938" s="13"/>
      <c r="M9938" s="13"/>
      <c r="N9938" s="13"/>
    </row>
    <row r="9939" spans="1:14" ht="15.75" customHeight="1">
      <c r="A9939" s="2"/>
      <c r="B9939" s="2"/>
      <c r="C9939" s="2"/>
      <c r="G9939" s="13"/>
      <c r="I9939" s="13"/>
      <c r="J9939" s="13"/>
      <c r="K9939" s="13"/>
      <c r="M9939" s="13"/>
      <c r="N9939" s="13"/>
    </row>
    <row r="9940" spans="1:14" ht="15.75" customHeight="1">
      <c r="A9940" s="2"/>
      <c r="B9940" s="2"/>
      <c r="C9940" s="2"/>
      <c r="G9940" s="13"/>
      <c r="I9940" s="13"/>
      <c r="J9940" s="13"/>
      <c r="K9940" s="13"/>
      <c r="M9940" s="13"/>
      <c r="N9940" s="13"/>
    </row>
    <row r="9941" spans="1:14" ht="15.75" customHeight="1">
      <c r="A9941" s="2"/>
      <c r="B9941" s="2"/>
      <c r="C9941" s="2"/>
      <c r="G9941" s="13"/>
      <c r="I9941" s="13"/>
      <c r="J9941" s="13"/>
      <c r="K9941" s="13"/>
      <c r="M9941" s="13"/>
      <c r="N9941" s="13"/>
    </row>
    <row r="9942" spans="1:14" ht="15.75" customHeight="1">
      <c r="A9942" s="2"/>
      <c r="B9942" s="2"/>
      <c r="C9942" s="2"/>
      <c r="G9942" s="13"/>
      <c r="I9942" s="13"/>
      <c r="J9942" s="13"/>
      <c r="K9942" s="13"/>
      <c r="M9942" s="13"/>
      <c r="N9942" s="13"/>
    </row>
    <row r="9943" spans="1:14" ht="15.75" customHeight="1">
      <c r="A9943" s="2"/>
      <c r="B9943" s="2"/>
      <c r="C9943" s="2"/>
      <c r="G9943" s="13"/>
      <c r="I9943" s="13"/>
      <c r="J9943" s="13"/>
      <c r="K9943" s="13"/>
      <c r="M9943" s="13"/>
      <c r="N9943" s="13"/>
    </row>
    <row r="9944" spans="1:14" ht="15.75" customHeight="1">
      <c r="A9944" s="2"/>
      <c r="B9944" s="2"/>
      <c r="C9944" s="2"/>
      <c r="G9944" s="13"/>
      <c r="I9944" s="13"/>
      <c r="J9944" s="13"/>
      <c r="K9944" s="13"/>
      <c r="M9944" s="13"/>
      <c r="N9944" s="13"/>
    </row>
    <row r="9945" spans="1:14" ht="15.75" customHeight="1">
      <c r="A9945" s="2"/>
      <c r="B9945" s="2"/>
      <c r="C9945" s="2"/>
      <c r="G9945" s="13"/>
      <c r="I9945" s="13"/>
      <c r="J9945" s="13"/>
      <c r="K9945" s="13"/>
      <c r="M9945" s="13"/>
      <c r="N9945" s="13"/>
    </row>
    <row r="9946" spans="1:14" ht="15.75" customHeight="1">
      <c r="A9946" s="2"/>
      <c r="B9946" s="2"/>
      <c r="C9946" s="2"/>
      <c r="G9946" s="13"/>
      <c r="I9946" s="13"/>
      <c r="J9946" s="13"/>
      <c r="K9946" s="13"/>
      <c r="M9946" s="13"/>
      <c r="N9946" s="13"/>
    </row>
    <row r="9947" spans="1:14" ht="15.75" customHeight="1">
      <c r="A9947" s="2"/>
      <c r="B9947" s="2"/>
      <c r="C9947" s="2"/>
      <c r="G9947" s="13"/>
      <c r="I9947" s="13"/>
      <c r="J9947" s="13"/>
      <c r="K9947" s="13"/>
      <c r="M9947" s="13"/>
      <c r="N9947" s="13"/>
    </row>
    <row r="9948" spans="1:14" ht="15.75" customHeight="1">
      <c r="A9948" s="2"/>
      <c r="B9948" s="2"/>
      <c r="C9948" s="2"/>
      <c r="G9948" s="13"/>
      <c r="I9948" s="13"/>
      <c r="J9948" s="13"/>
      <c r="K9948" s="13"/>
      <c r="M9948" s="13"/>
      <c r="N9948" s="13"/>
    </row>
    <row r="9949" spans="1:14" ht="15.75" customHeight="1">
      <c r="A9949" s="2"/>
      <c r="B9949" s="2"/>
      <c r="C9949" s="2"/>
      <c r="G9949" s="13"/>
      <c r="I9949" s="13"/>
      <c r="J9949" s="13"/>
      <c r="K9949" s="13"/>
      <c r="M9949" s="13"/>
      <c r="N9949" s="13"/>
    </row>
    <row r="9950" spans="1:14" ht="15.75" customHeight="1">
      <c r="A9950" s="2"/>
      <c r="B9950" s="2"/>
      <c r="C9950" s="2"/>
      <c r="G9950" s="13"/>
      <c r="I9950" s="13"/>
      <c r="J9950" s="13"/>
      <c r="K9950" s="13"/>
      <c r="M9950" s="13"/>
      <c r="N9950" s="13"/>
    </row>
    <row r="9951" spans="1:14" ht="15.75" customHeight="1">
      <c r="A9951" s="2"/>
      <c r="B9951" s="2"/>
      <c r="C9951" s="2"/>
      <c r="G9951" s="13"/>
      <c r="I9951" s="13"/>
      <c r="J9951" s="13"/>
      <c r="K9951" s="13"/>
      <c r="M9951" s="13"/>
      <c r="N9951" s="13"/>
    </row>
    <row r="9952" spans="1:14" ht="15.75" customHeight="1">
      <c r="A9952" s="2"/>
      <c r="B9952" s="2"/>
      <c r="C9952" s="2"/>
      <c r="G9952" s="13"/>
      <c r="I9952" s="13"/>
      <c r="J9952" s="13"/>
      <c r="K9952" s="13"/>
      <c r="M9952" s="13"/>
      <c r="N9952" s="13"/>
    </row>
    <row r="9953" spans="1:14" ht="15.75" customHeight="1">
      <c r="A9953" s="2"/>
      <c r="B9953" s="2"/>
      <c r="C9953" s="2"/>
      <c r="G9953" s="13"/>
      <c r="I9953" s="13"/>
      <c r="J9953" s="13"/>
      <c r="K9953" s="13"/>
      <c r="M9953" s="13"/>
      <c r="N9953" s="13"/>
    </row>
    <row r="9954" spans="1:14" ht="15.75" customHeight="1">
      <c r="A9954" s="2"/>
      <c r="B9954" s="2"/>
      <c r="C9954" s="2"/>
      <c r="G9954" s="13"/>
      <c r="I9954" s="13"/>
      <c r="J9954" s="13"/>
      <c r="K9954" s="13"/>
      <c r="M9954" s="13"/>
      <c r="N9954" s="13"/>
    </row>
    <row r="9955" spans="1:14" ht="15.75" customHeight="1">
      <c r="A9955" s="2"/>
      <c r="B9955" s="2"/>
      <c r="C9955" s="2"/>
      <c r="G9955" s="13"/>
      <c r="I9955" s="13"/>
      <c r="J9955" s="13"/>
      <c r="K9955" s="13"/>
      <c r="M9955" s="13"/>
      <c r="N9955" s="13"/>
    </row>
    <row r="9956" spans="1:14" ht="15.75" customHeight="1">
      <c r="A9956" s="2"/>
      <c r="B9956" s="2"/>
      <c r="C9956" s="2"/>
      <c r="G9956" s="13"/>
      <c r="I9956" s="13"/>
      <c r="J9956" s="13"/>
      <c r="K9956" s="13"/>
      <c r="M9956" s="13"/>
      <c r="N9956" s="13"/>
    </row>
    <row r="9957" spans="1:14" ht="15.75" customHeight="1">
      <c r="A9957" s="2"/>
      <c r="B9957" s="2"/>
      <c r="C9957" s="2"/>
      <c r="G9957" s="13"/>
      <c r="I9957" s="13"/>
      <c r="J9957" s="13"/>
      <c r="K9957" s="13"/>
      <c r="M9957" s="13"/>
      <c r="N9957" s="13"/>
    </row>
    <row r="9958" spans="1:14" ht="15.75" customHeight="1">
      <c r="A9958" s="2"/>
      <c r="B9958" s="2"/>
      <c r="C9958" s="2"/>
      <c r="G9958" s="13"/>
      <c r="I9958" s="13"/>
      <c r="J9958" s="13"/>
      <c r="K9958" s="13"/>
      <c r="M9958" s="13"/>
      <c r="N9958" s="13"/>
    </row>
    <row r="9959" spans="1:14" ht="15.75" customHeight="1">
      <c r="A9959" s="2"/>
      <c r="B9959" s="2"/>
      <c r="C9959" s="2"/>
      <c r="G9959" s="13"/>
      <c r="I9959" s="13"/>
      <c r="J9959" s="13"/>
      <c r="K9959" s="13"/>
      <c r="M9959" s="13"/>
      <c r="N9959" s="13"/>
    </row>
    <row r="9960" spans="1:14" ht="15.75" customHeight="1">
      <c r="A9960" s="2"/>
      <c r="B9960" s="2"/>
      <c r="C9960" s="2"/>
      <c r="G9960" s="13"/>
      <c r="I9960" s="13"/>
      <c r="J9960" s="13"/>
      <c r="K9960" s="13"/>
      <c r="M9960" s="13"/>
      <c r="N9960" s="13"/>
    </row>
    <row r="9961" spans="1:14" ht="15.75" customHeight="1">
      <c r="A9961" s="2"/>
      <c r="B9961" s="2"/>
      <c r="C9961" s="2"/>
      <c r="G9961" s="13"/>
      <c r="I9961" s="13"/>
      <c r="J9961" s="13"/>
      <c r="K9961" s="13"/>
      <c r="M9961" s="13"/>
      <c r="N9961" s="13"/>
    </row>
    <row r="9962" spans="1:14" ht="15.75" customHeight="1">
      <c r="A9962" s="2"/>
      <c r="B9962" s="2"/>
      <c r="C9962" s="2"/>
      <c r="G9962" s="13"/>
      <c r="I9962" s="13"/>
      <c r="J9962" s="13"/>
      <c r="K9962" s="13"/>
      <c r="M9962" s="13"/>
      <c r="N9962" s="13"/>
    </row>
    <row r="9963" spans="1:14" ht="15.75" customHeight="1">
      <c r="A9963" s="2"/>
      <c r="B9963" s="2"/>
      <c r="C9963" s="2"/>
      <c r="G9963" s="13"/>
      <c r="I9963" s="13"/>
      <c r="J9963" s="13"/>
      <c r="K9963" s="13"/>
      <c r="M9963" s="13"/>
      <c r="N9963" s="13"/>
    </row>
    <row r="9964" spans="1:14" ht="15.75" customHeight="1">
      <c r="A9964" s="2"/>
      <c r="B9964" s="2"/>
      <c r="C9964" s="2"/>
      <c r="G9964" s="13"/>
      <c r="I9964" s="13"/>
      <c r="J9964" s="13"/>
      <c r="K9964" s="13"/>
      <c r="M9964" s="13"/>
      <c r="N9964" s="13"/>
    </row>
    <row r="9965" spans="1:14" ht="15.75" customHeight="1">
      <c r="A9965" s="2"/>
      <c r="B9965" s="2"/>
      <c r="C9965" s="2"/>
      <c r="G9965" s="13"/>
      <c r="I9965" s="13"/>
      <c r="J9965" s="13"/>
      <c r="K9965" s="13"/>
      <c r="M9965" s="13"/>
      <c r="N9965" s="13"/>
    </row>
    <row r="9966" spans="1:14" ht="15.75" customHeight="1">
      <c r="A9966" s="2"/>
      <c r="B9966" s="2"/>
      <c r="C9966" s="2"/>
      <c r="G9966" s="13"/>
      <c r="I9966" s="13"/>
      <c r="J9966" s="13"/>
      <c r="K9966" s="13"/>
      <c r="M9966" s="13"/>
      <c r="N9966" s="13"/>
    </row>
    <row r="9967" spans="1:14" ht="15.75" customHeight="1">
      <c r="A9967" s="2"/>
      <c r="B9967" s="2"/>
      <c r="C9967" s="2"/>
      <c r="G9967" s="13"/>
      <c r="I9967" s="13"/>
      <c r="J9967" s="13"/>
      <c r="K9967" s="13"/>
      <c r="M9967" s="13"/>
      <c r="N9967" s="13"/>
    </row>
    <row r="9968" spans="1:14" ht="15.75" customHeight="1">
      <c r="A9968" s="2"/>
      <c r="B9968" s="2"/>
      <c r="C9968" s="2"/>
      <c r="G9968" s="13"/>
      <c r="I9968" s="13"/>
      <c r="J9968" s="13"/>
      <c r="K9968" s="13"/>
      <c r="M9968" s="13"/>
      <c r="N9968" s="13"/>
    </row>
    <row r="9969" spans="1:14" ht="15.75" customHeight="1">
      <c r="A9969" s="2"/>
      <c r="B9969" s="2"/>
      <c r="C9969" s="2"/>
      <c r="G9969" s="13"/>
      <c r="I9969" s="13"/>
      <c r="J9969" s="13"/>
      <c r="K9969" s="13"/>
      <c r="M9969" s="13"/>
      <c r="N9969" s="13"/>
    </row>
    <row r="9970" spans="1:14" ht="15.75" customHeight="1">
      <c r="A9970" s="2"/>
      <c r="B9970" s="2"/>
      <c r="C9970" s="2"/>
      <c r="G9970" s="13"/>
      <c r="I9970" s="13"/>
      <c r="J9970" s="13"/>
      <c r="K9970" s="13"/>
      <c r="M9970" s="13"/>
      <c r="N9970" s="13"/>
    </row>
    <row r="9971" spans="1:14" ht="15.75" customHeight="1">
      <c r="A9971" s="2"/>
      <c r="B9971" s="2"/>
      <c r="C9971" s="2"/>
      <c r="G9971" s="13"/>
      <c r="I9971" s="13"/>
      <c r="J9971" s="13"/>
      <c r="K9971" s="13"/>
      <c r="M9971" s="13"/>
      <c r="N9971" s="13"/>
    </row>
    <row r="9972" spans="1:14" ht="15.75" customHeight="1">
      <c r="A9972" s="2"/>
      <c r="B9972" s="2"/>
      <c r="C9972" s="2"/>
      <c r="G9972" s="13"/>
      <c r="I9972" s="13"/>
      <c r="J9972" s="13"/>
      <c r="K9972" s="13"/>
      <c r="M9972" s="13"/>
      <c r="N9972" s="13"/>
    </row>
    <row r="9973" spans="1:14" ht="15.75" customHeight="1">
      <c r="A9973" s="2"/>
      <c r="B9973" s="2"/>
      <c r="C9973" s="2"/>
      <c r="G9973" s="13"/>
      <c r="I9973" s="13"/>
      <c r="J9973" s="13"/>
      <c r="K9973" s="13"/>
      <c r="M9973" s="13"/>
      <c r="N9973" s="13"/>
    </row>
    <row r="9974" spans="1:14" ht="15.75" customHeight="1">
      <c r="A9974" s="2"/>
      <c r="B9974" s="2"/>
      <c r="C9974" s="2"/>
      <c r="G9974" s="13"/>
      <c r="I9974" s="13"/>
      <c r="J9974" s="13"/>
      <c r="K9974" s="13"/>
      <c r="M9974" s="13"/>
      <c r="N9974" s="13"/>
    </row>
    <row r="9975" spans="1:14" ht="15.75" customHeight="1">
      <c r="A9975" s="2"/>
      <c r="B9975" s="2"/>
      <c r="C9975" s="2"/>
      <c r="G9975" s="13"/>
      <c r="I9975" s="13"/>
      <c r="J9975" s="13"/>
      <c r="K9975" s="13"/>
      <c r="M9975" s="13"/>
      <c r="N9975" s="13"/>
    </row>
    <row r="9976" spans="1:14" ht="15.75" customHeight="1">
      <c r="A9976" s="2"/>
      <c r="B9976" s="2"/>
      <c r="C9976" s="2"/>
      <c r="G9976" s="13"/>
      <c r="I9976" s="13"/>
      <c r="J9976" s="13"/>
      <c r="K9976" s="13"/>
      <c r="M9976" s="13"/>
      <c r="N9976" s="13"/>
    </row>
    <row r="9977" spans="1:14" ht="15.75" customHeight="1">
      <c r="A9977" s="2"/>
      <c r="B9977" s="2"/>
      <c r="C9977" s="2"/>
      <c r="G9977" s="13"/>
      <c r="I9977" s="13"/>
      <c r="J9977" s="13"/>
      <c r="K9977" s="13"/>
      <c r="M9977" s="13"/>
      <c r="N9977" s="13"/>
    </row>
    <row r="9978" spans="1:14" ht="15.75" customHeight="1">
      <c r="A9978" s="2"/>
      <c r="B9978" s="2"/>
      <c r="C9978" s="2"/>
      <c r="G9978" s="13"/>
      <c r="I9978" s="13"/>
      <c r="J9978" s="13"/>
      <c r="K9978" s="13"/>
      <c r="M9978" s="13"/>
      <c r="N9978" s="13"/>
    </row>
    <row r="9979" spans="1:14" ht="15.75" customHeight="1">
      <c r="A9979" s="2"/>
      <c r="B9979" s="2"/>
      <c r="C9979" s="2"/>
      <c r="G9979" s="13"/>
      <c r="I9979" s="13"/>
      <c r="J9979" s="13"/>
      <c r="K9979" s="13"/>
      <c r="M9979" s="13"/>
      <c r="N9979" s="13"/>
    </row>
    <row r="9980" spans="1:14" ht="15.75" customHeight="1">
      <c r="A9980" s="2"/>
      <c r="B9980" s="2"/>
      <c r="C9980" s="2"/>
      <c r="G9980" s="13"/>
      <c r="I9980" s="13"/>
      <c r="J9980" s="13"/>
      <c r="K9980" s="13"/>
      <c r="M9980" s="13"/>
      <c r="N9980" s="13"/>
    </row>
    <row r="9981" spans="1:14" ht="15.75" customHeight="1">
      <c r="A9981" s="2"/>
      <c r="B9981" s="2"/>
      <c r="C9981" s="2"/>
      <c r="G9981" s="13"/>
      <c r="I9981" s="13"/>
      <c r="J9981" s="13"/>
      <c r="K9981" s="13"/>
      <c r="M9981" s="13"/>
      <c r="N9981" s="13"/>
    </row>
    <row r="9982" spans="1:14" ht="15.75" customHeight="1">
      <c r="A9982" s="2"/>
      <c r="B9982" s="2"/>
      <c r="C9982" s="2"/>
      <c r="G9982" s="13"/>
      <c r="I9982" s="13"/>
      <c r="J9982" s="13"/>
      <c r="K9982" s="13"/>
      <c r="M9982" s="13"/>
      <c r="N9982" s="13"/>
    </row>
    <row r="9983" spans="1:14" ht="15.75" customHeight="1">
      <c r="A9983" s="2"/>
      <c r="B9983" s="2"/>
      <c r="C9983" s="2"/>
      <c r="G9983" s="13"/>
      <c r="I9983" s="13"/>
      <c r="J9983" s="13"/>
      <c r="K9983" s="13"/>
      <c r="M9983" s="13"/>
      <c r="N9983" s="13"/>
    </row>
    <row r="9984" spans="1:14" ht="15.75" customHeight="1">
      <c r="A9984" s="2"/>
      <c r="B9984" s="2"/>
      <c r="C9984" s="2"/>
      <c r="G9984" s="13"/>
      <c r="I9984" s="13"/>
      <c r="J9984" s="13"/>
      <c r="K9984" s="13"/>
      <c r="M9984" s="13"/>
      <c r="N9984" s="13"/>
    </row>
    <row r="9985" spans="1:14" ht="15.75" customHeight="1">
      <c r="A9985" s="2"/>
      <c r="B9985" s="2"/>
      <c r="C9985" s="2"/>
      <c r="G9985" s="13"/>
      <c r="I9985" s="13"/>
      <c r="J9985" s="13"/>
      <c r="K9985" s="13"/>
      <c r="M9985" s="13"/>
      <c r="N9985" s="13"/>
    </row>
    <row r="9986" spans="1:14" ht="15.75" customHeight="1">
      <c r="A9986" s="2"/>
      <c r="B9986" s="2"/>
      <c r="C9986" s="2"/>
      <c r="G9986" s="13"/>
      <c r="I9986" s="13"/>
      <c r="J9986" s="13"/>
      <c r="K9986" s="13"/>
      <c r="M9986" s="13"/>
      <c r="N9986" s="13"/>
    </row>
    <row r="9987" spans="1:14" ht="15.75" customHeight="1">
      <c r="A9987" s="2"/>
      <c r="B9987" s="2"/>
      <c r="C9987" s="2"/>
      <c r="G9987" s="13"/>
      <c r="I9987" s="13"/>
      <c r="J9987" s="13"/>
      <c r="K9987" s="13"/>
      <c r="M9987" s="13"/>
      <c r="N9987" s="13"/>
    </row>
    <row r="9988" spans="1:14" ht="15.75" customHeight="1">
      <c r="A9988" s="2"/>
      <c r="B9988" s="2"/>
      <c r="C9988" s="2"/>
      <c r="G9988" s="13"/>
      <c r="I9988" s="13"/>
      <c r="J9988" s="13"/>
      <c r="K9988" s="13"/>
      <c r="M9988" s="13"/>
      <c r="N9988" s="13"/>
    </row>
    <row r="9989" spans="1:14" ht="15.75" customHeight="1">
      <c r="A9989" s="2"/>
      <c r="B9989" s="2"/>
      <c r="C9989" s="2"/>
      <c r="G9989" s="13"/>
      <c r="I9989" s="13"/>
      <c r="J9989" s="13"/>
      <c r="K9989" s="13"/>
      <c r="M9989" s="13"/>
      <c r="N9989" s="13"/>
    </row>
    <row r="9990" spans="1:14" ht="15.75" customHeight="1">
      <c r="A9990" s="2"/>
      <c r="B9990" s="2"/>
      <c r="C9990" s="2"/>
      <c r="G9990" s="13"/>
      <c r="I9990" s="13"/>
      <c r="J9990" s="13"/>
      <c r="K9990" s="13"/>
      <c r="M9990" s="13"/>
      <c r="N9990" s="13"/>
    </row>
    <row r="9991" spans="1:14" ht="15.75" customHeight="1">
      <c r="A9991" s="2"/>
      <c r="B9991" s="2"/>
      <c r="C9991" s="2"/>
      <c r="G9991" s="13"/>
      <c r="I9991" s="13"/>
      <c r="J9991" s="13"/>
      <c r="K9991" s="13"/>
      <c r="M9991" s="13"/>
      <c r="N9991" s="13"/>
    </row>
    <row r="9992" spans="1:14" ht="15.75" customHeight="1">
      <c r="A9992" s="2"/>
      <c r="B9992" s="2"/>
      <c r="C9992" s="2"/>
      <c r="G9992" s="13"/>
      <c r="I9992" s="13"/>
      <c r="J9992" s="13"/>
      <c r="K9992" s="13"/>
      <c r="M9992" s="13"/>
      <c r="N9992" s="13"/>
    </row>
    <row r="9993" spans="1:14" ht="15.75" customHeight="1">
      <c r="A9993" s="2"/>
      <c r="B9993" s="2"/>
      <c r="C9993" s="2"/>
      <c r="G9993" s="13"/>
      <c r="I9993" s="13"/>
      <c r="J9993" s="13"/>
      <c r="K9993" s="13"/>
      <c r="M9993" s="13"/>
      <c r="N9993" s="13"/>
    </row>
    <row r="9994" spans="1:14" ht="15.75" customHeight="1">
      <c r="A9994" s="2"/>
      <c r="B9994" s="2"/>
      <c r="C9994" s="2"/>
      <c r="G9994" s="13"/>
      <c r="I9994" s="13"/>
      <c r="J9994" s="13"/>
      <c r="K9994" s="13"/>
      <c r="M9994" s="13"/>
      <c r="N9994" s="13"/>
    </row>
    <row r="9995" spans="1:14" ht="15.75" customHeight="1">
      <c r="A9995" s="2"/>
      <c r="B9995" s="2"/>
      <c r="C9995" s="2"/>
      <c r="G9995" s="13"/>
      <c r="I9995" s="13"/>
      <c r="J9995" s="13"/>
      <c r="K9995" s="13"/>
      <c r="M9995" s="13"/>
      <c r="N9995" s="13"/>
    </row>
    <row r="9996" spans="1:14" ht="15.75" customHeight="1">
      <c r="A9996" s="2"/>
      <c r="B9996" s="2"/>
      <c r="C9996" s="2"/>
      <c r="G9996" s="13"/>
      <c r="I9996" s="13"/>
      <c r="J9996" s="13"/>
      <c r="K9996" s="13"/>
      <c r="M9996" s="13"/>
      <c r="N9996" s="13"/>
    </row>
    <row r="9997" spans="1:14" ht="15.75" customHeight="1">
      <c r="A9997" s="2"/>
      <c r="B9997" s="2"/>
      <c r="C9997" s="2"/>
      <c r="G9997" s="13"/>
      <c r="I9997" s="13"/>
      <c r="J9997" s="13"/>
      <c r="K9997" s="13"/>
      <c r="M9997" s="13"/>
      <c r="N9997" s="13"/>
    </row>
    <row r="9998" spans="1:14" ht="15.75" customHeight="1">
      <c r="A9998" s="2"/>
      <c r="B9998" s="2"/>
      <c r="C9998" s="2"/>
      <c r="G9998" s="13"/>
      <c r="I9998" s="13"/>
      <c r="J9998" s="13"/>
      <c r="K9998" s="13"/>
      <c r="M9998" s="13"/>
      <c r="N9998" s="13"/>
    </row>
    <row r="9999" spans="1:14" ht="15.75" customHeight="1">
      <c r="A9999" s="2"/>
      <c r="B9999" s="2"/>
      <c r="C9999" s="2"/>
      <c r="G9999" s="13"/>
      <c r="I9999" s="13"/>
      <c r="J9999" s="13"/>
      <c r="K9999" s="13"/>
      <c r="M9999" s="13"/>
      <c r="N9999" s="13"/>
    </row>
    <row r="10000" spans="1:14" ht="15.75" customHeight="1">
      <c r="A10000" s="2"/>
      <c r="B10000" s="2"/>
      <c r="C10000" s="2"/>
      <c r="G10000" s="13"/>
      <c r="I10000" s="13"/>
      <c r="J10000" s="13"/>
      <c r="K10000" s="13"/>
      <c r="M10000" s="13"/>
      <c r="N10000" s="13"/>
    </row>
    <row r="10001" spans="1:14" ht="15.75" customHeight="1">
      <c r="A10001" s="2"/>
      <c r="B10001" s="2"/>
      <c r="C10001" s="2"/>
      <c r="G10001" s="13"/>
      <c r="I10001" s="13"/>
      <c r="J10001" s="13"/>
      <c r="K10001" s="13"/>
      <c r="M10001" s="13"/>
      <c r="N10001" s="13"/>
    </row>
    <row r="10002" spans="1:14" ht="15.75" customHeight="1">
      <c r="A10002" s="2"/>
      <c r="B10002" s="2"/>
      <c r="C10002" s="2"/>
      <c r="G10002" s="13"/>
      <c r="I10002" s="13"/>
      <c r="J10002" s="13"/>
      <c r="K10002" s="13"/>
      <c r="M10002" s="13"/>
      <c r="N10002" s="13"/>
    </row>
    <row r="10003" spans="1:14" ht="15.75" customHeight="1">
      <c r="A10003" s="2"/>
      <c r="B10003" s="2"/>
      <c r="C10003" s="2"/>
      <c r="G10003" s="13"/>
      <c r="I10003" s="13"/>
      <c r="J10003" s="13"/>
      <c r="K10003" s="13"/>
      <c r="M10003" s="13"/>
      <c r="N10003" s="13"/>
    </row>
    <row r="10004" spans="1:14" ht="15.75" customHeight="1">
      <c r="A10004" s="2"/>
      <c r="B10004" s="2"/>
      <c r="C10004" s="2"/>
      <c r="G10004" s="13"/>
      <c r="I10004" s="13"/>
      <c r="J10004" s="13"/>
      <c r="K10004" s="13"/>
      <c r="M10004" s="13"/>
      <c r="N10004" s="13"/>
    </row>
    <row r="10005" spans="1:14" ht="15.75" customHeight="1">
      <c r="A10005" s="2"/>
      <c r="B10005" s="2"/>
      <c r="C10005" s="2"/>
      <c r="G10005" s="13"/>
      <c r="I10005" s="13"/>
      <c r="J10005" s="13"/>
      <c r="K10005" s="13"/>
      <c r="M10005" s="13"/>
      <c r="N10005" s="13"/>
    </row>
    <row r="10006" spans="1:14" ht="15.75" customHeight="1">
      <c r="A10006" s="2"/>
      <c r="B10006" s="2"/>
      <c r="C10006" s="2"/>
      <c r="G10006" s="13"/>
      <c r="I10006" s="13"/>
      <c r="J10006" s="13"/>
      <c r="K10006" s="13"/>
      <c r="M10006" s="13"/>
      <c r="N10006" s="13"/>
    </row>
    <row r="10007" spans="1:14" ht="15.75" customHeight="1">
      <c r="A10007" s="2"/>
      <c r="B10007" s="2"/>
      <c r="C10007" s="2"/>
      <c r="G10007" s="13"/>
      <c r="I10007" s="13"/>
      <c r="J10007" s="13"/>
      <c r="K10007" s="13"/>
      <c r="M10007" s="13"/>
      <c r="N10007" s="13"/>
    </row>
    <row r="10008" spans="1:14" ht="15.75" customHeight="1">
      <c r="A10008" s="2"/>
      <c r="B10008" s="2"/>
      <c r="C10008" s="2"/>
      <c r="G10008" s="13"/>
      <c r="I10008" s="13"/>
      <c r="J10008" s="13"/>
      <c r="K10008" s="13"/>
      <c r="M10008" s="13"/>
      <c r="N10008" s="13"/>
    </row>
    <row r="10009" spans="1:14" ht="15.75" customHeight="1">
      <c r="A10009" s="2"/>
      <c r="B10009" s="2"/>
      <c r="C10009" s="2"/>
      <c r="G10009" s="13"/>
      <c r="I10009" s="13"/>
      <c r="J10009" s="13"/>
      <c r="K10009" s="13"/>
      <c r="M10009" s="13"/>
      <c r="N10009" s="13"/>
    </row>
    <row r="10010" spans="1:14" ht="15.75" customHeight="1">
      <c r="A10010" s="2"/>
      <c r="B10010" s="2"/>
      <c r="C10010" s="2"/>
      <c r="G10010" s="13"/>
      <c r="I10010" s="13"/>
      <c r="J10010" s="13"/>
      <c r="K10010" s="13"/>
      <c r="M10010" s="13"/>
      <c r="N10010" s="13"/>
    </row>
    <row r="10011" spans="1:14" ht="15.75" customHeight="1">
      <c r="A10011" s="2"/>
      <c r="B10011" s="2"/>
      <c r="C10011" s="2"/>
      <c r="G10011" s="13"/>
      <c r="I10011" s="13"/>
      <c r="J10011" s="13"/>
      <c r="K10011" s="13"/>
      <c r="M10011" s="13"/>
      <c r="N10011" s="13"/>
    </row>
    <row r="10012" spans="1:14" ht="15.75" customHeight="1">
      <c r="A10012" s="2"/>
      <c r="B10012" s="2"/>
      <c r="C10012" s="2"/>
      <c r="G10012" s="13"/>
      <c r="I10012" s="13"/>
      <c r="J10012" s="13"/>
      <c r="K10012" s="13"/>
      <c r="M10012" s="13"/>
      <c r="N10012" s="13"/>
    </row>
    <row r="10013" spans="1:14" ht="15.75" customHeight="1">
      <c r="A10013" s="2"/>
      <c r="B10013" s="2"/>
      <c r="C10013" s="2"/>
      <c r="G10013" s="13"/>
      <c r="I10013" s="13"/>
      <c r="J10013" s="13"/>
      <c r="K10013" s="13"/>
      <c r="M10013" s="13"/>
      <c r="N10013" s="13"/>
    </row>
    <row r="10014" spans="1:14" ht="15.75" customHeight="1">
      <c r="A10014" s="2"/>
      <c r="B10014" s="2"/>
      <c r="C10014" s="2"/>
      <c r="G10014" s="13"/>
      <c r="I10014" s="13"/>
      <c r="J10014" s="13"/>
      <c r="K10014" s="13"/>
      <c r="M10014" s="13"/>
      <c r="N10014" s="13"/>
    </row>
    <row r="10015" spans="1:14" ht="15.75" customHeight="1">
      <c r="A10015" s="2"/>
      <c r="B10015" s="2"/>
      <c r="C10015" s="2"/>
      <c r="G10015" s="13"/>
      <c r="I10015" s="13"/>
      <c r="J10015" s="13"/>
      <c r="K10015" s="13"/>
      <c r="M10015" s="13"/>
      <c r="N10015" s="13"/>
    </row>
    <row r="10016" spans="1:14" ht="15.75" customHeight="1">
      <c r="A10016" s="2"/>
      <c r="B10016" s="2"/>
      <c r="C10016" s="2"/>
      <c r="G10016" s="13"/>
      <c r="I10016" s="13"/>
      <c r="J10016" s="13"/>
      <c r="K10016" s="13"/>
      <c r="M10016" s="13"/>
      <c r="N10016" s="13"/>
    </row>
    <row r="10017" spans="1:14" ht="15.75" customHeight="1">
      <c r="A10017" s="2"/>
      <c r="B10017" s="2"/>
      <c r="C10017" s="2"/>
      <c r="G10017" s="13"/>
      <c r="I10017" s="13"/>
      <c r="J10017" s="13"/>
      <c r="K10017" s="13"/>
      <c r="M10017" s="13"/>
      <c r="N10017" s="13"/>
    </row>
    <row r="10018" spans="1:14" ht="15.75" customHeight="1">
      <c r="A10018" s="2"/>
      <c r="B10018" s="2"/>
      <c r="C10018" s="2"/>
      <c r="G10018" s="13"/>
      <c r="I10018" s="13"/>
      <c r="J10018" s="13"/>
      <c r="K10018" s="13"/>
      <c r="M10018" s="13"/>
      <c r="N10018" s="13"/>
    </row>
    <row r="10019" spans="1:14" ht="15.75" customHeight="1">
      <c r="A10019" s="2"/>
      <c r="B10019" s="2"/>
      <c r="C10019" s="2"/>
      <c r="G10019" s="13"/>
      <c r="I10019" s="13"/>
      <c r="J10019" s="13"/>
      <c r="K10019" s="13"/>
      <c r="M10019" s="13"/>
      <c r="N10019" s="13"/>
    </row>
    <row r="10020" spans="1:14" ht="15.75" customHeight="1">
      <c r="A10020" s="2"/>
      <c r="B10020" s="2"/>
      <c r="C10020" s="2"/>
      <c r="G10020" s="13"/>
      <c r="I10020" s="13"/>
      <c r="J10020" s="13"/>
      <c r="K10020" s="13"/>
      <c r="M10020" s="13"/>
      <c r="N10020" s="13"/>
    </row>
    <row r="10021" spans="1:14" ht="15.75" customHeight="1">
      <c r="A10021" s="2"/>
      <c r="B10021" s="2"/>
      <c r="C10021" s="2"/>
      <c r="G10021" s="13"/>
      <c r="I10021" s="13"/>
      <c r="J10021" s="13"/>
      <c r="K10021" s="13"/>
      <c r="M10021" s="13"/>
      <c r="N10021" s="13"/>
    </row>
    <row r="10022" spans="1:14" ht="15.75" customHeight="1">
      <c r="A10022" s="2"/>
      <c r="B10022" s="2"/>
      <c r="C10022" s="2"/>
      <c r="G10022" s="13"/>
      <c r="I10022" s="13"/>
      <c r="J10022" s="13"/>
      <c r="K10022" s="13"/>
      <c r="M10022" s="13"/>
      <c r="N10022" s="13"/>
    </row>
    <row r="10023" spans="1:14" ht="15.75" customHeight="1">
      <c r="A10023" s="2"/>
      <c r="B10023" s="2"/>
      <c r="C10023" s="2"/>
      <c r="G10023" s="13"/>
      <c r="I10023" s="13"/>
      <c r="J10023" s="13"/>
      <c r="K10023" s="13"/>
      <c r="M10023" s="13"/>
      <c r="N10023" s="13"/>
    </row>
    <row r="10024" spans="1:14" ht="15.75" customHeight="1">
      <c r="A10024" s="2"/>
      <c r="B10024" s="2"/>
      <c r="C10024" s="2"/>
      <c r="G10024" s="13"/>
      <c r="I10024" s="13"/>
      <c r="J10024" s="13"/>
      <c r="K10024" s="13"/>
      <c r="M10024" s="13"/>
      <c r="N10024" s="13"/>
    </row>
    <row r="10025" spans="1:14" ht="15.75" customHeight="1">
      <c r="A10025" s="2"/>
      <c r="B10025" s="2"/>
      <c r="C10025" s="2"/>
      <c r="G10025" s="13"/>
      <c r="I10025" s="13"/>
      <c r="J10025" s="13"/>
      <c r="K10025" s="13"/>
      <c r="M10025" s="13"/>
      <c r="N10025" s="13"/>
    </row>
    <row r="10026" spans="1:14" ht="15.75" customHeight="1">
      <c r="A10026" s="2"/>
      <c r="B10026" s="2"/>
      <c r="C10026" s="2"/>
      <c r="G10026" s="13"/>
      <c r="I10026" s="13"/>
      <c r="J10026" s="13"/>
      <c r="K10026" s="13"/>
      <c r="M10026" s="13"/>
      <c r="N10026" s="13"/>
    </row>
    <row r="10027" spans="1:14" ht="15.75" customHeight="1">
      <c r="A10027" s="2"/>
      <c r="B10027" s="2"/>
      <c r="C10027" s="2"/>
      <c r="G10027" s="13"/>
      <c r="I10027" s="13"/>
      <c r="J10027" s="13"/>
      <c r="K10027" s="13"/>
      <c r="M10027" s="13"/>
      <c r="N10027" s="13"/>
    </row>
    <row r="10028" spans="1:14" ht="15.75" customHeight="1">
      <c r="A10028" s="2"/>
      <c r="B10028" s="2"/>
      <c r="C10028" s="2"/>
      <c r="G10028" s="13"/>
      <c r="I10028" s="13"/>
      <c r="J10028" s="13"/>
      <c r="K10028" s="13"/>
      <c r="M10028" s="13"/>
      <c r="N10028" s="13"/>
    </row>
    <row r="10029" spans="1:14" ht="15.75" customHeight="1">
      <c r="A10029" s="2"/>
      <c r="B10029" s="2"/>
      <c r="C10029" s="2"/>
      <c r="G10029" s="13"/>
      <c r="I10029" s="13"/>
      <c r="J10029" s="13"/>
      <c r="K10029" s="13"/>
      <c r="M10029" s="13"/>
      <c r="N10029" s="13"/>
    </row>
    <row r="10030" spans="1:14" ht="15.75" customHeight="1">
      <c r="A10030" s="2"/>
      <c r="B10030" s="2"/>
      <c r="C10030" s="2"/>
      <c r="G10030" s="13"/>
      <c r="I10030" s="13"/>
      <c r="J10030" s="13"/>
      <c r="K10030" s="13"/>
      <c r="M10030" s="13"/>
      <c r="N10030" s="13"/>
    </row>
    <row r="10031" spans="1:14" ht="15.75" customHeight="1">
      <c r="A10031" s="2"/>
      <c r="B10031" s="2"/>
      <c r="C10031" s="2"/>
      <c r="G10031" s="13"/>
      <c r="I10031" s="13"/>
      <c r="J10031" s="13"/>
      <c r="K10031" s="13"/>
      <c r="M10031" s="13"/>
      <c r="N10031" s="13"/>
    </row>
    <row r="10032" spans="1:14" ht="15.75" customHeight="1">
      <c r="A10032" s="2"/>
      <c r="B10032" s="2"/>
      <c r="C10032" s="2"/>
      <c r="G10032" s="13"/>
      <c r="I10032" s="13"/>
      <c r="J10032" s="13"/>
      <c r="K10032" s="13"/>
      <c r="M10032" s="13"/>
      <c r="N10032" s="13"/>
    </row>
    <row r="10033" spans="1:14" ht="15.75" customHeight="1">
      <c r="A10033" s="2"/>
      <c r="B10033" s="2"/>
      <c r="C10033" s="2"/>
      <c r="G10033" s="13"/>
      <c r="I10033" s="13"/>
      <c r="J10033" s="13"/>
      <c r="K10033" s="13"/>
      <c r="M10033" s="13"/>
      <c r="N10033" s="13"/>
    </row>
    <row r="10034" spans="1:14" ht="15.75" customHeight="1">
      <c r="A10034" s="2"/>
      <c r="B10034" s="2"/>
      <c r="C10034" s="2"/>
      <c r="G10034" s="13"/>
      <c r="I10034" s="13"/>
      <c r="J10034" s="13"/>
      <c r="K10034" s="13"/>
      <c r="M10034" s="13"/>
      <c r="N10034" s="13"/>
    </row>
    <row r="10035" spans="1:14" ht="15.75" customHeight="1">
      <c r="A10035" s="2"/>
      <c r="B10035" s="2"/>
      <c r="C10035" s="2"/>
      <c r="G10035" s="13"/>
      <c r="I10035" s="13"/>
      <c r="J10035" s="13"/>
      <c r="K10035" s="13"/>
      <c r="M10035" s="13"/>
      <c r="N10035" s="13"/>
    </row>
    <row r="10036" spans="1:14" ht="15.75" customHeight="1">
      <c r="A10036" s="2"/>
      <c r="B10036" s="2"/>
      <c r="C10036" s="2"/>
      <c r="G10036" s="13"/>
      <c r="I10036" s="13"/>
      <c r="J10036" s="13"/>
      <c r="K10036" s="13"/>
      <c r="M10036" s="13"/>
      <c r="N10036" s="13"/>
    </row>
    <row r="10037" spans="1:14" ht="15.75" customHeight="1">
      <c r="A10037" s="2"/>
      <c r="B10037" s="2"/>
      <c r="C10037" s="2"/>
      <c r="G10037" s="13"/>
      <c r="I10037" s="13"/>
      <c r="J10037" s="13"/>
      <c r="K10037" s="13"/>
      <c r="M10037" s="13"/>
      <c r="N10037" s="13"/>
    </row>
    <row r="10038" spans="1:14" ht="15.75" customHeight="1">
      <c r="A10038" s="2"/>
      <c r="B10038" s="2"/>
      <c r="C10038" s="2"/>
      <c r="G10038" s="13"/>
      <c r="I10038" s="13"/>
      <c r="J10038" s="13"/>
      <c r="K10038" s="13"/>
      <c r="M10038" s="13"/>
      <c r="N10038" s="13"/>
    </row>
    <row r="10039" spans="1:14" ht="15.75" customHeight="1">
      <c r="A10039" s="2"/>
      <c r="B10039" s="2"/>
      <c r="C10039" s="2"/>
      <c r="G10039" s="13"/>
      <c r="I10039" s="13"/>
      <c r="J10039" s="13"/>
      <c r="K10039" s="13"/>
      <c r="M10039" s="13"/>
      <c r="N10039" s="13"/>
    </row>
    <row r="10040" spans="1:14" ht="15.75" customHeight="1">
      <c r="A10040" s="2"/>
      <c r="B10040" s="2"/>
      <c r="C10040" s="2"/>
      <c r="G10040" s="13"/>
      <c r="I10040" s="13"/>
      <c r="J10040" s="13"/>
      <c r="K10040" s="13"/>
      <c r="M10040" s="13"/>
      <c r="N10040" s="13"/>
    </row>
    <row r="10041" spans="1:14" ht="15.75" customHeight="1">
      <c r="A10041" s="2"/>
      <c r="B10041" s="2"/>
      <c r="C10041" s="2"/>
      <c r="G10041" s="13"/>
      <c r="I10041" s="13"/>
      <c r="J10041" s="13"/>
      <c r="K10041" s="13"/>
      <c r="M10041" s="13"/>
      <c r="N10041" s="13"/>
    </row>
    <row r="10042" spans="1:14" ht="15.75" customHeight="1">
      <c r="A10042" s="2"/>
      <c r="B10042" s="2"/>
      <c r="C10042" s="2"/>
      <c r="G10042" s="13"/>
      <c r="I10042" s="13"/>
      <c r="J10042" s="13"/>
      <c r="K10042" s="13"/>
      <c r="M10042" s="13"/>
      <c r="N10042" s="13"/>
    </row>
    <row r="10043" spans="1:14" ht="15.75" customHeight="1">
      <c r="A10043" s="2"/>
      <c r="B10043" s="2"/>
      <c r="C10043" s="2"/>
      <c r="G10043" s="13"/>
      <c r="I10043" s="13"/>
      <c r="J10043" s="13"/>
      <c r="K10043" s="13"/>
      <c r="M10043" s="13"/>
      <c r="N10043" s="13"/>
    </row>
    <row r="10044" spans="1:14" ht="15.75" customHeight="1">
      <c r="A10044" s="2"/>
      <c r="B10044" s="2"/>
      <c r="C10044" s="2"/>
      <c r="G10044" s="13"/>
      <c r="I10044" s="13"/>
      <c r="J10044" s="13"/>
      <c r="K10044" s="13"/>
      <c r="M10044" s="13"/>
      <c r="N10044" s="13"/>
    </row>
    <row r="10045" spans="1:14" ht="15.75" customHeight="1">
      <c r="A10045" s="2"/>
      <c r="B10045" s="2"/>
      <c r="C10045" s="2"/>
      <c r="G10045" s="13"/>
      <c r="I10045" s="13"/>
      <c r="J10045" s="13"/>
      <c r="K10045" s="13"/>
      <c r="M10045" s="13"/>
      <c r="N10045" s="13"/>
    </row>
    <row r="10046" spans="1:14" ht="15.75" customHeight="1">
      <c r="A10046" s="2"/>
      <c r="B10046" s="2"/>
      <c r="C10046" s="2"/>
      <c r="G10046" s="13"/>
      <c r="I10046" s="13"/>
      <c r="J10046" s="13"/>
      <c r="K10046" s="13"/>
      <c r="M10046" s="13"/>
      <c r="N10046" s="13"/>
    </row>
    <row r="10047" spans="1:14" ht="15.75" customHeight="1">
      <c r="A10047" s="2"/>
      <c r="B10047" s="2"/>
      <c r="C10047" s="2"/>
      <c r="G10047" s="13"/>
      <c r="I10047" s="13"/>
      <c r="J10047" s="13"/>
      <c r="K10047" s="13"/>
      <c r="M10047" s="13"/>
      <c r="N10047" s="13"/>
    </row>
    <row r="10048" spans="1:14" ht="15.75" customHeight="1">
      <c r="A10048" s="2"/>
      <c r="B10048" s="2"/>
      <c r="C10048" s="2"/>
      <c r="G10048" s="13"/>
      <c r="I10048" s="13"/>
      <c r="J10048" s="13"/>
      <c r="K10048" s="13"/>
      <c r="M10048" s="13"/>
      <c r="N10048" s="13"/>
    </row>
    <row r="10049" spans="1:14" ht="15.75" customHeight="1">
      <c r="A10049" s="2"/>
      <c r="B10049" s="2"/>
      <c r="C10049" s="2"/>
      <c r="G10049" s="13"/>
      <c r="I10049" s="13"/>
      <c r="J10049" s="13"/>
      <c r="K10049" s="13"/>
      <c r="M10049" s="13"/>
      <c r="N10049" s="13"/>
    </row>
    <row r="10050" spans="1:14" ht="15.75" customHeight="1">
      <c r="A10050" s="2"/>
      <c r="B10050" s="2"/>
      <c r="C10050" s="2"/>
      <c r="G10050" s="13"/>
      <c r="I10050" s="13"/>
      <c r="J10050" s="13"/>
      <c r="K10050" s="13"/>
      <c r="M10050" s="13"/>
      <c r="N10050" s="13"/>
    </row>
    <row r="10051" spans="1:14" ht="15.75" customHeight="1">
      <c r="A10051" s="2"/>
      <c r="B10051" s="2"/>
      <c r="C10051" s="2"/>
      <c r="G10051" s="13"/>
      <c r="I10051" s="13"/>
      <c r="J10051" s="13"/>
      <c r="K10051" s="13"/>
      <c r="M10051" s="13"/>
      <c r="N10051" s="13"/>
    </row>
    <row r="10052" spans="1:14" ht="15.75" customHeight="1">
      <c r="A10052" s="2"/>
      <c r="B10052" s="2"/>
      <c r="C10052" s="2"/>
      <c r="G10052" s="13"/>
      <c r="I10052" s="13"/>
      <c r="J10052" s="13"/>
      <c r="K10052" s="13"/>
      <c r="M10052" s="13"/>
      <c r="N10052" s="13"/>
    </row>
    <row r="10053" spans="1:14" ht="15.75" customHeight="1">
      <c r="A10053" s="2"/>
      <c r="B10053" s="2"/>
      <c r="C10053" s="2"/>
      <c r="G10053" s="13"/>
      <c r="I10053" s="13"/>
      <c r="J10053" s="13"/>
      <c r="K10053" s="13"/>
      <c r="M10053" s="13"/>
      <c r="N10053" s="13"/>
    </row>
    <row r="10054" spans="1:14" ht="15.75" customHeight="1">
      <c r="A10054" s="2"/>
      <c r="B10054" s="2"/>
      <c r="C10054" s="2"/>
      <c r="G10054" s="13"/>
      <c r="I10054" s="13"/>
      <c r="J10054" s="13"/>
      <c r="K10054" s="13"/>
      <c r="M10054" s="13"/>
      <c r="N10054" s="13"/>
    </row>
    <row r="10055" spans="1:14" ht="15.75" customHeight="1">
      <c r="A10055" s="2"/>
      <c r="B10055" s="2"/>
      <c r="C10055" s="2"/>
      <c r="G10055" s="13"/>
      <c r="I10055" s="13"/>
      <c r="J10055" s="13"/>
      <c r="K10055" s="13"/>
      <c r="M10055" s="13"/>
      <c r="N10055" s="13"/>
    </row>
    <row r="10056" spans="1:14" ht="15.75" customHeight="1">
      <c r="A10056" s="2"/>
      <c r="B10056" s="2"/>
      <c r="C10056" s="2"/>
      <c r="G10056" s="13"/>
      <c r="I10056" s="13"/>
      <c r="J10056" s="13"/>
      <c r="K10056" s="13"/>
      <c r="M10056" s="13"/>
      <c r="N10056" s="13"/>
    </row>
    <row r="10057" spans="1:14" ht="15.75" customHeight="1">
      <c r="A10057" s="2"/>
      <c r="B10057" s="2"/>
      <c r="C10057" s="2"/>
      <c r="G10057" s="13"/>
      <c r="I10057" s="13"/>
      <c r="J10057" s="13"/>
      <c r="K10057" s="13"/>
      <c r="M10057" s="13"/>
      <c r="N10057" s="13"/>
    </row>
    <row r="10058" spans="1:14" ht="15.75" customHeight="1">
      <c r="A10058" s="2"/>
      <c r="B10058" s="2"/>
      <c r="C10058" s="2"/>
      <c r="G10058" s="13"/>
      <c r="I10058" s="13"/>
      <c r="J10058" s="13"/>
      <c r="K10058" s="13"/>
      <c r="M10058" s="13"/>
      <c r="N10058" s="13"/>
    </row>
    <row r="10059" spans="1:14" ht="15.75" customHeight="1">
      <c r="A10059" s="2"/>
      <c r="B10059" s="2"/>
      <c r="C10059" s="2"/>
      <c r="G10059" s="13"/>
      <c r="I10059" s="13"/>
      <c r="J10059" s="13"/>
      <c r="K10059" s="13"/>
      <c r="M10059" s="13"/>
      <c r="N10059" s="13"/>
    </row>
    <row r="10060" spans="1:14" ht="15.75" customHeight="1">
      <c r="A10060" s="2"/>
      <c r="B10060" s="2"/>
      <c r="C10060" s="2"/>
      <c r="G10060" s="13"/>
      <c r="I10060" s="13"/>
      <c r="J10060" s="13"/>
      <c r="K10060" s="13"/>
      <c r="M10060" s="13"/>
      <c r="N10060" s="13"/>
    </row>
    <row r="10061" spans="1:14" ht="15.75" customHeight="1">
      <c r="A10061" s="2"/>
      <c r="B10061" s="2"/>
      <c r="C10061" s="2"/>
      <c r="G10061" s="13"/>
      <c r="I10061" s="13"/>
      <c r="J10061" s="13"/>
      <c r="K10061" s="13"/>
      <c r="M10061" s="13"/>
      <c r="N10061" s="13"/>
    </row>
    <row r="10062" spans="1:14" ht="15.75" customHeight="1">
      <c r="A10062" s="2"/>
      <c r="B10062" s="2"/>
      <c r="C10062" s="2"/>
      <c r="G10062" s="13"/>
      <c r="I10062" s="13"/>
      <c r="J10062" s="13"/>
      <c r="K10062" s="13"/>
      <c r="M10062" s="13"/>
      <c r="N10062" s="13"/>
    </row>
    <row r="10063" spans="1:14" ht="15.75" customHeight="1">
      <c r="A10063" s="2"/>
      <c r="B10063" s="2"/>
      <c r="C10063" s="2"/>
      <c r="G10063" s="13"/>
      <c r="I10063" s="13"/>
      <c r="J10063" s="13"/>
      <c r="K10063" s="13"/>
      <c r="M10063" s="13"/>
      <c r="N10063" s="13"/>
    </row>
    <row r="10064" spans="1:14" ht="15.75" customHeight="1">
      <c r="A10064" s="2"/>
      <c r="B10064" s="2"/>
      <c r="C10064" s="2"/>
      <c r="G10064" s="13"/>
      <c r="I10064" s="13"/>
      <c r="J10064" s="13"/>
      <c r="K10064" s="13"/>
      <c r="M10064" s="13"/>
      <c r="N10064" s="13"/>
    </row>
    <row r="10065" spans="1:14" ht="15.75" customHeight="1">
      <c r="A10065" s="2"/>
      <c r="B10065" s="2"/>
      <c r="C10065" s="2"/>
      <c r="G10065" s="13"/>
      <c r="I10065" s="13"/>
      <c r="J10065" s="13"/>
      <c r="K10065" s="13"/>
      <c r="M10065" s="13"/>
      <c r="N10065" s="13"/>
    </row>
    <row r="10066" spans="1:14" ht="15.75" customHeight="1">
      <c r="A10066" s="2"/>
      <c r="B10066" s="2"/>
      <c r="C10066" s="2"/>
      <c r="G10066" s="13"/>
      <c r="I10066" s="13"/>
      <c r="J10066" s="13"/>
      <c r="K10066" s="13"/>
      <c r="M10066" s="13"/>
      <c r="N10066" s="13"/>
    </row>
    <row r="10067" spans="1:14" ht="15.75" customHeight="1">
      <c r="A10067" s="2"/>
      <c r="B10067" s="2"/>
      <c r="C10067" s="2"/>
      <c r="G10067" s="13"/>
      <c r="I10067" s="13"/>
      <c r="J10067" s="13"/>
      <c r="K10067" s="13"/>
      <c r="M10067" s="13"/>
      <c r="N10067" s="13"/>
    </row>
    <row r="10068" spans="1:14" ht="15.75" customHeight="1">
      <c r="A10068" s="2"/>
      <c r="B10068" s="2"/>
      <c r="C10068" s="2"/>
      <c r="G10068" s="13"/>
      <c r="I10068" s="13"/>
      <c r="J10068" s="13"/>
      <c r="K10068" s="13"/>
      <c r="M10068" s="13"/>
      <c r="N10068" s="13"/>
    </row>
    <row r="10069" spans="1:14" ht="15.75" customHeight="1">
      <c r="A10069" s="2"/>
      <c r="B10069" s="2"/>
      <c r="C10069" s="2"/>
      <c r="G10069" s="13"/>
      <c r="I10069" s="13"/>
      <c r="J10069" s="13"/>
      <c r="K10069" s="13"/>
      <c r="M10069" s="13"/>
      <c r="N10069" s="13"/>
    </row>
    <row r="10070" spans="1:14" ht="15.75" customHeight="1">
      <c r="A10070" s="2"/>
      <c r="B10070" s="2"/>
      <c r="C10070" s="2"/>
      <c r="G10070" s="13"/>
      <c r="I10070" s="13"/>
      <c r="J10070" s="13"/>
      <c r="K10070" s="13"/>
      <c r="M10070" s="13"/>
      <c r="N10070" s="13"/>
    </row>
    <row r="10071" spans="1:14" ht="15.75" customHeight="1">
      <c r="A10071" s="2"/>
      <c r="B10071" s="2"/>
      <c r="C10071" s="2"/>
      <c r="G10071" s="13"/>
      <c r="I10071" s="13"/>
      <c r="J10071" s="13"/>
      <c r="K10071" s="13"/>
      <c r="M10071" s="13"/>
      <c r="N10071" s="13"/>
    </row>
    <row r="10072" spans="1:14" ht="15.75" customHeight="1">
      <c r="A10072" s="2"/>
      <c r="B10072" s="2"/>
      <c r="C10072" s="2"/>
      <c r="G10072" s="13"/>
      <c r="I10072" s="13"/>
      <c r="J10072" s="13"/>
      <c r="K10072" s="13"/>
      <c r="M10072" s="13"/>
      <c r="N10072" s="13"/>
    </row>
    <row r="10073" spans="1:14" ht="15.75" customHeight="1">
      <c r="A10073" s="2"/>
      <c r="B10073" s="2"/>
      <c r="C10073" s="2"/>
      <c r="G10073" s="13"/>
      <c r="I10073" s="13"/>
      <c r="J10073" s="13"/>
      <c r="K10073" s="13"/>
      <c r="M10073" s="13"/>
      <c r="N10073" s="13"/>
    </row>
    <row r="10074" spans="1:14" ht="15.75" customHeight="1">
      <c r="A10074" s="2"/>
      <c r="B10074" s="2"/>
      <c r="C10074" s="2"/>
      <c r="G10074" s="13"/>
      <c r="I10074" s="13"/>
      <c r="J10074" s="13"/>
      <c r="K10074" s="13"/>
      <c r="M10074" s="13"/>
      <c r="N10074" s="13"/>
    </row>
    <row r="10075" spans="1:14" ht="15.75" customHeight="1">
      <c r="A10075" s="2"/>
      <c r="B10075" s="2"/>
      <c r="C10075" s="2"/>
      <c r="G10075" s="13"/>
      <c r="I10075" s="13"/>
      <c r="J10075" s="13"/>
      <c r="K10075" s="13"/>
      <c r="M10075" s="13"/>
      <c r="N10075" s="13"/>
    </row>
    <row r="10076" spans="1:14" ht="15.75" customHeight="1">
      <c r="A10076" s="2"/>
      <c r="B10076" s="2"/>
      <c r="C10076" s="2"/>
      <c r="G10076" s="13"/>
      <c r="I10076" s="13"/>
      <c r="J10076" s="13"/>
      <c r="K10076" s="13"/>
      <c r="M10076" s="13"/>
      <c r="N10076" s="13"/>
    </row>
    <row r="10077" spans="1:14" ht="15.75" customHeight="1">
      <c r="A10077" s="2"/>
      <c r="B10077" s="2"/>
      <c r="C10077" s="2"/>
      <c r="G10077" s="13"/>
      <c r="I10077" s="13"/>
      <c r="J10077" s="13"/>
      <c r="K10077" s="13"/>
      <c r="M10077" s="13"/>
      <c r="N10077" s="13"/>
    </row>
    <row r="10078" spans="1:14" ht="15.75" customHeight="1">
      <c r="A10078" s="2"/>
      <c r="B10078" s="2"/>
      <c r="C10078" s="2"/>
      <c r="G10078" s="13"/>
      <c r="I10078" s="13"/>
      <c r="J10078" s="13"/>
      <c r="K10078" s="13"/>
      <c r="M10078" s="13"/>
      <c r="N10078" s="13"/>
    </row>
    <row r="10079" spans="1:14" ht="15.75" customHeight="1">
      <c r="A10079" s="2"/>
      <c r="B10079" s="2"/>
      <c r="C10079" s="2"/>
      <c r="G10079" s="13"/>
      <c r="I10079" s="13"/>
      <c r="J10079" s="13"/>
      <c r="K10079" s="13"/>
      <c r="M10079" s="13"/>
      <c r="N10079" s="13"/>
    </row>
    <row r="10080" spans="1:14" ht="15.75" customHeight="1">
      <c r="A10080" s="2"/>
      <c r="B10080" s="2"/>
      <c r="C10080" s="2"/>
      <c r="G10080" s="13"/>
      <c r="I10080" s="13"/>
      <c r="J10080" s="13"/>
      <c r="K10080" s="13"/>
      <c r="M10080" s="13"/>
      <c r="N10080" s="13"/>
    </row>
    <row r="10081" spans="1:14" ht="15.75" customHeight="1">
      <c r="A10081" s="2"/>
      <c r="B10081" s="2"/>
      <c r="C10081" s="2"/>
      <c r="G10081" s="13"/>
      <c r="I10081" s="13"/>
      <c r="J10081" s="13"/>
      <c r="K10081" s="13"/>
      <c r="M10081" s="13"/>
      <c r="N10081" s="13"/>
    </row>
    <row r="10082" spans="1:14" ht="15.75" customHeight="1">
      <c r="A10082" s="2"/>
      <c r="B10082" s="2"/>
      <c r="C10082" s="2"/>
      <c r="G10082" s="13"/>
      <c r="I10082" s="13"/>
      <c r="J10082" s="13"/>
      <c r="K10082" s="13"/>
      <c r="M10082" s="13"/>
      <c r="N10082" s="13"/>
    </row>
    <row r="10083" spans="1:14" ht="15.75" customHeight="1">
      <c r="A10083" s="2"/>
      <c r="B10083" s="2"/>
      <c r="C10083" s="2"/>
      <c r="G10083" s="13"/>
      <c r="I10083" s="13"/>
      <c r="J10083" s="13"/>
      <c r="K10083" s="13"/>
      <c r="M10083" s="13"/>
      <c r="N10083" s="13"/>
    </row>
    <row r="10084" spans="1:14" ht="15.75" customHeight="1">
      <c r="A10084" s="2"/>
      <c r="B10084" s="2"/>
      <c r="C10084" s="2"/>
      <c r="G10084" s="13"/>
      <c r="I10084" s="13"/>
      <c r="J10084" s="13"/>
      <c r="K10084" s="13"/>
      <c r="M10084" s="13"/>
      <c r="N10084" s="13"/>
    </row>
    <row r="10085" spans="1:14" ht="15.75" customHeight="1">
      <c r="A10085" s="2"/>
      <c r="B10085" s="2"/>
      <c r="C10085" s="2"/>
      <c r="G10085" s="13"/>
      <c r="I10085" s="13"/>
      <c r="J10085" s="13"/>
      <c r="K10085" s="13"/>
      <c r="M10085" s="13"/>
      <c r="N10085" s="13"/>
    </row>
    <row r="10086" spans="1:14" ht="15.75" customHeight="1">
      <c r="A10086" s="2"/>
      <c r="B10086" s="2"/>
      <c r="C10086" s="2"/>
      <c r="G10086" s="13"/>
      <c r="I10086" s="13"/>
      <c r="J10086" s="13"/>
      <c r="K10086" s="13"/>
      <c r="M10086" s="13"/>
      <c r="N10086" s="13"/>
    </row>
    <row r="10087" spans="1:14" ht="15.75" customHeight="1">
      <c r="A10087" s="2"/>
      <c r="B10087" s="2"/>
      <c r="C10087" s="2"/>
      <c r="G10087" s="13"/>
      <c r="I10087" s="13"/>
      <c r="J10087" s="13"/>
      <c r="K10087" s="13"/>
      <c r="M10087" s="13"/>
      <c r="N10087" s="13"/>
    </row>
    <row r="10088" spans="1:14" ht="15.75" customHeight="1">
      <c r="A10088" s="2"/>
      <c r="B10088" s="2"/>
      <c r="C10088" s="2"/>
      <c r="G10088" s="13"/>
      <c r="I10088" s="13"/>
      <c r="J10088" s="13"/>
      <c r="K10088" s="13"/>
      <c r="M10088" s="13"/>
      <c r="N10088" s="13"/>
    </row>
    <row r="10089" spans="1:14" ht="15.75" customHeight="1">
      <c r="A10089" s="2"/>
      <c r="B10089" s="2"/>
      <c r="C10089" s="2"/>
      <c r="G10089" s="13"/>
      <c r="I10089" s="13"/>
      <c r="J10089" s="13"/>
      <c r="K10089" s="13"/>
      <c r="M10089" s="13"/>
      <c r="N10089" s="13"/>
    </row>
    <row r="10090" spans="1:14" ht="15.75" customHeight="1">
      <c r="A10090" s="2"/>
      <c r="B10090" s="2"/>
      <c r="C10090" s="2"/>
      <c r="G10090" s="13"/>
      <c r="I10090" s="13"/>
      <c r="J10090" s="13"/>
      <c r="K10090" s="13"/>
      <c r="M10090" s="13"/>
      <c r="N10090" s="13"/>
    </row>
    <row r="10091" spans="1:14" ht="15.75" customHeight="1">
      <c r="A10091" s="2"/>
      <c r="B10091" s="2"/>
      <c r="C10091" s="2"/>
      <c r="G10091" s="13"/>
      <c r="I10091" s="13"/>
      <c r="J10091" s="13"/>
      <c r="K10091" s="13"/>
      <c r="M10091" s="13"/>
      <c r="N10091" s="13"/>
    </row>
    <row r="10092" spans="1:14" ht="15.75" customHeight="1">
      <c r="A10092" s="2"/>
      <c r="B10092" s="2"/>
      <c r="C10092" s="2"/>
      <c r="G10092" s="13"/>
      <c r="I10092" s="13"/>
      <c r="J10092" s="13"/>
      <c r="K10092" s="13"/>
      <c r="M10092" s="13"/>
      <c r="N10092" s="13"/>
    </row>
    <row r="10093" spans="1:14" ht="15.75" customHeight="1">
      <c r="A10093" s="2"/>
      <c r="B10093" s="2"/>
      <c r="C10093" s="2"/>
      <c r="G10093" s="13"/>
      <c r="I10093" s="13"/>
      <c r="J10093" s="13"/>
      <c r="K10093" s="13"/>
      <c r="M10093" s="13"/>
      <c r="N10093" s="13"/>
    </row>
    <row r="10094" spans="1:14" ht="15.75" customHeight="1">
      <c r="A10094" s="2"/>
      <c r="B10094" s="2"/>
      <c r="C10094" s="2"/>
      <c r="G10094" s="13"/>
      <c r="I10094" s="13"/>
      <c r="J10094" s="13"/>
      <c r="K10094" s="13"/>
      <c r="M10094" s="13"/>
      <c r="N10094" s="13"/>
    </row>
    <row r="10095" spans="1:14" ht="15.75" customHeight="1">
      <c r="A10095" s="2"/>
      <c r="B10095" s="2"/>
      <c r="C10095" s="2"/>
      <c r="G10095" s="13"/>
      <c r="I10095" s="13"/>
      <c r="J10095" s="13"/>
      <c r="K10095" s="13"/>
      <c r="M10095" s="13"/>
      <c r="N10095" s="13"/>
    </row>
    <row r="10096" spans="1:14" ht="15.75" customHeight="1">
      <c r="A10096" s="2"/>
      <c r="B10096" s="2"/>
      <c r="C10096" s="2"/>
      <c r="G10096" s="13"/>
      <c r="I10096" s="13"/>
      <c r="J10096" s="13"/>
      <c r="K10096" s="13"/>
      <c r="M10096" s="13"/>
      <c r="N10096" s="13"/>
    </row>
    <row r="10097" spans="1:14" ht="15.75" customHeight="1">
      <c r="A10097" s="2"/>
      <c r="B10097" s="2"/>
      <c r="C10097" s="2"/>
      <c r="G10097" s="13"/>
      <c r="I10097" s="13"/>
      <c r="J10097" s="13"/>
      <c r="K10097" s="13"/>
      <c r="M10097" s="13"/>
      <c r="N10097" s="13"/>
    </row>
    <row r="10098" spans="1:14" ht="15.75" customHeight="1">
      <c r="A10098" s="2"/>
      <c r="B10098" s="2"/>
      <c r="C10098" s="2"/>
      <c r="G10098" s="13"/>
      <c r="I10098" s="13"/>
      <c r="J10098" s="13"/>
      <c r="K10098" s="13"/>
      <c r="M10098" s="13"/>
      <c r="N10098" s="13"/>
    </row>
    <row r="10099" spans="1:14" ht="15.75" customHeight="1">
      <c r="A10099" s="2"/>
      <c r="B10099" s="2"/>
      <c r="C10099" s="2"/>
      <c r="G10099" s="13"/>
      <c r="I10099" s="13"/>
      <c r="J10099" s="13"/>
      <c r="K10099" s="13"/>
      <c r="M10099" s="13"/>
      <c r="N10099" s="13"/>
    </row>
    <row r="10100" spans="1:14" ht="15.75" customHeight="1">
      <c r="A10100" s="2"/>
      <c r="B10100" s="2"/>
      <c r="C10100" s="2"/>
      <c r="G10100" s="13"/>
      <c r="I10100" s="13"/>
      <c r="J10100" s="13"/>
      <c r="K10100" s="13"/>
      <c r="M10100" s="13"/>
      <c r="N10100" s="13"/>
    </row>
    <row r="10101" spans="1:14" ht="15.75" customHeight="1">
      <c r="A10101" s="2"/>
      <c r="B10101" s="2"/>
      <c r="C10101" s="2"/>
      <c r="G10101" s="13"/>
      <c r="I10101" s="13"/>
      <c r="J10101" s="13"/>
      <c r="K10101" s="13"/>
      <c r="M10101" s="13"/>
      <c r="N10101" s="13"/>
    </row>
    <row r="10102" spans="1:14" ht="15.75" customHeight="1">
      <c r="A10102" s="2"/>
      <c r="B10102" s="2"/>
      <c r="C10102" s="2"/>
      <c r="G10102" s="13"/>
      <c r="I10102" s="13"/>
      <c r="J10102" s="13"/>
      <c r="K10102" s="13"/>
      <c r="M10102" s="13"/>
      <c r="N10102" s="13"/>
    </row>
    <row r="10103" spans="1:14" ht="15.75" customHeight="1">
      <c r="A10103" s="2"/>
      <c r="B10103" s="2"/>
      <c r="C10103" s="2"/>
      <c r="G10103" s="13"/>
      <c r="I10103" s="13"/>
      <c r="J10103" s="13"/>
      <c r="K10103" s="13"/>
      <c r="M10103" s="13"/>
      <c r="N10103" s="13"/>
    </row>
    <row r="10104" spans="1:14" ht="15.75" customHeight="1">
      <c r="A10104" s="2"/>
      <c r="B10104" s="2"/>
      <c r="C10104" s="2"/>
      <c r="G10104" s="13"/>
      <c r="I10104" s="13"/>
      <c r="J10104" s="13"/>
      <c r="K10104" s="13"/>
      <c r="M10104" s="13"/>
      <c r="N10104" s="13"/>
    </row>
    <row r="10105" spans="1:14" ht="15.75" customHeight="1">
      <c r="A10105" s="2"/>
      <c r="B10105" s="2"/>
      <c r="C10105" s="2"/>
      <c r="G10105" s="13"/>
      <c r="I10105" s="13"/>
      <c r="J10105" s="13"/>
      <c r="K10105" s="13"/>
      <c r="M10105" s="13"/>
      <c r="N10105" s="13"/>
    </row>
    <row r="10106" spans="1:14" ht="15.75" customHeight="1">
      <c r="A10106" s="2"/>
      <c r="B10106" s="2"/>
      <c r="C10106" s="2"/>
      <c r="G10106" s="13"/>
      <c r="I10106" s="13"/>
      <c r="J10106" s="13"/>
      <c r="K10106" s="13"/>
      <c r="M10106" s="13"/>
      <c r="N10106" s="13"/>
    </row>
    <row r="10107" spans="1:14" ht="15.75" customHeight="1">
      <c r="A10107" s="2"/>
      <c r="B10107" s="2"/>
      <c r="C10107" s="2"/>
      <c r="G10107" s="13"/>
      <c r="I10107" s="13"/>
      <c r="J10107" s="13"/>
      <c r="K10107" s="13"/>
      <c r="M10107" s="13"/>
      <c r="N10107" s="13"/>
    </row>
    <row r="10108" spans="1:14" ht="15.75" customHeight="1">
      <c r="A10108" s="2"/>
      <c r="B10108" s="2"/>
      <c r="C10108" s="2"/>
      <c r="G10108" s="13"/>
      <c r="I10108" s="13"/>
      <c r="J10108" s="13"/>
      <c r="K10108" s="13"/>
      <c r="M10108" s="13"/>
      <c r="N10108" s="13"/>
    </row>
    <row r="10109" spans="1:14" ht="15.75" customHeight="1">
      <c r="A10109" s="2"/>
      <c r="B10109" s="2"/>
      <c r="C10109" s="2"/>
      <c r="G10109" s="13"/>
      <c r="I10109" s="13"/>
      <c r="J10109" s="13"/>
      <c r="K10109" s="13"/>
      <c r="M10109" s="13"/>
      <c r="N10109" s="13"/>
    </row>
    <row r="10110" spans="1:14" ht="15.75" customHeight="1">
      <c r="A10110" s="2"/>
      <c r="B10110" s="2"/>
      <c r="C10110" s="2"/>
      <c r="G10110" s="13"/>
      <c r="I10110" s="13"/>
      <c r="J10110" s="13"/>
      <c r="K10110" s="13"/>
      <c r="M10110" s="13"/>
      <c r="N10110" s="13"/>
    </row>
    <row r="10111" spans="1:14" ht="15.75" customHeight="1">
      <c r="A10111" s="2"/>
      <c r="B10111" s="2"/>
      <c r="C10111" s="2"/>
      <c r="G10111" s="13"/>
      <c r="I10111" s="13"/>
      <c r="J10111" s="13"/>
      <c r="K10111" s="13"/>
      <c r="M10111" s="13"/>
      <c r="N10111" s="13"/>
    </row>
    <row r="10112" spans="1:14" ht="15.75" customHeight="1">
      <c r="A10112" s="2"/>
      <c r="B10112" s="2"/>
      <c r="C10112" s="2"/>
      <c r="G10112" s="13"/>
      <c r="I10112" s="13"/>
      <c r="J10112" s="13"/>
      <c r="K10112" s="13"/>
      <c r="M10112" s="13"/>
      <c r="N10112" s="13"/>
    </row>
    <row r="10113" spans="1:14" ht="15.75" customHeight="1">
      <c r="A10113" s="2"/>
      <c r="B10113" s="2"/>
      <c r="C10113" s="2"/>
      <c r="G10113" s="13"/>
      <c r="I10113" s="13"/>
      <c r="J10113" s="13"/>
      <c r="K10113" s="13"/>
      <c r="M10113" s="13"/>
      <c r="N10113" s="13"/>
    </row>
    <row r="10114" spans="1:14" ht="15.75" customHeight="1">
      <c r="A10114" s="2"/>
      <c r="B10114" s="2"/>
      <c r="C10114" s="2"/>
      <c r="G10114" s="13"/>
      <c r="I10114" s="13"/>
      <c r="J10114" s="13"/>
      <c r="K10114" s="13"/>
      <c r="M10114" s="13"/>
      <c r="N10114" s="13"/>
    </row>
    <row r="10115" spans="1:14" ht="15.75" customHeight="1">
      <c r="A10115" s="2"/>
      <c r="B10115" s="2"/>
      <c r="C10115" s="2"/>
      <c r="G10115" s="13"/>
      <c r="I10115" s="13"/>
      <c r="J10115" s="13"/>
      <c r="K10115" s="13"/>
      <c r="M10115" s="13"/>
      <c r="N10115" s="13"/>
    </row>
    <row r="10116" spans="1:14" ht="15.75" customHeight="1">
      <c r="A10116" s="2"/>
      <c r="B10116" s="2"/>
      <c r="C10116" s="2"/>
      <c r="G10116" s="13"/>
      <c r="I10116" s="13"/>
      <c r="J10116" s="13"/>
      <c r="K10116" s="13"/>
      <c r="M10116" s="13"/>
      <c r="N10116" s="13"/>
    </row>
    <row r="10117" spans="1:14" ht="15.75" customHeight="1">
      <c r="A10117" s="2"/>
      <c r="B10117" s="2"/>
      <c r="C10117" s="2"/>
      <c r="G10117" s="13"/>
      <c r="I10117" s="13"/>
      <c r="J10117" s="13"/>
      <c r="K10117" s="13"/>
      <c r="M10117" s="13"/>
      <c r="N10117" s="13"/>
    </row>
    <row r="10118" spans="1:14" ht="15.75" customHeight="1">
      <c r="A10118" s="2"/>
      <c r="B10118" s="2"/>
      <c r="C10118" s="2"/>
      <c r="G10118" s="13"/>
      <c r="I10118" s="13"/>
      <c r="J10118" s="13"/>
      <c r="K10118" s="13"/>
      <c r="M10118" s="13"/>
      <c r="N10118" s="13"/>
    </row>
    <row r="10119" spans="1:14" ht="15.75" customHeight="1">
      <c r="A10119" s="2"/>
      <c r="B10119" s="2"/>
      <c r="C10119" s="2"/>
      <c r="G10119" s="13"/>
      <c r="I10119" s="13"/>
      <c r="J10119" s="13"/>
      <c r="K10119" s="13"/>
      <c r="M10119" s="13"/>
      <c r="N10119" s="13"/>
    </row>
    <row r="10120" spans="1:14" ht="15.75" customHeight="1">
      <c r="A10120" s="2"/>
      <c r="B10120" s="2"/>
      <c r="C10120" s="2"/>
      <c r="G10120" s="13"/>
      <c r="I10120" s="13"/>
      <c r="J10120" s="13"/>
      <c r="K10120" s="13"/>
      <c r="M10120" s="13"/>
      <c r="N10120" s="13"/>
    </row>
    <row r="10121" spans="1:14" ht="15.75" customHeight="1">
      <c r="A10121" s="2"/>
      <c r="B10121" s="2"/>
      <c r="C10121" s="2"/>
      <c r="G10121" s="13"/>
      <c r="I10121" s="13"/>
      <c r="J10121" s="13"/>
      <c r="K10121" s="13"/>
      <c r="M10121" s="13"/>
      <c r="N10121" s="13"/>
    </row>
    <row r="10122" spans="1:14" ht="15.75" customHeight="1">
      <c r="A10122" s="2"/>
      <c r="B10122" s="2"/>
      <c r="C10122" s="2"/>
      <c r="G10122" s="13"/>
      <c r="I10122" s="13"/>
      <c r="J10122" s="13"/>
      <c r="K10122" s="13"/>
      <c r="M10122" s="13"/>
      <c r="N10122" s="13"/>
    </row>
    <row r="10123" spans="1:14" ht="15.75" customHeight="1">
      <c r="A10123" s="2"/>
      <c r="B10123" s="2"/>
      <c r="C10123" s="2"/>
      <c r="G10123" s="13"/>
      <c r="I10123" s="13"/>
      <c r="J10123" s="13"/>
      <c r="K10123" s="13"/>
      <c r="M10123" s="13"/>
      <c r="N10123" s="13"/>
    </row>
    <row r="10124" spans="1:14" ht="15.75" customHeight="1">
      <c r="A10124" s="2"/>
      <c r="B10124" s="2"/>
      <c r="C10124" s="2"/>
      <c r="G10124" s="13"/>
      <c r="I10124" s="13"/>
      <c r="J10124" s="13"/>
      <c r="K10124" s="13"/>
      <c r="M10124" s="13"/>
      <c r="N10124" s="13"/>
    </row>
    <row r="10125" spans="1:14" ht="15.75" customHeight="1">
      <c r="A10125" s="2"/>
      <c r="B10125" s="2"/>
      <c r="C10125" s="2"/>
      <c r="G10125" s="13"/>
      <c r="I10125" s="13"/>
      <c r="J10125" s="13"/>
      <c r="K10125" s="13"/>
      <c r="M10125" s="13"/>
      <c r="N10125" s="13"/>
    </row>
    <row r="10126" spans="1:14" ht="15.75" customHeight="1">
      <c r="A10126" s="2"/>
      <c r="B10126" s="2"/>
      <c r="C10126" s="2"/>
      <c r="G10126" s="13"/>
      <c r="I10126" s="13"/>
      <c r="J10126" s="13"/>
      <c r="K10126" s="13"/>
      <c r="M10126" s="13"/>
      <c r="N10126" s="13"/>
    </row>
    <row r="10127" spans="1:14" ht="15.75" customHeight="1">
      <c r="A10127" s="2"/>
      <c r="B10127" s="2"/>
      <c r="C10127" s="2"/>
      <c r="G10127" s="13"/>
      <c r="I10127" s="13"/>
      <c r="J10127" s="13"/>
      <c r="K10127" s="13"/>
      <c r="M10127" s="13"/>
      <c r="N10127" s="13"/>
    </row>
    <row r="10128" spans="1:14" ht="15.75" customHeight="1">
      <c r="A10128" s="2"/>
      <c r="B10128" s="2"/>
      <c r="C10128" s="2"/>
      <c r="G10128" s="13"/>
      <c r="I10128" s="13"/>
      <c r="J10128" s="13"/>
      <c r="K10128" s="13"/>
      <c r="M10128" s="13"/>
      <c r="N10128" s="13"/>
    </row>
    <row r="10129" spans="1:14" ht="15.75" customHeight="1">
      <c r="A10129" s="2"/>
      <c r="B10129" s="2"/>
      <c r="C10129" s="2"/>
      <c r="G10129" s="13"/>
      <c r="I10129" s="13"/>
      <c r="J10129" s="13"/>
      <c r="K10129" s="13"/>
      <c r="M10129" s="13"/>
      <c r="N10129" s="13"/>
    </row>
    <row r="10130" spans="1:14" ht="15.75" customHeight="1">
      <c r="A10130" s="2"/>
      <c r="B10130" s="2"/>
      <c r="C10130" s="2"/>
      <c r="G10130" s="13"/>
      <c r="I10130" s="13"/>
      <c r="J10130" s="13"/>
      <c r="K10130" s="13"/>
      <c r="M10130" s="13"/>
      <c r="N10130" s="13"/>
    </row>
    <row r="10131" spans="1:14" ht="15.75" customHeight="1">
      <c r="A10131" s="2"/>
      <c r="B10131" s="2"/>
      <c r="C10131" s="2"/>
      <c r="G10131" s="13"/>
      <c r="I10131" s="13"/>
      <c r="J10131" s="13"/>
      <c r="K10131" s="13"/>
      <c r="M10131" s="13"/>
      <c r="N10131" s="13"/>
    </row>
    <row r="10132" spans="1:14" ht="15.75" customHeight="1">
      <c r="A10132" s="2"/>
      <c r="B10132" s="2"/>
      <c r="C10132" s="2"/>
      <c r="G10132" s="13"/>
      <c r="I10132" s="13"/>
      <c r="J10132" s="13"/>
      <c r="K10132" s="13"/>
      <c r="M10132" s="13"/>
      <c r="N10132" s="13"/>
    </row>
    <row r="10133" spans="1:14" ht="15.75" customHeight="1">
      <c r="A10133" s="2"/>
      <c r="B10133" s="2"/>
      <c r="C10133" s="2"/>
      <c r="G10133" s="13"/>
      <c r="I10133" s="13"/>
      <c r="J10133" s="13"/>
      <c r="K10133" s="13"/>
      <c r="M10133" s="13"/>
      <c r="N10133" s="13"/>
    </row>
    <row r="10134" spans="1:14" ht="15.75" customHeight="1">
      <c r="A10134" s="2"/>
      <c r="B10134" s="2"/>
      <c r="C10134" s="2"/>
      <c r="G10134" s="13"/>
      <c r="I10134" s="13"/>
      <c r="J10134" s="13"/>
      <c r="K10134" s="13"/>
      <c r="M10134" s="13"/>
      <c r="N10134" s="13"/>
    </row>
    <row r="10135" spans="1:14" ht="15.75" customHeight="1">
      <c r="A10135" s="2"/>
      <c r="B10135" s="2"/>
      <c r="C10135" s="2"/>
      <c r="G10135" s="13"/>
      <c r="I10135" s="13"/>
      <c r="J10135" s="13"/>
      <c r="K10135" s="13"/>
      <c r="M10135" s="13"/>
      <c r="N10135" s="13"/>
    </row>
    <row r="10136" spans="1:14" ht="15.75" customHeight="1">
      <c r="A10136" s="2"/>
      <c r="B10136" s="2"/>
      <c r="C10136" s="2"/>
      <c r="G10136" s="13"/>
      <c r="I10136" s="13"/>
      <c r="J10136" s="13"/>
      <c r="K10136" s="13"/>
      <c r="M10136" s="13"/>
      <c r="N10136" s="13"/>
    </row>
    <row r="10137" spans="1:14" ht="15.75" customHeight="1">
      <c r="A10137" s="2"/>
      <c r="B10137" s="2"/>
      <c r="C10137" s="2"/>
      <c r="G10137" s="13"/>
      <c r="I10137" s="13"/>
      <c r="J10137" s="13"/>
      <c r="K10137" s="13"/>
      <c r="M10137" s="13"/>
      <c r="N10137" s="13"/>
    </row>
    <row r="10138" spans="1:14" ht="15.75" customHeight="1">
      <c r="A10138" s="2"/>
      <c r="B10138" s="2"/>
      <c r="C10138" s="2"/>
      <c r="G10138" s="13"/>
      <c r="I10138" s="13"/>
      <c r="J10138" s="13"/>
      <c r="K10138" s="13"/>
      <c r="M10138" s="13"/>
      <c r="N10138" s="13"/>
    </row>
    <row r="10139" spans="1:14" ht="15.75" customHeight="1">
      <c r="A10139" s="2"/>
      <c r="B10139" s="2"/>
      <c r="C10139" s="2"/>
      <c r="G10139" s="13"/>
      <c r="I10139" s="13"/>
      <c r="J10139" s="13"/>
      <c r="K10139" s="13"/>
      <c r="M10139" s="13"/>
      <c r="N10139" s="13"/>
    </row>
    <row r="10140" spans="1:14" ht="15.75" customHeight="1">
      <c r="A10140" s="2"/>
      <c r="B10140" s="2"/>
      <c r="C10140" s="2"/>
      <c r="G10140" s="13"/>
      <c r="I10140" s="13"/>
      <c r="J10140" s="13"/>
      <c r="K10140" s="13"/>
      <c r="M10140" s="13"/>
      <c r="N10140" s="13"/>
    </row>
    <row r="10141" spans="1:14" ht="15.75" customHeight="1">
      <c r="A10141" s="2"/>
      <c r="B10141" s="2"/>
      <c r="C10141" s="2"/>
      <c r="G10141" s="13"/>
      <c r="I10141" s="13"/>
      <c r="J10141" s="13"/>
      <c r="K10141" s="13"/>
      <c r="M10141" s="13"/>
      <c r="N10141" s="13"/>
    </row>
    <row r="10142" spans="1:14" ht="15.75" customHeight="1">
      <c r="A10142" s="2"/>
      <c r="B10142" s="2"/>
      <c r="C10142" s="2"/>
      <c r="G10142" s="13"/>
      <c r="I10142" s="13"/>
      <c r="J10142" s="13"/>
      <c r="K10142" s="13"/>
      <c r="M10142" s="13"/>
      <c r="N10142" s="13"/>
    </row>
    <row r="10143" spans="1:14" ht="15.75" customHeight="1">
      <c r="A10143" s="2"/>
      <c r="B10143" s="2"/>
      <c r="C10143" s="2"/>
      <c r="G10143" s="13"/>
      <c r="I10143" s="13"/>
      <c r="J10143" s="13"/>
      <c r="K10143" s="13"/>
      <c r="M10143" s="13"/>
      <c r="N10143" s="13"/>
    </row>
    <row r="10144" spans="1:14" ht="15.75" customHeight="1">
      <c r="A10144" s="2"/>
      <c r="B10144" s="2"/>
      <c r="C10144" s="2"/>
      <c r="G10144" s="13"/>
      <c r="I10144" s="13"/>
      <c r="J10144" s="13"/>
      <c r="K10144" s="13"/>
      <c r="M10144" s="13"/>
      <c r="N10144" s="13"/>
    </row>
    <row r="10145" spans="1:14" ht="15.75" customHeight="1">
      <c r="A10145" s="2"/>
      <c r="B10145" s="2"/>
      <c r="C10145" s="2"/>
      <c r="G10145" s="13"/>
      <c r="I10145" s="13"/>
      <c r="J10145" s="13"/>
      <c r="K10145" s="13"/>
      <c r="M10145" s="13"/>
      <c r="N10145" s="13"/>
    </row>
    <row r="10146" spans="1:14" ht="15.75" customHeight="1">
      <c r="A10146" s="2"/>
      <c r="B10146" s="2"/>
      <c r="C10146" s="2"/>
      <c r="G10146" s="13"/>
      <c r="I10146" s="13"/>
      <c r="J10146" s="13"/>
      <c r="K10146" s="13"/>
      <c r="M10146" s="13"/>
      <c r="N10146" s="13"/>
    </row>
    <row r="10147" spans="1:14" ht="15.75" customHeight="1">
      <c r="A10147" s="2"/>
      <c r="B10147" s="2"/>
      <c r="C10147" s="2"/>
      <c r="G10147" s="13"/>
      <c r="I10147" s="13"/>
      <c r="J10147" s="13"/>
      <c r="K10147" s="13"/>
      <c r="M10147" s="13"/>
      <c r="N10147" s="13"/>
    </row>
    <row r="10148" spans="1:14" ht="15.75" customHeight="1">
      <c r="A10148" s="2"/>
      <c r="B10148" s="2"/>
      <c r="C10148" s="2"/>
      <c r="G10148" s="13"/>
      <c r="I10148" s="13"/>
      <c r="J10148" s="13"/>
      <c r="K10148" s="13"/>
      <c r="M10148" s="13"/>
      <c r="N10148" s="13"/>
    </row>
    <row r="10149" spans="1:14" ht="15.75" customHeight="1">
      <c r="A10149" s="2"/>
      <c r="B10149" s="2"/>
      <c r="C10149" s="2"/>
      <c r="G10149" s="13"/>
      <c r="I10149" s="13"/>
      <c r="J10149" s="13"/>
      <c r="K10149" s="13"/>
      <c r="M10149" s="13"/>
      <c r="N10149" s="13"/>
    </row>
    <row r="10150" spans="1:14" ht="15.75" customHeight="1">
      <c r="A10150" s="2"/>
      <c r="B10150" s="2"/>
      <c r="C10150" s="2"/>
      <c r="G10150" s="13"/>
      <c r="I10150" s="13"/>
      <c r="J10150" s="13"/>
      <c r="K10150" s="13"/>
      <c r="M10150" s="13"/>
      <c r="N10150" s="13"/>
    </row>
    <row r="10151" spans="1:14" ht="15.75" customHeight="1">
      <c r="A10151" s="2"/>
      <c r="B10151" s="2"/>
      <c r="C10151" s="2"/>
      <c r="G10151" s="13"/>
      <c r="I10151" s="13"/>
      <c r="J10151" s="13"/>
      <c r="K10151" s="13"/>
      <c r="M10151" s="13"/>
      <c r="N10151" s="13"/>
    </row>
    <row r="10152" spans="1:14" ht="15.75" customHeight="1">
      <c r="A10152" s="2"/>
      <c r="B10152" s="2"/>
      <c r="C10152" s="2"/>
      <c r="G10152" s="13"/>
      <c r="I10152" s="13"/>
      <c r="J10152" s="13"/>
      <c r="K10152" s="13"/>
      <c r="M10152" s="13"/>
      <c r="N10152" s="13"/>
    </row>
    <row r="10153" spans="1:14" ht="15.75" customHeight="1">
      <c r="A10153" s="2"/>
      <c r="B10153" s="2"/>
      <c r="C10153" s="2"/>
      <c r="G10153" s="13"/>
      <c r="I10153" s="13"/>
      <c r="J10153" s="13"/>
      <c r="K10153" s="13"/>
      <c r="M10153" s="13"/>
      <c r="N10153" s="13"/>
    </row>
    <row r="10154" spans="1:14" ht="15.75" customHeight="1">
      <c r="A10154" s="2"/>
      <c r="B10154" s="2"/>
      <c r="C10154" s="2"/>
      <c r="G10154" s="13"/>
      <c r="I10154" s="13"/>
      <c r="J10154" s="13"/>
      <c r="K10154" s="13"/>
      <c r="M10154" s="13"/>
      <c r="N10154" s="13"/>
    </row>
    <row r="10155" spans="1:14" ht="15.75" customHeight="1">
      <c r="A10155" s="2"/>
      <c r="B10155" s="2"/>
      <c r="C10155" s="2"/>
      <c r="G10155" s="13"/>
      <c r="I10155" s="13"/>
      <c r="J10155" s="13"/>
      <c r="K10155" s="13"/>
      <c r="M10155" s="13"/>
      <c r="N10155" s="13"/>
    </row>
    <row r="10156" spans="1:14" ht="15.75" customHeight="1">
      <c r="A10156" s="2"/>
      <c r="B10156" s="2"/>
      <c r="C10156" s="2"/>
      <c r="G10156" s="13"/>
      <c r="I10156" s="13"/>
      <c r="J10156" s="13"/>
      <c r="K10156" s="13"/>
      <c r="M10156" s="13"/>
      <c r="N10156" s="13"/>
    </row>
    <row r="10157" spans="1:14" ht="15.75" customHeight="1">
      <c r="A10157" s="2"/>
      <c r="B10157" s="2"/>
      <c r="C10157" s="2"/>
      <c r="G10157" s="13"/>
      <c r="I10157" s="13"/>
      <c r="J10157" s="13"/>
      <c r="K10157" s="13"/>
      <c r="M10157" s="13"/>
      <c r="N10157" s="13"/>
    </row>
    <row r="10158" spans="1:14" ht="15.75" customHeight="1">
      <c r="A10158" s="2"/>
      <c r="B10158" s="2"/>
      <c r="C10158" s="2"/>
      <c r="G10158" s="13"/>
      <c r="I10158" s="13"/>
      <c r="J10158" s="13"/>
      <c r="K10158" s="13"/>
      <c r="M10158" s="13"/>
      <c r="N10158" s="13"/>
    </row>
    <row r="10159" spans="1:14" ht="15.75" customHeight="1">
      <c r="A10159" s="2"/>
      <c r="B10159" s="2"/>
      <c r="C10159" s="2"/>
      <c r="G10159" s="13"/>
      <c r="I10159" s="13"/>
      <c r="J10159" s="13"/>
      <c r="K10159" s="13"/>
      <c r="M10159" s="13"/>
      <c r="N10159" s="13"/>
    </row>
    <row r="10160" spans="1:14" ht="15.75" customHeight="1">
      <c r="A10160" s="2"/>
      <c r="B10160" s="2"/>
      <c r="C10160" s="2"/>
      <c r="G10160" s="13"/>
      <c r="I10160" s="13"/>
      <c r="J10160" s="13"/>
      <c r="K10160" s="13"/>
      <c r="M10160" s="13"/>
      <c r="N10160" s="13"/>
    </row>
    <row r="10161" spans="1:14" ht="15.75" customHeight="1">
      <c r="A10161" s="2"/>
      <c r="B10161" s="2"/>
      <c r="C10161" s="2"/>
      <c r="G10161" s="13"/>
      <c r="I10161" s="13"/>
      <c r="J10161" s="13"/>
      <c r="K10161" s="13"/>
      <c r="M10161" s="13"/>
      <c r="N10161" s="13"/>
    </row>
    <row r="10162" spans="1:14" ht="15.75" customHeight="1">
      <c r="A10162" s="2"/>
      <c r="B10162" s="2"/>
      <c r="C10162" s="2"/>
      <c r="G10162" s="13"/>
      <c r="I10162" s="13"/>
      <c r="J10162" s="13"/>
      <c r="K10162" s="13"/>
      <c r="M10162" s="13"/>
      <c r="N10162" s="13"/>
    </row>
    <row r="10163" spans="1:14" ht="15.75" customHeight="1">
      <c r="A10163" s="2"/>
      <c r="B10163" s="2"/>
      <c r="C10163" s="2"/>
      <c r="G10163" s="13"/>
      <c r="I10163" s="13"/>
      <c r="J10163" s="13"/>
      <c r="K10163" s="13"/>
      <c r="M10163" s="13"/>
      <c r="N10163" s="13"/>
    </row>
    <row r="10164" spans="1:14" ht="15.75" customHeight="1">
      <c r="A10164" s="2"/>
      <c r="B10164" s="2"/>
      <c r="C10164" s="2"/>
      <c r="G10164" s="13"/>
      <c r="I10164" s="13"/>
      <c r="J10164" s="13"/>
      <c r="K10164" s="13"/>
      <c r="M10164" s="13"/>
      <c r="N10164" s="13"/>
    </row>
    <row r="10165" spans="1:14" ht="15.75" customHeight="1">
      <c r="A10165" s="2"/>
      <c r="B10165" s="2"/>
      <c r="C10165" s="2"/>
      <c r="G10165" s="13"/>
      <c r="I10165" s="13"/>
      <c r="J10165" s="13"/>
      <c r="K10165" s="13"/>
      <c r="M10165" s="13"/>
      <c r="N10165" s="13"/>
    </row>
    <row r="10166" spans="1:14" ht="15.75" customHeight="1">
      <c r="A10166" s="2"/>
      <c r="B10166" s="2"/>
      <c r="C10166" s="2"/>
      <c r="G10166" s="13"/>
      <c r="I10166" s="13"/>
      <c r="J10166" s="13"/>
      <c r="K10166" s="13"/>
      <c r="M10166" s="13"/>
      <c r="N10166" s="13"/>
    </row>
    <row r="10167" spans="1:14" ht="15.75" customHeight="1">
      <c r="A10167" s="2"/>
      <c r="B10167" s="2"/>
      <c r="C10167" s="2"/>
      <c r="G10167" s="13"/>
      <c r="I10167" s="13"/>
      <c r="J10167" s="13"/>
      <c r="K10167" s="13"/>
      <c r="M10167" s="13"/>
      <c r="N10167" s="13"/>
    </row>
    <row r="10168" spans="1:14" ht="15.75" customHeight="1">
      <c r="A10168" s="2"/>
      <c r="B10168" s="2"/>
      <c r="C10168" s="2"/>
      <c r="G10168" s="13"/>
      <c r="I10168" s="13"/>
      <c r="J10168" s="13"/>
      <c r="K10168" s="13"/>
      <c r="M10168" s="13"/>
      <c r="N10168" s="13"/>
    </row>
    <row r="10169" spans="1:14" ht="15.75" customHeight="1">
      <c r="A10169" s="2"/>
      <c r="B10169" s="2"/>
      <c r="C10169" s="2"/>
      <c r="G10169" s="13"/>
      <c r="I10169" s="13"/>
      <c r="J10169" s="13"/>
      <c r="K10169" s="13"/>
      <c r="M10169" s="13"/>
      <c r="N10169" s="13"/>
    </row>
    <row r="10170" spans="1:14" ht="15.75" customHeight="1">
      <c r="A10170" s="2"/>
      <c r="B10170" s="2"/>
      <c r="C10170" s="2"/>
      <c r="G10170" s="13"/>
      <c r="I10170" s="13"/>
      <c r="J10170" s="13"/>
      <c r="K10170" s="13"/>
      <c r="M10170" s="13"/>
      <c r="N10170" s="13"/>
    </row>
    <row r="10171" spans="1:14" ht="15.75" customHeight="1">
      <c r="A10171" s="2"/>
      <c r="B10171" s="2"/>
      <c r="C10171" s="2"/>
      <c r="G10171" s="13"/>
      <c r="I10171" s="13"/>
      <c r="J10171" s="13"/>
      <c r="K10171" s="13"/>
      <c r="M10171" s="13"/>
      <c r="N10171" s="13"/>
    </row>
    <row r="10172" spans="1:14" ht="15.75" customHeight="1">
      <c r="A10172" s="2"/>
      <c r="B10172" s="2"/>
      <c r="C10172" s="2"/>
      <c r="G10172" s="13"/>
      <c r="I10172" s="13"/>
      <c r="J10172" s="13"/>
      <c r="K10172" s="13"/>
      <c r="M10172" s="13"/>
      <c r="N10172" s="13"/>
    </row>
    <row r="10173" spans="1:14" ht="15.75" customHeight="1">
      <c r="A10173" s="2"/>
      <c r="B10173" s="2"/>
      <c r="C10173" s="2"/>
      <c r="G10173" s="13"/>
      <c r="I10173" s="13"/>
      <c r="J10173" s="13"/>
      <c r="K10173" s="13"/>
      <c r="M10173" s="13"/>
      <c r="N10173" s="13"/>
    </row>
    <row r="10174" spans="1:14" ht="15.75" customHeight="1">
      <c r="A10174" s="2"/>
      <c r="B10174" s="2"/>
      <c r="C10174" s="2"/>
      <c r="G10174" s="13"/>
      <c r="I10174" s="13"/>
      <c r="J10174" s="13"/>
      <c r="K10174" s="13"/>
      <c r="M10174" s="13"/>
      <c r="N10174" s="13"/>
    </row>
    <row r="10175" spans="1:14" ht="15.75" customHeight="1">
      <c r="A10175" s="2"/>
      <c r="B10175" s="2"/>
      <c r="C10175" s="2"/>
      <c r="G10175" s="13"/>
      <c r="I10175" s="13"/>
      <c r="J10175" s="13"/>
      <c r="K10175" s="13"/>
      <c r="M10175" s="13"/>
      <c r="N10175" s="13"/>
    </row>
    <row r="10176" spans="1:14" ht="15.75" customHeight="1">
      <c r="A10176" s="2"/>
      <c r="B10176" s="2"/>
      <c r="C10176" s="2"/>
      <c r="G10176" s="13"/>
      <c r="I10176" s="13"/>
      <c r="J10176" s="13"/>
      <c r="K10176" s="13"/>
      <c r="M10176" s="13"/>
      <c r="N10176" s="13"/>
    </row>
    <row r="10177" spans="1:14" ht="15.75" customHeight="1">
      <c r="A10177" s="2"/>
      <c r="B10177" s="2"/>
      <c r="C10177" s="2"/>
      <c r="G10177" s="13"/>
      <c r="I10177" s="13"/>
      <c r="J10177" s="13"/>
      <c r="K10177" s="13"/>
      <c r="M10177" s="13"/>
      <c r="N10177" s="13"/>
    </row>
    <row r="10178" spans="1:14" ht="15.75" customHeight="1">
      <c r="A10178" s="2"/>
      <c r="B10178" s="2"/>
      <c r="C10178" s="2"/>
      <c r="G10178" s="13"/>
      <c r="I10178" s="13"/>
      <c r="J10178" s="13"/>
      <c r="K10178" s="13"/>
      <c r="M10178" s="13"/>
      <c r="N10178" s="13"/>
    </row>
    <row r="10179" spans="1:14" ht="15.75" customHeight="1">
      <c r="A10179" s="2"/>
      <c r="B10179" s="2"/>
      <c r="C10179" s="2"/>
      <c r="G10179" s="13"/>
      <c r="I10179" s="13"/>
      <c r="J10179" s="13"/>
      <c r="K10179" s="13"/>
      <c r="M10179" s="13"/>
      <c r="N10179" s="13"/>
    </row>
    <row r="10180" spans="1:14" ht="15.75" customHeight="1">
      <c r="A10180" s="2"/>
      <c r="B10180" s="2"/>
      <c r="C10180" s="2"/>
      <c r="G10180" s="13"/>
      <c r="I10180" s="13"/>
      <c r="J10180" s="13"/>
      <c r="K10180" s="13"/>
      <c r="M10180" s="13"/>
      <c r="N10180" s="13"/>
    </row>
    <row r="10181" spans="1:14" ht="15.75" customHeight="1">
      <c r="A10181" s="2"/>
      <c r="B10181" s="2"/>
      <c r="C10181" s="2"/>
      <c r="G10181" s="13"/>
      <c r="I10181" s="13"/>
      <c r="J10181" s="13"/>
      <c r="K10181" s="13"/>
      <c r="M10181" s="13"/>
      <c r="N10181" s="13"/>
    </row>
    <row r="10182" spans="1:14" ht="15.75" customHeight="1">
      <c r="A10182" s="2"/>
      <c r="B10182" s="2"/>
      <c r="C10182" s="2"/>
      <c r="G10182" s="13"/>
      <c r="I10182" s="13"/>
      <c r="J10182" s="13"/>
      <c r="K10182" s="13"/>
      <c r="M10182" s="13"/>
      <c r="N10182" s="13"/>
    </row>
    <row r="10183" spans="1:14" ht="15.75" customHeight="1">
      <c r="A10183" s="2"/>
      <c r="B10183" s="2"/>
      <c r="C10183" s="2"/>
      <c r="G10183" s="13"/>
      <c r="I10183" s="13"/>
      <c r="J10183" s="13"/>
      <c r="K10183" s="13"/>
      <c r="M10183" s="13"/>
      <c r="N10183" s="13"/>
    </row>
    <row r="10184" spans="1:14" ht="15.75" customHeight="1">
      <c r="A10184" s="2"/>
      <c r="B10184" s="2"/>
      <c r="C10184" s="2"/>
      <c r="G10184" s="13"/>
      <c r="I10184" s="13"/>
      <c r="J10184" s="13"/>
      <c r="K10184" s="13"/>
      <c r="M10184" s="13"/>
      <c r="N10184" s="13"/>
    </row>
    <row r="10185" spans="1:14" ht="15.75" customHeight="1">
      <c r="A10185" s="2"/>
      <c r="B10185" s="2"/>
      <c r="C10185" s="2"/>
      <c r="G10185" s="13"/>
      <c r="I10185" s="13"/>
      <c r="J10185" s="13"/>
      <c r="K10185" s="13"/>
      <c r="M10185" s="13"/>
      <c r="N10185" s="13"/>
    </row>
    <row r="10186" spans="1:14" ht="15.75" customHeight="1">
      <c r="A10186" s="2"/>
      <c r="B10186" s="2"/>
      <c r="C10186" s="2"/>
      <c r="G10186" s="13"/>
      <c r="I10186" s="13"/>
      <c r="J10186" s="13"/>
      <c r="K10186" s="13"/>
      <c r="M10186" s="13"/>
      <c r="N10186" s="13"/>
    </row>
    <row r="10187" spans="1:14" ht="15.75" customHeight="1">
      <c r="A10187" s="2"/>
      <c r="B10187" s="2"/>
      <c r="C10187" s="2"/>
      <c r="G10187" s="13"/>
      <c r="I10187" s="13"/>
      <c r="J10187" s="13"/>
      <c r="K10187" s="13"/>
      <c r="M10187" s="13"/>
      <c r="N10187" s="13"/>
    </row>
    <row r="10188" spans="1:14" ht="15.75" customHeight="1">
      <c r="A10188" s="2"/>
      <c r="B10188" s="2"/>
      <c r="C10188" s="2"/>
      <c r="G10188" s="13"/>
      <c r="I10188" s="13"/>
      <c r="J10188" s="13"/>
      <c r="K10188" s="13"/>
      <c r="M10188" s="13"/>
      <c r="N10188" s="13"/>
    </row>
    <row r="10189" spans="1:14" ht="15.75" customHeight="1">
      <c r="A10189" s="2"/>
      <c r="B10189" s="2"/>
      <c r="C10189" s="2"/>
      <c r="G10189" s="13"/>
      <c r="I10189" s="13"/>
      <c r="J10189" s="13"/>
      <c r="K10189" s="13"/>
      <c r="M10189" s="13"/>
      <c r="N10189" s="13"/>
    </row>
    <row r="10190" spans="1:14" ht="15.75" customHeight="1">
      <c r="A10190" s="2"/>
      <c r="B10190" s="2"/>
      <c r="C10190" s="2"/>
      <c r="G10190" s="13"/>
      <c r="I10190" s="13"/>
      <c r="J10190" s="13"/>
      <c r="K10190" s="13"/>
      <c r="M10190" s="13"/>
      <c r="N10190" s="13"/>
    </row>
    <row r="10191" spans="1:14" ht="15.75" customHeight="1">
      <c r="A10191" s="2"/>
      <c r="B10191" s="2"/>
      <c r="C10191" s="2"/>
      <c r="G10191" s="13"/>
      <c r="I10191" s="13"/>
      <c r="J10191" s="13"/>
      <c r="K10191" s="13"/>
      <c r="M10191" s="13"/>
      <c r="N10191" s="13"/>
    </row>
    <row r="10192" spans="1:14" ht="15.75" customHeight="1">
      <c r="A10192" s="2"/>
      <c r="B10192" s="2"/>
      <c r="C10192" s="2"/>
      <c r="G10192" s="13"/>
      <c r="I10192" s="13"/>
      <c r="J10192" s="13"/>
      <c r="K10192" s="13"/>
      <c r="M10192" s="13"/>
      <c r="N10192" s="13"/>
    </row>
    <row r="10193" spans="1:14" ht="15.75" customHeight="1">
      <c r="A10193" s="2"/>
      <c r="B10193" s="2"/>
      <c r="C10193" s="2"/>
      <c r="G10193" s="13"/>
      <c r="I10193" s="13"/>
      <c r="J10193" s="13"/>
      <c r="K10193" s="13"/>
      <c r="M10193" s="13"/>
      <c r="N10193" s="13"/>
    </row>
    <row r="10194" spans="1:14" ht="15.75" customHeight="1">
      <c r="A10194" s="2"/>
      <c r="B10194" s="2"/>
      <c r="C10194" s="2"/>
      <c r="G10194" s="13"/>
      <c r="I10194" s="13"/>
      <c r="J10194" s="13"/>
      <c r="K10194" s="13"/>
      <c r="M10194" s="13"/>
      <c r="N10194" s="13"/>
    </row>
    <row r="10195" spans="1:14" ht="15.75" customHeight="1">
      <c r="A10195" s="2"/>
      <c r="B10195" s="2"/>
      <c r="C10195" s="2"/>
      <c r="G10195" s="13"/>
      <c r="I10195" s="13"/>
      <c r="J10195" s="13"/>
      <c r="K10195" s="13"/>
      <c r="M10195" s="13"/>
      <c r="N10195" s="13"/>
    </row>
    <row r="10196" spans="1:14" ht="15.75" customHeight="1">
      <c r="A10196" s="2"/>
      <c r="B10196" s="2"/>
      <c r="C10196" s="2"/>
      <c r="G10196" s="13"/>
      <c r="I10196" s="13"/>
      <c r="J10196" s="13"/>
      <c r="K10196" s="13"/>
      <c r="M10196" s="13"/>
      <c r="N10196" s="13"/>
    </row>
    <row r="10197" spans="1:14" ht="15.75" customHeight="1">
      <c r="A10197" s="2"/>
      <c r="B10197" s="2"/>
      <c r="C10197" s="2"/>
      <c r="G10197" s="13"/>
      <c r="I10197" s="13"/>
      <c r="J10197" s="13"/>
      <c r="K10197" s="13"/>
      <c r="M10197" s="13"/>
      <c r="N10197" s="13"/>
    </row>
    <row r="10198" spans="1:14" ht="15.75" customHeight="1">
      <c r="A10198" s="2"/>
      <c r="B10198" s="2"/>
      <c r="C10198" s="2"/>
      <c r="G10198" s="13"/>
      <c r="I10198" s="13"/>
      <c r="J10198" s="13"/>
      <c r="K10198" s="13"/>
      <c r="M10198" s="13"/>
      <c r="N10198" s="13"/>
    </row>
    <row r="10199" spans="1:14" ht="15.75" customHeight="1">
      <c r="A10199" s="2"/>
      <c r="B10199" s="2"/>
      <c r="C10199" s="2"/>
      <c r="G10199" s="13"/>
      <c r="I10199" s="13"/>
      <c r="J10199" s="13"/>
      <c r="K10199" s="13"/>
      <c r="M10199" s="13"/>
      <c r="N10199" s="13"/>
    </row>
    <row r="10200" spans="1:14" ht="15.75" customHeight="1">
      <c r="A10200" s="2"/>
      <c r="B10200" s="2"/>
      <c r="C10200" s="2"/>
      <c r="G10200" s="13"/>
      <c r="I10200" s="13"/>
      <c r="J10200" s="13"/>
      <c r="K10200" s="13"/>
      <c r="M10200" s="13"/>
      <c r="N10200" s="13"/>
    </row>
    <row r="10201" spans="1:14" ht="15.75" customHeight="1">
      <c r="A10201" s="2"/>
      <c r="B10201" s="2"/>
      <c r="C10201" s="2"/>
      <c r="G10201" s="13"/>
      <c r="I10201" s="13"/>
      <c r="J10201" s="13"/>
      <c r="K10201" s="13"/>
      <c r="M10201" s="13"/>
      <c r="N10201" s="13"/>
    </row>
    <row r="10202" spans="1:14" ht="15.75" customHeight="1">
      <c r="A10202" s="2"/>
      <c r="B10202" s="2"/>
      <c r="C10202" s="2"/>
      <c r="G10202" s="13"/>
      <c r="I10202" s="13"/>
      <c r="J10202" s="13"/>
      <c r="K10202" s="13"/>
      <c r="M10202" s="13"/>
      <c r="N10202" s="13"/>
    </row>
    <row r="10203" spans="1:14" ht="15.75" customHeight="1">
      <c r="A10203" s="2"/>
      <c r="B10203" s="2"/>
      <c r="C10203" s="2"/>
      <c r="G10203" s="13"/>
      <c r="I10203" s="13"/>
      <c r="J10203" s="13"/>
      <c r="K10203" s="13"/>
      <c r="M10203" s="13"/>
      <c r="N10203" s="13"/>
    </row>
    <row r="10204" spans="1:14" ht="15.75" customHeight="1">
      <c r="A10204" s="2"/>
      <c r="B10204" s="2"/>
      <c r="C10204" s="2"/>
      <c r="G10204" s="13"/>
      <c r="I10204" s="13"/>
      <c r="J10204" s="13"/>
      <c r="K10204" s="13"/>
      <c r="M10204" s="13"/>
      <c r="N10204" s="13"/>
    </row>
    <row r="10205" spans="1:14" ht="15.75" customHeight="1">
      <c r="A10205" s="2"/>
      <c r="B10205" s="2"/>
      <c r="C10205" s="2"/>
      <c r="G10205" s="13"/>
      <c r="I10205" s="13"/>
      <c r="J10205" s="13"/>
      <c r="K10205" s="13"/>
      <c r="M10205" s="13"/>
      <c r="N10205" s="13"/>
    </row>
    <row r="10206" spans="1:14" ht="15.75" customHeight="1">
      <c r="A10206" s="2"/>
      <c r="B10206" s="2"/>
      <c r="C10206" s="2"/>
      <c r="G10206" s="13"/>
      <c r="I10206" s="13"/>
      <c r="J10206" s="13"/>
      <c r="K10206" s="13"/>
      <c r="M10206" s="13"/>
      <c r="N10206" s="13"/>
    </row>
    <row r="10207" spans="1:14" ht="15.75" customHeight="1">
      <c r="A10207" s="2"/>
      <c r="B10207" s="2"/>
      <c r="C10207" s="2"/>
      <c r="G10207" s="13"/>
      <c r="I10207" s="13"/>
      <c r="J10207" s="13"/>
      <c r="K10207" s="13"/>
      <c r="M10207" s="13"/>
      <c r="N10207" s="13"/>
    </row>
    <row r="10208" spans="1:14" ht="15.75" customHeight="1">
      <c r="A10208" s="2"/>
      <c r="B10208" s="2"/>
      <c r="C10208" s="2"/>
      <c r="G10208" s="13"/>
      <c r="I10208" s="13"/>
      <c r="J10208" s="13"/>
      <c r="K10208" s="13"/>
      <c r="M10208" s="13"/>
      <c r="N10208" s="13"/>
    </row>
    <row r="10209" spans="1:14" ht="15.75" customHeight="1">
      <c r="A10209" s="2"/>
      <c r="B10209" s="2"/>
      <c r="C10209" s="2"/>
      <c r="G10209" s="13"/>
      <c r="I10209" s="13"/>
      <c r="J10209" s="13"/>
      <c r="K10209" s="13"/>
      <c r="M10209" s="13"/>
      <c r="N10209" s="13"/>
    </row>
    <row r="10210" spans="1:14" ht="15.75" customHeight="1">
      <c r="A10210" s="2"/>
      <c r="B10210" s="2"/>
      <c r="C10210" s="2"/>
      <c r="G10210" s="13"/>
      <c r="I10210" s="13"/>
      <c r="J10210" s="13"/>
      <c r="K10210" s="13"/>
      <c r="M10210" s="13"/>
      <c r="N10210" s="13"/>
    </row>
    <row r="10211" spans="1:14" ht="15.75" customHeight="1">
      <c r="A10211" s="2"/>
      <c r="B10211" s="2"/>
      <c r="C10211" s="2"/>
      <c r="G10211" s="13"/>
      <c r="I10211" s="13"/>
      <c r="J10211" s="13"/>
      <c r="K10211" s="13"/>
      <c r="M10211" s="13"/>
      <c r="N10211" s="13"/>
    </row>
    <row r="10212" spans="1:14" ht="15.75" customHeight="1">
      <c r="A10212" s="2"/>
      <c r="B10212" s="2"/>
      <c r="C10212" s="2"/>
      <c r="G10212" s="13"/>
      <c r="I10212" s="13"/>
      <c r="J10212" s="13"/>
      <c r="K10212" s="13"/>
      <c r="M10212" s="13"/>
      <c r="N10212" s="13"/>
    </row>
    <row r="10213" spans="1:14" ht="15.75" customHeight="1">
      <c r="A10213" s="2"/>
      <c r="B10213" s="2"/>
      <c r="C10213" s="2"/>
      <c r="G10213" s="13"/>
      <c r="I10213" s="13"/>
      <c r="J10213" s="13"/>
      <c r="K10213" s="13"/>
      <c r="M10213" s="13"/>
      <c r="N10213" s="13"/>
    </row>
    <row r="10214" spans="1:14" ht="15.75" customHeight="1">
      <c r="A10214" s="2"/>
      <c r="B10214" s="2"/>
      <c r="C10214" s="2"/>
      <c r="G10214" s="13"/>
      <c r="I10214" s="13"/>
      <c r="J10214" s="13"/>
      <c r="K10214" s="13"/>
      <c r="M10214" s="13"/>
      <c r="N10214" s="13"/>
    </row>
    <row r="10215" spans="1:14" ht="15.75" customHeight="1">
      <c r="A10215" s="2"/>
      <c r="B10215" s="2"/>
      <c r="C10215" s="2"/>
      <c r="G10215" s="13"/>
      <c r="I10215" s="13"/>
      <c r="J10215" s="13"/>
      <c r="K10215" s="13"/>
      <c r="M10215" s="13"/>
      <c r="N10215" s="13"/>
    </row>
    <row r="10216" spans="1:14" ht="15.75" customHeight="1">
      <c r="A10216" s="2"/>
      <c r="B10216" s="2"/>
      <c r="C10216" s="2"/>
      <c r="G10216" s="13"/>
      <c r="I10216" s="13"/>
      <c r="J10216" s="13"/>
      <c r="K10216" s="13"/>
      <c r="M10216" s="13"/>
      <c r="N10216" s="13"/>
    </row>
    <row r="10217" spans="1:14" ht="15.75" customHeight="1">
      <c r="A10217" s="2"/>
      <c r="B10217" s="2"/>
      <c r="C10217" s="2"/>
      <c r="G10217" s="13"/>
      <c r="I10217" s="13"/>
      <c r="J10217" s="13"/>
      <c r="K10217" s="13"/>
      <c r="M10217" s="13"/>
      <c r="N10217" s="13"/>
    </row>
    <row r="10218" spans="1:14" ht="15.75" customHeight="1">
      <c r="A10218" s="2"/>
      <c r="B10218" s="2"/>
      <c r="C10218" s="2"/>
      <c r="G10218" s="13"/>
      <c r="I10218" s="13"/>
      <c r="J10218" s="13"/>
      <c r="K10218" s="13"/>
      <c r="M10218" s="13"/>
      <c r="N10218" s="13"/>
    </row>
    <row r="10219" spans="1:14" ht="15.75" customHeight="1">
      <c r="A10219" s="2"/>
      <c r="B10219" s="2"/>
      <c r="C10219" s="2"/>
      <c r="G10219" s="13"/>
      <c r="I10219" s="13"/>
      <c r="J10219" s="13"/>
      <c r="K10219" s="13"/>
      <c r="M10219" s="13"/>
      <c r="N10219" s="13"/>
    </row>
    <row r="10220" spans="1:14" ht="15.75" customHeight="1">
      <c r="A10220" s="2"/>
      <c r="B10220" s="2"/>
      <c r="C10220" s="2"/>
      <c r="G10220" s="13"/>
      <c r="I10220" s="13"/>
      <c r="J10220" s="13"/>
      <c r="K10220" s="13"/>
      <c r="M10220" s="13"/>
      <c r="N10220" s="13"/>
    </row>
    <row r="10221" spans="1:14" ht="15.75" customHeight="1">
      <c r="A10221" s="2"/>
      <c r="B10221" s="2"/>
      <c r="C10221" s="2"/>
      <c r="G10221" s="13"/>
      <c r="I10221" s="13"/>
      <c r="J10221" s="13"/>
      <c r="K10221" s="13"/>
      <c r="M10221" s="13"/>
      <c r="N10221" s="13"/>
    </row>
    <row r="10222" spans="1:14" ht="15.75" customHeight="1">
      <c r="A10222" s="2"/>
      <c r="B10222" s="2"/>
      <c r="C10222" s="2"/>
      <c r="G10222" s="13"/>
      <c r="I10222" s="13"/>
      <c r="J10222" s="13"/>
      <c r="K10222" s="13"/>
      <c r="M10222" s="13"/>
      <c r="N10222" s="13"/>
    </row>
    <row r="10223" spans="1:14" ht="15.75" customHeight="1">
      <c r="A10223" s="2"/>
      <c r="B10223" s="2"/>
      <c r="C10223" s="2"/>
      <c r="G10223" s="13"/>
      <c r="I10223" s="13"/>
      <c r="J10223" s="13"/>
      <c r="K10223" s="13"/>
      <c r="M10223" s="13"/>
      <c r="N10223" s="13"/>
    </row>
    <row r="10224" spans="1:14" ht="15.75" customHeight="1">
      <c r="A10224" s="2"/>
      <c r="B10224" s="2"/>
      <c r="C10224" s="2"/>
      <c r="G10224" s="13"/>
      <c r="I10224" s="13"/>
      <c r="J10224" s="13"/>
      <c r="K10224" s="13"/>
      <c r="M10224" s="13"/>
      <c r="N10224" s="13"/>
    </row>
    <row r="10225" spans="1:14" ht="15.75" customHeight="1">
      <c r="A10225" s="2"/>
      <c r="B10225" s="2"/>
      <c r="C10225" s="2"/>
      <c r="G10225" s="13"/>
      <c r="I10225" s="13"/>
      <c r="J10225" s="13"/>
      <c r="K10225" s="13"/>
      <c r="M10225" s="13"/>
      <c r="N10225" s="13"/>
    </row>
    <row r="10226" spans="1:14" ht="15.75" customHeight="1">
      <c r="A10226" s="2"/>
      <c r="B10226" s="2"/>
      <c r="C10226" s="2"/>
      <c r="G10226" s="13"/>
      <c r="I10226" s="13"/>
      <c r="J10226" s="13"/>
      <c r="K10226" s="13"/>
      <c r="M10226" s="13"/>
      <c r="N10226" s="13"/>
    </row>
    <row r="10227" spans="1:14" ht="15.75" customHeight="1">
      <c r="A10227" s="2"/>
      <c r="B10227" s="2"/>
      <c r="C10227" s="2"/>
      <c r="G10227" s="13"/>
      <c r="I10227" s="13"/>
      <c r="J10227" s="13"/>
      <c r="K10227" s="13"/>
      <c r="M10227" s="13"/>
      <c r="N10227" s="13"/>
    </row>
    <row r="10228" spans="1:14" ht="15.75" customHeight="1">
      <c r="A10228" s="2"/>
      <c r="B10228" s="2"/>
      <c r="C10228" s="2"/>
      <c r="G10228" s="13"/>
      <c r="I10228" s="13"/>
      <c r="J10228" s="13"/>
      <c r="K10228" s="13"/>
      <c r="M10228" s="13"/>
      <c r="N10228" s="13"/>
    </row>
    <row r="10229" spans="1:14" ht="15.75" customHeight="1">
      <c r="A10229" s="2"/>
      <c r="B10229" s="2"/>
      <c r="C10229" s="2"/>
      <c r="G10229" s="13"/>
      <c r="I10229" s="13"/>
      <c r="J10229" s="13"/>
      <c r="K10229" s="13"/>
      <c r="M10229" s="13"/>
      <c r="N10229" s="13"/>
    </row>
    <row r="10230" spans="1:14" ht="15.75" customHeight="1">
      <c r="A10230" s="2"/>
      <c r="B10230" s="2"/>
      <c r="C10230" s="2"/>
      <c r="G10230" s="13"/>
      <c r="I10230" s="13"/>
      <c r="J10230" s="13"/>
      <c r="K10230" s="13"/>
      <c r="M10230" s="13"/>
      <c r="N10230" s="13"/>
    </row>
    <row r="10231" spans="1:14" ht="15.75" customHeight="1">
      <c r="A10231" s="2"/>
      <c r="B10231" s="2"/>
      <c r="C10231" s="2"/>
      <c r="G10231" s="13"/>
      <c r="I10231" s="13"/>
      <c r="J10231" s="13"/>
      <c r="K10231" s="13"/>
      <c r="M10231" s="13"/>
      <c r="N10231" s="13"/>
    </row>
    <row r="10232" spans="1:14" ht="15.75" customHeight="1">
      <c r="A10232" s="2"/>
      <c r="B10232" s="2"/>
      <c r="C10232" s="2"/>
      <c r="G10232" s="13"/>
      <c r="I10232" s="13"/>
      <c r="J10232" s="13"/>
      <c r="K10232" s="13"/>
      <c r="M10232" s="13"/>
      <c r="N10232" s="13"/>
    </row>
    <row r="10233" spans="1:14" ht="15.75" customHeight="1">
      <c r="A10233" s="2"/>
      <c r="B10233" s="2"/>
      <c r="C10233" s="2"/>
      <c r="G10233" s="13"/>
      <c r="I10233" s="13"/>
      <c r="J10233" s="13"/>
      <c r="K10233" s="13"/>
      <c r="M10233" s="13"/>
      <c r="N10233" s="13"/>
    </row>
    <row r="10234" spans="1:14" ht="15.75" customHeight="1">
      <c r="A10234" s="2"/>
      <c r="B10234" s="2"/>
      <c r="C10234" s="2"/>
      <c r="G10234" s="13"/>
      <c r="I10234" s="13"/>
      <c r="J10234" s="13"/>
      <c r="K10234" s="13"/>
      <c r="M10234" s="13"/>
      <c r="N10234" s="13"/>
    </row>
    <row r="10235" spans="1:14" ht="15.75" customHeight="1">
      <c r="A10235" s="2"/>
      <c r="B10235" s="2"/>
      <c r="C10235" s="2"/>
      <c r="G10235" s="13"/>
      <c r="I10235" s="13"/>
      <c r="J10235" s="13"/>
      <c r="K10235" s="13"/>
      <c r="M10235" s="13"/>
      <c r="N10235" s="13"/>
    </row>
    <row r="10236" spans="1:14" ht="15.75" customHeight="1">
      <c r="A10236" s="2"/>
      <c r="B10236" s="2"/>
      <c r="C10236" s="2"/>
      <c r="G10236" s="13"/>
      <c r="I10236" s="13"/>
      <c r="J10236" s="13"/>
      <c r="K10236" s="13"/>
      <c r="M10236" s="13"/>
      <c r="N10236" s="13"/>
    </row>
    <row r="10237" spans="1:14" ht="15.75" customHeight="1">
      <c r="A10237" s="2"/>
      <c r="B10237" s="2"/>
      <c r="C10237" s="2"/>
      <c r="G10237" s="13"/>
      <c r="I10237" s="13"/>
      <c r="J10237" s="13"/>
      <c r="K10237" s="13"/>
      <c r="M10237" s="13"/>
      <c r="N10237" s="13"/>
    </row>
    <row r="10238" spans="1:14" ht="15.75" customHeight="1">
      <c r="A10238" s="2"/>
      <c r="B10238" s="2"/>
      <c r="C10238" s="2"/>
      <c r="G10238" s="13"/>
      <c r="I10238" s="13"/>
      <c r="J10238" s="13"/>
      <c r="K10238" s="13"/>
      <c r="M10238" s="13"/>
      <c r="N10238" s="13"/>
    </row>
    <row r="10239" spans="1:14" ht="15.75" customHeight="1">
      <c r="A10239" s="2"/>
      <c r="B10239" s="2"/>
      <c r="C10239" s="2"/>
      <c r="G10239" s="13"/>
      <c r="I10239" s="13"/>
      <c r="J10239" s="13"/>
      <c r="K10239" s="13"/>
      <c r="M10239" s="13"/>
      <c r="N10239" s="13"/>
    </row>
    <row r="10240" spans="1:14" ht="15.75" customHeight="1">
      <c r="A10240" s="2"/>
      <c r="B10240" s="2"/>
      <c r="C10240" s="2"/>
      <c r="G10240" s="13"/>
      <c r="I10240" s="13"/>
      <c r="J10240" s="13"/>
      <c r="K10240" s="13"/>
      <c r="M10240" s="13"/>
      <c r="N10240" s="13"/>
    </row>
    <row r="10241" spans="1:14" ht="15.75" customHeight="1">
      <c r="A10241" s="2"/>
      <c r="B10241" s="2"/>
      <c r="C10241" s="2"/>
      <c r="G10241" s="13"/>
      <c r="I10241" s="13"/>
      <c r="J10241" s="13"/>
      <c r="K10241" s="13"/>
      <c r="M10241" s="13"/>
      <c r="N10241" s="13"/>
    </row>
    <row r="10242" spans="1:14" ht="15.75" customHeight="1">
      <c r="A10242" s="2"/>
      <c r="B10242" s="2"/>
      <c r="C10242" s="2"/>
      <c r="G10242" s="13"/>
      <c r="I10242" s="13"/>
      <c r="J10242" s="13"/>
      <c r="K10242" s="13"/>
      <c r="M10242" s="13"/>
      <c r="N10242" s="13"/>
    </row>
    <row r="10243" spans="1:14" ht="15.75" customHeight="1">
      <c r="A10243" s="2"/>
      <c r="B10243" s="2"/>
      <c r="C10243" s="2"/>
      <c r="G10243" s="13"/>
      <c r="I10243" s="13"/>
      <c r="J10243" s="13"/>
      <c r="K10243" s="13"/>
      <c r="M10243" s="13"/>
      <c r="N10243" s="13"/>
    </row>
    <row r="10244" spans="1:14" ht="15.75" customHeight="1">
      <c r="A10244" s="2"/>
      <c r="B10244" s="2"/>
      <c r="C10244" s="2"/>
      <c r="G10244" s="13"/>
      <c r="I10244" s="13"/>
      <c r="J10244" s="13"/>
      <c r="K10244" s="13"/>
      <c r="M10244" s="13"/>
      <c r="N10244" s="13"/>
    </row>
    <row r="10245" spans="1:14" ht="15.75" customHeight="1">
      <c r="A10245" s="2"/>
      <c r="B10245" s="2"/>
      <c r="C10245" s="2"/>
      <c r="G10245" s="13"/>
      <c r="I10245" s="13"/>
      <c r="J10245" s="13"/>
      <c r="K10245" s="13"/>
      <c r="M10245" s="13"/>
      <c r="N10245" s="13"/>
    </row>
    <row r="10246" spans="1:14" ht="15.75" customHeight="1">
      <c r="A10246" s="2"/>
      <c r="B10246" s="2"/>
      <c r="C10246" s="2"/>
      <c r="G10246" s="13"/>
      <c r="I10246" s="13"/>
      <c r="J10246" s="13"/>
      <c r="K10246" s="13"/>
      <c r="M10246" s="13"/>
      <c r="N10246" s="13"/>
    </row>
    <row r="10247" spans="1:14" ht="15.75" customHeight="1">
      <c r="A10247" s="2"/>
      <c r="B10247" s="2"/>
      <c r="C10247" s="2"/>
      <c r="G10247" s="13"/>
      <c r="I10247" s="13"/>
      <c r="J10247" s="13"/>
      <c r="K10247" s="13"/>
      <c r="M10247" s="13"/>
      <c r="N10247" s="13"/>
    </row>
    <row r="10248" spans="1:14" ht="15.75" customHeight="1">
      <c r="A10248" s="2"/>
      <c r="B10248" s="2"/>
      <c r="C10248" s="2"/>
      <c r="G10248" s="13"/>
      <c r="I10248" s="13"/>
      <c r="J10248" s="13"/>
      <c r="K10248" s="13"/>
      <c r="M10248" s="13"/>
      <c r="N10248" s="13"/>
    </row>
    <row r="10249" spans="1:14" ht="15.75" customHeight="1">
      <c r="A10249" s="2"/>
      <c r="B10249" s="2"/>
      <c r="C10249" s="2"/>
      <c r="G10249" s="13"/>
      <c r="I10249" s="13"/>
      <c r="J10249" s="13"/>
      <c r="K10249" s="13"/>
      <c r="M10249" s="13"/>
      <c r="N10249" s="13"/>
    </row>
    <row r="10250" spans="1:14" ht="15.75" customHeight="1">
      <c r="A10250" s="2"/>
      <c r="B10250" s="2"/>
      <c r="C10250" s="2"/>
      <c r="G10250" s="13"/>
      <c r="I10250" s="13"/>
      <c r="J10250" s="13"/>
      <c r="K10250" s="13"/>
      <c r="M10250" s="13"/>
      <c r="N10250" s="13"/>
    </row>
    <row r="10251" spans="1:14" ht="15.75" customHeight="1">
      <c r="A10251" s="2"/>
      <c r="B10251" s="2"/>
      <c r="C10251" s="2"/>
      <c r="G10251" s="13"/>
      <c r="I10251" s="13"/>
      <c r="J10251" s="13"/>
      <c r="K10251" s="13"/>
      <c r="M10251" s="13"/>
      <c r="N10251" s="13"/>
    </row>
    <row r="10252" spans="1:14" ht="15.75" customHeight="1">
      <c r="A10252" s="2"/>
      <c r="B10252" s="2"/>
      <c r="C10252" s="2"/>
      <c r="G10252" s="13"/>
      <c r="I10252" s="13"/>
      <c r="J10252" s="13"/>
      <c r="K10252" s="13"/>
      <c r="M10252" s="13"/>
      <c r="N10252" s="13"/>
    </row>
    <row r="10253" spans="1:14" ht="15.75" customHeight="1">
      <c r="A10253" s="2"/>
      <c r="B10253" s="2"/>
      <c r="C10253" s="2"/>
      <c r="G10253" s="13"/>
      <c r="I10253" s="13"/>
      <c r="J10253" s="13"/>
      <c r="K10253" s="13"/>
      <c r="M10253" s="13"/>
      <c r="N10253" s="13"/>
    </row>
    <row r="10254" spans="1:14" ht="15.75" customHeight="1">
      <c r="A10254" s="2"/>
      <c r="B10254" s="2"/>
      <c r="C10254" s="2"/>
      <c r="G10254" s="13"/>
      <c r="I10254" s="13"/>
      <c r="J10254" s="13"/>
      <c r="K10254" s="13"/>
      <c r="M10254" s="13"/>
      <c r="N10254" s="13"/>
    </row>
    <row r="10255" spans="1:14" ht="15.75" customHeight="1">
      <c r="A10255" s="2"/>
      <c r="B10255" s="2"/>
      <c r="C10255" s="2"/>
      <c r="G10255" s="13"/>
      <c r="I10255" s="13"/>
      <c r="J10255" s="13"/>
      <c r="K10255" s="13"/>
      <c r="M10255" s="13"/>
      <c r="N10255" s="13"/>
    </row>
    <row r="10256" spans="1:14" ht="15.75" customHeight="1">
      <c r="A10256" s="2"/>
      <c r="B10256" s="2"/>
      <c r="C10256" s="2"/>
      <c r="G10256" s="13"/>
      <c r="I10256" s="13"/>
      <c r="J10256" s="13"/>
      <c r="K10256" s="13"/>
      <c r="M10256" s="13"/>
      <c r="N10256" s="13"/>
    </row>
    <row r="10257" spans="1:14" ht="15.75" customHeight="1">
      <c r="A10257" s="2"/>
      <c r="B10257" s="2"/>
      <c r="C10257" s="2"/>
      <c r="G10257" s="13"/>
      <c r="I10257" s="13"/>
      <c r="J10257" s="13"/>
      <c r="K10257" s="13"/>
      <c r="M10257" s="13"/>
      <c r="N10257" s="13"/>
    </row>
    <row r="10258" spans="1:14" ht="15.75" customHeight="1">
      <c r="A10258" s="2"/>
      <c r="B10258" s="2"/>
      <c r="C10258" s="2"/>
      <c r="G10258" s="13"/>
      <c r="I10258" s="13"/>
      <c r="J10258" s="13"/>
      <c r="K10258" s="13"/>
      <c r="M10258" s="13"/>
      <c r="N10258" s="13"/>
    </row>
    <row r="10259" spans="1:14" ht="15.75" customHeight="1">
      <c r="A10259" s="2"/>
      <c r="B10259" s="2"/>
      <c r="C10259" s="2"/>
      <c r="G10259" s="13"/>
      <c r="I10259" s="13"/>
      <c r="J10259" s="13"/>
      <c r="K10259" s="13"/>
      <c r="M10259" s="13"/>
      <c r="N10259" s="13"/>
    </row>
    <row r="10260" spans="1:14" ht="15.75" customHeight="1">
      <c r="A10260" s="2"/>
      <c r="B10260" s="2"/>
      <c r="C10260" s="2"/>
      <c r="G10260" s="13"/>
      <c r="I10260" s="13"/>
      <c r="J10260" s="13"/>
      <c r="K10260" s="13"/>
      <c r="M10260" s="13"/>
      <c r="N10260" s="13"/>
    </row>
    <row r="10261" spans="1:14" ht="15.75" customHeight="1">
      <c r="A10261" s="2"/>
      <c r="B10261" s="2"/>
      <c r="C10261" s="2"/>
      <c r="G10261" s="13"/>
      <c r="I10261" s="13"/>
      <c r="J10261" s="13"/>
      <c r="K10261" s="13"/>
      <c r="M10261" s="13"/>
      <c r="N10261" s="13"/>
    </row>
    <row r="10262" spans="1:14" ht="15.75" customHeight="1">
      <c r="A10262" s="2"/>
      <c r="B10262" s="2"/>
      <c r="C10262" s="2"/>
      <c r="G10262" s="13"/>
      <c r="I10262" s="13"/>
      <c r="J10262" s="13"/>
      <c r="K10262" s="13"/>
      <c r="M10262" s="13"/>
      <c r="N10262" s="13"/>
    </row>
    <row r="10263" spans="1:14" ht="15.75" customHeight="1">
      <c r="A10263" s="2"/>
      <c r="B10263" s="2"/>
      <c r="C10263" s="2"/>
      <c r="G10263" s="13"/>
      <c r="I10263" s="13"/>
      <c r="J10263" s="13"/>
      <c r="K10263" s="13"/>
      <c r="M10263" s="13"/>
      <c r="N10263" s="13"/>
    </row>
    <row r="10264" spans="1:14" ht="15.75" customHeight="1">
      <c r="A10264" s="2"/>
      <c r="B10264" s="2"/>
      <c r="C10264" s="2"/>
      <c r="G10264" s="13"/>
      <c r="I10264" s="13"/>
      <c r="J10264" s="13"/>
      <c r="K10264" s="13"/>
      <c r="M10264" s="13"/>
      <c r="N10264" s="13"/>
    </row>
    <row r="10265" spans="1:14" ht="15.75" customHeight="1">
      <c r="A10265" s="2"/>
      <c r="B10265" s="2"/>
      <c r="C10265" s="2"/>
      <c r="G10265" s="13"/>
      <c r="I10265" s="13"/>
      <c r="J10265" s="13"/>
      <c r="K10265" s="13"/>
      <c r="M10265" s="13"/>
      <c r="N10265" s="13"/>
    </row>
    <row r="10266" spans="1:14" ht="15.75" customHeight="1">
      <c r="A10266" s="2"/>
      <c r="B10266" s="2"/>
      <c r="C10266" s="2"/>
      <c r="G10266" s="13"/>
      <c r="I10266" s="13"/>
      <c r="J10266" s="13"/>
      <c r="K10266" s="13"/>
      <c r="M10266" s="13"/>
      <c r="N10266" s="13"/>
    </row>
    <row r="10267" spans="1:14" ht="15.75" customHeight="1">
      <c r="A10267" s="2"/>
      <c r="B10267" s="2"/>
      <c r="C10267" s="2"/>
      <c r="G10267" s="13"/>
      <c r="I10267" s="13"/>
      <c r="J10267" s="13"/>
      <c r="K10267" s="13"/>
      <c r="M10267" s="13"/>
      <c r="N10267" s="13"/>
    </row>
    <row r="10268" spans="1:14" ht="15.75" customHeight="1">
      <c r="A10268" s="2"/>
      <c r="B10268" s="2"/>
      <c r="C10268" s="2"/>
      <c r="G10268" s="13"/>
      <c r="I10268" s="13"/>
      <c r="J10268" s="13"/>
      <c r="K10268" s="13"/>
      <c r="M10268" s="13"/>
      <c r="N10268" s="13"/>
    </row>
    <row r="10269" spans="1:14" ht="15.75" customHeight="1">
      <c r="A10269" s="2"/>
      <c r="B10269" s="2"/>
      <c r="C10269" s="2"/>
      <c r="G10269" s="13"/>
      <c r="I10269" s="13"/>
      <c r="J10269" s="13"/>
      <c r="K10269" s="13"/>
      <c r="M10269" s="13"/>
      <c r="N10269" s="13"/>
    </row>
    <row r="10270" spans="1:14" ht="15.75" customHeight="1">
      <c r="A10270" s="2"/>
      <c r="B10270" s="2"/>
      <c r="C10270" s="2"/>
      <c r="G10270" s="13"/>
      <c r="I10270" s="13"/>
      <c r="J10270" s="13"/>
      <c r="K10270" s="13"/>
      <c r="M10270" s="13"/>
      <c r="N10270" s="13"/>
    </row>
    <row r="10271" spans="1:14" ht="15.75" customHeight="1">
      <c r="A10271" s="2"/>
      <c r="B10271" s="2"/>
      <c r="C10271" s="2"/>
      <c r="G10271" s="13"/>
      <c r="I10271" s="13"/>
      <c r="J10271" s="13"/>
      <c r="K10271" s="13"/>
      <c r="M10271" s="13"/>
      <c r="N10271" s="13"/>
    </row>
    <row r="10272" spans="1:14" ht="15.75" customHeight="1">
      <c r="A10272" s="2"/>
      <c r="B10272" s="2"/>
      <c r="C10272" s="2"/>
      <c r="G10272" s="13"/>
      <c r="I10272" s="13"/>
      <c r="J10272" s="13"/>
      <c r="K10272" s="13"/>
      <c r="M10272" s="13"/>
      <c r="N10272" s="13"/>
    </row>
    <row r="10273" spans="1:14" ht="15.75" customHeight="1">
      <c r="A10273" s="2"/>
      <c r="B10273" s="2"/>
      <c r="C10273" s="2"/>
      <c r="G10273" s="13"/>
      <c r="I10273" s="13"/>
      <c r="J10273" s="13"/>
      <c r="K10273" s="13"/>
      <c r="M10273" s="13"/>
      <c r="N10273" s="13"/>
    </row>
    <row r="10274" spans="1:14" ht="15.75" customHeight="1">
      <c r="A10274" s="2"/>
      <c r="B10274" s="2"/>
      <c r="C10274" s="2"/>
      <c r="G10274" s="13"/>
      <c r="I10274" s="13"/>
      <c r="J10274" s="13"/>
      <c r="K10274" s="13"/>
      <c r="M10274" s="13"/>
      <c r="N10274" s="13"/>
    </row>
    <row r="10275" spans="1:14" ht="15.75" customHeight="1">
      <c r="A10275" s="2"/>
      <c r="B10275" s="2"/>
      <c r="C10275" s="2"/>
      <c r="G10275" s="13"/>
      <c r="I10275" s="13"/>
      <c r="J10275" s="13"/>
      <c r="K10275" s="13"/>
      <c r="M10275" s="13"/>
      <c r="N10275" s="13"/>
    </row>
    <row r="10276" spans="1:14" ht="15.75" customHeight="1">
      <c r="A10276" s="2"/>
      <c r="B10276" s="2"/>
      <c r="C10276" s="2"/>
      <c r="G10276" s="13"/>
      <c r="I10276" s="13"/>
      <c r="J10276" s="13"/>
      <c r="K10276" s="13"/>
      <c r="M10276" s="13"/>
      <c r="N10276" s="13"/>
    </row>
    <row r="10277" spans="1:14" ht="15.75" customHeight="1">
      <c r="A10277" s="2"/>
      <c r="B10277" s="2"/>
      <c r="C10277" s="2"/>
      <c r="G10277" s="13"/>
      <c r="I10277" s="13"/>
      <c r="J10277" s="13"/>
      <c r="K10277" s="13"/>
      <c r="M10277" s="13"/>
      <c r="N10277" s="13"/>
    </row>
    <row r="10278" spans="1:14" ht="15.75" customHeight="1">
      <c r="A10278" s="2"/>
      <c r="B10278" s="2"/>
      <c r="C10278" s="2"/>
      <c r="G10278" s="13"/>
      <c r="I10278" s="13"/>
      <c r="J10278" s="13"/>
      <c r="K10278" s="13"/>
      <c r="M10278" s="13"/>
      <c r="N10278" s="13"/>
    </row>
    <row r="10279" spans="1:14" ht="15.75" customHeight="1">
      <c r="A10279" s="2"/>
      <c r="B10279" s="2"/>
      <c r="C10279" s="2"/>
      <c r="G10279" s="13"/>
      <c r="I10279" s="13"/>
      <c r="J10279" s="13"/>
      <c r="K10279" s="13"/>
      <c r="M10279" s="13"/>
      <c r="N10279" s="13"/>
    </row>
    <row r="10280" spans="1:14" ht="15.75" customHeight="1">
      <c r="A10280" s="2"/>
      <c r="B10280" s="2"/>
      <c r="C10280" s="2"/>
      <c r="G10280" s="13"/>
      <c r="I10280" s="13"/>
      <c r="J10280" s="13"/>
      <c r="K10280" s="13"/>
      <c r="M10280" s="13"/>
      <c r="N10280" s="13"/>
    </row>
    <row r="10281" spans="1:14" ht="15.75" customHeight="1">
      <c r="A10281" s="2"/>
      <c r="B10281" s="2"/>
      <c r="C10281" s="2"/>
      <c r="G10281" s="13"/>
      <c r="I10281" s="13"/>
      <c r="J10281" s="13"/>
      <c r="K10281" s="13"/>
      <c r="M10281" s="13"/>
      <c r="N10281" s="13"/>
    </row>
    <row r="10282" spans="1:14" ht="15.75" customHeight="1">
      <c r="A10282" s="2"/>
      <c r="B10282" s="2"/>
      <c r="C10282" s="2"/>
      <c r="G10282" s="13"/>
      <c r="I10282" s="13"/>
      <c r="J10282" s="13"/>
      <c r="K10282" s="13"/>
      <c r="M10282" s="13"/>
      <c r="N10282" s="13"/>
    </row>
    <row r="10283" spans="1:14" ht="15.75" customHeight="1">
      <c r="A10283" s="2"/>
      <c r="B10283" s="2"/>
      <c r="C10283" s="2"/>
      <c r="G10283" s="13"/>
      <c r="I10283" s="13"/>
      <c r="J10283" s="13"/>
      <c r="K10283" s="13"/>
      <c r="M10283" s="13"/>
      <c r="N10283" s="13"/>
    </row>
    <row r="10284" spans="1:14" ht="15.75" customHeight="1">
      <c r="A10284" s="2"/>
      <c r="B10284" s="2"/>
      <c r="C10284" s="2"/>
      <c r="G10284" s="13"/>
      <c r="I10284" s="13"/>
      <c r="J10284" s="13"/>
      <c r="K10284" s="13"/>
      <c r="M10284" s="13"/>
      <c r="N10284" s="13"/>
    </row>
    <row r="10285" spans="1:14" ht="15.75" customHeight="1">
      <c r="A10285" s="2"/>
      <c r="B10285" s="2"/>
      <c r="C10285" s="2"/>
      <c r="G10285" s="13"/>
      <c r="I10285" s="13"/>
      <c r="J10285" s="13"/>
      <c r="K10285" s="13"/>
      <c r="M10285" s="13"/>
      <c r="N10285" s="13"/>
    </row>
    <row r="10286" spans="1:14" ht="15.75" customHeight="1">
      <c r="A10286" s="2"/>
      <c r="B10286" s="2"/>
      <c r="C10286" s="2"/>
      <c r="G10286" s="13"/>
      <c r="I10286" s="13"/>
      <c r="J10286" s="13"/>
      <c r="K10286" s="13"/>
      <c r="M10286" s="13"/>
      <c r="N10286" s="13"/>
    </row>
    <row r="10287" spans="1:14" ht="15.75" customHeight="1">
      <c r="A10287" s="2"/>
      <c r="B10287" s="2"/>
      <c r="C10287" s="2"/>
      <c r="G10287" s="13"/>
      <c r="I10287" s="13"/>
      <c r="J10287" s="13"/>
      <c r="K10287" s="13"/>
      <c r="M10287" s="13"/>
      <c r="N10287" s="13"/>
    </row>
    <row r="10288" spans="1:14" ht="15.75" customHeight="1">
      <c r="A10288" s="2"/>
      <c r="B10288" s="2"/>
      <c r="C10288" s="2"/>
      <c r="G10288" s="13"/>
      <c r="I10288" s="13"/>
      <c r="J10288" s="13"/>
      <c r="K10288" s="13"/>
      <c r="M10288" s="13"/>
      <c r="N10288" s="13"/>
    </row>
    <row r="10289" spans="1:14" ht="15.75" customHeight="1">
      <c r="A10289" s="2"/>
      <c r="B10289" s="2"/>
      <c r="C10289" s="2"/>
      <c r="G10289" s="13"/>
      <c r="I10289" s="13"/>
      <c r="J10289" s="13"/>
      <c r="K10289" s="13"/>
      <c r="M10289" s="13"/>
      <c r="N10289" s="13"/>
    </row>
    <row r="10290" spans="1:14" ht="15.75" customHeight="1">
      <c r="A10290" s="2"/>
      <c r="B10290" s="2"/>
      <c r="C10290" s="2"/>
      <c r="G10290" s="13"/>
      <c r="I10290" s="13"/>
      <c r="J10290" s="13"/>
      <c r="K10290" s="13"/>
      <c r="M10290" s="13"/>
      <c r="N10290" s="13"/>
    </row>
    <row r="10291" spans="1:14" ht="15.75" customHeight="1">
      <c r="A10291" s="2"/>
      <c r="B10291" s="2"/>
      <c r="C10291" s="2"/>
      <c r="G10291" s="13"/>
      <c r="I10291" s="13"/>
      <c r="J10291" s="13"/>
      <c r="K10291" s="13"/>
      <c r="M10291" s="13"/>
      <c r="N10291" s="13"/>
    </row>
    <row r="10292" spans="1:14" ht="15.75" customHeight="1">
      <c r="A10292" s="2"/>
      <c r="B10292" s="2"/>
      <c r="C10292" s="2"/>
      <c r="G10292" s="13"/>
      <c r="I10292" s="13"/>
      <c r="J10292" s="13"/>
      <c r="K10292" s="13"/>
      <c r="M10292" s="13"/>
      <c r="N10292" s="13"/>
    </row>
    <row r="10293" spans="1:14" ht="15.75" customHeight="1">
      <c r="A10293" s="2"/>
      <c r="B10293" s="2"/>
      <c r="C10293" s="2"/>
      <c r="G10293" s="13"/>
      <c r="I10293" s="13"/>
      <c r="J10293" s="13"/>
      <c r="K10293" s="13"/>
      <c r="M10293" s="13"/>
      <c r="N10293" s="13"/>
    </row>
    <row r="10294" spans="1:14" ht="15.75" customHeight="1">
      <c r="A10294" s="2"/>
      <c r="B10294" s="2"/>
      <c r="C10294" s="2"/>
      <c r="G10294" s="13"/>
      <c r="I10294" s="13"/>
      <c r="J10294" s="13"/>
      <c r="K10294" s="13"/>
      <c r="M10294" s="13"/>
      <c r="N10294" s="13"/>
    </row>
    <row r="10295" spans="1:14" ht="15.75" customHeight="1">
      <c r="A10295" s="2"/>
      <c r="B10295" s="2"/>
      <c r="C10295" s="2"/>
      <c r="G10295" s="13"/>
      <c r="I10295" s="13"/>
      <c r="J10295" s="13"/>
      <c r="K10295" s="13"/>
      <c r="M10295" s="13"/>
      <c r="N10295" s="13"/>
    </row>
    <row r="10296" spans="1:14" ht="15.75" customHeight="1">
      <c r="A10296" s="2"/>
      <c r="B10296" s="2"/>
      <c r="C10296" s="2"/>
      <c r="G10296" s="13"/>
      <c r="I10296" s="13"/>
      <c r="J10296" s="13"/>
      <c r="K10296" s="13"/>
      <c r="M10296" s="13"/>
      <c r="N10296" s="13"/>
    </row>
    <row r="10297" spans="1:14" ht="15.75" customHeight="1">
      <c r="A10297" s="2"/>
      <c r="B10297" s="2"/>
      <c r="C10297" s="2"/>
      <c r="G10297" s="13"/>
      <c r="I10297" s="13"/>
      <c r="J10297" s="13"/>
      <c r="K10297" s="13"/>
      <c r="M10297" s="13"/>
      <c r="N10297" s="13"/>
    </row>
    <row r="10298" spans="1:14" ht="15.75" customHeight="1">
      <c r="A10298" s="2"/>
      <c r="B10298" s="2"/>
      <c r="C10298" s="2"/>
      <c r="G10298" s="13"/>
      <c r="I10298" s="13"/>
      <c r="J10298" s="13"/>
      <c r="K10298" s="13"/>
      <c r="M10298" s="13"/>
      <c r="N10298" s="13"/>
    </row>
    <row r="10299" spans="1:14" ht="15.75" customHeight="1">
      <c r="A10299" s="2"/>
      <c r="B10299" s="2"/>
      <c r="C10299" s="2"/>
      <c r="G10299" s="13"/>
      <c r="I10299" s="13"/>
      <c r="J10299" s="13"/>
      <c r="K10299" s="13"/>
      <c r="M10299" s="13"/>
      <c r="N10299" s="13"/>
    </row>
    <row r="10300" spans="1:14" ht="15.75" customHeight="1">
      <c r="A10300" s="2"/>
      <c r="B10300" s="2"/>
      <c r="C10300" s="2"/>
      <c r="G10300" s="13"/>
      <c r="I10300" s="13"/>
      <c r="J10300" s="13"/>
      <c r="K10300" s="13"/>
      <c r="M10300" s="13"/>
      <c r="N10300" s="13"/>
    </row>
    <row r="10301" spans="1:14" ht="15.75" customHeight="1">
      <c r="A10301" s="2"/>
      <c r="B10301" s="2"/>
      <c r="C10301" s="2"/>
      <c r="G10301" s="13"/>
      <c r="I10301" s="13"/>
      <c r="J10301" s="13"/>
      <c r="K10301" s="13"/>
      <c r="M10301" s="13"/>
      <c r="N10301" s="13"/>
    </row>
    <row r="10302" spans="1:14" ht="15.75" customHeight="1">
      <c r="A10302" s="2"/>
      <c r="B10302" s="2"/>
      <c r="C10302" s="2"/>
      <c r="G10302" s="13"/>
      <c r="I10302" s="13"/>
      <c r="J10302" s="13"/>
      <c r="K10302" s="13"/>
      <c r="M10302" s="13"/>
      <c r="N10302" s="13"/>
    </row>
    <row r="10303" spans="1:14" ht="15.75" customHeight="1">
      <c r="A10303" s="2"/>
      <c r="B10303" s="2"/>
      <c r="C10303" s="2"/>
      <c r="G10303" s="13"/>
      <c r="I10303" s="13"/>
      <c r="J10303" s="13"/>
      <c r="K10303" s="13"/>
      <c r="M10303" s="13"/>
      <c r="N10303" s="13"/>
    </row>
    <row r="10304" spans="1:14" ht="15.75" customHeight="1">
      <c r="A10304" s="2"/>
      <c r="B10304" s="2"/>
      <c r="C10304" s="2"/>
      <c r="G10304" s="13"/>
      <c r="I10304" s="13"/>
      <c r="J10304" s="13"/>
      <c r="K10304" s="13"/>
      <c r="M10304" s="13"/>
      <c r="N10304" s="13"/>
    </row>
    <row r="10305" spans="1:14" ht="15.75" customHeight="1">
      <c r="A10305" s="2"/>
      <c r="B10305" s="2"/>
      <c r="C10305" s="2"/>
      <c r="G10305" s="13"/>
      <c r="I10305" s="13"/>
      <c r="J10305" s="13"/>
      <c r="K10305" s="13"/>
      <c r="M10305" s="13"/>
      <c r="N10305" s="13"/>
    </row>
    <row r="10306" spans="1:14" ht="15.75" customHeight="1">
      <c r="A10306" s="2"/>
      <c r="B10306" s="2"/>
      <c r="C10306" s="2"/>
      <c r="G10306" s="13"/>
      <c r="I10306" s="13"/>
      <c r="J10306" s="13"/>
      <c r="K10306" s="13"/>
      <c r="M10306" s="13"/>
      <c r="N10306" s="13"/>
    </row>
    <row r="10307" spans="1:14" ht="15.75" customHeight="1">
      <c r="A10307" s="2"/>
      <c r="B10307" s="2"/>
      <c r="C10307" s="2"/>
      <c r="G10307" s="13"/>
      <c r="I10307" s="13"/>
      <c r="J10307" s="13"/>
      <c r="K10307" s="13"/>
      <c r="M10307" s="13"/>
      <c r="N10307" s="13"/>
    </row>
    <row r="10308" spans="1:14" ht="15.75" customHeight="1">
      <c r="A10308" s="2"/>
      <c r="B10308" s="2"/>
      <c r="C10308" s="2"/>
      <c r="G10308" s="13"/>
      <c r="I10308" s="13"/>
      <c r="J10308" s="13"/>
      <c r="K10308" s="13"/>
      <c r="M10308" s="13"/>
      <c r="N10308" s="13"/>
    </row>
    <row r="10309" spans="1:14" ht="15.75" customHeight="1">
      <c r="A10309" s="2"/>
      <c r="B10309" s="2"/>
      <c r="C10309" s="2"/>
      <c r="G10309" s="13"/>
      <c r="I10309" s="13"/>
      <c r="J10309" s="13"/>
      <c r="K10309" s="13"/>
      <c r="M10309" s="13"/>
      <c r="N10309" s="13"/>
    </row>
    <row r="10310" spans="1:14" ht="15.75" customHeight="1">
      <c r="A10310" s="2"/>
      <c r="B10310" s="2"/>
      <c r="C10310" s="2"/>
      <c r="G10310" s="13"/>
      <c r="I10310" s="13"/>
      <c r="J10310" s="13"/>
      <c r="K10310" s="13"/>
      <c r="M10310" s="13"/>
      <c r="N10310" s="13"/>
    </row>
    <row r="10311" spans="1:14" ht="15.75" customHeight="1">
      <c r="A10311" s="2"/>
      <c r="B10311" s="2"/>
      <c r="C10311" s="2"/>
      <c r="G10311" s="13"/>
      <c r="I10311" s="13"/>
      <c r="J10311" s="13"/>
      <c r="K10311" s="13"/>
      <c r="M10311" s="13"/>
      <c r="N10311" s="13"/>
    </row>
    <row r="10312" spans="1:14" ht="15.75" customHeight="1">
      <c r="A10312" s="2"/>
      <c r="B10312" s="2"/>
      <c r="C10312" s="2"/>
      <c r="G10312" s="13"/>
      <c r="I10312" s="13"/>
      <c r="J10312" s="13"/>
      <c r="K10312" s="13"/>
      <c r="M10312" s="13"/>
      <c r="N10312" s="13"/>
    </row>
    <row r="10313" spans="1:14" ht="15.75" customHeight="1">
      <c r="A10313" s="2"/>
      <c r="B10313" s="2"/>
      <c r="C10313" s="2"/>
      <c r="G10313" s="13"/>
      <c r="I10313" s="13"/>
      <c r="J10313" s="13"/>
      <c r="K10313" s="13"/>
      <c r="M10313" s="13"/>
      <c r="N10313" s="13"/>
    </row>
    <row r="10314" spans="1:14" ht="15.75" customHeight="1">
      <c r="A10314" s="2"/>
      <c r="B10314" s="2"/>
      <c r="C10314" s="2"/>
      <c r="G10314" s="13"/>
      <c r="I10314" s="13"/>
      <c r="J10314" s="13"/>
      <c r="K10314" s="13"/>
      <c r="M10314" s="13"/>
      <c r="N10314" s="13"/>
    </row>
    <row r="10315" spans="1:14" ht="15.75" customHeight="1">
      <c r="A10315" s="2"/>
      <c r="B10315" s="2"/>
      <c r="C10315" s="2"/>
      <c r="G10315" s="13"/>
      <c r="I10315" s="13"/>
      <c r="J10315" s="13"/>
      <c r="K10315" s="13"/>
      <c r="M10315" s="13"/>
      <c r="N10315" s="13"/>
    </row>
    <row r="10316" spans="1:14" ht="15.75" customHeight="1">
      <c r="A10316" s="2"/>
      <c r="B10316" s="2"/>
      <c r="C10316" s="2"/>
      <c r="G10316" s="13"/>
      <c r="I10316" s="13"/>
      <c r="J10316" s="13"/>
      <c r="K10316" s="13"/>
      <c r="M10316" s="13"/>
      <c r="N10316" s="13"/>
    </row>
    <row r="10317" spans="1:14" ht="15.75" customHeight="1">
      <c r="A10317" s="2"/>
      <c r="B10317" s="2"/>
      <c r="C10317" s="2"/>
      <c r="G10317" s="13"/>
      <c r="I10317" s="13"/>
      <c r="J10317" s="13"/>
      <c r="K10317" s="13"/>
      <c r="M10317" s="13"/>
      <c r="N10317" s="13"/>
    </row>
    <row r="10318" spans="1:14" ht="15.75" customHeight="1">
      <c r="A10318" s="2"/>
      <c r="B10318" s="2"/>
      <c r="C10318" s="2"/>
      <c r="G10318" s="13"/>
      <c r="I10318" s="13"/>
      <c r="J10318" s="13"/>
      <c r="K10318" s="13"/>
      <c r="M10318" s="13"/>
      <c r="N10318" s="13"/>
    </row>
    <row r="10319" spans="1:14" ht="15.75" customHeight="1">
      <c r="A10319" s="2"/>
      <c r="B10319" s="2"/>
      <c r="C10319" s="2"/>
      <c r="G10319" s="13"/>
      <c r="I10319" s="13"/>
      <c r="J10319" s="13"/>
      <c r="K10319" s="13"/>
      <c r="M10319" s="13"/>
      <c r="N10319" s="13"/>
    </row>
    <row r="10320" spans="1:14" ht="15.75" customHeight="1">
      <c r="A10320" s="2"/>
      <c r="B10320" s="2"/>
      <c r="C10320" s="2"/>
      <c r="G10320" s="13"/>
      <c r="I10320" s="13"/>
      <c r="J10320" s="13"/>
      <c r="K10320" s="13"/>
      <c r="M10320" s="13"/>
      <c r="N10320" s="13"/>
    </row>
    <row r="10321" spans="1:14" ht="15.75" customHeight="1">
      <c r="A10321" s="2"/>
      <c r="B10321" s="2"/>
      <c r="C10321" s="2"/>
      <c r="G10321" s="13"/>
      <c r="I10321" s="13"/>
      <c r="J10321" s="13"/>
      <c r="K10321" s="13"/>
      <c r="M10321" s="13"/>
      <c r="N10321" s="13"/>
    </row>
    <row r="10322" spans="1:14" ht="15.75" customHeight="1">
      <c r="A10322" s="2"/>
      <c r="B10322" s="2"/>
      <c r="C10322" s="2"/>
      <c r="G10322" s="13"/>
      <c r="I10322" s="13"/>
      <c r="J10322" s="13"/>
      <c r="K10322" s="13"/>
      <c r="M10322" s="13"/>
      <c r="N10322" s="13"/>
    </row>
    <row r="10323" spans="1:14" ht="15.75" customHeight="1">
      <c r="A10323" s="2"/>
      <c r="B10323" s="2"/>
      <c r="C10323" s="2"/>
      <c r="G10323" s="13"/>
      <c r="I10323" s="13"/>
      <c r="J10323" s="13"/>
      <c r="K10323" s="13"/>
      <c r="M10323" s="13"/>
      <c r="N10323" s="13"/>
    </row>
    <row r="10324" spans="1:14" ht="15.75" customHeight="1">
      <c r="A10324" s="2"/>
      <c r="B10324" s="2"/>
      <c r="C10324" s="2"/>
      <c r="G10324" s="13"/>
      <c r="I10324" s="13"/>
      <c r="J10324" s="13"/>
      <c r="K10324" s="13"/>
      <c r="M10324" s="13"/>
      <c r="N10324" s="13"/>
    </row>
    <row r="10325" spans="1:14" ht="15.75" customHeight="1">
      <c r="A10325" s="2"/>
      <c r="B10325" s="2"/>
      <c r="C10325" s="2"/>
      <c r="G10325" s="13"/>
      <c r="I10325" s="13"/>
      <c r="J10325" s="13"/>
      <c r="K10325" s="13"/>
      <c r="M10325" s="13"/>
      <c r="N10325" s="13"/>
    </row>
    <row r="10326" spans="1:14" ht="15.75" customHeight="1">
      <c r="A10326" s="2"/>
      <c r="B10326" s="2"/>
      <c r="C10326" s="2"/>
      <c r="G10326" s="13"/>
      <c r="I10326" s="13"/>
      <c r="J10326" s="13"/>
      <c r="K10326" s="13"/>
      <c r="M10326" s="13"/>
      <c r="N10326" s="13"/>
    </row>
    <row r="10327" spans="1:14" ht="15.75" customHeight="1">
      <c r="A10327" s="2"/>
      <c r="B10327" s="2"/>
      <c r="C10327" s="2"/>
      <c r="G10327" s="13"/>
      <c r="I10327" s="13"/>
      <c r="J10327" s="13"/>
      <c r="K10327" s="13"/>
      <c r="M10327" s="13"/>
      <c r="N10327" s="13"/>
    </row>
    <row r="10328" spans="1:14" ht="15.75" customHeight="1">
      <c r="A10328" s="2"/>
      <c r="B10328" s="2"/>
      <c r="C10328" s="2"/>
      <c r="G10328" s="13"/>
      <c r="I10328" s="13"/>
      <c r="J10328" s="13"/>
      <c r="K10328" s="13"/>
      <c r="M10328" s="13"/>
      <c r="N10328" s="13"/>
    </row>
    <row r="10329" spans="1:14" ht="15.75" customHeight="1">
      <c r="A10329" s="2"/>
      <c r="B10329" s="2"/>
      <c r="C10329" s="2"/>
      <c r="G10329" s="13"/>
      <c r="I10329" s="13"/>
      <c r="J10329" s="13"/>
      <c r="K10329" s="13"/>
      <c r="M10329" s="13"/>
      <c r="N10329" s="13"/>
    </row>
    <row r="10330" spans="1:14" ht="15.75" customHeight="1">
      <c r="A10330" s="2"/>
      <c r="B10330" s="2"/>
      <c r="C10330" s="2"/>
      <c r="G10330" s="13"/>
      <c r="I10330" s="13"/>
      <c r="J10330" s="13"/>
      <c r="K10330" s="13"/>
      <c r="M10330" s="13"/>
      <c r="N10330" s="13"/>
    </row>
    <row r="10331" spans="1:14" ht="15.75" customHeight="1">
      <c r="A10331" s="2"/>
      <c r="B10331" s="2"/>
      <c r="C10331" s="2"/>
      <c r="G10331" s="13"/>
      <c r="I10331" s="13"/>
      <c r="J10331" s="13"/>
      <c r="K10331" s="13"/>
      <c r="M10331" s="13"/>
      <c r="N10331" s="13"/>
    </row>
    <row r="10332" spans="1:14" ht="15.75" customHeight="1">
      <c r="A10332" s="2"/>
      <c r="B10332" s="2"/>
      <c r="C10332" s="2"/>
      <c r="G10332" s="13"/>
      <c r="I10332" s="13"/>
      <c r="J10332" s="13"/>
      <c r="K10332" s="13"/>
      <c r="M10332" s="13"/>
      <c r="N10332" s="13"/>
    </row>
    <row r="10333" spans="1:14" ht="15.75" customHeight="1">
      <c r="A10333" s="2"/>
      <c r="B10333" s="2"/>
      <c r="C10333" s="2"/>
      <c r="G10333" s="13"/>
      <c r="I10333" s="13"/>
      <c r="J10333" s="13"/>
      <c r="K10333" s="13"/>
      <c r="M10333" s="13"/>
      <c r="N10333" s="13"/>
    </row>
    <row r="10334" spans="1:14" ht="15.75" customHeight="1">
      <c r="A10334" s="2"/>
      <c r="B10334" s="2"/>
      <c r="C10334" s="2"/>
      <c r="G10334" s="13"/>
      <c r="I10334" s="13"/>
      <c r="J10334" s="13"/>
      <c r="K10334" s="13"/>
      <c r="M10334" s="13"/>
      <c r="N10334" s="13"/>
    </row>
    <row r="10335" spans="1:14" ht="15.75" customHeight="1">
      <c r="A10335" s="2"/>
      <c r="B10335" s="2"/>
      <c r="C10335" s="2"/>
      <c r="G10335" s="13"/>
      <c r="I10335" s="13"/>
      <c r="J10335" s="13"/>
      <c r="K10335" s="13"/>
      <c r="M10335" s="13"/>
      <c r="N10335" s="13"/>
    </row>
    <row r="10336" spans="1:14" ht="15.75" customHeight="1">
      <c r="A10336" s="2"/>
      <c r="B10336" s="2"/>
      <c r="C10336" s="2"/>
      <c r="G10336" s="13"/>
      <c r="I10336" s="13"/>
      <c r="J10336" s="13"/>
      <c r="K10336" s="13"/>
      <c r="M10336" s="13"/>
      <c r="N10336" s="13"/>
    </row>
    <row r="10337" spans="1:14" ht="15.75" customHeight="1">
      <c r="A10337" s="2"/>
      <c r="B10337" s="2"/>
      <c r="C10337" s="2"/>
      <c r="G10337" s="13"/>
      <c r="I10337" s="13"/>
      <c r="J10337" s="13"/>
      <c r="K10337" s="13"/>
      <c r="M10337" s="13"/>
      <c r="N10337" s="13"/>
    </row>
    <row r="10338" spans="1:14" ht="15.75" customHeight="1">
      <c r="A10338" s="2"/>
      <c r="B10338" s="2"/>
      <c r="C10338" s="2"/>
      <c r="G10338" s="13"/>
      <c r="I10338" s="13"/>
      <c r="J10338" s="13"/>
      <c r="K10338" s="13"/>
      <c r="M10338" s="13"/>
      <c r="N10338" s="13"/>
    </row>
    <row r="10339" spans="1:14" ht="15.75" customHeight="1">
      <c r="A10339" s="2"/>
      <c r="B10339" s="2"/>
      <c r="C10339" s="2"/>
      <c r="G10339" s="13"/>
      <c r="I10339" s="13"/>
      <c r="J10339" s="13"/>
      <c r="K10339" s="13"/>
      <c r="M10339" s="13"/>
      <c r="N10339" s="13"/>
    </row>
    <row r="10340" spans="1:14" ht="15.75" customHeight="1">
      <c r="A10340" s="2"/>
      <c r="B10340" s="2"/>
      <c r="C10340" s="2"/>
      <c r="G10340" s="13"/>
      <c r="I10340" s="13"/>
      <c r="J10340" s="13"/>
      <c r="K10340" s="13"/>
      <c r="M10340" s="13"/>
      <c r="N10340" s="13"/>
    </row>
    <row r="10341" spans="1:14" ht="15.75" customHeight="1">
      <c r="A10341" s="2"/>
      <c r="B10341" s="2"/>
      <c r="C10341" s="2"/>
      <c r="G10341" s="13"/>
      <c r="I10341" s="13"/>
      <c r="J10341" s="13"/>
      <c r="K10341" s="13"/>
      <c r="M10341" s="13"/>
      <c r="N10341" s="13"/>
    </row>
    <row r="10342" spans="1:14" ht="15.75" customHeight="1">
      <c r="A10342" s="2"/>
      <c r="B10342" s="2"/>
      <c r="C10342" s="2"/>
      <c r="G10342" s="13"/>
      <c r="I10342" s="13"/>
      <c r="J10342" s="13"/>
      <c r="K10342" s="13"/>
      <c r="M10342" s="13"/>
      <c r="N10342" s="13"/>
    </row>
    <row r="10343" spans="1:14" ht="15.75" customHeight="1">
      <c r="A10343" s="2"/>
      <c r="B10343" s="2"/>
      <c r="C10343" s="2"/>
      <c r="G10343" s="13"/>
      <c r="I10343" s="13"/>
      <c r="J10343" s="13"/>
      <c r="K10343" s="13"/>
      <c r="M10343" s="13"/>
      <c r="N10343" s="13"/>
    </row>
    <row r="10344" spans="1:14" ht="15.75" customHeight="1">
      <c r="A10344" s="2"/>
      <c r="B10344" s="2"/>
      <c r="C10344" s="2"/>
      <c r="G10344" s="13"/>
      <c r="I10344" s="13"/>
      <c r="J10344" s="13"/>
      <c r="K10344" s="13"/>
      <c r="M10344" s="13"/>
      <c r="N10344" s="13"/>
    </row>
    <row r="10345" spans="1:14" ht="15.75" customHeight="1">
      <c r="A10345" s="2"/>
      <c r="B10345" s="2"/>
      <c r="C10345" s="2"/>
      <c r="G10345" s="13"/>
      <c r="I10345" s="13"/>
      <c r="J10345" s="13"/>
      <c r="K10345" s="13"/>
      <c r="M10345" s="13"/>
      <c r="N10345" s="13"/>
    </row>
    <row r="10346" spans="1:14" ht="15.75" customHeight="1">
      <c r="A10346" s="2"/>
      <c r="B10346" s="2"/>
      <c r="C10346" s="2"/>
      <c r="G10346" s="13"/>
      <c r="I10346" s="13"/>
      <c r="J10346" s="13"/>
      <c r="K10346" s="13"/>
      <c r="M10346" s="13"/>
      <c r="N10346" s="13"/>
    </row>
    <row r="10347" spans="1:14" ht="15.75" customHeight="1">
      <c r="A10347" s="2"/>
      <c r="B10347" s="2"/>
      <c r="C10347" s="2"/>
      <c r="G10347" s="13"/>
      <c r="I10347" s="13"/>
      <c r="J10347" s="13"/>
      <c r="K10347" s="13"/>
      <c r="M10347" s="13"/>
      <c r="N10347" s="13"/>
    </row>
    <row r="10348" spans="1:14" ht="15.75" customHeight="1">
      <c r="A10348" s="2"/>
      <c r="B10348" s="2"/>
      <c r="C10348" s="2"/>
      <c r="G10348" s="13"/>
      <c r="I10348" s="13"/>
      <c r="J10348" s="13"/>
      <c r="K10348" s="13"/>
      <c r="M10348" s="13"/>
      <c r="N10348" s="13"/>
    </row>
    <row r="10349" spans="1:14" ht="15.75" customHeight="1">
      <c r="A10349" s="2"/>
      <c r="B10349" s="2"/>
      <c r="C10349" s="2"/>
      <c r="G10349" s="13"/>
      <c r="I10349" s="13"/>
      <c r="J10349" s="13"/>
      <c r="K10349" s="13"/>
      <c r="M10349" s="13"/>
      <c r="N10349" s="13"/>
    </row>
    <row r="10350" spans="1:14" ht="15.75" customHeight="1">
      <c r="A10350" s="2"/>
      <c r="B10350" s="2"/>
      <c r="C10350" s="2"/>
      <c r="G10350" s="13"/>
      <c r="I10350" s="13"/>
      <c r="J10350" s="13"/>
      <c r="K10350" s="13"/>
      <c r="M10350" s="13"/>
      <c r="N10350" s="13"/>
    </row>
    <row r="10351" spans="1:14" ht="15.75" customHeight="1">
      <c r="A10351" s="2"/>
      <c r="B10351" s="2"/>
      <c r="C10351" s="2"/>
      <c r="G10351" s="13"/>
      <c r="I10351" s="13"/>
      <c r="J10351" s="13"/>
      <c r="K10351" s="13"/>
      <c r="M10351" s="13"/>
      <c r="N10351" s="13"/>
    </row>
    <row r="10352" spans="1:14" ht="15.75" customHeight="1">
      <c r="A10352" s="2"/>
      <c r="B10352" s="2"/>
      <c r="C10352" s="2"/>
      <c r="G10352" s="13"/>
      <c r="I10352" s="13"/>
      <c r="J10352" s="13"/>
      <c r="K10352" s="13"/>
      <c r="M10352" s="13"/>
      <c r="N10352" s="13"/>
    </row>
    <row r="10353" spans="1:14" ht="15.75" customHeight="1">
      <c r="A10353" s="2"/>
      <c r="B10353" s="2"/>
      <c r="C10353" s="2"/>
      <c r="G10353" s="13"/>
      <c r="I10353" s="13"/>
      <c r="J10353" s="13"/>
      <c r="K10353" s="13"/>
      <c r="M10353" s="13"/>
      <c r="N10353" s="13"/>
    </row>
    <row r="10354" spans="1:14" ht="15.75" customHeight="1">
      <c r="A10354" s="2"/>
      <c r="B10354" s="2"/>
      <c r="C10354" s="2"/>
      <c r="G10354" s="13"/>
      <c r="I10354" s="13"/>
      <c r="J10354" s="13"/>
      <c r="K10354" s="13"/>
      <c r="M10354" s="13"/>
      <c r="N10354" s="13"/>
    </row>
    <row r="10355" spans="1:14" ht="15.75" customHeight="1">
      <c r="A10355" s="2"/>
      <c r="B10355" s="2"/>
      <c r="C10355" s="2"/>
      <c r="G10355" s="13"/>
      <c r="I10355" s="13"/>
      <c r="J10355" s="13"/>
      <c r="K10355" s="13"/>
      <c r="M10355" s="13"/>
      <c r="N10355" s="13"/>
    </row>
    <row r="10356" spans="1:14" ht="15.75" customHeight="1">
      <c r="A10356" s="2"/>
      <c r="B10356" s="2"/>
      <c r="C10356" s="2"/>
      <c r="G10356" s="13"/>
      <c r="I10356" s="13"/>
      <c r="J10356" s="13"/>
      <c r="K10356" s="13"/>
      <c r="M10356" s="13"/>
      <c r="N10356" s="13"/>
    </row>
    <row r="10357" spans="1:14" ht="15.75" customHeight="1">
      <c r="A10357" s="2"/>
      <c r="B10357" s="2"/>
      <c r="C10357" s="2"/>
      <c r="G10357" s="13"/>
      <c r="I10357" s="13"/>
      <c r="J10357" s="13"/>
      <c r="K10357" s="13"/>
      <c r="M10357" s="13"/>
      <c r="N10357" s="13"/>
    </row>
    <row r="10358" spans="1:14" ht="15.75" customHeight="1">
      <c r="A10358" s="2"/>
      <c r="B10358" s="2"/>
      <c r="C10358" s="2"/>
      <c r="G10358" s="13"/>
      <c r="I10358" s="13"/>
      <c r="J10358" s="13"/>
      <c r="K10358" s="13"/>
      <c r="M10358" s="13"/>
      <c r="N10358" s="13"/>
    </row>
    <row r="10359" spans="1:14" ht="15.75" customHeight="1">
      <c r="A10359" s="2"/>
      <c r="B10359" s="2"/>
      <c r="C10359" s="2"/>
      <c r="G10359" s="13"/>
      <c r="I10359" s="13"/>
      <c r="J10359" s="13"/>
      <c r="K10359" s="13"/>
      <c r="M10359" s="13"/>
      <c r="N10359" s="13"/>
    </row>
    <row r="10360" spans="1:14" ht="15.75" customHeight="1">
      <c r="A10360" s="2"/>
      <c r="B10360" s="2"/>
      <c r="C10360" s="2"/>
      <c r="G10360" s="13"/>
      <c r="I10360" s="13"/>
      <c r="J10360" s="13"/>
      <c r="K10360" s="13"/>
      <c r="M10360" s="13"/>
      <c r="N10360" s="13"/>
    </row>
    <row r="10361" spans="1:14" ht="15.75" customHeight="1">
      <c r="A10361" s="2"/>
      <c r="B10361" s="2"/>
      <c r="C10361" s="2"/>
      <c r="G10361" s="13"/>
      <c r="I10361" s="13"/>
      <c r="J10361" s="13"/>
      <c r="K10361" s="13"/>
      <c r="M10361" s="13"/>
      <c r="N10361" s="13"/>
    </row>
    <row r="10362" spans="1:14" ht="15.75" customHeight="1">
      <c r="A10362" s="2"/>
      <c r="B10362" s="2"/>
      <c r="C10362" s="2"/>
      <c r="G10362" s="13"/>
      <c r="I10362" s="13"/>
      <c r="J10362" s="13"/>
      <c r="K10362" s="13"/>
      <c r="M10362" s="13"/>
      <c r="N10362" s="13"/>
    </row>
    <row r="10363" spans="1:14" ht="15.75" customHeight="1">
      <c r="A10363" s="2"/>
      <c r="B10363" s="2"/>
      <c r="C10363" s="2"/>
      <c r="G10363" s="13"/>
      <c r="I10363" s="13"/>
      <c r="J10363" s="13"/>
      <c r="K10363" s="13"/>
      <c r="M10363" s="13"/>
      <c r="N10363" s="13"/>
    </row>
    <row r="10364" spans="1:14" ht="15.75" customHeight="1">
      <c r="A10364" s="2"/>
      <c r="B10364" s="2"/>
      <c r="C10364" s="2"/>
      <c r="G10364" s="13"/>
      <c r="I10364" s="13"/>
      <c r="J10364" s="13"/>
      <c r="K10364" s="13"/>
      <c r="M10364" s="13"/>
      <c r="N10364" s="13"/>
    </row>
    <row r="10365" spans="1:14" ht="15.75" customHeight="1">
      <c r="A10365" s="2"/>
      <c r="B10365" s="2"/>
      <c r="C10365" s="2"/>
      <c r="G10365" s="13"/>
      <c r="I10365" s="13"/>
      <c r="J10365" s="13"/>
      <c r="K10365" s="13"/>
      <c r="M10365" s="13"/>
      <c r="N10365" s="13"/>
    </row>
    <row r="10366" spans="1:14" ht="15.75" customHeight="1">
      <c r="A10366" s="2"/>
      <c r="B10366" s="2"/>
      <c r="C10366" s="2"/>
      <c r="G10366" s="13"/>
      <c r="I10366" s="13"/>
      <c r="J10366" s="13"/>
      <c r="K10366" s="13"/>
      <c r="M10366" s="13"/>
      <c r="N10366" s="13"/>
    </row>
    <row r="10367" spans="1:14" ht="15.75" customHeight="1">
      <c r="A10367" s="2"/>
      <c r="B10367" s="2"/>
      <c r="C10367" s="2"/>
      <c r="G10367" s="13"/>
      <c r="I10367" s="13"/>
      <c r="J10367" s="13"/>
      <c r="K10367" s="13"/>
      <c r="M10367" s="13"/>
      <c r="N10367" s="13"/>
    </row>
    <row r="10368" spans="1:14" ht="15.75" customHeight="1">
      <c r="A10368" s="2"/>
      <c r="B10368" s="2"/>
      <c r="C10368" s="2"/>
      <c r="G10368" s="13"/>
      <c r="I10368" s="13"/>
      <c r="J10368" s="13"/>
      <c r="K10368" s="13"/>
      <c r="M10368" s="13"/>
      <c r="N10368" s="13"/>
    </row>
    <row r="10369" spans="1:14" ht="15.75" customHeight="1">
      <c r="A10369" s="2"/>
      <c r="B10369" s="2"/>
      <c r="C10369" s="2"/>
      <c r="G10369" s="13"/>
      <c r="I10369" s="13"/>
      <c r="J10369" s="13"/>
      <c r="K10369" s="13"/>
      <c r="M10369" s="13"/>
      <c r="N10369" s="13"/>
    </row>
    <row r="10370" spans="1:14" ht="15.75" customHeight="1">
      <c r="A10370" s="2"/>
      <c r="B10370" s="2"/>
      <c r="C10370" s="2"/>
      <c r="G10370" s="13"/>
      <c r="I10370" s="13"/>
      <c r="J10370" s="13"/>
      <c r="K10370" s="13"/>
      <c r="M10370" s="13"/>
      <c r="N10370" s="13"/>
    </row>
    <row r="10371" spans="1:14" ht="15.75" customHeight="1">
      <c r="A10371" s="2"/>
      <c r="B10371" s="2"/>
      <c r="C10371" s="2"/>
      <c r="G10371" s="13"/>
      <c r="I10371" s="13"/>
      <c r="J10371" s="13"/>
      <c r="K10371" s="13"/>
      <c r="M10371" s="13"/>
      <c r="N10371" s="13"/>
    </row>
    <row r="10372" spans="1:14" ht="15.75" customHeight="1">
      <c r="A10372" s="2"/>
      <c r="B10372" s="2"/>
      <c r="C10372" s="2"/>
      <c r="G10372" s="13"/>
      <c r="I10372" s="13"/>
      <c r="J10372" s="13"/>
      <c r="K10372" s="13"/>
      <c r="M10372" s="13"/>
      <c r="N10372" s="13"/>
    </row>
    <row r="10373" spans="1:14" ht="15.75" customHeight="1">
      <c r="A10373" s="2"/>
      <c r="B10373" s="2"/>
      <c r="C10373" s="2"/>
      <c r="G10373" s="13"/>
      <c r="I10373" s="13"/>
      <c r="J10373" s="13"/>
      <c r="K10373" s="13"/>
      <c r="M10373" s="13"/>
      <c r="N10373" s="13"/>
    </row>
    <row r="10374" spans="1:14" ht="15.75" customHeight="1">
      <c r="A10374" s="2"/>
      <c r="B10374" s="2"/>
      <c r="C10374" s="2"/>
      <c r="G10374" s="13"/>
      <c r="I10374" s="13"/>
      <c r="J10374" s="13"/>
      <c r="K10374" s="13"/>
      <c r="M10374" s="13"/>
      <c r="N10374" s="13"/>
    </row>
    <row r="10375" spans="1:14" ht="15.75" customHeight="1">
      <c r="A10375" s="2"/>
      <c r="B10375" s="2"/>
      <c r="C10375" s="2"/>
      <c r="G10375" s="13"/>
      <c r="I10375" s="13"/>
      <c r="J10375" s="13"/>
      <c r="K10375" s="13"/>
      <c r="M10375" s="13"/>
      <c r="N10375" s="13"/>
    </row>
    <row r="10376" spans="1:14" ht="15.75" customHeight="1">
      <c r="A10376" s="2"/>
      <c r="B10376" s="2"/>
      <c r="C10376" s="2"/>
      <c r="G10376" s="13"/>
      <c r="I10376" s="13"/>
      <c r="J10376" s="13"/>
      <c r="K10376" s="13"/>
      <c r="M10376" s="13"/>
      <c r="N10376" s="13"/>
    </row>
    <row r="10377" spans="1:14" ht="15.75" customHeight="1">
      <c r="A10377" s="2"/>
      <c r="B10377" s="2"/>
      <c r="C10377" s="2"/>
      <c r="G10377" s="13"/>
      <c r="I10377" s="13"/>
      <c r="J10377" s="13"/>
      <c r="K10377" s="13"/>
      <c r="M10377" s="13"/>
      <c r="N10377" s="13"/>
    </row>
    <row r="10378" spans="1:14" ht="15.75" customHeight="1">
      <c r="A10378" s="2"/>
      <c r="B10378" s="2"/>
      <c r="C10378" s="2"/>
      <c r="G10378" s="13"/>
      <c r="I10378" s="13"/>
      <c r="J10378" s="13"/>
      <c r="K10378" s="13"/>
      <c r="M10378" s="13"/>
      <c r="N10378" s="13"/>
    </row>
    <row r="10379" spans="1:14" ht="15.75" customHeight="1">
      <c r="A10379" s="2"/>
      <c r="B10379" s="2"/>
      <c r="C10379" s="2"/>
      <c r="G10379" s="13"/>
      <c r="I10379" s="13"/>
      <c r="J10379" s="13"/>
      <c r="K10379" s="13"/>
      <c r="M10379" s="13"/>
      <c r="N10379" s="13"/>
    </row>
    <row r="10380" spans="1:14" ht="15.75" customHeight="1">
      <c r="A10380" s="2"/>
      <c r="B10380" s="2"/>
      <c r="C10380" s="2"/>
      <c r="G10380" s="13"/>
      <c r="I10380" s="13"/>
      <c r="J10380" s="13"/>
      <c r="K10380" s="13"/>
      <c r="M10380" s="13"/>
      <c r="N10380" s="13"/>
    </row>
    <row r="10381" spans="1:14" ht="15.75" customHeight="1">
      <c r="A10381" s="2"/>
      <c r="B10381" s="2"/>
      <c r="C10381" s="2"/>
      <c r="G10381" s="13"/>
      <c r="I10381" s="13"/>
      <c r="J10381" s="13"/>
      <c r="K10381" s="13"/>
      <c r="M10381" s="13"/>
      <c r="N10381" s="13"/>
    </row>
    <row r="10382" spans="1:14" ht="15.75" customHeight="1">
      <c r="A10382" s="2"/>
      <c r="B10382" s="2"/>
      <c r="C10382" s="2"/>
      <c r="G10382" s="13"/>
      <c r="I10382" s="13"/>
      <c r="J10382" s="13"/>
      <c r="K10382" s="13"/>
      <c r="M10382" s="13"/>
      <c r="N10382" s="13"/>
    </row>
    <row r="10383" spans="1:14" ht="15.75" customHeight="1">
      <c r="A10383" s="2"/>
      <c r="B10383" s="2"/>
      <c r="C10383" s="2"/>
      <c r="G10383" s="13"/>
      <c r="I10383" s="13"/>
      <c r="J10383" s="13"/>
      <c r="K10383" s="13"/>
      <c r="M10383" s="13"/>
      <c r="N10383" s="13"/>
    </row>
    <row r="10384" spans="1:14" ht="15.75" customHeight="1">
      <c r="A10384" s="2"/>
      <c r="B10384" s="2"/>
      <c r="C10384" s="2"/>
      <c r="G10384" s="13"/>
      <c r="I10384" s="13"/>
      <c r="J10384" s="13"/>
      <c r="K10384" s="13"/>
      <c r="M10384" s="13"/>
      <c r="N10384" s="13"/>
    </row>
    <row r="10385" spans="1:14" ht="15.75" customHeight="1">
      <c r="A10385" s="2"/>
      <c r="B10385" s="2"/>
      <c r="C10385" s="2"/>
      <c r="G10385" s="13"/>
      <c r="I10385" s="13"/>
      <c r="J10385" s="13"/>
      <c r="K10385" s="13"/>
      <c r="M10385" s="13"/>
      <c r="N10385" s="13"/>
    </row>
    <row r="10386" spans="1:14" ht="15.75" customHeight="1">
      <c r="A10386" s="2"/>
      <c r="B10386" s="2"/>
      <c r="C10386" s="2"/>
      <c r="G10386" s="13"/>
      <c r="I10386" s="13"/>
      <c r="J10386" s="13"/>
      <c r="K10386" s="13"/>
      <c r="M10386" s="13"/>
      <c r="N10386" s="13"/>
    </row>
    <row r="10387" spans="1:14" ht="15.75" customHeight="1">
      <c r="A10387" s="2"/>
      <c r="B10387" s="2"/>
      <c r="C10387" s="2"/>
      <c r="G10387" s="13"/>
      <c r="I10387" s="13"/>
      <c r="J10387" s="13"/>
      <c r="K10387" s="13"/>
      <c r="M10387" s="13"/>
      <c r="N10387" s="13"/>
    </row>
    <row r="10388" spans="1:14" ht="15.75" customHeight="1">
      <c r="A10388" s="2"/>
      <c r="B10388" s="2"/>
      <c r="C10388" s="2"/>
      <c r="G10388" s="13"/>
      <c r="I10388" s="13"/>
      <c r="J10388" s="13"/>
      <c r="K10388" s="13"/>
      <c r="M10388" s="13"/>
      <c r="N10388" s="13"/>
    </row>
    <row r="10389" spans="1:14" ht="15.75" customHeight="1">
      <c r="A10389" s="2"/>
      <c r="B10389" s="2"/>
      <c r="C10389" s="2"/>
      <c r="G10389" s="13"/>
      <c r="I10389" s="13"/>
      <c r="J10389" s="13"/>
      <c r="K10389" s="13"/>
      <c r="M10389" s="13"/>
      <c r="N10389" s="13"/>
    </row>
    <row r="10390" spans="1:14" ht="15.75" customHeight="1">
      <c r="A10390" s="2"/>
      <c r="B10390" s="2"/>
      <c r="C10390" s="2"/>
      <c r="G10390" s="13"/>
      <c r="I10390" s="13"/>
      <c r="J10390" s="13"/>
      <c r="K10390" s="13"/>
      <c r="M10390" s="13"/>
      <c r="N10390" s="13"/>
    </row>
    <row r="10391" spans="1:14" ht="15.75" customHeight="1">
      <c r="A10391" s="2"/>
      <c r="B10391" s="2"/>
      <c r="C10391" s="2"/>
      <c r="G10391" s="13"/>
      <c r="I10391" s="13"/>
      <c r="J10391" s="13"/>
      <c r="K10391" s="13"/>
      <c r="M10391" s="13"/>
      <c r="N10391" s="13"/>
    </row>
    <row r="10392" spans="1:14" ht="15.75" customHeight="1">
      <c r="A10392" s="2"/>
      <c r="B10392" s="2"/>
      <c r="C10392" s="2"/>
      <c r="G10392" s="13"/>
      <c r="I10392" s="13"/>
      <c r="J10392" s="13"/>
      <c r="K10392" s="13"/>
      <c r="M10392" s="13"/>
      <c r="N10392" s="13"/>
    </row>
    <row r="10393" spans="1:14" ht="15.75" customHeight="1">
      <c r="A10393" s="2"/>
      <c r="B10393" s="2"/>
      <c r="C10393" s="2"/>
      <c r="G10393" s="13"/>
      <c r="I10393" s="13"/>
      <c r="J10393" s="13"/>
      <c r="K10393" s="13"/>
      <c r="M10393" s="13"/>
      <c r="N10393" s="13"/>
    </row>
    <row r="10394" spans="1:14" ht="15.75" customHeight="1">
      <c r="A10394" s="2"/>
      <c r="B10394" s="2"/>
      <c r="C10394" s="2"/>
      <c r="G10394" s="13"/>
      <c r="I10394" s="13"/>
      <c r="J10394" s="13"/>
      <c r="K10394" s="13"/>
      <c r="M10394" s="13"/>
      <c r="N10394" s="13"/>
    </row>
    <row r="10395" spans="1:14" ht="15.75" customHeight="1">
      <c r="A10395" s="2"/>
      <c r="B10395" s="2"/>
      <c r="C10395" s="2"/>
      <c r="G10395" s="13"/>
      <c r="I10395" s="13"/>
      <c r="J10395" s="13"/>
      <c r="K10395" s="13"/>
      <c r="M10395" s="13"/>
      <c r="N10395" s="13"/>
    </row>
    <row r="10396" spans="1:14" ht="15.75" customHeight="1">
      <c r="A10396" s="2"/>
      <c r="B10396" s="2"/>
      <c r="C10396" s="2"/>
      <c r="G10396" s="13"/>
      <c r="I10396" s="13"/>
      <c r="J10396" s="13"/>
      <c r="K10396" s="13"/>
      <c r="M10396" s="13"/>
      <c r="N10396" s="13"/>
    </row>
    <row r="10397" spans="1:14" ht="15.75" customHeight="1">
      <c r="A10397" s="2"/>
      <c r="B10397" s="2"/>
      <c r="C10397" s="2"/>
      <c r="G10397" s="13"/>
      <c r="I10397" s="13"/>
      <c r="J10397" s="13"/>
      <c r="K10397" s="13"/>
      <c r="M10397" s="13"/>
      <c r="N10397" s="13"/>
    </row>
    <row r="10398" spans="1:14" ht="15.75" customHeight="1">
      <c r="A10398" s="2"/>
      <c r="B10398" s="2"/>
      <c r="C10398" s="2"/>
      <c r="G10398" s="13"/>
      <c r="I10398" s="13"/>
      <c r="J10398" s="13"/>
      <c r="K10398" s="13"/>
      <c r="M10398" s="13"/>
      <c r="N10398" s="13"/>
    </row>
    <row r="10399" spans="1:14" ht="15.75" customHeight="1">
      <c r="A10399" s="2"/>
      <c r="B10399" s="2"/>
      <c r="C10399" s="2"/>
      <c r="G10399" s="13"/>
      <c r="I10399" s="13"/>
      <c r="J10399" s="13"/>
      <c r="K10399" s="13"/>
      <c r="M10399" s="13"/>
      <c r="N10399" s="13"/>
    </row>
    <row r="10400" spans="1:14" ht="15.75" customHeight="1">
      <c r="A10400" s="2"/>
      <c r="B10400" s="2"/>
      <c r="C10400" s="2"/>
      <c r="G10400" s="13"/>
      <c r="I10400" s="13"/>
      <c r="J10400" s="13"/>
      <c r="K10400" s="13"/>
      <c r="M10400" s="13"/>
      <c r="N10400" s="13"/>
    </row>
    <row r="10401" spans="1:14" ht="15.75" customHeight="1">
      <c r="A10401" s="2"/>
      <c r="B10401" s="2"/>
      <c r="C10401" s="2"/>
      <c r="G10401" s="13"/>
      <c r="I10401" s="13"/>
      <c r="J10401" s="13"/>
      <c r="K10401" s="13"/>
      <c r="M10401" s="13"/>
      <c r="N10401" s="13"/>
    </row>
    <row r="10402" spans="1:14" ht="15.75" customHeight="1">
      <c r="A10402" s="2"/>
      <c r="B10402" s="2"/>
      <c r="C10402" s="2"/>
      <c r="G10402" s="13"/>
      <c r="I10402" s="13"/>
      <c r="J10402" s="13"/>
      <c r="K10402" s="13"/>
      <c r="M10402" s="13"/>
      <c r="N10402" s="13"/>
    </row>
    <row r="10403" spans="1:14" ht="15.75" customHeight="1">
      <c r="A10403" s="2"/>
      <c r="B10403" s="2"/>
      <c r="C10403" s="2"/>
      <c r="G10403" s="13"/>
      <c r="I10403" s="13"/>
      <c r="J10403" s="13"/>
      <c r="K10403" s="13"/>
      <c r="M10403" s="13"/>
      <c r="N10403" s="13"/>
    </row>
    <row r="10404" spans="1:14" ht="15.75" customHeight="1">
      <c r="A10404" s="2"/>
      <c r="B10404" s="2"/>
      <c r="C10404" s="2"/>
      <c r="G10404" s="13"/>
      <c r="I10404" s="13"/>
      <c r="J10404" s="13"/>
      <c r="K10404" s="13"/>
      <c r="M10404" s="13"/>
      <c r="N10404" s="13"/>
    </row>
    <row r="10405" spans="1:14" ht="15.75" customHeight="1">
      <c r="A10405" s="2"/>
      <c r="B10405" s="2"/>
      <c r="C10405" s="2"/>
      <c r="G10405" s="13"/>
      <c r="I10405" s="13"/>
      <c r="J10405" s="13"/>
      <c r="K10405" s="13"/>
      <c r="M10405" s="13"/>
      <c r="N10405" s="13"/>
    </row>
    <row r="10406" spans="1:14" ht="15.75" customHeight="1">
      <c r="A10406" s="2"/>
      <c r="B10406" s="2"/>
      <c r="C10406" s="2"/>
      <c r="G10406" s="13"/>
      <c r="I10406" s="13"/>
      <c r="J10406" s="13"/>
      <c r="K10406" s="13"/>
      <c r="M10406" s="13"/>
      <c r="N10406" s="13"/>
    </row>
    <row r="10407" spans="1:14" ht="15.75" customHeight="1">
      <c r="A10407" s="2"/>
      <c r="B10407" s="2"/>
      <c r="C10407" s="2"/>
      <c r="G10407" s="13"/>
      <c r="I10407" s="13"/>
      <c r="J10407" s="13"/>
      <c r="K10407" s="13"/>
      <c r="M10407" s="13"/>
      <c r="N10407" s="13"/>
    </row>
    <row r="10408" spans="1:14" ht="15.75" customHeight="1">
      <c r="A10408" s="2"/>
      <c r="B10408" s="2"/>
      <c r="C10408" s="2"/>
      <c r="G10408" s="13"/>
      <c r="I10408" s="13"/>
      <c r="J10408" s="13"/>
      <c r="K10408" s="13"/>
      <c r="M10408" s="13"/>
      <c r="N10408" s="13"/>
    </row>
    <row r="10409" spans="1:14" ht="15.75" customHeight="1">
      <c r="A10409" s="2"/>
      <c r="B10409" s="2"/>
      <c r="C10409" s="2"/>
      <c r="G10409" s="13"/>
      <c r="I10409" s="13"/>
      <c r="J10409" s="13"/>
      <c r="K10409" s="13"/>
      <c r="M10409" s="13"/>
      <c r="N10409" s="13"/>
    </row>
    <row r="10410" spans="1:14" ht="15.75" customHeight="1">
      <c r="A10410" s="2"/>
      <c r="B10410" s="2"/>
      <c r="C10410" s="2"/>
      <c r="G10410" s="13"/>
      <c r="I10410" s="13"/>
      <c r="J10410" s="13"/>
      <c r="K10410" s="13"/>
      <c r="M10410" s="13"/>
      <c r="N10410" s="13"/>
    </row>
    <row r="10411" spans="1:14" ht="15.75" customHeight="1">
      <c r="A10411" s="2"/>
      <c r="B10411" s="2"/>
      <c r="C10411" s="2"/>
      <c r="G10411" s="13"/>
      <c r="I10411" s="13"/>
      <c r="J10411" s="13"/>
      <c r="K10411" s="13"/>
      <c r="M10411" s="13"/>
      <c r="N10411" s="13"/>
    </row>
    <row r="10412" spans="1:14" ht="15.75" customHeight="1">
      <c r="A10412" s="2"/>
      <c r="B10412" s="2"/>
      <c r="C10412" s="2"/>
      <c r="G10412" s="13"/>
      <c r="I10412" s="13"/>
      <c r="J10412" s="13"/>
      <c r="K10412" s="13"/>
      <c r="M10412" s="13"/>
      <c r="N10412" s="13"/>
    </row>
    <row r="10413" spans="1:14" ht="15.75" customHeight="1">
      <c r="A10413" s="2"/>
      <c r="B10413" s="2"/>
      <c r="C10413" s="2"/>
      <c r="G10413" s="13"/>
      <c r="I10413" s="13"/>
      <c r="J10413" s="13"/>
      <c r="K10413" s="13"/>
      <c r="M10413" s="13"/>
      <c r="N10413" s="13"/>
    </row>
    <row r="10414" spans="1:14" ht="15.75" customHeight="1">
      <c r="A10414" s="2"/>
      <c r="B10414" s="2"/>
      <c r="C10414" s="2"/>
      <c r="G10414" s="13"/>
      <c r="I10414" s="13"/>
      <c r="J10414" s="13"/>
      <c r="K10414" s="13"/>
      <c r="M10414" s="13"/>
      <c r="N10414" s="13"/>
    </row>
    <row r="10415" spans="1:14" ht="15.75" customHeight="1">
      <c r="A10415" s="2"/>
      <c r="B10415" s="2"/>
      <c r="C10415" s="2"/>
      <c r="G10415" s="13"/>
      <c r="I10415" s="13"/>
      <c r="J10415" s="13"/>
      <c r="K10415" s="13"/>
      <c r="M10415" s="13"/>
      <c r="N10415" s="13"/>
    </row>
    <row r="10416" spans="1:14" ht="15.75" customHeight="1">
      <c r="A10416" s="2"/>
      <c r="B10416" s="2"/>
      <c r="C10416" s="2"/>
      <c r="G10416" s="13"/>
      <c r="I10416" s="13"/>
      <c r="J10416" s="13"/>
      <c r="K10416" s="13"/>
      <c r="M10416" s="13"/>
      <c r="N10416" s="13"/>
    </row>
    <row r="10417" spans="1:14" ht="15.75" customHeight="1">
      <c r="A10417" s="2"/>
      <c r="B10417" s="2"/>
      <c r="C10417" s="2"/>
      <c r="G10417" s="13"/>
      <c r="I10417" s="13"/>
      <c r="J10417" s="13"/>
      <c r="K10417" s="13"/>
      <c r="M10417" s="13"/>
      <c r="N10417" s="13"/>
    </row>
    <row r="10418" spans="1:14" ht="15.75" customHeight="1">
      <c r="A10418" s="2"/>
      <c r="B10418" s="2"/>
      <c r="C10418" s="2"/>
      <c r="G10418" s="13"/>
      <c r="I10418" s="13"/>
      <c r="J10418" s="13"/>
      <c r="K10418" s="13"/>
      <c r="M10418" s="13"/>
      <c r="N10418" s="13"/>
    </row>
    <row r="10419" spans="1:14" ht="15.75" customHeight="1">
      <c r="A10419" s="2"/>
      <c r="B10419" s="2"/>
      <c r="C10419" s="2"/>
      <c r="G10419" s="13"/>
      <c r="I10419" s="13"/>
      <c r="J10419" s="13"/>
      <c r="K10419" s="13"/>
      <c r="M10419" s="13"/>
      <c r="N10419" s="13"/>
    </row>
    <row r="10420" spans="1:14" ht="15.75" customHeight="1">
      <c r="A10420" s="2"/>
      <c r="B10420" s="2"/>
      <c r="C10420" s="2"/>
      <c r="G10420" s="13"/>
      <c r="I10420" s="13"/>
      <c r="J10420" s="13"/>
      <c r="K10420" s="13"/>
      <c r="M10420" s="13"/>
      <c r="N10420" s="13"/>
    </row>
    <row r="10421" spans="1:14" ht="15.75" customHeight="1">
      <c r="A10421" s="2"/>
      <c r="B10421" s="2"/>
      <c r="C10421" s="2"/>
      <c r="G10421" s="13"/>
      <c r="I10421" s="13"/>
      <c r="J10421" s="13"/>
      <c r="K10421" s="13"/>
      <c r="M10421" s="13"/>
      <c r="N10421" s="13"/>
    </row>
    <row r="10422" spans="1:14" ht="15.75" customHeight="1">
      <c r="A10422" s="2"/>
      <c r="B10422" s="2"/>
      <c r="C10422" s="2"/>
      <c r="G10422" s="13"/>
      <c r="I10422" s="13"/>
      <c r="J10422" s="13"/>
      <c r="K10422" s="13"/>
      <c r="M10422" s="13"/>
      <c r="N10422" s="13"/>
    </row>
    <row r="10423" spans="1:14" ht="15.75" customHeight="1">
      <c r="A10423" s="2"/>
      <c r="B10423" s="2"/>
      <c r="C10423" s="2"/>
      <c r="G10423" s="13"/>
      <c r="I10423" s="13"/>
      <c r="J10423" s="13"/>
      <c r="K10423" s="13"/>
      <c r="M10423" s="13"/>
      <c r="N10423" s="13"/>
    </row>
    <row r="10424" spans="1:14" ht="15.75" customHeight="1">
      <c r="A10424" s="2"/>
      <c r="B10424" s="2"/>
      <c r="C10424" s="2"/>
      <c r="G10424" s="13"/>
      <c r="I10424" s="13"/>
      <c r="J10424" s="13"/>
      <c r="K10424" s="13"/>
      <c r="M10424" s="13"/>
      <c r="N10424" s="13"/>
    </row>
    <row r="10425" spans="1:14" ht="15.75" customHeight="1">
      <c r="A10425" s="2"/>
      <c r="B10425" s="2"/>
      <c r="C10425" s="2"/>
      <c r="G10425" s="13"/>
      <c r="I10425" s="13"/>
      <c r="J10425" s="13"/>
      <c r="K10425" s="13"/>
      <c r="M10425" s="13"/>
      <c r="N10425" s="13"/>
    </row>
    <row r="10426" spans="1:14" ht="15.75" customHeight="1">
      <c r="A10426" s="2"/>
      <c r="B10426" s="2"/>
      <c r="C10426" s="2"/>
      <c r="G10426" s="13"/>
      <c r="I10426" s="13"/>
      <c r="J10426" s="13"/>
      <c r="K10426" s="13"/>
      <c r="M10426" s="13"/>
      <c r="N10426" s="13"/>
    </row>
    <row r="10427" spans="1:14" ht="15.75" customHeight="1">
      <c r="A10427" s="2"/>
      <c r="B10427" s="2"/>
      <c r="C10427" s="2"/>
      <c r="G10427" s="13"/>
      <c r="I10427" s="13"/>
      <c r="J10427" s="13"/>
      <c r="K10427" s="13"/>
      <c r="M10427" s="13"/>
      <c r="N10427" s="13"/>
    </row>
    <row r="10428" spans="1:14" ht="15.75" customHeight="1">
      <c r="A10428" s="2"/>
      <c r="B10428" s="2"/>
      <c r="C10428" s="2"/>
      <c r="G10428" s="13"/>
      <c r="I10428" s="13"/>
      <c r="J10428" s="13"/>
      <c r="K10428" s="13"/>
      <c r="M10428" s="13"/>
      <c r="N10428" s="13"/>
    </row>
    <row r="10429" spans="1:14" ht="15.75" customHeight="1">
      <c r="A10429" s="2"/>
      <c r="B10429" s="2"/>
      <c r="C10429" s="2"/>
      <c r="G10429" s="13"/>
      <c r="I10429" s="13"/>
      <c r="J10429" s="13"/>
      <c r="K10429" s="13"/>
      <c r="M10429" s="13"/>
      <c r="N10429" s="13"/>
    </row>
    <row r="10430" spans="1:14" ht="15.75" customHeight="1">
      <c r="A10430" s="2"/>
      <c r="B10430" s="2"/>
      <c r="C10430" s="2"/>
      <c r="G10430" s="13"/>
      <c r="I10430" s="13"/>
      <c r="J10430" s="13"/>
      <c r="K10430" s="13"/>
      <c r="M10430" s="13"/>
      <c r="N10430" s="13"/>
    </row>
    <row r="10431" spans="1:14" ht="15.75" customHeight="1">
      <c r="A10431" s="2"/>
      <c r="B10431" s="2"/>
      <c r="C10431" s="2"/>
      <c r="G10431" s="13"/>
      <c r="I10431" s="13"/>
      <c r="J10431" s="13"/>
      <c r="K10431" s="13"/>
      <c r="M10431" s="13"/>
      <c r="N10431" s="13"/>
    </row>
    <row r="10432" spans="1:14" ht="15.75" customHeight="1">
      <c r="A10432" s="2"/>
      <c r="B10432" s="2"/>
      <c r="C10432" s="2"/>
      <c r="G10432" s="13"/>
      <c r="I10432" s="13"/>
      <c r="J10432" s="13"/>
      <c r="K10432" s="13"/>
      <c r="M10432" s="13"/>
      <c r="N10432" s="13"/>
    </row>
    <row r="10433" spans="1:14" ht="15.75" customHeight="1">
      <c r="A10433" s="2"/>
      <c r="B10433" s="2"/>
      <c r="C10433" s="2"/>
      <c r="G10433" s="13"/>
      <c r="I10433" s="13"/>
      <c r="J10433" s="13"/>
      <c r="K10433" s="13"/>
      <c r="M10433" s="13"/>
      <c r="N10433" s="13"/>
    </row>
    <row r="10434" spans="1:14" ht="15.75" customHeight="1">
      <c r="A10434" s="2"/>
      <c r="B10434" s="2"/>
      <c r="C10434" s="2"/>
      <c r="G10434" s="13"/>
      <c r="I10434" s="13"/>
      <c r="J10434" s="13"/>
      <c r="K10434" s="13"/>
      <c r="M10434" s="13"/>
      <c r="N10434" s="13"/>
    </row>
    <row r="10435" spans="1:14" ht="15.75" customHeight="1">
      <c r="A10435" s="2"/>
      <c r="B10435" s="2"/>
      <c r="C10435" s="2"/>
      <c r="G10435" s="13"/>
      <c r="I10435" s="13"/>
      <c r="J10435" s="13"/>
      <c r="K10435" s="13"/>
      <c r="M10435" s="13"/>
      <c r="N10435" s="13"/>
    </row>
    <row r="10436" spans="1:14" ht="15.75" customHeight="1">
      <c r="A10436" s="2"/>
      <c r="B10436" s="2"/>
      <c r="C10436" s="2"/>
      <c r="G10436" s="13"/>
      <c r="I10436" s="13"/>
      <c r="J10436" s="13"/>
      <c r="K10436" s="13"/>
      <c r="M10436" s="13"/>
      <c r="N10436" s="13"/>
    </row>
    <row r="10437" spans="1:14" ht="15.75" customHeight="1">
      <c r="A10437" s="2"/>
      <c r="B10437" s="2"/>
      <c r="C10437" s="2"/>
      <c r="G10437" s="13"/>
      <c r="I10437" s="13"/>
      <c r="J10437" s="13"/>
      <c r="K10437" s="13"/>
      <c r="M10437" s="13"/>
      <c r="N10437" s="13"/>
    </row>
    <row r="10438" spans="1:14" ht="15.75" customHeight="1">
      <c r="A10438" s="2"/>
      <c r="B10438" s="2"/>
      <c r="C10438" s="2"/>
      <c r="G10438" s="13"/>
      <c r="I10438" s="13"/>
      <c r="J10438" s="13"/>
      <c r="K10438" s="13"/>
      <c r="M10438" s="13"/>
      <c r="N10438" s="13"/>
    </row>
    <row r="10439" spans="1:14" ht="15.75" customHeight="1">
      <c r="A10439" s="2"/>
      <c r="B10439" s="2"/>
      <c r="C10439" s="2"/>
      <c r="G10439" s="13"/>
      <c r="I10439" s="13"/>
      <c r="J10439" s="13"/>
      <c r="K10439" s="13"/>
      <c r="M10439" s="13"/>
      <c r="N10439" s="13"/>
    </row>
    <row r="10440" spans="1:14" ht="15.75" customHeight="1">
      <c r="A10440" s="2"/>
      <c r="B10440" s="2"/>
      <c r="C10440" s="2"/>
      <c r="G10440" s="13"/>
      <c r="I10440" s="13"/>
      <c r="J10440" s="13"/>
      <c r="K10440" s="13"/>
      <c r="M10440" s="13"/>
      <c r="N10440" s="13"/>
    </row>
    <row r="10441" spans="1:14" ht="15.75" customHeight="1">
      <c r="A10441" s="2"/>
      <c r="B10441" s="2"/>
      <c r="C10441" s="2"/>
      <c r="G10441" s="13"/>
      <c r="I10441" s="13"/>
      <c r="J10441" s="13"/>
      <c r="K10441" s="13"/>
      <c r="M10441" s="13"/>
      <c r="N10441" s="13"/>
    </row>
    <row r="10442" spans="1:14" ht="15.75" customHeight="1">
      <c r="A10442" s="2"/>
      <c r="B10442" s="2"/>
      <c r="C10442" s="2"/>
      <c r="G10442" s="13"/>
      <c r="I10442" s="13"/>
      <c r="J10442" s="13"/>
      <c r="K10442" s="13"/>
      <c r="M10442" s="13"/>
      <c r="N10442" s="13"/>
    </row>
    <row r="10443" spans="1:14" ht="15.75" customHeight="1">
      <c r="A10443" s="2"/>
      <c r="B10443" s="2"/>
      <c r="C10443" s="2"/>
      <c r="G10443" s="13"/>
      <c r="I10443" s="13"/>
      <c r="J10443" s="13"/>
      <c r="K10443" s="13"/>
      <c r="M10443" s="13"/>
      <c r="N10443" s="13"/>
    </row>
    <row r="10444" spans="1:14" ht="15.75" customHeight="1">
      <c r="A10444" s="2"/>
      <c r="B10444" s="2"/>
      <c r="C10444" s="2"/>
      <c r="G10444" s="13"/>
      <c r="I10444" s="13"/>
      <c r="J10444" s="13"/>
      <c r="K10444" s="13"/>
      <c r="M10444" s="13"/>
      <c r="N10444" s="13"/>
    </row>
    <row r="10445" spans="1:14" ht="15.75" customHeight="1">
      <c r="A10445" s="2"/>
      <c r="B10445" s="2"/>
      <c r="C10445" s="2"/>
      <c r="G10445" s="13"/>
      <c r="I10445" s="13"/>
      <c r="J10445" s="13"/>
      <c r="K10445" s="13"/>
      <c r="M10445" s="13"/>
      <c r="N10445" s="13"/>
    </row>
    <row r="10446" spans="1:14" ht="15.75" customHeight="1">
      <c r="A10446" s="2"/>
      <c r="B10446" s="2"/>
      <c r="C10446" s="2"/>
      <c r="G10446" s="13"/>
      <c r="I10446" s="13"/>
      <c r="J10446" s="13"/>
      <c r="K10446" s="13"/>
      <c r="M10446" s="13"/>
      <c r="N10446" s="13"/>
    </row>
    <row r="10447" spans="1:14" ht="15.75" customHeight="1">
      <c r="A10447" s="2"/>
      <c r="B10447" s="2"/>
      <c r="C10447" s="2"/>
      <c r="G10447" s="13"/>
      <c r="I10447" s="13"/>
      <c r="J10447" s="13"/>
      <c r="K10447" s="13"/>
      <c r="M10447" s="13"/>
      <c r="N10447" s="13"/>
    </row>
    <row r="10448" spans="1:14" ht="15.75" customHeight="1">
      <c r="A10448" s="2"/>
      <c r="B10448" s="2"/>
      <c r="C10448" s="2"/>
      <c r="G10448" s="13"/>
      <c r="I10448" s="13"/>
      <c r="J10448" s="13"/>
      <c r="K10448" s="13"/>
      <c r="M10448" s="13"/>
      <c r="N10448" s="13"/>
    </row>
    <row r="10449" spans="1:14" ht="15.75" customHeight="1">
      <c r="A10449" s="2"/>
      <c r="B10449" s="2"/>
      <c r="C10449" s="2"/>
      <c r="G10449" s="13"/>
      <c r="I10449" s="13"/>
      <c r="J10449" s="13"/>
      <c r="K10449" s="13"/>
      <c r="M10449" s="13"/>
      <c r="N10449" s="13"/>
    </row>
    <row r="10450" spans="1:14" ht="15.75" customHeight="1">
      <c r="A10450" s="2"/>
      <c r="B10450" s="2"/>
      <c r="C10450" s="2"/>
      <c r="G10450" s="13"/>
      <c r="I10450" s="13"/>
      <c r="J10450" s="13"/>
      <c r="K10450" s="13"/>
      <c r="M10450" s="13"/>
      <c r="N10450" s="13"/>
    </row>
    <row r="10451" spans="1:14" ht="15.75" customHeight="1">
      <c r="A10451" s="2"/>
      <c r="B10451" s="2"/>
      <c r="C10451" s="2"/>
      <c r="G10451" s="13"/>
      <c r="I10451" s="13"/>
      <c r="J10451" s="13"/>
      <c r="K10451" s="13"/>
      <c r="M10451" s="13"/>
      <c r="N10451" s="13"/>
    </row>
    <row r="10452" spans="1:14" ht="15.75" customHeight="1">
      <c r="A10452" s="2"/>
      <c r="B10452" s="2"/>
      <c r="C10452" s="2"/>
      <c r="G10452" s="13"/>
      <c r="I10452" s="13"/>
      <c r="J10452" s="13"/>
      <c r="K10452" s="13"/>
      <c r="M10452" s="13"/>
      <c r="N10452" s="13"/>
    </row>
    <row r="10453" spans="1:14" ht="15.75" customHeight="1">
      <c r="A10453" s="2"/>
      <c r="B10453" s="2"/>
      <c r="C10453" s="2"/>
      <c r="G10453" s="13"/>
      <c r="I10453" s="13"/>
      <c r="J10453" s="13"/>
      <c r="K10453" s="13"/>
      <c r="M10453" s="13"/>
      <c r="N10453" s="13"/>
    </row>
    <row r="10454" spans="1:14" ht="15.75" customHeight="1">
      <c r="A10454" s="2"/>
      <c r="B10454" s="2"/>
      <c r="C10454" s="2"/>
      <c r="G10454" s="13"/>
      <c r="I10454" s="13"/>
      <c r="J10454" s="13"/>
      <c r="K10454" s="13"/>
      <c r="M10454" s="13"/>
      <c r="N10454" s="13"/>
    </row>
    <row r="10455" spans="1:14" ht="15.75" customHeight="1">
      <c r="A10455" s="2"/>
      <c r="B10455" s="2"/>
      <c r="C10455" s="2"/>
      <c r="G10455" s="13"/>
      <c r="I10455" s="13"/>
      <c r="J10455" s="13"/>
      <c r="K10455" s="13"/>
      <c r="M10455" s="13"/>
      <c r="N10455" s="13"/>
    </row>
    <row r="10456" spans="1:14" ht="15.75" customHeight="1">
      <c r="A10456" s="2"/>
      <c r="B10456" s="2"/>
      <c r="C10456" s="2"/>
      <c r="G10456" s="13"/>
      <c r="I10456" s="13"/>
      <c r="J10456" s="13"/>
      <c r="K10456" s="13"/>
      <c r="M10456" s="13"/>
      <c r="N10456" s="13"/>
    </row>
    <row r="10457" spans="1:14" ht="15.75" customHeight="1">
      <c r="A10457" s="2"/>
      <c r="B10457" s="2"/>
      <c r="C10457" s="2"/>
      <c r="G10457" s="13"/>
      <c r="I10457" s="13"/>
      <c r="J10457" s="13"/>
      <c r="K10457" s="13"/>
      <c r="M10457" s="13"/>
      <c r="N10457" s="13"/>
    </row>
    <row r="10458" spans="1:14" ht="15.75" customHeight="1">
      <c r="A10458" s="2"/>
      <c r="B10458" s="2"/>
      <c r="C10458" s="2"/>
      <c r="G10458" s="13"/>
      <c r="I10458" s="13"/>
      <c r="J10458" s="13"/>
      <c r="K10458" s="13"/>
      <c r="M10458" s="13"/>
      <c r="N10458" s="13"/>
    </row>
    <row r="10459" spans="1:14" ht="15.75" customHeight="1">
      <c r="A10459" s="2"/>
      <c r="B10459" s="2"/>
      <c r="C10459" s="2"/>
      <c r="G10459" s="13"/>
      <c r="I10459" s="13"/>
      <c r="J10459" s="13"/>
      <c r="K10459" s="13"/>
      <c r="M10459" s="13"/>
      <c r="N10459" s="13"/>
    </row>
    <row r="10460" spans="1:14" ht="15.75" customHeight="1">
      <c r="A10460" s="2"/>
      <c r="B10460" s="2"/>
      <c r="C10460" s="2"/>
      <c r="G10460" s="13"/>
      <c r="I10460" s="13"/>
      <c r="J10460" s="13"/>
      <c r="K10460" s="13"/>
      <c r="M10460" s="13"/>
      <c r="N10460" s="13"/>
    </row>
    <row r="10461" spans="1:14" ht="15.75" customHeight="1">
      <c r="A10461" s="2"/>
      <c r="B10461" s="2"/>
      <c r="C10461" s="2"/>
      <c r="G10461" s="13"/>
      <c r="I10461" s="13"/>
      <c r="J10461" s="13"/>
      <c r="K10461" s="13"/>
      <c r="M10461" s="13"/>
      <c r="N10461" s="13"/>
    </row>
    <row r="10462" spans="1:14" ht="15.75" customHeight="1">
      <c r="A10462" s="2"/>
      <c r="B10462" s="2"/>
      <c r="C10462" s="2"/>
      <c r="G10462" s="13"/>
      <c r="I10462" s="13"/>
      <c r="J10462" s="13"/>
      <c r="K10462" s="13"/>
      <c r="M10462" s="13"/>
      <c r="N10462" s="13"/>
    </row>
    <row r="10463" spans="1:14" ht="15.75" customHeight="1">
      <c r="A10463" s="2"/>
      <c r="B10463" s="2"/>
      <c r="C10463" s="2"/>
      <c r="G10463" s="13"/>
      <c r="I10463" s="13"/>
      <c r="J10463" s="13"/>
      <c r="K10463" s="13"/>
      <c r="M10463" s="13"/>
      <c r="N10463" s="13"/>
    </row>
    <row r="10464" spans="1:14" ht="15.75" customHeight="1">
      <c r="A10464" s="2"/>
      <c r="B10464" s="2"/>
      <c r="C10464" s="2"/>
      <c r="G10464" s="13"/>
      <c r="I10464" s="13"/>
      <c r="J10464" s="13"/>
      <c r="K10464" s="13"/>
      <c r="M10464" s="13"/>
      <c r="N10464" s="13"/>
    </row>
    <row r="10465" spans="1:14" ht="15.75" customHeight="1">
      <c r="A10465" s="2"/>
      <c r="B10465" s="2"/>
      <c r="C10465" s="2"/>
      <c r="G10465" s="13"/>
      <c r="I10465" s="13"/>
      <c r="J10465" s="13"/>
      <c r="K10465" s="13"/>
      <c r="M10465" s="13"/>
      <c r="N10465" s="13"/>
    </row>
    <row r="10466" spans="1:14" ht="15.75" customHeight="1">
      <c r="A10466" s="2"/>
      <c r="B10466" s="2"/>
      <c r="C10466" s="2"/>
      <c r="G10466" s="13"/>
      <c r="I10466" s="13"/>
      <c r="J10466" s="13"/>
      <c r="K10466" s="13"/>
      <c r="M10466" s="13"/>
      <c r="N10466" s="13"/>
    </row>
    <row r="10467" spans="1:14" ht="15.75" customHeight="1">
      <c r="A10467" s="2"/>
      <c r="B10467" s="2"/>
      <c r="C10467" s="2"/>
      <c r="G10467" s="13"/>
      <c r="I10467" s="13"/>
      <c r="J10467" s="13"/>
      <c r="K10467" s="13"/>
      <c r="M10467" s="13"/>
      <c r="N10467" s="13"/>
    </row>
    <row r="10468" spans="1:14" ht="15.75" customHeight="1">
      <c r="A10468" s="2"/>
      <c r="B10468" s="2"/>
      <c r="C10468" s="2"/>
      <c r="G10468" s="13"/>
      <c r="I10468" s="13"/>
      <c r="J10468" s="13"/>
      <c r="K10468" s="13"/>
      <c r="M10468" s="13"/>
      <c r="N10468" s="13"/>
    </row>
    <row r="10469" spans="1:14" ht="15.75" customHeight="1">
      <c r="A10469" s="2"/>
      <c r="B10469" s="2"/>
      <c r="C10469" s="2"/>
      <c r="G10469" s="13"/>
      <c r="I10469" s="13"/>
      <c r="J10469" s="13"/>
      <c r="K10469" s="13"/>
      <c r="M10469" s="13"/>
      <c r="N10469" s="13"/>
    </row>
    <row r="10470" spans="1:14" ht="15.75" customHeight="1">
      <c r="A10470" s="2"/>
      <c r="B10470" s="2"/>
      <c r="C10470" s="2"/>
      <c r="G10470" s="13"/>
      <c r="I10470" s="13"/>
      <c r="J10470" s="13"/>
      <c r="K10470" s="13"/>
      <c r="M10470" s="13"/>
      <c r="N10470" s="13"/>
    </row>
    <row r="10471" spans="1:14" ht="15.75" customHeight="1">
      <c r="A10471" s="2"/>
      <c r="B10471" s="2"/>
      <c r="C10471" s="2"/>
      <c r="G10471" s="13"/>
      <c r="I10471" s="13"/>
      <c r="J10471" s="13"/>
      <c r="K10471" s="13"/>
      <c r="M10471" s="13"/>
      <c r="N10471" s="13"/>
    </row>
    <row r="10472" spans="1:14" ht="15.75" customHeight="1">
      <c r="A10472" s="2"/>
      <c r="B10472" s="2"/>
      <c r="C10472" s="2"/>
      <c r="G10472" s="13"/>
      <c r="I10472" s="13"/>
      <c r="J10472" s="13"/>
      <c r="K10472" s="13"/>
      <c r="M10472" s="13"/>
      <c r="N10472" s="13"/>
    </row>
    <row r="10473" spans="1:14" ht="15.75" customHeight="1">
      <c r="A10473" s="2"/>
      <c r="B10473" s="2"/>
      <c r="C10473" s="2"/>
      <c r="G10473" s="13"/>
      <c r="I10473" s="13"/>
      <c r="J10473" s="13"/>
      <c r="K10473" s="13"/>
      <c r="M10473" s="13"/>
      <c r="N10473" s="13"/>
    </row>
    <row r="10474" spans="1:14" ht="15.75" customHeight="1">
      <c r="A10474" s="2"/>
      <c r="B10474" s="2"/>
      <c r="C10474" s="2"/>
      <c r="G10474" s="13"/>
      <c r="I10474" s="13"/>
      <c r="J10474" s="13"/>
      <c r="K10474" s="13"/>
      <c r="M10474" s="13"/>
      <c r="N10474" s="13"/>
    </row>
    <row r="10475" spans="1:14" ht="15.75" customHeight="1">
      <c r="A10475" s="2"/>
      <c r="B10475" s="2"/>
      <c r="C10475" s="2"/>
      <c r="G10475" s="13"/>
      <c r="I10475" s="13"/>
      <c r="J10475" s="13"/>
      <c r="K10475" s="13"/>
      <c r="M10475" s="13"/>
      <c r="N10475" s="13"/>
    </row>
    <row r="10476" spans="1:14" ht="15.75" customHeight="1">
      <c r="A10476" s="2"/>
      <c r="B10476" s="2"/>
      <c r="C10476" s="2"/>
      <c r="G10476" s="13"/>
      <c r="I10476" s="13"/>
      <c r="J10476" s="13"/>
      <c r="K10476" s="13"/>
      <c r="M10476" s="13"/>
      <c r="N10476" s="13"/>
    </row>
    <row r="10477" spans="1:14" ht="15.75" customHeight="1">
      <c r="A10477" s="2"/>
      <c r="B10477" s="2"/>
      <c r="C10477" s="2"/>
      <c r="G10477" s="13"/>
      <c r="I10477" s="13"/>
      <c r="J10477" s="13"/>
      <c r="K10477" s="13"/>
      <c r="M10477" s="13"/>
      <c r="N10477" s="13"/>
    </row>
    <row r="10478" spans="1:14" ht="15.75" customHeight="1">
      <c r="A10478" s="2"/>
      <c r="B10478" s="2"/>
      <c r="C10478" s="2"/>
      <c r="G10478" s="13"/>
      <c r="I10478" s="13"/>
      <c r="J10478" s="13"/>
      <c r="K10478" s="13"/>
      <c r="M10478" s="13"/>
      <c r="N10478" s="13"/>
    </row>
    <row r="10479" spans="1:14" ht="15.75" customHeight="1">
      <c r="A10479" s="2"/>
      <c r="B10479" s="2"/>
      <c r="C10479" s="2"/>
      <c r="G10479" s="13"/>
      <c r="I10479" s="13"/>
      <c r="J10479" s="13"/>
      <c r="K10479" s="13"/>
      <c r="M10479" s="13"/>
      <c r="N10479" s="13"/>
    </row>
    <row r="10480" spans="1:14" ht="15.75" customHeight="1">
      <c r="A10480" s="2"/>
      <c r="B10480" s="2"/>
      <c r="C10480" s="2"/>
      <c r="G10480" s="13"/>
      <c r="I10480" s="13"/>
      <c r="J10480" s="13"/>
      <c r="K10480" s="13"/>
      <c r="M10480" s="13"/>
      <c r="N10480" s="13"/>
    </row>
    <row r="10481" spans="1:14" ht="15.75" customHeight="1">
      <c r="A10481" s="2"/>
      <c r="B10481" s="2"/>
      <c r="C10481" s="2"/>
      <c r="G10481" s="13"/>
      <c r="I10481" s="13"/>
      <c r="J10481" s="13"/>
      <c r="K10481" s="13"/>
      <c r="M10481" s="13"/>
      <c r="N10481" s="13"/>
    </row>
    <row r="10482" spans="1:14" ht="15.75" customHeight="1">
      <c r="A10482" s="2"/>
      <c r="B10482" s="2"/>
      <c r="C10482" s="2"/>
      <c r="G10482" s="13"/>
      <c r="I10482" s="13"/>
      <c r="J10482" s="13"/>
      <c r="K10482" s="13"/>
      <c r="M10482" s="13"/>
      <c r="N10482" s="13"/>
    </row>
    <row r="10483" spans="1:14" ht="15.75" customHeight="1">
      <c r="A10483" s="2"/>
      <c r="B10483" s="2"/>
      <c r="C10483" s="2"/>
      <c r="G10483" s="13"/>
      <c r="I10483" s="13"/>
      <c r="J10483" s="13"/>
      <c r="K10483" s="13"/>
      <c r="M10483" s="13"/>
      <c r="N10483" s="13"/>
    </row>
    <row r="10484" spans="1:14" ht="15.75" customHeight="1">
      <c r="A10484" s="2"/>
      <c r="B10484" s="2"/>
      <c r="C10484" s="2"/>
      <c r="G10484" s="13"/>
      <c r="I10484" s="13"/>
      <c r="J10484" s="13"/>
      <c r="K10484" s="13"/>
      <c r="M10484" s="13"/>
      <c r="N10484" s="13"/>
    </row>
    <row r="10485" spans="1:14" ht="15.75" customHeight="1">
      <c r="A10485" s="2"/>
      <c r="B10485" s="2"/>
      <c r="C10485" s="2"/>
      <c r="G10485" s="13"/>
      <c r="I10485" s="13"/>
      <c r="J10485" s="13"/>
      <c r="K10485" s="13"/>
      <c r="M10485" s="13"/>
      <c r="N10485" s="13"/>
    </row>
    <row r="10486" spans="1:14" ht="15.75" customHeight="1">
      <c r="A10486" s="2"/>
      <c r="B10486" s="2"/>
      <c r="C10486" s="2"/>
      <c r="G10486" s="13"/>
      <c r="I10486" s="13"/>
      <c r="J10486" s="13"/>
      <c r="K10486" s="13"/>
      <c r="M10486" s="13"/>
      <c r="N10486" s="13"/>
    </row>
    <row r="10487" spans="1:14" ht="15.75" customHeight="1">
      <c r="A10487" s="2"/>
      <c r="B10487" s="2"/>
      <c r="C10487" s="2"/>
      <c r="G10487" s="13"/>
      <c r="I10487" s="13"/>
      <c r="J10487" s="13"/>
      <c r="K10487" s="13"/>
      <c r="M10487" s="13"/>
      <c r="N10487" s="13"/>
    </row>
    <row r="10488" spans="1:14" ht="15.75" customHeight="1">
      <c r="A10488" s="2"/>
      <c r="B10488" s="2"/>
      <c r="C10488" s="2"/>
      <c r="G10488" s="13"/>
      <c r="I10488" s="13"/>
      <c r="J10488" s="13"/>
      <c r="K10488" s="13"/>
      <c r="M10488" s="13"/>
      <c r="N10488" s="13"/>
    </row>
    <row r="10489" spans="1:14" ht="15.75" customHeight="1">
      <c r="A10489" s="2"/>
      <c r="B10489" s="2"/>
      <c r="C10489" s="2"/>
      <c r="G10489" s="13"/>
      <c r="I10489" s="13"/>
      <c r="J10489" s="13"/>
      <c r="K10489" s="13"/>
      <c r="M10489" s="13"/>
      <c r="N10489" s="13"/>
    </row>
    <row r="10490" spans="1:14" ht="15.75" customHeight="1">
      <c r="A10490" s="2"/>
      <c r="B10490" s="2"/>
      <c r="C10490" s="2"/>
      <c r="G10490" s="13"/>
      <c r="I10490" s="13"/>
      <c r="J10490" s="13"/>
      <c r="K10490" s="13"/>
      <c r="M10490" s="13"/>
      <c r="N10490" s="13"/>
    </row>
    <row r="10491" spans="1:14" ht="15.75" customHeight="1">
      <c r="A10491" s="2"/>
      <c r="B10491" s="2"/>
      <c r="C10491" s="2"/>
      <c r="G10491" s="13"/>
      <c r="I10491" s="13"/>
      <c r="J10491" s="13"/>
      <c r="K10491" s="13"/>
      <c r="M10491" s="13"/>
      <c r="N10491" s="13"/>
    </row>
    <row r="10492" spans="1:14" ht="15.75" customHeight="1">
      <c r="A10492" s="2"/>
      <c r="B10492" s="2"/>
      <c r="C10492" s="2"/>
      <c r="G10492" s="13"/>
      <c r="I10492" s="13"/>
      <c r="J10492" s="13"/>
      <c r="K10492" s="13"/>
      <c r="M10492" s="13"/>
      <c r="N10492" s="13"/>
    </row>
    <row r="10493" spans="1:14" ht="15.75" customHeight="1">
      <c r="A10493" s="2"/>
      <c r="B10493" s="2"/>
      <c r="C10493" s="2"/>
      <c r="G10493" s="13"/>
      <c r="I10493" s="13"/>
      <c r="J10493" s="13"/>
      <c r="K10493" s="13"/>
      <c r="M10493" s="13"/>
      <c r="N10493" s="13"/>
    </row>
    <row r="10494" spans="1:14" ht="15.75" customHeight="1">
      <c r="A10494" s="2"/>
      <c r="B10494" s="2"/>
      <c r="C10494" s="2"/>
      <c r="G10494" s="13"/>
      <c r="I10494" s="13"/>
      <c r="J10494" s="13"/>
      <c r="K10494" s="13"/>
      <c r="M10494" s="13"/>
      <c r="N10494" s="13"/>
    </row>
    <row r="10495" spans="1:14" ht="15.75" customHeight="1">
      <c r="A10495" s="2"/>
      <c r="B10495" s="2"/>
      <c r="C10495" s="2"/>
      <c r="G10495" s="13"/>
      <c r="I10495" s="13"/>
      <c r="J10495" s="13"/>
      <c r="K10495" s="13"/>
      <c r="M10495" s="13"/>
      <c r="N10495" s="13"/>
    </row>
    <row r="10496" spans="1:14" ht="15.75" customHeight="1">
      <c r="A10496" s="2"/>
      <c r="B10496" s="2"/>
      <c r="C10496" s="2"/>
      <c r="G10496" s="13"/>
      <c r="I10496" s="13"/>
      <c r="J10496" s="13"/>
      <c r="K10496" s="13"/>
      <c r="M10496" s="13"/>
      <c r="N10496" s="13"/>
    </row>
    <row r="10497" spans="1:14" ht="15.75" customHeight="1">
      <c r="A10497" s="2"/>
      <c r="B10497" s="2"/>
      <c r="C10497" s="2"/>
      <c r="G10497" s="13"/>
      <c r="I10497" s="13"/>
      <c r="J10497" s="13"/>
      <c r="K10497" s="13"/>
      <c r="M10497" s="13"/>
      <c r="N10497" s="13"/>
    </row>
    <row r="10498" spans="1:14" ht="15.75" customHeight="1">
      <c r="A10498" s="2"/>
      <c r="B10498" s="2"/>
      <c r="C10498" s="2"/>
      <c r="G10498" s="13"/>
      <c r="I10498" s="13"/>
      <c r="J10498" s="13"/>
      <c r="K10498" s="13"/>
      <c r="M10498" s="13"/>
      <c r="N10498" s="13"/>
    </row>
    <row r="10499" spans="1:14" ht="15.75" customHeight="1">
      <c r="A10499" s="2"/>
      <c r="B10499" s="2"/>
      <c r="C10499" s="2"/>
      <c r="G10499" s="13"/>
      <c r="I10499" s="13"/>
      <c r="J10499" s="13"/>
      <c r="K10499" s="13"/>
      <c r="M10499" s="13"/>
      <c r="N10499" s="13"/>
    </row>
    <row r="10500" spans="1:14" ht="15.75" customHeight="1">
      <c r="A10500" s="2"/>
      <c r="B10500" s="2"/>
      <c r="C10500" s="2"/>
      <c r="G10500" s="13"/>
      <c r="I10500" s="13"/>
      <c r="J10500" s="13"/>
      <c r="K10500" s="13"/>
      <c r="M10500" s="13"/>
      <c r="N10500" s="13"/>
    </row>
    <row r="10501" spans="1:14" ht="15.75" customHeight="1">
      <c r="A10501" s="2"/>
      <c r="B10501" s="2"/>
      <c r="C10501" s="2"/>
      <c r="G10501" s="13"/>
      <c r="I10501" s="13"/>
      <c r="J10501" s="13"/>
      <c r="K10501" s="13"/>
      <c r="M10501" s="13"/>
      <c r="N10501" s="13"/>
    </row>
    <row r="10502" spans="1:14" ht="15.75" customHeight="1">
      <c r="A10502" s="2"/>
      <c r="B10502" s="2"/>
      <c r="C10502" s="2"/>
      <c r="G10502" s="13"/>
      <c r="I10502" s="13"/>
      <c r="J10502" s="13"/>
      <c r="K10502" s="13"/>
      <c r="M10502" s="13"/>
      <c r="N10502" s="13"/>
    </row>
    <row r="10503" spans="1:14" ht="15.75" customHeight="1">
      <c r="A10503" s="2"/>
      <c r="B10503" s="2"/>
      <c r="C10503" s="2"/>
      <c r="G10503" s="13"/>
      <c r="I10503" s="13"/>
      <c r="J10503" s="13"/>
      <c r="K10503" s="13"/>
      <c r="M10503" s="13"/>
      <c r="N10503" s="13"/>
    </row>
    <row r="10504" spans="1:14" ht="15.75" customHeight="1">
      <c r="A10504" s="2"/>
      <c r="B10504" s="2"/>
      <c r="C10504" s="2"/>
      <c r="G10504" s="13"/>
      <c r="I10504" s="13"/>
      <c r="J10504" s="13"/>
      <c r="K10504" s="13"/>
      <c r="M10504" s="13"/>
      <c r="N10504" s="13"/>
    </row>
    <row r="10505" spans="1:14" ht="15.75" customHeight="1">
      <c r="A10505" s="2"/>
      <c r="B10505" s="2"/>
      <c r="C10505" s="2"/>
      <c r="G10505" s="13"/>
      <c r="I10505" s="13"/>
      <c r="J10505" s="13"/>
      <c r="K10505" s="13"/>
      <c r="M10505" s="13"/>
      <c r="N10505" s="13"/>
    </row>
    <row r="10506" spans="1:14" ht="15.75" customHeight="1">
      <c r="A10506" s="2"/>
      <c r="B10506" s="2"/>
      <c r="C10506" s="2"/>
      <c r="G10506" s="13"/>
      <c r="I10506" s="13"/>
      <c r="J10506" s="13"/>
      <c r="K10506" s="13"/>
      <c r="M10506" s="13"/>
      <c r="N10506" s="13"/>
    </row>
    <row r="10507" spans="1:14" ht="15.75" customHeight="1">
      <c r="A10507" s="2"/>
      <c r="B10507" s="2"/>
      <c r="C10507" s="2"/>
      <c r="G10507" s="13"/>
      <c r="I10507" s="13"/>
      <c r="J10507" s="13"/>
      <c r="K10507" s="13"/>
      <c r="M10507" s="13"/>
      <c r="N10507" s="13"/>
    </row>
    <row r="10508" spans="1:14" ht="15.75" customHeight="1">
      <c r="A10508" s="2"/>
      <c r="B10508" s="2"/>
      <c r="C10508" s="2"/>
      <c r="G10508" s="13"/>
      <c r="I10508" s="13"/>
      <c r="J10508" s="13"/>
      <c r="K10508" s="13"/>
      <c r="M10508" s="13"/>
      <c r="N10508" s="13"/>
    </row>
    <row r="10509" spans="1:14" ht="15.75" customHeight="1">
      <c r="A10509" s="2"/>
      <c r="B10509" s="2"/>
      <c r="C10509" s="2"/>
      <c r="G10509" s="13"/>
      <c r="I10509" s="13"/>
      <c r="J10509" s="13"/>
      <c r="K10509" s="13"/>
      <c r="M10509" s="13"/>
      <c r="N10509" s="13"/>
    </row>
    <row r="10510" spans="1:14" ht="15.75" customHeight="1">
      <c r="A10510" s="2"/>
      <c r="B10510" s="2"/>
      <c r="C10510" s="2"/>
      <c r="G10510" s="13"/>
      <c r="I10510" s="13"/>
      <c r="J10510" s="13"/>
      <c r="K10510" s="13"/>
      <c r="M10510" s="13"/>
      <c r="N10510" s="13"/>
    </row>
    <row r="10511" spans="1:14" ht="15.75" customHeight="1">
      <c r="A10511" s="2"/>
      <c r="B10511" s="2"/>
      <c r="C10511" s="2"/>
      <c r="G10511" s="13"/>
      <c r="I10511" s="13"/>
      <c r="J10511" s="13"/>
      <c r="K10511" s="13"/>
      <c r="M10511" s="13"/>
      <c r="N10511" s="13"/>
    </row>
    <row r="10512" spans="1:14" ht="15.75" customHeight="1">
      <c r="A10512" s="2"/>
      <c r="B10512" s="2"/>
      <c r="C10512" s="2"/>
      <c r="G10512" s="13"/>
      <c r="I10512" s="13"/>
      <c r="J10512" s="13"/>
      <c r="K10512" s="13"/>
      <c r="M10512" s="13"/>
      <c r="N10512" s="13"/>
    </row>
    <row r="10513" spans="1:14" ht="15.75" customHeight="1">
      <c r="A10513" s="2"/>
      <c r="B10513" s="2"/>
      <c r="C10513" s="2"/>
      <c r="G10513" s="13"/>
      <c r="I10513" s="13"/>
      <c r="J10513" s="13"/>
      <c r="K10513" s="13"/>
      <c r="M10513" s="13"/>
      <c r="N10513" s="13"/>
    </row>
    <row r="10514" spans="1:14" ht="15.75" customHeight="1">
      <c r="A10514" s="2"/>
      <c r="B10514" s="2"/>
      <c r="C10514" s="2"/>
      <c r="G10514" s="13"/>
      <c r="I10514" s="13"/>
      <c r="J10514" s="13"/>
      <c r="K10514" s="13"/>
      <c r="M10514" s="13"/>
      <c r="N10514" s="13"/>
    </row>
    <row r="10515" spans="1:14" ht="15.75" customHeight="1">
      <c r="A10515" s="2"/>
      <c r="B10515" s="2"/>
      <c r="C10515" s="2"/>
      <c r="G10515" s="13"/>
      <c r="I10515" s="13"/>
      <c r="J10515" s="13"/>
      <c r="K10515" s="13"/>
      <c r="M10515" s="13"/>
      <c r="N10515" s="13"/>
    </row>
    <row r="10516" spans="1:14" ht="15.75" customHeight="1">
      <c r="A10516" s="2"/>
      <c r="B10516" s="2"/>
      <c r="C10516" s="2"/>
      <c r="G10516" s="13"/>
      <c r="I10516" s="13"/>
      <c r="J10516" s="13"/>
      <c r="K10516" s="13"/>
      <c r="M10516" s="13"/>
      <c r="N10516" s="13"/>
    </row>
    <row r="10517" spans="1:14" ht="15.75" customHeight="1">
      <c r="A10517" s="2"/>
      <c r="B10517" s="2"/>
      <c r="C10517" s="2"/>
      <c r="G10517" s="13"/>
      <c r="I10517" s="13"/>
      <c r="J10517" s="13"/>
      <c r="K10517" s="13"/>
      <c r="M10517" s="13"/>
      <c r="N10517" s="13"/>
    </row>
    <row r="10518" spans="1:14" ht="15.75" customHeight="1">
      <c r="A10518" s="2"/>
      <c r="B10518" s="2"/>
      <c r="C10518" s="2"/>
      <c r="G10518" s="13"/>
      <c r="I10518" s="13"/>
      <c r="J10518" s="13"/>
      <c r="K10518" s="13"/>
      <c r="M10518" s="13"/>
      <c r="N10518" s="13"/>
    </row>
    <row r="10519" spans="1:14" ht="15.75" customHeight="1">
      <c r="A10519" s="2"/>
      <c r="B10519" s="2"/>
      <c r="C10519" s="2"/>
      <c r="G10519" s="13"/>
      <c r="I10519" s="13"/>
      <c r="J10519" s="13"/>
      <c r="K10519" s="13"/>
      <c r="M10519" s="13"/>
      <c r="N10519" s="13"/>
    </row>
    <row r="10520" spans="1:14" ht="15.75" customHeight="1">
      <c r="A10520" s="2"/>
      <c r="B10520" s="2"/>
      <c r="C10520" s="2"/>
      <c r="G10520" s="13"/>
      <c r="I10520" s="13"/>
      <c r="J10520" s="13"/>
      <c r="K10520" s="13"/>
      <c r="M10520" s="13"/>
      <c r="N10520" s="13"/>
    </row>
    <row r="10521" spans="1:14" ht="15.75" customHeight="1">
      <c r="A10521" s="2"/>
      <c r="B10521" s="2"/>
      <c r="C10521" s="2"/>
      <c r="G10521" s="13"/>
      <c r="I10521" s="13"/>
      <c r="J10521" s="13"/>
      <c r="K10521" s="13"/>
      <c r="M10521" s="13"/>
      <c r="N10521" s="13"/>
    </row>
    <row r="10522" spans="1:14" ht="15.75" customHeight="1">
      <c r="A10522" s="2"/>
      <c r="B10522" s="2"/>
      <c r="C10522" s="2"/>
      <c r="G10522" s="13"/>
      <c r="I10522" s="13"/>
      <c r="J10522" s="13"/>
      <c r="K10522" s="13"/>
      <c r="M10522" s="13"/>
      <c r="N10522" s="13"/>
    </row>
    <row r="10523" spans="1:14" ht="15.75" customHeight="1">
      <c r="A10523" s="2"/>
      <c r="B10523" s="2"/>
      <c r="C10523" s="2"/>
      <c r="G10523" s="13"/>
      <c r="I10523" s="13"/>
      <c r="J10523" s="13"/>
      <c r="K10523" s="13"/>
      <c r="M10523" s="13"/>
      <c r="N10523" s="13"/>
    </row>
    <row r="10524" spans="1:14" ht="15.75" customHeight="1">
      <c r="A10524" s="2"/>
      <c r="B10524" s="2"/>
      <c r="C10524" s="2"/>
      <c r="G10524" s="13"/>
      <c r="I10524" s="13"/>
      <c r="J10524" s="13"/>
      <c r="K10524" s="13"/>
      <c r="M10524" s="13"/>
      <c r="N10524" s="13"/>
    </row>
    <row r="10525" spans="1:14" ht="15.75" customHeight="1">
      <c r="A10525" s="2"/>
      <c r="B10525" s="2"/>
      <c r="C10525" s="2"/>
      <c r="G10525" s="13"/>
      <c r="I10525" s="13"/>
      <c r="J10525" s="13"/>
      <c r="K10525" s="13"/>
      <c r="M10525" s="13"/>
      <c r="N10525" s="13"/>
    </row>
    <row r="10526" spans="1:14" ht="15.75" customHeight="1">
      <c r="A10526" s="2"/>
      <c r="B10526" s="2"/>
      <c r="C10526" s="2"/>
      <c r="G10526" s="13"/>
      <c r="I10526" s="13"/>
      <c r="J10526" s="13"/>
      <c r="K10526" s="13"/>
      <c r="M10526" s="13"/>
      <c r="N10526" s="13"/>
    </row>
    <row r="10527" spans="1:14" ht="15.75" customHeight="1">
      <c r="A10527" s="2"/>
      <c r="B10527" s="2"/>
      <c r="C10527" s="2"/>
      <c r="G10527" s="13"/>
      <c r="I10527" s="13"/>
      <c r="J10527" s="13"/>
      <c r="K10527" s="13"/>
      <c r="M10527" s="13"/>
      <c r="N10527" s="13"/>
    </row>
    <row r="10528" spans="1:14" ht="15.75" customHeight="1">
      <c r="A10528" s="2"/>
      <c r="B10528" s="2"/>
      <c r="C10528" s="2"/>
      <c r="G10528" s="13"/>
      <c r="I10528" s="13"/>
      <c r="J10528" s="13"/>
      <c r="K10528" s="13"/>
      <c r="M10528" s="13"/>
      <c r="N10528" s="13"/>
    </row>
    <row r="10529" spans="1:14" ht="15.75" customHeight="1">
      <c r="A10529" s="2"/>
      <c r="B10529" s="2"/>
      <c r="C10529" s="2"/>
      <c r="G10529" s="13"/>
      <c r="I10529" s="13"/>
      <c r="J10529" s="13"/>
      <c r="K10529" s="13"/>
      <c r="M10529" s="13"/>
      <c r="N10529" s="13"/>
    </row>
    <row r="10530" spans="1:14" ht="15.75" customHeight="1">
      <c r="A10530" s="2"/>
      <c r="B10530" s="2"/>
      <c r="C10530" s="2"/>
      <c r="G10530" s="13"/>
      <c r="I10530" s="13"/>
      <c r="J10530" s="13"/>
      <c r="K10530" s="13"/>
      <c r="M10530" s="13"/>
      <c r="N10530" s="13"/>
    </row>
    <row r="10531" spans="1:14" ht="15.75" customHeight="1">
      <c r="A10531" s="2"/>
      <c r="B10531" s="2"/>
      <c r="C10531" s="2"/>
      <c r="G10531" s="13"/>
      <c r="I10531" s="13"/>
      <c r="J10531" s="13"/>
      <c r="K10531" s="13"/>
      <c r="M10531" s="13"/>
      <c r="N10531" s="13"/>
    </row>
    <row r="10532" spans="1:14" ht="15.75" customHeight="1">
      <c r="A10532" s="2"/>
      <c r="B10532" s="2"/>
      <c r="C10532" s="2"/>
      <c r="G10532" s="13"/>
      <c r="I10532" s="13"/>
      <c r="J10532" s="13"/>
      <c r="K10532" s="13"/>
      <c r="M10532" s="13"/>
      <c r="N10532" s="13"/>
    </row>
    <row r="10533" spans="1:14" ht="15.75" customHeight="1">
      <c r="A10533" s="2"/>
      <c r="B10533" s="2"/>
      <c r="C10533" s="2"/>
      <c r="G10533" s="13"/>
      <c r="I10533" s="13"/>
      <c r="J10533" s="13"/>
      <c r="K10533" s="13"/>
      <c r="M10533" s="13"/>
      <c r="N10533" s="13"/>
    </row>
    <row r="10534" spans="1:14" ht="15.75" customHeight="1">
      <c r="A10534" s="2"/>
      <c r="B10534" s="2"/>
      <c r="C10534" s="2"/>
      <c r="G10534" s="13"/>
      <c r="I10534" s="13"/>
      <c r="J10534" s="13"/>
      <c r="K10534" s="13"/>
      <c r="M10534" s="13"/>
      <c r="N10534" s="13"/>
    </row>
    <row r="10535" spans="1:14" ht="15.75" customHeight="1">
      <c r="A10535" s="2"/>
      <c r="B10535" s="2"/>
      <c r="C10535" s="2"/>
      <c r="G10535" s="13"/>
      <c r="I10535" s="13"/>
      <c r="J10535" s="13"/>
      <c r="K10535" s="13"/>
      <c r="M10535" s="13"/>
      <c r="N10535" s="13"/>
    </row>
    <row r="10536" spans="1:14" ht="15.75" customHeight="1">
      <c r="A10536" s="2"/>
      <c r="B10536" s="2"/>
      <c r="C10536" s="2"/>
      <c r="G10536" s="13"/>
      <c r="I10536" s="13"/>
      <c r="J10536" s="13"/>
      <c r="K10536" s="13"/>
      <c r="M10536" s="13"/>
      <c r="N10536" s="13"/>
    </row>
    <row r="10537" spans="1:14" ht="15.75" customHeight="1">
      <c r="A10537" s="2"/>
      <c r="B10537" s="2"/>
      <c r="C10537" s="2"/>
      <c r="G10537" s="13"/>
      <c r="I10537" s="13"/>
      <c r="J10537" s="13"/>
      <c r="K10537" s="13"/>
      <c r="M10537" s="13"/>
      <c r="N10537" s="13"/>
    </row>
    <row r="10538" spans="1:14" ht="15.75" customHeight="1">
      <c r="A10538" s="2"/>
      <c r="B10538" s="2"/>
      <c r="C10538" s="2"/>
      <c r="G10538" s="13"/>
      <c r="I10538" s="13"/>
      <c r="J10538" s="13"/>
      <c r="K10538" s="13"/>
      <c r="M10538" s="13"/>
      <c r="N10538" s="13"/>
    </row>
    <row r="10539" spans="1:14" ht="15.75" customHeight="1">
      <c r="A10539" s="2"/>
      <c r="B10539" s="2"/>
      <c r="C10539" s="2"/>
      <c r="G10539" s="13"/>
      <c r="I10539" s="13"/>
      <c r="J10539" s="13"/>
      <c r="K10539" s="13"/>
      <c r="M10539" s="13"/>
      <c r="N10539" s="13"/>
    </row>
    <row r="10540" spans="1:14" ht="15.75" customHeight="1">
      <c r="A10540" s="2"/>
      <c r="B10540" s="2"/>
      <c r="C10540" s="2"/>
      <c r="G10540" s="13"/>
      <c r="I10540" s="13"/>
      <c r="J10540" s="13"/>
      <c r="K10540" s="13"/>
      <c r="M10540" s="13"/>
      <c r="N10540" s="13"/>
    </row>
    <row r="10541" spans="1:14" ht="15.75" customHeight="1">
      <c r="A10541" s="2"/>
      <c r="B10541" s="2"/>
      <c r="C10541" s="2"/>
      <c r="G10541" s="13"/>
      <c r="I10541" s="13"/>
      <c r="J10541" s="13"/>
      <c r="K10541" s="13"/>
      <c r="M10541" s="13"/>
      <c r="N10541" s="13"/>
    </row>
    <row r="10542" spans="1:14" ht="15.75" customHeight="1">
      <c r="A10542" s="2"/>
      <c r="B10542" s="2"/>
      <c r="C10542" s="2"/>
      <c r="G10542" s="13"/>
      <c r="I10542" s="13"/>
      <c r="J10542" s="13"/>
      <c r="K10542" s="13"/>
      <c r="M10542" s="13"/>
      <c r="N10542" s="13"/>
    </row>
    <row r="10543" spans="1:14" ht="15.75" customHeight="1">
      <c r="A10543" s="2"/>
      <c r="B10543" s="2"/>
      <c r="C10543" s="2"/>
      <c r="G10543" s="13"/>
      <c r="I10543" s="13"/>
      <c r="J10543" s="13"/>
      <c r="K10543" s="13"/>
      <c r="M10543" s="13"/>
      <c r="N10543" s="13"/>
    </row>
    <row r="10544" spans="1:14" ht="15.75" customHeight="1">
      <c r="A10544" s="2"/>
      <c r="B10544" s="2"/>
      <c r="C10544" s="2"/>
      <c r="G10544" s="13"/>
      <c r="I10544" s="13"/>
      <c r="J10544" s="13"/>
      <c r="K10544" s="13"/>
      <c r="M10544" s="13"/>
      <c r="N10544" s="13"/>
    </row>
    <row r="10545" spans="1:14" ht="15.75" customHeight="1">
      <c r="A10545" s="2"/>
      <c r="B10545" s="2"/>
      <c r="C10545" s="2"/>
      <c r="G10545" s="13"/>
      <c r="I10545" s="13"/>
      <c r="J10545" s="13"/>
      <c r="K10545" s="13"/>
      <c r="M10545" s="13"/>
      <c r="N10545" s="13"/>
    </row>
    <row r="10546" spans="1:14" ht="15.75" customHeight="1">
      <c r="A10546" s="2"/>
      <c r="B10546" s="2"/>
      <c r="C10546" s="2"/>
      <c r="G10546" s="13"/>
      <c r="I10546" s="13"/>
      <c r="J10546" s="13"/>
      <c r="K10546" s="13"/>
      <c r="M10546" s="13"/>
      <c r="N10546" s="13"/>
    </row>
    <row r="10547" spans="1:14" ht="15.75" customHeight="1">
      <c r="A10547" s="2"/>
      <c r="B10547" s="2"/>
      <c r="C10547" s="2"/>
      <c r="G10547" s="13"/>
      <c r="I10547" s="13"/>
      <c r="J10547" s="13"/>
      <c r="K10547" s="13"/>
      <c r="M10547" s="13"/>
      <c r="N10547" s="13"/>
    </row>
    <row r="10548" spans="1:14" ht="15.75" customHeight="1">
      <c r="A10548" s="2"/>
      <c r="B10548" s="2"/>
      <c r="C10548" s="2"/>
      <c r="G10548" s="13"/>
      <c r="I10548" s="13"/>
      <c r="J10548" s="13"/>
      <c r="K10548" s="13"/>
      <c r="M10548" s="13"/>
      <c r="N10548" s="13"/>
    </row>
    <row r="10549" spans="1:14" ht="15.75" customHeight="1">
      <c r="A10549" s="2"/>
      <c r="B10549" s="2"/>
      <c r="C10549" s="2"/>
      <c r="G10549" s="13"/>
      <c r="I10549" s="13"/>
      <c r="J10549" s="13"/>
      <c r="K10549" s="13"/>
      <c r="M10549" s="13"/>
      <c r="N10549" s="13"/>
    </row>
    <row r="10550" spans="1:14" ht="15.75" customHeight="1">
      <c r="A10550" s="2"/>
      <c r="B10550" s="2"/>
      <c r="C10550" s="2"/>
      <c r="G10550" s="13"/>
      <c r="I10550" s="13"/>
      <c r="J10550" s="13"/>
      <c r="K10550" s="13"/>
      <c r="M10550" s="13"/>
      <c r="N10550" s="13"/>
    </row>
    <row r="10551" spans="1:14" ht="15.75" customHeight="1">
      <c r="A10551" s="2"/>
      <c r="B10551" s="2"/>
      <c r="C10551" s="2"/>
      <c r="G10551" s="13"/>
      <c r="I10551" s="13"/>
      <c r="J10551" s="13"/>
      <c r="K10551" s="13"/>
      <c r="M10551" s="13"/>
      <c r="N10551" s="13"/>
    </row>
    <row r="10552" spans="1:14" ht="15.75" customHeight="1">
      <c r="A10552" s="2"/>
      <c r="B10552" s="2"/>
      <c r="C10552" s="2"/>
      <c r="G10552" s="13"/>
      <c r="I10552" s="13"/>
      <c r="J10552" s="13"/>
      <c r="K10552" s="13"/>
      <c r="M10552" s="13"/>
      <c r="N10552" s="13"/>
    </row>
    <row r="10553" spans="1:14" ht="15.75" customHeight="1">
      <c r="A10553" s="2"/>
      <c r="B10553" s="2"/>
      <c r="C10553" s="2"/>
      <c r="G10553" s="13"/>
      <c r="I10553" s="13"/>
      <c r="J10553" s="13"/>
      <c r="K10553" s="13"/>
      <c r="M10553" s="13"/>
      <c r="N10553" s="13"/>
    </row>
    <row r="10554" spans="1:14" ht="15.75" customHeight="1">
      <c r="A10554" s="2"/>
      <c r="B10554" s="2"/>
      <c r="C10554" s="2"/>
      <c r="G10554" s="13"/>
      <c r="I10554" s="13"/>
      <c r="J10554" s="13"/>
      <c r="K10554" s="13"/>
      <c r="M10554" s="13"/>
      <c r="N10554" s="13"/>
    </row>
    <row r="10555" spans="1:14" ht="15.75" customHeight="1">
      <c r="A10555" s="2"/>
      <c r="B10555" s="2"/>
      <c r="C10555" s="2"/>
      <c r="G10555" s="13"/>
      <c r="I10555" s="13"/>
      <c r="J10555" s="13"/>
      <c r="K10555" s="13"/>
      <c r="M10555" s="13"/>
      <c r="N10555" s="13"/>
    </row>
    <row r="10556" spans="1:14" ht="15.75" customHeight="1">
      <c r="A10556" s="2"/>
      <c r="B10556" s="2"/>
      <c r="C10556" s="2"/>
      <c r="G10556" s="13"/>
      <c r="I10556" s="13"/>
      <c r="J10556" s="13"/>
      <c r="K10556" s="13"/>
      <c r="M10556" s="13"/>
      <c r="N10556" s="13"/>
    </row>
    <row r="10557" spans="1:14" ht="15.75" customHeight="1">
      <c r="A10557" s="2"/>
      <c r="B10557" s="2"/>
      <c r="C10557" s="2"/>
      <c r="G10557" s="13"/>
      <c r="I10557" s="13"/>
      <c r="J10557" s="13"/>
      <c r="K10557" s="13"/>
      <c r="M10557" s="13"/>
      <c r="N10557" s="13"/>
    </row>
    <row r="10558" spans="1:14" ht="15.75" customHeight="1">
      <c r="A10558" s="2"/>
      <c r="B10558" s="2"/>
      <c r="C10558" s="2"/>
      <c r="G10558" s="13"/>
      <c r="I10558" s="13"/>
      <c r="J10558" s="13"/>
      <c r="K10558" s="13"/>
      <c r="M10558" s="13"/>
      <c r="N10558" s="13"/>
    </row>
    <row r="10559" spans="1:14" ht="15.75" customHeight="1">
      <c r="A10559" s="2"/>
      <c r="B10559" s="2"/>
      <c r="C10559" s="2"/>
      <c r="G10559" s="13"/>
      <c r="I10559" s="13"/>
      <c r="J10559" s="13"/>
      <c r="K10559" s="13"/>
      <c r="M10559" s="13"/>
      <c r="N10559" s="13"/>
    </row>
    <row r="10560" spans="1:14" ht="15.75" customHeight="1">
      <c r="A10560" s="2"/>
      <c r="B10560" s="2"/>
      <c r="C10560" s="2"/>
      <c r="G10560" s="13"/>
      <c r="I10560" s="13"/>
      <c r="J10560" s="13"/>
      <c r="K10560" s="13"/>
      <c r="M10560" s="13"/>
      <c r="N10560" s="13"/>
    </row>
    <row r="10561" spans="1:14" ht="15.75" customHeight="1">
      <c r="A10561" s="2"/>
      <c r="B10561" s="2"/>
      <c r="C10561" s="2"/>
      <c r="G10561" s="13"/>
      <c r="I10561" s="13"/>
      <c r="J10561" s="13"/>
      <c r="K10561" s="13"/>
      <c r="M10561" s="13"/>
      <c r="N10561" s="13"/>
    </row>
    <row r="10562" spans="1:14" ht="15.75" customHeight="1">
      <c r="A10562" s="2"/>
      <c r="B10562" s="2"/>
      <c r="C10562" s="2"/>
      <c r="G10562" s="13"/>
      <c r="I10562" s="13"/>
      <c r="J10562" s="13"/>
      <c r="K10562" s="13"/>
      <c r="M10562" s="13"/>
      <c r="N10562" s="13"/>
    </row>
    <row r="10563" spans="1:14" ht="15.75" customHeight="1">
      <c r="A10563" s="2"/>
      <c r="B10563" s="2"/>
      <c r="C10563" s="2"/>
      <c r="G10563" s="13"/>
      <c r="I10563" s="13"/>
      <c r="J10563" s="13"/>
      <c r="K10563" s="13"/>
      <c r="M10563" s="13"/>
      <c r="N10563" s="13"/>
    </row>
    <row r="10564" spans="1:14" ht="15.75" customHeight="1">
      <c r="A10564" s="2"/>
      <c r="B10564" s="2"/>
      <c r="C10564" s="2"/>
      <c r="G10564" s="13"/>
      <c r="I10564" s="13"/>
      <c r="J10564" s="13"/>
      <c r="K10564" s="13"/>
      <c r="M10564" s="13"/>
      <c r="N10564" s="13"/>
    </row>
    <row r="10565" spans="1:14" ht="15.75" customHeight="1">
      <c r="A10565" s="2"/>
      <c r="B10565" s="2"/>
      <c r="C10565" s="2"/>
      <c r="G10565" s="13"/>
      <c r="I10565" s="13"/>
      <c r="J10565" s="13"/>
      <c r="K10565" s="13"/>
      <c r="M10565" s="13"/>
      <c r="N10565" s="13"/>
    </row>
    <row r="10566" spans="1:14" ht="15.75" customHeight="1">
      <c r="A10566" s="2"/>
      <c r="B10566" s="2"/>
      <c r="C10566" s="2"/>
      <c r="G10566" s="13"/>
      <c r="I10566" s="13"/>
      <c r="J10566" s="13"/>
      <c r="K10566" s="13"/>
      <c r="M10566" s="13"/>
      <c r="N10566" s="13"/>
    </row>
    <row r="10567" spans="1:14" ht="15.75" customHeight="1">
      <c r="A10567" s="2"/>
      <c r="B10567" s="2"/>
      <c r="C10567" s="2"/>
      <c r="G10567" s="13"/>
      <c r="I10567" s="13"/>
      <c r="J10567" s="13"/>
      <c r="K10567" s="13"/>
      <c r="M10567" s="13"/>
      <c r="N10567" s="13"/>
    </row>
    <row r="10568" spans="1:14" ht="15.75" customHeight="1">
      <c r="A10568" s="2"/>
      <c r="B10568" s="2"/>
      <c r="C10568" s="2"/>
      <c r="G10568" s="13"/>
      <c r="I10568" s="13"/>
      <c r="J10568" s="13"/>
      <c r="K10568" s="13"/>
      <c r="M10568" s="13"/>
      <c r="N10568" s="13"/>
    </row>
    <row r="10569" spans="1:14" ht="15.75" customHeight="1">
      <c r="A10569" s="2"/>
      <c r="B10569" s="2"/>
      <c r="C10569" s="2"/>
      <c r="G10569" s="13"/>
      <c r="I10569" s="13"/>
      <c r="J10569" s="13"/>
      <c r="K10569" s="13"/>
      <c r="M10569" s="13"/>
      <c r="N10569" s="13"/>
    </row>
    <row r="10570" spans="1:14" ht="15.75" customHeight="1">
      <c r="A10570" s="2"/>
      <c r="B10570" s="2"/>
      <c r="C10570" s="2"/>
      <c r="G10570" s="13"/>
      <c r="I10570" s="13"/>
      <c r="J10570" s="13"/>
      <c r="K10570" s="13"/>
      <c r="M10570" s="13"/>
      <c r="N10570" s="13"/>
    </row>
    <row r="10571" spans="1:14" ht="15.75" customHeight="1">
      <c r="A10571" s="2"/>
      <c r="B10571" s="2"/>
      <c r="C10571" s="2"/>
      <c r="G10571" s="13"/>
      <c r="I10571" s="13"/>
      <c r="J10571" s="13"/>
      <c r="K10571" s="13"/>
      <c r="M10571" s="13"/>
      <c r="N10571" s="13"/>
    </row>
    <row r="10572" spans="1:14" ht="15.75" customHeight="1">
      <c r="A10572" s="2"/>
      <c r="B10572" s="2"/>
      <c r="C10572" s="2"/>
      <c r="G10572" s="13"/>
      <c r="I10572" s="13"/>
      <c r="J10572" s="13"/>
      <c r="K10572" s="13"/>
      <c r="M10572" s="13"/>
      <c r="N10572" s="13"/>
    </row>
    <row r="10573" spans="1:14" ht="15.75" customHeight="1">
      <c r="A10573" s="2"/>
      <c r="B10573" s="2"/>
      <c r="C10573" s="2"/>
      <c r="G10573" s="13"/>
      <c r="I10573" s="13"/>
      <c r="J10573" s="13"/>
      <c r="K10573" s="13"/>
      <c r="M10573" s="13"/>
      <c r="N10573" s="13"/>
    </row>
    <row r="10574" spans="1:14" ht="15.75" customHeight="1">
      <c r="A10574" s="2"/>
      <c r="B10574" s="2"/>
      <c r="C10574" s="2"/>
      <c r="G10574" s="13"/>
      <c r="I10574" s="13"/>
      <c r="J10574" s="13"/>
      <c r="K10574" s="13"/>
      <c r="M10574" s="13"/>
      <c r="N10574" s="13"/>
    </row>
    <row r="10575" spans="1:14" ht="15.75" customHeight="1">
      <c r="A10575" s="2"/>
      <c r="B10575" s="2"/>
      <c r="C10575" s="2"/>
      <c r="G10575" s="13"/>
      <c r="I10575" s="13"/>
      <c r="J10575" s="13"/>
      <c r="K10575" s="13"/>
      <c r="M10575" s="13"/>
      <c r="N10575" s="13"/>
    </row>
    <row r="10576" spans="1:14" ht="15.75" customHeight="1">
      <c r="A10576" s="2"/>
      <c r="B10576" s="2"/>
      <c r="C10576" s="2"/>
      <c r="G10576" s="13"/>
      <c r="I10576" s="13"/>
      <c r="J10576" s="13"/>
      <c r="K10576" s="13"/>
      <c r="M10576" s="13"/>
      <c r="N10576" s="13"/>
    </row>
    <row r="10577" spans="1:14" ht="15.75" customHeight="1">
      <c r="A10577" s="2"/>
      <c r="B10577" s="2"/>
      <c r="C10577" s="2"/>
      <c r="G10577" s="13"/>
      <c r="I10577" s="13"/>
      <c r="J10577" s="13"/>
      <c r="K10577" s="13"/>
      <c r="M10577" s="13"/>
      <c r="N10577" s="13"/>
    </row>
    <row r="10578" spans="1:14" ht="15.75" customHeight="1">
      <c r="A10578" s="2"/>
      <c r="B10578" s="2"/>
      <c r="C10578" s="2"/>
      <c r="G10578" s="13"/>
      <c r="I10578" s="13"/>
      <c r="J10578" s="13"/>
      <c r="K10578" s="13"/>
      <c r="M10578" s="13"/>
      <c r="N10578" s="13"/>
    </row>
    <row r="10579" spans="1:14" ht="15.75" customHeight="1">
      <c r="A10579" s="2"/>
      <c r="B10579" s="2"/>
      <c r="C10579" s="2"/>
      <c r="G10579" s="13"/>
      <c r="I10579" s="13"/>
      <c r="J10579" s="13"/>
      <c r="K10579" s="13"/>
      <c r="M10579" s="13"/>
      <c r="N10579" s="13"/>
    </row>
    <row r="10580" spans="1:14" ht="15.75" customHeight="1">
      <c r="A10580" s="2"/>
      <c r="B10580" s="2"/>
      <c r="C10580" s="2"/>
      <c r="G10580" s="13"/>
      <c r="I10580" s="13"/>
      <c r="J10580" s="13"/>
      <c r="K10580" s="13"/>
      <c r="M10580" s="13"/>
      <c r="N10580" s="13"/>
    </row>
    <row r="10581" spans="1:14" ht="15.75" customHeight="1">
      <c r="A10581" s="2"/>
      <c r="B10581" s="2"/>
      <c r="C10581" s="2"/>
      <c r="G10581" s="13"/>
      <c r="I10581" s="13"/>
      <c r="J10581" s="13"/>
      <c r="K10581" s="13"/>
      <c r="M10581" s="13"/>
      <c r="N10581" s="13"/>
    </row>
    <row r="10582" spans="1:14" ht="15.75" customHeight="1">
      <c r="A10582" s="2"/>
      <c r="B10582" s="2"/>
      <c r="C10582" s="2"/>
      <c r="G10582" s="13"/>
      <c r="I10582" s="13"/>
      <c r="J10582" s="13"/>
      <c r="K10582" s="13"/>
      <c r="M10582" s="13"/>
      <c r="N10582" s="13"/>
    </row>
    <row r="10583" spans="1:14" ht="15.75" customHeight="1">
      <c r="A10583" s="2"/>
      <c r="B10583" s="2"/>
      <c r="C10583" s="2"/>
      <c r="G10583" s="13"/>
      <c r="I10583" s="13"/>
      <c r="J10583" s="13"/>
      <c r="K10583" s="13"/>
      <c r="M10583" s="13"/>
      <c r="N10583" s="13"/>
    </row>
    <row r="10584" spans="1:14" ht="15.75" customHeight="1">
      <c r="A10584" s="2"/>
      <c r="B10584" s="2"/>
      <c r="C10584" s="2"/>
      <c r="G10584" s="13"/>
      <c r="I10584" s="13"/>
      <c r="J10584" s="13"/>
      <c r="K10584" s="13"/>
      <c r="M10584" s="13"/>
      <c r="N10584" s="13"/>
    </row>
    <row r="10585" spans="1:14" ht="15.75" customHeight="1">
      <c r="A10585" s="2"/>
      <c r="B10585" s="2"/>
      <c r="C10585" s="2"/>
      <c r="G10585" s="13"/>
      <c r="I10585" s="13"/>
      <c r="J10585" s="13"/>
      <c r="K10585" s="13"/>
      <c r="M10585" s="13"/>
      <c r="N10585" s="13"/>
    </row>
    <row r="10586" spans="1:14" ht="15.75" customHeight="1">
      <c r="A10586" s="2"/>
      <c r="B10586" s="2"/>
      <c r="C10586" s="2"/>
      <c r="G10586" s="13"/>
      <c r="I10586" s="13"/>
      <c r="J10586" s="13"/>
      <c r="K10586" s="13"/>
      <c r="M10586" s="13"/>
      <c r="N10586" s="13"/>
    </row>
    <row r="10587" spans="1:14" ht="15.75" customHeight="1">
      <c r="A10587" s="2"/>
      <c r="B10587" s="2"/>
      <c r="C10587" s="2"/>
      <c r="G10587" s="13"/>
      <c r="I10587" s="13"/>
      <c r="J10587" s="13"/>
      <c r="K10587" s="13"/>
      <c r="M10587" s="13"/>
      <c r="N10587" s="13"/>
    </row>
    <row r="10588" spans="1:14" ht="15.75" customHeight="1">
      <c r="A10588" s="2"/>
      <c r="B10588" s="2"/>
      <c r="C10588" s="2"/>
      <c r="G10588" s="13"/>
      <c r="I10588" s="13"/>
      <c r="J10588" s="13"/>
      <c r="K10588" s="13"/>
      <c r="M10588" s="13"/>
      <c r="N10588" s="13"/>
    </row>
    <row r="10589" spans="1:14" ht="15.75" customHeight="1">
      <c r="A10589" s="2"/>
      <c r="B10589" s="2"/>
      <c r="C10589" s="2"/>
      <c r="G10589" s="13"/>
      <c r="I10589" s="13"/>
      <c r="J10589" s="13"/>
      <c r="K10589" s="13"/>
      <c r="M10589" s="13"/>
      <c r="N10589" s="13"/>
    </row>
    <row r="10590" spans="1:14" ht="15.75" customHeight="1">
      <c r="A10590" s="2"/>
      <c r="B10590" s="2"/>
      <c r="C10590" s="2"/>
      <c r="G10590" s="13"/>
      <c r="I10590" s="13"/>
      <c r="J10590" s="13"/>
      <c r="K10590" s="13"/>
      <c r="M10590" s="13"/>
      <c r="N10590" s="13"/>
    </row>
    <row r="10591" spans="1:14" ht="15.75" customHeight="1">
      <c r="A10591" s="2"/>
      <c r="B10591" s="2"/>
      <c r="C10591" s="2"/>
      <c r="G10591" s="13"/>
      <c r="I10591" s="13"/>
      <c r="J10591" s="13"/>
      <c r="K10591" s="13"/>
      <c r="M10591" s="13"/>
      <c r="N10591" s="13"/>
    </row>
    <row r="10592" spans="1:14" ht="15.75" customHeight="1">
      <c r="A10592" s="2"/>
      <c r="B10592" s="2"/>
      <c r="C10592" s="2"/>
      <c r="G10592" s="13"/>
      <c r="I10592" s="13"/>
      <c r="J10592" s="13"/>
      <c r="K10592" s="13"/>
      <c r="M10592" s="13"/>
      <c r="N10592" s="13"/>
    </row>
    <row r="10593" spans="1:14" ht="15.75" customHeight="1">
      <c r="A10593" s="2"/>
      <c r="B10593" s="2"/>
      <c r="C10593" s="2"/>
      <c r="G10593" s="13"/>
      <c r="I10593" s="13"/>
      <c r="J10593" s="13"/>
      <c r="K10593" s="13"/>
      <c r="M10593" s="13"/>
      <c r="N10593" s="13"/>
    </row>
    <row r="10594" spans="1:14" ht="15.75" customHeight="1">
      <c r="A10594" s="2"/>
      <c r="B10594" s="2"/>
      <c r="C10594" s="2"/>
      <c r="G10594" s="13"/>
      <c r="I10594" s="13"/>
      <c r="J10594" s="13"/>
      <c r="K10594" s="13"/>
      <c r="M10594" s="13"/>
      <c r="N10594" s="13"/>
    </row>
    <row r="10595" spans="1:14" ht="15.75" customHeight="1">
      <c r="A10595" s="2"/>
      <c r="B10595" s="2"/>
      <c r="C10595" s="2"/>
      <c r="G10595" s="13"/>
      <c r="I10595" s="13"/>
      <c r="J10595" s="13"/>
      <c r="K10595" s="13"/>
      <c r="M10595" s="13"/>
      <c r="N10595" s="13"/>
    </row>
    <row r="10596" spans="1:14" ht="15.75" customHeight="1">
      <c r="A10596" s="2"/>
      <c r="B10596" s="2"/>
      <c r="C10596" s="2"/>
      <c r="G10596" s="13"/>
      <c r="I10596" s="13"/>
      <c r="J10596" s="13"/>
      <c r="K10596" s="13"/>
      <c r="M10596" s="13"/>
      <c r="N10596" s="13"/>
    </row>
    <row r="10597" spans="1:14" ht="15.75" customHeight="1">
      <c r="A10597" s="2"/>
      <c r="B10597" s="2"/>
      <c r="C10597" s="2"/>
      <c r="G10597" s="13"/>
      <c r="I10597" s="13"/>
      <c r="J10597" s="13"/>
      <c r="K10597" s="13"/>
      <c r="M10597" s="13"/>
      <c r="N10597" s="13"/>
    </row>
    <row r="10598" spans="1:14" ht="15.75" customHeight="1">
      <c r="A10598" s="2"/>
      <c r="B10598" s="2"/>
      <c r="C10598" s="2"/>
      <c r="G10598" s="13"/>
      <c r="I10598" s="13"/>
      <c r="J10598" s="13"/>
      <c r="K10598" s="13"/>
      <c r="M10598" s="13"/>
      <c r="N10598" s="13"/>
    </row>
    <row r="10599" spans="1:14" ht="15.75" customHeight="1">
      <c r="A10599" s="2"/>
      <c r="B10599" s="2"/>
      <c r="C10599" s="2"/>
      <c r="G10599" s="13"/>
      <c r="I10599" s="13"/>
      <c r="J10599" s="13"/>
      <c r="K10599" s="13"/>
      <c r="M10599" s="13"/>
      <c r="N10599" s="13"/>
    </row>
    <row r="10600" spans="1:14" ht="15.75" customHeight="1">
      <c r="A10600" s="2"/>
      <c r="B10600" s="2"/>
      <c r="C10600" s="2"/>
      <c r="G10600" s="13"/>
      <c r="I10600" s="13"/>
      <c r="J10600" s="13"/>
      <c r="K10600" s="13"/>
      <c r="M10600" s="13"/>
      <c r="N10600" s="13"/>
    </row>
    <row r="10601" spans="1:14" ht="15.75" customHeight="1">
      <c r="A10601" s="2"/>
      <c r="B10601" s="2"/>
      <c r="C10601" s="2"/>
      <c r="G10601" s="13"/>
      <c r="I10601" s="13"/>
      <c r="J10601" s="13"/>
      <c r="K10601" s="13"/>
      <c r="M10601" s="13"/>
      <c r="N10601" s="13"/>
    </row>
    <row r="10602" spans="1:14" ht="15.75" customHeight="1">
      <c r="A10602" s="2"/>
      <c r="B10602" s="2"/>
      <c r="C10602" s="2"/>
      <c r="G10602" s="13"/>
      <c r="I10602" s="13"/>
      <c r="J10602" s="13"/>
      <c r="K10602" s="13"/>
      <c r="M10602" s="13"/>
      <c r="N10602" s="13"/>
    </row>
    <row r="10603" spans="1:14" ht="15.75" customHeight="1">
      <c r="A10603" s="2"/>
      <c r="B10603" s="2"/>
      <c r="C10603" s="2"/>
      <c r="G10603" s="13"/>
      <c r="I10603" s="13"/>
      <c r="J10603" s="13"/>
      <c r="K10603" s="13"/>
      <c r="M10603" s="13"/>
      <c r="N10603" s="13"/>
    </row>
    <row r="10604" spans="1:14" ht="15.75" customHeight="1">
      <c r="A10604" s="2"/>
      <c r="B10604" s="2"/>
      <c r="C10604" s="2"/>
      <c r="G10604" s="13"/>
      <c r="I10604" s="13"/>
      <c r="J10604" s="13"/>
      <c r="K10604" s="13"/>
      <c r="M10604" s="13"/>
      <c r="N10604" s="13"/>
    </row>
    <row r="10605" spans="1:14" ht="15.75" customHeight="1">
      <c r="A10605" s="2"/>
      <c r="B10605" s="2"/>
      <c r="C10605" s="2"/>
      <c r="G10605" s="13"/>
      <c r="I10605" s="13"/>
      <c r="J10605" s="13"/>
      <c r="K10605" s="13"/>
      <c r="M10605" s="13"/>
      <c r="N10605" s="13"/>
    </row>
    <row r="10606" spans="1:14" ht="15.75" customHeight="1">
      <c r="A10606" s="2"/>
      <c r="B10606" s="2"/>
      <c r="C10606" s="2"/>
      <c r="G10606" s="13"/>
      <c r="I10606" s="13"/>
      <c r="J10606" s="13"/>
      <c r="K10606" s="13"/>
      <c r="M10606" s="13"/>
      <c r="N10606" s="13"/>
    </row>
    <row r="10607" spans="1:14" ht="15.75" customHeight="1">
      <c r="A10607" s="2"/>
      <c r="B10607" s="2"/>
      <c r="C10607" s="2"/>
      <c r="G10607" s="13"/>
      <c r="I10607" s="13"/>
      <c r="J10607" s="13"/>
      <c r="K10607" s="13"/>
      <c r="M10607" s="13"/>
      <c r="N10607" s="13"/>
    </row>
    <row r="10608" spans="1:14" ht="15.75" customHeight="1">
      <c r="A10608" s="2"/>
      <c r="B10608" s="2"/>
      <c r="C10608" s="2"/>
      <c r="G10608" s="13"/>
      <c r="I10608" s="13"/>
      <c r="J10608" s="13"/>
      <c r="K10608" s="13"/>
      <c r="M10608" s="13"/>
      <c r="N10608" s="13"/>
    </row>
    <row r="10609" spans="1:14" ht="15.75" customHeight="1">
      <c r="A10609" s="2"/>
      <c r="B10609" s="2"/>
      <c r="C10609" s="2"/>
      <c r="G10609" s="13"/>
      <c r="I10609" s="13"/>
      <c r="J10609" s="13"/>
      <c r="K10609" s="13"/>
      <c r="M10609" s="13"/>
      <c r="N10609" s="13"/>
    </row>
    <row r="10610" spans="1:14" ht="15.75" customHeight="1">
      <c r="A10610" s="2"/>
      <c r="B10610" s="2"/>
      <c r="C10610" s="2"/>
      <c r="G10610" s="13"/>
      <c r="I10610" s="13"/>
      <c r="J10610" s="13"/>
      <c r="K10610" s="13"/>
      <c r="M10610" s="13"/>
      <c r="N10610" s="13"/>
    </row>
    <row r="10611" spans="1:14" ht="15.75" customHeight="1">
      <c r="A10611" s="2"/>
      <c r="B10611" s="2"/>
      <c r="C10611" s="2"/>
      <c r="G10611" s="13"/>
      <c r="I10611" s="13"/>
      <c r="J10611" s="13"/>
      <c r="K10611" s="13"/>
      <c r="M10611" s="13"/>
      <c r="N10611" s="13"/>
    </row>
    <row r="10612" spans="1:14" ht="15.75" customHeight="1">
      <c r="A10612" s="2"/>
      <c r="B10612" s="2"/>
      <c r="C10612" s="2"/>
      <c r="G10612" s="13"/>
      <c r="I10612" s="13"/>
      <c r="J10612" s="13"/>
      <c r="K10612" s="13"/>
      <c r="M10612" s="13"/>
      <c r="N10612" s="13"/>
    </row>
    <row r="10613" spans="1:14" ht="15.75" customHeight="1">
      <c r="A10613" s="2"/>
      <c r="B10613" s="2"/>
      <c r="C10613" s="2"/>
      <c r="G10613" s="13"/>
      <c r="I10613" s="13"/>
      <c r="J10613" s="13"/>
      <c r="K10613" s="13"/>
      <c r="M10613" s="13"/>
      <c r="N10613" s="13"/>
    </row>
    <row r="10614" spans="1:14" ht="15.75" customHeight="1">
      <c r="A10614" s="2"/>
      <c r="B10614" s="2"/>
      <c r="C10614" s="2"/>
      <c r="G10614" s="13"/>
      <c r="I10614" s="13"/>
      <c r="J10614" s="13"/>
      <c r="K10614" s="13"/>
      <c r="M10614" s="13"/>
      <c r="N10614" s="13"/>
    </row>
    <row r="10615" spans="1:14" ht="15.75" customHeight="1">
      <c r="A10615" s="2"/>
      <c r="B10615" s="2"/>
      <c r="C10615" s="2"/>
      <c r="G10615" s="13"/>
      <c r="I10615" s="13"/>
      <c r="J10615" s="13"/>
      <c r="K10615" s="13"/>
      <c r="M10615" s="13"/>
      <c r="N10615" s="13"/>
    </row>
    <row r="10616" spans="1:14" ht="15.75" customHeight="1">
      <c r="A10616" s="2"/>
      <c r="B10616" s="2"/>
      <c r="C10616" s="2"/>
      <c r="G10616" s="13"/>
      <c r="I10616" s="13"/>
      <c r="J10616" s="13"/>
      <c r="K10616" s="13"/>
      <c r="M10616" s="13"/>
      <c r="N10616" s="13"/>
    </row>
    <row r="10617" spans="1:14" ht="15.75" customHeight="1">
      <c r="A10617" s="2"/>
      <c r="B10617" s="2"/>
      <c r="C10617" s="2"/>
      <c r="G10617" s="13"/>
      <c r="I10617" s="13"/>
      <c r="J10617" s="13"/>
      <c r="K10617" s="13"/>
      <c r="M10617" s="13"/>
      <c r="N10617" s="13"/>
    </row>
    <row r="10618" spans="1:14" ht="15.75" customHeight="1">
      <c r="A10618" s="2"/>
      <c r="B10618" s="2"/>
      <c r="C10618" s="2"/>
      <c r="G10618" s="13"/>
      <c r="I10618" s="13"/>
      <c r="J10618" s="13"/>
      <c r="K10618" s="13"/>
      <c r="M10618" s="13"/>
      <c r="N10618" s="13"/>
    </row>
    <row r="10619" spans="1:14" ht="15.75" customHeight="1">
      <c r="A10619" s="2"/>
      <c r="B10619" s="2"/>
      <c r="C10619" s="2"/>
      <c r="G10619" s="13"/>
      <c r="I10619" s="13"/>
      <c r="J10619" s="13"/>
      <c r="K10619" s="13"/>
      <c r="M10619" s="13"/>
      <c r="N10619" s="13"/>
    </row>
    <row r="10620" spans="1:14" ht="15.75" customHeight="1">
      <c r="A10620" s="2"/>
      <c r="B10620" s="2"/>
      <c r="C10620" s="2"/>
      <c r="G10620" s="13"/>
      <c r="I10620" s="13"/>
      <c r="J10620" s="13"/>
      <c r="K10620" s="13"/>
      <c r="M10620" s="13"/>
      <c r="N10620" s="13"/>
    </row>
    <row r="10621" spans="1:14" ht="15.75" customHeight="1">
      <c r="A10621" s="2"/>
      <c r="B10621" s="2"/>
      <c r="C10621" s="2"/>
      <c r="G10621" s="13"/>
      <c r="I10621" s="13"/>
      <c r="J10621" s="13"/>
      <c r="K10621" s="13"/>
      <c r="M10621" s="13"/>
      <c r="N10621" s="13"/>
    </row>
    <row r="10622" spans="1:14" ht="15.75" customHeight="1">
      <c r="A10622" s="2"/>
      <c r="B10622" s="2"/>
      <c r="C10622" s="2"/>
      <c r="G10622" s="13"/>
      <c r="I10622" s="13"/>
      <c r="J10622" s="13"/>
      <c r="K10622" s="13"/>
      <c r="M10622" s="13"/>
      <c r="N10622" s="13"/>
    </row>
    <row r="10623" spans="1:14" ht="15.75" customHeight="1">
      <c r="A10623" s="2"/>
      <c r="B10623" s="2"/>
      <c r="C10623" s="2"/>
      <c r="G10623" s="13"/>
      <c r="I10623" s="13"/>
      <c r="J10623" s="13"/>
      <c r="K10623" s="13"/>
      <c r="M10623" s="13"/>
      <c r="N10623" s="13"/>
    </row>
    <row r="10624" spans="1:14" ht="15.75" customHeight="1">
      <c r="A10624" s="2"/>
      <c r="B10624" s="2"/>
      <c r="C10624" s="2"/>
      <c r="G10624" s="13"/>
      <c r="I10624" s="13"/>
      <c r="J10624" s="13"/>
      <c r="K10624" s="13"/>
      <c r="M10624" s="13"/>
      <c r="N10624" s="13"/>
    </row>
    <row r="10625" spans="1:14" ht="15.75" customHeight="1">
      <c r="A10625" s="2"/>
      <c r="B10625" s="2"/>
      <c r="C10625" s="2"/>
      <c r="G10625" s="13"/>
      <c r="I10625" s="13"/>
      <c r="J10625" s="13"/>
      <c r="K10625" s="13"/>
      <c r="M10625" s="13"/>
      <c r="N10625" s="13"/>
    </row>
    <row r="10626" spans="1:14" ht="15.75" customHeight="1">
      <c r="A10626" s="2"/>
      <c r="B10626" s="2"/>
      <c r="C10626" s="2"/>
      <c r="G10626" s="13"/>
      <c r="I10626" s="13"/>
      <c r="J10626" s="13"/>
      <c r="K10626" s="13"/>
      <c r="M10626" s="13"/>
      <c r="N10626" s="13"/>
    </row>
    <row r="10627" spans="1:14" ht="15.75" customHeight="1">
      <c r="A10627" s="2"/>
      <c r="B10627" s="2"/>
      <c r="C10627" s="2"/>
      <c r="G10627" s="13"/>
      <c r="I10627" s="13"/>
      <c r="J10627" s="13"/>
      <c r="K10627" s="13"/>
      <c r="M10627" s="13"/>
      <c r="N10627" s="13"/>
    </row>
    <row r="10628" spans="1:14" ht="15.75" customHeight="1">
      <c r="A10628" s="2"/>
      <c r="B10628" s="2"/>
      <c r="C10628" s="2"/>
      <c r="G10628" s="13"/>
      <c r="I10628" s="13"/>
      <c r="J10628" s="13"/>
      <c r="K10628" s="13"/>
      <c r="M10628" s="13"/>
      <c r="N10628" s="13"/>
    </row>
    <row r="10629" spans="1:14" ht="15.75" customHeight="1">
      <c r="A10629" s="2"/>
      <c r="B10629" s="2"/>
      <c r="C10629" s="2"/>
      <c r="G10629" s="13"/>
      <c r="I10629" s="13"/>
      <c r="J10629" s="13"/>
      <c r="K10629" s="13"/>
      <c r="M10629" s="13"/>
      <c r="N10629" s="13"/>
    </row>
    <row r="10630" spans="1:14" ht="15.75" customHeight="1">
      <c r="A10630" s="2"/>
      <c r="B10630" s="2"/>
      <c r="C10630" s="2"/>
      <c r="G10630" s="13"/>
      <c r="I10630" s="13"/>
      <c r="J10630" s="13"/>
      <c r="K10630" s="13"/>
      <c r="M10630" s="13"/>
      <c r="N10630" s="13"/>
    </row>
    <row r="10631" spans="1:14" ht="15.75" customHeight="1">
      <c r="A10631" s="2"/>
      <c r="B10631" s="2"/>
      <c r="C10631" s="2"/>
      <c r="G10631" s="13"/>
      <c r="I10631" s="13"/>
      <c r="J10631" s="13"/>
      <c r="K10631" s="13"/>
      <c r="M10631" s="13"/>
      <c r="N10631" s="13"/>
    </row>
    <row r="10632" spans="1:14" ht="15.75" customHeight="1">
      <c r="A10632" s="2"/>
      <c r="B10632" s="2"/>
      <c r="C10632" s="2"/>
      <c r="G10632" s="13"/>
      <c r="I10632" s="13"/>
      <c r="J10632" s="13"/>
      <c r="K10632" s="13"/>
      <c r="M10632" s="13"/>
      <c r="N10632" s="13"/>
    </row>
    <row r="10633" spans="1:14" ht="15.75" customHeight="1">
      <c r="A10633" s="2"/>
      <c r="B10633" s="2"/>
      <c r="C10633" s="2"/>
      <c r="G10633" s="13"/>
      <c r="I10633" s="13"/>
      <c r="J10633" s="13"/>
      <c r="K10633" s="13"/>
      <c r="M10633" s="13"/>
      <c r="N10633" s="13"/>
    </row>
    <row r="10634" spans="1:14" ht="15.75" customHeight="1">
      <c r="A10634" s="2"/>
      <c r="B10634" s="2"/>
      <c r="C10634" s="2"/>
      <c r="G10634" s="13"/>
      <c r="I10634" s="13"/>
      <c r="J10634" s="13"/>
      <c r="K10634" s="13"/>
      <c r="M10634" s="13"/>
      <c r="N10634" s="13"/>
    </row>
    <row r="10635" spans="1:14" ht="15.75" customHeight="1">
      <c r="A10635" s="2"/>
      <c r="B10635" s="2"/>
      <c r="C10635" s="2"/>
      <c r="G10635" s="13"/>
      <c r="I10635" s="13"/>
      <c r="J10635" s="13"/>
      <c r="K10635" s="13"/>
      <c r="M10635" s="13"/>
      <c r="N10635" s="13"/>
    </row>
    <row r="10636" spans="1:14" ht="15.75" customHeight="1">
      <c r="A10636" s="2"/>
      <c r="B10636" s="2"/>
      <c r="C10636" s="2"/>
      <c r="G10636" s="13"/>
      <c r="I10636" s="13"/>
      <c r="J10636" s="13"/>
      <c r="K10636" s="13"/>
      <c r="M10636" s="13"/>
      <c r="N10636" s="13"/>
    </row>
    <row r="10637" spans="1:14" ht="15.75" customHeight="1">
      <c r="A10637" s="2"/>
      <c r="B10637" s="2"/>
      <c r="C10637" s="2"/>
      <c r="G10637" s="13"/>
      <c r="I10637" s="13"/>
      <c r="J10637" s="13"/>
      <c r="K10637" s="13"/>
      <c r="M10637" s="13"/>
      <c r="N10637" s="13"/>
    </row>
    <row r="10638" spans="1:14" ht="15.75" customHeight="1">
      <c r="A10638" s="2"/>
      <c r="B10638" s="2"/>
      <c r="C10638" s="2"/>
      <c r="G10638" s="13"/>
      <c r="I10638" s="13"/>
      <c r="J10638" s="13"/>
      <c r="K10638" s="13"/>
      <c r="M10638" s="13"/>
      <c r="N10638" s="13"/>
    </row>
    <row r="10639" spans="1:14" ht="15.75" customHeight="1">
      <c r="A10639" s="2"/>
      <c r="B10639" s="2"/>
      <c r="C10639" s="2"/>
      <c r="G10639" s="13"/>
      <c r="I10639" s="13"/>
      <c r="J10639" s="13"/>
      <c r="K10639" s="13"/>
      <c r="M10639" s="13"/>
      <c r="N10639" s="13"/>
    </row>
    <row r="10640" spans="1:14" ht="15.75" customHeight="1">
      <c r="A10640" s="2"/>
      <c r="B10640" s="2"/>
      <c r="C10640" s="2"/>
      <c r="G10640" s="13"/>
      <c r="I10640" s="13"/>
      <c r="J10640" s="13"/>
      <c r="K10640" s="13"/>
      <c r="M10640" s="13"/>
      <c r="N10640" s="13"/>
    </row>
    <row r="10641" spans="1:14" ht="15.75" customHeight="1">
      <c r="A10641" s="2"/>
      <c r="B10641" s="2"/>
      <c r="C10641" s="2"/>
      <c r="G10641" s="13"/>
      <c r="I10641" s="13"/>
      <c r="J10641" s="13"/>
      <c r="K10641" s="13"/>
      <c r="M10641" s="13"/>
      <c r="N10641" s="13"/>
    </row>
    <row r="10642" spans="1:14" ht="15.75" customHeight="1">
      <c r="A10642" s="2"/>
      <c r="B10642" s="2"/>
      <c r="C10642" s="2"/>
      <c r="G10642" s="13"/>
      <c r="I10642" s="13"/>
      <c r="J10642" s="13"/>
      <c r="K10642" s="13"/>
      <c r="M10642" s="13"/>
      <c r="N10642" s="13"/>
    </row>
    <row r="10643" spans="1:14" ht="15.75" customHeight="1">
      <c r="A10643" s="2"/>
      <c r="B10643" s="2"/>
      <c r="C10643" s="2"/>
      <c r="G10643" s="13"/>
      <c r="I10643" s="13"/>
      <c r="J10643" s="13"/>
      <c r="K10643" s="13"/>
      <c r="M10643" s="13"/>
      <c r="N10643" s="13"/>
    </row>
    <row r="10644" spans="1:14" ht="15.75" customHeight="1">
      <c r="A10644" s="2"/>
      <c r="B10644" s="2"/>
      <c r="C10644" s="2"/>
      <c r="G10644" s="13"/>
      <c r="I10644" s="13"/>
      <c r="J10644" s="13"/>
      <c r="K10644" s="13"/>
      <c r="M10644" s="13"/>
      <c r="N10644" s="13"/>
    </row>
    <row r="10645" spans="1:14" ht="15.75" customHeight="1">
      <c r="A10645" s="2"/>
      <c r="B10645" s="2"/>
      <c r="C10645" s="2"/>
      <c r="G10645" s="13"/>
      <c r="I10645" s="13"/>
      <c r="J10645" s="13"/>
      <c r="K10645" s="13"/>
      <c r="M10645" s="13"/>
      <c r="N10645" s="13"/>
    </row>
    <row r="10646" spans="1:14" ht="15.75" customHeight="1">
      <c r="A10646" s="2"/>
      <c r="B10646" s="2"/>
      <c r="C10646" s="2"/>
      <c r="G10646" s="13"/>
      <c r="I10646" s="13"/>
      <c r="J10646" s="13"/>
      <c r="K10646" s="13"/>
      <c r="M10646" s="13"/>
      <c r="N10646" s="13"/>
    </row>
    <row r="10647" spans="1:14" ht="15.75" customHeight="1">
      <c r="A10647" s="2"/>
      <c r="B10647" s="2"/>
      <c r="C10647" s="2"/>
      <c r="G10647" s="13"/>
      <c r="I10647" s="13"/>
      <c r="J10647" s="13"/>
      <c r="K10647" s="13"/>
      <c r="M10647" s="13"/>
      <c r="N10647" s="13"/>
    </row>
    <row r="10648" spans="1:14" ht="15.75" customHeight="1">
      <c r="A10648" s="2"/>
      <c r="B10648" s="2"/>
      <c r="C10648" s="2"/>
      <c r="G10648" s="13"/>
      <c r="I10648" s="13"/>
      <c r="J10648" s="13"/>
      <c r="K10648" s="13"/>
      <c r="M10648" s="13"/>
      <c r="N10648" s="13"/>
    </row>
    <row r="10649" spans="1:14" ht="15.75" customHeight="1">
      <c r="A10649" s="2"/>
      <c r="B10649" s="2"/>
      <c r="C10649" s="2"/>
      <c r="G10649" s="13"/>
      <c r="I10649" s="13"/>
      <c r="J10649" s="13"/>
      <c r="K10649" s="13"/>
      <c r="M10649" s="13"/>
      <c r="N10649" s="13"/>
    </row>
    <row r="10650" spans="1:14" ht="15.75" customHeight="1">
      <c r="A10650" s="2"/>
      <c r="B10650" s="2"/>
      <c r="C10650" s="2"/>
      <c r="G10650" s="13"/>
      <c r="I10650" s="13"/>
      <c r="J10650" s="13"/>
      <c r="K10650" s="13"/>
      <c r="M10650" s="13"/>
      <c r="N10650" s="13"/>
    </row>
    <row r="10651" spans="1:14" ht="15.75" customHeight="1">
      <c r="A10651" s="2"/>
      <c r="B10651" s="2"/>
      <c r="C10651" s="2"/>
      <c r="G10651" s="13"/>
      <c r="I10651" s="13"/>
      <c r="J10651" s="13"/>
      <c r="K10651" s="13"/>
      <c r="M10651" s="13"/>
      <c r="N10651" s="13"/>
    </row>
    <row r="10652" spans="1:14" ht="15.75" customHeight="1">
      <c r="A10652" s="2"/>
      <c r="B10652" s="2"/>
      <c r="C10652" s="2"/>
      <c r="G10652" s="13"/>
      <c r="I10652" s="13"/>
      <c r="J10652" s="13"/>
      <c r="K10652" s="13"/>
      <c r="M10652" s="13"/>
      <c r="N10652" s="13"/>
    </row>
    <row r="10653" spans="1:14" ht="15.75" customHeight="1">
      <c r="A10653" s="2"/>
      <c r="B10653" s="2"/>
      <c r="C10653" s="2"/>
      <c r="G10653" s="13"/>
      <c r="I10653" s="13"/>
      <c r="J10653" s="13"/>
      <c r="K10653" s="13"/>
      <c r="M10653" s="13"/>
      <c r="N10653" s="13"/>
    </row>
    <row r="10654" spans="1:14" ht="15.75" customHeight="1">
      <c r="A10654" s="2"/>
      <c r="B10654" s="2"/>
      <c r="C10654" s="2"/>
      <c r="G10654" s="13"/>
      <c r="I10654" s="13"/>
      <c r="J10654" s="13"/>
      <c r="K10654" s="13"/>
      <c r="M10654" s="13"/>
      <c r="N10654" s="13"/>
    </row>
    <row r="10655" spans="1:14" ht="15.75" customHeight="1">
      <c r="A10655" s="2"/>
      <c r="B10655" s="2"/>
      <c r="C10655" s="2"/>
      <c r="G10655" s="13"/>
      <c r="I10655" s="13"/>
      <c r="J10655" s="13"/>
      <c r="K10655" s="13"/>
      <c r="M10655" s="13"/>
      <c r="N10655" s="13"/>
    </row>
    <row r="10656" spans="1:14" ht="15.75" customHeight="1">
      <c r="A10656" s="2"/>
      <c r="B10656" s="2"/>
      <c r="C10656" s="2"/>
      <c r="G10656" s="13"/>
      <c r="I10656" s="13"/>
      <c r="J10656" s="13"/>
      <c r="K10656" s="13"/>
      <c r="M10656" s="13"/>
      <c r="N10656" s="13"/>
    </row>
    <row r="10657" spans="1:14" ht="15.75" customHeight="1">
      <c r="A10657" s="2"/>
      <c r="B10657" s="2"/>
      <c r="C10657" s="2"/>
      <c r="G10657" s="13"/>
      <c r="I10657" s="13"/>
      <c r="J10657" s="13"/>
      <c r="K10657" s="13"/>
      <c r="M10657" s="13"/>
      <c r="N10657" s="13"/>
    </row>
    <row r="10658" spans="1:14" ht="15.75" customHeight="1">
      <c r="A10658" s="2"/>
      <c r="B10658" s="2"/>
      <c r="C10658" s="2"/>
      <c r="G10658" s="13"/>
      <c r="I10658" s="13"/>
      <c r="J10658" s="13"/>
      <c r="K10658" s="13"/>
      <c r="M10658" s="13"/>
      <c r="N10658" s="13"/>
    </row>
    <row r="10659" spans="1:14" ht="15.75" customHeight="1">
      <c r="A10659" s="2"/>
      <c r="B10659" s="2"/>
      <c r="C10659" s="2"/>
      <c r="G10659" s="13"/>
      <c r="I10659" s="13"/>
      <c r="J10659" s="13"/>
      <c r="K10659" s="13"/>
      <c r="M10659" s="13"/>
      <c r="N10659" s="13"/>
    </row>
    <row r="10660" spans="1:14" ht="15.75" customHeight="1">
      <c r="A10660" s="2"/>
      <c r="B10660" s="2"/>
      <c r="C10660" s="2"/>
      <c r="G10660" s="13"/>
      <c r="I10660" s="13"/>
      <c r="J10660" s="13"/>
      <c r="K10660" s="13"/>
      <c r="M10660" s="13"/>
      <c r="N10660" s="13"/>
    </row>
    <row r="10661" spans="1:14" ht="15.75" customHeight="1">
      <c r="A10661" s="2"/>
      <c r="B10661" s="2"/>
      <c r="C10661" s="2"/>
      <c r="G10661" s="13"/>
      <c r="I10661" s="13"/>
      <c r="J10661" s="13"/>
      <c r="K10661" s="13"/>
      <c r="M10661" s="13"/>
      <c r="N10661" s="13"/>
    </row>
    <row r="10662" spans="1:14" ht="15.75" customHeight="1">
      <c r="A10662" s="2"/>
      <c r="B10662" s="2"/>
      <c r="C10662" s="2"/>
      <c r="G10662" s="13"/>
      <c r="I10662" s="13"/>
      <c r="J10662" s="13"/>
      <c r="K10662" s="13"/>
      <c r="M10662" s="13"/>
      <c r="N10662" s="13"/>
    </row>
    <row r="10663" spans="1:14" ht="15.75" customHeight="1">
      <c r="A10663" s="2"/>
      <c r="B10663" s="2"/>
      <c r="C10663" s="2"/>
      <c r="G10663" s="13"/>
      <c r="I10663" s="13"/>
      <c r="J10663" s="13"/>
      <c r="K10663" s="13"/>
      <c r="M10663" s="13"/>
      <c r="N10663" s="13"/>
    </row>
    <row r="10664" spans="1:14" ht="15.75" customHeight="1">
      <c r="A10664" s="2"/>
      <c r="B10664" s="2"/>
      <c r="C10664" s="2"/>
      <c r="G10664" s="13"/>
      <c r="I10664" s="13"/>
      <c r="J10664" s="13"/>
      <c r="K10664" s="13"/>
      <c r="M10664" s="13"/>
      <c r="N10664" s="13"/>
    </row>
    <row r="10665" spans="1:14" ht="15.75" customHeight="1">
      <c r="A10665" s="2"/>
      <c r="B10665" s="2"/>
      <c r="C10665" s="2"/>
      <c r="G10665" s="13"/>
      <c r="I10665" s="13"/>
      <c r="J10665" s="13"/>
      <c r="K10665" s="13"/>
      <c r="M10665" s="13"/>
      <c r="N10665" s="13"/>
    </row>
    <row r="10666" spans="1:14" ht="15.75" customHeight="1">
      <c r="A10666" s="2"/>
      <c r="B10666" s="2"/>
      <c r="C10666" s="2"/>
      <c r="G10666" s="13"/>
      <c r="I10666" s="13"/>
      <c r="J10666" s="13"/>
      <c r="K10666" s="13"/>
      <c r="M10666" s="13"/>
      <c r="N10666" s="13"/>
    </row>
    <row r="10667" spans="1:14" ht="15.75" customHeight="1">
      <c r="A10667" s="2"/>
      <c r="B10667" s="2"/>
      <c r="C10667" s="2"/>
      <c r="G10667" s="13"/>
      <c r="I10667" s="13"/>
      <c r="J10667" s="13"/>
      <c r="K10667" s="13"/>
      <c r="M10667" s="13"/>
      <c r="N10667" s="13"/>
    </row>
    <row r="10668" spans="1:14" ht="15.75" customHeight="1">
      <c r="A10668" s="2"/>
      <c r="B10668" s="2"/>
      <c r="C10668" s="2"/>
      <c r="G10668" s="13"/>
      <c r="I10668" s="13"/>
      <c r="J10668" s="13"/>
      <c r="K10668" s="13"/>
      <c r="M10668" s="13"/>
      <c r="N10668" s="13"/>
    </row>
    <row r="10669" spans="1:14" ht="15.75" customHeight="1">
      <c r="A10669" s="2"/>
      <c r="B10669" s="2"/>
      <c r="C10669" s="2"/>
      <c r="G10669" s="13"/>
      <c r="I10669" s="13"/>
      <c r="J10669" s="13"/>
      <c r="K10669" s="13"/>
      <c r="M10669" s="13"/>
      <c r="N10669" s="13"/>
    </row>
    <row r="10670" spans="1:14" ht="15.75" customHeight="1">
      <c r="A10670" s="2"/>
      <c r="B10670" s="2"/>
      <c r="C10670" s="2"/>
      <c r="G10670" s="13"/>
      <c r="I10670" s="13"/>
      <c r="J10670" s="13"/>
      <c r="K10670" s="13"/>
      <c r="M10670" s="13"/>
      <c r="N10670" s="13"/>
    </row>
    <row r="10671" spans="1:14" ht="15.75" customHeight="1">
      <c r="A10671" s="2"/>
      <c r="B10671" s="2"/>
      <c r="C10671" s="2"/>
      <c r="G10671" s="13"/>
      <c r="I10671" s="13"/>
      <c r="J10671" s="13"/>
      <c r="K10671" s="13"/>
      <c r="M10671" s="13"/>
      <c r="N10671" s="13"/>
    </row>
    <row r="10672" spans="1:14" ht="15.75" customHeight="1">
      <c r="A10672" s="2"/>
      <c r="B10672" s="2"/>
      <c r="C10672" s="2"/>
      <c r="G10672" s="13"/>
      <c r="I10672" s="13"/>
      <c r="J10672" s="13"/>
      <c r="K10672" s="13"/>
      <c r="M10672" s="13"/>
      <c r="N10672" s="13"/>
    </row>
    <row r="10673" spans="1:14" ht="15.75" customHeight="1">
      <c r="A10673" s="2"/>
      <c r="B10673" s="2"/>
      <c r="C10673" s="2"/>
      <c r="G10673" s="13"/>
      <c r="I10673" s="13"/>
      <c r="J10673" s="13"/>
      <c r="K10673" s="13"/>
      <c r="M10673" s="13"/>
      <c r="N10673" s="13"/>
    </row>
    <row r="10674" spans="1:14" ht="15.75" customHeight="1">
      <c r="A10674" s="2"/>
      <c r="B10674" s="2"/>
      <c r="C10674" s="2"/>
      <c r="G10674" s="13"/>
      <c r="I10674" s="13"/>
      <c r="J10674" s="13"/>
      <c r="K10674" s="13"/>
      <c r="M10674" s="13"/>
      <c r="N10674" s="13"/>
    </row>
    <row r="10675" spans="1:14" ht="15.75" customHeight="1">
      <c r="A10675" s="2"/>
      <c r="B10675" s="2"/>
      <c r="C10675" s="2"/>
      <c r="G10675" s="13"/>
      <c r="I10675" s="13"/>
      <c r="J10675" s="13"/>
      <c r="K10675" s="13"/>
      <c r="M10675" s="13"/>
      <c r="N10675" s="13"/>
    </row>
    <row r="10676" spans="1:14" ht="15.75" customHeight="1">
      <c r="A10676" s="2"/>
      <c r="B10676" s="2"/>
      <c r="C10676" s="2"/>
      <c r="G10676" s="13"/>
      <c r="I10676" s="13"/>
      <c r="J10676" s="13"/>
      <c r="K10676" s="13"/>
      <c r="M10676" s="13"/>
      <c r="N10676" s="13"/>
    </row>
    <row r="10677" spans="1:14" ht="15.75" customHeight="1">
      <c r="A10677" s="2"/>
      <c r="B10677" s="2"/>
      <c r="C10677" s="2"/>
      <c r="G10677" s="13"/>
      <c r="I10677" s="13"/>
      <c r="J10677" s="13"/>
      <c r="K10677" s="13"/>
      <c r="M10677" s="13"/>
      <c r="N10677" s="13"/>
    </row>
    <row r="10678" spans="1:14" ht="15.75" customHeight="1">
      <c r="A10678" s="2"/>
      <c r="B10678" s="2"/>
      <c r="C10678" s="2"/>
      <c r="G10678" s="13"/>
      <c r="I10678" s="13"/>
      <c r="J10678" s="13"/>
      <c r="K10678" s="13"/>
      <c r="M10678" s="13"/>
      <c r="N10678" s="13"/>
    </row>
    <row r="10679" spans="1:14" ht="15.75" customHeight="1">
      <c r="A10679" s="2"/>
      <c r="B10679" s="2"/>
      <c r="C10679" s="2"/>
      <c r="G10679" s="13"/>
      <c r="I10679" s="13"/>
      <c r="J10679" s="13"/>
      <c r="K10679" s="13"/>
      <c r="M10679" s="13"/>
      <c r="N10679" s="13"/>
    </row>
    <row r="10680" spans="1:14" ht="15.75" customHeight="1">
      <c r="A10680" s="2"/>
      <c r="B10680" s="2"/>
      <c r="C10680" s="2"/>
      <c r="G10680" s="13"/>
      <c r="I10680" s="13"/>
      <c r="J10680" s="13"/>
      <c r="K10680" s="13"/>
      <c r="M10680" s="13"/>
      <c r="N10680" s="13"/>
    </row>
    <row r="10681" spans="1:14" ht="15.75" customHeight="1">
      <c r="A10681" s="2"/>
      <c r="B10681" s="2"/>
      <c r="C10681" s="2"/>
      <c r="G10681" s="13"/>
      <c r="I10681" s="13"/>
      <c r="J10681" s="13"/>
      <c r="K10681" s="13"/>
      <c r="M10681" s="13"/>
      <c r="N10681" s="13"/>
    </row>
    <row r="10682" spans="1:14" ht="15.75" customHeight="1">
      <c r="A10682" s="2"/>
      <c r="B10682" s="2"/>
      <c r="C10682" s="2"/>
      <c r="G10682" s="13"/>
      <c r="I10682" s="13"/>
      <c r="J10682" s="13"/>
      <c r="K10682" s="13"/>
      <c r="M10682" s="13"/>
      <c r="N10682" s="13"/>
    </row>
    <row r="10683" spans="1:14" ht="15.75" customHeight="1">
      <c r="A10683" s="2"/>
      <c r="B10683" s="2"/>
      <c r="C10683" s="2"/>
      <c r="G10683" s="13"/>
      <c r="I10683" s="13"/>
      <c r="J10683" s="13"/>
      <c r="K10683" s="13"/>
      <c r="M10683" s="13"/>
      <c r="N10683" s="13"/>
    </row>
    <row r="10684" spans="1:14" ht="15.75" customHeight="1">
      <c r="A10684" s="2"/>
      <c r="B10684" s="2"/>
      <c r="C10684" s="2"/>
      <c r="G10684" s="13"/>
      <c r="I10684" s="13"/>
      <c r="J10684" s="13"/>
      <c r="K10684" s="13"/>
      <c r="M10684" s="13"/>
      <c r="N10684" s="13"/>
    </row>
    <row r="10685" spans="1:14" ht="15.75" customHeight="1">
      <c r="A10685" s="2"/>
      <c r="B10685" s="2"/>
      <c r="C10685" s="2"/>
      <c r="G10685" s="13"/>
      <c r="I10685" s="13"/>
      <c r="J10685" s="13"/>
      <c r="K10685" s="13"/>
      <c r="M10685" s="13"/>
      <c r="N10685" s="13"/>
    </row>
    <row r="10686" spans="1:14" ht="15.75" customHeight="1">
      <c r="A10686" s="2"/>
      <c r="B10686" s="2"/>
      <c r="C10686" s="2"/>
      <c r="G10686" s="13"/>
      <c r="I10686" s="13"/>
      <c r="J10686" s="13"/>
      <c r="K10686" s="13"/>
      <c r="M10686" s="13"/>
      <c r="N10686" s="13"/>
    </row>
    <row r="10687" spans="1:14" ht="15.75" customHeight="1">
      <c r="A10687" s="2"/>
      <c r="B10687" s="2"/>
      <c r="C10687" s="2"/>
      <c r="G10687" s="13"/>
      <c r="I10687" s="13"/>
      <c r="J10687" s="13"/>
      <c r="K10687" s="13"/>
      <c r="M10687" s="13"/>
      <c r="N10687" s="13"/>
    </row>
    <row r="10688" spans="1:14" ht="15.75" customHeight="1">
      <c r="A10688" s="2"/>
      <c r="B10688" s="2"/>
      <c r="C10688" s="2"/>
      <c r="G10688" s="13"/>
      <c r="I10688" s="13"/>
      <c r="J10688" s="13"/>
      <c r="K10688" s="13"/>
      <c r="M10688" s="13"/>
      <c r="N10688" s="13"/>
    </row>
    <row r="10689" spans="1:14" ht="15.75" customHeight="1">
      <c r="A10689" s="2"/>
      <c r="B10689" s="2"/>
      <c r="C10689" s="2"/>
      <c r="G10689" s="13"/>
      <c r="I10689" s="13"/>
      <c r="J10689" s="13"/>
      <c r="K10689" s="13"/>
      <c r="M10689" s="13"/>
      <c r="N10689" s="13"/>
    </row>
    <row r="10690" spans="1:14" ht="15.75" customHeight="1">
      <c r="A10690" s="2"/>
      <c r="B10690" s="2"/>
      <c r="C10690" s="2"/>
      <c r="G10690" s="13"/>
      <c r="I10690" s="13"/>
      <c r="J10690" s="13"/>
      <c r="K10690" s="13"/>
      <c r="M10690" s="13"/>
      <c r="N10690" s="13"/>
    </row>
    <row r="10691" spans="1:14" ht="15.75" customHeight="1">
      <c r="A10691" s="2"/>
      <c r="B10691" s="2"/>
      <c r="C10691" s="2"/>
      <c r="G10691" s="13"/>
      <c r="I10691" s="13"/>
      <c r="J10691" s="13"/>
      <c r="K10691" s="13"/>
      <c r="M10691" s="13"/>
      <c r="N10691" s="13"/>
    </row>
    <row r="10692" spans="1:14" ht="15.75" customHeight="1">
      <c r="A10692" s="2"/>
      <c r="B10692" s="2"/>
      <c r="C10692" s="2"/>
      <c r="G10692" s="13"/>
      <c r="I10692" s="13"/>
      <c r="J10692" s="13"/>
      <c r="K10692" s="13"/>
      <c r="M10692" s="13"/>
      <c r="N10692" s="13"/>
    </row>
    <row r="10693" spans="1:14" ht="15.75" customHeight="1">
      <c r="A10693" s="2"/>
      <c r="B10693" s="2"/>
      <c r="C10693" s="2"/>
      <c r="G10693" s="13"/>
      <c r="I10693" s="13"/>
      <c r="J10693" s="13"/>
      <c r="K10693" s="13"/>
      <c r="M10693" s="13"/>
      <c r="N10693" s="13"/>
    </row>
    <row r="10694" spans="1:14" ht="15.75" customHeight="1">
      <c r="A10694" s="2"/>
      <c r="B10694" s="2"/>
      <c r="C10694" s="2"/>
      <c r="G10694" s="13"/>
      <c r="I10694" s="13"/>
      <c r="J10694" s="13"/>
      <c r="K10694" s="13"/>
      <c r="M10694" s="13"/>
      <c r="N10694" s="13"/>
    </row>
    <row r="10695" spans="1:14" ht="15.75" customHeight="1">
      <c r="A10695" s="2"/>
      <c r="B10695" s="2"/>
      <c r="C10695" s="2"/>
      <c r="G10695" s="13"/>
      <c r="I10695" s="13"/>
      <c r="J10695" s="13"/>
      <c r="K10695" s="13"/>
      <c r="M10695" s="13"/>
      <c r="N10695" s="13"/>
    </row>
    <row r="10696" spans="1:14" ht="15.75" customHeight="1">
      <c r="A10696" s="2"/>
      <c r="B10696" s="2"/>
      <c r="C10696" s="2"/>
      <c r="G10696" s="13"/>
      <c r="I10696" s="13"/>
      <c r="J10696" s="13"/>
      <c r="K10696" s="13"/>
      <c r="M10696" s="13"/>
      <c r="N10696" s="13"/>
    </row>
    <row r="10697" spans="1:14" ht="15.75" customHeight="1">
      <c r="A10697" s="2"/>
      <c r="B10697" s="2"/>
      <c r="C10697" s="2"/>
      <c r="G10697" s="13"/>
      <c r="I10697" s="13"/>
      <c r="J10697" s="13"/>
      <c r="K10697" s="13"/>
      <c r="M10697" s="13"/>
      <c r="N10697" s="13"/>
    </row>
    <row r="10698" spans="1:14" ht="15.75" customHeight="1">
      <c r="A10698" s="2"/>
      <c r="B10698" s="2"/>
      <c r="C10698" s="2"/>
      <c r="G10698" s="13"/>
      <c r="I10698" s="13"/>
      <c r="J10698" s="13"/>
      <c r="K10698" s="13"/>
      <c r="M10698" s="13"/>
      <c r="N10698" s="13"/>
    </row>
    <row r="10699" spans="1:14" ht="15.75" customHeight="1">
      <c r="A10699" s="2"/>
      <c r="B10699" s="2"/>
      <c r="C10699" s="2"/>
      <c r="G10699" s="13"/>
      <c r="I10699" s="13"/>
      <c r="J10699" s="13"/>
      <c r="K10699" s="13"/>
      <c r="M10699" s="13"/>
      <c r="N10699" s="13"/>
    </row>
    <row r="10700" spans="1:14" ht="15.75" customHeight="1">
      <c r="A10700" s="2"/>
      <c r="B10700" s="2"/>
      <c r="C10700" s="2"/>
      <c r="G10700" s="13"/>
      <c r="I10700" s="13"/>
      <c r="J10700" s="13"/>
      <c r="K10700" s="13"/>
      <c r="M10700" s="13"/>
      <c r="N10700" s="13"/>
    </row>
    <row r="10701" spans="1:14" ht="15.75" customHeight="1">
      <c r="A10701" s="2"/>
      <c r="B10701" s="2"/>
      <c r="C10701" s="2"/>
      <c r="G10701" s="13"/>
      <c r="I10701" s="13"/>
      <c r="J10701" s="13"/>
      <c r="K10701" s="13"/>
      <c r="M10701" s="13"/>
      <c r="N10701" s="13"/>
    </row>
    <row r="10702" spans="1:14" ht="15.75" customHeight="1">
      <c r="A10702" s="2"/>
      <c r="B10702" s="2"/>
      <c r="C10702" s="2"/>
      <c r="G10702" s="13"/>
      <c r="I10702" s="13"/>
      <c r="J10702" s="13"/>
      <c r="K10702" s="13"/>
      <c r="M10702" s="13"/>
      <c r="N10702" s="13"/>
    </row>
    <row r="10703" spans="1:14" ht="15.75" customHeight="1">
      <c r="A10703" s="2"/>
      <c r="B10703" s="2"/>
      <c r="C10703" s="2"/>
      <c r="G10703" s="13"/>
      <c r="I10703" s="13"/>
      <c r="J10703" s="13"/>
      <c r="K10703" s="13"/>
      <c r="M10703" s="13"/>
      <c r="N10703" s="13"/>
    </row>
    <row r="10704" spans="1:14" ht="15.75" customHeight="1">
      <c r="A10704" s="2"/>
      <c r="B10704" s="2"/>
      <c r="C10704" s="2"/>
      <c r="G10704" s="13"/>
      <c r="I10704" s="13"/>
      <c r="J10704" s="13"/>
      <c r="K10704" s="13"/>
      <c r="M10704" s="13"/>
      <c r="N10704" s="13"/>
    </row>
    <row r="10705" spans="1:14" ht="15.75" customHeight="1">
      <c r="A10705" s="2"/>
      <c r="B10705" s="2"/>
      <c r="C10705" s="2"/>
      <c r="G10705" s="13"/>
      <c r="I10705" s="13"/>
      <c r="J10705" s="13"/>
      <c r="K10705" s="13"/>
      <c r="M10705" s="13"/>
      <c r="N10705" s="13"/>
    </row>
    <row r="10706" spans="1:14" ht="15.75" customHeight="1">
      <c r="A10706" s="2"/>
      <c r="B10706" s="2"/>
      <c r="C10706" s="2"/>
      <c r="G10706" s="13"/>
      <c r="I10706" s="13"/>
      <c r="J10706" s="13"/>
      <c r="K10706" s="13"/>
      <c r="M10706" s="13"/>
      <c r="N10706" s="13"/>
    </row>
    <row r="10707" spans="1:14" ht="15.75" customHeight="1">
      <c r="A10707" s="2"/>
      <c r="B10707" s="2"/>
      <c r="C10707" s="2"/>
      <c r="G10707" s="13"/>
      <c r="I10707" s="13"/>
      <c r="J10707" s="13"/>
      <c r="K10707" s="13"/>
      <c r="M10707" s="13"/>
      <c r="N10707" s="13"/>
    </row>
    <row r="10708" spans="1:14" ht="15.75" customHeight="1">
      <c r="A10708" s="2"/>
      <c r="B10708" s="2"/>
      <c r="C10708" s="2"/>
      <c r="G10708" s="13"/>
      <c r="I10708" s="13"/>
      <c r="J10708" s="13"/>
      <c r="K10708" s="13"/>
      <c r="M10708" s="13"/>
      <c r="N10708" s="13"/>
    </row>
    <row r="10709" spans="1:14" ht="15.75" customHeight="1">
      <c r="A10709" s="2"/>
      <c r="B10709" s="2"/>
      <c r="C10709" s="2"/>
      <c r="G10709" s="13"/>
      <c r="I10709" s="13"/>
      <c r="J10709" s="13"/>
      <c r="K10709" s="13"/>
      <c r="M10709" s="13"/>
      <c r="N10709" s="13"/>
    </row>
    <row r="10710" spans="1:14" ht="15.75" customHeight="1">
      <c r="A10710" s="2"/>
      <c r="B10710" s="2"/>
      <c r="C10710" s="2"/>
      <c r="G10710" s="13"/>
      <c r="I10710" s="13"/>
      <c r="J10710" s="13"/>
      <c r="K10710" s="13"/>
      <c r="M10710" s="13"/>
      <c r="N10710" s="13"/>
    </row>
    <row r="10711" spans="1:14" ht="15.75" customHeight="1">
      <c r="A10711" s="2"/>
      <c r="B10711" s="2"/>
      <c r="C10711" s="2"/>
      <c r="G10711" s="13"/>
      <c r="I10711" s="13"/>
      <c r="J10711" s="13"/>
      <c r="K10711" s="13"/>
      <c r="M10711" s="13"/>
      <c r="N10711" s="13"/>
    </row>
    <row r="10712" spans="1:14" ht="15.75" customHeight="1">
      <c r="A10712" s="2"/>
      <c r="B10712" s="2"/>
      <c r="C10712" s="2"/>
      <c r="G10712" s="13"/>
      <c r="I10712" s="13"/>
      <c r="J10712" s="13"/>
      <c r="K10712" s="13"/>
      <c r="M10712" s="13"/>
      <c r="N10712" s="13"/>
    </row>
    <row r="10713" spans="1:14" ht="15.75" customHeight="1">
      <c r="A10713" s="2"/>
      <c r="B10713" s="2"/>
      <c r="C10713" s="2"/>
      <c r="G10713" s="13"/>
      <c r="I10713" s="13"/>
      <c r="J10713" s="13"/>
      <c r="K10713" s="13"/>
      <c r="M10713" s="13"/>
      <c r="N10713" s="13"/>
    </row>
    <row r="10714" spans="1:14" ht="15.75" customHeight="1">
      <c r="A10714" s="2"/>
      <c r="B10714" s="2"/>
      <c r="C10714" s="2"/>
      <c r="G10714" s="13"/>
      <c r="I10714" s="13"/>
      <c r="J10714" s="13"/>
      <c r="K10714" s="13"/>
      <c r="M10714" s="13"/>
      <c r="N10714" s="13"/>
    </row>
    <row r="10715" spans="1:14" ht="15.75" customHeight="1">
      <c r="A10715" s="2"/>
      <c r="B10715" s="2"/>
      <c r="C10715" s="2"/>
      <c r="G10715" s="13"/>
      <c r="I10715" s="13"/>
      <c r="J10715" s="13"/>
      <c r="K10715" s="13"/>
      <c r="M10715" s="13"/>
      <c r="N10715" s="13"/>
    </row>
    <row r="10716" spans="1:14" ht="15.75" customHeight="1">
      <c r="A10716" s="2"/>
      <c r="B10716" s="2"/>
      <c r="C10716" s="2"/>
      <c r="G10716" s="13"/>
      <c r="I10716" s="13"/>
      <c r="J10716" s="13"/>
      <c r="K10716" s="13"/>
      <c r="M10716" s="13"/>
      <c r="N10716" s="13"/>
    </row>
    <row r="10717" spans="1:14" ht="15.75" customHeight="1">
      <c r="A10717" s="2"/>
      <c r="B10717" s="2"/>
      <c r="C10717" s="2"/>
      <c r="G10717" s="13"/>
      <c r="I10717" s="13"/>
      <c r="J10717" s="13"/>
      <c r="K10717" s="13"/>
      <c r="M10717" s="13"/>
      <c r="N10717" s="13"/>
    </row>
    <row r="10718" spans="1:14" ht="15.75" customHeight="1">
      <c r="A10718" s="2"/>
      <c r="B10718" s="2"/>
      <c r="C10718" s="2"/>
      <c r="G10718" s="13"/>
      <c r="I10718" s="13"/>
      <c r="J10718" s="13"/>
      <c r="K10718" s="13"/>
      <c r="M10718" s="13"/>
      <c r="N10718" s="13"/>
    </row>
    <row r="10719" spans="1:14" ht="15.75" customHeight="1">
      <c r="A10719" s="2"/>
      <c r="B10719" s="2"/>
      <c r="C10719" s="2"/>
      <c r="G10719" s="13"/>
      <c r="I10719" s="13"/>
      <c r="J10719" s="13"/>
      <c r="K10719" s="13"/>
      <c r="M10719" s="13"/>
      <c r="N10719" s="13"/>
    </row>
    <row r="10720" spans="1:14" ht="15.75" customHeight="1">
      <c r="A10720" s="2"/>
      <c r="B10720" s="2"/>
      <c r="C10720" s="2"/>
      <c r="G10720" s="13"/>
      <c r="I10720" s="13"/>
      <c r="J10720" s="13"/>
      <c r="K10720" s="13"/>
      <c r="M10720" s="13"/>
      <c r="N10720" s="13"/>
    </row>
    <row r="10721" spans="1:14" ht="15.75" customHeight="1">
      <c r="A10721" s="2"/>
      <c r="B10721" s="2"/>
      <c r="C10721" s="2"/>
      <c r="G10721" s="13"/>
      <c r="I10721" s="13"/>
      <c r="J10721" s="13"/>
      <c r="K10721" s="13"/>
      <c r="M10721" s="13"/>
      <c r="N10721" s="13"/>
    </row>
    <row r="10722" spans="1:14" ht="15.75" customHeight="1">
      <c r="A10722" s="2"/>
      <c r="B10722" s="2"/>
      <c r="C10722" s="2"/>
      <c r="G10722" s="13"/>
      <c r="I10722" s="13"/>
      <c r="J10722" s="13"/>
      <c r="K10722" s="13"/>
      <c r="M10722" s="13"/>
      <c r="N10722" s="13"/>
    </row>
    <row r="10723" spans="1:14" ht="15.75" customHeight="1">
      <c r="A10723" s="2"/>
      <c r="B10723" s="2"/>
      <c r="C10723" s="2"/>
      <c r="G10723" s="13"/>
      <c r="I10723" s="13"/>
      <c r="J10723" s="13"/>
      <c r="K10723" s="13"/>
      <c r="M10723" s="13"/>
      <c r="N10723" s="13"/>
    </row>
    <row r="10724" spans="1:14" ht="15.75" customHeight="1">
      <c r="A10724" s="2"/>
      <c r="B10724" s="2"/>
      <c r="C10724" s="2"/>
      <c r="G10724" s="13"/>
      <c r="I10724" s="13"/>
      <c r="J10724" s="13"/>
      <c r="K10724" s="13"/>
      <c r="M10724" s="13"/>
      <c r="N10724" s="13"/>
    </row>
    <row r="10725" spans="1:14" ht="15.75" customHeight="1">
      <c r="A10725" s="2"/>
      <c r="B10725" s="2"/>
      <c r="C10725" s="2"/>
      <c r="G10725" s="13"/>
      <c r="I10725" s="13"/>
      <c r="J10725" s="13"/>
      <c r="K10725" s="13"/>
      <c r="M10725" s="13"/>
      <c r="N10725" s="13"/>
    </row>
    <row r="10726" spans="1:14" ht="15.75" customHeight="1">
      <c r="A10726" s="2"/>
      <c r="B10726" s="2"/>
      <c r="C10726" s="2"/>
      <c r="G10726" s="13"/>
      <c r="I10726" s="13"/>
      <c r="J10726" s="13"/>
      <c r="K10726" s="13"/>
      <c r="M10726" s="13"/>
      <c r="N10726" s="13"/>
    </row>
    <row r="10727" spans="1:14" ht="15.75" customHeight="1">
      <c r="A10727" s="2"/>
      <c r="B10727" s="2"/>
      <c r="C10727" s="2"/>
      <c r="G10727" s="13"/>
      <c r="I10727" s="13"/>
      <c r="J10727" s="13"/>
      <c r="K10727" s="13"/>
      <c r="M10727" s="13"/>
      <c r="N10727" s="13"/>
    </row>
    <row r="10728" spans="1:14" ht="15.75" customHeight="1">
      <c r="A10728" s="2"/>
      <c r="B10728" s="2"/>
      <c r="C10728" s="2"/>
      <c r="G10728" s="13"/>
      <c r="I10728" s="13"/>
      <c r="J10728" s="13"/>
      <c r="K10728" s="13"/>
      <c r="M10728" s="13"/>
      <c r="N10728" s="13"/>
    </row>
    <row r="10729" spans="1:14" ht="15.75" customHeight="1">
      <c r="A10729" s="2"/>
      <c r="B10729" s="2"/>
      <c r="C10729" s="2"/>
      <c r="G10729" s="13"/>
      <c r="I10729" s="13"/>
      <c r="J10729" s="13"/>
      <c r="K10729" s="13"/>
      <c r="M10729" s="13"/>
      <c r="N10729" s="13"/>
    </row>
    <row r="10730" spans="1:14" ht="15.75" customHeight="1">
      <c r="A10730" s="2"/>
      <c r="B10730" s="2"/>
      <c r="C10730" s="2"/>
      <c r="G10730" s="13"/>
      <c r="I10730" s="13"/>
      <c r="J10730" s="13"/>
      <c r="K10730" s="13"/>
      <c r="M10730" s="13"/>
      <c r="N10730" s="13"/>
    </row>
    <row r="10731" spans="1:14" ht="15.75" customHeight="1">
      <c r="A10731" s="2"/>
      <c r="B10731" s="2"/>
      <c r="C10731" s="2"/>
      <c r="G10731" s="13"/>
      <c r="I10731" s="13"/>
      <c r="J10731" s="13"/>
      <c r="K10731" s="13"/>
      <c r="M10731" s="13"/>
      <c r="N10731" s="13"/>
    </row>
    <row r="10732" spans="1:14" ht="15.75" customHeight="1">
      <c r="A10732" s="2"/>
      <c r="B10732" s="2"/>
      <c r="C10732" s="2"/>
      <c r="G10732" s="13"/>
      <c r="I10732" s="13"/>
      <c r="J10732" s="13"/>
      <c r="K10732" s="13"/>
      <c r="M10732" s="13"/>
      <c r="N10732" s="13"/>
    </row>
    <row r="10733" spans="1:14" ht="15.75" customHeight="1">
      <c r="A10733" s="2"/>
      <c r="B10733" s="2"/>
      <c r="C10733" s="2"/>
      <c r="G10733" s="13"/>
      <c r="I10733" s="13"/>
      <c r="J10733" s="13"/>
      <c r="K10733" s="13"/>
      <c r="M10733" s="13"/>
      <c r="N10733" s="13"/>
    </row>
    <row r="10734" spans="1:14" ht="15.75" customHeight="1">
      <c r="A10734" s="2"/>
      <c r="B10734" s="2"/>
      <c r="C10734" s="2"/>
      <c r="G10734" s="13"/>
      <c r="I10734" s="13"/>
      <c r="J10734" s="13"/>
      <c r="K10734" s="13"/>
      <c r="M10734" s="13"/>
      <c r="N10734" s="13"/>
    </row>
    <row r="10735" spans="1:14" ht="15.75" customHeight="1">
      <c r="A10735" s="2"/>
      <c r="B10735" s="2"/>
      <c r="C10735" s="2"/>
      <c r="G10735" s="13"/>
      <c r="I10735" s="13"/>
      <c r="J10735" s="13"/>
      <c r="K10735" s="13"/>
      <c r="M10735" s="13"/>
      <c r="N10735" s="13"/>
    </row>
    <row r="10736" spans="1:14" ht="15.75" customHeight="1">
      <c r="A10736" s="2"/>
      <c r="B10736" s="2"/>
      <c r="C10736" s="2"/>
      <c r="G10736" s="13"/>
      <c r="I10736" s="13"/>
      <c r="J10736" s="13"/>
      <c r="K10736" s="13"/>
      <c r="M10736" s="13"/>
      <c r="N10736" s="13"/>
    </row>
    <row r="10737" spans="1:14" ht="15.75" customHeight="1">
      <c r="A10737" s="2"/>
      <c r="B10737" s="2"/>
      <c r="C10737" s="2"/>
      <c r="G10737" s="13"/>
      <c r="I10737" s="13"/>
      <c r="J10737" s="13"/>
      <c r="K10737" s="13"/>
      <c r="M10737" s="13"/>
      <c r="N10737" s="13"/>
    </row>
    <row r="10738" spans="1:14" ht="15.75" customHeight="1">
      <c r="A10738" s="2"/>
      <c r="B10738" s="2"/>
      <c r="C10738" s="2"/>
      <c r="G10738" s="13"/>
      <c r="I10738" s="13"/>
      <c r="J10738" s="13"/>
      <c r="K10738" s="13"/>
      <c r="M10738" s="13"/>
      <c r="N10738" s="13"/>
    </row>
    <row r="10739" spans="1:14" ht="15.75" customHeight="1">
      <c r="A10739" s="2"/>
      <c r="B10739" s="2"/>
      <c r="C10739" s="2"/>
      <c r="G10739" s="13"/>
      <c r="I10739" s="13"/>
      <c r="J10739" s="13"/>
      <c r="K10739" s="13"/>
      <c r="M10739" s="13"/>
      <c r="N10739" s="13"/>
    </row>
    <row r="10740" spans="1:14" ht="15.75" customHeight="1">
      <c r="A10740" s="2"/>
      <c r="B10740" s="2"/>
      <c r="C10740" s="2"/>
      <c r="G10740" s="13"/>
      <c r="I10740" s="13"/>
      <c r="J10740" s="13"/>
      <c r="K10740" s="13"/>
      <c r="M10740" s="13"/>
      <c r="N10740" s="13"/>
    </row>
    <row r="10741" spans="1:14" ht="15.75" customHeight="1">
      <c r="A10741" s="2"/>
      <c r="B10741" s="2"/>
      <c r="C10741" s="2"/>
      <c r="G10741" s="13"/>
      <c r="I10741" s="13"/>
      <c r="J10741" s="13"/>
      <c r="K10741" s="13"/>
      <c r="M10741" s="13"/>
      <c r="N10741" s="13"/>
    </row>
    <row r="10742" spans="1:14" ht="15.75" customHeight="1">
      <c r="A10742" s="2"/>
      <c r="B10742" s="2"/>
      <c r="C10742" s="2"/>
      <c r="G10742" s="13"/>
      <c r="I10742" s="13"/>
      <c r="J10742" s="13"/>
      <c r="K10742" s="13"/>
      <c r="M10742" s="13"/>
      <c r="N10742" s="13"/>
    </row>
    <row r="10743" spans="1:14" ht="15.75" customHeight="1">
      <c r="A10743" s="2"/>
      <c r="B10743" s="2"/>
      <c r="C10743" s="2"/>
      <c r="G10743" s="13"/>
      <c r="I10743" s="13"/>
      <c r="J10743" s="13"/>
      <c r="K10743" s="13"/>
      <c r="M10743" s="13"/>
      <c r="N10743" s="13"/>
    </row>
    <row r="10744" spans="1:14" ht="15.75" customHeight="1">
      <c r="A10744" s="2"/>
      <c r="B10744" s="2"/>
      <c r="C10744" s="2"/>
      <c r="G10744" s="13"/>
      <c r="I10744" s="13"/>
      <c r="J10744" s="13"/>
      <c r="K10744" s="13"/>
      <c r="M10744" s="13"/>
      <c r="N10744" s="13"/>
    </row>
    <row r="10745" spans="1:14" ht="15.75" customHeight="1">
      <c r="A10745" s="2"/>
      <c r="B10745" s="2"/>
      <c r="C10745" s="2"/>
      <c r="G10745" s="13"/>
      <c r="I10745" s="13"/>
      <c r="J10745" s="13"/>
      <c r="K10745" s="13"/>
      <c r="M10745" s="13"/>
      <c r="N10745" s="13"/>
    </row>
    <row r="10746" spans="1:14" ht="15.75" customHeight="1">
      <c r="A10746" s="2"/>
      <c r="B10746" s="2"/>
      <c r="C10746" s="2"/>
      <c r="G10746" s="13"/>
      <c r="I10746" s="13"/>
      <c r="J10746" s="13"/>
      <c r="K10746" s="13"/>
      <c r="M10746" s="13"/>
      <c r="N10746" s="13"/>
    </row>
    <row r="10747" spans="1:14" ht="15.75" customHeight="1">
      <c r="A10747" s="2"/>
      <c r="B10747" s="2"/>
      <c r="C10747" s="2"/>
      <c r="G10747" s="13"/>
      <c r="I10747" s="13"/>
      <c r="J10747" s="13"/>
      <c r="K10747" s="13"/>
      <c r="M10747" s="13"/>
      <c r="N10747" s="13"/>
    </row>
    <row r="10748" spans="1:14" ht="15.75" customHeight="1">
      <c r="A10748" s="2"/>
      <c r="B10748" s="2"/>
      <c r="C10748" s="2"/>
      <c r="G10748" s="13"/>
      <c r="I10748" s="13"/>
      <c r="J10748" s="13"/>
      <c r="K10748" s="13"/>
      <c r="M10748" s="13"/>
      <c r="N10748" s="13"/>
    </row>
    <row r="10749" spans="1:14" ht="15.75" customHeight="1">
      <c r="A10749" s="2"/>
      <c r="B10749" s="2"/>
      <c r="C10749" s="2"/>
      <c r="G10749" s="13"/>
      <c r="I10749" s="13"/>
      <c r="J10749" s="13"/>
      <c r="K10749" s="13"/>
      <c r="M10749" s="13"/>
      <c r="N10749" s="13"/>
    </row>
    <row r="10750" spans="1:14" ht="15.75" customHeight="1">
      <c r="A10750" s="2"/>
      <c r="B10750" s="2"/>
      <c r="C10750" s="2"/>
      <c r="G10750" s="13"/>
      <c r="I10750" s="13"/>
      <c r="J10750" s="13"/>
      <c r="K10750" s="13"/>
      <c r="M10750" s="13"/>
      <c r="N10750" s="13"/>
    </row>
    <row r="10751" spans="1:14" ht="15.75" customHeight="1">
      <c r="A10751" s="2"/>
      <c r="B10751" s="2"/>
      <c r="C10751" s="2"/>
      <c r="G10751" s="13"/>
      <c r="I10751" s="13"/>
      <c r="J10751" s="13"/>
      <c r="K10751" s="13"/>
      <c r="M10751" s="13"/>
      <c r="N10751" s="13"/>
    </row>
    <row r="10752" spans="1:14" ht="15.75" customHeight="1">
      <c r="A10752" s="2"/>
      <c r="B10752" s="2"/>
      <c r="C10752" s="2"/>
      <c r="G10752" s="13"/>
      <c r="I10752" s="13"/>
      <c r="J10752" s="13"/>
      <c r="K10752" s="13"/>
      <c r="M10752" s="13"/>
      <c r="N10752" s="13"/>
    </row>
    <row r="10753" spans="1:14" ht="15.75" customHeight="1">
      <c r="A10753" s="2"/>
      <c r="B10753" s="2"/>
      <c r="C10753" s="2"/>
      <c r="G10753" s="13"/>
      <c r="I10753" s="13"/>
      <c r="J10753" s="13"/>
      <c r="K10753" s="13"/>
      <c r="M10753" s="13"/>
      <c r="N10753" s="13"/>
    </row>
    <row r="10754" spans="1:14" ht="15.75" customHeight="1">
      <c r="A10754" s="2"/>
      <c r="B10754" s="2"/>
      <c r="C10754" s="2"/>
      <c r="G10754" s="13"/>
      <c r="I10754" s="13"/>
      <c r="J10754" s="13"/>
      <c r="K10754" s="13"/>
      <c r="M10754" s="13"/>
      <c r="N10754" s="13"/>
    </row>
    <row r="10755" spans="1:14" ht="15.75" customHeight="1">
      <c r="A10755" s="2"/>
      <c r="B10755" s="2"/>
      <c r="C10755" s="2"/>
      <c r="G10755" s="13"/>
      <c r="I10755" s="13"/>
      <c r="J10755" s="13"/>
      <c r="K10755" s="13"/>
      <c r="M10755" s="13"/>
      <c r="N10755" s="13"/>
    </row>
    <row r="10756" spans="1:14" ht="15.75" customHeight="1">
      <c r="A10756" s="2"/>
      <c r="B10756" s="2"/>
      <c r="C10756" s="2"/>
      <c r="G10756" s="13"/>
      <c r="I10756" s="13"/>
      <c r="J10756" s="13"/>
      <c r="K10756" s="13"/>
      <c r="M10756" s="13"/>
      <c r="N10756" s="13"/>
    </row>
    <row r="10757" spans="1:14" ht="15.75" customHeight="1">
      <c r="A10757" s="2"/>
      <c r="B10757" s="2"/>
      <c r="C10757" s="2"/>
      <c r="G10757" s="13"/>
      <c r="I10757" s="13"/>
      <c r="J10757" s="13"/>
      <c r="K10757" s="13"/>
      <c r="M10757" s="13"/>
      <c r="N10757" s="13"/>
    </row>
    <row r="10758" spans="1:14" ht="15.75" customHeight="1">
      <c r="A10758" s="2"/>
      <c r="B10758" s="2"/>
      <c r="C10758" s="2"/>
      <c r="G10758" s="13"/>
      <c r="I10758" s="13"/>
      <c r="J10758" s="13"/>
      <c r="K10758" s="13"/>
      <c r="M10758" s="13"/>
      <c r="N10758" s="13"/>
    </row>
    <row r="10759" spans="1:14" ht="15.75" customHeight="1">
      <c r="A10759" s="2"/>
      <c r="B10759" s="2"/>
      <c r="C10759" s="2"/>
      <c r="G10759" s="13"/>
      <c r="I10759" s="13"/>
      <c r="J10759" s="13"/>
      <c r="K10759" s="13"/>
      <c r="M10759" s="13"/>
      <c r="N10759" s="13"/>
    </row>
    <row r="10760" spans="1:14" ht="15.75" customHeight="1">
      <c r="A10760" s="2"/>
      <c r="B10760" s="2"/>
      <c r="C10760" s="2"/>
      <c r="G10760" s="13"/>
      <c r="I10760" s="13"/>
      <c r="J10760" s="13"/>
      <c r="K10760" s="13"/>
      <c r="M10760" s="13"/>
      <c r="N10760" s="13"/>
    </row>
    <row r="10761" spans="1:14" ht="15.75" customHeight="1">
      <c r="A10761" s="2"/>
      <c r="B10761" s="2"/>
      <c r="C10761" s="2"/>
      <c r="G10761" s="13"/>
      <c r="I10761" s="13"/>
      <c r="J10761" s="13"/>
      <c r="K10761" s="13"/>
      <c r="M10761" s="13"/>
      <c r="N10761" s="13"/>
    </row>
    <row r="10762" spans="1:14" ht="15.75" customHeight="1">
      <c r="A10762" s="2"/>
      <c r="B10762" s="2"/>
      <c r="C10762" s="2"/>
      <c r="G10762" s="13"/>
      <c r="I10762" s="13"/>
      <c r="J10762" s="13"/>
      <c r="K10762" s="13"/>
      <c r="M10762" s="13"/>
      <c r="N10762" s="13"/>
    </row>
    <row r="10763" spans="1:14" ht="15.75" customHeight="1">
      <c r="A10763" s="2"/>
      <c r="B10763" s="2"/>
      <c r="C10763" s="2"/>
      <c r="G10763" s="13"/>
      <c r="I10763" s="13"/>
      <c r="J10763" s="13"/>
      <c r="K10763" s="13"/>
      <c r="M10763" s="13"/>
      <c r="N10763" s="13"/>
    </row>
    <row r="10764" spans="1:14" ht="15.75" customHeight="1">
      <c r="A10764" s="2"/>
      <c r="B10764" s="2"/>
      <c r="C10764" s="2"/>
      <c r="G10764" s="13"/>
      <c r="I10764" s="13"/>
      <c r="J10764" s="13"/>
      <c r="K10764" s="13"/>
      <c r="M10764" s="13"/>
      <c r="N10764" s="13"/>
    </row>
    <row r="10765" spans="1:14" ht="15.75" customHeight="1">
      <c r="A10765" s="2"/>
      <c r="B10765" s="2"/>
      <c r="C10765" s="2"/>
      <c r="G10765" s="13"/>
      <c r="I10765" s="13"/>
      <c r="J10765" s="13"/>
      <c r="K10765" s="13"/>
      <c r="M10765" s="13"/>
      <c r="N10765" s="13"/>
    </row>
    <row r="10766" spans="1:14" ht="15.75" customHeight="1">
      <c r="A10766" s="2"/>
      <c r="B10766" s="2"/>
      <c r="C10766" s="2"/>
      <c r="G10766" s="13"/>
      <c r="I10766" s="13"/>
      <c r="J10766" s="13"/>
      <c r="K10766" s="13"/>
      <c r="M10766" s="13"/>
      <c r="N10766" s="13"/>
    </row>
    <row r="10767" spans="1:14" ht="15.75" customHeight="1">
      <c r="A10767" s="2"/>
      <c r="B10767" s="2"/>
      <c r="C10767" s="2"/>
      <c r="G10767" s="13"/>
      <c r="I10767" s="13"/>
      <c r="J10767" s="13"/>
      <c r="K10767" s="13"/>
      <c r="M10767" s="13"/>
      <c r="N10767" s="13"/>
    </row>
    <row r="10768" spans="1:14" ht="15.75" customHeight="1">
      <c r="A10768" s="2"/>
      <c r="B10768" s="2"/>
      <c r="C10768" s="2"/>
      <c r="G10768" s="13"/>
      <c r="I10768" s="13"/>
      <c r="J10768" s="13"/>
      <c r="K10768" s="13"/>
      <c r="M10768" s="13"/>
      <c r="N10768" s="13"/>
    </row>
    <row r="10769" spans="1:14" ht="15.75" customHeight="1">
      <c r="A10769" s="2"/>
      <c r="B10769" s="2"/>
      <c r="C10769" s="2"/>
      <c r="G10769" s="13"/>
      <c r="I10769" s="13"/>
      <c r="J10769" s="13"/>
      <c r="K10769" s="13"/>
      <c r="M10769" s="13"/>
      <c r="N10769" s="13"/>
    </row>
    <row r="10770" spans="1:14" ht="15.75" customHeight="1">
      <c r="A10770" s="2"/>
      <c r="B10770" s="2"/>
      <c r="C10770" s="2"/>
      <c r="G10770" s="13"/>
      <c r="I10770" s="13"/>
      <c r="J10770" s="13"/>
      <c r="K10770" s="13"/>
      <c r="M10770" s="13"/>
      <c r="N10770" s="13"/>
    </row>
    <row r="10771" spans="1:14" ht="15.75" customHeight="1">
      <c r="A10771" s="2"/>
      <c r="B10771" s="2"/>
      <c r="C10771" s="2"/>
      <c r="G10771" s="13"/>
      <c r="I10771" s="13"/>
      <c r="J10771" s="13"/>
      <c r="K10771" s="13"/>
      <c r="M10771" s="13"/>
      <c r="N10771" s="13"/>
    </row>
    <row r="10772" spans="1:14" ht="15.75" customHeight="1">
      <c r="A10772" s="2"/>
      <c r="B10772" s="2"/>
      <c r="C10772" s="2"/>
      <c r="G10772" s="13"/>
      <c r="I10772" s="13"/>
      <c r="J10772" s="13"/>
      <c r="K10772" s="13"/>
      <c r="M10772" s="13"/>
      <c r="N10772" s="13"/>
    </row>
    <row r="10773" spans="1:14" ht="15.75" customHeight="1">
      <c r="A10773" s="2"/>
      <c r="B10773" s="2"/>
      <c r="C10773" s="2"/>
      <c r="G10773" s="13"/>
      <c r="I10773" s="13"/>
      <c r="J10773" s="13"/>
      <c r="K10773" s="13"/>
      <c r="M10773" s="13"/>
      <c r="N10773" s="13"/>
    </row>
    <row r="10774" spans="1:14" ht="15.75" customHeight="1">
      <c r="A10774" s="2"/>
      <c r="B10774" s="2"/>
      <c r="C10774" s="2"/>
      <c r="G10774" s="13"/>
      <c r="I10774" s="13"/>
      <c r="J10774" s="13"/>
      <c r="K10774" s="13"/>
      <c r="M10774" s="13"/>
      <c r="N10774" s="13"/>
    </row>
    <row r="10775" spans="1:14" ht="15.75" customHeight="1">
      <c r="A10775" s="2"/>
      <c r="B10775" s="2"/>
      <c r="C10775" s="2"/>
      <c r="G10775" s="13"/>
      <c r="I10775" s="13"/>
      <c r="J10775" s="13"/>
      <c r="K10775" s="13"/>
      <c r="M10775" s="13"/>
      <c r="N10775" s="13"/>
    </row>
    <row r="10776" spans="1:14" ht="15.75" customHeight="1">
      <c r="A10776" s="2"/>
      <c r="B10776" s="2"/>
      <c r="C10776" s="2"/>
      <c r="G10776" s="13"/>
      <c r="I10776" s="13"/>
      <c r="J10776" s="13"/>
      <c r="K10776" s="13"/>
      <c r="M10776" s="13"/>
      <c r="N10776" s="13"/>
    </row>
    <row r="10777" spans="1:14" ht="15.75" customHeight="1">
      <c r="A10777" s="2"/>
      <c r="B10777" s="2"/>
      <c r="C10777" s="2"/>
      <c r="G10777" s="13"/>
      <c r="I10777" s="13"/>
      <c r="J10777" s="13"/>
      <c r="K10777" s="13"/>
      <c r="M10777" s="13"/>
      <c r="N10777" s="13"/>
    </row>
    <row r="10778" spans="1:14" ht="15.75" customHeight="1">
      <c r="A10778" s="2"/>
      <c r="B10778" s="2"/>
      <c r="C10778" s="2"/>
      <c r="G10778" s="13"/>
      <c r="I10778" s="13"/>
      <c r="J10778" s="13"/>
      <c r="K10778" s="13"/>
      <c r="M10778" s="13"/>
      <c r="N10778" s="13"/>
    </row>
    <row r="10779" spans="1:14" ht="15.75" customHeight="1">
      <c r="A10779" s="2"/>
      <c r="B10779" s="2"/>
      <c r="C10779" s="2"/>
      <c r="G10779" s="13"/>
      <c r="I10779" s="13"/>
      <c r="J10779" s="13"/>
      <c r="K10779" s="13"/>
      <c r="M10779" s="13"/>
      <c r="N10779" s="13"/>
    </row>
    <row r="10780" spans="1:14" ht="15.75" customHeight="1">
      <c r="A10780" s="2"/>
      <c r="B10780" s="2"/>
      <c r="C10780" s="2"/>
      <c r="G10780" s="13"/>
      <c r="I10780" s="13"/>
      <c r="J10780" s="13"/>
      <c r="K10780" s="13"/>
      <c r="M10780" s="13"/>
      <c r="N10780" s="13"/>
    </row>
    <row r="10781" spans="1:14" ht="15.75" customHeight="1">
      <c r="A10781" s="2"/>
      <c r="B10781" s="2"/>
      <c r="C10781" s="2"/>
      <c r="G10781" s="13"/>
      <c r="I10781" s="13"/>
      <c r="J10781" s="13"/>
      <c r="K10781" s="13"/>
      <c r="M10781" s="13"/>
      <c r="N10781" s="13"/>
    </row>
    <row r="10782" spans="1:14" ht="15.75" customHeight="1">
      <c r="A10782" s="2"/>
      <c r="B10782" s="2"/>
      <c r="C10782" s="2"/>
      <c r="G10782" s="13"/>
      <c r="I10782" s="13"/>
      <c r="J10782" s="13"/>
      <c r="K10782" s="13"/>
      <c r="M10782" s="13"/>
      <c r="N10782" s="13"/>
    </row>
    <row r="10783" spans="1:14" ht="15.75" customHeight="1">
      <c r="A10783" s="2"/>
      <c r="B10783" s="2"/>
      <c r="C10783" s="2"/>
      <c r="G10783" s="13"/>
      <c r="I10783" s="13"/>
      <c r="J10783" s="13"/>
      <c r="K10783" s="13"/>
      <c r="M10783" s="13"/>
      <c r="N10783" s="13"/>
    </row>
    <row r="10784" spans="1:14" ht="15.75" customHeight="1">
      <c r="A10784" s="2"/>
      <c r="B10784" s="2"/>
      <c r="C10784" s="2"/>
      <c r="G10784" s="13"/>
      <c r="I10784" s="13"/>
      <c r="J10784" s="13"/>
      <c r="K10784" s="13"/>
      <c r="M10784" s="13"/>
      <c r="N10784" s="13"/>
    </row>
    <row r="10785" spans="1:14" ht="15.75" customHeight="1">
      <c r="A10785" s="2"/>
      <c r="B10785" s="2"/>
      <c r="C10785" s="2"/>
      <c r="G10785" s="13"/>
      <c r="I10785" s="13"/>
      <c r="J10785" s="13"/>
      <c r="K10785" s="13"/>
      <c r="M10785" s="13"/>
      <c r="N10785" s="13"/>
    </row>
    <row r="10786" spans="1:14" ht="15.75" customHeight="1">
      <c r="A10786" s="2"/>
      <c r="B10786" s="2"/>
      <c r="C10786" s="2"/>
      <c r="G10786" s="13"/>
      <c r="I10786" s="13"/>
      <c r="J10786" s="13"/>
      <c r="K10786" s="13"/>
      <c r="M10786" s="13"/>
      <c r="N10786" s="13"/>
    </row>
    <row r="10787" spans="1:14" ht="15.75" customHeight="1">
      <c r="A10787" s="2"/>
      <c r="B10787" s="2"/>
      <c r="C10787" s="2"/>
      <c r="G10787" s="13"/>
      <c r="I10787" s="13"/>
      <c r="J10787" s="13"/>
      <c r="K10787" s="13"/>
      <c r="M10787" s="13"/>
      <c r="N10787" s="13"/>
    </row>
    <row r="10788" spans="1:14" ht="15.75" customHeight="1">
      <c r="A10788" s="2"/>
      <c r="B10788" s="2"/>
      <c r="C10788" s="2"/>
      <c r="G10788" s="13"/>
      <c r="I10788" s="13"/>
      <c r="J10788" s="13"/>
      <c r="K10788" s="13"/>
      <c r="M10788" s="13"/>
      <c r="N10788" s="13"/>
    </row>
    <row r="10789" spans="1:14" ht="15.75" customHeight="1">
      <c r="A10789" s="2"/>
      <c r="B10789" s="2"/>
      <c r="C10789" s="2"/>
      <c r="G10789" s="13"/>
      <c r="I10789" s="13"/>
      <c r="J10789" s="13"/>
      <c r="K10789" s="13"/>
      <c r="M10789" s="13"/>
      <c r="N10789" s="13"/>
    </row>
    <row r="10790" spans="1:14" ht="15.75" customHeight="1">
      <c r="A10790" s="2"/>
      <c r="B10790" s="2"/>
      <c r="C10790" s="2"/>
      <c r="G10790" s="13"/>
      <c r="I10790" s="13"/>
      <c r="J10790" s="13"/>
      <c r="K10790" s="13"/>
      <c r="M10790" s="13"/>
      <c r="N10790" s="13"/>
    </row>
    <row r="10791" spans="1:14" ht="15.75" customHeight="1">
      <c r="A10791" s="2"/>
      <c r="B10791" s="2"/>
      <c r="C10791" s="2"/>
      <c r="G10791" s="13"/>
      <c r="I10791" s="13"/>
      <c r="J10791" s="13"/>
      <c r="K10791" s="13"/>
      <c r="M10791" s="13"/>
      <c r="N10791" s="13"/>
    </row>
    <row r="10792" spans="1:14" ht="15.75" customHeight="1">
      <c r="A10792" s="2"/>
      <c r="B10792" s="2"/>
      <c r="C10792" s="2"/>
      <c r="G10792" s="13"/>
      <c r="I10792" s="13"/>
      <c r="J10792" s="13"/>
      <c r="K10792" s="13"/>
      <c r="M10792" s="13"/>
      <c r="N10792" s="13"/>
    </row>
    <row r="10793" spans="1:14" ht="15.75" customHeight="1">
      <c r="A10793" s="2"/>
      <c r="B10793" s="2"/>
      <c r="C10793" s="2"/>
      <c r="G10793" s="13"/>
      <c r="I10793" s="13"/>
      <c r="J10793" s="13"/>
      <c r="K10793" s="13"/>
      <c r="M10793" s="13"/>
      <c r="N10793" s="13"/>
    </row>
    <row r="10794" spans="1:14" ht="15.75" customHeight="1">
      <c r="A10794" s="2"/>
      <c r="B10794" s="2"/>
      <c r="C10794" s="2"/>
      <c r="G10794" s="13"/>
      <c r="I10794" s="13"/>
      <c r="J10794" s="13"/>
      <c r="K10794" s="13"/>
      <c r="M10794" s="13"/>
      <c r="N10794" s="13"/>
    </row>
    <row r="10795" spans="1:14" ht="15.75" customHeight="1">
      <c r="A10795" s="2"/>
      <c r="B10795" s="2"/>
      <c r="C10795" s="2"/>
      <c r="G10795" s="13"/>
      <c r="I10795" s="13"/>
      <c r="J10795" s="13"/>
      <c r="K10795" s="13"/>
      <c r="M10795" s="13"/>
      <c r="N10795" s="13"/>
    </row>
    <row r="10796" spans="1:14" ht="15.75" customHeight="1">
      <c r="A10796" s="2"/>
      <c r="B10796" s="2"/>
      <c r="C10796" s="2"/>
      <c r="G10796" s="13"/>
      <c r="I10796" s="13"/>
      <c r="J10796" s="13"/>
      <c r="K10796" s="13"/>
      <c r="M10796" s="13"/>
      <c r="N10796" s="13"/>
    </row>
    <row r="10797" spans="1:14" ht="15.75" customHeight="1">
      <c r="A10797" s="2"/>
      <c r="B10797" s="2"/>
      <c r="C10797" s="2"/>
      <c r="G10797" s="13"/>
      <c r="I10797" s="13"/>
      <c r="J10797" s="13"/>
      <c r="K10797" s="13"/>
      <c r="M10797" s="13"/>
      <c r="N10797" s="13"/>
    </row>
    <row r="10798" spans="1:14" ht="15.75" customHeight="1">
      <c r="A10798" s="2"/>
      <c r="B10798" s="2"/>
      <c r="C10798" s="2"/>
      <c r="G10798" s="13"/>
      <c r="I10798" s="13"/>
      <c r="J10798" s="13"/>
      <c r="K10798" s="13"/>
      <c r="M10798" s="13"/>
      <c r="N10798" s="13"/>
    </row>
    <row r="10799" spans="1:14" ht="15.75" customHeight="1">
      <c r="A10799" s="2"/>
      <c r="B10799" s="2"/>
      <c r="C10799" s="2"/>
      <c r="G10799" s="13"/>
      <c r="I10799" s="13"/>
      <c r="J10799" s="13"/>
      <c r="K10799" s="13"/>
      <c r="M10799" s="13"/>
      <c r="N10799" s="13"/>
    </row>
    <row r="10800" spans="1:14" ht="15.75" customHeight="1">
      <c r="A10800" s="2"/>
      <c r="B10800" s="2"/>
      <c r="C10800" s="2"/>
      <c r="G10800" s="13"/>
      <c r="I10800" s="13"/>
      <c r="J10800" s="13"/>
      <c r="K10800" s="13"/>
      <c r="M10800" s="13"/>
      <c r="N10800" s="13"/>
    </row>
    <row r="10801" spans="1:14" ht="15.75" customHeight="1">
      <c r="A10801" s="2"/>
      <c r="B10801" s="2"/>
      <c r="C10801" s="2"/>
      <c r="G10801" s="13"/>
      <c r="I10801" s="13"/>
      <c r="J10801" s="13"/>
      <c r="K10801" s="13"/>
      <c r="M10801" s="13"/>
      <c r="N10801" s="13"/>
    </row>
    <row r="10802" spans="1:14" ht="15.75" customHeight="1">
      <c r="A10802" s="2"/>
      <c r="B10802" s="2"/>
      <c r="C10802" s="2"/>
      <c r="G10802" s="13"/>
      <c r="I10802" s="13"/>
      <c r="J10802" s="13"/>
      <c r="K10802" s="13"/>
      <c r="M10802" s="13"/>
      <c r="N10802" s="13"/>
    </row>
    <row r="10803" spans="1:14" ht="15.75" customHeight="1">
      <c r="A10803" s="2"/>
      <c r="B10803" s="2"/>
      <c r="C10803" s="2"/>
      <c r="G10803" s="13"/>
      <c r="I10803" s="13"/>
      <c r="J10803" s="13"/>
      <c r="K10803" s="13"/>
      <c r="M10803" s="13"/>
      <c r="N10803" s="13"/>
    </row>
    <row r="10804" spans="1:14" ht="15.75" customHeight="1">
      <c r="A10804" s="2"/>
      <c r="B10804" s="2"/>
      <c r="C10804" s="2"/>
      <c r="G10804" s="13"/>
      <c r="I10804" s="13"/>
      <c r="J10804" s="13"/>
      <c r="K10804" s="13"/>
      <c r="M10804" s="13"/>
      <c r="N10804" s="13"/>
    </row>
    <row r="10805" spans="1:14" ht="15.75" customHeight="1">
      <c r="A10805" s="2"/>
      <c r="B10805" s="2"/>
      <c r="C10805" s="2"/>
      <c r="G10805" s="13"/>
      <c r="I10805" s="13"/>
      <c r="J10805" s="13"/>
      <c r="K10805" s="13"/>
      <c r="M10805" s="13"/>
      <c r="N10805" s="13"/>
    </row>
    <row r="10806" spans="1:14" ht="15.75" customHeight="1">
      <c r="A10806" s="2"/>
      <c r="B10806" s="2"/>
      <c r="C10806" s="2"/>
      <c r="G10806" s="13"/>
      <c r="I10806" s="13"/>
      <c r="J10806" s="13"/>
      <c r="K10806" s="13"/>
      <c r="M10806" s="13"/>
      <c r="N10806" s="13"/>
    </row>
    <row r="10807" spans="1:14" ht="15.75" customHeight="1">
      <c r="A10807" s="2"/>
      <c r="B10807" s="2"/>
      <c r="C10807" s="2"/>
      <c r="G10807" s="13"/>
      <c r="I10807" s="13"/>
      <c r="J10807" s="13"/>
      <c r="K10807" s="13"/>
      <c r="M10807" s="13"/>
      <c r="N10807" s="13"/>
    </row>
    <row r="10808" spans="1:14" ht="15.75" customHeight="1">
      <c r="A10808" s="2"/>
      <c r="B10808" s="2"/>
      <c r="C10808" s="2"/>
      <c r="G10808" s="13"/>
      <c r="I10808" s="13"/>
      <c r="J10808" s="13"/>
      <c r="K10808" s="13"/>
      <c r="M10808" s="13"/>
      <c r="N10808" s="13"/>
    </row>
    <row r="10809" spans="1:14" ht="15.75" customHeight="1">
      <c r="A10809" s="2"/>
      <c r="B10809" s="2"/>
      <c r="C10809" s="2"/>
      <c r="G10809" s="13"/>
      <c r="I10809" s="13"/>
      <c r="J10809" s="13"/>
      <c r="K10809" s="13"/>
      <c r="M10809" s="13"/>
      <c r="N10809" s="13"/>
    </row>
    <row r="10810" spans="1:14" ht="15.75" customHeight="1">
      <c r="A10810" s="2"/>
      <c r="B10810" s="2"/>
      <c r="C10810" s="2"/>
      <c r="G10810" s="13"/>
      <c r="I10810" s="13"/>
      <c r="J10810" s="13"/>
      <c r="K10810" s="13"/>
      <c r="M10810" s="13"/>
      <c r="N10810" s="13"/>
    </row>
    <row r="10811" spans="1:14" ht="15.75" customHeight="1">
      <c r="A10811" s="2"/>
      <c r="B10811" s="2"/>
      <c r="C10811" s="2"/>
      <c r="G10811" s="13"/>
      <c r="I10811" s="13"/>
      <c r="J10811" s="13"/>
      <c r="K10811" s="13"/>
      <c r="M10811" s="13"/>
      <c r="N10811" s="13"/>
    </row>
    <row r="10812" spans="1:14" ht="15.75" customHeight="1">
      <c r="A10812" s="2"/>
      <c r="B10812" s="2"/>
      <c r="C10812" s="2"/>
      <c r="G10812" s="13"/>
      <c r="I10812" s="13"/>
      <c r="J10812" s="13"/>
      <c r="K10812" s="13"/>
      <c r="M10812" s="13"/>
      <c r="N10812" s="13"/>
    </row>
    <row r="10813" spans="1:14" ht="15.75" customHeight="1">
      <c r="A10813" s="2"/>
      <c r="B10813" s="2"/>
      <c r="C10813" s="2"/>
      <c r="G10813" s="13"/>
      <c r="I10813" s="13"/>
      <c r="J10813" s="13"/>
      <c r="K10813" s="13"/>
      <c r="M10813" s="13"/>
      <c r="N10813" s="13"/>
    </row>
    <row r="10814" spans="1:14" ht="15.75" customHeight="1">
      <c r="A10814" s="2"/>
      <c r="B10814" s="2"/>
      <c r="C10814" s="2"/>
      <c r="G10814" s="13"/>
      <c r="I10814" s="13"/>
      <c r="J10814" s="13"/>
      <c r="K10814" s="13"/>
      <c r="M10814" s="13"/>
      <c r="N10814" s="13"/>
    </row>
    <row r="10815" spans="1:14" ht="15.75" customHeight="1">
      <c r="A10815" s="2"/>
      <c r="B10815" s="2"/>
      <c r="C10815" s="2"/>
      <c r="G10815" s="13"/>
      <c r="I10815" s="13"/>
      <c r="J10815" s="13"/>
      <c r="K10815" s="13"/>
      <c r="M10815" s="13"/>
      <c r="N10815" s="13"/>
    </row>
    <row r="10816" spans="1:14" ht="15.75" customHeight="1">
      <c r="A10816" s="2"/>
      <c r="B10816" s="2"/>
      <c r="C10816" s="2"/>
      <c r="G10816" s="13"/>
      <c r="I10816" s="13"/>
      <c r="J10816" s="13"/>
      <c r="K10816" s="13"/>
      <c r="M10816" s="13"/>
      <c r="N10816" s="13"/>
    </row>
    <row r="10817" spans="1:14" ht="15.75" customHeight="1">
      <c r="A10817" s="2"/>
      <c r="B10817" s="2"/>
      <c r="C10817" s="2"/>
      <c r="G10817" s="13"/>
      <c r="I10817" s="13"/>
      <c r="J10817" s="13"/>
      <c r="K10817" s="13"/>
      <c r="M10817" s="13"/>
      <c r="N10817" s="13"/>
    </row>
    <row r="10818" spans="1:14" ht="15.75" customHeight="1">
      <c r="A10818" s="2"/>
      <c r="B10818" s="2"/>
      <c r="C10818" s="2"/>
      <c r="G10818" s="13"/>
      <c r="I10818" s="13"/>
      <c r="J10818" s="13"/>
      <c r="K10818" s="13"/>
      <c r="M10818" s="13"/>
      <c r="N10818" s="13"/>
    </row>
    <row r="10819" spans="1:14" ht="15.75" customHeight="1">
      <c r="A10819" s="2"/>
      <c r="B10819" s="2"/>
      <c r="C10819" s="2"/>
      <c r="G10819" s="13"/>
      <c r="I10819" s="13"/>
      <c r="J10819" s="13"/>
      <c r="K10819" s="13"/>
      <c r="M10819" s="13"/>
      <c r="N10819" s="13"/>
    </row>
    <row r="10820" spans="1:14" ht="15.75" customHeight="1">
      <c r="A10820" s="2"/>
      <c r="B10820" s="2"/>
      <c r="C10820" s="2"/>
      <c r="G10820" s="13"/>
      <c r="I10820" s="13"/>
      <c r="J10820" s="13"/>
      <c r="K10820" s="13"/>
      <c r="M10820" s="13"/>
      <c r="N10820" s="13"/>
    </row>
    <row r="10821" spans="1:14" ht="15.75" customHeight="1">
      <c r="A10821" s="2"/>
      <c r="B10821" s="2"/>
      <c r="C10821" s="2"/>
      <c r="G10821" s="13"/>
      <c r="I10821" s="13"/>
      <c r="J10821" s="13"/>
      <c r="K10821" s="13"/>
      <c r="M10821" s="13"/>
      <c r="N10821" s="13"/>
    </row>
    <row r="10822" spans="1:14" ht="15.75" customHeight="1">
      <c r="A10822" s="2"/>
      <c r="B10822" s="2"/>
      <c r="C10822" s="2"/>
      <c r="G10822" s="13"/>
      <c r="I10822" s="13"/>
      <c r="J10822" s="13"/>
      <c r="K10822" s="13"/>
      <c r="M10822" s="13"/>
      <c r="N10822" s="13"/>
    </row>
    <row r="10823" spans="1:14" ht="15.75" customHeight="1">
      <c r="A10823" s="2"/>
      <c r="B10823" s="2"/>
      <c r="C10823" s="2"/>
      <c r="G10823" s="13"/>
      <c r="I10823" s="13"/>
      <c r="J10823" s="13"/>
      <c r="K10823" s="13"/>
      <c r="M10823" s="13"/>
      <c r="N10823" s="13"/>
    </row>
    <row r="10824" spans="1:14" ht="15.75" customHeight="1">
      <c r="A10824" s="2"/>
      <c r="B10824" s="2"/>
      <c r="C10824" s="2"/>
      <c r="G10824" s="13"/>
      <c r="I10824" s="13"/>
      <c r="J10824" s="13"/>
      <c r="K10824" s="13"/>
      <c r="M10824" s="13"/>
      <c r="N10824" s="13"/>
    </row>
    <row r="10825" spans="1:14" ht="15.75" customHeight="1">
      <c r="A10825" s="2"/>
      <c r="B10825" s="2"/>
      <c r="C10825" s="2"/>
      <c r="G10825" s="13"/>
      <c r="I10825" s="13"/>
      <c r="J10825" s="13"/>
      <c r="K10825" s="13"/>
      <c r="M10825" s="13"/>
      <c r="N10825" s="13"/>
    </row>
    <row r="10826" spans="1:14" ht="15.75" customHeight="1">
      <c r="A10826" s="2"/>
      <c r="B10826" s="2"/>
      <c r="C10826" s="2"/>
      <c r="G10826" s="13"/>
      <c r="I10826" s="13"/>
      <c r="J10826" s="13"/>
      <c r="K10826" s="13"/>
      <c r="M10826" s="13"/>
      <c r="N10826" s="13"/>
    </row>
    <row r="10827" spans="1:14" ht="15.75" customHeight="1">
      <c r="A10827" s="2"/>
      <c r="B10827" s="2"/>
      <c r="C10827" s="2"/>
      <c r="G10827" s="13"/>
      <c r="I10827" s="13"/>
      <c r="J10827" s="13"/>
      <c r="K10827" s="13"/>
      <c r="M10827" s="13"/>
      <c r="N10827" s="13"/>
    </row>
    <row r="10828" spans="1:14" ht="15.75" customHeight="1">
      <c r="A10828" s="2"/>
      <c r="B10828" s="2"/>
      <c r="C10828" s="2"/>
      <c r="G10828" s="13"/>
      <c r="I10828" s="13"/>
      <c r="J10828" s="13"/>
      <c r="K10828" s="13"/>
      <c r="M10828" s="13"/>
      <c r="N10828" s="13"/>
    </row>
    <row r="10829" spans="1:14" ht="15.75" customHeight="1">
      <c r="A10829" s="2"/>
      <c r="B10829" s="2"/>
      <c r="C10829" s="2"/>
      <c r="G10829" s="13"/>
      <c r="I10829" s="13"/>
      <c r="J10829" s="13"/>
      <c r="K10829" s="13"/>
      <c r="M10829" s="13"/>
      <c r="N10829" s="13"/>
    </row>
    <row r="10830" spans="1:14" ht="15.75" customHeight="1">
      <c r="A10830" s="2"/>
      <c r="B10830" s="2"/>
      <c r="C10830" s="2"/>
      <c r="G10830" s="13"/>
      <c r="I10830" s="13"/>
      <c r="J10830" s="13"/>
      <c r="K10830" s="13"/>
      <c r="M10830" s="13"/>
      <c r="N10830" s="13"/>
    </row>
    <row r="10831" spans="1:14" ht="15.75" customHeight="1">
      <c r="A10831" s="2"/>
      <c r="B10831" s="2"/>
      <c r="C10831" s="2"/>
      <c r="G10831" s="13"/>
      <c r="I10831" s="13"/>
      <c r="J10831" s="13"/>
      <c r="K10831" s="13"/>
      <c r="M10831" s="13"/>
      <c r="N10831" s="13"/>
    </row>
    <row r="10832" spans="1:14" ht="15.75" customHeight="1">
      <c r="A10832" s="2"/>
      <c r="B10832" s="2"/>
      <c r="C10832" s="2"/>
      <c r="G10832" s="13"/>
      <c r="I10832" s="13"/>
      <c r="J10832" s="13"/>
      <c r="K10832" s="13"/>
      <c r="M10832" s="13"/>
      <c r="N10832" s="13"/>
    </row>
    <row r="10833" spans="1:14" ht="15.75" customHeight="1">
      <c r="A10833" s="2"/>
      <c r="B10833" s="2"/>
      <c r="C10833" s="2"/>
      <c r="G10833" s="13"/>
      <c r="I10833" s="13"/>
      <c r="J10833" s="13"/>
      <c r="K10833" s="13"/>
      <c r="M10833" s="13"/>
      <c r="N10833" s="13"/>
    </row>
    <row r="10834" spans="1:14" ht="15.75" customHeight="1">
      <c r="A10834" s="2"/>
      <c r="B10834" s="2"/>
      <c r="C10834" s="2"/>
      <c r="G10834" s="13"/>
      <c r="I10834" s="13"/>
      <c r="J10834" s="13"/>
      <c r="K10834" s="13"/>
      <c r="M10834" s="13"/>
      <c r="N10834" s="13"/>
    </row>
    <row r="10835" spans="1:14" ht="15.75" customHeight="1">
      <c r="A10835" s="2"/>
      <c r="B10835" s="2"/>
      <c r="C10835" s="2"/>
      <c r="G10835" s="13"/>
      <c r="I10835" s="13"/>
      <c r="J10835" s="13"/>
      <c r="K10835" s="13"/>
      <c r="M10835" s="13"/>
      <c r="N10835" s="13"/>
    </row>
    <row r="10836" spans="1:14" ht="15.75" customHeight="1">
      <c r="A10836" s="2"/>
      <c r="B10836" s="2"/>
      <c r="C10836" s="2"/>
      <c r="G10836" s="13"/>
      <c r="I10836" s="13"/>
      <c r="J10836" s="13"/>
      <c r="K10836" s="13"/>
      <c r="M10836" s="13"/>
      <c r="N10836" s="13"/>
    </row>
    <row r="10837" spans="1:14" ht="15.75" customHeight="1">
      <c r="A10837" s="2"/>
      <c r="B10837" s="2"/>
      <c r="C10837" s="2"/>
      <c r="G10837" s="13"/>
      <c r="I10837" s="13"/>
      <c r="J10837" s="13"/>
      <c r="K10837" s="13"/>
      <c r="M10837" s="13"/>
      <c r="N10837" s="13"/>
    </row>
    <row r="10838" spans="1:14" ht="15.75" customHeight="1">
      <c r="A10838" s="2"/>
      <c r="B10838" s="2"/>
      <c r="C10838" s="2"/>
      <c r="G10838" s="13"/>
      <c r="I10838" s="13"/>
      <c r="J10838" s="13"/>
      <c r="K10838" s="13"/>
      <c r="M10838" s="13"/>
      <c r="N10838" s="13"/>
    </row>
    <row r="10839" spans="1:14" ht="15.75" customHeight="1">
      <c r="A10839" s="2"/>
      <c r="B10839" s="2"/>
      <c r="C10839" s="2"/>
      <c r="G10839" s="13"/>
      <c r="I10839" s="13"/>
      <c r="J10839" s="13"/>
      <c r="K10839" s="13"/>
      <c r="M10839" s="13"/>
      <c r="N10839" s="13"/>
    </row>
    <row r="10840" spans="1:14" ht="15.75" customHeight="1">
      <c r="A10840" s="2"/>
      <c r="B10840" s="2"/>
      <c r="C10840" s="2"/>
      <c r="G10840" s="13"/>
      <c r="I10840" s="13"/>
      <c r="J10840" s="13"/>
      <c r="K10840" s="13"/>
      <c r="M10840" s="13"/>
      <c r="N10840" s="13"/>
    </row>
    <row r="10841" spans="1:14" ht="15.75" customHeight="1">
      <c r="A10841" s="2"/>
      <c r="B10841" s="2"/>
      <c r="C10841" s="2"/>
      <c r="G10841" s="13"/>
      <c r="I10841" s="13"/>
      <c r="J10841" s="13"/>
      <c r="K10841" s="13"/>
      <c r="M10841" s="13"/>
      <c r="N10841" s="13"/>
    </row>
    <row r="10842" spans="1:14" ht="15.75" customHeight="1">
      <c r="A10842" s="2"/>
      <c r="B10842" s="2"/>
      <c r="C10842" s="2"/>
      <c r="G10842" s="13"/>
      <c r="I10842" s="13"/>
      <c r="J10842" s="13"/>
      <c r="K10842" s="13"/>
      <c r="M10842" s="13"/>
      <c r="N10842" s="13"/>
    </row>
    <row r="10843" spans="1:14" ht="15.75" customHeight="1">
      <c r="A10843" s="2"/>
      <c r="B10843" s="2"/>
      <c r="C10843" s="2"/>
      <c r="G10843" s="13"/>
      <c r="I10843" s="13"/>
      <c r="J10843" s="13"/>
      <c r="K10843" s="13"/>
      <c r="M10843" s="13"/>
      <c r="N10843" s="13"/>
    </row>
    <row r="10844" spans="1:14" ht="15.75" customHeight="1">
      <c r="A10844" s="2"/>
      <c r="B10844" s="2"/>
      <c r="C10844" s="2"/>
      <c r="G10844" s="13"/>
      <c r="I10844" s="13"/>
      <c r="J10844" s="13"/>
      <c r="K10844" s="13"/>
      <c r="M10844" s="13"/>
      <c r="N10844" s="13"/>
    </row>
    <row r="10845" spans="1:14" ht="15.75" customHeight="1">
      <c r="A10845" s="2"/>
      <c r="B10845" s="2"/>
      <c r="C10845" s="2"/>
      <c r="G10845" s="13"/>
      <c r="I10845" s="13"/>
      <c r="J10845" s="13"/>
      <c r="K10845" s="13"/>
      <c r="M10845" s="13"/>
      <c r="N10845" s="13"/>
    </row>
    <row r="10846" spans="1:14" ht="15.75" customHeight="1">
      <c r="A10846" s="2"/>
      <c r="B10846" s="2"/>
      <c r="C10846" s="2"/>
      <c r="G10846" s="13"/>
      <c r="I10846" s="13"/>
      <c r="J10846" s="13"/>
      <c r="K10846" s="13"/>
      <c r="M10846" s="13"/>
      <c r="N10846" s="13"/>
    </row>
    <row r="10847" spans="1:14" ht="15.75" customHeight="1">
      <c r="A10847" s="2"/>
      <c r="B10847" s="2"/>
      <c r="C10847" s="2"/>
      <c r="G10847" s="13"/>
      <c r="I10847" s="13"/>
      <c r="J10847" s="13"/>
      <c r="K10847" s="13"/>
      <c r="M10847" s="13"/>
      <c r="N10847" s="13"/>
    </row>
    <row r="10848" spans="1:14" ht="15.75" customHeight="1">
      <c r="A10848" s="2"/>
      <c r="B10848" s="2"/>
      <c r="C10848" s="2"/>
      <c r="G10848" s="13"/>
      <c r="I10848" s="13"/>
      <c r="J10848" s="13"/>
      <c r="K10848" s="13"/>
      <c r="M10848" s="13"/>
      <c r="N10848" s="13"/>
    </row>
    <row r="10849" spans="1:14" ht="15.75" customHeight="1">
      <c r="A10849" s="2"/>
      <c r="B10849" s="2"/>
      <c r="C10849" s="2"/>
      <c r="G10849" s="13"/>
      <c r="I10849" s="13"/>
      <c r="J10849" s="13"/>
      <c r="K10849" s="13"/>
      <c r="M10849" s="13"/>
      <c r="N10849" s="13"/>
    </row>
    <row r="10850" spans="1:14" ht="15.75" customHeight="1">
      <c r="A10850" s="2"/>
      <c r="B10850" s="2"/>
      <c r="C10850" s="2"/>
      <c r="G10850" s="13"/>
      <c r="I10850" s="13"/>
      <c r="J10850" s="13"/>
      <c r="K10850" s="13"/>
      <c r="M10850" s="13"/>
      <c r="N10850" s="13"/>
    </row>
    <row r="10851" spans="1:14" ht="15.75" customHeight="1">
      <c r="A10851" s="2"/>
      <c r="B10851" s="2"/>
      <c r="C10851" s="2"/>
      <c r="G10851" s="13"/>
      <c r="I10851" s="13"/>
      <c r="J10851" s="13"/>
      <c r="K10851" s="13"/>
      <c r="M10851" s="13"/>
      <c r="N10851" s="13"/>
    </row>
    <row r="10852" spans="1:14" ht="15.75" customHeight="1">
      <c r="A10852" s="2"/>
      <c r="B10852" s="2"/>
      <c r="C10852" s="2"/>
      <c r="G10852" s="13"/>
      <c r="I10852" s="13"/>
      <c r="J10852" s="13"/>
      <c r="K10852" s="13"/>
      <c r="M10852" s="13"/>
      <c r="N10852" s="13"/>
    </row>
    <row r="10853" spans="1:14" ht="15.75" customHeight="1">
      <c r="A10853" s="2"/>
      <c r="B10853" s="2"/>
      <c r="C10853" s="2"/>
      <c r="G10853" s="13"/>
      <c r="I10853" s="13"/>
      <c r="J10853" s="13"/>
      <c r="K10853" s="13"/>
      <c r="M10853" s="13"/>
      <c r="N10853" s="13"/>
    </row>
    <row r="10854" spans="1:14" ht="15.75" customHeight="1">
      <c r="A10854" s="2"/>
      <c r="B10854" s="2"/>
      <c r="C10854" s="2"/>
      <c r="G10854" s="13"/>
      <c r="I10854" s="13"/>
      <c r="J10854" s="13"/>
      <c r="K10854" s="13"/>
      <c r="M10854" s="13"/>
      <c r="N10854" s="13"/>
    </row>
    <row r="10855" spans="1:14" ht="15.75" customHeight="1">
      <c r="A10855" s="2"/>
      <c r="B10855" s="2"/>
      <c r="C10855" s="2"/>
      <c r="G10855" s="13"/>
      <c r="I10855" s="13"/>
      <c r="J10855" s="13"/>
      <c r="K10855" s="13"/>
      <c r="M10855" s="13"/>
      <c r="N10855" s="13"/>
    </row>
    <row r="10856" spans="1:14" ht="15.75" customHeight="1">
      <c r="A10856" s="2"/>
      <c r="B10856" s="2"/>
      <c r="C10856" s="2"/>
      <c r="G10856" s="13"/>
      <c r="I10856" s="13"/>
      <c r="J10856" s="13"/>
      <c r="K10856" s="13"/>
      <c r="M10856" s="13"/>
      <c r="N10856" s="13"/>
    </row>
    <row r="10857" spans="1:14" ht="15.75" customHeight="1">
      <c r="A10857" s="2"/>
      <c r="B10857" s="2"/>
      <c r="C10857" s="2"/>
      <c r="G10857" s="13"/>
      <c r="I10857" s="13"/>
      <c r="J10857" s="13"/>
      <c r="K10857" s="13"/>
      <c r="M10857" s="13"/>
      <c r="N10857" s="13"/>
    </row>
    <row r="10858" spans="1:14" ht="15.75" customHeight="1">
      <c r="A10858" s="2"/>
      <c r="B10858" s="2"/>
      <c r="C10858" s="2"/>
      <c r="G10858" s="13"/>
      <c r="I10858" s="13"/>
      <c r="J10858" s="13"/>
      <c r="K10858" s="13"/>
      <c r="M10858" s="13"/>
      <c r="N10858" s="13"/>
    </row>
    <row r="10859" spans="1:14" ht="15.75" customHeight="1">
      <c r="A10859" s="2"/>
      <c r="B10859" s="2"/>
      <c r="C10859" s="2"/>
      <c r="G10859" s="13"/>
      <c r="I10859" s="13"/>
      <c r="J10859" s="13"/>
      <c r="K10859" s="13"/>
      <c r="M10859" s="13"/>
      <c r="N10859" s="13"/>
    </row>
    <row r="10860" spans="1:14" ht="15.75" customHeight="1">
      <c r="A10860" s="2"/>
      <c r="B10860" s="2"/>
      <c r="C10860" s="2"/>
      <c r="G10860" s="13"/>
      <c r="I10860" s="13"/>
      <c r="J10860" s="13"/>
      <c r="K10860" s="13"/>
      <c r="M10860" s="13"/>
      <c r="N10860" s="13"/>
    </row>
    <row r="10861" spans="1:14" ht="15.75" customHeight="1">
      <c r="A10861" s="2"/>
      <c r="B10861" s="2"/>
      <c r="C10861" s="2"/>
      <c r="G10861" s="13"/>
      <c r="I10861" s="13"/>
      <c r="J10861" s="13"/>
      <c r="K10861" s="13"/>
      <c r="M10861" s="13"/>
      <c r="N10861" s="13"/>
    </row>
    <row r="10862" spans="1:14" ht="15.75" customHeight="1">
      <c r="A10862" s="2"/>
      <c r="B10862" s="2"/>
      <c r="C10862" s="2"/>
      <c r="G10862" s="13"/>
      <c r="I10862" s="13"/>
      <c r="J10862" s="13"/>
      <c r="K10862" s="13"/>
      <c r="M10862" s="13"/>
      <c r="N10862" s="13"/>
    </row>
    <row r="10863" spans="1:14" ht="15.75" customHeight="1">
      <c r="A10863" s="2"/>
      <c r="B10863" s="2"/>
      <c r="C10863" s="2"/>
      <c r="G10863" s="13"/>
      <c r="I10863" s="13"/>
      <c r="J10863" s="13"/>
      <c r="K10863" s="13"/>
      <c r="M10863" s="13"/>
      <c r="N10863" s="13"/>
    </row>
    <row r="10864" spans="1:14" ht="15.75" customHeight="1">
      <c r="A10864" s="2"/>
      <c r="B10864" s="2"/>
      <c r="C10864" s="2"/>
      <c r="G10864" s="13"/>
      <c r="I10864" s="13"/>
      <c r="J10864" s="13"/>
      <c r="K10864" s="13"/>
      <c r="M10864" s="13"/>
      <c r="N10864" s="13"/>
    </row>
    <row r="10865" spans="1:14" ht="15.75" customHeight="1">
      <c r="A10865" s="2"/>
      <c r="B10865" s="2"/>
      <c r="C10865" s="2"/>
      <c r="G10865" s="13"/>
      <c r="I10865" s="13"/>
      <c r="J10865" s="13"/>
      <c r="K10865" s="13"/>
      <c r="M10865" s="13"/>
      <c r="N10865" s="13"/>
    </row>
    <row r="10866" spans="1:14" ht="15.75" customHeight="1">
      <c r="A10866" s="2"/>
      <c r="B10866" s="2"/>
      <c r="C10866" s="2"/>
      <c r="G10866" s="13"/>
      <c r="I10866" s="13"/>
      <c r="J10866" s="13"/>
      <c r="K10866" s="13"/>
      <c r="M10866" s="13"/>
      <c r="N10866" s="13"/>
    </row>
    <row r="10867" spans="1:14" ht="15.75" customHeight="1">
      <c r="A10867" s="2"/>
      <c r="B10867" s="2"/>
      <c r="C10867" s="2"/>
      <c r="G10867" s="13"/>
      <c r="I10867" s="13"/>
      <c r="J10867" s="13"/>
      <c r="K10867" s="13"/>
      <c r="M10867" s="13"/>
      <c r="N10867" s="13"/>
    </row>
    <row r="10868" spans="1:14" ht="15.75" customHeight="1">
      <c r="A10868" s="2"/>
      <c r="B10868" s="2"/>
      <c r="C10868" s="2"/>
      <c r="G10868" s="13"/>
      <c r="I10868" s="13"/>
      <c r="J10868" s="13"/>
      <c r="K10868" s="13"/>
      <c r="M10868" s="13"/>
      <c r="N10868" s="13"/>
    </row>
    <row r="10869" spans="1:14" ht="15.75" customHeight="1">
      <c r="A10869" s="2"/>
      <c r="B10869" s="2"/>
      <c r="C10869" s="2"/>
      <c r="G10869" s="13"/>
      <c r="I10869" s="13"/>
      <c r="J10869" s="13"/>
      <c r="K10869" s="13"/>
      <c r="M10869" s="13"/>
      <c r="N10869" s="13"/>
    </row>
    <row r="10870" spans="1:14" ht="15.75" customHeight="1">
      <c r="A10870" s="2"/>
      <c r="B10870" s="2"/>
      <c r="C10870" s="2"/>
      <c r="G10870" s="13"/>
      <c r="I10870" s="13"/>
      <c r="J10870" s="13"/>
      <c r="K10870" s="13"/>
      <c r="M10870" s="13"/>
      <c r="N10870" s="13"/>
    </row>
    <row r="10871" spans="1:14" ht="15.75" customHeight="1">
      <c r="A10871" s="2"/>
      <c r="B10871" s="2"/>
      <c r="C10871" s="2"/>
      <c r="G10871" s="13"/>
      <c r="I10871" s="13"/>
      <c r="J10871" s="13"/>
      <c r="K10871" s="13"/>
      <c r="M10871" s="13"/>
      <c r="N10871" s="13"/>
    </row>
    <row r="10872" spans="1:14" ht="15.75" customHeight="1">
      <c r="A10872" s="2"/>
      <c r="B10872" s="2"/>
      <c r="C10872" s="2"/>
      <c r="G10872" s="13"/>
      <c r="I10872" s="13"/>
      <c r="J10872" s="13"/>
      <c r="K10872" s="13"/>
      <c r="M10872" s="13"/>
      <c r="N10872" s="13"/>
    </row>
    <row r="10873" spans="1:14" ht="15.75" customHeight="1">
      <c r="A10873" s="2"/>
      <c r="B10873" s="2"/>
      <c r="C10873" s="2"/>
      <c r="G10873" s="13"/>
      <c r="I10873" s="13"/>
      <c r="J10873" s="13"/>
      <c r="K10873" s="13"/>
      <c r="M10873" s="13"/>
      <c r="N10873" s="13"/>
    </row>
    <row r="10874" spans="1:14" ht="15.75" customHeight="1">
      <c r="A10874" s="2"/>
      <c r="B10874" s="2"/>
      <c r="C10874" s="2"/>
      <c r="G10874" s="13"/>
      <c r="I10874" s="13"/>
      <c r="J10874" s="13"/>
      <c r="K10874" s="13"/>
      <c r="M10874" s="13"/>
      <c r="N10874" s="13"/>
    </row>
    <row r="10875" spans="1:14" ht="15.75" customHeight="1">
      <c r="A10875" s="2"/>
      <c r="B10875" s="2"/>
      <c r="C10875" s="2"/>
      <c r="G10875" s="13"/>
      <c r="I10875" s="13"/>
      <c r="J10875" s="13"/>
      <c r="K10875" s="13"/>
      <c r="M10875" s="13"/>
      <c r="N10875" s="13"/>
    </row>
    <row r="10876" spans="1:14" ht="15.75" customHeight="1">
      <c r="A10876" s="2"/>
      <c r="B10876" s="2"/>
      <c r="C10876" s="2"/>
      <c r="G10876" s="13"/>
      <c r="I10876" s="13"/>
      <c r="J10876" s="13"/>
      <c r="K10876" s="13"/>
      <c r="M10876" s="13"/>
      <c r="N10876" s="13"/>
    </row>
    <row r="10877" spans="1:14" ht="15.75" customHeight="1">
      <c r="A10877" s="2"/>
      <c r="B10877" s="2"/>
      <c r="C10877" s="2"/>
      <c r="G10877" s="13"/>
      <c r="I10877" s="13"/>
      <c r="J10877" s="13"/>
      <c r="K10877" s="13"/>
      <c r="M10877" s="13"/>
      <c r="N10877" s="13"/>
    </row>
    <row r="10878" spans="1:14" ht="15.75" customHeight="1">
      <c r="A10878" s="2"/>
      <c r="B10878" s="2"/>
      <c r="C10878" s="2"/>
      <c r="G10878" s="13"/>
      <c r="I10878" s="13"/>
      <c r="J10878" s="13"/>
      <c r="K10878" s="13"/>
      <c r="M10878" s="13"/>
      <c r="N10878" s="13"/>
    </row>
    <row r="10879" spans="1:14" ht="15.75" customHeight="1">
      <c r="A10879" s="2"/>
      <c r="B10879" s="2"/>
      <c r="C10879" s="2"/>
      <c r="G10879" s="13"/>
      <c r="I10879" s="13"/>
      <c r="J10879" s="13"/>
      <c r="K10879" s="13"/>
      <c r="M10879" s="13"/>
      <c r="N10879" s="13"/>
    </row>
    <row r="10880" spans="1:14" ht="15.75" customHeight="1">
      <c r="A10880" s="2"/>
      <c r="B10880" s="2"/>
      <c r="C10880" s="2"/>
      <c r="G10880" s="13"/>
      <c r="I10880" s="13"/>
      <c r="J10880" s="13"/>
      <c r="K10880" s="13"/>
      <c r="M10880" s="13"/>
      <c r="N10880" s="13"/>
    </row>
    <row r="10881" spans="1:14" ht="15.75" customHeight="1">
      <c r="A10881" s="2"/>
      <c r="B10881" s="2"/>
      <c r="C10881" s="2"/>
      <c r="G10881" s="13"/>
      <c r="I10881" s="13"/>
      <c r="J10881" s="13"/>
      <c r="K10881" s="13"/>
      <c r="M10881" s="13"/>
      <c r="N10881" s="13"/>
    </row>
    <row r="10882" spans="1:14" ht="15.75" customHeight="1">
      <c r="A10882" s="2"/>
      <c r="B10882" s="2"/>
      <c r="C10882" s="2"/>
      <c r="G10882" s="13"/>
      <c r="I10882" s="13"/>
      <c r="J10882" s="13"/>
      <c r="K10882" s="13"/>
      <c r="M10882" s="13"/>
      <c r="N10882" s="13"/>
    </row>
    <row r="10883" spans="1:14" ht="15.75" customHeight="1">
      <c r="A10883" s="2"/>
      <c r="B10883" s="2"/>
      <c r="C10883" s="2"/>
      <c r="G10883" s="13"/>
      <c r="I10883" s="13"/>
      <c r="J10883" s="13"/>
      <c r="K10883" s="13"/>
      <c r="M10883" s="13"/>
      <c r="N10883" s="13"/>
    </row>
    <row r="10884" spans="1:14" ht="15.75" customHeight="1">
      <c r="A10884" s="2"/>
      <c r="B10884" s="2"/>
      <c r="C10884" s="2"/>
      <c r="G10884" s="13"/>
      <c r="I10884" s="13"/>
      <c r="J10884" s="13"/>
      <c r="K10884" s="13"/>
      <c r="M10884" s="13"/>
      <c r="N10884" s="13"/>
    </row>
    <row r="10885" spans="1:14" ht="15.75" customHeight="1">
      <c r="A10885" s="2"/>
      <c r="B10885" s="2"/>
      <c r="C10885" s="2"/>
      <c r="G10885" s="13"/>
      <c r="I10885" s="13"/>
      <c r="J10885" s="13"/>
      <c r="K10885" s="13"/>
      <c r="M10885" s="13"/>
      <c r="N10885" s="13"/>
    </row>
    <row r="10886" spans="1:14" ht="15.75" customHeight="1">
      <c r="A10886" s="2"/>
      <c r="B10886" s="2"/>
      <c r="C10886" s="2"/>
      <c r="G10886" s="13"/>
      <c r="I10886" s="13"/>
      <c r="J10886" s="13"/>
      <c r="K10886" s="13"/>
      <c r="M10886" s="13"/>
      <c r="N10886" s="13"/>
    </row>
    <row r="10887" spans="1:14" ht="15.75" customHeight="1">
      <c r="A10887" s="2"/>
      <c r="B10887" s="2"/>
      <c r="C10887" s="2"/>
      <c r="G10887" s="13"/>
      <c r="I10887" s="13"/>
      <c r="J10887" s="13"/>
      <c r="K10887" s="13"/>
      <c r="M10887" s="13"/>
      <c r="N10887" s="13"/>
    </row>
    <row r="10888" spans="1:14" ht="15.75" customHeight="1">
      <c r="A10888" s="2"/>
      <c r="B10888" s="2"/>
      <c r="C10888" s="2"/>
      <c r="G10888" s="13"/>
      <c r="I10888" s="13"/>
      <c r="J10888" s="13"/>
      <c r="K10888" s="13"/>
      <c r="M10888" s="13"/>
      <c r="N10888" s="13"/>
    </row>
    <row r="10889" spans="1:14" ht="15.75" customHeight="1">
      <c r="A10889" s="2"/>
      <c r="B10889" s="2"/>
      <c r="C10889" s="2"/>
      <c r="G10889" s="13"/>
      <c r="I10889" s="13"/>
      <c r="J10889" s="13"/>
      <c r="K10889" s="13"/>
      <c r="M10889" s="13"/>
      <c r="N10889" s="13"/>
    </row>
    <row r="10890" spans="1:14" ht="15.75" customHeight="1">
      <c r="A10890" s="2"/>
      <c r="B10890" s="2"/>
      <c r="C10890" s="2"/>
      <c r="G10890" s="13"/>
      <c r="I10890" s="13"/>
      <c r="J10890" s="13"/>
      <c r="K10890" s="13"/>
      <c r="M10890" s="13"/>
      <c r="N10890" s="13"/>
    </row>
    <row r="10891" spans="1:14" ht="15.75" customHeight="1">
      <c r="A10891" s="2"/>
      <c r="B10891" s="2"/>
      <c r="C10891" s="2"/>
      <c r="G10891" s="13"/>
      <c r="I10891" s="13"/>
      <c r="J10891" s="13"/>
      <c r="K10891" s="13"/>
      <c r="M10891" s="13"/>
      <c r="N10891" s="13"/>
    </row>
    <row r="10892" spans="1:14" ht="15.75" customHeight="1">
      <c r="A10892" s="2"/>
      <c r="B10892" s="2"/>
      <c r="C10892" s="2"/>
      <c r="G10892" s="13"/>
      <c r="I10892" s="13"/>
      <c r="J10892" s="13"/>
      <c r="K10892" s="13"/>
      <c r="M10892" s="13"/>
      <c r="N10892" s="13"/>
    </row>
    <row r="10893" spans="1:14" ht="15.75" customHeight="1">
      <c r="A10893" s="2"/>
      <c r="B10893" s="2"/>
      <c r="C10893" s="2"/>
      <c r="G10893" s="13"/>
      <c r="I10893" s="13"/>
      <c r="J10893" s="13"/>
      <c r="K10893" s="13"/>
      <c r="M10893" s="13"/>
      <c r="N10893" s="13"/>
    </row>
    <row r="10894" spans="1:14" ht="15.75" customHeight="1">
      <c r="A10894" s="2"/>
      <c r="B10894" s="2"/>
      <c r="C10894" s="2"/>
      <c r="G10894" s="13"/>
      <c r="I10894" s="13"/>
      <c r="J10894" s="13"/>
      <c r="K10894" s="13"/>
      <c r="M10894" s="13"/>
      <c r="N10894" s="13"/>
    </row>
    <row r="10895" spans="1:14" ht="15.75" customHeight="1">
      <c r="A10895" s="2"/>
      <c r="B10895" s="2"/>
      <c r="C10895" s="2"/>
      <c r="G10895" s="13"/>
      <c r="I10895" s="13"/>
      <c r="J10895" s="13"/>
      <c r="K10895" s="13"/>
      <c r="M10895" s="13"/>
      <c r="N10895" s="13"/>
    </row>
    <row r="10896" spans="1:14" ht="15.75" customHeight="1">
      <c r="A10896" s="2"/>
      <c r="B10896" s="2"/>
      <c r="C10896" s="2"/>
      <c r="G10896" s="13"/>
      <c r="I10896" s="13"/>
      <c r="J10896" s="13"/>
      <c r="K10896" s="13"/>
      <c r="M10896" s="13"/>
      <c r="N10896" s="13"/>
    </row>
    <row r="10897" spans="1:14" ht="15.75" customHeight="1">
      <c r="A10897" s="2"/>
      <c r="B10897" s="2"/>
      <c r="C10897" s="2"/>
      <c r="G10897" s="13"/>
      <c r="I10897" s="13"/>
      <c r="J10897" s="13"/>
      <c r="K10897" s="13"/>
      <c r="M10897" s="13"/>
      <c r="N10897" s="13"/>
    </row>
    <row r="10898" spans="1:14" ht="15.75" customHeight="1">
      <c r="A10898" s="2"/>
      <c r="B10898" s="2"/>
      <c r="C10898" s="2"/>
      <c r="G10898" s="13"/>
      <c r="I10898" s="13"/>
      <c r="J10898" s="13"/>
      <c r="K10898" s="13"/>
      <c r="M10898" s="13"/>
      <c r="N10898" s="13"/>
    </row>
    <row r="10899" spans="1:14" ht="15.75" customHeight="1">
      <c r="A10899" s="2"/>
      <c r="B10899" s="2"/>
      <c r="C10899" s="2"/>
      <c r="G10899" s="13"/>
      <c r="I10899" s="13"/>
      <c r="J10899" s="13"/>
      <c r="K10899" s="13"/>
      <c r="M10899" s="13"/>
      <c r="N10899" s="13"/>
    </row>
    <row r="10900" spans="1:14" ht="15.75" customHeight="1">
      <c r="A10900" s="2"/>
      <c r="B10900" s="2"/>
      <c r="C10900" s="2"/>
      <c r="G10900" s="13"/>
      <c r="I10900" s="13"/>
      <c r="J10900" s="13"/>
      <c r="K10900" s="13"/>
      <c r="M10900" s="13"/>
      <c r="N10900" s="13"/>
    </row>
    <row r="10901" spans="1:14" ht="15.75" customHeight="1">
      <c r="A10901" s="2"/>
      <c r="B10901" s="2"/>
      <c r="C10901" s="2"/>
      <c r="G10901" s="13"/>
      <c r="I10901" s="13"/>
      <c r="J10901" s="13"/>
      <c r="K10901" s="13"/>
      <c r="M10901" s="13"/>
      <c r="N10901" s="13"/>
    </row>
    <row r="10902" spans="1:14" ht="15.75" customHeight="1">
      <c r="A10902" s="2"/>
      <c r="B10902" s="2"/>
      <c r="C10902" s="2"/>
      <c r="G10902" s="13"/>
      <c r="I10902" s="13"/>
      <c r="J10902" s="13"/>
      <c r="K10902" s="13"/>
      <c r="M10902" s="13"/>
      <c r="N10902" s="13"/>
    </row>
    <row r="10903" spans="1:14" ht="15.75" customHeight="1">
      <c r="A10903" s="2"/>
      <c r="B10903" s="2"/>
      <c r="C10903" s="2"/>
      <c r="G10903" s="13"/>
      <c r="I10903" s="13"/>
      <c r="J10903" s="13"/>
      <c r="K10903" s="13"/>
      <c r="M10903" s="13"/>
      <c r="N10903" s="13"/>
    </row>
    <row r="10904" spans="1:14" ht="15.75" customHeight="1">
      <c r="A10904" s="2"/>
      <c r="B10904" s="2"/>
      <c r="C10904" s="2"/>
      <c r="G10904" s="13"/>
      <c r="I10904" s="13"/>
      <c r="J10904" s="13"/>
      <c r="K10904" s="13"/>
      <c r="M10904" s="13"/>
      <c r="N10904" s="13"/>
    </row>
    <row r="10905" spans="1:14" ht="15.75" customHeight="1">
      <c r="A10905" s="2"/>
      <c r="B10905" s="2"/>
      <c r="C10905" s="2"/>
      <c r="G10905" s="13"/>
      <c r="I10905" s="13"/>
      <c r="J10905" s="13"/>
      <c r="K10905" s="13"/>
      <c r="M10905" s="13"/>
      <c r="N10905" s="13"/>
    </row>
    <row r="10906" spans="1:14" ht="15.75" customHeight="1">
      <c r="A10906" s="2"/>
      <c r="B10906" s="2"/>
      <c r="C10906" s="2"/>
      <c r="G10906" s="13"/>
      <c r="I10906" s="13"/>
      <c r="J10906" s="13"/>
      <c r="K10906" s="13"/>
      <c r="M10906" s="13"/>
      <c r="N10906" s="13"/>
    </row>
    <row r="10907" spans="1:14" ht="15.75" customHeight="1">
      <c r="A10907" s="2"/>
      <c r="B10907" s="2"/>
      <c r="C10907" s="2"/>
      <c r="G10907" s="13"/>
      <c r="I10907" s="13"/>
      <c r="J10907" s="13"/>
      <c r="K10907" s="13"/>
      <c r="M10907" s="13"/>
      <c r="N10907" s="13"/>
    </row>
    <row r="10908" spans="1:14" ht="15.75" customHeight="1">
      <c r="A10908" s="2"/>
      <c r="B10908" s="2"/>
      <c r="C10908" s="2"/>
      <c r="G10908" s="13"/>
      <c r="I10908" s="13"/>
      <c r="J10908" s="13"/>
      <c r="K10908" s="13"/>
      <c r="M10908" s="13"/>
      <c r="N10908" s="13"/>
    </row>
    <row r="10909" spans="1:14" ht="15.75" customHeight="1">
      <c r="A10909" s="2"/>
      <c r="B10909" s="2"/>
      <c r="C10909" s="2"/>
      <c r="G10909" s="13"/>
      <c r="I10909" s="13"/>
      <c r="J10909" s="13"/>
      <c r="K10909" s="13"/>
      <c r="M10909" s="13"/>
      <c r="N10909" s="13"/>
    </row>
    <row r="10910" spans="1:14" ht="15.75" customHeight="1">
      <c r="A10910" s="2"/>
      <c r="B10910" s="2"/>
      <c r="C10910" s="2"/>
      <c r="G10910" s="13"/>
      <c r="I10910" s="13"/>
      <c r="J10910" s="13"/>
      <c r="K10910" s="13"/>
      <c r="M10910" s="13"/>
      <c r="N10910" s="13"/>
    </row>
    <row r="10911" spans="1:14" ht="15.75" customHeight="1">
      <c r="A10911" s="2"/>
      <c r="B10911" s="2"/>
      <c r="C10911" s="2"/>
      <c r="G10911" s="13"/>
      <c r="I10911" s="13"/>
      <c r="J10911" s="13"/>
      <c r="K10911" s="13"/>
      <c r="M10911" s="13"/>
      <c r="N10911" s="13"/>
    </row>
    <row r="10912" spans="1:14" ht="15.75" customHeight="1">
      <c r="A10912" s="2"/>
      <c r="B10912" s="2"/>
      <c r="C10912" s="2"/>
      <c r="G10912" s="13"/>
      <c r="I10912" s="13"/>
      <c r="J10912" s="13"/>
      <c r="K10912" s="13"/>
      <c r="M10912" s="13"/>
      <c r="N10912" s="13"/>
    </row>
    <row r="10913" spans="1:14" ht="15.75" customHeight="1">
      <c r="A10913" s="2"/>
      <c r="B10913" s="2"/>
      <c r="C10913" s="2"/>
      <c r="G10913" s="13"/>
      <c r="I10913" s="13"/>
      <c r="J10913" s="13"/>
      <c r="K10913" s="13"/>
      <c r="M10913" s="13"/>
      <c r="N10913" s="13"/>
    </row>
    <row r="10914" spans="1:14" ht="15.75" customHeight="1">
      <c r="A10914" s="2"/>
      <c r="B10914" s="2"/>
      <c r="C10914" s="2"/>
      <c r="G10914" s="13"/>
      <c r="I10914" s="13"/>
      <c r="J10914" s="13"/>
      <c r="K10914" s="13"/>
      <c r="M10914" s="13"/>
      <c r="N10914" s="13"/>
    </row>
    <row r="10915" spans="1:14" ht="15.75" customHeight="1">
      <c r="A10915" s="2"/>
      <c r="B10915" s="2"/>
      <c r="C10915" s="2"/>
      <c r="G10915" s="13"/>
      <c r="I10915" s="13"/>
      <c r="J10915" s="13"/>
      <c r="K10915" s="13"/>
      <c r="M10915" s="13"/>
      <c r="N10915" s="13"/>
    </row>
    <row r="10916" spans="1:14" ht="15.75" customHeight="1">
      <c r="A10916" s="2"/>
      <c r="B10916" s="2"/>
      <c r="C10916" s="2"/>
      <c r="G10916" s="13"/>
      <c r="I10916" s="13"/>
      <c r="J10916" s="13"/>
      <c r="K10916" s="13"/>
      <c r="M10916" s="13"/>
      <c r="N10916" s="13"/>
    </row>
    <row r="10917" spans="1:14" ht="15.75" customHeight="1">
      <c r="A10917" s="2"/>
      <c r="B10917" s="2"/>
      <c r="C10917" s="2"/>
      <c r="G10917" s="13"/>
      <c r="I10917" s="13"/>
      <c r="J10917" s="13"/>
      <c r="K10917" s="13"/>
      <c r="M10917" s="13"/>
      <c r="N10917" s="13"/>
    </row>
    <row r="10918" spans="1:14" ht="15.75" customHeight="1">
      <c r="A10918" s="2"/>
      <c r="B10918" s="2"/>
      <c r="C10918" s="2"/>
      <c r="G10918" s="13"/>
      <c r="I10918" s="13"/>
      <c r="J10918" s="13"/>
      <c r="K10918" s="13"/>
      <c r="M10918" s="13"/>
      <c r="N10918" s="13"/>
    </row>
    <row r="10919" spans="1:14" ht="15.75" customHeight="1">
      <c r="A10919" s="2"/>
      <c r="B10919" s="2"/>
      <c r="C10919" s="2"/>
      <c r="G10919" s="13"/>
      <c r="I10919" s="13"/>
      <c r="J10919" s="13"/>
      <c r="K10919" s="13"/>
      <c r="M10919" s="13"/>
      <c r="N10919" s="13"/>
    </row>
    <row r="10920" spans="1:14" ht="15.75" customHeight="1">
      <c r="A10920" s="2"/>
      <c r="B10920" s="2"/>
      <c r="C10920" s="2"/>
      <c r="G10920" s="13"/>
      <c r="I10920" s="13"/>
      <c r="J10920" s="13"/>
      <c r="K10920" s="13"/>
      <c r="M10920" s="13"/>
      <c r="N10920" s="13"/>
    </row>
    <row r="10921" spans="1:14" ht="15.75" customHeight="1">
      <c r="A10921" s="2"/>
      <c r="B10921" s="2"/>
      <c r="C10921" s="2"/>
      <c r="G10921" s="13"/>
      <c r="I10921" s="13"/>
      <c r="J10921" s="13"/>
      <c r="K10921" s="13"/>
      <c r="M10921" s="13"/>
      <c r="N10921" s="13"/>
    </row>
    <row r="10922" spans="1:14" ht="15.75" customHeight="1">
      <c r="A10922" s="2"/>
      <c r="B10922" s="2"/>
      <c r="C10922" s="2"/>
      <c r="G10922" s="13"/>
      <c r="I10922" s="13"/>
      <c r="J10922" s="13"/>
      <c r="K10922" s="13"/>
      <c r="M10922" s="13"/>
      <c r="N10922" s="13"/>
    </row>
    <row r="10923" spans="1:14" ht="15.75" customHeight="1">
      <c r="A10923" s="2"/>
      <c r="B10923" s="2"/>
      <c r="C10923" s="2"/>
      <c r="G10923" s="13"/>
      <c r="I10923" s="13"/>
      <c r="J10923" s="13"/>
      <c r="K10923" s="13"/>
      <c r="M10923" s="13"/>
      <c r="N10923" s="13"/>
    </row>
    <row r="10924" spans="1:14" ht="15.75" customHeight="1">
      <c r="A10924" s="2"/>
      <c r="B10924" s="2"/>
      <c r="C10924" s="2"/>
      <c r="G10924" s="13"/>
      <c r="I10924" s="13"/>
      <c r="J10924" s="13"/>
      <c r="K10924" s="13"/>
      <c r="M10924" s="13"/>
      <c r="N10924" s="13"/>
    </row>
    <row r="10925" spans="1:14" ht="15.75" customHeight="1">
      <c r="A10925" s="2"/>
      <c r="B10925" s="2"/>
      <c r="C10925" s="2"/>
      <c r="G10925" s="13"/>
      <c r="I10925" s="13"/>
      <c r="J10925" s="13"/>
      <c r="K10925" s="13"/>
      <c r="M10925" s="13"/>
      <c r="N10925" s="13"/>
    </row>
    <row r="10926" spans="1:14" ht="15.75" customHeight="1">
      <c r="A10926" s="2"/>
      <c r="B10926" s="2"/>
      <c r="C10926" s="2"/>
      <c r="G10926" s="13"/>
      <c r="I10926" s="13"/>
      <c r="J10926" s="13"/>
      <c r="K10926" s="13"/>
      <c r="M10926" s="13"/>
      <c r="N10926" s="13"/>
    </row>
    <row r="10927" spans="1:14" ht="15.75" customHeight="1">
      <c r="A10927" s="2"/>
      <c r="B10927" s="2"/>
      <c r="C10927" s="2"/>
      <c r="G10927" s="13"/>
      <c r="I10927" s="13"/>
      <c r="J10927" s="13"/>
      <c r="K10927" s="13"/>
      <c r="M10927" s="13"/>
      <c r="N10927" s="13"/>
    </row>
    <row r="10928" spans="1:14" ht="15.75" customHeight="1">
      <c r="A10928" s="2"/>
      <c r="B10928" s="2"/>
      <c r="C10928" s="2"/>
      <c r="G10928" s="13"/>
      <c r="I10928" s="13"/>
      <c r="J10928" s="13"/>
      <c r="K10928" s="13"/>
      <c r="M10928" s="13"/>
      <c r="N10928" s="13"/>
    </row>
    <row r="10929" spans="1:14" ht="15.75" customHeight="1">
      <c r="A10929" s="2"/>
      <c r="B10929" s="2"/>
      <c r="C10929" s="2"/>
      <c r="G10929" s="13"/>
      <c r="I10929" s="13"/>
      <c r="J10929" s="13"/>
      <c r="K10929" s="13"/>
      <c r="M10929" s="13"/>
      <c r="N10929" s="13"/>
    </row>
    <row r="10930" spans="1:14" ht="15.75" customHeight="1">
      <c r="A10930" s="2"/>
      <c r="B10930" s="2"/>
      <c r="C10930" s="2"/>
      <c r="G10930" s="13"/>
      <c r="I10930" s="13"/>
      <c r="J10930" s="13"/>
      <c r="K10930" s="13"/>
      <c r="M10930" s="13"/>
      <c r="N10930" s="13"/>
    </row>
    <row r="10931" spans="1:14" ht="15.75" customHeight="1">
      <c r="A10931" s="2"/>
      <c r="B10931" s="2"/>
      <c r="C10931" s="2"/>
      <c r="G10931" s="13"/>
      <c r="I10931" s="13"/>
      <c r="J10931" s="13"/>
      <c r="K10931" s="13"/>
      <c r="M10931" s="13"/>
      <c r="N10931" s="13"/>
    </row>
    <row r="10932" spans="1:14" ht="15.75" customHeight="1">
      <c r="A10932" s="2"/>
      <c r="B10932" s="2"/>
      <c r="C10932" s="2"/>
      <c r="G10932" s="13"/>
      <c r="I10932" s="13"/>
      <c r="J10932" s="13"/>
      <c r="K10932" s="13"/>
      <c r="M10932" s="13"/>
      <c r="N10932" s="13"/>
    </row>
    <row r="10933" spans="1:14" ht="15.75" customHeight="1">
      <c r="A10933" s="2"/>
      <c r="B10933" s="2"/>
      <c r="C10933" s="2"/>
      <c r="G10933" s="13"/>
      <c r="I10933" s="13"/>
      <c r="J10933" s="13"/>
      <c r="K10933" s="13"/>
      <c r="M10933" s="13"/>
      <c r="N10933" s="13"/>
    </row>
    <row r="10934" spans="1:14" ht="15.75" customHeight="1">
      <c r="A10934" s="2"/>
      <c r="B10934" s="2"/>
      <c r="C10934" s="2"/>
      <c r="G10934" s="13"/>
      <c r="I10934" s="13"/>
      <c r="J10934" s="13"/>
      <c r="K10934" s="13"/>
      <c r="M10934" s="13"/>
      <c r="N10934" s="13"/>
    </row>
    <row r="10935" spans="1:14" ht="15.75" customHeight="1">
      <c r="A10935" s="2"/>
      <c r="B10935" s="2"/>
      <c r="C10935" s="2"/>
      <c r="G10935" s="13"/>
      <c r="I10935" s="13"/>
      <c r="J10935" s="13"/>
      <c r="K10935" s="13"/>
      <c r="M10935" s="13"/>
      <c r="N10935" s="13"/>
    </row>
    <row r="10936" spans="1:14" ht="15.75" customHeight="1">
      <c r="A10936" s="2"/>
      <c r="B10936" s="2"/>
      <c r="C10936" s="2"/>
      <c r="G10936" s="13"/>
      <c r="I10936" s="13"/>
      <c r="J10936" s="13"/>
      <c r="K10936" s="13"/>
      <c r="M10936" s="13"/>
      <c r="N10936" s="13"/>
    </row>
    <row r="10937" spans="1:14" ht="15.75" customHeight="1">
      <c r="A10937" s="2"/>
      <c r="B10937" s="2"/>
      <c r="C10937" s="2"/>
      <c r="G10937" s="13"/>
      <c r="I10937" s="13"/>
      <c r="J10937" s="13"/>
      <c r="K10937" s="13"/>
      <c r="M10937" s="13"/>
      <c r="N10937" s="13"/>
    </row>
    <row r="10938" spans="1:14" ht="15.75" customHeight="1">
      <c r="A10938" s="2"/>
      <c r="B10938" s="2"/>
      <c r="C10938" s="2"/>
      <c r="G10938" s="13"/>
      <c r="I10938" s="13"/>
      <c r="J10938" s="13"/>
      <c r="K10938" s="13"/>
      <c r="M10938" s="13"/>
      <c r="N10938" s="13"/>
    </row>
    <row r="10939" spans="1:14" ht="15.75" customHeight="1">
      <c r="A10939" s="2"/>
      <c r="B10939" s="2"/>
      <c r="C10939" s="2"/>
      <c r="G10939" s="13"/>
      <c r="I10939" s="13"/>
      <c r="J10939" s="13"/>
      <c r="K10939" s="13"/>
      <c r="M10939" s="13"/>
      <c r="N10939" s="13"/>
    </row>
    <row r="10940" spans="1:14" ht="15.75" customHeight="1">
      <c r="A10940" s="2"/>
      <c r="B10940" s="2"/>
      <c r="C10940" s="2"/>
      <c r="G10940" s="13"/>
      <c r="I10940" s="13"/>
      <c r="J10940" s="13"/>
      <c r="K10940" s="13"/>
      <c r="M10940" s="13"/>
      <c r="N10940" s="13"/>
    </row>
    <row r="10941" spans="1:14" ht="15.75" customHeight="1">
      <c r="A10941" s="2"/>
      <c r="B10941" s="2"/>
      <c r="C10941" s="2"/>
      <c r="G10941" s="13"/>
      <c r="I10941" s="13"/>
      <c r="J10941" s="13"/>
      <c r="K10941" s="13"/>
      <c r="M10941" s="13"/>
      <c r="N10941" s="13"/>
    </row>
    <row r="10942" spans="1:14" ht="15.75" customHeight="1">
      <c r="A10942" s="2"/>
      <c r="B10942" s="2"/>
      <c r="C10942" s="2"/>
      <c r="G10942" s="13"/>
      <c r="I10942" s="13"/>
      <c r="J10942" s="13"/>
      <c r="K10942" s="13"/>
      <c r="M10942" s="13"/>
      <c r="N10942" s="13"/>
    </row>
    <row r="10943" spans="1:14" ht="15.75" customHeight="1">
      <c r="A10943" s="2"/>
      <c r="B10943" s="2"/>
      <c r="C10943" s="2"/>
      <c r="G10943" s="13"/>
      <c r="I10943" s="13"/>
      <c r="J10943" s="13"/>
      <c r="K10943" s="13"/>
      <c r="M10943" s="13"/>
      <c r="N10943" s="13"/>
    </row>
    <row r="10944" spans="1:14" ht="15.75" customHeight="1">
      <c r="A10944" s="2"/>
      <c r="B10944" s="2"/>
      <c r="C10944" s="2"/>
      <c r="G10944" s="13"/>
      <c r="I10944" s="13"/>
      <c r="J10944" s="13"/>
      <c r="K10944" s="13"/>
      <c r="M10944" s="13"/>
      <c r="N10944" s="13"/>
    </row>
    <row r="10945" spans="1:14" ht="15.75" customHeight="1">
      <c r="A10945" s="2"/>
      <c r="B10945" s="2"/>
      <c r="C10945" s="2"/>
      <c r="G10945" s="13"/>
      <c r="I10945" s="13"/>
      <c r="J10945" s="13"/>
      <c r="K10945" s="13"/>
      <c r="M10945" s="13"/>
      <c r="N10945" s="13"/>
    </row>
    <row r="10946" spans="1:14" ht="15.75" customHeight="1">
      <c r="A10946" s="2"/>
      <c r="B10946" s="2"/>
      <c r="C10946" s="2"/>
      <c r="G10946" s="13"/>
      <c r="I10946" s="13"/>
      <c r="J10946" s="13"/>
      <c r="K10946" s="13"/>
      <c r="M10946" s="13"/>
      <c r="N10946" s="13"/>
    </row>
    <row r="10947" spans="1:14" ht="15.75" customHeight="1">
      <c r="A10947" s="2"/>
      <c r="B10947" s="2"/>
      <c r="C10947" s="2"/>
      <c r="G10947" s="13"/>
      <c r="I10947" s="13"/>
      <c r="J10947" s="13"/>
      <c r="K10947" s="13"/>
      <c r="M10947" s="13"/>
      <c r="N10947" s="13"/>
    </row>
    <row r="10948" spans="1:14" ht="15.75" customHeight="1">
      <c r="A10948" s="2"/>
      <c r="B10948" s="2"/>
      <c r="C10948" s="2"/>
      <c r="G10948" s="13"/>
      <c r="I10948" s="13"/>
      <c r="J10948" s="13"/>
      <c r="K10948" s="13"/>
      <c r="M10948" s="13"/>
      <c r="N10948" s="13"/>
    </row>
    <row r="10949" spans="1:14" ht="15.75" customHeight="1">
      <c r="A10949" s="2"/>
      <c r="B10949" s="2"/>
      <c r="C10949" s="2"/>
      <c r="G10949" s="13"/>
      <c r="I10949" s="13"/>
      <c r="J10949" s="13"/>
      <c r="K10949" s="13"/>
      <c r="M10949" s="13"/>
      <c r="N10949" s="13"/>
    </row>
    <row r="10950" spans="1:14" ht="15.75" customHeight="1">
      <c r="A10950" s="2"/>
      <c r="B10950" s="2"/>
      <c r="C10950" s="2"/>
      <c r="G10950" s="13"/>
      <c r="I10950" s="13"/>
      <c r="J10950" s="13"/>
      <c r="K10950" s="13"/>
      <c r="M10950" s="13"/>
      <c r="N10950" s="13"/>
    </row>
    <row r="10951" spans="1:14" ht="15.75" customHeight="1">
      <c r="A10951" s="2"/>
      <c r="B10951" s="2"/>
      <c r="C10951" s="2"/>
      <c r="G10951" s="13"/>
      <c r="I10951" s="13"/>
      <c r="J10951" s="13"/>
      <c r="K10951" s="13"/>
      <c r="M10951" s="13"/>
      <c r="N10951" s="13"/>
    </row>
    <row r="10952" spans="1:14" ht="15.75" customHeight="1">
      <c r="A10952" s="2"/>
      <c r="B10952" s="2"/>
      <c r="C10952" s="2"/>
      <c r="G10952" s="13"/>
      <c r="I10952" s="13"/>
      <c r="J10952" s="13"/>
      <c r="K10952" s="13"/>
      <c r="M10952" s="13"/>
      <c r="N10952" s="13"/>
    </row>
    <row r="10953" spans="1:14" ht="15.75" customHeight="1">
      <c r="A10953" s="2"/>
      <c r="B10953" s="2"/>
      <c r="C10953" s="2"/>
      <c r="G10953" s="13"/>
      <c r="I10953" s="13"/>
      <c r="J10953" s="13"/>
      <c r="K10953" s="13"/>
      <c r="M10953" s="13"/>
      <c r="N10953" s="13"/>
    </row>
    <row r="10954" spans="1:14" ht="15.75" customHeight="1">
      <c r="A10954" s="2"/>
      <c r="B10954" s="2"/>
      <c r="C10954" s="2"/>
      <c r="G10954" s="13"/>
      <c r="I10954" s="13"/>
      <c r="J10954" s="13"/>
      <c r="K10954" s="13"/>
      <c r="M10954" s="13"/>
      <c r="N10954" s="13"/>
    </row>
    <row r="10955" spans="1:14" ht="15.75" customHeight="1">
      <c r="A10955" s="2"/>
      <c r="B10955" s="2"/>
      <c r="C10955" s="2"/>
      <c r="G10955" s="13"/>
      <c r="I10955" s="13"/>
      <c r="J10955" s="13"/>
      <c r="K10955" s="13"/>
      <c r="M10955" s="13"/>
      <c r="N10955" s="13"/>
    </row>
    <row r="10956" spans="1:14" ht="15.75" customHeight="1">
      <c r="A10956" s="2"/>
      <c r="B10956" s="2"/>
      <c r="C10956" s="2"/>
      <c r="G10956" s="13"/>
      <c r="I10956" s="13"/>
      <c r="J10956" s="13"/>
      <c r="K10956" s="13"/>
      <c r="M10956" s="13"/>
      <c r="N10956" s="13"/>
    </row>
    <row r="10957" spans="1:14" ht="15.75" customHeight="1">
      <c r="A10957" s="2"/>
      <c r="B10957" s="2"/>
      <c r="C10957" s="2"/>
      <c r="G10957" s="13"/>
      <c r="I10957" s="13"/>
      <c r="J10957" s="13"/>
      <c r="K10957" s="13"/>
      <c r="M10957" s="13"/>
      <c r="N10957" s="13"/>
    </row>
    <row r="10958" spans="1:14" ht="15.75" customHeight="1">
      <c r="A10958" s="2"/>
      <c r="B10958" s="2"/>
      <c r="C10958" s="2"/>
      <c r="G10958" s="13"/>
      <c r="I10958" s="13"/>
      <c r="J10958" s="13"/>
      <c r="K10958" s="13"/>
      <c r="M10958" s="13"/>
      <c r="N10958" s="13"/>
    </row>
    <row r="10959" spans="1:14" ht="15.75" customHeight="1">
      <c r="A10959" s="2"/>
      <c r="B10959" s="2"/>
      <c r="C10959" s="2"/>
      <c r="G10959" s="13"/>
      <c r="I10959" s="13"/>
      <c r="J10959" s="13"/>
      <c r="K10959" s="13"/>
      <c r="M10959" s="13"/>
      <c r="N10959" s="13"/>
    </row>
    <row r="10960" spans="1:14" ht="15.75" customHeight="1">
      <c r="A10960" s="2"/>
      <c r="B10960" s="2"/>
      <c r="C10960" s="2"/>
      <c r="G10960" s="13"/>
      <c r="I10960" s="13"/>
      <c r="J10960" s="13"/>
      <c r="K10960" s="13"/>
      <c r="M10960" s="13"/>
      <c r="N10960" s="13"/>
    </row>
    <row r="10961" spans="1:14" ht="15.75" customHeight="1">
      <c r="A10961" s="2"/>
      <c r="B10961" s="2"/>
      <c r="C10961" s="2"/>
      <c r="G10961" s="13"/>
      <c r="I10961" s="13"/>
      <c r="J10961" s="13"/>
      <c r="K10961" s="13"/>
      <c r="M10961" s="13"/>
      <c r="N10961" s="13"/>
    </row>
    <row r="10962" spans="1:14" ht="15.75" customHeight="1">
      <c r="A10962" s="2"/>
      <c r="B10962" s="2"/>
      <c r="C10962" s="2"/>
      <c r="G10962" s="13"/>
      <c r="I10962" s="13"/>
      <c r="J10962" s="13"/>
      <c r="K10962" s="13"/>
      <c r="M10962" s="13"/>
      <c r="N10962" s="13"/>
    </row>
    <row r="10963" spans="1:14" ht="15.75" customHeight="1">
      <c r="A10963" s="2"/>
      <c r="B10963" s="2"/>
      <c r="C10963" s="2"/>
      <c r="G10963" s="13"/>
      <c r="I10963" s="13"/>
      <c r="J10963" s="13"/>
      <c r="K10963" s="13"/>
      <c r="M10963" s="13"/>
      <c r="N10963" s="13"/>
    </row>
    <row r="10964" spans="1:14" ht="15.75" customHeight="1">
      <c r="A10964" s="2"/>
      <c r="B10964" s="2"/>
      <c r="C10964" s="2"/>
      <c r="G10964" s="13"/>
      <c r="I10964" s="13"/>
      <c r="J10964" s="13"/>
      <c r="K10964" s="13"/>
      <c r="M10964" s="13"/>
      <c r="N10964" s="13"/>
    </row>
    <row r="10965" spans="1:14" ht="15.75" customHeight="1">
      <c r="A10965" s="2"/>
      <c r="B10965" s="2"/>
      <c r="C10965" s="2"/>
      <c r="G10965" s="13"/>
      <c r="I10965" s="13"/>
      <c r="J10965" s="13"/>
      <c r="K10965" s="13"/>
      <c r="M10965" s="13"/>
      <c r="N10965" s="13"/>
    </row>
    <row r="10966" spans="1:14" ht="15.75" customHeight="1">
      <c r="A10966" s="2"/>
      <c r="B10966" s="2"/>
      <c r="C10966" s="2"/>
      <c r="G10966" s="13"/>
      <c r="I10966" s="13"/>
      <c r="J10966" s="13"/>
      <c r="K10966" s="13"/>
      <c r="M10966" s="13"/>
      <c r="N10966" s="13"/>
    </row>
    <row r="10967" spans="1:14" ht="15.75" customHeight="1">
      <c r="A10967" s="2"/>
      <c r="B10967" s="2"/>
      <c r="C10967" s="2"/>
      <c r="G10967" s="13"/>
      <c r="I10967" s="13"/>
      <c r="J10967" s="13"/>
      <c r="K10967" s="13"/>
      <c r="M10967" s="13"/>
      <c r="N10967" s="13"/>
    </row>
    <row r="10968" spans="1:14" ht="15.75" customHeight="1">
      <c r="A10968" s="2"/>
      <c r="B10968" s="2"/>
      <c r="C10968" s="2"/>
      <c r="G10968" s="13"/>
      <c r="I10968" s="13"/>
      <c r="J10968" s="13"/>
      <c r="K10968" s="13"/>
      <c r="M10968" s="13"/>
      <c r="N10968" s="13"/>
    </row>
    <row r="10969" spans="1:14" ht="15.75" customHeight="1">
      <c r="A10969" s="2"/>
      <c r="B10969" s="2"/>
      <c r="C10969" s="2"/>
      <c r="G10969" s="13"/>
      <c r="I10969" s="13"/>
      <c r="J10969" s="13"/>
      <c r="K10969" s="13"/>
      <c r="M10969" s="13"/>
      <c r="N10969" s="13"/>
    </row>
    <row r="10970" spans="1:14" ht="15.75" customHeight="1">
      <c r="A10970" s="2"/>
      <c r="B10970" s="2"/>
      <c r="C10970" s="2"/>
      <c r="G10970" s="13"/>
      <c r="I10970" s="13"/>
      <c r="J10970" s="13"/>
      <c r="K10970" s="13"/>
      <c r="M10970" s="13"/>
      <c r="N10970" s="13"/>
    </row>
    <row r="10971" spans="1:14" ht="15.75" customHeight="1">
      <c r="A10971" s="2"/>
      <c r="B10971" s="2"/>
      <c r="C10971" s="2"/>
      <c r="G10971" s="13"/>
      <c r="I10971" s="13"/>
      <c r="J10971" s="13"/>
      <c r="K10971" s="13"/>
      <c r="M10971" s="13"/>
      <c r="N10971" s="13"/>
    </row>
    <row r="10972" spans="1:14" ht="15.75" customHeight="1">
      <c r="A10972" s="2"/>
      <c r="B10972" s="2"/>
      <c r="C10972" s="2"/>
      <c r="G10972" s="13"/>
      <c r="I10972" s="13"/>
      <c r="J10972" s="13"/>
      <c r="K10972" s="13"/>
      <c r="M10972" s="13"/>
      <c r="N10972" s="13"/>
    </row>
    <row r="10973" spans="1:14" ht="15.75" customHeight="1">
      <c r="A10973" s="2"/>
      <c r="B10973" s="2"/>
      <c r="C10973" s="2"/>
      <c r="G10973" s="13"/>
      <c r="I10973" s="13"/>
      <c r="J10973" s="13"/>
      <c r="K10973" s="13"/>
      <c r="M10973" s="13"/>
      <c r="N10973" s="13"/>
    </row>
    <row r="10974" spans="1:14" ht="15.75" customHeight="1">
      <c r="A10974" s="2"/>
      <c r="B10974" s="2"/>
      <c r="C10974" s="2"/>
      <c r="G10974" s="13"/>
      <c r="I10974" s="13"/>
      <c r="J10974" s="13"/>
      <c r="K10974" s="13"/>
      <c r="M10974" s="13"/>
      <c r="N10974" s="13"/>
    </row>
    <row r="10975" spans="1:14" ht="15.75" customHeight="1">
      <c r="A10975" s="2"/>
      <c r="B10975" s="2"/>
      <c r="C10975" s="2"/>
      <c r="G10975" s="13"/>
      <c r="I10975" s="13"/>
      <c r="J10975" s="13"/>
      <c r="K10975" s="13"/>
      <c r="M10975" s="13"/>
      <c r="N10975" s="13"/>
    </row>
    <row r="10976" spans="1:14" ht="15.75" customHeight="1">
      <c r="A10976" s="2"/>
      <c r="B10976" s="2"/>
      <c r="C10976" s="2"/>
      <c r="G10976" s="13"/>
      <c r="I10976" s="13"/>
      <c r="J10976" s="13"/>
      <c r="K10976" s="13"/>
      <c r="M10976" s="13"/>
      <c r="N10976" s="13"/>
    </row>
    <row r="10977" spans="1:14" ht="15.75" customHeight="1">
      <c r="A10977" s="2"/>
      <c r="B10977" s="2"/>
      <c r="C10977" s="2"/>
      <c r="G10977" s="13"/>
      <c r="I10977" s="13"/>
      <c r="J10977" s="13"/>
      <c r="K10977" s="13"/>
      <c r="M10977" s="13"/>
      <c r="N10977" s="13"/>
    </row>
    <row r="10978" spans="1:14" ht="15.75" customHeight="1">
      <c r="A10978" s="2"/>
      <c r="B10978" s="2"/>
      <c r="C10978" s="2"/>
      <c r="G10978" s="13"/>
      <c r="I10978" s="13"/>
      <c r="J10978" s="13"/>
      <c r="K10978" s="13"/>
      <c r="M10978" s="13"/>
      <c r="N10978" s="13"/>
    </row>
    <row r="10979" spans="1:14" ht="15.75" customHeight="1">
      <c r="A10979" s="2"/>
      <c r="B10979" s="2"/>
      <c r="C10979" s="2"/>
      <c r="G10979" s="13"/>
      <c r="I10979" s="13"/>
      <c r="J10979" s="13"/>
      <c r="K10979" s="13"/>
      <c r="M10979" s="13"/>
      <c r="N10979" s="13"/>
    </row>
    <row r="10980" spans="1:14" ht="15.75" customHeight="1">
      <c r="A10980" s="2"/>
      <c r="B10980" s="2"/>
      <c r="C10980" s="2"/>
      <c r="G10980" s="13"/>
      <c r="I10980" s="13"/>
      <c r="J10980" s="13"/>
      <c r="K10980" s="13"/>
      <c r="M10980" s="13"/>
      <c r="N10980" s="13"/>
    </row>
    <row r="10981" spans="1:14" ht="15.75" customHeight="1">
      <c r="A10981" s="2"/>
      <c r="B10981" s="2"/>
      <c r="C10981" s="2"/>
      <c r="G10981" s="13"/>
      <c r="I10981" s="13"/>
      <c r="J10981" s="13"/>
      <c r="K10981" s="13"/>
      <c r="M10981" s="13"/>
      <c r="N10981" s="13"/>
    </row>
    <row r="10982" spans="1:14" ht="15.75" customHeight="1">
      <c r="A10982" s="2"/>
      <c r="B10982" s="2"/>
      <c r="C10982" s="2"/>
      <c r="G10982" s="13"/>
      <c r="I10982" s="13"/>
      <c r="J10982" s="13"/>
      <c r="K10982" s="13"/>
      <c r="M10982" s="13"/>
      <c r="N10982" s="13"/>
    </row>
    <row r="10983" spans="1:14" ht="15.75" customHeight="1">
      <c r="A10983" s="2"/>
      <c r="B10983" s="2"/>
      <c r="C10983" s="2"/>
      <c r="G10983" s="13"/>
      <c r="I10983" s="13"/>
      <c r="J10983" s="13"/>
      <c r="K10983" s="13"/>
      <c r="M10983" s="13"/>
      <c r="N10983" s="13"/>
    </row>
    <row r="10984" spans="1:14" ht="15.75" customHeight="1">
      <c r="A10984" s="2"/>
      <c r="B10984" s="2"/>
      <c r="C10984" s="2"/>
      <c r="G10984" s="13"/>
      <c r="I10984" s="13"/>
      <c r="J10984" s="13"/>
      <c r="K10984" s="13"/>
      <c r="M10984" s="13"/>
      <c r="N10984" s="13"/>
    </row>
    <row r="10985" spans="1:14" ht="15.75" customHeight="1">
      <c r="A10985" s="2"/>
      <c r="B10985" s="2"/>
      <c r="C10985" s="2"/>
      <c r="G10985" s="13"/>
      <c r="I10985" s="13"/>
      <c r="J10985" s="13"/>
      <c r="K10985" s="13"/>
      <c r="M10985" s="13"/>
      <c r="N10985" s="13"/>
    </row>
    <row r="10986" spans="1:14" ht="15.75" customHeight="1">
      <c r="A10986" s="2"/>
      <c r="B10986" s="2"/>
      <c r="C10986" s="2"/>
      <c r="G10986" s="13"/>
      <c r="I10986" s="13"/>
      <c r="J10986" s="13"/>
      <c r="K10986" s="13"/>
      <c r="M10986" s="13"/>
      <c r="N10986" s="13"/>
    </row>
    <row r="10987" spans="1:14" ht="15.75" customHeight="1">
      <c r="A10987" s="2"/>
      <c r="B10987" s="2"/>
      <c r="C10987" s="2"/>
      <c r="G10987" s="13"/>
      <c r="I10987" s="13"/>
      <c r="J10987" s="13"/>
      <c r="K10987" s="13"/>
      <c r="M10987" s="13"/>
      <c r="N10987" s="13"/>
    </row>
    <row r="10988" spans="1:14" ht="15.75" customHeight="1">
      <c r="A10988" s="2"/>
      <c r="B10988" s="2"/>
      <c r="C10988" s="2"/>
      <c r="G10988" s="13"/>
      <c r="I10988" s="13"/>
      <c r="J10988" s="13"/>
      <c r="K10988" s="13"/>
      <c r="M10988" s="13"/>
      <c r="N10988" s="13"/>
    </row>
    <row r="10989" spans="1:14" ht="15.75" customHeight="1">
      <c r="A10989" s="2"/>
      <c r="B10989" s="2"/>
      <c r="C10989" s="2"/>
      <c r="G10989" s="13"/>
      <c r="I10989" s="13"/>
      <c r="J10989" s="13"/>
      <c r="K10989" s="13"/>
      <c r="M10989" s="13"/>
      <c r="N10989" s="13"/>
    </row>
    <row r="10990" spans="1:14" ht="15.75" customHeight="1">
      <c r="A10990" s="2"/>
      <c r="B10990" s="2"/>
      <c r="C10990" s="2"/>
      <c r="G10990" s="13"/>
      <c r="I10990" s="13"/>
      <c r="J10990" s="13"/>
      <c r="K10990" s="13"/>
      <c r="M10990" s="13"/>
      <c r="N10990" s="13"/>
    </row>
    <row r="10991" spans="1:14" ht="15.75" customHeight="1">
      <c r="A10991" s="2"/>
      <c r="B10991" s="2"/>
      <c r="C10991" s="2"/>
      <c r="G10991" s="13"/>
      <c r="I10991" s="13"/>
      <c r="J10991" s="13"/>
      <c r="K10991" s="13"/>
      <c r="M10991" s="13"/>
      <c r="N10991" s="13"/>
    </row>
    <row r="10992" spans="1:14" ht="15.75" customHeight="1">
      <c r="A10992" s="2"/>
      <c r="B10992" s="2"/>
      <c r="C10992" s="2"/>
      <c r="G10992" s="13"/>
      <c r="I10992" s="13"/>
      <c r="J10992" s="13"/>
      <c r="K10992" s="13"/>
      <c r="M10992" s="13"/>
      <c r="N10992" s="13"/>
    </row>
    <row r="10993" spans="1:14" ht="15.75" customHeight="1">
      <c r="A10993" s="2"/>
      <c r="B10993" s="2"/>
      <c r="C10993" s="2"/>
      <c r="G10993" s="13"/>
      <c r="I10993" s="13"/>
      <c r="J10993" s="13"/>
      <c r="K10993" s="13"/>
      <c r="M10993" s="13"/>
      <c r="N10993" s="13"/>
    </row>
    <row r="10994" spans="1:14" ht="15.75" customHeight="1">
      <c r="A10994" s="2"/>
      <c r="B10994" s="2"/>
      <c r="C10994" s="2"/>
      <c r="G10994" s="13"/>
      <c r="I10994" s="13"/>
      <c r="J10994" s="13"/>
      <c r="K10994" s="13"/>
      <c r="M10994" s="13"/>
      <c r="N10994" s="13"/>
    </row>
    <row r="10995" spans="1:14" ht="15.75" customHeight="1">
      <c r="A10995" s="2"/>
      <c r="B10995" s="2"/>
      <c r="C10995" s="2"/>
      <c r="G10995" s="13"/>
      <c r="I10995" s="13"/>
      <c r="J10995" s="13"/>
      <c r="K10995" s="13"/>
      <c r="M10995" s="13"/>
      <c r="N10995" s="13"/>
    </row>
    <row r="10996" spans="1:14" ht="15.75" customHeight="1">
      <c r="A10996" s="2"/>
      <c r="B10996" s="2"/>
      <c r="C10996" s="2"/>
      <c r="G10996" s="13"/>
      <c r="I10996" s="13"/>
      <c r="J10996" s="13"/>
      <c r="K10996" s="13"/>
      <c r="M10996" s="13"/>
      <c r="N10996" s="13"/>
    </row>
    <row r="10997" spans="1:14" ht="15.75" customHeight="1">
      <c r="A10997" s="2"/>
      <c r="B10997" s="2"/>
      <c r="C10997" s="2"/>
      <c r="G10997" s="13"/>
      <c r="I10997" s="13"/>
      <c r="J10997" s="13"/>
      <c r="K10997" s="13"/>
      <c r="M10997" s="13"/>
      <c r="N10997" s="13"/>
    </row>
    <row r="10998" spans="1:14" ht="15.75" customHeight="1">
      <c r="A10998" s="2"/>
      <c r="B10998" s="2"/>
      <c r="C10998" s="2"/>
      <c r="G10998" s="13"/>
      <c r="I10998" s="13"/>
      <c r="J10998" s="13"/>
      <c r="K10998" s="13"/>
      <c r="M10998" s="13"/>
      <c r="N10998" s="13"/>
    </row>
    <row r="10999" spans="1:14" ht="15.75" customHeight="1">
      <c r="A10999" s="2"/>
      <c r="B10999" s="2"/>
      <c r="C10999" s="2"/>
      <c r="G10999" s="13"/>
      <c r="I10999" s="13"/>
      <c r="J10999" s="13"/>
      <c r="K10999" s="13"/>
      <c r="M10999" s="13"/>
      <c r="N10999" s="13"/>
    </row>
    <row r="11000" spans="1:14" ht="15.75" customHeight="1">
      <c r="A11000" s="2"/>
      <c r="B11000" s="2"/>
      <c r="C11000" s="2"/>
      <c r="G11000" s="13"/>
      <c r="I11000" s="13"/>
      <c r="J11000" s="13"/>
      <c r="K11000" s="13"/>
      <c r="M11000" s="13"/>
      <c r="N11000" s="13"/>
    </row>
    <row r="11001" spans="1:14" ht="15.75" customHeight="1">
      <c r="A11001" s="2"/>
      <c r="B11001" s="2"/>
      <c r="C11001" s="2"/>
      <c r="G11001" s="13"/>
      <c r="I11001" s="13"/>
      <c r="J11001" s="13"/>
      <c r="K11001" s="13"/>
      <c r="M11001" s="13"/>
      <c r="N11001" s="13"/>
    </row>
    <row r="11002" spans="1:14" ht="15.75" customHeight="1">
      <c r="A11002" s="2"/>
      <c r="B11002" s="2"/>
      <c r="C11002" s="2"/>
      <c r="G11002" s="13"/>
      <c r="I11002" s="13"/>
      <c r="J11002" s="13"/>
      <c r="K11002" s="13"/>
      <c r="M11002" s="13"/>
      <c r="N11002" s="13"/>
    </row>
    <row r="11003" spans="1:14" ht="15.75" customHeight="1">
      <c r="A11003" s="2"/>
      <c r="B11003" s="2"/>
      <c r="C11003" s="2"/>
      <c r="G11003" s="13"/>
      <c r="I11003" s="13"/>
      <c r="J11003" s="13"/>
      <c r="K11003" s="13"/>
      <c r="M11003" s="13"/>
      <c r="N11003" s="13"/>
    </row>
    <row r="11004" spans="1:14" ht="15.75" customHeight="1">
      <c r="A11004" s="2"/>
      <c r="B11004" s="2"/>
      <c r="C11004" s="2"/>
      <c r="G11004" s="13"/>
      <c r="I11004" s="13"/>
      <c r="J11004" s="13"/>
      <c r="K11004" s="13"/>
      <c r="M11004" s="13"/>
      <c r="N11004" s="13"/>
    </row>
    <row r="11005" spans="1:14" ht="15.75" customHeight="1">
      <c r="A11005" s="2"/>
      <c r="B11005" s="2"/>
      <c r="C11005" s="2"/>
      <c r="G11005" s="13"/>
      <c r="I11005" s="13"/>
      <c r="J11005" s="13"/>
      <c r="K11005" s="13"/>
      <c r="M11005" s="13"/>
      <c r="N11005" s="13"/>
    </row>
    <row r="11006" spans="1:14" ht="15.75" customHeight="1">
      <c r="A11006" s="2"/>
      <c r="B11006" s="2"/>
      <c r="C11006" s="2"/>
      <c r="G11006" s="13"/>
      <c r="I11006" s="13"/>
      <c r="J11006" s="13"/>
      <c r="K11006" s="13"/>
      <c r="M11006" s="13"/>
      <c r="N11006" s="13"/>
    </row>
    <row r="11007" spans="1:14" ht="15.75" customHeight="1">
      <c r="A11007" s="2"/>
      <c r="B11007" s="2"/>
      <c r="C11007" s="2"/>
      <c r="G11007" s="13"/>
      <c r="I11007" s="13"/>
      <c r="J11007" s="13"/>
      <c r="K11007" s="13"/>
      <c r="M11007" s="13"/>
      <c r="N11007" s="13"/>
    </row>
    <row r="11008" spans="1:14" ht="15.75" customHeight="1">
      <c r="A11008" s="2"/>
      <c r="B11008" s="2"/>
      <c r="C11008" s="2"/>
      <c r="G11008" s="13"/>
      <c r="I11008" s="13"/>
      <c r="J11008" s="13"/>
      <c r="K11008" s="13"/>
      <c r="M11008" s="13"/>
      <c r="N11008" s="13"/>
    </row>
    <row r="11009" spans="1:14" ht="15.75" customHeight="1">
      <c r="A11009" s="2"/>
      <c r="B11009" s="2"/>
      <c r="C11009" s="2"/>
      <c r="G11009" s="13"/>
      <c r="I11009" s="13"/>
      <c r="J11009" s="13"/>
      <c r="K11009" s="13"/>
      <c r="M11009" s="13"/>
      <c r="N11009" s="13"/>
    </row>
    <row r="11010" spans="1:14" ht="15.75" customHeight="1">
      <c r="A11010" s="2"/>
      <c r="B11010" s="2"/>
      <c r="C11010" s="2"/>
      <c r="G11010" s="13"/>
      <c r="I11010" s="13"/>
      <c r="J11010" s="13"/>
      <c r="K11010" s="13"/>
      <c r="M11010" s="13"/>
      <c r="N11010" s="13"/>
    </row>
    <row r="11011" spans="1:14" ht="15.75" customHeight="1">
      <c r="A11011" s="2"/>
      <c r="B11011" s="2"/>
      <c r="C11011" s="2"/>
      <c r="G11011" s="13"/>
      <c r="I11011" s="13"/>
      <c r="J11011" s="13"/>
      <c r="K11011" s="13"/>
      <c r="M11011" s="13"/>
      <c r="N11011" s="13"/>
    </row>
    <row r="11012" spans="1:14" ht="15.75" customHeight="1">
      <c r="A11012" s="2"/>
      <c r="B11012" s="2"/>
      <c r="C11012" s="2"/>
      <c r="G11012" s="13"/>
      <c r="I11012" s="13"/>
      <c r="J11012" s="13"/>
      <c r="K11012" s="13"/>
      <c r="M11012" s="13"/>
      <c r="N11012" s="13"/>
    </row>
    <row r="11013" spans="1:14" ht="15.75" customHeight="1">
      <c r="A11013" s="2"/>
      <c r="B11013" s="2"/>
      <c r="C11013" s="2"/>
      <c r="G11013" s="13"/>
      <c r="I11013" s="13"/>
      <c r="J11013" s="13"/>
      <c r="K11013" s="13"/>
      <c r="M11013" s="13"/>
      <c r="N11013" s="13"/>
    </row>
    <row r="11014" spans="1:14" ht="15.75" customHeight="1">
      <c r="A11014" s="2"/>
      <c r="B11014" s="2"/>
      <c r="C11014" s="2"/>
      <c r="G11014" s="13"/>
      <c r="I11014" s="13"/>
      <c r="J11014" s="13"/>
      <c r="K11014" s="13"/>
      <c r="M11014" s="13"/>
      <c r="N11014" s="13"/>
    </row>
    <row r="11015" spans="1:14" ht="15.75" customHeight="1">
      <c r="A11015" s="2"/>
      <c r="B11015" s="2"/>
      <c r="C11015" s="2"/>
      <c r="G11015" s="13"/>
      <c r="I11015" s="13"/>
      <c r="J11015" s="13"/>
      <c r="K11015" s="13"/>
      <c r="M11015" s="13"/>
      <c r="N11015" s="13"/>
    </row>
    <row r="11016" spans="1:14" ht="15.75" customHeight="1">
      <c r="A11016" s="2"/>
      <c r="B11016" s="2"/>
      <c r="C11016" s="2"/>
      <c r="G11016" s="13"/>
      <c r="I11016" s="13"/>
      <c r="J11016" s="13"/>
      <c r="K11016" s="13"/>
      <c r="M11016" s="13"/>
      <c r="N11016" s="13"/>
    </row>
    <row r="11017" spans="1:14" ht="15.75" customHeight="1">
      <c r="A11017" s="2"/>
      <c r="B11017" s="2"/>
      <c r="C11017" s="2"/>
      <c r="G11017" s="13"/>
      <c r="I11017" s="13"/>
      <c r="J11017" s="13"/>
      <c r="K11017" s="13"/>
      <c r="M11017" s="13"/>
      <c r="N11017" s="13"/>
    </row>
    <row r="11018" spans="1:14" ht="15.75" customHeight="1">
      <c r="A11018" s="2"/>
      <c r="B11018" s="2"/>
      <c r="C11018" s="2"/>
      <c r="G11018" s="13"/>
      <c r="I11018" s="13"/>
      <c r="J11018" s="13"/>
      <c r="K11018" s="13"/>
      <c r="M11018" s="13"/>
      <c r="N11018" s="13"/>
    </row>
    <row r="11019" spans="1:14" ht="15.75" customHeight="1">
      <c r="A11019" s="2"/>
      <c r="B11019" s="2"/>
      <c r="C11019" s="2"/>
      <c r="G11019" s="13"/>
      <c r="I11019" s="13"/>
      <c r="J11019" s="13"/>
      <c r="K11019" s="13"/>
      <c r="M11019" s="13"/>
      <c r="N11019" s="13"/>
    </row>
    <row r="11020" spans="1:14" ht="15.75" customHeight="1">
      <c r="A11020" s="2"/>
      <c r="B11020" s="2"/>
      <c r="C11020" s="2"/>
      <c r="G11020" s="13"/>
      <c r="I11020" s="13"/>
      <c r="J11020" s="13"/>
      <c r="K11020" s="13"/>
      <c r="M11020" s="13"/>
      <c r="N11020" s="13"/>
    </row>
    <row r="11021" spans="1:14" ht="15.75" customHeight="1">
      <c r="A11021" s="2"/>
      <c r="B11021" s="2"/>
      <c r="C11021" s="2"/>
      <c r="G11021" s="13"/>
      <c r="I11021" s="13"/>
      <c r="J11021" s="13"/>
      <c r="K11021" s="13"/>
      <c r="M11021" s="13"/>
      <c r="N11021" s="13"/>
    </row>
    <row r="11022" spans="1:14" ht="15.75" customHeight="1">
      <c r="A11022" s="2"/>
      <c r="B11022" s="2"/>
      <c r="C11022" s="2"/>
      <c r="G11022" s="13"/>
      <c r="I11022" s="13"/>
      <c r="J11022" s="13"/>
      <c r="K11022" s="13"/>
      <c r="M11022" s="13"/>
      <c r="N11022" s="13"/>
    </row>
    <row r="11023" spans="1:14" ht="15.75" customHeight="1">
      <c r="A11023" s="2"/>
      <c r="B11023" s="2"/>
      <c r="C11023" s="2"/>
      <c r="G11023" s="13"/>
      <c r="I11023" s="13"/>
      <c r="J11023" s="13"/>
      <c r="K11023" s="13"/>
      <c r="M11023" s="13"/>
      <c r="N11023" s="13"/>
    </row>
    <row r="11024" spans="1:14" ht="15.75" customHeight="1">
      <c r="A11024" s="2"/>
      <c r="B11024" s="2"/>
      <c r="C11024" s="2"/>
      <c r="G11024" s="13"/>
      <c r="I11024" s="13"/>
      <c r="J11024" s="13"/>
      <c r="K11024" s="13"/>
      <c r="M11024" s="13"/>
      <c r="N11024" s="13"/>
    </row>
    <row r="11025" spans="1:14" ht="15.75" customHeight="1">
      <c r="A11025" s="2"/>
      <c r="B11025" s="2"/>
      <c r="C11025" s="2"/>
      <c r="G11025" s="13"/>
      <c r="I11025" s="13"/>
      <c r="J11025" s="13"/>
      <c r="K11025" s="13"/>
      <c r="M11025" s="13"/>
      <c r="N11025" s="13"/>
    </row>
    <row r="11026" spans="1:14" ht="15.75" customHeight="1">
      <c r="A11026" s="2"/>
      <c r="B11026" s="2"/>
      <c r="C11026" s="2"/>
      <c r="G11026" s="13"/>
      <c r="I11026" s="13"/>
      <c r="J11026" s="13"/>
      <c r="K11026" s="13"/>
      <c r="M11026" s="13"/>
      <c r="N11026" s="13"/>
    </row>
    <row r="11027" spans="1:14" ht="15.75" customHeight="1">
      <c r="A11027" s="2"/>
      <c r="B11027" s="2"/>
      <c r="C11027" s="2"/>
      <c r="G11027" s="13"/>
      <c r="I11027" s="13"/>
      <c r="J11027" s="13"/>
      <c r="K11027" s="13"/>
      <c r="M11027" s="13"/>
      <c r="N11027" s="13"/>
    </row>
    <row r="11028" spans="1:14" ht="15.75" customHeight="1">
      <c r="A11028" s="2"/>
      <c r="B11028" s="2"/>
      <c r="C11028" s="2"/>
      <c r="G11028" s="13"/>
      <c r="I11028" s="13"/>
      <c r="J11028" s="13"/>
      <c r="K11028" s="13"/>
      <c r="M11028" s="13"/>
      <c r="N11028" s="13"/>
    </row>
    <row r="11029" spans="1:14" ht="15.75" customHeight="1">
      <c r="A11029" s="2"/>
      <c r="B11029" s="2"/>
      <c r="C11029" s="2"/>
      <c r="G11029" s="13"/>
      <c r="I11029" s="13"/>
      <c r="J11029" s="13"/>
      <c r="K11029" s="13"/>
      <c r="M11029" s="13"/>
      <c r="N11029" s="13"/>
    </row>
    <row r="11030" spans="1:14" ht="15.75" customHeight="1">
      <c r="A11030" s="2"/>
      <c r="B11030" s="2"/>
      <c r="C11030" s="2"/>
      <c r="G11030" s="13"/>
      <c r="I11030" s="13"/>
      <c r="J11030" s="13"/>
      <c r="K11030" s="13"/>
      <c r="M11030" s="13"/>
      <c r="N11030" s="13"/>
    </row>
    <row r="11031" spans="1:14" ht="15.75" customHeight="1">
      <c r="A11031" s="2"/>
      <c r="B11031" s="2"/>
      <c r="C11031" s="2"/>
      <c r="G11031" s="13"/>
      <c r="I11031" s="13"/>
      <c r="J11031" s="13"/>
      <c r="K11031" s="13"/>
      <c r="M11031" s="13"/>
      <c r="N11031" s="13"/>
    </row>
    <row r="11032" spans="1:14" ht="15.75" customHeight="1">
      <c r="A11032" s="2"/>
      <c r="B11032" s="2"/>
      <c r="C11032" s="2"/>
      <c r="G11032" s="13"/>
      <c r="I11032" s="13"/>
      <c r="J11032" s="13"/>
      <c r="K11032" s="13"/>
      <c r="M11032" s="13"/>
      <c r="N11032" s="13"/>
    </row>
    <row r="11033" spans="1:14" ht="15.75" customHeight="1">
      <c r="A11033" s="2"/>
      <c r="B11033" s="2"/>
      <c r="C11033" s="2"/>
      <c r="G11033" s="13"/>
      <c r="I11033" s="13"/>
      <c r="J11033" s="13"/>
      <c r="K11033" s="13"/>
      <c r="M11033" s="13"/>
      <c r="N11033" s="13"/>
    </row>
    <row r="11034" spans="1:14" ht="15.75" customHeight="1">
      <c r="A11034" s="2"/>
      <c r="B11034" s="2"/>
      <c r="C11034" s="2"/>
      <c r="G11034" s="13"/>
      <c r="I11034" s="13"/>
      <c r="J11034" s="13"/>
      <c r="K11034" s="13"/>
      <c r="M11034" s="13"/>
      <c r="N11034" s="13"/>
    </row>
    <row r="11035" spans="1:14" ht="15.75" customHeight="1">
      <c r="A11035" s="2"/>
      <c r="B11035" s="2"/>
      <c r="C11035" s="2"/>
      <c r="G11035" s="13"/>
      <c r="I11035" s="13"/>
      <c r="J11035" s="13"/>
      <c r="K11035" s="13"/>
      <c r="M11035" s="13"/>
      <c r="N11035" s="13"/>
    </row>
    <row r="11036" spans="1:14" ht="15.75" customHeight="1">
      <c r="A11036" s="2"/>
      <c r="B11036" s="2"/>
      <c r="C11036" s="2"/>
      <c r="G11036" s="13"/>
      <c r="I11036" s="13"/>
      <c r="J11036" s="13"/>
      <c r="K11036" s="13"/>
      <c r="M11036" s="13"/>
      <c r="N11036" s="13"/>
    </row>
    <row r="11037" spans="1:14" ht="15.75" customHeight="1">
      <c r="A11037" s="2"/>
      <c r="B11037" s="2"/>
      <c r="C11037" s="2"/>
      <c r="G11037" s="13"/>
      <c r="I11037" s="13"/>
      <c r="J11037" s="13"/>
      <c r="K11037" s="13"/>
      <c r="M11037" s="13"/>
      <c r="N11037" s="13"/>
    </row>
    <row r="11038" spans="1:14" ht="15.75" customHeight="1">
      <c r="A11038" s="2"/>
      <c r="B11038" s="2"/>
      <c r="C11038" s="2"/>
      <c r="G11038" s="13"/>
      <c r="I11038" s="13"/>
      <c r="J11038" s="13"/>
      <c r="K11038" s="13"/>
      <c r="M11038" s="13"/>
      <c r="N11038" s="13"/>
    </row>
    <row r="11039" spans="1:14" ht="15.75" customHeight="1">
      <c r="A11039" s="2"/>
      <c r="B11039" s="2"/>
      <c r="C11039" s="2"/>
      <c r="G11039" s="13"/>
      <c r="I11039" s="13"/>
      <c r="J11039" s="13"/>
      <c r="K11039" s="13"/>
      <c r="M11039" s="13"/>
      <c r="N11039" s="13"/>
    </row>
    <row r="11040" spans="1:14" ht="15.75" customHeight="1">
      <c r="A11040" s="2"/>
      <c r="B11040" s="2"/>
      <c r="C11040" s="2"/>
      <c r="G11040" s="13"/>
      <c r="I11040" s="13"/>
      <c r="J11040" s="13"/>
      <c r="K11040" s="13"/>
      <c r="M11040" s="13"/>
      <c r="N11040" s="13"/>
    </row>
    <row r="11041" spans="1:14" ht="15.75" customHeight="1">
      <c r="A11041" s="2"/>
      <c r="B11041" s="2"/>
      <c r="C11041" s="2"/>
      <c r="G11041" s="13"/>
      <c r="I11041" s="13"/>
      <c r="J11041" s="13"/>
      <c r="K11041" s="13"/>
      <c r="M11041" s="13"/>
      <c r="N11041" s="13"/>
    </row>
    <row r="11042" spans="1:14" ht="15.75" customHeight="1">
      <c r="A11042" s="2"/>
      <c r="B11042" s="2"/>
      <c r="C11042" s="2"/>
      <c r="G11042" s="13"/>
      <c r="I11042" s="13"/>
      <c r="J11042" s="13"/>
      <c r="K11042" s="13"/>
      <c r="M11042" s="13"/>
      <c r="N11042" s="13"/>
    </row>
    <row r="11043" spans="1:14" ht="15.75" customHeight="1">
      <c r="A11043" s="2"/>
      <c r="B11043" s="2"/>
      <c r="C11043" s="2"/>
      <c r="G11043" s="13"/>
      <c r="I11043" s="13"/>
      <c r="J11043" s="13"/>
      <c r="K11043" s="13"/>
      <c r="M11043" s="13"/>
      <c r="N11043" s="13"/>
    </row>
    <row r="11044" spans="1:14" ht="15.75" customHeight="1">
      <c r="A11044" s="2"/>
      <c r="B11044" s="2"/>
      <c r="C11044" s="2"/>
      <c r="G11044" s="13"/>
      <c r="I11044" s="13"/>
      <c r="J11044" s="13"/>
      <c r="K11044" s="13"/>
      <c r="M11044" s="13"/>
      <c r="N11044" s="13"/>
    </row>
    <row r="11045" spans="1:14" ht="15.75" customHeight="1">
      <c r="A11045" s="2"/>
      <c r="B11045" s="2"/>
      <c r="C11045" s="2"/>
      <c r="G11045" s="13"/>
      <c r="I11045" s="13"/>
      <c r="J11045" s="13"/>
      <c r="K11045" s="13"/>
      <c r="M11045" s="13"/>
      <c r="N11045" s="13"/>
    </row>
    <row r="11046" spans="1:14" ht="15.75" customHeight="1">
      <c r="A11046" s="2"/>
      <c r="B11046" s="2"/>
      <c r="C11046" s="2"/>
      <c r="G11046" s="13"/>
      <c r="I11046" s="13"/>
      <c r="J11046" s="13"/>
      <c r="K11046" s="13"/>
      <c r="M11046" s="13"/>
      <c r="N11046" s="13"/>
    </row>
    <row r="11047" spans="1:14" ht="15.75" customHeight="1">
      <c r="A11047" s="2"/>
      <c r="B11047" s="2"/>
      <c r="C11047" s="2"/>
      <c r="G11047" s="13"/>
      <c r="I11047" s="13"/>
      <c r="J11047" s="13"/>
      <c r="K11047" s="13"/>
      <c r="M11047" s="13"/>
      <c r="N11047" s="13"/>
    </row>
    <row r="11048" spans="1:14" ht="15.75" customHeight="1">
      <c r="A11048" s="2"/>
      <c r="B11048" s="2"/>
      <c r="C11048" s="2"/>
      <c r="G11048" s="13"/>
      <c r="I11048" s="13"/>
      <c r="J11048" s="13"/>
      <c r="K11048" s="13"/>
      <c r="M11048" s="13"/>
      <c r="N11048" s="13"/>
    </row>
    <row r="11049" spans="1:14" ht="15.75" customHeight="1">
      <c r="A11049" s="2"/>
      <c r="B11049" s="2"/>
      <c r="C11049" s="2"/>
      <c r="G11049" s="13"/>
      <c r="I11049" s="13"/>
      <c r="J11049" s="13"/>
      <c r="K11049" s="13"/>
      <c r="M11049" s="13"/>
      <c r="N11049" s="13"/>
    </row>
    <row r="11050" spans="1:14" ht="15.75" customHeight="1">
      <c r="A11050" s="2"/>
      <c r="B11050" s="2"/>
      <c r="C11050" s="2"/>
      <c r="G11050" s="13"/>
      <c r="I11050" s="13"/>
      <c r="J11050" s="13"/>
      <c r="K11050" s="13"/>
      <c r="M11050" s="13"/>
      <c r="N11050" s="13"/>
    </row>
    <row r="11051" spans="1:14" ht="15.75" customHeight="1">
      <c r="A11051" s="2"/>
      <c r="B11051" s="2"/>
      <c r="C11051" s="2"/>
      <c r="G11051" s="13"/>
      <c r="I11051" s="13"/>
      <c r="J11051" s="13"/>
      <c r="K11051" s="13"/>
      <c r="M11051" s="13"/>
      <c r="N11051" s="13"/>
    </row>
    <row r="11052" spans="1:14" ht="15.75" customHeight="1">
      <c r="A11052" s="2"/>
      <c r="B11052" s="2"/>
      <c r="C11052" s="2"/>
      <c r="G11052" s="13"/>
      <c r="I11052" s="13"/>
      <c r="J11052" s="13"/>
      <c r="K11052" s="13"/>
      <c r="M11052" s="13"/>
      <c r="N11052" s="13"/>
    </row>
    <row r="11053" spans="1:14" ht="15.75" customHeight="1">
      <c r="A11053" s="2"/>
      <c r="B11053" s="2"/>
      <c r="C11053" s="2"/>
      <c r="G11053" s="13"/>
      <c r="I11053" s="13"/>
      <c r="J11053" s="13"/>
      <c r="K11053" s="13"/>
      <c r="M11053" s="13"/>
      <c r="N11053" s="13"/>
    </row>
    <row r="11054" spans="1:14" ht="15.75" customHeight="1">
      <c r="A11054" s="2"/>
      <c r="B11054" s="2"/>
      <c r="C11054" s="2"/>
      <c r="G11054" s="13"/>
      <c r="I11054" s="13"/>
      <c r="J11054" s="13"/>
      <c r="K11054" s="13"/>
      <c r="M11054" s="13"/>
      <c r="N11054" s="13"/>
    </row>
    <row r="11055" spans="1:14" ht="15.75" customHeight="1">
      <c r="A11055" s="2"/>
      <c r="B11055" s="2"/>
      <c r="C11055" s="2"/>
      <c r="G11055" s="13"/>
      <c r="I11055" s="13"/>
      <c r="J11055" s="13"/>
      <c r="K11055" s="13"/>
      <c r="M11055" s="13"/>
      <c r="N11055" s="13"/>
    </row>
    <row r="11056" spans="1:14" ht="15.75" customHeight="1">
      <c r="A11056" s="2"/>
      <c r="B11056" s="2"/>
      <c r="C11056" s="2"/>
      <c r="G11056" s="13"/>
      <c r="I11056" s="13"/>
      <c r="J11056" s="13"/>
      <c r="K11056" s="13"/>
      <c r="M11056" s="13"/>
      <c r="N11056" s="13"/>
    </row>
    <row r="11057" spans="1:14" ht="15.75" customHeight="1">
      <c r="A11057" s="2"/>
      <c r="B11057" s="2"/>
      <c r="C11057" s="2"/>
      <c r="G11057" s="13"/>
      <c r="I11057" s="13"/>
      <c r="J11057" s="13"/>
      <c r="K11057" s="13"/>
      <c r="M11057" s="13"/>
      <c r="N11057" s="13"/>
    </row>
    <row r="11058" spans="1:14" ht="15.75" customHeight="1">
      <c r="A11058" s="2"/>
      <c r="B11058" s="2"/>
      <c r="C11058" s="2"/>
      <c r="G11058" s="13"/>
      <c r="I11058" s="13"/>
      <c r="J11058" s="13"/>
      <c r="K11058" s="13"/>
      <c r="M11058" s="13"/>
      <c r="N11058" s="13"/>
    </row>
    <row r="11059" spans="1:14" ht="15.75" customHeight="1">
      <c r="A11059" s="2"/>
      <c r="B11059" s="2"/>
      <c r="C11059" s="2"/>
      <c r="G11059" s="13"/>
      <c r="I11059" s="13"/>
      <c r="J11059" s="13"/>
      <c r="K11059" s="13"/>
      <c r="M11059" s="13"/>
      <c r="N11059" s="13"/>
    </row>
    <row r="11060" spans="1:14" ht="15.75" customHeight="1">
      <c r="A11060" s="2"/>
      <c r="B11060" s="2"/>
      <c r="C11060" s="2"/>
      <c r="G11060" s="13"/>
      <c r="I11060" s="13"/>
      <c r="J11060" s="13"/>
      <c r="K11060" s="13"/>
      <c r="M11060" s="13"/>
      <c r="N11060" s="13"/>
    </row>
    <row r="11061" spans="1:14" ht="15.75" customHeight="1">
      <c r="A11061" s="2"/>
      <c r="B11061" s="2"/>
      <c r="C11061" s="2"/>
      <c r="G11061" s="13"/>
      <c r="I11061" s="13"/>
      <c r="J11061" s="13"/>
      <c r="K11061" s="13"/>
      <c r="M11061" s="13"/>
      <c r="N11061" s="13"/>
    </row>
    <row r="11062" spans="1:14" ht="15.75" customHeight="1">
      <c r="A11062" s="2"/>
      <c r="B11062" s="2"/>
      <c r="C11062" s="2"/>
      <c r="G11062" s="13"/>
      <c r="I11062" s="13"/>
      <c r="J11062" s="13"/>
      <c r="K11062" s="13"/>
      <c r="M11062" s="13"/>
      <c r="N11062" s="13"/>
    </row>
    <row r="11063" spans="1:14" ht="15.75" customHeight="1">
      <c r="A11063" s="2"/>
      <c r="B11063" s="2"/>
      <c r="C11063" s="2"/>
      <c r="G11063" s="13"/>
      <c r="I11063" s="13"/>
      <c r="J11063" s="13"/>
      <c r="K11063" s="13"/>
      <c r="M11063" s="13"/>
      <c r="N11063" s="13"/>
    </row>
    <row r="11064" spans="1:14" ht="15.75" customHeight="1">
      <c r="A11064" s="2"/>
      <c r="B11064" s="2"/>
      <c r="C11064" s="2"/>
      <c r="G11064" s="13"/>
      <c r="I11064" s="13"/>
      <c r="J11064" s="13"/>
      <c r="K11064" s="13"/>
      <c r="M11064" s="13"/>
      <c r="N11064" s="13"/>
    </row>
    <row r="11065" spans="1:14" ht="15.75" customHeight="1">
      <c r="A11065" s="2"/>
      <c r="B11065" s="2"/>
      <c r="C11065" s="2"/>
      <c r="G11065" s="13"/>
      <c r="I11065" s="13"/>
      <c r="J11065" s="13"/>
      <c r="K11065" s="13"/>
      <c r="M11065" s="13"/>
      <c r="N11065" s="13"/>
    </row>
    <row r="11066" spans="1:14" ht="15.75" customHeight="1">
      <c r="A11066" s="2"/>
      <c r="B11066" s="2"/>
      <c r="C11066" s="2"/>
      <c r="G11066" s="13"/>
      <c r="I11066" s="13"/>
      <c r="J11066" s="13"/>
      <c r="K11066" s="13"/>
      <c r="M11066" s="13"/>
      <c r="N11066" s="13"/>
    </row>
    <row r="11067" spans="1:14" ht="15.75" customHeight="1">
      <c r="A11067" s="2"/>
      <c r="B11067" s="2"/>
      <c r="C11067" s="2"/>
      <c r="G11067" s="13"/>
      <c r="I11067" s="13"/>
      <c r="J11067" s="13"/>
      <c r="K11067" s="13"/>
      <c r="M11067" s="13"/>
      <c r="N11067" s="13"/>
    </row>
    <row r="11068" spans="1:14" ht="15.75" customHeight="1">
      <c r="A11068" s="2"/>
      <c r="B11068" s="2"/>
      <c r="C11068" s="2"/>
      <c r="G11068" s="13"/>
      <c r="I11068" s="13"/>
      <c r="J11068" s="13"/>
      <c r="K11068" s="13"/>
      <c r="M11068" s="13"/>
      <c r="N11068" s="13"/>
    </row>
    <row r="11069" spans="1:14" ht="15.75" customHeight="1">
      <c r="A11069" s="2"/>
      <c r="B11069" s="2"/>
      <c r="C11069" s="2"/>
      <c r="G11069" s="13"/>
      <c r="I11069" s="13"/>
      <c r="J11069" s="13"/>
      <c r="K11069" s="13"/>
      <c r="M11069" s="13"/>
      <c r="N11069" s="13"/>
    </row>
    <row r="11070" spans="1:14" ht="15.75" customHeight="1">
      <c r="A11070" s="2"/>
      <c r="B11070" s="2"/>
      <c r="C11070" s="2"/>
      <c r="G11070" s="13"/>
      <c r="I11070" s="13"/>
      <c r="J11070" s="13"/>
      <c r="K11070" s="13"/>
      <c r="M11070" s="13"/>
      <c r="N11070" s="13"/>
    </row>
    <row r="11071" spans="1:14" ht="15.75" customHeight="1">
      <c r="A11071" s="2"/>
      <c r="B11071" s="2"/>
      <c r="C11071" s="2"/>
      <c r="G11071" s="13"/>
      <c r="I11071" s="13"/>
      <c r="J11071" s="13"/>
      <c r="K11071" s="13"/>
      <c r="M11071" s="13"/>
      <c r="N11071" s="13"/>
    </row>
    <row r="11072" spans="1:14" ht="15.75" customHeight="1">
      <c r="A11072" s="2"/>
      <c r="B11072" s="2"/>
      <c r="C11072" s="2"/>
      <c r="G11072" s="13"/>
      <c r="I11072" s="13"/>
      <c r="J11072" s="13"/>
      <c r="K11072" s="13"/>
      <c r="M11072" s="13"/>
      <c r="N11072" s="13"/>
    </row>
    <row r="11073" spans="1:14" ht="15.75" customHeight="1">
      <c r="A11073" s="2"/>
      <c r="B11073" s="2"/>
      <c r="C11073" s="2"/>
      <c r="G11073" s="13"/>
      <c r="I11073" s="13"/>
      <c r="J11073" s="13"/>
      <c r="K11073" s="13"/>
      <c r="M11073" s="13"/>
      <c r="N11073" s="13"/>
    </row>
    <row r="11074" spans="1:14" ht="15.75" customHeight="1">
      <c r="A11074" s="2"/>
      <c r="B11074" s="2"/>
      <c r="C11074" s="2"/>
      <c r="G11074" s="13"/>
      <c r="I11074" s="13"/>
      <c r="J11074" s="13"/>
      <c r="K11074" s="13"/>
      <c r="M11074" s="13"/>
      <c r="N11074" s="13"/>
    </row>
    <row r="11075" spans="1:14" ht="15.75" customHeight="1">
      <c r="A11075" s="2"/>
      <c r="B11075" s="2"/>
      <c r="C11075" s="2"/>
      <c r="G11075" s="13"/>
      <c r="I11075" s="13"/>
      <c r="J11075" s="13"/>
      <c r="K11075" s="13"/>
      <c r="M11075" s="13"/>
      <c r="N11075" s="13"/>
    </row>
    <row r="11076" spans="1:14" ht="15.75" customHeight="1">
      <c r="A11076" s="2"/>
      <c r="B11076" s="2"/>
      <c r="C11076" s="2"/>
      <c r="G11076" s="13"/>
      <c r="I11076" s="13"/>
      <c r="J11076" s="13"/>
      <c r="K11076" s="13"/>
      <c r="M11076" s="13"/>
      <c r="N11076" s="13"/>
    </row>
    <row r="11077" spans="1:14" ht="15.75" customHeight="1">
      <c r="A11077" s="2"/>
      <c r="B11077" s="2"/>
      <c r="C11077" s="2"/>
      <c r="G11077" s="13"/>
      <c r="I11077" s="13"/>
      <c r="J11077" s="13"/>
      <c r="K11077" s="13"/>
      <c r="M11077" s="13"/>
      <c r="N11077" s="13"/>
    </row>
    <row r="11078" spans="1:14" ht="15.75" customHeight="1">
      <c r="A11078" s="2"/>
      <c r="B11078" s="2"/>
      <c r="C11078" s="2"/>
      <c r="G11078" s="13"/>
      <c r="I11078" s="13"/>
      <c r="J11078" s="13"/>
      <c r="K11078" s="13"/>
      <c r="M11078" s="13"/>
      <c r="N11078" s="13"/>
    </row>
    <row r="11079" spans="1:14" ht="15.75" customHeight="1">
      <c r="A11079" s="2"/>
      <c r="B11079" s="2"/>
      <c r="C11079" s="2"/>
      <c r="G11079" s="13"/>
      <c r="I11079" s="13"/>
      <c r="J11079" s="13"/>
      <c r="K11079" s="13"/>
      <c r="M11079" s="13"/>
      <c r="N11079" s="13"/>
    </row>
    <row r="11080" spans="1:14" ht="15.75" customHeight="1">
      <c r="A11080" s="2"/>
      <c r="B11080" s="2"/>
      <c r="C11080" s="2"/>
      <c r="G11080" s="13"/>
      <c r="I11080" s="13"/>
      <c r="J11080" s="13"/>
      <c r="K11080" s="13"/>
      <c r="M11080" s="13"/>
      <c r="N11080" s="13"/>
    </row>
    <row r="11081" spans="1:14" ht="15.75" customHeight="1">
      <c r="A11081" s="2"/>
      <c r="B11081" s="2"/>
      <c r="C11081" s="2"/>
      <c r="G11081" s="13"/>
      <c r="I11081" s="13"/>
      <c r="J11081" s="13"/>
      <c r="K11081" s="13"/>
      <c r="M11081" s="13"/>
      <c r="N11081" s="13"/>
    </row>
    <row r="11082" spans="1:14" ht="15.75" customHeight="1">
      <c r="A11082" s="2"/>
      <c r="B11082" s="2"/>
      <c r="C11082" s="2"/>
      <c r="G11082" s="13"/>
      <c r="I11082" s="13"/>
      <c r="J11082" s="13"/>
      <c r="K11082" s="13"/>
      <c r="M11082" s="13"/>
      <c r="N11082" s="13"/>
    </row>
    <row r="11083" spans="1:14" ht="15.75" customHeight="1">
      <c r="A11083" s="2"/>
      <c r="B11083" s="2"/>
      <c r="C11083" s="2"/>
      <c r="G11083" s="13"/>
      <c r="I11083" s="13"/>
      <c r="J11083" s="13"/>
      <c r="K11083" s="13"/>
      <c r="M11083" s="13"/>
      <c r="N11083" s="13"/>
    </row>
    <row r="11084" spans="1:14" ht="15.75" customHeight="1">
      <c r="A11084" s="2"/>
      <c r="B11084" s="2"/>
      <c r="C11084" s="2"/>
      <c r="G11084" s="13"/>
      <c r="I11084" s="13"/>
      <c r="J11084" s="13"/>
      <c r="K11084" s="13"/>
      <c r="M11084" s="13"/>
      <c r="N11084" s="13"/>
    </row>
    <row r="11085" spans="1:14" ht="15.75" customHeight="1">
      <c r="A11085" s="2"/>
      <c r="B11085" s="2"/>
      <c r="C11085" s="2"/>
      <c r="G11085" s="13"/>
      <c r="I11085" s="13"/>
      <c r="J11085" s="13"/>
      <c r="K11085" s="13"/>
      <c r="M11085" s="13"/>
      <c r="N11085" s="13"/>
    </row>
    <row r="11086" spans="1:14" ht="15.75" customHeight="1">
      <c r="A11086" s="2"/>
      <c r="B11086" s="2"/>
      <c r="C11086" s="2"/>
      <c r="G11086" s="13"/>
      <c r="I11086" s="13"/>
      <c r="J11086" s="13"/>
      <c r="K11086" s="13"/>
      <c r="M11086" s="13"/>
      <c r="N11086" s="13"/>
    </row>
    <row r="11087" spans="1:14" ht="15.75" customHeight="1">
      <c r="A11087" s="2"/>
      <c r="B11087" s="2"/>
      <c r="C11087" s="2"/>
      <c r="G11087" s="13"/>
      <c r="I11087" s="13"/>
      <c r="J11087" s="13"/>
      <c r="K11087" s="13"/>
      <c r="M11087" s="13"/>
      <c r="N11087" s="13"/>
    </row>
    <row r="11088" spans="1:14" ht="15.75" customHeight="1">
      <c r="A11088" s="2"/>
      <c r="B11088" s="2"/>
      <c r="C11088" s="2"/>
      <c r="G11088" s="13"/>
      <c r="I11088" s="13"/>
      <c r="J11088" s="13"/>
      <c r="K11088" s="13"/>
      <c r="M11088" s="13"/>
      <c r="N11088" s="13"/>
    </row>
    <row r="11089" spans="1:14" ht="15.75" customHeight="1">
      <c r="A11089" s="2"/>
      <c r="B11089" s="2"/>
      <c r="C11089" s="2"/>
      <c r="G11089" s="13"/>
      <c r="I11089" s="13"/>
      <c r="J11089" s="13"/>
      <c r="K11089" s="13"/>
      <c r="M11089" s="13"/>
      <c r="N11089" s="13"/>
    </row>
    <row r="11090" spans="1:14" ht="15.75" customHeight="1">
      <c r="A11090" s="2"/>
      <c r="B11090" s="2"/>
      <c r="C11090" s="2"/>
      <c r="G11090" s="13"/>
      <c r="I11090" s="13"/>
      <c r="J11090" s="13"/>
      <c r="K11090" s="13"/>
      <c r="M11090" s="13"/>
      <c r="N11090" s="13"/>
    </row>
    <row r="11091" spans="1:14" ht="15.75" customHeight="1">
      <c r="A11091" s="2"/>
      <c r="B11091" s="2"/>
      <c r="C11091" s="2"/>
      <c r="G11091" s="13"/>
      <c r="I11091" s="13"/>
      <c r="J11091" s="13"/>
      <c r="K11091" s="13"/>
      <c r="M11091" s="13"/>
      <c r="N11091" s="13"/>
    </row>
    <row r="11092" spans="1:14" ht="15.75" customHeight="1">
      <c r="A11092" s="2"/>
      <c r="B11092" s="2"/>
      <c r="C11092" s="2"/>
      <c r="G11092" s="13"/>
      <c r="I11092" s="13"/>
      <c r="J11092" s="13"/>
      <c r="K11092" s="13"/>
      <c r="M11092" s="13"/>
      <c r="N11092" s="13"/>
    </row>
    <row r="11093" spans="1:14" ht="15.75" customHeight="1">
      <c r="A11093" s="2"/>
      <c r="B11093" s="2"/>
      <c r="C11093" s="2"/>
      <c r="G11093" s="13"/>
      <c r="I11093" s="13"/>
      <c r="J11093" s="13"/>
      <c r="K11093" s="13"/>
      <c r="M11093" s="13"/>
      <c r="N11093" s="13"/>
    </row>
    <row r="11094" spans="1:14" ht="15.75" customHeight="1">
      <c r="A11094" s="2"/>
      <c r="B11094" s="2"/>
      <c r="C11094" s="2"/>
      <c r="G11094" s="13"/>
      <c r="I11094" s="13"/>
      <c r="J11094" s="13"/>
      <c r="K11094" s="13"/>
      <c r="M11094" s="13"/>
      <c r="N11094" s="13"/>
    </row>
    <row r="11095" spans="1:14" ht="15.75" customHeight="1">
      <c r="A11095" s="2"/>
      <c r="B11095" s="2"/>
      <c r="C11095" s="2"/>
      <c r="G11095" s="13"/>
      <c r="I11095" s="13"/>
      <c r="J11095" s="13"/>
      <c r="K11095" s="13"/>
      <c r="M11095" s="13"/>
      <c r="N11095" s="13"/>
    </row>
    <row r="11096" spans="1:14" ht="15.75" customHeight="1">
      <c r="A11096" s="2"/>
      <c r="B11096" s="2"/>
      <c r="C11096" s="2"/>
      <c r="G11096" s="13"/>
      <c r="I11096" s="13"/>
      <c r="J11096" s="13"/>
      <c r="K11096" s="13"/>
      <c r="M11096" s="13"/>
      <c r="N11096" s="13"/>
    </row>
    <row r="11097" spans="1:14" ht="15.75" customHeight="1">
      <c r="A11097" s="2"/>
      <c r="B11097" s="2"/>
      <c r="C11097" s="2"/>
      <c r="G11097" s="13"/>
      <c r="I11097" s="13"/>
      <c r="J11097" s="13"/>
      <c r="K11097" s="13"/>
      <c r="M11097" s="13"/>
      <c r="N11097" s="13"/>
    </row>
    <row r="11098" spans="1:14" ht="15.75" customHeight="1">
      <c r="A11098" s="2"/>
      <c r="B11098" s="2"/>
      <c r="C11098" s="2"/>
      <c r="G11098" s="13"/>
      <c r="I11098" s="13"/>
      <c r="J11098" s="13"/>
      <c r="K11098" s="13"/>
      <c r="M11098" s="13"/>
      <c r="N11098" s="13"/>
    </row>
    <row r="11099" spans="1:14" ht="15.75" customHeight="1">
      <c r="A11099" s="2"/>
      <c r="B11099" s="2"/>
      <c r="C11099" s="2"/>
      <c r="G11099" s="13"/>
      <c r="I11099" s="13"/>
      <c r="J11099" s="13"/>
      <c r="K11099" s="13"/>
      <c r="M11099" s="13"/>
      <c r="N11099" s="13"/>
    </row>
    <row r="11100" spans="1:14" ht="15.75" customHeight="1">
      <c r="A11100" s="2"/>
      <c r="B11100" s="2"/>
      <c r="C11100" s="2"/>
      <c r="G11100" s="13"/>
      <c r="I11100" s="13"/>
      <c r="J11100" s="13"/>
      <c r="K11100" s="13"/>
      <c r="M11100" s="13"/>
      <c r="N11100" s="13"/>
    </row>
    <row r="11101" spans="1:14" ht="15.75" customHeight="1">
      <c r="A11101" s="2"/>
      <c r="B11101" s="2"/>
      <c r="C11101" s="2"/>
      <c r="G11101" s="13"/>
      <c r="I11101" s="13"/>
      <c r="J11101" s="13"/>
      <c r="K11101" s="13"/>
      <c r="M11101" s="13"/>
      <c r="N11101" s="13"/>
    </row>
    <row r="11102" spans="1:14" ht="15.75" customHeight="1">
      <c r="A11102" s="2"/>
      <c r="B11102" s="2"/>
      <c r="C11102" s="2"/>
      <c r="G11102" s="13"/>
      <c r="I11102" s="13"/>
      <c r="J11102" s="13"/>
      <c r="K11102" s="13"/>
      <c r="M11102" s="13"/>
      <c r="N11102" s="13"/>
    </row>
    <row r="11103" spans="1:14" ht="15.75" customHeight="1">
      <c r="A11103" s="2"/>
      <c r="B11103" s="2"/>
      <c r="C11103" s="2"/>
      <c r="G11103" s="13"/>
      <c r="I11103" s="13"/>
      <c r="J11103" s="13"/>
      <c r="K11103" s="13"/>
      <c r="M11103" s="13"/>
      <c r="N11103" s="13"/>
    </row>
    <row r="11104" spans="1:14" ht="15.75" customHeight="1">
      <c r="A11104" s="2"/>
      <c r="B11104" s="2"/>
      <c r="C11104" s="2"/>
      <c r="G11104" s="13"/>
      <c r="I11104" s="13"/>
      <c r="J11104" s="13"/>
      <c r="K11104" s="13"/>
      <c r="M11104" s="13"/>
      <c r="N11104" s="13"/>
    </row>
    <row r="11105" spans="1:14" ht="15.75" customHeight="1">
      <c r="A11105" s="2"/>
      <c r="B11105" s="2"/>
      <c r="C11105" s="2"/>
      <c r="G11105" s="13"/>
      <c r="I11105" s="13"/>
      <c r="J11105" s="13"/>
      <c r="K11105" s="13"/>
      <c r="M11105" s="13"/>
      <c r="N11105" s="13"/>
    </row>
    <row r="11106" spans="1:14" ht="15.75" customHeight="1">
      <c r="A11106" s="2"/>
      <c r="B11106" s="2"/>
      <c r="C11106" s="2"/>
      <c r="G11106" s="13"/>
      <c r="I11106" s="13"/>
      <c r="J11106" s="13"/>
      <c r="K11106" s="13"/>
      <c r="M11106" s="13"/>
      <c r="N11106" s="13"/>
    </row>
    <row r="11107" spans="1:14" ht="15.75" customHeight="1">
      <c r="A11107" s="2"/>
      <c r="B11107" s="2"/>
      <c r="C11107" s="2"/>
      <c r="G11107" s="13"/>
      <c r="I11107" s="13"/>
      <c r="J11107" s="13"/>
      <c r="K11107" s="13"/>
      <c r="M11107" s="13"/>
      <c r="N11107" s="13"/>
    </row>
    <row r="11108" spans="1:14" ht="15.75" customHeight="1">
      <c r="A11108" s="2"/>
      <c r="B11108" s="2"/>
      <c r="C11108" s="2"/>
      <c r="G11108" s="13"/>
      <c r="I11108" s="13"/>
      <c r="J11108" s="13"/>
      <c r="K11108" s="13"/>
      <c r="M11108" s="13"/>
      <c r="N11108" s="13"/>
    </row>
    <row r="11109" spans="1:14" ht="15.75" customHeight="1">
      <c r="A11109" s="2"/>
      <c r="B11109" s="2"/>
      <c r="C11109" s="2"/>
      <c r="G11109" s="13"/>
      <c r="I11109" s="13"/>
      <c r="J11109" s="13"/>
      <c r="K11109" s="13"/>
      <c r="M11109" s="13"/>
      <c r="N11109" s="13"/>
    </row>
    <row r="11110" spans="1:14" ht="15.75" customHeight="1">
      <c r="A11110" s="2"/>
      <c r="B11110" s="2"/>
      <c r="C11110" s="2"/>
      <c r="G11110" s="13"/>
      <c r="I11110" s="13"/>
      <c r="J11110" s="13"/>
      <c r="K11110" s="13"/>
      <c r="M11110" s="13"/>
      <c r="N11110" s="13"/>
    </row>
    <row r="11111" spans="1:14" ht="15.75" customHeight="1">
      <c r="A11111" s="2"/>
      <c r="B11111" s="2"/>
      <c r="C11111" s="2"/>
      <c r="G11111" s="13"/>
      <c r="I11111" s="13"/>
      <c r="J11111" s="13"/>
      <c r="K11111" s="13"/>
      <c r="M11111" s="13"/>
      <c r="N11111" s="13"/>
    </row>
    <row r="11112" spans="1:14" ht="15.75" customHeight="1">
      <c r="A11112" s="2"/>
      <c r="B11112" s="2"/>
      <c r="C11112" s="2"/>
      <c r="G11112" s="13"/>
      <c r="I11112" s="13"/>
      <c r="J11112" s="13"/>
      <c r="K11112" s="13"/>
      <c r="M11112" s="13"/>
      <c r="N11112" s="13"/>
    </row>
    <row r="11113" spans="1:14" ht="15.75" customHeight="1">
      <c r="A11113" s="2"/>
      <c r="B11113" s="2"/>
      <c r="C11113" s="2"/>
      <c r="G11113" s="13"/>
      <c r="I11113" s="13"/>
      <c r="J11113" s="13"/>
      <c r="K11113" s="13"/>
      <c r="M11113" s="13"/>
      <c r="N11113" s="13"/>
    </row>
    <row r="11114" spans="1:14" ht="15.75" customHeight="1">
      <c r="A11114" s="2"/>
      <c r="B11114" s="2"/>
      <c r="C11114" s="2"/>
      <c r="G11114" s="13"/>
      <c r="I11114" s="13"/>
      <c r="J11114" s="13"/>
      <c r="K11114" s="13"/>
      <c r="M11114" s="13"/>
      <c r="N11114" s="13"/>
    </row>
    <row r="11115" spans="1:14" ht="15.75" customHeight="1">
      <c r="A11115" s="2"/>
      <c r="B11115" s="2"/>
      <c r="C11115" s="2"/>
      <c r="G11115" s="13"/>
      <c r="I11115" s="13"/>
      <c r="J11115" s="13"/>
      <c r="K11115" s="13"/>
      <c r="M11115" s="13"/>
      <c r="N11115" s="13"/>
    </row>
    <row r="11116" spans="1:14" ht="15.75" customHeight="1">
      <c r="A11116" s="2"/>
      <c r="B11116" s="2"/>
      <c r="C11116" s="2"/>
      <c r="G11116" s="13"/>
      <c r="I11116" s="13"/>
      <c r="J11116" s="13"/>
      <c r="K11116" s="13"/>
      <c r="M11116" s="13"/>
      <c r="N11116" s="13"/>
    </row>
    <row r="11117" spans="1:14" ht="15.75" customHeight="1">
      <c r="A11117" s="2"/>
      <c r="B11117" s="2"/>
      <c r="C11117" s="2"/>
      <c r="G11117" s="13"/>
      <c r="I11117" s="13"/>
      <c r="J11117" s="13"/>
      <c r="K11117" s="13"/>
      <c r="M11117" s="13"/>
      <c r="N11117" s="13"/>
    </row>
    <row r="11118" spans="1:14" ht="15.75" customHeight="1">
      <c r="A11118" s="2"/>
      <c r="B11118" s="2"/>
      <c r="C11118" s="2"/>
      <c r="G11118" s="13"/>
      <c r="I11118" s="13"/>
      <c r="J11118" s="13"/>
      <c r="K11118" s="13"/>
      <c r="M11118" s="13"/>
      <c r="N11118" s="13"/>
    </row>
    <row r="11119" spans="1:14" ht="15.75" customHeight="1">
      <c r="A11119" s="2"/>
      <c r="B11119" s="2"/>
      <c r="C11119" s="2"/>
      <c r="G11119" s="13"/>
      <c r="I11119" s="13"/>
      <c r="J11119" s="13"/>
      <c r="K11119" s="13"/>
      <c r="M11119" s="13"/>
      <c r="N11119" s="13"/>
    </row>
    <row r="11120" spans="1:14" ht="15.75" customHeight="1">
      <c r="A11120" s="2"/>
      <c r="B11120" s="2"/>
      <c r="C11120" s="2"/>
      <c r="G11120" s="13"/>
      <c r="I11120" s="13"/>
      <c r="J11120" s="13"/>
      <c r="K11120" s="13"/>
      <c r="M11120" s="13"/>
      <c r="N11120" s="13"/>
    </row>
    <row r="11121" spans="1:14" ht="15.75" customHeight="1">
      <c r="A11121" s="2"/>
      <c r="B11121" s="2"/>
      <c r="C11121" s="2"/>
      <c r="G11121" s="13"/>
      <c r="I11121" s="13"/>
      <c r="J11121" s="13"/>
      <c r="K11121" s="13"/>
      <c r="M11121" s="13"/>
      <c r="N11121" s="13"/>
    </row>
    <row r="11122" spans="1:14" ht="15.75" customHeight="1">
      <c r="A11122" s="2"/>
      <c r="B11122" s="2"/>
      <c r="C11122" s="2"/>
      <c r="G11122" s="13"/>
      <c r="I11122" s="13"/>
      <c r="J11122" s="13"/>
      <c r="K11122" s="13"/>
      <c r="M11122" s="13"/>
      <c r="N11122" s="13"/>
    </row>
    <row r="11123" spans="1:14" ht="15.75" customHeight="1">
      <c r="A11123" s="2"/>
      <c r="B11123" s="2"/>
      <c r="C11123" s="2"/>
      <c r="G11123" s="13"/>
      <c r="I11123" s="13"/>
      <c r="J11123" s="13"/>
      <c r="K11123" s="13"/>
      <c r="M11123" s="13"/>
      <c r="N11123" s="13"/>
    </row>
    <row r="11124" spans="1:14" ht="15.75" customHeight="1">
      <c r="A11124" s="2"/>
      <c r="B11124" s="2"/>
      <c r="C11124" s="2"/>
      <c r="G11124" s="13"/>
      <c r="I11124" s="13"/>
      <c r="J11124" s="13"/>
      <c r="K11124" s="13"/>
      <c r="M11124" s="13"/>
      <c r="N11124" s="13"/>
    </row>
    <row r="11125" spans="1:14" ht="15.75" customHeight="1">
      <c r="A11125" s="2"/>
      <c r="B11125" s="2"/>
      <c r="C11125" s="2"/>
      <c r="G11125" s="13"/>
      <c r="I11125" s="13"/>
      <c r="J11125" s="13"/>
      <c r="K11125" s="13"/>
      <c r="M11125" s="13"/>
      <c r="N11125" s="13"/>
    </row>
    <row r="11126" spans="1:14" ht="15.75" customHeight="1">
      <c r="A11126" s="2"/>
      <c r="B11126" s="2"/>
      <c r="C11126" s="2"/>
      <c r="G11126" s="13"/>
      <c r="I11126" s="13"/>
      <c r="J11126" s="13"/>
      <c r="K11126" s="13"/>
      <c r="M11126" s="13"/>
      <c r="N11126" s="13"/>
    </row>
    <row r="11127" spans="1:14" ht="15.75" customHeight="1">
      <c r="A11127" s="2"/>
      <c r="B11127" s="2"/>
      <c r="C11127" s="2"/>
      <c r="G11127" s="13"/>
      <c r="I11127" s="13"/>
      <c r="J11127" s="13"/>
      <c r="K11127" s="13"/>
      <c r="M11127" s="13"/>
      <c r="N11127" s="13"/>
    </row>
    <row r="11128" spans="1:14" ht="15.75" customHeight="1">
      <c r="A11128" s="2"/>
      <c r="B11128" s="2"/>
      <c r="C11128" s="2"/>
      <c r="G11128" s="13"/>
      <c r="I11128" s="13"/>
      <c r="J11128" s="13"/>
      <c r="K11128" s="13"/>
      <c r="M11128" s="13"/>
      <c r="N11128" s="13"/>
    </row>
    <row r="11129" spans="1:14" ht="15.75" customHeight="1">
      <c r="A11129" s="2"/>
      <c r="B11129" s="2"/>
      <c r="C11129" s="2"/>
      <c r="G11129" s="13"/>
      <c r="I11129" s="13"/>
      <c r="J11129" s="13"/>
      <c r="K11129" s="13"/>
      <c r="M11129" s="13"/>
      <c r="N11129" s="13"/>
    </row>
    <row r="11130" spans="1:14" ht="15.75" customHeight="1">
      <c r="A11130" s="2"/>
      <c r="B11130" s="2"/>
      <c r="C11130" s="2"/>
      <c r="G11130" s="13"/>
      <c r="I11130" s="13"/>
      <c r="J11130" s="13"/>
      <c r="K11130" s="13"/>
      <c r="M11130" s="13"/>
      <c r="N11130" s="13"/>
    </row>
    <row r="11131" spans="1:14" ht="15.75" customHeight="1">
      <c r="A11131" s="2"/>
      <c r="B11131" s="2"/>
      <c r="C11131" s="2"/>
      <c r="G11131" s="13"/>
      <c r="I11131" s="13"/>
      <c r="J11131" s="13"/>
      <c r="K11131" s="13"/>
      <c r="M11131" s="13"/>
      <c r="N11131" s="13"/>
    </row>
    <row r="11132" spans="1:14" ht="15.75" customHeight="1">
      <c r="A11132" s="2"/>
      <c r="B11132" s="2"/>
      <c r="C11132" s="2"/>
      <c r="G11132" s="13"/>
      <c r="I11132" s="13"/>
      <c r="J11132" s="13"/>
      <c r="K11132" s="13"/>
      <c r="M11132" s="13"/>
      <c r="N11132" s="13"/>
    </row>
    <row r="11133" spans="1:14" ht="15.75" customHeight="1">
      <c r="A11133" s="2"/>
      <c r="B11133" s="2"/>
      <c r="C11133" s="2"/>
      <c r="G11133" s="13"/>
      <c r="I11133" s="13"/>
      <c r="J11133" s="13"/>
      <c r="K11133" s="13"/>
      <c r="M11133" s="13"/>
      <c r="N11133" s="13"/>
    </row>
    <row r="11134" spans="1:14" ht="15.75" customHeight="1">
      <c r="A11134" s="2"/>
      <c r="B11134" s="2"/>
      <c r="C11134" s="2"/>
      <c r="G11134" s="13"/>
      <c r="I11134" s="13"/>
      <c r="J11134" s="13"/>
      <c r="K11134" s="13"/>
      <c r="M11134" s="13"/>
      <c r="N11134" s="13"/>
    </row>
    <row r="11135" spans="1:14" ht="15.75" customHeight="1">
      <c r="A11135" s="2"/>
      <c r="B11135" s="2"/>
      <c r="C11135" s="2"/>
      <c r="G11135" s="13"/>
      <c r="I11135" s="13"/>
      <c r="J11135" s="13"/>
      <c r="K11135" s="13"/>
      <c r="M11135" s="13"/>
      <c r="N11135" s="13"/>
    </row>
    <row r="11136" spans="1:14" ht="15.75" customHeight="1">
      <c r="A11136" s="2"/>
      <c r="B11136" s="2"/>
      <c r="C11136" s="2"/>
      <c r="G11136" s="13"/>
      <c r="I11136" s="13"/>
      <c r="J11136" s="13"/>
      <c r="K11136" s="13"/>
      <c r="M11136" s="13"/>
      <c r="N11136" s="13"/>
    </row>
    <row r="11137" spans="1:14" ht="15.75" customHeight="1">
      <c r="A11137" s="2"/>
      <c r="B11137" s="2"/>
      <c r="C11137" s="2"/>
      <c r="G11137" s="13"/>
      <c r="I11137" s="13"/>
      <c r="J11137" s="13"/>
      <c r="K11137" s="13"/>
      <c r="M11137" s="13"/>
      <c r="N11137" s="13"/>
    </row>
    <row r="11138" spans="1:14" ht="15.75" customHeight="1">
      <c r="A11138" s="2"/>
      <c r="B11138" s="2"/>
      <c r="C11138" s="2"/>
      <c r="G11138" s="13"/>
      <c r="I11138" s="13"/>
      <c r="J11138" s="13"/>
      <c r="K11138" s="13"/>
      <c r="M11138" s="13"/>
      <c r="N11138" s="13"/>
    </row>
    <row r="11139" spans="1:14" ht="15.75" customHeight="1">
      <c r="A11139" s="2"/>
      <c r="B11139" s="2"/>
      <c r="C11139" s="2"/>
      <c r="G11139" s="13"/>
      <c r="I11139" s="13"/>
      <c r="J11139" s="13"/>
      <c r="K11139" s="13"/>
      <c r="M11139" s="13"/>
      <c r="N11139" s="13"/>
    </row>
    <row r="11140" spans="1:14" ht="15.75" customHeight="1">
      <c r="A11140" s="2"/>
      <c r="B11140" s="2"/>
      <c r="C11140" s="2"/>
      <c r="G11140" s="13"/>
      <c r="I11140" s="13"/>
      <c r="J11140" s="13"/>
      <c r="K11140" s="13"/>
      <c r="M11140" s="13"/>
      <c r="N11140" s="13"/>
    </row>
    <row r="11141" spans="1:14" ht="15.75" customHeight="1">
      <c r="A11141" s="2"/>
      <c r="B11141" s="2"/>
      <c r="C11141" s="2"/>
      <c r="G11141" s="13"/>
      <c r="I11141" s="13"/>
      <c r="J11141" s="13"/>
      <c r="K11141" s="13"/>
      <c r="M11141" s="13"/>
      <c r="N11141" s="13"/>
    </row>
    <row r="11142" spans="1:14" ht="15.75" customHeight="1">
      <c r="A11142" s="2"/>
      <c r="B11142" s="2"/>
      <c r="C11142" s="2"/>
      <c r="G11142" s="13"/>
      <c r="I11142" s="13"/>
      <c r="J11142" s="13"/>
      <c r="K11142" s="13"/>
      <c r="M11142" s="13"/>
      <c r="N11142" s="13"/>
    </row>
    <row r="11143" spans="1:14" ht="15.75" customHeight="1">
      <c r="A11143" s="2"/>
      <c r="B11143" s="2"/>
      <c r="C11143" s="2"/>
      <c r="G11143" s="13"/>
      <c r="I11143" s="13"/>
      <c r="J11143" s="13"/>
      <c r="K11143" s="13"/>
      <c r="M11143" s="13"/>
      <c r="N11143" s="13"/>
    </row>
    <row r="11144" spans="1:14" ht="15.75" customHeight="1">
      <c r="A11144" s="2"/>
      <c r="B11144" s="2"/>
      <c r="C11144" s="2"/>
      <c r="G11144" s="13"/>
      <c r="I11144" s="13"/>
      <c r="J11144" s="13"/>
      <c r="K11144" s="13"/>
      <c r="M11144" s="13"/>
      <c r="N11144" s="13"/>
    </row>
    <row r="11145" spans="1:14" ht="15.75" customHeight="1">
      <c r="A11145" s="2"/>
      <c r="B11145" s="2"/>
      <c r="C11145" s="2"/>
      <c r="G11145" s="13"/>
      <c r="I11145" s="13"/>
      <c r="J11145" s="13"/>
      <c r="K11145" s="13"/>
      <c r="M11145" s="13"/>
      <c r="N11145" s="13"/>
    </row>
    <row r="11146" spans="1:14" ht="15.75" customHeight="1">
      <c r="A11146" s="2"/>
      <c r="B11146" s="2"/>
      <c r="C11146" s="2"/>
      <c r="G11146" s="13"/>
      <c r="I11146" s="13"/>
      <c r="J11146" s="13"/>
      <c r="K11146" s="13"/>
      <c r="M11146" s="13"/>
      <c r="N11146" s="13"/>
    </row>
    <row r="11147" spans="1:14" ht="15.75" customHeight="1">
      <c r="A11147" s="2"/>
      <c r="B11147" s="2"/>
      <c r="C11147" s="2"/>
      <c r="G11147" s="13"/>
      <c r="I11147" s="13"/>
      <c r="J11147" s="13"/>
      <c r="K11147" s="13"/>
      <c r="M11147" s="13"/>
      <c r="N11147" s="13"/>
    </row>
    <row r="11148" spans="1:14" ht="15.75" customHeight="1">
      <c r="A11148" s="2"/>
      <c r="B11148" s="2"/>
      <c r="C11148" s="2"/>
      <c r="G11148" s="13"/>
      <c r="I11148" s="13"/>
      <c r="J11148" s="13"/>
      <c r="K11148" s="13"/>
      <c r="M11148" s="13"/>
      <c r="N11148" s="13"/>
    </row>
    <row r="11149" spans="1:14" ht="15.75" customHeight="1">
      <c r="A11149" s="2"/>
      <c r="B11149" s="2"/>
      <c r="C11149" s="2"/>
      <c r="G11149" s="13"/>
      <c r="I11149" s="13"/>
      <c r="J11149" s="13"/>
      <c r="K11149" s="13"/>
      <c r="M11149" s="13"/>
      <c r="N11149" s="13"/>
    </row>
    <row r="11150" spans="1:14" ht="15.75" customHeight="1">
      <c r="A11150" s="2"/>
      <c r="B11150" s="2"/>
      <c r="C11150" s="2"/>
      <c r="G11150" s="13"/>
      <c r="I11150" s="13"/>
      <c r="J11150" s="13"/>
      <c r="K11150" s="13"/>
      <c r="M11150" s="13"/>
      <c r="N11150" s="13"/>
    </row>
    <row r="11151" spans="1:14" ht="15.75" customHeight="1">
      <c r="A11151" s="2"/>
      <c r="B11151" s="2"/>
      <c r="C11151" s="2"/>
      <c r="G11151" s="13"/>
      <c r="I11151" s="13"/>
      <c r="J11151" s="13"/>
      <c r="K11151" s="13"/>
      <c r="M11151" s="13"/>
      <c r="N11151" s="13"/>
    </row>
    <row r="11152" spans="1:14" ht="15.75" customHeight="1">
      <c r="A11152" s="2"/>
      <c r="B11152" s="2"/>
      <c r="C11152" s="2"/>
      <c r="G11152" s="13"/>
      <c r="I11152" s="13"/>
      <c r="J11152" s="13"/>
      <c r="K11152" s="13"/>
      <c r="M11152" s="13"/>
      <c r="N11152" s="13"/>
    </row>
    <row r="11153" spans="1:14" ht="15.75" customHeight="1">
      <c r="A11153" s="2"/>
      <c r="B11153" s="2"/>
      <c r="C11153" s="2"/>
      <c r="G11153" s="13"/>
      <c r="I11153" s="13"/>
      <c r="J11153" s="13"/>
      <c r="K11153" s="13"/>
      <c r="M11153" s="13"/>
      <c r="N11153" s="13"/>
    </row>
    <row r="11154" spans="1:14" ht="15.75" customHeight="1">
      <c r="A11154" s="2"/>
      <c r="B11154" s="2"/>
      <c r="C11154" s="2"/>
      <c r="G11154" s="13"/>
      <c r="I11154" s="13"/>
      <c r="J11154" s="13"/>
      <c r="K11154" s="13"/>
      <c r="M11154" s="13"/>
      <c r="N11154" s="13"/>
    </row>
    <row r="11155" spans="1:14" ht="15.75" customHeight="1">
      <c r="A11155" s="2"/>
      <c r="B11155" s="2"/>
      <c r="C11155" s="2"/>
      <c r="G11155" s="13"/>
      <c r="I11155" s="13"/>
      <c r="J11155" s="13"/>
      <c r="K11155" s="13"/>
      <c r="M11155" s="13"/>
      <c r="N11155" s="13"/>
    </row>
    <row r="11156" spans="1:14" ht="15.75" customHeight="1">
      <c r="A11156" s="2"/>
      <c r="B11156" s="2"/>
      <c r="C11156" s="2"/>
      <c r="G11156" s="13"/>
      <c r="I11156" s="13"/>
      <c r="J11156" s="13"/>
      <c r="K11156" s="13"/>
      <c r="M11156" s="13"/>
      <c r="N11156" s="13"/>
    </row>
    <row r="11157" spans="1:14" ht="15.75" customHeight="1">
      <c r="A11157" s="2"/>
      <c r="B11157" s="2"/>
      <c r="C11157" s="2"/>
      <c r="G11157" s="13"/>
      <c r="I11157" s="13"/>
      <c r="J11157" s="13"/>
      <c r="K11157" s="13"/>
      <c r="M11157" s="13"/>
      <c r="N11157" s="13"/>
    </row>
    <row r="11158" spans="1:14" ht="15.75" customHeight="1">
      <c r="A11158" s="2"/>
      <c r="B11158" s="2"/>
      <c r="C11158" s="2"/>
      <c r="G11158" s="13"/>
      <c r="I11158" s="13"/>
      <c r="J11158" s="13"/>
      <c r="K11158" s="13"/>
      <c r="M11158" s="13"/>
      <c r="N11158" s="13"/>
    </row>
    <row r="11159" spans="1:14" ht="15.75" customHeight="1">
      <c r="A11159" s="2"/>
      <c r="B11159" s="2"/>
      <c r="C11159" s="2"/>
      <c r="G11159" s="13"/>
      <c r="I11159" s="13"/>
      <c r="J11159" s="13"/>
      <c r="K11159" s="13"/>
      <c r="M11159" s="13"/>
      <c r="N11159" s="13"/>
    </row>
    <row r="11160" spans="1:14" ht="15.75" customHeight="1">
      <c r="A11160" s="2"/>
      <c r="B11160" s="2"/>
      <c r="C11160" s="2"/>
      <c r="G11160" s="13"/>
      <c r="I11160" s="13"/>
      <c r="J11160" s="13"/>
      <c r="K11160" s="13"/>
      <c r="M11160" s="13"/>
      <c r="N11160" s="13"/>
    </row>
    <row r="11161" spans="1:14" ht="15.75" customHeight="1">
      <c r="A11161" s="2"/>
      <c r="B11161" s="2"/>
      <c r="C11161" s="2"/>
      <c r="G11161" s="13"/>
      <c r="I11161" s="13"/>
      <c r="J11161" s="13"/>
      <c r="K11161" s="13"/>
      <c r="M11161" s="13"/>
      <c r="N11161" s="13"/>
    </row>
    <row r="11162" spans="1:14" ht="15.75" customHeight="1">
      <c r="A11162" s="2"/>
      <c r="B11162" s="2"/>
      <c r="C11162" s="2"/>
      <c r="G11162" s="13"/>
      <c r="I11162" s="13"/>
      <c r="J11162" s="13"/>
      <c r="K11162" s="13"/>
      <c r="M11162" s="13"/>
      <c r="N11162" s="13"/>
    </row>
    <row r="11163" spans="1:14" ht="15.75" customHeight="1">
      <c r="A11163" s="2"/>
      <c r="B11163" s="2"/>
      <c r="C11163" s="2"/>
      <c r="G11163" s="13"/>
      <c r="I11163" s="13"/>
      <c r="J11163" s="13"/>
      <c r="K11163" s="13"/>
      <c r="M11163" s="13"/>
      <c r="N11163" s="13"/>
    </row>
    <row r="11164" spans="1:14" ht="15.75" customHeight="1">
      <c r="A11164" s="2"/>
      <c r="B11164" s="2"/>
      <c r="C11164" s="2"/>
      <c r="G11164" s="13"/>
      <c r="I11164" s="13"/>
      <c r="J11164" s="13"/>
      <c r="K11164" s="13"/>
      <c r="M11164" s="13"/>
      <c r="N11164" s="13"/>
    </row>
    <row r="11165" spans="1:14" ht="15.75" customHeight="1">
      <c r="A11165" s="2"/>
      <c r="B11165" s="2"/>
      <c r="C11165" s="2"/>
      <c r="G11165" s="13"/>
      <c r="I11165" s="13"/>
      <c r="J11165" s="13"/>
      <c r="K11165" s="13"/>
      <c r="M11165" s="13"/>
      <c r="N11165" s="13"/>
    </row>
    <row r="11166" spans="1:14" ht="15.75" customHeight="1">
      <c r="A11166" s="2"/>
      <c r="B11166" s="2"/>
      <c r="C11166" s="2"/>
      <c r="G11166" s="13"/>
      <c r="I11166" s="13"/>
      <c r="J11166" s="13"/>
      <c r="K11166" s="13"/>
      <c r="M11166" s="13"/>
      <c r="N11166" s="13"/>
    </row>
    <row r="11167" spans="1:14" ht="15.75" customHeight="1">
      <c r="A11167" s="2"/>
      <c r="B11167" s="2"/>
      <c r="C11167" s="2"/>
      <c r="G11167" s="13"/>
      <c r="I11167" s="13"/>
      <c r="J11167" s="13"/>
      <c r="K11167" s="13"/>
      <c r="M11167" s="13"/>
      <c r="N11167" s="13"/>
    </row>
    <row r="11168" spans="1:14" ht="15.75" customHeight="1">
      <c r="A11168" s="2"/>
      <c r="B11168" s="2"/>
      <c r="C11168" s="2"/>
      <c r="G11168" s="13"/>
      <c r="I11168" s="13"/>
      <c r="J11168" s="13"/>
      <c r="K11168" s="13"/>
      <c r="M11168" s="13"/>
      <c r="N11168" s="13"/>
    </row>
    <row r="11169" spans="1:14" ht="15.75" customHeight="1">
      <c r="A11169" s="2"/>
      <c r="B11169" s="2"/>
      <c r="C11169" s="2"/>
      <c r="G11169" s="13"/>
      <c r="I11169" s="13"/>
      <c r="J11169" s="13"/>
      <c r="K11169" s="13"/>
      <c r="M11169" s="13"/>
      <c r="N11169" s="13"/>
    </row>
    <row r="11170" spans="1:14" ht="15.75" customHeight="1">
      <c r="A11170" s="2"/>
      <c r="B11170" s="2"/>
      <c r="C11170" s="2"/>
      <c r="G11170" s="13"/>
      <c r="I11170" s="13"/>
      <c r="J11170" s="13"/>
      <c r="K11170" s="13"/>
      <c r="M11170" s="13"/>
      <c r="N11170" s="13"/>
    </row>
    <row r="11171" spans="1:14" ht="15.75" customHeight="1">
      <c r="A11171" s="2"/>
      <c r="B11171" s="2"/>
      <c r="C11171" s="2"/>
      <c r="G11171" s="13"/>
      <c r="I11171" s="13"/>
      <c r="J11171" s="13"/>
      <c r="K11171" s="13"/>
      <c r="M11171" s="13"/>
      <c r="N11171" s="13"/>
    </row>
    <row r="11172" spans="1:14" ht="15.75" customHeight="1">
      <c r="A11172" s="2"/>
      <c r="B11172" s="2"/>
      <c r="C11172" s="2"/>
      <c r="G11172" s="13"/>
      <c r="I11172" s="13"/>
      <c r="J11172" s="13"/>
      <c r="K11172" s="13"/>
      <c r="M11172" s="13"/>
      <c r="N11172" s="13"/>
    </row>
    <row r="11173" spans="1:14" ht="15.75" customHeight="1">
      <c r="A11173" s="2"/>
      <c r="B11173" s="2"/>
      <c r="C11173" s="2"/>
      <c r="G11173" s="13"/>
      <c r="I11173" s="13"/>
      <c r="J11173" s="13"/>
      <c r="K11173" s="13"/>
      <c r="M11173" s="13"/>
      <c r="N11173" s="13"/>
    </row>
    <row r="11174" spans="1:14" ht="15.75" customHeight="1">
      <c r="A11174" s="2"/>
      <c r="B11174" s="2"/>
      <c r="C11174" s="2"/>
      <c r="G11174" s="13"/>
      <c r="I11174" s="13"/>
      <c r="J11174" s="13"/>
      <c r="K11174" s="13"/>
      <c r="M11174" s="13"/>
      <c r="N11174" s="13"/>
    </row>
    <row r="11175" spans="1:14" ht="15.75" customHeight="1">
      <c r="A11175" s="2"/>
      <c r="B11175" s="2"/>
      <c r="C11175" s="2"/>
      <c r="G11175" s="13"/>
      <c r="I11175" s="13"/>
      <c r="J11175" s="13"/>
      <c r="K11175" s="13"/>
      <c r="M11175" s="13"/>
      <c r="N11175" s="13"/>
    </row>
    <row r="11176" spans="1:14" ht="15.75" customHeight="1">
      <c r="A11176" s="2"/>
      <c r="B11176" s="2"/>
      <c r="C11176" s="2"/>
      <c r="G11176" s="13"/>
      <c r="I11176" s="13"/>
      <c r="J11176" s="13"/>
      <c r="K11176" s="13"/>
      <c r="M11176" s="13"/>
      <c r="N11176" s="13"/>
    </row>
    <row r="11177" spans="1:14" ht="15.75" customHeight="1">
      <c r="A11177" s="2"/>
      <c r="B11177" s="2"/>
      <c r="C11177" s="2"/>
      <c r="G11177" s="13"/>
      <c r="I11177" s="13"/>
      <c r="J11177" s="13"/>
      <c r="K11177" s="13"/>
      <c r="M11177" s="13"/>
      <c r="N11177" s="13"/>
    </row>
    <row r="11178" spans="1:14" ht="15.75" customHeight="1">
      <c r="A11178" s="2"/>
      <c r="B11178" s="2"/>
      <c r="C11178" s="2"/>
      <c r="G11178" s="13"/>
      <c r="I11178" s="13"/>
      <c r="J11178" s="13"/>
      <c r="K11178" s="13"/>
      <c r="M11178" s="13"/>
      <c r="N11178" s="13"/>
    </row>
    <row r="11179" spans="1:14" ht="15.75" customHeight="1">
      <c r="A11179" s="2"/>
      <c r="B11179" s="2"/>
      <c r="C11179" s="2"/>
      <c r="G11179" s="13"/>
      <c r="I11179" s="13"/>
      <c r="J11179" s="13"/>
      <c r="K11179" s="13"/>
      <c r="M11179" s="13"/>
      <c r="N11179" s="13"/>
    </row>
    <row r="11180" spans="1:14" ht="15.75" customHeight="1">
      <c r="A11180" s="2"/>
      <c r="B11180" s="2"/>
      <c r="C11180" s="2"/>
      <c r="G11180" s="13"/>
      <c r="I11180" s="13"/>
      <c r="J11180" s="13"/>
      <c r="K11180" s="13"/>
      <c r="M11180" s="13"/>
      <c r="N11180" s="13"/>
    </row>
    <row r="11181" spans="1:14" ht="15.75" customHeight="1">
      <c r="A11181" s="2"/>
      <c r="B11181" s="2"/>
      <c r="C11181" s="2"/>
      <c r="G11181" s="13"/>
      <c r="I11181" s="13"/>
      <c r="J11181" s="13"/>
      <c r="K11181" s="13"/>
      <c r="M11181" s="13"/>
      <c r="N11181" s="13"/>
    </row>
    <row r="11182" spans="1:14" ht="15.75" customHeight="1">
      <c r="A11182" s="2"/>
      <c r="B11182" s="2"/>
      <c r="C11182" s="2"/>
      <c r="G11182" s="13"/>
      <c r="I11182" s="13"/>
      <c r="J11182" s="13"/>
      <c r="K11182" s="13"/>
      <c r="M11182" s="13"/>
      <c r="N11182" s="13"/>
    </row>
    <row r="11183" spans="1:14" ht="15.75" customHeight="1">
      <c r="A11183" s="2"/>
      <c r="B11183" s="2"/>
      <c r="C11183" s="2"/>
      <c r="G11183" s="13"/>
      <c r="I11183" s="13"/>
      <c r="J11183" s="13"/>
      <c r="K11183" s="13"/>
      <c r="M11183" s="13"/>
      <c r="N11183" s="13"/>
    </row>
    <row r="11184" spans="1:14" ht="15.75" customHeight="1">
      <c r="A11184" s="2"/>
      <c r="B11184" s="2"/>
      <c r="C11184" s="2"/>
      <c r="G11184" s="13"/>
      <c r="I11184" s="13"/>
      <c r="J11184" s="13"/>
      <c r="K11184" s="13"/>
      <c r="M11184" s="13"/>
      <c r="N11184" s="13"/>
    </row>
    <row r="11185" spans="1:14" ht="15.75" customHeight="1">
      <c r="A11185" s="2"/>
      <c r="B11185" s="2"/>
      <c r="C11185" s="2"/>
      <c r="G11185" s="13"/>
      <c r="I11185" s="13"/>
      <c r="J11185" s="13"/>
      <c r="K11185" s="13"/>
      <c r="M11185" s="13"/>
      <c r="N11185" s="13"/>
    </row>
    <row r="11186" spans="1:14" ht="15.75" customHeight="1">
      <c r="A11186" s="2"/>
      <c r="B11186" s="2"/>
      <c r="C11186" s="2"/>
      <c r="G11186" s="13"/>
      <c r="I11186" s="13"/>
      <c r="J11186" s="13"/>
      <c r="K11186" s="13"/>
      <c r="M11186" s="13"/>
      <c r="N11186" s="13"/>
    </row>
    <row r="11187" spans="1:14" ht="15.75" customHeight="1">
      <c r="A11187" s="2"/>
      <c r="B11187" s="2"/>
      <c r="C11187" s="2"/>
      <c r="G11187" s="13"/>
      <c r="I11187" s="13"/>
      <c r="J11187" s="13"/>
      <c r="K11187" s="13"/>
      <c r="M11187" s="13"/>
      <c r="N11187" s="13"/>
    </row>
    <row r="11188" spans="1:14" ht="15.75" customHeight="1">
      <c r="A11188" s="2"/>
      <c r="B11188" s="2"/>
      <c r="C11188" s="2"/>
      <c r="G11188" s="13"/>
      <c r="I11188" s="13"/>
      <c r="J11188" s="13"/>
      <c r="K11188" s="13"/>
      <c r="M11188" s="13"/>
      <c r="N11188" s="13"/>
    </row>
    <row r="11189" spans="1:14" ht="15.75" customHeight="1">
      <c r="A11189" s="2"/>
      <c r="B11189" s="2"/>
      <c r="C11189" s="2"/>
      <c r="G11189" s="13"/>
      <c r="I11189" s="13"/>
      <c r="J11189" s="13"/>
      <c r="K11189" s="13"/>
      <c r="M11189" s="13"/>
      <c r="N11189" s="13"/>
    </row>
    <row r="11190" spans="1:14" ht="15.75" customHeight="1">
      <c r="A11190" s="2"/>
      <c r="B11190" s="2"/>
      <c r="C11190" s="2"/>
      <c r="G11190" s="13"/>
      <c r="I11190" s="13"/>
      <c r="J11190" s="13"/>
      <c r="K11190" s="13"/>
      <c r="M11190" s="13"/>
      <c r="N11190" s="13"/>
    </row>
    <row r="11191" spans="1:14" ht="15.75" customHeight="1">
      <c r="A11191" s="2"/>
      <c r="B11191" s="2"/>
      <c r="C11191" s="2"/>
      <c r="G11191" s="13"/>
      <c r="I11191" s="13"/>
      <c r="J11191" s="13"/>
      <c r="K11191" s="13"/>
      <c r="M11191" s="13"/>
      <c r="N11191" s="13"/>
    </row>
    <row r="11192" spans="1:14" ht="15.75" customHeight="1">
      <c r="A11192" s="2"/>
      <c r="B11192" s="2"/>
      <c r="C11192" s="2"/>
      <c r="G11192" s="13"/>
      <c r="I11192" s="13"/>
      <c r="J11192" s="13"/>
      <c r="K11192" s="13"/>
      <c r="M11192" s="13"/>
      <c r="N11192" s="13"/>
    </row>
    <row r="11193" spans="1:14" ht="15.75" customHeight="1">
      <c r="A11193" s="2"/>
      <c r="B11193" s="2"/>
      <c r="C11193" s="2"/>
      <c r="G11193" s="13"/>
      <c r="I11193" s="13"/>
      <c r="J11193" s="13"/>
      <c r="K11193" s="13"/>
      <c r="M11193" s="13"/>
      <c r="N11193" s="13"/>
    </row>
    <row r="11194" spans="1:14" ht="15.75" customHeight="1">
      <c r="A11194" s="2"/>
      <c r="B11194" s="2"/>
      <c r="C11194" s="2"/>
      <c r="G11194" s="13"/>
      <c r="I11194" s="13"/>
      <c r="J11194" s="13"/>
      <c r="K11194" s="13"/>
      <c r="M11194" s="13"/>
      <c r="N11194" s="13"/>
    </row>
    <row r="11195" spans="1:14" ht="15.75" customHeight="1">
      <c r="A11195" s="2"/>
      <c r="B11195" s="2"/>
      <c r="C11195" s="2"/>
      <c r="G11195" s="13"/>
      <c r="I11195" s="13"/>
      <c r="J11195" s="13"/>
      <c r="K11195" s="13"/>
      <c r="M11195" s="13"/>
      <c r="N11195" s="13"/>
    </row>
    <row r="11196" spans="1:14" ht="15.75" customHeight="1">
      <c r="A11196" s="2"/>
      <c r="B11196" s="2"/>
      <c r="C11196" s="2"/>
      <c r="G11196" s="13"/>
      <c r="I11196" s="13"/>
      <c r="J11196" s="13"/>
      <c r="K11196" s="13"/>
      <c r="M11196" s="13"/>
      <c r="N11196" s="13"/>
    </row>
    <row r="11197" spans="1:14" ht="15.75" customHeight="1">
      <c r="A11197" s="2"/>
      <c r="B11197" s="2"/>
      <c r="C11197" s="2"/>
      <c r="G11197" s="13"/>
      <c r="I11197" s="13"/>
      <c r="J11197" s="13"/>
      <c r="K11197" s="13"/>
      <c r="M11197" s="13"/>
      <c r="N11197" s="13"/>
    </row>
    <row r="11198" spans="1:14" ht="15.75" customHeight="1">
      <c r="A11198" s="2"/>
      <c r="B11198" s="2"/>
      <c r="C11198" s="2"/>
      <c r="G11198" s="13"/>
      <c r="I11198" s="13"/>
      <c r="J11198" s="13"/>
      <c r="K11198" s="13"/>
      <c r="M11198" s="13"/>
      <c r="N11198" s="13"/>
    </row>
    <row r="11199" spans="1:14" ht="15.75" customHeight="1">
      <c r="A11199" s="2"/>
      <c r="B11199" s="2"/>
      <c r="C11199" s="2"/>
      <c r="G11199" s="13"/>
      <c r="I11199" s="13"/>
      <c r="J11199" s="13"/>
      <c r="K11199" s="13"/>
      <c r="M11199" s="13"/>
      <c r="N11199" s="13"/>
    </row>
    <row r="11200" spans="1:14" ht="15.75" customHeight="1">
      <c r="A11200" s="2"/>
      <c r="B11200" s="2"/>
      <c r="C11200" s="2"/>
      <c r="G11200" s="13"/>
      <c r="I11200" s="13"/>
      <c r="J11200" s="13"/>
      <c r="K11200" s="13"/>
      <c r="M11200" s="13"/>
      <c r="N11200" s="13"/>
    </row>
    <row r="11201" spans="1:14" ht="15.75" customHeight="1">
      <c r="A11201" s="2"/>
      <c r="B11201" s="2"/>
      <c r="C11201" s="2"/>
      <c r="G11201" s="13"/>
      <c r="I11201" s="13"/>
      <c r="J11201" s="13"/>
      <c r="K11201" s="13"/>
      <c r="M11201" s="13"/>
      <c r="N11201" s="13"/>
    </row>
    <row r="11202" spans="1:14" ht="15.75" customHeight="1">
      <c r="A11202" s="2"/>
      <c r="B11202" s="2"/>
      <c r="C11202" s="2"/>
      <c r="G11202" s="13"/>
      <c r="I11202" s="13"/>
      <c r="J11202" s="13"/>
      <c r="K11202" s="13"/>
      <c r="M11202" s="13"/>
      <c r="N11202" s="13"/>
    </row>
    <row r="11203" spans="1:14" ht="15.75" customHeight="1">
      <c r="A11203" s="2"/>
      <c r="B11203" s="2"/>
      <c r="C11203" s="2"/>
      <c r="G11203" s="13"/>
      <c r="I11203" s="13"/>
      <c r="J11203" s="13"/>
      <c r="K11203" s="13"/>
      <c r="M11203" s="13"/>
      <c r="N11203" s="13"/>
    </row>
    <row r="11204" spans="1:14" ht="15.75" customHeight="1">
      <c r="A11204" s="2"/>
      <c r="B11204" s="2"/>
      <c r="C11204" s="2"/>
      <c r="G11204" s="13"/>
      <c r="I11204" s="13"/>
      <c r="J11204" s="13"/>
      <c r="K11204" s="13"/>
      <c r="M11204" s="13"/>
      <c r="N11204" s="13"/>
    </row>
    <row r="11205" spans="1:14" ht="15.75" customHeight="1">
      <c r="A11205" s="2"/>
      <c r="B11205" s="2"/>
      <c r="C11205" s="2"/>
      <c r="G11205" s="13"/>
      <c r="I11205" s="13"/>
      <c r="J11205" s="13"/>
      <c r="K11205" s="13"/>
      <c r="M11205" s="13"/>
      <c r="N11205" s="13"/>
    </row>
    <row r="11206" spans="1:14" ht="15.75" customHeight="1">
      <c r="A11206" s="2"/>
      <c r="B11206" s="2"/>
      <c r="C11206" s="2"/>
      <c r="G11206" s="13"/>
      <c r="I11206" s="13"/>
      <c r="J11206" s="13"/>
      <c r="K11206" s="13"/>
      <c r="M11206" s="13"/>
      <c r="N11206" s="13"/>
    </row>
    <row r="11207" spans="1:14" ht="15.75" customHeight="1">
      <c r="A11207" s="2"/>
      <c r="B11207" s="2"/>
      <c r="C11207" s="2"/>
      <c r="G11207" s="13"/>
      <c r="I11207" s="13"/>
      <c r="J11207" s="13"/>
      <c r="K11207" s="13"/>
      <c r="M11207" s="13"/>
      <c r="N11207" s="13"/>
    </row>
    <row r="11208" spans="1:14" ht="15.75" customHeight="1">
      <c r="A11208" s="2"/>
      <c r="B11208" s="2"/>
      <c r="C11208" s="2"/>
      <c r="G11208" s="13"/>
      <c r="I11208" s="13"/>
      <c r="J11208" s="13"/>
      <c r="K11208" s="13"/>
      <c r="M11208" s="13"/>
      <c r="N11208" s="13"/>
    </row>
    <row r="11209" spans="1:14" ht="15.75" customHeight="1">
      <c r="A11209" s="2"/>
      <c r="B11209" s="2"/>
      <c r="C11209" s="2"/>
      <c r="G11209" s="13"/>
      <c r="I11209" s="13"/>
      <c r="J11209" s="13"/>
      <c r="K11209" s="13"/>
      <c r="M11209" s="13"/>
      <c r="N11209" s="13"/>
    </row>
    <row r="11210" spans="1:14" ht="15.75" customHeight="1">
      <c r="A11210" s="2"/>
      <c r="B11210" s="2"/>
      <c r="C11210" s="2"/>
      <c r="G11210" s="13"/>
      <c r="I11210" s="13"/>
      <c r="J11210" s="13"/>
      <c r="K11210" s="13"/>
      <c r="M11210" s="13"/>
      <c r="N11210" s="13"/>
    </row>
    <row r="11211" spans="1:14" ht="15.75" customHeight="1">
      <c r="A11211" s="2"/>
      <c r="B11211" s="2"/>
      <c r="C11211" s="2"/>
      <c r="G11211" s="13"/>
      <c r="I11211" s="13"/>
      <c r="J11211" s="13"/>
      <c r="K11211" s="13"/>
      <c r="M11211" s="13"/>
      <c r="N11211" s="13"/>
    </row>
    <row r="11212" spans="1:14" ht="15.75" customHeight="1">
      <c r="A11212" s="2"/>
      <c r="B11212" s="2"/>
      <c r="C11212" s="2"/>
      <c r="G11212" s="13"/>
      <c r="I11212" s="13"/>
      <c r="J11212" s="13"/>
      <c r="K11212" s="13"/>
      <c r="M11212" s="13"/>
      <c r="N11212" s="13"/>
    </row>
    <row r="11213" spans="1:14" ht="15.75" customHeight="1">
      <c r="A11213" s="2"/>
      <c r="B11213" s="2"/>
      <c r="C11213" s="2"/>
      <c r="G11213" s="13"/>
      <c r="I11213" s="13"/>
      <c r="J11213" s="13"/>
      <c r="K11213" s="13"/>
      <c r="M11213" s="13"/>
      <c r="N11213" s="13"/>
    </row>
    <row r="11214" spans="1:14" ht="15.75" customHeight="1">
      <c r="A11214" s="2"/>
      <c r="B11214" s="2"/>
      <c r="C11214" s="2"/>
      <c r="G11214" s="13"/>
      <c r="I11214" s="13"/>
      <c r="J11214" s="13"/>
      <c r="K11214" s="13"/>
      <c r="M11214" s="13"/>
      <c r="N11214" s="13"/>
    </row>
    <row r="11215" spans="1:14" ht="15.75" customHeight="1">
      <c r="A11215" s="2"/>
      <c r="B11215" s="2"/>
      <c r="C11215" s="2"/>
      <c r="G11215" s="13"/>
      <c r="I11215" s="13"/>
      <c r="J11215" s="13"/>
      <c r="K11215" s="13"/>
      <c r="M11215" s="13"/>
      <c r="N11215" s="13"/>
    </row>
    <row r="11216" spans="1:14" ht="15.75" customHeight="1">
      <c r="A11216" s="2"/>
      <c r="B11216" s="2"/>
      <c r="C11216" s="2"/>
      <c r="G11216" s="13"/>
      <c r="I11216" s="13"/>
      <c r="J11216" s="13"/>
      <c r="K11216" s="13"/>
      <c r="M11216" s="13"/>
      <c r="N11216" s="13"/>
    </row>
    <row r="11217" spans="1:14" ht="15.75" customHeight="1">
      <c r="A11217" s="2"/>
      <c r="B11217" s="2"/>
      <c r="C11217" s="2"/>
      <c r="G11217" s="13"/>
      <c r="I11217" s="13"/>
      <c r="J11217" s="13"/>
      <c r="K11217" s="13"/>
      <c r="M11217" s="13"/>
      <c r="N11217" s="13"/>
    </row>
    <row r="11218" spans="1:14" ht="15.75" customHeight="1">
      <c r="A11218" s="2"/>
      <c r="B11218" s="2"/>
      <c r="C11218" s="2"/>
      <c r="G11218" s="13"/>
      <c r="I11218" s="13"/>
      <c r="J11218" s="13"/>
      <c r="K11218" s="13"/>
      <c r="M11218" s="13"/>
      <c r="N11218" s="13"/>
    </row>
    <row r="11219" spans="1:14" ht="15.75" customHeight="1">
      <c r="A11219" s="2"/>
      <c r="B11219" s="2"/>
      <c r="C11219" s="2"/>
      <c r="G11219" s="13"/>
      <c r="I11219" s="13"/>
      <c r="J11219" s="13"/>
      <c r="K11219" s="13"/>
      <c r="M11219" s="13"/>
      <c r="N11219" s="13"/>
    </row>
    <row r="11220" spans="1:14" ht="15.75" customHeight="1">
      <c r="A11220" s="2"/>
      <c r="B11220" s="2"/>
      <c r="C11220" s="2"/>
      <c r="G11220" s="13"/>
      <c r="I11220" s="13"/>
      <c r="J11220" s="13"/>
      <c r="K11220" s="13"/>
      <c r="M11220" s="13"/>
      <c r="N11220" s="13"/>
    </row>
    <row r="11221" spans="1:14" ht="15.75" customHeight="1">
      <c r="A11221" s="2"/>
      <c r="B11221" s="2"/>
      <c r="C11221" s="2"/>
      <c r="G11221" s="13"/>
      <c r="I11221" s="13"/>
      <c r="J11221" s="13"/>
      <c r="K11221" s="13"/>
      <c r="M11221" s="13"/>
      <c r="N11221" s="13"/>
    </row>
    <row r="11222" spans="1:14" ht="15.75" customHeight="1">
      <c r="A11222" s="2"/>
      <c r="B11222" s="2"/>
      <c r="C11222" s="2"/>
      <c r="G11222" s="13"/>
      <c r="I11222" s="13"/>
      <c r="J11222" s="13"/>
      <c r="K11222" s="13"/>
      <c r="M11222" s="13"/>
      <c r="N11222" s="13"/>
    </row>
    <row r="11223" spans="1:14" ht="15.75" customHeight="1">
      <c r="A11223" s="2"/>
      <c r="B11223" s="2"/>
      <c r="C11223" s="2"/>
      <c r="G11223" s="13"/>
      <c r="I11223" s="13"/>
      <c r="J11223" s="13"/>
      <c r="K11223" s="13"/>
      <c r="M11223" s="13"/>
      <c r="N11223" s="13"/>
    </row>
    <row r="11224" spans="1:14" ht="15.75" customHeight="1">
      <c r="A11224" s="2"/>
      <c r="B11224" s="2"/>
      <c r="C11224" s="2"/>
      <c r="G11224" s="13"/>
      <c r="I11224" s="13"/>
      <c r="J11224" s="13"/>
      <c r="K11224" s="13"/>
      <c r="M11224" s="13"/>
      <c r="N11224" s="13"/>
    </row>
    <row r="11225" spans="1:14" ht="15.75" customHeight="1">
      <c r="A11225" s="2"/>
      <c r="B11225" s="2"/>
      <c r="C11225" s="2"/>
      <c r="G11225" s="13"/>
      <c r="I11225" s="13"/>
      <c r="J11225" s="13"/>
      <c r="K11225" s="13"/>
      <c r="M11225" s="13"/>
      <c r="N11225" s="13"/>
    </row>
    <row r="11226" spans="1:14" ht="15.75" customHeight="1">
      <c r="A11226" s="2"/>
      <c r="B11226" s="2"/>
      <c r="C11226" s="2"/>
      <c r="G11226" s="13"/>
      <c r="I11226" s="13"/>
      <c r="J11226" s="13"/>
      <c r="K11226" s="13"/>
      <c r="M11226" s="13"/>
      <c r="N11226" s="13"/>
    </row>
    <row r="11227" spans="1:14" ht="15.75" customHeight="1">
      <c r="A11227" s="2"/>
      <c r="B11227" s="2"/>
      <c r="C11227" s="2"/>
      <c r="G11227" s="13"/>
      <c r="I11227" s="13"/>
      <c r="J11227" s="13"/>
      <c r="K11227" s="13"/>
      <c r="M11227" s="13"/>
      <c r="N11227" s="13"/>
    </row>
    <row r="11228" spans="1:14" ht="15.75" customHeight="1">
      <c r="A11228" s="2"/>
      <c r="B11228" s="2"/>
      <c r="C11228" s="2"/>
      <c r="G11228" s="13"/>
      <c r="I11228" s="13"/>
      <c r="J11228" s="13"/>
      <c r="K11228" s="13"/>
      <c r="M11228" s="13"/>
      <c r="N11228" s="13"/>
    </row>
    <row r="11229" spans="1:14" ht="15.75" customHeight="1">
      <c r="A11229" s="2"/>
      <c r="B11229" s="2"/>
      <c r="C11229" s="2"/>
      <c r="G11229" s="13"/>
      <c r="I11229" s="13"/>
      <c r="J11229" s="13"/>
      <c r="K11229" s="13"/>
      <c r="M11229" s="13"/>
      <c r="N11229" s="13"/>
    </row>
    <row r="11230" spans="1:14" ht="15.75" customHeight="1">
      <c r="A11230" s="2"/>
      <c r="B11230" s="2"/>
      <c r="C11230" s="2"/>
      <c r="G11230" s="13"/>
      <c r="I11230" s="13"/>
      <c r="J11230" s="13"/>
      <c r="K11230" s="13"/>
      <c r="M11230" s="13"/>
      <c r="N11230" s="13"/>
    </row>
    <row r="11231" spans="1:14" ht="15.75" customHeight="1">
      <c r="A11231" s="2"/>
      <c r="B11231" s="2"/>
      <c r="C11231" s="2"/>
      <c r="G11231" s="13"/>
      <c r="I11231" s="13"/>
      <c r="J11231" s="13"/>
      <c r="K11231" s="13"/>
      <c r="M11231" s="13"/>
      <c r="N11231" s="13"/>
    </row>
    <row r="11232" spans="1:14" ht="15.75" customHeight="1">
      <c r="A11232" s="2"/>
      <c r="B11232" s="2"/>
      <c r="C11232" s="2"/>
      <c r="G11232" s="13"/>
      <c r="I11232" s="13"/>
      <c r="J11232" s="13"/>
      <c r="K11232" s="13"/>
      <c r="M11232" s="13"/>
      <c r="N11232" s="13"/>
    </row>
    <row r="11233" spans="1:14" ht="15.75" customHeight="1">
      <c r="A11233" s="2"/>
      <c r="B11233" s="2"/>
      <c r="C11233" s="2"/>
      <c r="G11233" s="13"/>
      <c r="I11233" s="13"/>
      <c r="J11233" s="13"/>
      <c r="K11233" s="13"/>
      <c r="M11233" s="13"/>
      <c r="N11233" s="13"/>
    </row>
    <row r="11234" spans="1:14" ht="15.75" customHeight="1">
      <c r="A11234" s="2"/>
      <c r="B11234" s="2"/>
      <c r="C11234" s="2"/>
      <c r="G11234" s="13"/>
      <c r="I11234" s="13"/>
      <c r="J11234" s="13"/>
      <c r="K11234" s="13"/>
      <c r="M11234" s="13"/>
      <c r="N11234" s="13"/>
    </row>
    <row r="11235" spans="1:14" ht="15.75" customHeight="1">
      <c r="A11235" s="2"/>
      <c r="B11235" s="2"/>
      <c r="C11235" s="2"/>
      <c r="G11235" s="13"/>
      <c r="I11235" s="13"/>
      <c r="J11235" s="13"/>
      <c r="K11235" s="13"/>
      <c r="M11235" s="13"/>
      <c r="N11235" s="13"/>
    </row>
    <row r="11236" spans="1:14" ht="15.75" customHeight="1">
      <c r="A11236" s="2"/>
      <c r="B11236" s="2"/>
      <c r="C11236" s="2"/>
      <c r="G11236" s="13"/>
      <c r="I11236" s="13"/>
      <c r="J11236" s="13"/>
      <c r="K11236" s="13"/>
      <c r="M11236" s="13"/>
      <c r="N11236" s="13"/>
    </row>
    <row r="11237" spans="1:14" ht="15.75" customHeight="1">
      <c r="A11237" s="2"/>
      <c r="B11237" s="2"/>
      <c r="C11237" s="2"/>
      <c r="G11237" s="13"/>
      <c r="I11237" s="13"/>
      <c r="J11237" s="13"/>
      <c r="K11237" s="13"/>
      <c r="M11237" s="13"/>
      <c r="N11237" s="13"/>
    </row>
    <row r="11238" spans="1:14" ht="15.75" customHeight="1">
      <c r="A11238" s="2"/>
      <c r="B11238" s="2"/>
      <c r="C11238" s="2"/>
      <c r="G11238" s="13"/>
      <c r="I11238" s="13"/>
      <c r="J11238" s="13"/>
      <c r="K11238" s="13"/>
      <c r="M11238" s="13"/>
      <c r="N11238" s="13"/>
    </row>
    <row r="11239" spans="1:14" ht="15.75" customHeight="1">
      <c r="A11239" s="2"/>
      <c r="B11239" s="2"/>
      <c r="C11239" s="2"/>
      <c r="G11239" s="13"/>
      <c r="I11239" s="13"/>
      <c r="J11239" s="13"/>
      <c r="K11239" s="13"/>
      <c r="M11239" s="13"/>
      <c r="N11239" s="13"/>
    </row>
    <row r="11240" spans="1:14" ht="15.75" customHeight="1">
      <c r="A11240" s="2"/>
      <c r="B11240" s="2"/>
      <c r="C11240" s="2"/>
      <c r="G11240" s="13"/>
      <c r="I11240" s="13"/>
      <c r="J11240" s="13"/>
      <c r="K11240" s="13"/>
      <c r="M11240" s="13"/>
      <c r="N11240" s="13"/>
    </row>
    <row r="11241" spans="1:14" ht="15.75" customHeight="1">
      <c r="A11241" s="2"/>
      <c r="B11241" s="2"/>
      <c r="C11241" s="2"/>
      <c r="G11241" s="13"/>
      <c r="I11241" s="13"/>
      <c r="J11241" s="13"/>
      <c r="K11241" s="13"/>
      <c r="M11241" s="13"/>
      <c r="N11241" s="13"/>
    </row>
    <row r="11242" spans="1:14" ht="15.75" customHeight="1">
      <c r="A11242" s="2"/>
      <c r="B11242" s="2"/>
      <c r="C11242" s="2"/>
      <c r="G11242" s="13"/>
      <c r="I11242" s="13"/>
      <c r="J11242" s="13"/>
      <c r="K11242" s="13"/>
      <c r="M11242" s="13"/>
      <c r="N11242" s="13"/>
    </row>
    <row r="11243" spans="1:14" ht="15.75" customHeight="1">
      <c r="A11243" s="2"/>
      <c r="B11243" s="2"/>
      <c r="C11243" s="2"/>
      <c r="G11243" s="13"/>
      <c r="I11243" s="13"/>
      <c r="J11243" s="13"/>
      <c r="K11243" s="13"/>
      <c r="M11243" s="13"/>
      <c r="N11243" s="13"/>
    </row>
    <row r="11244" spans="1:14" ht="15.75" customHeight="1">
      <c r="A11244" s="2"/>
      <c r="B11244" s="2"/>
      <c r="C11244" s="2"/>
      <c r="G11244" s="13"/>
      <c r="I11244" s="13"/>
      <c r="J11244" s="13"/>
      <c r="K11244" s="13"/>
      <c r="M11244" s="13"/>
      <c r="N11244" s="13"/>
    </row>
    <row r="11245" spans="1:14" ht="15.75" customHeight="1">
      <c r="A11245" s="2"/>
      <c r="B11245" s="2"/>
      <c r="C11245" s="2"/>
      <c r="G11245" s="13"/>
      <c r="I11245" s="13"/>
      <c r="J11245" s="13"/>
      <c r="K11245" s="13"/>
      <c r="M11245" s="13"/>
      <c r="N11245" s="13"/>
    </row>
    <row r="11246" spans="1:14" ht="15.75" customHeight="1">
      <c r="A11246" s="2"/>
      <c r="B11246" s="2"/>
      <c r="C11246" s="2"/>
      <c r="G11246" s="13"/>
      <c r="I11246" s="13"/>
      <c r="J11246" s="13"/>
      <c r="K11246" s="13"/>
      <c r="M11246" s="13"/>
      <c r="N11246" s="13"/>
    </row>
    <row r="11247" spans="1:14" ht="15.75" customHeight="1">
      <c r="A11247" s="2"/>
      <c r="B11247" s="2"/>
      <c r="C11247" s="2"/>
      <c r="G11247" s="13"/>
      <c r="I11247" s="13"/>
      <c r="J11247" s="13"/>
      <c r="K11247" s="13"/>
      <c r="M11247" s="13"/>
      <c r="N11247" s="13"/>
    </row>
    <row r="11248" spans="1:14" ht="15.75" customHeight="1">
      <c r="A11248" s="2"/>
      <c r="B11248" s="2"/>
      <c r="C11248" s="2"/>
      <c r="G11248" s="13"/>
      <c r="I11248" s="13"/>
      <c r="J11248" s="13"/>
      <c r="K11248" s="13"/>
      <c r="M11248" s="13"/>
      <c r="N11248" s="13"/>
    </row>
    <row r="11249" spans="1:14" ht="15.75" customHeight="1">
      <c r="A11249" s="2"/>
      <c r="B11249" s="2"/>
      <c r="C11249" s="2"/>
      <c r="G11249" s="13"/>
      <c r="I11249" s="13"/>
      <c r="J11249" s="13"/>
      <c r="K11249" s="13"/>
      <c r="M11249" s="13"/>
      <c r="N11249" s="13"/>
    </row>
    <row r="11250" spans="1:14" ht="15.75" customHeight="1">
      <c r="A11250" s="2"/>
      <c r="B11250" s="2"/>
      <c r="C11250" s="2"/>
      <c r="G11250" s="13"/>
      <c r="I11250" s="13"/>
      <c r="J11250" s="13"/>
      <c r="K11250" s="13"/>
      <c r="M11250" s="13"/>
      <c r="N11250" s="13"/>
    </row>
    <row r="11251" spans="1:14" ht="15.75" customHeight="1">
      <c r="A11251" s="2"/>
      <c r="B11251" s="2"/>
      <c r="C11251" s="2"/>
      <c r="G11251" s="13"/>
      <c r="I11251" s="13"/>
      <c r="J11251" s="13"/>
      <c r="K11251" s="13"/>
      <c r="M11251" s="13"/>
      <c r="N11251" s="13"/>
    </row>
    <row r="11252" spans="1:14" ht="15.75" customHeight="1">
      <c r="A11252" s="2"/>
      <c r="B11252" s="2"/>
      <c r="C11252" s="2"/>
      <c r="G11252" s="13"/>
      <c r="I11252" s="13"/>
      <c r="J11252" s="13"/>
      <c r="K11252" s="13"/>
      <c r="M11252" s="13"/>
      <c r="N11252" s="13"/>
    </row>
    <row r="11253" spans="1:14" ht="15.75" customHeight="1">
      <c r="A11253" s="2"/>
      <c r="B11253" s="2"/>
      <c r="C11253" s="2"/>
      <c r="G11253" s="13"/>
      <c r="I11253" s="13"/>
      <c r="J11253" s="13"/>
      <c r="K11253" s="13"/>
      <c r="M11253" s="13"/>
      <c r="N11253" s="13"/>
    </row>
    <row r="11254" spans="1:14" ht="15.75" customHeight="1">
      <c r="A11254" s="2"/>
      <c r="B11254" s="2"/>
      <c r="C11254" s="2"/>
      <c r="G11254" s="13"/>
      <c r="I11254" s="13"/>
      <c r="J11254" s="13"/>
      <c r="K11254" s="13"/>
      <c r="M11254" s="13"/>
      <c r="N11254" s="13"/>
    </row>
    <row r="11255" spans="1:14" ht="15.75" customHeight="1">
      <c r="A11255" s="2"/>
      <c r="B11255" s="2"/>
      <c r="C11255" s="2"/>
      <c r="G11255" s="13"/>
      <c r="I11255" s="13"/>
      <c r="J11255" s="13"/>
      <c r="K11255" s="13"/>
      <c r="M11255" s="13"/>
      <c r="N11255" s="13"/>
    </row>
    <row r="11256" spans="1:14" ht="15.75" customHeight="1">
      <c r="A11256" s="2"/>
      <c r="B11256" s="2"/>
      <c r="C11256" s="2"/>
      <c r="G11256" s="13"/>
      <c r="I11256" s="13"/>
      <c r="J11256" s="13"/>
      <c r="K11256" s="13"/>
      <c r="M11256" s="13"/>
      <c r="N11256" s="13"/>
    </row>
    <row r="11257" spans="1:14" ht="15.75" customHeight="1">
      <c r="A11257" s="2"/>
      <c r="B11257" s="2"/>
      <c r="C11257" s="2"/>
      <c r="G11257" s="13"/>
      <c r="I11257" s="13"/>
      <c r="J11257" s="13"/>
      <c r="K11257" s="13"/>
      <c r="M11257" s="13"/>
      <c r="N11257" s="13"/>
    </row>
    <row r="11258" spans="1:14" ht="15.75" customHeight="1">
      <c r="A11258" s="2"/>
      <c r="B11258" s="2"/>
      <c r="C11258" s="2"/>
      <c r="G11258" s="13"/>
      <c r="I11258" s="13"/>
      <c r="J11258" s="13"/>
      <c r="K11258" s="13"/>
      <c r="M11258" s="13"/>
      <c r="N11258" s="13"/>
    </row>
    <row r="11259" spans="1:14" ht="15.75" customHeight="1">
      <c r="A11259" s="2"/>
      <c r="B11259" s="2"/>
      <c r="C11259" s="2"/>
      <c r="G11259" s="13"/>
      <c r="I11259" s="13"/>
      <c r="J11259" s="13"/>
      <c r="K11259" s="13"/>
      <c r="M11259" s="13"/>
      <c r="N11259" s="13"/>
    </row>
    <row r="11260" spans="1:14" ht="15.75" customHeight="1">
      <c r="A11260" s="2"/>
      <c r="B11260" s="2"/>
      <c r="C11260" s="2"/>
      <c r="G11260" s="13"/>
      <c r="I11260" s="13"/>
      <c r="J11260" s="13"/>
      <c r="K11260" s="13"/>
      <c r="M11260" s="13"/>
      <c r="N11260" s="13"/>
    </row>
    <row r="11261" spans="1:14" ht="15.75" customHeight="1">
      <c r="A11261" s="2"/>
      <c r="B11261" s="2"/>
      <c r="C11261" s="2"/>
      <c r="G11261" s="13"/>
      <c r="I11261" s="13"/>
      <c r="J11261" s="13"/>
      <c r="K11261" s="13"/>
      <c r="M11261" s="13"/>
      <c r="N11261" s="13"/>
    </row>
    <row r="11262" spans="1:14" ht="15.75" customHeight="1">
      <c r="A11262" s="2"/>
      <c r="B11262" s="2"/>
      <c r="C11262" s="2"/>
      <c r="G11262" s="13"/>
      <c r="I11262" s="13"/>
      <c r="J11262" s="13"/>
      <c r="K11262" s="13"/>
      <c r="M11262" s="13"/>
      <c r="N11262" s="13"/>
    </row>
    <row r="11263" spans="1:14" ht="15.75" customHeight="1">
      <c r="A11263" s="2"/>
      <c r="B11263" s="2"/>
      <c r="C11263" s="2"/>
      <c r="G11263" s="13"/>
      <c r="I11263" s="13"/>
      <c r="J11263" s="13"/>
      <c r="K11263" s="13"/>
      <c r="M11263" s="13"/>
      <c r="N11263" s="13"/>
    </row>
    <row r="11264" spans="1:14" ht="15.75" customHeight="1">
      <c r="A11264" s="2"/>
      <c r="B11264" s="2"/>
      <c r="C11264" s="2"/>
      <c r="G11264" s="13"/>
      <c r="I11264" s="13"/>
      <c r="J11264" s="13"/>
      <c r="K11264" s="13"/>
      <c r="M11264" s="13"/>
      <c r="N11264" s="13"/>
    </row>
    <row r="11265" spans="1:14" ht="15.75" customHeight="1">
      <c r="A11265" s="2"/>
      <c r="B11265" s="2"/>
      <c r="C11265" s="2"/>
      <c r="G11265" s="13"/>
      <c r="I11265" s="13"/>
      <c r="J11265" s="13"/>
      <c r="K11265" s="13"/>
      <c r="M11265" s="13"/>
      <c r="N11265" s="13"/>
    </row>
    <row r="11266" spans="1:14" ht="15.75" customHeight="1">
      <c r="A11266" s="2"/>
      <c r="B11266" s="2"/>
      <c r="C11266" s="2"/>
      <c r="G11266" s="13"/>
      <c r="I11266" s="13"/>
      <c r="J11266" s="13"/>
      <c r="K11266" s="13"/>
      <c r="M11266" s="13"/>
      <c r="N11266" s="13"/>
    </row>
    <row r="11267" spans="1:14" ht="15.75" customHeight="1">
      <c r="A11267" s="2"/>
      <c r="B11267" s="2"/>
      <c r="C11267" s="2"/>
      <c r="G11267" s="13"/>
      <c r="I11267" s="13"/>
      <c r="J11267" s="13"/>
      <c r="K11267" s="13"/>
      <c r="M11267" s="13"/>
      <c r="N11267" s="13"/>
    </row>
    <row r="11268" spans="1:14" ht="15.75" customHeight="1">
      <c r="A11268" s="2"/>
      <c r="B11268" s="2"/>
      <c r="C11268" s="2"/>
      <c r="G11268" s="13"/>
      <c r="I11268" s="13"/>
      <c r="J11268" s="13"/>
      <c r="K11268" s="13"/>
      <c r="M11268" s="13"/>
      <c r="N11268" s="13"/>
    </row>
    <row r="11269" spans="1:14" ht="15.75" customHeight="1">
      <c r="A11269" s="2"/>
      <c r="B11269" s="2"/>
      <c r="C11269" s="2"/>
      <c r="G11269" s="13"/>
      <c r="I11269" s="13"/>
      <c r="J11269" s="13"/>
      <c r="K11269" s="13"/>
      <c r="M11269" s="13"/>
      <c r="N11269" s="13"/>
    </row>
    <row r="11270" spans="1:14" ht="15.75" customHeight="1">
      <c r="A11270" s="2"/>
      <c r="B11270" s="2"/>
      <c r="C11270" s="2"/>
      <c r="G11270" s="13"/>
      <c r="I11270" s="13"/>
      <c r="J11270" s="13"/>
      <c r="K11270" s="13"/>
      <c r="M11270" s="13"/>
      <c r="N11270" s="13"/>
    </row>
    <row r="11271" spans="1:14" ht="15.75" customHeight="1">
      <c r="A11271" s="2"/>
      <c r="B11271" s="2"/>
      <c r="C11271" s="2"/>
      <c r="G11271" s="13"/>
      <c r="I11271" s="13"/>
      <c r="J11271" s="13"/>
      <c r="K11271" s="13"/>
      <c r="M11271" s="13"/>
      <c r="N11271" s="13"/>
    </row>
    <row r="11272" spans="1:14" ht="15.75" customHeight="1">
      <c r="A11272" s="2"/>
      <c r="B11272" s="2"/>
      <c r="C11272" s="2"/>
      <c r="G11272" s="13"/>
      <c r="I11272" s="13"/>
      <c r="J11272" s="13"/>
      <c r="K11272" s="13"/>
      <c r="M11272" s="13"/>
      <c r="N11272" s="13"/>
    </row>
    <row r="11273" spans="1:14" ht="15.75" customHeight="1">
      <c r="A11273" s="2"/>
      <c r="B11273" s="2"/>
      <c r="C11273" s="2"/>
      <c r="G11273" s="13"/>
      <c r="I11273" s="13"/>
      <c r="J11273" s="13"/>
      <c r="K11273" s="13"/>
      <c r="M11273" s="13"/>
      <c r="N11273" s="13"/>
    </row>
    <row r="11274" spans="1:14" ht="15.75" customHeight="1">
      <c r="A11274" s="2"/>
      <c r="B11274" s="2"/>
      <c r="C11274" s="2"/>
      <c r="G11274" s="13"/>
      <c r="I11274" s="13"/>
      <c r="J11274" s="13"/>
      <c r="K11274" s="13"/>
      <c r="M11274" s="13"/>
      <c r="N11274" s="13"/>
    </row>
    <row r="11275" spans="1:14" ht="15.75" customHeight="1">
      <c r="A11275" s="2"/>
      <c r="B11275" s="2"/>
      <c r="C11275" s="2"/>
      <c r="G11275" s="13"/>
      <c r="I11275" s="13"/>
      <c r="J11275" s="13"/>
      <c r="K11275" s="13"/>
      <c r="M11275" s="13"/>
      <c r="N11275" s="13"/>
    </row>
    <row r="11276" spans="1:14" ht="15.75" customHeight="1">
      <c r="A11276" s="2"/>
      <c r="B11276" s="2"/>
      <c r="C11276" s="2"/>
      <c r="G11276" s="13"/>
      <c r="I11276" s="13"/>
      <c r="J11276" s="13"/>
      <c r="K11276" s="13"/>
      <c r="M11276" s="13"/>
      <c r="N11276" s="13"/>
    </row>
    <row r="11277" spans="1:14" ht="15.75" customHeight="1">
      <c r="A11277" s="2"/>
      <c r="B11277" s="2"/>
      <c r="C11277" s="2"/>
      <c r="G11277" s="13"/>
      <c r="I11277" s="13"/>
      <c r="J11277" s="13"/>
      <c r="K11277" s="13"/>
      <c r="M11277" s="13"/>
      <c r="N11277" s="13"/>
    </row>
    <row r="11278" spans="1:14" ht="15.75" customHeight="1">
      <c r="A11278" s="2"/>
      <c r="B11278" s="2"/>
      <c r="C11278" s="2"/>
      <c r="G11278" s="13"/>
      <c r="I11278" s="13"/>
      <c r="J11278" s="13"/>
      <c r="K11278" s="13"/>
      <c r="M11278" s="13"/>
      <c r="N11278" s="13"/>
    </row>
    <row r="11279" spans="1:14" ht="15.75" customHeight="1">
      <c r="A11279" s="2"/>
      <c r="B11279" s="2"/>
      <c r="C11279" s="2"/>
      <c r="G11279" s="13"/>
      <c r="I11279" s="13"/>
      <c r="J11279" s="13"/>
      <c r="K11279" s="13"/>
      <c r="M11279" s="13"/>
      <c r="N11279" s="13"/>
    </row>
    <row r="11280" spans="1:14" ht="15.75" customHeight="1">
      <c r="A11280" s="2"/>
      <c r="B11280" s="2"/>
      <c r="C11280" s="2"/>
      <c r="G11280" s="13"/>
      <c r="I11280" s="13"/>
      <c r="J11280" s="13"/>
      <c r="K11280" s="13"/>
      <c r="M11280" s="13"/>
      <c r="N11280" s="13"/>
    </row>
    <row r="11281" spans="1:14" ht="15.75" customHeight="1">
      <c r="A11281" s="2"/>
      <c r="B11281" s="2"/>
      <c r="C11281" s="2"/>
      <c r="G11281" s="13"/>
      <c r="I11281" s="13"/>
      <c r="J11281" s="13"/>
      <c r="K11281" s="13"/>
      <c r="M11281" s="13"/>
      <c r="N11281" s="13"/>
    </row>
    <row r="11282" spans="1:14" ht="15.75" customHeight="1">
      <c r="A11282" s="2"/>
      <c r="B11282" s="2"/>
      <c r="C11282" s="2"/>
      <c r="G11282" s="13"/>
      <c r="I11282" s="13"/>
      <c r="J11282" s="13"/>
      <c r="K11282" s="13"/>
      <c r="M11282" s="13"/>
      <c r="N11282" s="13"/>
    </row>
    <row r="11283" spans="1:14" ht="15.75" customHeight="1">
      <c r="A11283" s="2"/>
      <c r="B11283" s="2"/>
      <c r="C11283" s="2"/>
      <c r="G11283" s="13"/>
      <c r="I11283" s="13"/>
      <c r="J11283" s="13"/>
      <c r="K11283" s="13"/>
      <c r="M11283" s="13"/>
      <c r="N11283" s="13"/>
    </row>
    <row r="11284" spans="1:14" ht="15.75" customHeight="1">
      <c r="A11284" s="2"/>
      <c r="B11284" s="2"/>
      <c r="C11284" s="2"/>
      <c r="G11284" s="13"/>
      <c r="I11284" s="13"/>
      <c r="J11284" s="13"/>
      <c r="K11284" s="13"/>
      <c r="M11284" s="13"/>
      <c r="N11284" s="13"/>
    </row>
    <row r="11285" spans="1:14" ht="15.75" customHeight="1">
      <c r="A11285" s="2"/>
      <c r="B11285" s="2"/>
      <c r="C11285" s="2"/>
      <c r="G11285" s="13"/>
      <c r="I11285" s="13"/>
      <c r="J11285" s="13"/>
      <c r="K11285" s="13"/>
      <c r="M11285" s="13"/>
      <c r="N11285" s="13"/>
    </row>
    <row r="11286" spans="1:14" ht="15.75" customHeight="1">
      <c r="A11286" s="2"/>
      <c r="B11286" s="2"/>
      <c r="C11286" s="2"/>
      <c r="G11286" s="13"/>
      <c r="I11286" s="13"/>
      <c r="J11286" s="13"/>
      <c r="K11286" s="13"/>
      <c r="M11286" s="13"/>
      <c r="N11286" s="13"/>
    </row>
    <row r="11287" spans="1:14" ht="15.75" customHeight="1">
      <c r="A11287" s="2"/>
      <c r="B11287" s="2"/>
      <c r="C11287" s="2"/>
      <c r="G11287" s="13"/>
      <c r="I11287" s="13"/>
      <c r="J11287" s="13"/>
      <c r="K11287" s="13"/>
      <c r="M11287" s="13"/>
      <c r="N11287" s="13"/>
    </row>
    <row r="11288" spans="1:14" ht="15.75" customHeight="1">
      <c r="A11288" s="2"/>
      <c r="B11288" s="2"/>
      <c r="C11288" s="2"/>
      <c r="G11288" s="13"/>
      <c r="I11288" s="13"/>
      <c r="J11288" s="13"/>
      <c r="K11288" s="13"/>
      <c r="M11288" s="13"/>
      <c r="N11288" s="13"/>
    </row>
    <row r="11289" spans="1:14" ht="15.75" customHeight="1">
      <c r="A11289" s="2"/>
      <c r="B11289" s="2"/>
      <c r="C11289" s="2"/>
      <c r="G11289" s="13"/>
      <c r="I11289" s="13"/>
      <c r="J11289" s="13"/>
      <c r="K11289" s="13"/>
      <c r="M11289" s="13"/>
      <c r="N11289" s="13"/>
    </row>
    <row r="11290" spans="1:14" ht="15.75" customHeight="1">
      <c r="A11290" s="2"/>
      <c r="B11290" s="2"/>
      <c r="C11290" s="2"/>
      <c r="G11290" s="13"/>
      <c r="I11290" s="13"/>
      <c r="J11290" s="13"/>
      <c r="K11290" s="13"/>
      <c r="M11290" s="13"/>
      <c r="N11290" s="13"/>
    </row>
    <row r="11291" spans="1:14" ht="15.75" customHeight="1">
      <c r="A11291" s="2"/>
      <c r="B11291" s="2"/>
      <c r="C11291" s="2"/>
      <c r="G11291" s="13"/>
      <c r="I11291" s="13"/>
      <c r="J11291" s="13"/>
      <c r="K11291" s="13"/>
      <c r="M11291" s="13"/>
      <c r="N11291" s="13"/>
    </row>
    <row r="11292" spans="1:14" ht="15.75" customHeight="1">
      <c r="A11292" s="2"/>
      <c r="B11292" s="2"/>
      <c r="C11292" s="2"/>
      <c r="G11292" s="13"/>
      <c r="I11292" s="13"/>
      <c r="J11292" s="13"/>
      <c r="K11292" s="13"/>
      <c r="M11292" s="13"/>
      <c r="N11292" s="13"/>
    </row>
    <row r="11293" spans="1:14" ht="15.75" customHeight="1">
      <c r="A11293" s="2"/>
      <c r="B11293" s="2"/>
      <c r="C11293" s="2"/>
      <c r="G11293" s="13"/>
      <c r="I11293" s="13"/>
      <c r="J11293" s="13"/>
      <c r="K11293" s="13"/>
      <c r="M11293" s="13"/>
      <c r="N11293" s="13"/>
    </row>
    <row r="11294" spans="1:14" ht="15.75" customHeight="1">
      <c r="A11294" s="2"/>
      <c r="B11294" s="2"/>
      <c r="C11294" s="2"/>
      <c r="G11294" s="13"/>
      <c r="I11294" s="13"/>
      <c r="J11294" s="13"/>
      <c r="K11294" s="13"/>
      <c r="M11294" s="13"/>
      <c r="N11294" s="13"/>
    </row>
    <row r="11295" spans="1:14" ht="15.75" customHeight="1">
      <c r="A11295" s="2"/>
      <c r="B11295" s="2"/>
      <c r="C11295" s="2"/>
      <c r="G11295" s="13"/>
      <c r="I11295" s="13"/>
      <c r="J11295" s="13"/>
      <c r="K11295" s="13"/>
      <c r="M11295" s="13"/>
      <c r="N11295" s="13"/>
    </row>
    <row r="11296" spans="1:14" ht="15.75" customHeight="1">
      <c r="A11296" s="2"/>
      <c r="B11296" s="2"/>
      <c r="C11296" s="2"/>
      <c r="G11296" s="13"/>
      <c r="I11296" s="13"/>
      <c r="J11296" s="13"/>
      <c r="K11296" s="13"/>
      <c r="M11296" s="13"/>
      <c r="N11296" s="13"/>
    </row>
    <row r="11297" spans="1:14" ht="15.75" customHeight="1">
      <c r="A11297" s="2"/>
      <c r="B11297" s="2"/>
      <c r="C11297" s="2"/>
      <c r="G11297" s="13"/>
      <c r="I11297" s="13"/>
      <c r="J11297" s="13"/>
      <c r="K11297" s="13"/>
      <c r="M11297" s="13"/>
      <c r="N11297" s="13"/>
    </row>
    <row r="11298" spans="1:14" ht="15.75" customHeight="1">
      <c r="A11298" s="2"/>
      <c r="B11298" s="2"/>
      <c r="C11298" s="2"/>
      <c r="G11298" s="13"/>
      <c r="I11298" s="13"/>
      <c r="J11298" s="13"/>
      <c r="K11298" s="13"/>
      <c r="M11298" s="13"/>
      <c r="N11298" s="13"/>
    </row>
    <row r="11299" spans="1:14" ht="15.75" customHeight="1">
      <c r="A11299" s="2"/>
      <c r="B11299" s="2"/>
      <c r="C11299" s="2"/>
      <c r="G11299" s="13"/>
      <c r="I11299" s="13"/>
      <c r="J11299" s="13"/>
      <c r="K11299" s="13"/>
      <c r="M11299" s="13"/>
      <c r="N11299" s="13"/>
    </row>
    <row r="11300" spans="1:14" ht="15.75" customHeight="1">
      <c r="A11300" s="2"/>
      <c r="B11300" s="2"/>
      <c r="C11300" s="2"/>
      <c r="G11300" s="13"/>
      <c r="I11300" s="13"/>
      <c r="J11300" s="13"/>
      <c r="K11300" s="13"/>
      <c r="M11300" s="13"/>
      <c r="N11300" s="13"/>
    </row>
    <row r="11301" spans="1:14" ht="15.75" customHeight="1">
      <c r="A11301" s="2"/>
      <c r="B11301" s="2"/>
      <c r="C11301" s="2"/>
      <c r="G11301" s="13"/>
      <c r="I11301" s="13"/>
      <c r="J11301" s="13"/>
      <c r="K11301" s="13"/>
      <c r="M11301" s="13"/>
      <c r="N11301" s="13"/>
    </row>
    <row r="11302" spans="1:14" ht="15.75" customHeight="1">
      <c r="A11302" s="2"/>
      <c r="B11302" s="2"/>
      <c r="C11302" s="2"/>
      <c r="G11302" s="13"/>
      <c r="I11302" s="13"/>
      <c r="J11302" s="13"/>
      <c r="K11302" s="13"/>
      <c r="M11302" s="13"/>
      <c r="N11302" s="13"/>
    </row>
    <row r="11303" spans="1:14" ht="15.75" customHeight="1">
      <c r="A11303" s="2"/>
      <c r="B11303" s="2"/>
      <c r="C11303" s="2"/>
      <c r="G11303" s="13"/>
      <c r="I11303" s="13"/>
      <c r="J11303" s="13"/>
      <c r="K11303" s="13"/>
      <c r="M11303" s="13"/>
      <c r="N11303" s="13"/>
    </row>
    <row r="11304" spans="1:14" ht="15.75" customHeight="1">
      <c r="A11304" s="2"/>
      <c r="B11304" s="2"/>
      <c r="C11304" s="2"/>
      <c r="G11304" s="13"/>
      <c r="I11304" s="13"/>
      <c r="J11304" s="13"/>
      <c r="K11304" s="13"/>
      <c r="M11304" s="13"/>
      <c r="N11304" s="13"/>
    </row>
    <row r="11305" spans="1:14" ht="15.75" customHeight="1">
      <c r="A11305" s="2"/>
      <c r="B11305" s="2"/>
      <c r="C11305" s="2"/>
      <c r="G11305" s="13"/>
      <c r="I11305" s="13"/>
      <c r="J11305" s="13"/>
      <c r="K11305" s="13"/>
      <c r="M11305" s="13"/>
      <c r="N11305" s="13"/>
    </row>
    <row r="11306" spans="1:14" ht="15.75" customHeight="1">
      <c r="A11306" s="2"/>
      <c r="B11306" s="2"/>
      <c r="C11306" s="2"/>
      <c r="G11306" s="13"/>
      <c r="I11306" s="13"/>
      <c r="J11306" s="13"/>
      <c r="K11306" s="13"/>
      <c r="M11306" s="13"/>
      <c r="N11306" s="13"/>
    </row>
    <row r="11307" spans="1:14" ht="15.75" customHeight="1">
      <c r="A11307" s="2"/>
      <c r="B11307" s="2"/>
      <c r="C11307" s="2"/>
      <c r="G11307" s="13"/>
      <c r="I11307" s="13"/>
      <c r="J11307" s="13"/>
      <c r="K11307" s="13"/>
      <c r="M11307" s="13"/>
      <c r="N11307" s="13"/>
    </row>
    <row r="11308" spans="1:14" ht="15.75" customHeight="1">
      <c r="A11308" s="2"/>
      <c r="B11308" s="2"/>
      <c r="C11308" s="2"/>
      <c r="G11308" s="13"/>
      <c r="I11308" s="13"/>
      <c r="J11308" s="13"/>
      <c r="K11308" s="13"/>
      <c r="M11308" s="13"/>
      <c r="N11308" s="13"/>
    </row>
    <row r="11309" spans="1:14" ht="15.75" customHeight="1">
      <c r="A11309" s="2"/>
      <c r="B11309" s="2"/>
      <c r="C11309" s="2"/>
      <c r="G11309" s="13"/>
      <c r="I11309" s="13"/>
      <c r="J11309" s="13"/>
      <c r="K11309" s="13"/>
      <c r="M11309" s="13"/>
      <c r="N11309" s="13"/>
    </row>
    <row r="11310" spans="1:14" ht="15.75" customHeight="1">
      <c r="A11310" s="2"/>
      <c r="B11310" s="2"/>
      <c r="C11310" s="2"/>
      <c r="G11310" s="13"/>
      <c r="I11310" s="13"/>
      <c r="J11310" s="13"/>
      <c r="K11310" s="13"/>
      <c r="M11310" s="13"/>
      <c r="N11310" s="13"/>
    </row>
    <row r="11311" spans="1:14" ht="15.75" customHeight="1">
      <c r="A11311" s="2"/>
      <c r="B11311" s="2"/>
      <c r="C11311" s="2"/>
      <c r="G11311" s="13"/>
      <c r="I11311" s="13"/>
      <c r="J11311" s="13"/>
      <c r="K11311" s="13"/>
      <c r="M11311" s="13"/>
      <c r="N11311" s="13"/>
    </row>
    <row r="11312" spans="1:14" ht="15.75" customHeight="1">
      <c r="A11312" s="2"/>
      <c r="B11312" s="2"/>
      <c r="C11312" s="2"/>
      <c r="G11312" s="13"/>
      <c r="I11312" s="13"/>
      <c r="J11312" s="13"/>
      <c r="K11312" s="13"/>
      <c r="M11312" s="13"/>
      <c r="N11312" s="13"/>
    </row>
    <row r="11313" spans="1:14" ht="15.75" customHeight="1">
      <c r="A11313" s="2"/>
      <c r="B11313" s="2"/>
      <c r="C11313" s="2"/>
      <c r="G11313" s="13"/>
      <c r="I11313" s="13"/>
      <c r="J11313" s="13"/>
      <c r="K11313" s="13"/>
      <c r="M11313" s="13"/>
      <c r="N11313" s="13"/>
    </row>
    <row r="11314" spans="1:14" ht="15.75" customHeight="1">
      <c r="A11314" s="2"/>
      <c r="B11314" s="2"/>
      <c r="C11314" s="2"/>
      <c r="G11314" s="13"/>
      <c r="I11314" s="13"/>
      <c r="J11314" s="13"/>
      <c r="K11314" s="13"/>
      <c r="M11314" s="13"/>
      <c r="N11314" s="13"/>
    </row>
    <row r="11315" spans="1:14" ht="15.75" customHeight="1">
      <c r="A11315" s="2"/>
      <c r="B11315" s="2"/>
      <c r="C11315" s="2"/>
      <c r="G11315" s="13"/>
      <c r="I11315" s="13"/>
      <c r="J11315" s="13"/>
      <c r="K11315" s="13"/>
      <c r="M11315" s="13"/>
      <c r="N11315" s="13"/>
    </row>
    <row r="11316" spans="1:14" ht="15.75" customHeight="1">
      <c r="A11316" s="2"/>
      <c r="B11316" s="2"/>
      <c r="C11316" s="2"/>
      <c r="G11316" s="13"/>
      <c r="I11316" s="13"/>
      <c r="J11316" s="13"/>
      <c r="K11316" s="13"/>
      <c r="M11316" s="13"/>
      <c r="N11316" s="13"/>
    </row>
    <row r="11317" spans="1:14" ht="15.75" customHeight="1">
      <c r="A11317" s="2"/>
      <c r="B11317" s="2"/>
      <c r="C11317" s="2"/>
      <c r="G11317" s="13"/>
      <c r="I11317" s="13"/>
      <c r="J11317" s="13"/>
      <c r="K11317" s="13"/>
      <c r="M11317" s="13"/>
      <c r="N11317" s="13"/>
    </row>
    <row r="11318" spans="1:14" ht="15.75" customHeight="1">
      <c r="A11318" s="2"/>
      <c r="B11318" s="2"/>
      <c r="C11318" s="2"/>
      <c r="G11318" s="13"/>
      <c r="I11318" s="13"/>
      <c r="J11318" s="13"/>
      <c r="K11318" s="13"/>
      <c r="M11318" s="13"/>
      <c r="N11318" s="13"/>
    </row>
    <row r="11319" spans="1:14" ht="15.75" customHeight="1">
      <c r="A11319" s="2"/>
      <c r="B11319" s="2"/>
      <c r="C11319" s="2"/>
      <c r="G11319" s="13"/>
      <c r="I11319" s="13"/>
      <c r="J11319" s="13"/>
      <c r="K11319" s="13"/>
      <c r="M11319" s="13"/>
      <c r="N11319" s="13"/>
    </row>
    <row r="11320" spans="1:14" ht="15.75" customHeight="1">
      <c r="A11320" s="2"/>
      <c r="B11320" s="2"/>
      <c r="C11320" s="2"/>
      <c r="G11320" s="13"/>
      <c r="I11320" s="13"/>
      <c r="J11320" s="13"/>
      <c r="K11320" s="13"/>
      <c r="M11320" s="13"/>
      <c r="N11320" s="13"/>
    </row>
    <row r="11321" spans="1:14" ht="15.75" customHeight="1">
      <c r="A11321" s="2"/>
      <c r="B11321" s="2"/>
      <c r="C11321" s="2"/>
      <c r="G11321" s="13"/>
      <c r="I11321" s="13"/>
      <c r="J11321" s="13"/>
      <c r="K11321" s="13"/>
      <c r="M11321" s="13"/>
      <c r="N11321" s="13"/>
    </row>
    <row r="11322" spans="1:14" ht="15.75" customHeight="1">
      <c r="A11322" s="2"/>
      <c r="B11322" s="2"/>
      <c r="C11322" s="2"/>
      <c r="G11322" s="13"/>
      <c r="I11322" s="13"/>
      <c r="J11322" s="13"/>
      <c r="K11322" s="13"/>
      <c r="M11322" s="13"/>
      <c r="N11322" s="13"/>
    </row>
    <row r="11323" spans="1:14" ht="15.75" customHeight="1">
      <c r="A11323" s="2"/>
      <c r="B11323" s="2"/>
      <c r="C11323" s="2"/>
      <c r="G11323" s="13"/>
      <c r="I11323" s="13"/>
      <c r="J11323" s="13"/>
      <c r="K11323" s="13"/>
      <c r="M11323" s="13"/>
      <c r="N11323" s="13"/>
    </row>
    <row r="11324" spans="1:14" ht="15.75" customHeight="1">
      <c r="A11324" s="2"/>
      <c r="B11324" s="2"/>
      <c r="C11324" s="2"/>
      <c r="G11324" s="13"/>
      <c r="I11324" s="13"/>
      <c r="J11324" s="13"/>
      <c r="K11324" s="13"/>
      <c r="M11324" s="13"/>
      <c r="N11324" s="13"/>
    </row>
    <row r="11325" spans="1:14" ht="15.75" customHeight="1">
      <c r="A11325" s="2"/>
      <c r="B11325" s="2"/>
      <c r="C11325" s="2"/>
      <c r="G11325" s="13"/>
      <c r="I11325" s="13"/>
      <c r="J11325" s="13"/>
      <c r="K11325" s="13"/>
      <c r="M11325" s="13"/>
      <c r="N11325" s="13"/>
    </row>
    <row r="11326" spans="1:14" ht="15.75" customHeight="1">
      <c r="A11326" s="2"/>
      <c r="B11326" s="2"/>
      <c r="C11326" s="2"/>
      <c r="G11326" s="13"/>
      <c r="I11326" s="13"/>
      <c r="J11326" s="13"/>
      <c r="K11326" s="13"/>
      <c r="M11326" s="13"/>
      <c r="N11326" s="13"/>
    </row>
    <row r="11327" spans="1:14" ht="15.75" customHeight="1">
      <c r="A11327" s="2"/>
      <c r="B11327" s="2"/>
      <c r="C11327" s="2"/>
      <c r="G11327" s="13"/>
      <c r="I11327" s="13"/>
      <c r="J11327" s="13"/>
      <c r="K11327" s="13"/>
      <c r="M11327" s="13"/>
      <c r="N11327" s="13"/>
    </row>
    <row r="11328" spans="1:14" ht="15.75" customHeight="1">
      <c r="A11328" s="2"/>
      <c r="B11328" s="2"/>
      <c r="C11328" s="2"/>
      <c r="G11328" s="13"/>
      <c r="I11328" s="13"/>
      <c r="J11328" s="13"/>
      <c r="K11328" s="13"/>
      <c r="M11328" s="13"/>
      <c r="N11328" s="13"/>
    </row>
    <row r="11329" spans="1:14" ht="15.75" customHeight="1">
      <c r="A11329" s="2"/>
      <c r="B11329" s="2"/>
      <c r="C11329" s="2"/>
      <c r="G11329" s="13"/>
      <c r="I11329" s="13"/>
      <c r="J11329" s="13"/>
      <c r="K11329" s="13"/>
      <c r="M11329" s="13"/>
      <c r="N11329" s="13"/>
    </row>
    <row r="11330" spans="1:14" ht="15.75" customHeight="1">
      <c r="A11330" s="2"/>
      <c r="B11330" s="2"/>
      <c r="C11330" s="2"/>
      <c r="G11330" s="13"/>
      <c r="I11330" s="13"/>
      <c r="J11330" s="13"/>
      <c r="K11330" s="13"/>
      <c r="M11330" s="13"/>
      <c r="N11330" s="13"/>
    </row>
    <row r="11331" spans="1:14" ht="15.75" customHeight="1">
      <c r="A11331" s="2"/>
      <c r="B11331" s="2"/>
      <c r="C11331" s="2"/>
      <c r="G11331" s="13"/>
      <c r="I11331" s="13"/>
      <c r="J11331" s="13"/>
      <c r="K11331" s="13"/>
      <c r="M11331" s="13"/>
      <c r="N11331" s="13"/>
    </row>
    <row r="11332" spans="1:14" ht="15.75" customHeight="1">
      <c r="A11332" s="2"/>
      <c r="B11332" s="2"/>
      <c r="C11332" s="2"/>
      <c r="G11332" s="13"/>
      <c r="I11332" s="13"/>
      <c r="J11332" s="13"/>
      <c r="K11332" s="13"/>
      <c r="M11332" s="13"/>
      <c r="N11332" s="13"/>
    </row>
    <row r="11333" spans="1:14" ht="15.75" customHeight="1">
      <c r="A11333" s="2"/>
      <c r="B11333" s="2"/>
      <c r="C11333" s="2"/>
      <c r="G11333" s="13"/>
      <c r="I11333" s="13"/>
      <c r="J11333" s="13"/>
      <c r="K11333" s="13"/>
      <c r="M11333" s="13"/>
      <c r="N11333" s="13"/>
    </row>
    <row r="11334" spans="1:14" ht="15.75" customHeight="1">
      <c r="A11334" s="2"/>
      <c r="B11334" s="2"/>
      <c r="C11334" s="2"/>
      <c r="G11334" s="13"/>
      <c r="I11334" s="13"/>
      <c r="J11334" s="13"/>
      <c r="K11334" s="13"/>
      <c r="M11334" s="13"/>
      <c r="N11334" s="13"/>
    </row>
    <row r="11335" spans="1:14" ht="15.75" customHeight="1">
      <c r="A11335" s="2"/>
      <c r="B11335" s="2"/>
      <c r="C11335" s="2"/>
      <c r="G11335" s="13"/>
      <c r="I11335" s="13"/>
      <c r="J11335" s="13"/>
      <c r="K11335" s="13"/>
      <c r="M11335" s="13"/>
      <c r="N11335" s="13"/>
    </row>
    <row r="11336" spans="1:14" ht="15.75" customHeight="1">
      <c r="A11336" s="2"/>
      <c r="B11336" s="2"/>
      <c r="C11336" s="2"/>
      <c r="G11336" s="13"/>
      <c r="I11336" s="13"/>
      <c r="J11336" s="13"/>
      <c r="K11336" s="13"/>
      <c r="M11336" s="13"/>
      <c r="N11336" s="13"/>
    </row>
    <row r="11337" spans="1:14" ht="15.75" customHeight="1">
      <c r="A11337" s="2"/>
      <c r="B11337" s="2"/>
      <c r="C11337" s="2"/>
      <c r="G11337" s="13"/>
      <c r="I11337" s="13"/>
      <c r="J11337" s="13"/>
      <c r="K11337" s="13"/>
      <c r="M11337" s="13"/>
      <c r="N11337" s="13"/>
    </row>
    <row r="11338" spans="1:14" ht="15.75" customHeight="1">
      <c r="A11338" s="2"/>
      <c r="B11338" s="2"/>
      <c r="C11338" s="2"/>
      <c r="G11338" s="13"/>
      <c r="I11338" s="13"/>
      <c r="J11338" s="13"/>
      <c r="K11338" s="13"/>
      <c r="M11338" s="13"/>
      <c r="N11338" s="13"/>
    </row>
    <row r="11339" spans="1:14" ht="15.75" customHeight="1">
      <c r="A11339" s="2"/>
      <c r="B11339" s="2"/>
      <c r="C11339" s="2"/>
      <c r="G11339" s="13"/>
      <c r="I11339" s="13"/>
      <c r="J11339" s="13"/>
      <c r="K11339" s="13"/>
      <c r="M11339" s="13"/>
      <c r="N11339" s="13"/>
    </row>
    <row r="11340" spans="1:14" ht="15.75" customHeight="1">
      <c r="A11340" s="2"/>
      <c r="B11340" s="2"/>
      <c r="C11340" s="2"/>
      <c r="G11340" s="13"/>
      <c r="I11340" s="13"/>
      <c r="J11340" s="13"/>
      <c r="K11340" s="13"/>
      <c r="M11340" s="13"/>
      <c r="N11340" s="13"/>
    </row>
    <row r="11341" spans="1:14" ht="15.75" customHeight="1">
      <c r="A11341" s="2"/>
      <c r="B11341" s="2"/>
      <c r="C11341" s="2"/>
      <c r="G11341" s="13"/>
      <c r="I11341" s="13"/>
      <c r="J11341" s="13"/>
      <c r="K11341" s="13"/>
      <c r="M11341" s="13"/>
      <c r="N11341" s="13"/>
    </row>
    <row r="11342" spans="1:14" ht="15.75" customHeight="1">
      <c r="A11342" s="2"/>
      <c r="B11342" s="2"/>
      <c r="C11342" s="2"/>
      <c r="G11342" s="13"/>
      <c r="I11342" s="13"/>
      <c r="J11342" s="13"/>
      <c r="K11342" s="13"/>
      <c r="M11342" s="13"/>
      <c r="N11342" s="13"/>
    </row>
    <row r="11343" spans="1:14" ht="15.75" customHeight="1">
      <c r="A11343" s="2"/>
      <c r="B11343" s="2"/>
      <c r="C11343" s="2"/>
      <c r="G11343" s="13"/>
      <c r="I11343" s="13"/>
      <c r="J11343" s="13"/>
      <c r="K11343" s="13"/>
      <c r="M11343" s="13"/>
      <c r="N11343" s="13"/>
    </row>
    <row r="11344" spans="1:14" ht="15.75" customHeight="1">
      <c r="A11344" s="2"/>
      <c r="B11344" s="2"/>
      <c r="C11344" s="2"/>
      <c r="G11344" s="13"/>
      <c r="I11344" s="13"/>
      <c r="J11344" s="13"/>
      <c r="K11344" s="13"/>
      <c r="M11344" s="13"/>
      <c r="N11344" s="13"/>
    </row>
    <row r="11345" spans="1:14" ht="15.75" customHeight="1">
      <c r="A11345" s="2"/>
      <c r="B11345" s="2"/>
      <c r="C11345" s="2"/>
      <c r="G11345" s="13"/>
      <c r="I11345" s="13"/>
      <c r="J11345" s="13"/>
      <c r="K11345" s="13"/>
      <c r="M11345" s="13"/>
      <c r="N11345" s="13"/>
    </row>
    <row r="11346" spans="1:14" ht="15.75" customHeight="1">
      <c r="A11346" s="2"/>
      <c r="B11346" s="2"/>
      <c r="C11346" s="2"/>
      <c r="G11346" s="13"/>
      <c r="I11346" s="13"/>
      <c r="J11346" s="13"/>
      <c r="K11346" s="13"/>
      <c r="M11346" s="13"/>
      <c r="N11346" s="13"/>
    </row>
    <row r="11347" spans="1:14" ht="15.75" customHeight="1">
      <c r="A11347" s="2"/>
      <c r="B11347" s="2"/>
      <c r="C11347" s="2"/>
      <c r="G11347" s="13"/>
      <c r="I11347" s="13"/>
      <c r="J11347" s="13"/>
      <c r="K11347" s="13"/>
      <c r="M11347" s="13"/>
      <c r="N11347" s="13"/>
    </row>
    <row r="11348" spans="1:14" ht="15.75" customHeight="1">
      <c r="A11348" s="2"/>
      <c r="B11348" s="2"/>
      <c r="C11348" s="2"/>
      <c r="G11348" s="13"/>
      <c r="I11348" s="13"/>
      <c r="J11348" s="13"/>
      <c r="K11348" s="13"/>
      <c r="M11348" s="13"/>
      <c r="N11348" s="13"/>
    </row>
    <row r="11349" spans="1:14" ht="15.75" customHeight="1">
      <c r="A11349" s="2"/>
      <c r="B11349" s="2"/>
      <c r="C11349" s="2"/>
      <c r="G11349" s="13"/>
      <c r="I11349" s="13"/>
      <c r="J11349" s="13"/>
      <c r="K11349" s="13"/>
      <c r="M11349" s="13"/>
      <c r="N11349" s="13"/>
    </row>
    <row r="11350" spans="1:14" ht="15.75" customHeight="1">
      <c r="A11350" s="2"/>
      <c r="B11350" s="2"/>
      <c r="C11350" s="2"/>
      <c r="G11350" s="13"/>
      <c r="I11350" s="13"/>
      <c r="J11350" s="13"/>
      <c r="K11350" s="13"/>
      <c r="M11350" s="13"/>
      <c r="N11350" s="13"/>
    </row>
    <row r="11351" spans="1:14" ht="15.75" customHeight="1">
      <c r="A11351" s="2"/>
      <c r="B11351" s="2"/>
      <c r="C11351" s="2"/>
      <c r="G11351" s="13"/>
      <c r="I11351" s="13"/>
      <c r="J11351" s="13"/>
      <c r="K11351" s="13"/>
      <c r="M11351" s="13"/>
      <c r="N11351" s="13"/>
    </row>
    <row r="11352" spans="1:14" ht="15.75" customHeight="1">
      <c r="A11352" s="2"/>
      <c r="B11352" s="2"/>
      <c r="C11352" s="2"/>
      <c r="G11352" s="13"/>
      <c r="I11352" s="13"/>
      <c r="J11352" s="13"/>
      <c r="K11352" s="13"/>
      <c r="M11352" s="13"/>
      <c r="N11352" s="13"/>
    </row>
    <row r="11353" spans="1:14" ht="15.75" customHeight="1">
      <c r="A11353" s="2"/>
      <c r="B11353" s="2"/>
      <c r="C11353" s="2"/>
      <c r="G11353" s="13"/>
      <c r="I11353" s="13"/>
      <c r="J11353" s="13"/>
      <c r="K11353" s="13"/>
      <c r="M11353" s="13"/>
      <c r="N11353" s="13"/>
    </row>
    <row r="11354" spans="1:14" ht="15.75" customHeight="1">
      <c r="A11354" s="2"/>
      <c r="B11354" s="2"/>
      <c r="C11354" s="2"/>
      <c r="G11354" s="13"/>
      <c r="I11354" s="13"/>
      <c r="J11354" s="13"/>
      <c r="K11354" s="13"/>
      <c r="M11354" s="13"/>
      <c r="N11354" s="13"/>
    </row>
    <row r="11355" spans="1:14" ht="15.75" customHeight="1">
      <c r="A11355" s="2"/>
      <c r="B11355" s="2"/>
      <c r="C11355" s="2"/>
      <c r="G11355" s="13"/>
      <c r="I11355" s="13"/>
      <c r="J11355" s="13"/>
      <c r="K11355" s="13"/>
      <c r="M11355" s="13"/>
      <c r="N11355" s="13"/>
    </row>
    <row r="11356" spans="1:14" ht="15.75" customHeight="1">
      <c r="A11356" s="2"/>
      <c r="B11356" s="2"/>
      <c r="C11356" s="2"/>
      <c r="G11356" s="13"/>
      <c r="I11356" s="13"/>
      <c r="J11356" s="13"/>
      <c r="K11356" s="13"/>
      <c r="M11356" s="13"/>
      <c r="N11356" s="13"/>
    </row>
    <row r="11357" spans="1:14" ht="15.75" customHeight="1">
      <c r="A11357" s="2"/>
      <c r="B11357" s="2"/>
      <c r="C11357" s="2"/>
      <c r="G11357" s="13"/>
      <c r="I11357" s="13"/>
      <c r="J11357" s="13"/>
      <c r="K11357" s="13"/>
      <c r="M11357" s="13"/>
      <c r="N11357" s="13"/>
    </row>
    <row r="11358" spans="1:14" ht="15.75" customHeight="1">
      <c r="A11358" s="2"/>
      <c r="B11358" s="2"/>
      <c r="C11358" s="2"/>
      <c r="G11358" s="13"/>
      <c r="I11358" s="13"/>
      <c r="J11358" s="13"/>
      <c r="K11358" s="13"/>
      <c r="M11358" s="13"/>
      <c r="N11358" s="13"/>
    </row>
    <row r="11359" spans="1:14" ht="15.75" customHeight="1">
      <c r="A11359" s="2"/>
      <c r="B11359" s="2"/>
      <c r="C11359" s="2"/>
      <c r="G11359" s="13"/>
      <c r="I11359" s="13"/>
      <c r="J11359" s="13"/>
      <c r="K11359" s="13"/>
      <c r="M11359" s="13"/>
      <c r="N11359" s="13"/>
    </row>
    <row r="11360" spans="1:14" ht="15.75" customHeight="1">
      <c r="A11360" s="2"/>
      <c r="B11360" s="2"/>
      <c r="C11360" s="2"/>
      <c r="G11360" s="13"/>
      <c r="I11360" s="13"/>
      <c r="J11360" s="13"/>
      <c r="K11360" s="13"/>
      <c r="M11360" s="13"/>
      <c r="N11360" s="13"/>
    </row>
    <row r="11361" spans="1:14" ht="15.75" customHeight="1">
      <c r="A11361" s="2"/>
      <c r="B11361" s="2"/>
      <c r="C11361" s="2"/>
      <c r="G11361" s="13"/>
      <c r="I11361" s="13"/>
      <c r="J11361" s="13"/>
      <c r="K11361" s="13"/>
      <c r="M11361" s="13"/>
      <c r="N11361" s="13"/>
    </row>
    <row r="11362" spans="1:14" ht="15.75" customHeight="1">
      <c r="A11362" s="2"/>
      <c r="B11362" s="2"/>
      <c r="C11362" s="2"/>
      <c r="G11362" s="13"/>
      <c r="I11362" s="13"/>
      <c r="J11362" s="13"/>
      <c r="K11362" s="13"/>
      <c r="M11362" s="13"/>
      <c r="N11362" s="13"/>
    </row>
    <row r="11363" spans="1:14" ht="15.75" customHeight="1">
      <c r="A11363" s="2"/>
      <c r="B11363" s="2"/>
      <c r="C11363" s="2"/>
      <c r="G11363" s="13"/>
      <c r="I11363" s="13"/>
      <c r="J11363" s="13"/>
      <c r="K11363" s="13"/>
      <c r="M11363" s="13"/>
      <c r="N11363" s="13"/>
    </row>
    <row r="11364" spans="1:14" ht="15.75" customHeight="1">
      <c r="A11364" s="2"/>
      <c r="B11364" s="2"/>
      <c r="C11364" s="2"/>
      <c r="G11364" s="13"/>
      <c r="I11364" s="13"/>
      <c r="J11364" s="13"/>
      <c r="K11364" s="13"/>
      <c r="M11364" s="13"/>
      <c r="N11364" s="13"/>
    </row>
    <row r="11365" spans="1:14" ht="15.75" customHeight="1">
      <c r="A11365" s="2"/>
      <c r="B11365" s="2"/>
      <c r="C11365" s="2"/>
      <c r="G11365" s="13"/>
      <c r="I11365" s="13"/>
      <c r="J11365" s="13"/>
      <c r="K11365" s="13"/>
      <c r="M11365" s="13"/>
      <c r="N11365" s="13"/>
    </row>
    <row r="11366" spans="1:14" ht="15.75" customHeight="1">
      <c r="A11366" s="2"/>
      <c r="B11366" s="2"/>
      <c r="C11366" s="2"/>
      <c r="G11366" s="13"/>
      <c r="I11366" s="13"/>
      <c r="J11366" s="13"/>
      <c r="K11366" s="13"/>
      <c r="M11366" s="13"/>
      <c r="N11366" s="13"/>
    </row>
    <row r="11367" spans="1:14" ht="15.75" customHeight="1">
      <c r="A11367" s="2"/>
      <c r="B11367" s="2"/>
      <c r="C11367" s="2"/>
      <c r="G11367" s="13"/>
      <c r="I11367" s="13"/>
      <c r="J11367" s="13"/>
      <c r="K11367" s="13"/>
      <c r="M11367" s="13"/>
      <c r="N11367" s="13"/>
    </row>
    <row r="11368" spans="1:14" ht="15.75" customHeight="1">
      <c r="A11368" s="2"/>
      <c r="B11368" s="2"/>
      <c r="C11368" s="2"/>
      <c r="G11368" s="13"/>
      <c r="I11368" s="13"/>
      <c r="J11368" s="13"/>
      <c r="K11368" s="13"/>
      <c r="M11368" s="13"/>
      <c r="N11368" s="13"/>
    </row>
    <row r="11369" spans="1:14" ht="15.75" customHeight="1">
      <c r="A11369" s="2"/>
      <c r="B11369" s="2"/>
      <c r="C11369" s="2"/>
      <c r="G11369" s="13"/>
      <c r="I11369" s="13"/>
      <c r="J11369" s="13"/>
      <c r="K11369" s="13"/>
      <c r="M11369" s="13"/>
      <c r="N11369" s="13"/>
    </row>
    <row r="11370" spans="1:14" ht="15.75" customHeight="1">
      <c r="A11370" s="2"/>
      <c r="B11370" s="2"/>
      <c r="C11370" s="2"/>
      <c r="G11370" s="13"/>
      <c r="I11370" s="13"/>
      <c r="J11370" s="13"/>
      <c r="K11370" s="13"/>
      <c r="M11370" s="13"/>
      <c r="N11370" s="13"/>
    </row>
    <row r="11371" spans="1:14" ht="15.75" customHeight="1">
      <c r="A11371" s="2"/>
      <c r="B11371" s="2"/>
      <c r="C11371" s="2"/>
      <c r="G11371" s="13"/>
      <c r="I11371" s="13"/>
      <c r="J11371" s="13"/>
      <c r="K11371" s="13"/>
      <c r="M11371" s="13"/>
      <c r="N11371" s="13"/>
    </row>
    <row r="11372" spans="1:14" ht="15.75" customHeight="1">
      <c r="A11372" s="2"/>
      <c r="B11372" s="2"/>
      <c r="C11372" s="2"/>
      <c r="G11372" s="13"/>
      <c r="I11372" s="13"/>
      <c r="J11372" s="13"/>
      <c r="K11372" s="13"/>
      <c r="M11372" s="13"/>
      <c r="N11372" s="13"/>
    </row>
    <row r="11373" spans="1:14" ht="15.75" customHeight="1">
      <c r="A11373" s="2"/>
      <c r="B11373" s="2"/>
      <c r="C11373" s="2"/>
      <c r="G11373" s="13"/>
      <c r="I11373" s="13"/>
      <c r="J11373" s="13"/>
      <c r="K11373" s="13"/>
      <c r="M11373" s="13"/>
      <c r="N11373" s="13"/>
    </row>
    <row r="11374" spans="1:14" ht="15.75" customHeight="1">
      <c r="A11374" s="2"/>
      <c r="B11374" s="2"/>
      <c r="C11374" s="2"/>
      <c r="G11374" s="13"/>
      <c r="I11374" s="13"/>
      <c r="J11374" s="13"/>
      <c r="K11374" s="13"/>
      <c r="M11374" s="13"/>
      <c r="N11374" s="13"/>
    </row>
    <row r="11375" spans="1:14" ht="15.75" customHeight="1">
      <c r="A11375" s="2"/>
      <c r="B11375" s="2"/>
      <c r="C11375" s="2"/>
      <c r="G11375" s="13"/>
      <c r="I11375" s="13"/>
      <c r="J11375" s="13"/>
      <c r="K11375" s="13"/>
      <c r="M11375" s="13"/>
      <c r="N11375" s="13"/>
    </row>
    <row r="11376" spans="1:14" ht="15.75" customHeight="1">
      <c r="A11376" s="2"/>
      <c r="B11376" s="2"/>
      <c r="C11376" s="2"/>
      <c r="G11376" s="13"/>
      <c r="I11376" s="13"/>
      <c r="J11376" s="13"/>
      <c r="K11376" s="13"/>
      <c r="M11376" s="13"/>
      <c r="N11376" s="13"/>
    </row>
    <row r="11377" spans="1:14" ht="15.75" customHeight="1">
      <c r="A11377" s="2"/>
      <c r="B11377" s="2"/>
      <c r="C11377" s="2"/>
      <c r="G11377" s="13"/>
      <c r="I11377" s="13"/>
      <c r="J11377" s="13"/>
      <c r="K11377" s="13"/>
      <c r="M11377" s="13"/>
      <c r="N11377" s="13"/>
    </row>
    <row r="11378" spans="1:14" ht="15.75" customHeight="1">
      <c r="A11378" s="2"/>
      <c r="B11378" s="2"/>
      <c r="C11378" s="2"/>
      <c r="G11378" s="13"/>
      <c r="I11378" s="13"/>
      <c r="J11378" s="13"/>
      <c r="K11378" s="13"/>
      <c r="M11378" s="13"/>
      <c r="N11378" s="13"/>
    </row>
    <row r="11379" spans="1:14" ht="15.75" customHeight="1">
      <c r="A11379" s="2"/>
      <c r="B11379" s="2"/>
      <c r="C11379" s="2"/>
      <c r="G11379" s="13"/>
      <c r="I11379" s="13"/>
      <c r="J11379" s="13"/>
      <c r="K11379" s="13"/>
      <c r="M11379" s="13"/>
      <c r="N11379" s="13"/>
    </row>
    <row r="11380" spans="1:14" ht="15.75" customHeight="1">
      <c r="A11380" s="2"/>
      <c r="B11380" s="2"/>
      <c r="C11380" s="2"/>
      <c r="G11380" s="13"/>
      <c r="I11380" s="13"/>
      <c r="J11380" s="13"/>
      <c r="K11380" s="13"/>
      <c r="M11380" s="13"/>
      <c r="N11380" s="13"/>
    </row>
    <row r="11381" spans="1:14" ht="15.75" customHeight="1">
      <c r="A11381" s="2"/>
      <c r="B11381" s="2"/>
      <c r="C11381" s="2"/>
      <c r="G11381" s="13"/>
      <c r="I11381" s="13"/>
      <c r="J11381" s="13"/>
      <c r="K11381" s="13"/>
      <c r="M11381" s="13"/>
      <c r="N11381" s="13"/>
    </row>
    <row r="11382" spans="1:14" ht="15.75" customHeight="1">
      <c r="A11382" s="2"/>
      <c r="B11382" s="2"/>
      <c r="C11382" s="2"/>
      <c r="G11382" s="13"/>
      <c r="I11382" s="13"/>
      <c r="J11382" s="13"/>
      <c r="K11382" s="13"/>
      <c r="M11382" s="13"/>
      <c r="N11382" s="13"/>
    </row>
    <row r="11383" spans="1:14" ht="15.75" customHeight="1">
      <c r="A11383" s="2"/>
      <c r="B11383" s="2"/>
      <c r="C11383" s="2"/>
      <c r="G11383" s="13"/>
      <c r="I11383" s="13"/>
      <c r="J11383" s="13"/>
      <c r="K11383" s="13"/>
      <c r="M11383" s="13"/>
      <c r="N11383" s="13"/>
    </row>
    <row r="11384" spans="1:14" ht="15.75" customHeight="1">
      <c r="A11384" s="2"/>
      <c r="B11384" s="2"/>
      <c r="C11384" s="2"/>
      <c r="G11384" s="13"/>
      <c r="I11384" s="13"/>
      <c r="J11384" s="13"/>
      <c r="K11384" s="13"/>
      <c r="M11384" s="13"/>
      <c r="N11384" s="13"/>
    </row>
    <row r="11385" spans="1:14" ht="15.75" customHeight="1">
      <c r="A11385" s="2"/>
      <c r="B11385" s="2"/>
      <c r="C11385" s="2"/>
      <c r="G11385" s="13"/>
      <c r="I11385" s="13"/>
      <c r="J11385" s="13"/>
      <c r="K11385" s="13"/>
      <c r="M11385" s="13"/>
      <c r="N11385" s="13"/>
    </row>
    <row r="11386" spans="1:14" ht="15.75" customHeight="1">
      <c r="A11386" s="2"/>
      <c r="B11386" s="2"/>
      <c r="C11386" s="2"/>
      <c r="G11386" s="13"/>
      <c r="I11386" s="13"/>
      <c r="J11386" s="13"/>
      <c r="K11386" s="13"/>
      <c r="M11386" s="13"/>
      <c r="N11386" s="13"/>
    </row>
    <row r="11387" spans="1:14" ht="15.75" customHeight="1">
      <c r="A11387" s="2"/>
      <c r="B11387" s="2"/>
      <c r="C11387" s="2"/>
      <c r="G11387" s="13"/>
      <c r="I11387" s="13"/>
      <c r="J11387" s="13"/>
      <c r="K11387" s="13"/>
      <c r="M11387" s="13"/>
      <c r="N11387" s="13"/>
    </row>
    <row r="11388" spans="1:14" ht="15.75" customHeight="1">
      <c r="A11388" s="2"/>
      <c r="B11388" s="2"/>
      <c r="C11388" s="2"/>
      <c r="G11388" s="13"/>
      <c r="I11388" s="13"/>
      <c r="J11388" s="13"/>
      <c r="K11388" s="13"/>
      <c r="M11388" s="13"/>
      <c r="N11388" s="13"/>
    </row>
    <row r="11389" spans="1:14" ht="15.75" customHeight="1">
      <c r="A11389" s="2"/>
      <c r="B11389" s="2"/>
      <c r="C11389" s="2"/>
      <c r="G11389" s="13"/>
      <c r="I11389" s="13"/>
      <c r="J11389" s="13"/>
      <c r="K11389" s="13"/>
      <c r="M11389" s="13"/>
      <c r="N11389" s="13"/>
    </row>
    <row r="11390" spans="1:14" ht="15.75" customHeight="1">
      <c r="A11390" s="2"/>
      <c r="B11390" s="2"/>
      <c r="C11390" s="2"/>
      <c r="G11390" s="13"/>
      <c r="I11390" s="13"/>
      <c r="J11390" s="13"/>
      <c r="K11390" s="13"/>
      <c r="M11390" s="13"/>
      <c r="N11390" s="13"/>
    </row>
    <row r="11391" spans="1:14" ht="15.75" customHeight="1">
      <c r="A11391" s="2"/>
      <c r="B11391" s="2"/>
      <c r="C11391" s="2"/>
      <c r="G11391" s="13"/>
      <c r="I11391" s="13"/>
      <c r="J11391" s="13"/>
      <c r="K11391" s="13"/>
      <c r="M11391" s="13"/>
      <c r="N11391" s="13"/>
    </row>
    <row r="11392" spans="1:14" ht="15.75" customHeight="1">
      <c r="A11392" s="2"/>
      <c r="B11392" s="2"/>
      <c r="C11392" s="2"/>
      <c r="G11392" s="13"/>
      <c r="I11392" s="13"/>
      <c r="J11392" s="13"/>
      <c r="K11392" s="13"/>
      <c r="M11392" s="13"/>
      <c r="N11392" s="13"/>
    </row>
    <row r="11393" spans="1:14" ht="15.75" customHeight="1">
      <c r="A11393" s="2"/>
      <c r="B11393" s="2"/>
      <c r="C11393" s="2"/>
      <c r="G11393" s="13"/>
      <c r="I11393" s="13"/>
      <c r="J11393" s="13"/>
      <c r="K11393" s="13"/>
      <c r="M11393" s="13"/>
      <c r="N11393" s="13"/>
    </row>
    <row r="11394" spans="1:14" ht="15.75" customHeight="1">
      <c r="A11394" s="2"/>
      <c r="B11394" s="2"/>
      <c r="C11394" s="2"/>
      <c r="G11394" s="13"/>
      <c r="I11394" s="13"/>
      <c r="J11394" s="13"/>
      <c r="K11394" s="13"/>
      <c r="M11394" s="13"/>
      <c r="N11394" s="13"/>
    </row>
    <row r="11395" spans="1:14" ht="15.75" customHeight="1">
      <c r="A11395" s="2"/>
      <c r="B11395" s="2"/>
      <c r="C11395" s="2"/>
      <c r="G11395" s="13"/>
      <c r="I11395" s="13"/>
      <c r="J11395" s="13"/>
      <c r="K11395" s="13"/>
      <c r="M11395" s="13"/>
      <c r="N11395" s="13"/>
    </row>
    <row r="11396" spans="1:14" ht="15.75" customHeight="1">
      <c r="A11396" s="2"/>
      <c r="B11396" s="2"/>
      <c r="C11396" s="2"/>
      <c r="G11396" s="13"/>
      <c r="I11396" s="13"/>
      <c r="J11396" s="13"/>
      <c r="K11396" s="13"/>
      <c r="M11396" s="13"/>
      <c r="N11396" s="13"/>
    </row>
    <row r="11397" spans="1:14" ht="15.75" customHeight="1">
      <c r="A11397" s="2"/>
      <c r="B11397" s="2"/>
      <c r="C11397" s="2"/>
      <c r="G11397" s="13"/>
      <c r="I11397" s="13"/>
      <c r="J11397" s="13"/>
      <c r="K11397" s="13"/>
      <c r="M11397" s="13"/>
      <c r="N11397" s="13"/>
    </row>
    <row r="11398" spans="1:14" ht="15.75" customHeight="1">
      <c r="A11398" s="2"/>
      <c r="B11398" s="2"/>
      <c r="C11398" s="2"/>
      <c r="G11398" s="13"/>
      <c r="I11398" s="13"/>
      <c r="J11398" s="13"/>
      <c r="K11398" s="13"/>
      <c r="M11398" s="13"/>
      <c r="N11398" s="13"/>
    </row>
    <row r="11399" spans="1:14" ht="15.75" customHeight="1">
      <c r="A11399" s="2"/>
      <c r="B11399" s="2"/>
      <c r="C11399" s="2"/>
      <c r="G11399" s="13"/>
      <c r="I11399" s="13"/>
      <c r="J11399" s="13"/>
      <c r="K11399" s="13"/>
      <c r="M11399" s="13"/>
      <c r="N11399" s="13"/>
    </row>
    <row r="11400" spans="1:14" ht="15.75" customHeight="1">
      <c r="A11400" s="2"/>
      <c r="B11400" s="2"/>
      <c r="C11400" s="2"/>
      <c r="G11400" s="13"/>
      <c r="I11400" s="13"/>
      <c r="J11400" s="13"/>
      <c r="K11400" s="13"/>
      <c r="M11400" s="13"/>
      <c r="N11400" s="13"/>
    </row>
    <row r="11401" spans="1:14" ht="15.75" customHeight="1">
      <c r="A11401" s="2"/>
      <c r="B11401" s="2"/>
      <c r="C11401" s="2"/>
      <c r="G11401" s="13"/>
      <c r="I11401" s="13"/>
      <c r="J11401" s="13"/>
      <c r="K11401" s="13"/>
      <c r="M11401" s="13"/>
      <c r="N11401" s="13"/>
    </row>
    <row r="11402" spans="1:14" ht="15.75" customHeight="1">
      <c r="A11402" s="2"/>
      <c r="B11402" s="2"/>
      <c r="C11402" s="2"/>
      <c r="G11402" s="13"/>
      <c r="I11402" s="13"/>
      <c r="J11402" s="13"/>
      <c r="K11402" s="13"/>
      <c r="M11402" s="13"/>
      <c r="N11402" s="13"/>
    </row>
    <row r="11403" spans="1:14" ht="15.75" customHeight="1">
      <c r="A11403" s="2"/>
      <c r="B11403" s="2"/>
      <c r="C11403" s="2"/>
      <c r="G11403" s="13"/>
      <c r="I11403" s="13"/>
      <c r="J11403" s="13"/>
      <c r="K11403" s="13"/>
      <c r="M11403" s="13"/>
      <c r="N11403" s="13"/>
    </row>
    <row r="11404" spans="1:14" ht="15.75" customHeight="1">
      <c r="A11404" s="2"/>
      <c r="B11404" s="2"/>
      <c r="C11404" s="2"/>
      <c r="G11404" s="13"/>
      <c r="I11404" s="13"/>
      <c r="J11404" s="13"/>
      <c r="K11404" s="13"/>
      <c r="M11404" s="13"/>
      <c r="N11404" s="13"/>
    </row>
    <row r="11405" spans="1:14" ht="15.75" customHeight="1">
      <c r="A11405" s="2"/>
      <c r="B11405" s="2"/>
      <c r="C11405" s="2"/>
      <c r="G11405" s="13"/>
      <c r="I11405" s="13"/>
      <c r="J11405" s="13"/>
      <c r="K11405" s="13"/>
      <c r="M11405" s="13"/>
      <c r="N11405" s="13"/>
    </row>
    <row r="11406" spans="1:14" ht="15.75" customHeight="1">
      <c r="A11406" s="2"/>
      <c r="B11406" s="2"/>
      <c r="C11406" s="2"/>
      <c r="G11406" s="13"/>
      <c r="I11406" s="13"/>
      <c r="J11406" s="13"/>
      <c r="K11406" s="13"/>
      <c r="M11406" s="13"/>
      <c r="N11406" s="13"/>
    </row>
    <row r="11407" spans="1:14" ht="15.75" customHeight="1">
      <c r="A11407" s="2"/>
      <c r="B11407" s="2"/>
      <c r="C11407" s="2"/>
      <c r="G11407" s="13"/>
      <c r="I11407" s="13"/>
      <c r="J11407" s="13"/>
      <c r="K11407" s="13"/>
      <c r="M11407" s="13"/>
      <c r="N11407" s="13"/>
    </row>
    <row r="11408" spans="1:14" ht="15.75" customHeight="1">
      <c r="A11408" s="2"/>
      <c r="B11408" s="2"/>
      <c r="C11408" s="2"/>
      <c r="G11408" s="13"/>
      <c r="I11408" s="13"/>
      <c r="J11408" s="13"/>
      <c r="K11408" s="13"/>
      <c r="M11408" s="13"/>
      <c r="N11408" s="13"/>
    </row>
    <row r="11409" spans="1:14" ht="15.75" customHeight="1">
      <c r="A11409" s="2"/>
      <c r="B11409" s="2"/>
      <c r="C11409" s="2"/>
      <c r="G11409" s="13"/>
      <c r="I11409" s="13"/>
      <c r="J11409" s="13"/>
      <c r="K11409" s="13"/>
      <c r="M11409" s="13"/>
      <c r="N11409" s="13"/>
    </row>
    <row r="11410" spans="1:14" ht="15.75" customHeight="1">
      <c r="A11410" s="2"/>
      <c r="B11410" s="2"/>
      <c r="C11410" s="2"/>
      <c r="G11410" s="13"/>
      <c r="I11410" s="13"/>
      <c r="J11410" s="13"/>
      <c r="K11410" s="13"/>
      <c r="M11410" s="13"/>
      <c r="N11410" s="13"/>
    </row>
    <row r="11411" spans="1:14" ht="15.75" customHeight="1">
      <c r="A11411" s="2"/>
      <c r="B11411" s="2"/>
      <c r="C11411" s="2"/>
      <c r="G11411" s="13"/>
      <c r="I11411" s="13"/>
      <c r="J11411" s="13"/>
      <c r="K11411" s="13"/>
      <c r="M11411" s="13"/>
      <c r="N11411" s="13"/>
    </row>
    <row r="11412" spans="1:14" ht="15.75" customHeight="1">
      <c r="A11412" s="2"/>
      <c r="B11412" s="2"/>
      <c r="C11412" s="2"/>
      <c r="G11412" s="13"/>
      <c r="I11412" s="13"/>
      <c r="J11412" s="13"/>
      <c r="K11412" s="13"/>
      <c r="M11412" s="13"/>
      <c r="N11412" s="13"/>
    </row>
    <row r="11413" spans="1:14" ht="15.75" customHeight="1">
      <c r="A11413" s="2"/>
      <c r="B11413" s="2"/>
      <c r="C11413" s="2"/>
      <c r="G11413" s="13"/>
      <c r="I11413" s="13"/>
      <c r="J11413" s="13"/>
      <c r="K11413" s="13"/>
      <c r="M11413" s="13"/>
      <c r="N11413" s="13"/>
    </row>
    <row r="11414" spans="1:14" ht="15.75" customHeight="1">
      <c r="A11414" s="2"/>
      <c r="B11414" s="2"/>
      <c r="C11414" s="2"/>
      <c r="G11414" s="13"/>
      <c r="I11414" s="13"/>
      <c r="J11414" s="13"/>
      <c r="K11414" s="13"/>
      <c r="M11414" s="13"/>
      <c r="N11414" s="13"/>
    </row>
    <row r="11415" spans="1:14" ht="15.75" customHeight="1">
      <c r="A11415" s="2"/>
      <c r="B11415" s="2"/>
      <c r="C11415" s="2"/>
      <c r="G11415" s="13"/>
      <c r="I11415" s="13"/>
      <c r="J11415" s="13"/>
      <c r="K11415" s="13"/>
      <c r="M11415" s="13"/>
      <c r="N11415" s="13"/>
    </row>
    <row r="11416" spans="1:14" ht="15.75" customHeight="1">
      <c r="A11416" s="2"/>
      <c r="B11416" s="2"/>
      <c r="C11416" s="2"/>
      <c r="G11416" s="13"/>
      <c r="I11416" s="13"/>
      <c r="J11416" s="13"/>
      <c r="K11416" s="13"/>
      <c r="M11416" s="13"/>
      <c r="N11416" s="13"/>
    </row>
    <row r="11417" spans="1:14" ht="15.75" customHeight="1">
      <c r="A11417" s="2"/>
      <c r="B11417" s="2"/>
      <c r="C11417" s="2"/>
      <c r="G11417" s="13"/>
      <c r="I11417" s="13"/>
      <c r="J11417" s="13"/>
      <c r="K11417" s="13"/>
      <c r="M11417" s="13"/>
      <c r="N11417" s="13"/>
    </row>
    <row r="11418" spans="1:14" ht="15.75" customHeight="1">
      <c r="A11418" s="2"/>
      <c r="B11418" s="2"/>
      <c r="C11418" s="2"/>
      <c r="G11418" s="13"/>
      <c r="I11418" s="13"/>
      <c r="J11418" s="13"/>
      <c r="K11418" s="13"/>
      <c r="M11418" s="13"/>
      <c r="N11418" s="13"/>
    </row>
    <row r="11419" spans="1:14" ht="15.75" customHeight="1">
      <c r="A11419" s="2"/>
      <c r="B11419" s="2"/>
      <c r="C11419" s="2"/>
      <c r="G11419" s="13"/>
      <c r="I11419" s="13"/>
      <c r="J11419" s="13"/>
      <c r="K11419" s="13"/>
      <c r="M11419" s="13"/>
      <c r="N11419" s="13"/>
    </row>
    <row r="11420" spans="1:14" ht="15.75" customHeight="1">
      <c r="A11420" s="2"/>
      <c r="B11420" s="2"/>
      <c r="C11420" s="2"/>
      <c r="G11420" s="13"/>
      <c r="I11420" s="13"/>
      <c r="J11420" s="13"/>
      <c r="K11420" s="13"/>
      <c r="M11420" s="13"/>
      <c r="N11420" s="13"/>
    </row>
    <row r="11421" spans="1:14" ht="15.75" customHeight="1">
      <c r="A11421" s="2"/>
      <c r="B11421" s="2"/>
      <c r="C11421" s="2"/>
      <c r="G11421" s="13"/>
      <c r="I11421" s="13"/>
      <c r="J11421" s="13"/>
      <c r="K11421" s="13"/>
      <c r="M11421" s="13"/>
      <c r="N11421" s="13"/>
    </row>
    <row r="11422" spans="1:14" ht="15.75" customHeight="1">
      <c r="A11422" s="2"/>
      <c r="B11422" s="2"/>
      <c r="C11422" s="2"/>
      <c r="G11422" s="13"/>
      <c r="I11422" s="13"/>
      <c r="J11422" s="13"/>
      <c r="K11422" s="13"/>
      <c r="M11422" s="13"/>
      <c r="N11422" s="13"/>
    </row>
    <row r="11423" spans="1:14" ht="15.75" customHeight="1">
      <c r="A11423" s="2"/>
      <c r="B11423" s="2"/>
      <c r="C11423" s="2"/>
      <c r="G11423" s="13"/>
      <c r="I11423" s="13"/>
      <c r="J11423" s="13"/>
      <c r="K11423" s="13"/>
      <c r="M11423" s="13"/>
      <c r="N11423" s="13"/>
    </row>
    <row r="11424" spans="1:14" ht="15.75" customHeight="1">
      <c r="A11424" s="2"/>
      <c r="B11424" s="2"/>
      <c r="C11424" s="2"/>
      <c r="G11424" s="13"/>
      <c r="I11424" s="13"/>
      <c r="J11424" s="13"/>
      <c r="K11424" s="13"/>
      <c r="M11424" s="13"/>
      <c r="N11424" s="13"/>
    </row>
    <row r="11425" spans="1:14" ht="15.75" customHeight="1">
      <c r="A11425" s="2"/>
      <c r="B11425" s="2"/>
      <c r="C11425" s="2"/>
      <c r="G11425" s="13"/>
      <c r="I11425" s="13"/>
      <c r="J11425" s="13"/>
      <c r="K11425" s="13"/>
      <c r="M11425" s="13"/>
      <c r="N11425" s="13"/>
    </row>
    <row r="11426" spans="1:14" ht="15.75" customHeight="1">
      <c r="A11426" s="2"/>
      <c r="B11426" s="2"/>
      <c r="C11426" s="2"/>
      <c r="G11426" s="13"/>
      <c r="I11426" s="13"/>
      <c r="J11426" s="13"/>
      <c r="K11426" s="13"/>
      <c r="M11426" s="13"/>
      <c r="N11426" s="13"/>
    </row>
    <row r="11427" spans="1:14" ht="15.75" customHeight="1">
      <c r="A11427" s="2"/>
      <c r="B11427" s="2"/>
      <c r="C11427" s="2"/>
      <c r="G11427" s="13"/>
      <c r="I11427" s="13"/>
      <c r="J11427" s="13"/>
      <c r="K11427" s="13"/>
      <c r="M11427" s="13"/>
      <c r="N11427" s="13"/>
    </row>
    <row r="11428" spans="1:14" ht="15.75" customHeight="1">
      <c r="A11428" s="2"/>
      <c r="B11428" s="2"/>
      <c r="C11428" s="2"/>
      <c r="G11428" s="13"/>
      <c r="I11428" s="13"/>
      <c r="J11428" s="13"/>
      <c r="K11428" s="13"/>
      <c r="M11428" s="13"/>
      <c r="N11428" s="13"/>
    </row>
    <row r="11429" spans="1:14" ht="15.75" customHeight="1">
      <c r="A11429" s="2"/>
      <c r="B11429" s="2"/>
      <c r="C11429" s="2"/>
      <c r="G11429" s="13"/>
      <c r="I11429" s="13"/>
      <c r="J11429" s="13"/>
      <c r="K11429" s="13"/>
      <c r="M11429" s="13"/>
      <c r="N11429" s="13"/>
    </row>
    <row r="11430" spans="1:14" ht="15.75" customHeight="1">
      <c r="A11430" s="2"/>
      <c r="B11430" s="2"/>
      <c r="C11430" s="2"/>
      <c r="G11430" s="13"/>
      <c r="I11430" s="13"/>
      <c r="J11430" s="13"/>
      <c r="K11430" s="13"/>
      <c r="M11430" s="13"/>
      <c r="N11430" s="13"/>
    </row>
    <row r="11431" spans="1:14" ht="15.75" customHeight="1">
      <c r="A11431" s="2"/>
      <c r="B11431" s="2"/>
      <c r="C11431" s="2"/>
      <c r="G11431" s="13"/>
      <c r="I11431" s="13"/>
      <c r="J11431" s="13"/>
      <c r="K11431" s="13"/>
      <c r="M11431" s="13"/>
      <c r="N11431" s="13"/>
    </row>
    <row r="11432" spans="1:14" ht="15.75" customHeight="1">
      <c r="A11432" s="2"/>
      <c r="B11432" s="2"/>
      <c r="C11432" s="2"/>
      <c r="G11432" s="13"/>
      <c r="I11432" s="13"/>
      <c r="J11432" s="13"/>
      <c r="K11432" s="13"/>
      <c r="M11432" s="13"/>
      <c r="N11432" s="13"/>
    </row>
    <row r="11433" spans="1:14" ht="15.75" customHeight="1">
      <c r="A11433" s="2"/>
      <c r="B11433" s="2"/>
      <c r="C11433" s="2"/>
      <c r="G11433" s="13"/>
      <c r="I11433" s="13"/>
      <c r="J11433" s="13"/>
      <c r="K11433" s="13"/>
      <c r="M11433" s="13"/>
      <c r="N11433" s="13"/>
    </row>
    <row r="11434" spans="1:14" ht="15.75" customHeight="1">
      <c r="A11434" s="2"/>
      <c r="B11434" s="2"/>
      <c r="C11434" s="2"/>
      <c r="G11434" s="13"/>
      <c r="I11434" s="13"/>
      <c r="J11434" s="13"/>
      <c r="K11434" s="13"/>
      <c r="M11434" s="13"/>
      <c r="N11434" s="13"/>
    </row>
    <row r="11435" spans="1:14" ht="15.75" customHeight="1">
      <c r="A11435" s="2"/>
      <c r="B11435" s="2"/>
      <c r="C11435" s="2"/>
      <c r="G11435" s="13"/>
      <c r="I11435" s="13"/>
      <c r="J11435" s="13"/>
      <c r="K11435" s="13"/>
      <c r="M11435" s="13"/>
      <c r="N11435" s="13"/>
    </row>
    <row r="11436" spans="1:14" ht="15.75" customHeight="1">
      <c r="A11436" s="2"/>
      <c r="B11436" s="2"/>
      <c r="C11436" s="2"/>
      <c r="G11436" s="13"/>
      <c r="I11436" s="13"/>
      <c r="J11436" s="13"/>
      <c r="K11436" s="13"/>
      <c r="M11436" s="13"/>
      <c r="N11436" s="13"/>
    </row>
    <row r="11437" spans="1:14" ht="15.75" customHeight="1">
      <c r="A11437" s="2"/>
      <c r="B11437" s="2"/>
      <c r="C11437" s="2"/>
      <c r="G11437" s="13"/>
      <c r="I11437" s="13"/>
      <c r="J11437" s="13"/>
      <c r="K11437" s="13"/>
      <c r="M11437" s="13"/>
      <c r="N11437" s="13"/>
    </row>
    <row r="11438" spans="1:14" ht="15.75" customHeight="1">
      <c r="A11438" s="2"/>
      <c r="B11438" s="2"/>
      <c r="C11438" s="2"/>
      <c r="G11438" s="13"/>
      <c r="I11438" s="13"/>
      <c r="J11438" s="13"/>
      <c r="K11438" s="13"/>
      <c r="M11438" s="13"/>
      <c r="N11438" s="13"/>
    </row>
    <row r="11439" spans="1:14" ht="15.75" customHeight="1">
      <c r="A11439" s="2"/>
      <c r="B11439" s="2"/>
      <c r="C11439" s="2"/>
      <c r="G11439" s="13"/>
      <c r="I11439" s="13"/>
      <c r="J11439" s="13"/>
      <c r="K11439" s="13"/>
      <c r="M11439" s="13"/>
      <c r="N11439" s="13"/>
    </row>
    <row r="11440" spans="1:14" ht="15.75" customHeight="1">
      <c r="A11440" s="2"/>
      <c r="B11440" s="2"/>
      <c r="C11440" s="2"/>
      <c r="G11440" s="13"/>
      <c r="I11440" s="13"/>
      <c r="J11440" s="13"/>
      <c r="K11440" s="13"/>
      <c r="M11440" s="13"/>
      <c r="N11440" s="13"/>
    </row>
    <row r="11441" spans="1:14" ht="15.75" customHeight="1">
      <c r="A11441" s="2"/>
      <c r="B11441" s="2"/>
      <c r="C11441" s="2"/>
      <c r="G11441" s="13"/>
      <c r="I11441" s="13"/>
      <c r="J11441" s="13"/>
      <c r="K11441" s="13"/>
      <c r="M11441" s="13"/>
      <c r="N11441" s="13"/>
    </row>
    <row r="11442" spans="1:14" ht="15.75" customHeight="1">
      <c r="A11442" s="2"/>
      <c r="B11442" s="2"/>
      <c r="C11442" s="2"/>
      <c r="G11442" s="13"/>
      <c r="I11442" s="13"/>
      <c r="J11442" s="13"/>
      <c r="K11442" s="13"/>
      <c r="M11442" s="13"/>
      <c r="N11442" s="13"/>
    </row>
    <row r="11443" spans="1:14" ht="15.75" customHeight="1">
      <c r="A11443" s="2"/>
      <c r="B11443" s="2"/>
      <c r="C11443" s="2"/>
      <c r="G11443" s="13"/>
      <c r="I11443" s="13"/>
      <c r="J11443" s="13"/>
      <c r="K11443" s="13"/>
      <c r="M11443" s="13"/>
      <c r="N11443" s="13"/>
    </row>
    <row r="11444" spans="1:14" ht="15.75" customHeight="1">
      <c r="A11444" s="2"/>
      <c r="B11444" s="2"/>
      <c r="C11444" s="2"/>
      <c r="G11444" s="13"/>
      <c r="I11444" s="13"/>
      <c r="J11444" s="13"/>
      <c r="K11444" s="13"/>
      <c r="M11444" s="13"/>
      <c r="N11444" s="13"/>
    </row>
    <row r="11445" spans="1:14" ht="15.75" customHeight="1">
      <c r="A11445" s="2"/>
      <c r="B11445" s="2"/>
      <c r="C11445" s="2"/>
      <c r="G11445" s="13"/>
      <c r="I11445" s="13"/>
      <c r="J11445" s="13"/>
      <c r="K11445" s="13"/>
      <c r="M11445" s="13"/>
      <c r="N11445" s="13"/>
    </row>
    <row r="11446" spans="1:14" ht="15.75" customHeight="1">
      <c r="A11446" s="2"/>
      <c r="B11446" s="2"/>
      <c r="C11446" s="2"/>
      <c r="G11446" s="13"/>
      <c r="I11446" s="13"/>
      <c r="J11446" s="13"/>
      <c r="K11446" s="13"/>
      <c r="M11446" s="13"/>
      <c r="N11446" s="13"/>
    </row>
    <row r="11447" spans="1:14" ht="15.75" customHeight="1">
      <c r="A11447" s="2"/>
      <c r="B11447" s="2"/>
      <c r="C11447" s="2"/>
      <c r="G11447" s="13"/>
      <c r="I11447" s="13"/>
      <c r="J11447" s="13"/>
      <c r="K11447" s="13"/>
      <c r="M11447" s="13"/>
      <c r="N11447" s="13"/>
    </row>
    <row r="11448" spans="1:14" ht="15.75" customHeight="1">
      <c r="A11448" s="2"/>
      <c r="B11448" s="2"/>
      <c r="C11448" s="2"/>
      <c r="G11448" s="13"/>
      <c r="I11448" s="13"/>
      <c r="J11448" s="13"/>
      <c r="K11448" s="13"/>
      <c r="M11448" s="13"/>
      <c r="N11448" s="13"/>
    </row>
    <row r="11449" spans="1:14" ht="15.75" customHeight="1">
      <c r="A11449" s="2"/>
      <c r="B11449" s="2"/>
      <c r="C11449" s="2"/>
      <c r="G11449" s="13"/>
      <c r="I11449" s="13"/>
      <c r="J11449" s="13"/>
      <c r="K11449" s="13"/>
      <c r="M11449" s="13"/>
      <c r="N11449" s="13"/>
    </row>
    <row r="11450" spans="1:14" ht="15.75" customHeight="1">
      <c r="A11450" s="2"/>
      <c r="B11450" s="2"/>
      <c r="C11450" s="2"/>
      <c r="G11450" s="13"/>
      <c r="I11450" s="13"/>
      <c r="J11450" s="13"/>
      <c r="K11450" s="13"/>
      <c r="M11450" s="13"/>
      <c r="N11450" s="13"/>
    </row>
    <row r="11451" spans="1:14" ht="15.75" customHeight="1">
      <c r="A11451" s="2"/>
      <c r="B11451" s="2"/>
      <c r="C11451" s="2"/>
      <c r="G11451" s="13"/>
      <c r="I11451" s="13"/>
      <c r="J11451" s="13"/>
      <c r="K11451" s="13"/>
      <c r="M11451" s="13"/>
      <c r="N11451" s="13"/>
    </row>
    <row r="11452" spans="1:14" ht="15.75" customHeight="1">
      <c r="A11452" s="2"/>
      <c r="B11452" s="2"/>
      <c r="C11452" s="2"/>
      <c r="G11452" s="13"/>
      <c r="I11452" s="13"/>
      <c r="J11452" s="13"/>
      <c r="K11452" s="13"/>
      <c r="M11452" s="13"/>
      <c r="N11452" s="13"/>
    </row>
    <row r="11453" spans="1:14" ht="15.75" customHeight="1">
      <c r="A11453" s="2"/>
      <c r="B11453" s="2"/>
      <c r="C11453" s="2"/>
      <c r="G11453" s="13"/>
      <c r="I11453" s="13"/>
      <c r="J11453" s="13"/>
      <c r="K11453" s="13"/>
      <c r="M11453" s="13"/>
      <c r="N11453" s="13"/>
    </row>
    <row r="11454" spans="1:14" ht="15.75" customHeight="1">
      <c r="A11454" s="2"/>
      <c r="B11454" s="2"/>
      <c r="C11454" s="2"/>
      <c r="G11454" s="13"/>
      <c r="I11454" s="13"/>
      <c r="J11454" s="13"/>
      <c r="K11454" s="13"/>
      <c r="M11454" s="13"/>
      <c r="N11454" s="13"/>
    </row>
    <row r="11455" spans="1:14" ht="15.75" customHeight="1">
      <c r="A11455" s="2"/>
      <c r="B11455" s="2"/>
      <c r="C11455" s="2"/>
      <c r="G11455" s="13"/>
      <c r="I11455" s="13"/>
      <c r="J11455" s="13"/>
      <c r="K11455" s="13"/>
      <c r="M11455" s="13"/>
      <c r="N11455" s="13"/>
    </row>
    <row r="11456" spans="1:14" ht="15.75" customHeight="1">
      <c r="A11456" s="2"/>
      <c r="B11456" s="2"/>
      <c r="C11456" s="2"/>
      <c r="G11456" s="13"/>
      <c r="I11456" s="13"/>
      <c r="J11456" s="13"/>
      <c r="K11456" s="13"/>
      <c r="M11456" s="13"/>
      <c r="N11456" s="13"/>
    </row>
    <row r="11457" spans="1:14" ht="15.75" customHeight="1">
      <c r="A11457" s="2"/>
      <c r="B11457" s="2"/>
      <c r="C11457" s="2"/>
      <c r="G11457" s="13"/>
      <c r="I11457" s="13"/>
      <c r="J11457" s="13"/>
      <c r="K11457" s="13"/>
      <c r="M11457" s="13"/>
      <c r="N11457" s="13"/>
    </row>
    <row r="11458" spans="1:14" ht="15.75" customHeight="1">
      <c r="A11458" s="2"/>
      <c r="B11458" s="2"/>
      <c r="C11458" s="2"/>
      <c r="G11458" s="13"/>
      <c r="I11458" s="13"/>
      <c r="J11458" s="13"/>
      <c r="K11458" s="13"/>
      <c r="M11458" s="13"/>
      <c r="N11458" s="13"/>
    </row>
    <row r="11459" spans="1:14" ht="15.75" customHeight="1">
      <c r="A11459" s="2"/>
      <c r="B11459" s="2"/>
      <c r="C11459" s="2"/>
      <c r="G11459" s="13"/>
      <c r="I11459" s="13"/>
      <c r="J11459" s="13"/>
      <c r="K11459" s="13"/>
      <c r="M11459" s="13"/>
      <c r="N11459" s="13"/>
    </row>
    <row r="11460" spans="1:14" ht="15.75" customHeight="1">
      <c r="A11460" s="2"/>
      <c r="B11460" s="2"/>
      <c r="C11460" s="2"/>
      <c r="G11460" s="13"/>
      <c r="I11460" s="13"/>
      <c r="J11460" s="13"/>
      <c r="K11460" s="13"/>
      <c r="M11460" s="13"/>
      <c r="N11460" s="13"/>
    </row>
    <row r="11461" spans="1:14" ht="15.75" customHeight="1">
      <c r="A11461" s="2"/>
      <c r="B11461" s="2"/>
      <c r="C11461" s="2"/>
      <c r="G11461" s="13"/>
      <c r="I11461" s="13"/>
      <c r="J11461" s="13"/>
      <c r="K11461" s="13"/>
      <c r="M11461" s="13"/>
      <c r="N11461" s="13"/>
    </row>
    <row r="11462" spans="1:14" ht="15.75" customHeight="1">
      <c r="A11462" s="2"/>
      <c r="B11462" s="2"/>
      <c r="C11462" s="2"/>
      <c r="G11462" s="13"/>
      <c r="I11462" s="13"/>
      <c r="J11462" s="13"/>
      <c r="K11462" s="13"/>
      <c r="M11462" s="13"/>
      <c r="N11462" s="13"/>
    </row>
    <row r="11463" spans="1:14" ht="15.75" customHeight="1">
      <c r="A11463" s="2"/>
      <c r="B11463" s="2"/>
      <c r="C11463" s="2"/>
      <c r="G11463" s="13"/>
      <c r="I11463" s="13"/>
      <c r="J11463" s="13"/>
      <c r="K11463" s="13"/>
      <c r="M11463" s="13"/>
      <c r="N11463" s="13"/>
    </row>
    <row r="11464" spans="1:14" ht="15.75" customHeight="1">
      <c r="A11464" s="2"/>
      <c r="B11464" s="2"/>
      <c r="C11464" s="2"/>
      <c r="G11464" s="13"/>
      <c r="I11464" s="13"/>
      <c r="J11464" s="13"/>
      <c r="K11464" s="13"/>
      <c r="M11464" s="13"/>
      <c r="N11464" s="13"/>
    </row>
    <row r="11465" spans="1:14" ht="15.75" customHeight="1">
      <c r="A11465" s="2"/>
      <c r="B11465" s="2"/>
      <c r="C11465" s="2"/>
      <c r="G11465" s="13"/>
      <c r="I11465" s="13"/>
      <c r="J11465" s="13"/>
      <c r="K11465" s="13"/>
      <c r="M11465" s="13"/>
      <c r="N11465" s="13"/>
    </row>
    <row r="11466" spans="1:14" ht="15.75" customHeight="1">
      <c r="A11466" s="2"/>
      <c r="B11466" s="2"/>
      <c r="C11466" s="2"/>
      <c r="G11466" s="13"/>
      <c r="I11466" s="13"/>
      <c r="J11466" s="13"/>
      <c r="K11466" s="13"/>
      <c r="M11466" s="13"/>
      <c r="N11466" s="13"/>
    </row>
    <row r="11467" spans="1:14" ht="15.75" customHeight="1">
      <c r="A11467" s="2"/>
      <c r="B11467" s="2"/>
      <c r="C11467" s="2"/>
      <c r="G11467" s="13"/>
      <c r="I11467" s="13"/>
      <c r="J11467" s="13"/>
      <c r="K11467" s="13"/>
      <c r="M11467" s="13"/>
      <c r="N11467" s="13"/>
    </row>
    <row r="11468" spans="1:14" ht="15.75" customHeight="1">
      <c r="A11468" s="2"/>
      <c r="B11468" s="2"/>
      <c r="C11468" s="2"/>
      <c r="G11468" s="13"/>
      <c r="I11468" s="13"/>
      <c r="J11468" s="13"/>
      <c r="K11468" s="13"/>
      <c r="M11468" s="13"/>
      <c r="N11468" s="13"/>
    </row>
    <row r="11469" spans="1:14" ht="15.75" customHeight="1">
      <c r="A11469" s="2"/>
      <c r="B11469" s="2"/>
      <c r="C11469" s="2"/>
      <c r="G11469" s="13"/>
      <c r="I11469" s="13"/>
      <c r="J11469" s="13"/>
      <c r="K11469" s="13"/>
      <c r="M11469" s="13"/>
      <c r="N11469" s="13"/>
    </row>
    <row r="11470" spans="1:14" ht="15.75" customHeight="1">
      <c r="A11470" s="2"/>
      <c r="B11470" s="2"/>
      <c r="C11470" s="2"/>
      <c r="G11470" s="13"/>
      <c r="I11470" s="13"/>
      <c r="J11470" s="13"/>
      <c r="K11470" s="13"/>
      <c r="M11470" s="13"/>
      <c r="N11470" s="13"/>
    </row>
    <row r="11471" spans="1:14" ht="15.75" customHeight="1">
      <c r="A11471" s="2"/>
      <c r="B11471" s="2"/>
      <c r="C11471" s="2"/>
      <c r="G11471" s="13"/>
      <c r="I11471" s="13"/>
      <c r="J11471" s="13"/>
      <c r="K11471" s="13"/>
      <c r="M11471" s="13"/>
      <c r="N11471" s="13"/>
    </row>
    <row r="11472" spans="1:14" ht="15.75" customHeight="1">
      <c r="A11472" s="2"/>
      <c r="B11472" s="2"/>
      <c r="C11472" s="2"/>
      <c r="G11472" s="13"/>
      <c r="I11472" s="13"/>
      <c r="J11472" s="13"/>
      <c r="K11472" s="13"/>
      <c r="M11472" s="13"/>
      <c r="N11472" s="13"/>
    </row>
    <row r="11473" spans="1:14" ht="15.75" customHeight="1">
      <c r="A11473" s="2"/>
      <c r="B11473" s="2"/>
      <c r="C11473" s="2"/>
      <c r="G11473" s="13"/>
      <c r="I11473" s="13"/>
      <c r="J11473" s="13"/>
      <c r="K11473" s="13"/>
      <c r="M11473" s="13"/>
      <c r="N11473" s="13"/>
    </row>
    <row r="11474" spans="1:14" ht="15.75" customHeight="1">
      <c r="A11474" s="2"/>
      <c r="B11474" s="2"/>
      <c r="C11474" s="2"/>
      <c r="G11474" s="13"/>
      <c r="I11474" s="13"/>
      <c r="J11474" s="13"/>
      <c r="K11474" s="13"/>
      <c r="M11474" s="13"/>
      <c r="N11474" s="13"/>
    </row>
    <row r="11475" spans="1:14" ht="15.75" customHeight="1">
      <c r="A11475" s="2"/>
      <c r="B11475" s="2"/>
      <c r="C11475" s="2"/>
      <c r="G11475" s="13"/>
      <c r="I11475" s="13"/>
      <c r="J11475" s="13"/>
      <c r="K11475" s="13"/>
      <c r="M11475" s="13"/>
      <c r="N11475" s="13"/>
    </row>
    <row r="11476" spans="1:14" ht="15.75" customHeight="1">
      <c r="A11476" s="2"/>
      <c r="B11476" s="2"/>
      <c r="C11476" s="2"/>
      <c r="G11476" s="13"/>
      <c r="I11476" s="13"/>
      <c r="J11476" s="13"/>
      <c r="K11476" s="13"/>
      <c r="M11476" s="13"/>
      <c r="N11476" s="13"/>
    </row>
    <row r="11477" spans="1:14" ht="15.75" customHeight="1">
      <c r="A11477" s="2"/>
      <c r="B11477" s="2"/>
      <c r="C11477" s="2"/>
      <c r="G11477" s="13"/>
      <c r="I11477" s="13"/>
      <c r="J11477" s="13"/>
      <c r="K11477" s="13"/>
      <c r="M11477" s="13"/>
      <c r="N11477" s="13"/>
    </row>
    <row r="11478" spans="1:14" ht="15.75" customHeight="1">
      <c r="A11478" s="2"/>
      <c r="B11478" s="2"/>
      <c r="C11478" s="2"/>
      <c r="G11478" s="13"/>
      <c r="I11478" s="13"/>
      <c r="J11478" s="13"/>
      <c r="K11478" s="13"/>
      <c r="M11478" s="13"/>
      <c r="N11478" s="13"/>
    </row>
    <row r="11479" spans="1:14" ht="15.75" customHeight="1">
      <c r="A11479" s="2"/>
      <c r="B11479" s="2"/>
      <c r="C11479" s="2"/>
      <c r="G11479" s="13"/>
      <c r="I11479" s="13"/>
      <c r="J11479" s="13"/>
      <c r="K11479" s="13"/>
      <c r="M11479" s="13"/>
      <c r="N11479" s="13"/>
    </row>
    <row r="11480" spans="1:14" ht="15.75" customHeight="1">
      <c r="A11480" s="2"/>
      <c r="B11480" s="2"/>
      <c r="C11480" s="2"/>
      <c r="G11480" s="13"/>
      <c r="I11480" s="13"/>
      <c r="J11480" s="13"/>
      <c r="K11480" s="13"/>
      <c r="M11480" s="13"/>
      <c r="N11480" s="13"/>
    </row>
    <row r="11481" spans="1:14" ht="15.75" customHeight="1">
      <c r="A11481" s="2"/>
      <c r="B11481" s="2"/>
      <c r="C11481" s="2"/>
      <c r="G11481" s="13"/>
      <c r="I11481" s="13"/>
      <c r="J11481" s="13"/>
      <c r="K11481" s="13"/>
      <c r="M11481" s="13"/>
      <c r="N11481" s="13"/>
    </row>
    <row r="11482" spans="1:14" ht="15.75" customHeight="1">
      <c r="A11482" s="2"/>
      <c r="B11482" s="2"/>
      <c r="C11482" s="2"/>
      <c r="G11482" s="13"/>
      <c r="I11482" s="13"/>
      <c r="J11482" s="13"/>
      <c r="K11482" s="13"/>
      <c r="M11482" s="13"/>
      <c r="N11482" s="13"/>
    </row>
    <row r="11483" spans="1:14" ht="15.75" customHeight="1">
      <c r="A11483" s="2"/>
      <c r="B11483" s="2"/>
      <c r="C11483" s="2"/>
      <c r="G11483" s="13"/>
      <c r="I11483" s="13"/>
      <c r="J11483" s="13"/>
      <c r="K11483" s="13"/>
      <c r="M11483" s="13"/>
      <c r="N11483" s="13"/>
    </row>
    <row r="11484" spans="1:14" ht="15.75" customHeight="1">
      <c r="A11484" s="2"/>
      <c r="B11484" s="2"/>
      <c r="C11484" s="2"/>
      <c r="G11484" s="13"/>
      <c r="I11484" s="13"/>
      <c r="J11484" s="13"/>
      <c r="K11484" s="13"/>
      <c r="M11484" s="13"/>
      <c r="N11484" s="13"/>
    </row>
    <row r="11485" spans="1:14" ht="15.75" customHeight="1">
      <c r="A11485" s="2"/>
      <c r="B11485" s="2"/>
      <c r="C11485" s="2"/>
      <c r="G11485" s="13"/>
      <c r="I11485" s="13"/>
      <c r="J11485" s="13"/>
      <c r="K11485" s="13"/>
      <c r="M11485" s="13"/>
      <c r="N11485" s="13"/>
    </row>
    <row r="11486" spans="1:14" ht="15.75" customHeight="1">
      <c r="A11486" s="2"/>
      <c r="B11486" s="2"/>
      <c r="C11486" s="2"/>
      <c r="G11486" s="13"/>
      <c r="I11486" s="13"/>
      <c r="J11486" s="13"/>
      <c r="K11486" s="13"/>
      <c r="M11486" s="13"/>
      <c r="N11486" s="13"/>
    </row>
    <row r="11487" spans="1:14" ht="15.75" customHeight="1">
      <c r="A11487" s="2"/>
      <c r="B11487" s="2"/>
      <c r="C11487" s="2"/>
      <c r="G11487" s="13"/>
      <c r="I11487" s="13"/>
      <c r="J11487" s="13"/>
      <c r="K11487" s="13"/>
      <c r="M11487" s="13"/>
      <c r="N11487" s="13"/>
    </row>
    <row r="11488" spans="1:14" ht="15.75" customHeight="1">
      <c r="A11488" s="2"/>
      <c r="B11488" s="2"/>
      <c r="C11488" s="2"/>
      <c r="G11488" s="13"/>
      <c r="I11488" s="13"/>
      <c r="J11488" s="13"/>
      <c r="K11488" s="13"/>
      <c r="M11488" s="13"/>
      <c r="N11488" s="13"/>
    </row>
    <row r="11489" spans="1:14" ht="15.75" customHeight="1">
      <c r="A11489" s="2"/>
      <c r="B11489" s="2"/>
      <c r="C11489" s="2"/>
      <c r="G11489" s="13"/>
      <c r="I11489" s="13"/>
      <c r="J11489" s="13"/>
      <c r="K11489" s="13"/>
      <c r="M11489" s="13"/>
      <c r="N11489" s="13"/>
    </row>
    <row r="11490" spans="1:14" ht="15.75" customHeight="1">
      <c r="A11490" s="2"/>
      <c r="B11490" s="2"/>
      <c r="C11490" s="2"/>
      <c r="G11490" s="13"/>
      <c r="I11490" s="13"/>
      <c r="J11490" s="13"/>
      <c r="K11490" s="13"/>
      <c r="M11490" s="13"/>
      <c r="N11490" s="13"/>
    </row>
    <row r="11491" spans="1:14" ht="15.75" customHeight="1">
      <c r="A11491" s="2"/>
      <c r="B11491" s="2"/>
      <c r="C11491" s="2"/>
      <c r="G11491" s="13"/>
      <c r="I11491" s="13"/>
      <c r="J11491" s="13"/>
      <c r="K11491" s="13"/>
      <c r="M11491" s="13"/>
      <c r="N11491" s="13"/>
    </row>
    <row r="11492" spans="1:14" ht="15.75" customHeight="1">
      <c r="A11492" s="2"/>
      <c r="B11492" s="2"/>
      <c r="C11492" s="2"/>
      <c r="G11492" s="13"/>
      <c r="I11492" s="13"/>
      <c r="J11492" s="13"/>
      <c r="K11492" s="13"/>
      <c r="M11492" s="13"/>
      <c r="N11492" s="13"/>
    </row>
    <row r="11493" spans="1:14" ht="15.75" customHeight="1">
      <c r="A11493" s="2"/>
      <c r="B11493" s="2"/>
      <c r="C11493" s="2"/>
      <c r="G11493" s="13"/>
      <c r="I11493" s="13"/>
      <c r="J11493" s="13"/>
      <c r="K11493" s="13"/>
      <c r="M11493" s="13"/>
      <c r="N11493" s="13"/>
    </row>
    <row r="11494" spans="1:14" ht="15.75" customHeight="1">
      <c r="A11494" s="2"/>
      <c r="B11494" s="2"/>
      <c r="C11494" s="2"/>
      <c r="G11494" s="13"/>
      <c r="I11494" s="13"/>
      <c r="J11494" s="13"/>
      <c r="K11494" s="13"/>
      <c r="M11494" s="13"/>
      <c r="N11494" s="13"/>
    </row>
    <row r="11495" spans="1:14" ht="15.75" customHeight="1">
      <c r="A11495" s="2"/>
      <c r="B11495" s="2"/>
      <c r="C11495" s="2"/>
      <c r="G11495" s="13"/>
      <c r="I11495" s="13"/>
      <c r="J11495" s="13"/>
      <c r="K11495" s="13"/>
      <c r="M11495" s="13"/>
      <c r="N11495" s="13"/>
    </row>
    <row r="11496" spans="1:14" ht="15.75" customHeight="1">
      <c r="A11496" s="2"/>
      <c r="B11496" s="2"/>
      <c r="C11496" s="2"/>
      <c r="G11496" s="13"/>
      <c r="I11496" s="13"/>
      <c r="J11496" s="13"/>
      <c r="K11496" s="13"/>
      <c r="M11496" s="13"/>
      <c r="N11496" s="13"/>
    </row>
    <row r="11497" spans="1:14" ht="15.75" customHeight="1">
      <c r="A11497" s="2"/>
      <c r="B11497" s="2"/>
      <c r="C11497" s="2"/>
      <c r="G11497" s="13"/>
      <c r="I11497" s="13"/>
      <c r="J11497" s="13"/>
      <c r="K11497" s="13"/>
      <c r="M11497" s="13"/>
      <c r="N11497" s="13"/>
    </row>
    <row r="11498" spans="1:14" ht="15.75" customHeight="1">
      <c r="A11498" s="2"/>
      <c r="B11498" s="2"/>
      <c r="C11498" s="2"/>
      <c r="G11498" s="13"/>
      <c r="I11498" s="13"/>
      <c r="J11498" s="13"/>
      <c r="K11498" s="13"/>
      <c r="M11498" s="13"/>
      <c r="N11498" s="13"/>
    </row>
    <row r="11499" spans="1:14" ht="15.75" customHeight="1">
      <c r="A11499" s="2"/>
      <c r="B11499" s="2"/>
      <c r="C11499" s="2"/>
      <c r="G11499" s="13"/>
      <c r="I11499" s="13"/>
      <c r="J11499" s="13"/>
      <c r="K11499" s="13"/>
      <c r="M11499" s="13"/>
      <c r="N11499" s="13"/>
    </row>
    <row r="11500" spans="1:14" ht="15.75" customHeight="1">
      <c r="A11500" s="2"/>
      <c r="B11500" s="2"/>
      <c r="C11500" s="2"/>
      <c r="G11500" s="13"/>
      <c r="I11500" s="13"/>
      <c r="J11500" s="13"/>
      <c r="K11500" s="13"/>
      <c r="M11500" s="13"/>
      <c r="N11500" s="13"/>
    </row>
    <row r="11501" spans="1:14" ht="15.75" customHeight="1">
      <c r="A11501" s="2"/>
      <c r="B11501" s="2"/>
      <c r="C11501" s="2"/>
      <c r="G11501" s="13"/>
      <c r="I11501" s="13"/>
      <c r="J11501" s="13"/>
      <c r="K11501" s="13"/>
      <c r="M11501" s="13"/>
      <c r="N11501" s="13"/>
    </row>
    <row r="11502" spans="1:14" ht="15.75" customHeight="1">
      <c r="A11502" s="2"/>
      <c r="B11502" s="2"/>
      <c r="C11502" s="2"/>
      <c r="G11502" s="13"/>
      <c r="I11502" s="13"/>
      <c r="J11502" s="13"/>
      <c r="K11502" s="13"/>
      <c r="M11502" s="13"/>
      <c r="N11502" s="13"/>
    </row>
    <row r="11503" spans="1:14" ht="15.75" customHeight="1">
      <c r="A11503" s="2"/>
      <c r="B11503" s="2"/>
      <c r="C11503" s="2"/>
      <c r="G11503" s="13"/>
      <c r="I11503" s="13"/>
      <c r="J11503" s="13"/>
      <c r="K11503" s="13"/>
      <c r="M11503" s="13"/>
      <c r="N11503" s="13"/>
    </row>
    <row r="11504" spans="1:14" ht="15.75" customHeight="1">
      <c r="A11504" s="2"/>
      <c r="B11504" s="2"/>
      <c r="C11504" s="2"/>
      <c r="G11504" s="13"/>
      <c r="I11504" s="13"/>
      <c r="J11504" s="13"/>
      <c r="K11504" s="13"/>
      <c r="M11504" s="13"/>
      <c r="N11504" s="13"/>
    </row>
    <row r="11505" spans="1:14" ht="15.75" customHeight="1">
      <c r="A11505" s="2"/>
      <c r="B11505" s="2"/>
      <c r="C11505" s="2"/>
      <c r="G11505" s="13"/>
      <c r="I11505" s="13"/>
      <c r="J11505" s="13"/>
      <c r="K11505" s="13"/>
      <c r="M11505" s="13"/>
      <c r="N11505" s="13"/>
    </row>
    <row r="11506" spans="1:14" ht="15.75" customHeight="1">
      <c r="A11506" s="2"/>
      <c r="B11506" s="2"/>
      <c r="C11506" s="2"/>
      <c r="G11506" s="13"/>
      <c r="I11506" s="13"/>
      <c r="J11506" s="13"/>
      <c r="K11506" s="13"/>
      <c r="M11506" s="13"/>
      <c r="N11506" s="13"/>
    </row>
    <row r="11507" spans="1:14" ht="15.75" customHeight="1">
      <c r="A11507" s="2"/>
      <c r="B11507" s="2"/>
      <c r="C11507" s="2"/>
      <c r="G11507" s="13"/>
      <c r="I11507" s="13"/>
      <c r="J11507" s="13"/>
      <c r="K11507" s="13"/>
      <c r="M11507" s="13"/>
      <c r="N11507" s="13"/>
    </row>
    <row r="11508" spans="1:14" ht="15.75" customHeight="1">
      <c r="A11508" s="2"/>
      <c r="B11508" s="2"/>
      <c r="C11508" s="2"/>
      <c r="G11508" s="13"/>
      <c r="I11508" s="13"/>
      <c r="J11508" s="13"/>
      <c r="K11508" s="13"/>
      <c r="M11508" s="13"/>
      <c r="N11508" s="13"/>
    </row>
    <row r="11509" spans="1:14" ht="15.75" customHeight="1">
      <c r="A11509" s="2"/>
      <c r="B11509" s="2"/>
      <c r="C11509" s="2"/>
      <c r="G11509" s="13"/>
      <c r="I11509" s="13"/>
      <c r="J11509" s="13"/>
      <c r="K11509" s="13"/>
      <c r="M11509" s="13"/>
      <c r="N11509" s="13"/>
    </row>
    <row r="11510" spans="1:14" ht="15.75" customHeight="1">
      <c r="A11510" s="2"/>
      <c r="B11510" s="2"/>
      <c r="C11510" s="2"/>
      <c r="G11510" s="13"/>
      <c r="I11510" s="13"/>
      <c r="J11510" s="13"/>
      <c r="K11510" s="13"/>
      <c r="M11510" s="13"/>
      <c r="N11510" s="13"/>
    </row>
    <row r="11511" spans="1:14" ht="15.75" customHeight="1">
      <c r="A11511" s="2"/>
      <c r="B11511" s="2"/>
      <c r="C11511" s="2"/>
      <c r="G11511" s="13"/>
      <c r="I11511" s="13"/>
      <c r="J11511" s="13"/>
      <c r="K11511" s="13"/>
      <c r="M11511" s="13"/>
      <c r="N11511" s="13"/>
    </row>
    <row r="11512" spans="1:14" ht="15.75" customHeight="1">
      <c r="A11512" s="2"/>
      <c r="B11512" s="2"/>
      <c r="C11512" s="2"/>
      <c r="G11512" s="13"/>
      <c r="I11512" s="13"/>
      <c r="J11512" s="13"/>
      <c r="K11512" s="13"/>
      <c r="M11512" s="13"/>
      <c r="N11512" s="13"/>
    </row>
    <row r="11513" spans="1:14" ht="15.75" customHeight="1">
      <c r="A11513" s="2"/>
      <c r="B11513" s="2"/>
      <c r="C11513" s="2"/>
      <c r="G11513" s="13"/>
      <c r="I11513" s="13"/>
      <c r="J11513" s="13"/>
      <c r="K11513" s="13"/>
      <c r="M11513" s="13"/>
      <c r="N11513" s="13"/>
    </row>
    <row r="11514" spans="1:14" ht="15.75" customHeight="1">
      <c r="A11514" s="2"/>
      <c r="B11514" s="2"/>
      <c r="C11514" s="2"/>
      <c r="G11514" s="13"/>
      <c r="I11514" s="13"/>
      <c r="J11514" s="13"/>
      <c r="K11514" s="13"/>
      <c r="M11514" s="13"/>
      <c r="N11514" s="13"/>
    </row>
    <row r="11515" spans="1:14" ht="15.75" customHeight="1">
      <c r="A11515" s="2"/>
      <c r="B11515" s="2"/>
      <c r="C11515" s="2"/>
      <c r="G11515" s="13"/>
      <c r="I11515" s="13"/>
      <c r="J11515" s="13"/>
      <c r="K11515" s="13"/>
      <c r="M11515" s="13"/>
      <c r="N11515" s="13"/>
    </row>
    <row r="11516" spans="1:14" ht="15.75" customHeight="1">
      <c r="A11516" s="2"/>
      <c r="B11516" s="2"/>
      <c r="C11516" s="2"/>
      <c r="G11516" s="13"/>
      <c r="I11516" s="13"/>
      <c r="J11516" s="13"/>
      <c r="K11516" s="13"/>
      <c r="M11516" s="13"/>
      <c r="N11516" s="13"/>
    </row>
    <row r="11517" spans="1:14" ht="15.75" customHeight="1">
      <c r="A11517" s="2"/>
      <c r="B11517" s="2"/>
      <c r="C11517" s="2"/>
      <c r="G11517" s="13"/>
      <c r="I11517" s="13"/>
      <c r="J11517" s="13"/>
      <c r="K11517" s="13"/>
      <c r="M11517" s="13"/>
      <c r="N11517" s="13"/>
    </row>
    <row r="11518" spans="1:14" ht="15.75" customHeight="1">
      <c r="A11518" s="2"/>
      <c r="B11518" s="2"/>
      <c r="C11518" s="2"/>
      <c r="G11518" s="13"/>
      <c r="I11518" s="13"/>
      <c r="J11518" s="13"/>
      <c r="K11518" s="13"/>
      <c r="M11518" s="13"/>
      <c r="N11518" s="13"/>
    </row>
    <row r="11519" spans="1:14" ht="15.75" customHeight="1">
      <c r="A11519" s="2"/>
      <c r="B11519" s="2"/>
      <c r="C11519" s="2"/>
      <c r="G11519" s="13"/>
      <c r="I11519" s="13"/>
      <c r="J11519" s="13"/>
      <c r="K11519" s="13"/>
      <c r="M11519" s="13"/>
      <c r="N11519" s="13"/>
    </row>
    <row r="11520" spans="1:14" ht="15.75" customHeight="1">
      <c r="A11520" s="2"/>
      <c r="B11520" s="2"/>
      <c r="C11520" s="2"/>
      <c r="G11520" s="13"/>
      <c r="I11520" s="13"/>
      <c r="J11520" s="13"/>
      <c r="K11520" s="13"/>
      <c r="M11520" s="13"/>
      <c r="N11520" s="13"/>
    </row>
    <row r="11521" spans="1:14" ht="15.75" customHeight="1">
      <c r="A11521" s="2"/>
      <c r="B11521" s="2"/>
      <c r="C11521" s="2"/>
      <c r="G11521" s="13"/>
      <c r="I11521" s="13"/>
      <c r="J11521" s="13"/>
      <c r="K11521" s="13"/>
      <c r="M11521" s="13"/>
      <c r="N11521" s="13"/>
    </row>
    <row r="11522" spans="1:14" ht="15.75" customHeight="1">
      <c r="A11522" s="2"/>
      <c r="B11522" s="2"/>
      <c r="C11522" s="2"/>
      <c r="G11522" s="13"/>
      <c r="I11522" s="13"/>
      <c r="J11522" s="13"/>
      <c r="K11522" s="13"/>
      <c r="M11522" s="13"/>
      <c r="N11522" s="13"/>
    </row>
    <row r="11523" spans="1:14" ht="15.75" customHeight="1">
      <c r="A11523" s="2"/>
      <c r="B11523" s="2"/>
      <c r="C11523" s="2"/>
      <c r="G11523" s="13"/>
      <c r="I11523" s="13"/>
      <c r="J11523" s="13"/>
      <c r="K11523" s="13"/>
      <c r="M11523" s="13"/>
      <c r="N11523" s="13"/>
    </row>
    <row r="11524" spans="1:14" ht="15.75" customHeight="1">
      <c r="A11524" s="2"/>
      <c r="B11524" s="2"/>
      <c r="C11524" s="2"/>
      <c r="G11524" s="13"/>
      <c r="I11524" s="13"/>
      <c r="J11524" s="13"/>
      <c r="K11524" s="13"/>
      <c r="M11524" s="13"/>
      <c r="N11524" s="13"/>
    </row>
    <row r="11525" spans="1:14" ht="15.75" customHeight="1">
      <c r="A11525" s="2"/>
      <c r="B11525" s="2"/>
      <c r="C11525" s="2"/>
      <c r="G11525" s="13"/>
      <c r="I11525" s="13"/>
      <c r="J11525" s="13"/>
      <c r="K11525" s="13"/>
      <c r="M11525" s="13"/>
      <c r="N11525" s="13"/>
    </row>
    <row r="11526" spans="1:14" ht="15.75" customHeight="1">
      <c r="A11526" s="2"/>
      <c r="B11526" s="2"/>
      <c r="C11526" s="2"/>
      <c r="G11526" s="13"/>
      <c r="I11526" s="13"/>
      <c r="J11526" s="13"/>
      <c r="K11526" s="13"/>
      <c r="M11526" s="13"/>
      <c r="N11526" s="13"/>
    </row>
    <row r="11527" spans="1:14" ht="15.75" customHeight="1">
      <c r="A11527" s="2"/>
      <c r="B11527" s="2"/>
      <c r="C11527" s="2"/>
      <c r="G11527" s="13"/>
      <c r="I11527" s="13"/>
      <c r="J11527" s="13"/>
      <c r="K11527" s="13"/>
      <c r="M11527" s="13"/>
      <c r="N11527" s="13"/>
    </row>
    <row r="11528" spans="1:14" ht="15.75" customHeight="1">
      <c r="A11528" s="2"/>
      <c r="B11528" s="2"/>
      <c r="C11528" s="2"/>
      <c r="G11528" s="13"/>
      <c r="I11528" s="13"/>
      <c r="J11528" s="13"/>
      <c r="K11528" s="13"/>
      <c r="M11528" s="13"/>
      <c r="N11528" s="13"/>
    </row>
    <row r="11529" spans="1:14" ht="15.75" customHeight="1">
      <c r="A11529" s="2"/>
      <c r="B11529" s="2"/>
      <c r="C11529" s="2"/>
      <c r="G11529" s="13"/>
      <c r="I11529" s="13"/>
      <c r="J11529" s="13"/>
      <c r="K11529" s="13"/>
      <c r="M11529" s="13"/>
      <c r="N11529" s="13"/>
    </row>
    <row r="11530" spans="1:14" ht="15.75" customHeight="1">
      <c r="A11530" s="2"/>
      <c r="B11530" s="2"/>
      <c r="C11530" s="2"/>
      <c r="G11530" s="13"/>
      <c r="I11530" s="13"/>
      <c r="J11530" s="13"/>
      <c r="K11530" s="13"/>
      <c r="M11530" s="13"/>
      <c r="N11530" s="13"/>
    </row>
    <row r="11531" spans="1:14" ht="15.75" customHeight="1">
      <c r="A11531" s="2"/>
      <c r="B11531" s="2"/>
      <c r="C11531" s="2"/>
      <c r="G11531" s="13"/>
      <c r="I11531" s="13"/>
      <c r="J11531" s="13"/>
      <c r="K11531" s="13"/>
      <c r="M11531" s="13"/>
      <c r="N11531" s="13"/>
    </row>
    <row r="11532" spans="1:14" ht="15.75" customHeight="1">
      <c r="A11532" s="2"/>
      <c r="B11532" s="2"/>
      <c r="C11532" s="2"/>
      <c r="G11532" s="13"/>
      <c r="I11532" s="13"/>
      <c r="J11532" s="13"/>
      <c r="K11532" s="13"/>
      <c r="M11532" s="13"/>
      <c r="N11532" s="13"/>
    </row>
    <row r="11533" spans="1:14" ht="15.75" customHeight="1">
      <c r="A11533" s="2"/>
      <c r="B11533" s="2"/>
      <c r="C11533" s="2"/>
      <c r="G11533" s="13"/>
      <c r="I11533" s="13"/>
      <c r="J11533" s="13"/>
      <c r="K11533" s="13"/>
      <c r="M11533" s="13"/>
      <c r="N11533" s="13"/>
    </row>
    <row r="11534" spans="1:14" ht="15.75" customHeight="1">
      <c r="A11534" s="2"/>
      <c r="B11534" s="2"/>
      <c r="C11534" s="2"/>
      <c r="G11534" s="13"/>
      <c r="I11534" s="13"/>
      <c r="J11534" s="13"/>
      <c r="K11534" s="13"/>
      <c r="M11534" s="13"/>
      <c r="N11534" s="13"/>
    </row>
    <row r="11535" spans="1:14" ht="15.75" customHeight="1">
      <c r="A11535" s="2"/>
      <c r="B11535" s="2"/>
      <c r="C11535" s="2"/>
      <c r="G11535" s="13"/>
      <c r="I11535" s="13"/>
      <c r="J11535" s="13"/>
      <c r="K11535" s="13"/>
      <c r="M11535" s="13"/>
      <c r="N11535" s="13"/>
    </row>
    <row r="11536" spans="1:14" ht="15.75" customHeight="1">
      <c r="A11536" s="2"/>
      <c r="B11536" s="2"/>
      <c r="C11536" s="2"/>
      <c r="G11536" s="13"/>
      <c r="I11536" s="13"/>
      <c r="J11536" s="13"/>
      <c r="K11536" s="13"/>
      <c r="M11536" s="13"/>
      <c r="N11536" s="13"/>
    </row>
    <row r="11537" spans="1:14" ht="15.75" customHeight="1">
      <c r="A11537" s="2"/>
      <c r="B11537" s="2"/>
      <c r="C11537" s="2"/>
      <c r="G11537" s="13"/>
      <c r="I11537" s="13"/>
      <c r="J11537" s="13"/>
      <c r="K11537" s="13"/>
      <c r="M11537" s="13"/>
      <c r="N11537" s="13"/>
    </row>
    <row r="11538" spans="1:14" ht="15.75" customHeight="1">
      <c r="A11538" s="2"/>
      <c r="B11538" s="2"/>
      <c r="C11538" s="2"/>
      <c r="G11538" s="13"/>
      <c r="I11538" s="13"/>
      <c r="J11538" s="13"/>
      <c r="K11538" s="13"/>
      <c r="M11538" s="13"/>
      <c r="N11538" s="13"/>
    </row>
    <row r="11539" spans="1:14" ht="15.75" customHeight="1">
      <c r="A11539" s="2"/>
      <c r="B11539" s="2"/>
      <c r="C11539" s="2"/>
      <c r="G11539" s="13"/>
      <c r="I11539" s="13"/>
      <c r="J11539" s="13"/>
      <c r="K11539" s="13"/>
      <c r="M11539" s="13"/>
      <c r="N11539" s="13"/>
    </row>
    <row r="11540" spans="1:14" ht="15.75" customHeight="1">
      <c r="A11540" s="2"/>
      <c r="B11540" s="2"/>
      <c r="C11540" s="2"/>
      <c r="G11540" s="13"/>
      <c r="I11540" s="13"/>
      <c r="J11540" s="13"/>
      <c r="K11540" s="13"/>
      <c r="M11540" s="13"/>
      <c r="N11540" s="13"/>
    </row>
    <row r="11541" spans="1:14" ht="15.75" customHeight="1">
      <c r="A11541" s="2"/>
      <c r="B11541" s="2"/>
      <c r="C11541" s="2"/>
      <c r="G11541" s="13"/>
      <c r="I11541" s="13"/>
      <c r="J11541" s="13"/>
      <c r="K11541" s="13"/>
      <c r="M11541" s="13"/>
      <c r="N11541" s="13"/>
    </row>
    <row r="11542" spans="1:14" ht="15.75" customHeight="1">
      <c r="A11542" s="2"/>
      <c r="B11542" s="2"/>
      <c r="C11542" s="2"/>
      <c r="G11542" s="13"/>
      <c r="I11542" s="13"/>
      <c r="J11542" s="13"/>
      <c r="K11542" s="13"/>
      <c r="M11542" s="13"/>
      <c r="N11542" s="13"/>
    </row>
    <row r="11543" spans="1:14" ht="15.75" customHeight="1">
      <c r="A11543" s="2"/>
      <c r="B11543" s="2"/>
      <c r="C11543" s="2"/>
      <c r="G11543" s="13"/>
      <c r="I11543" s="13"/>
      <c r="J11543" s="13"/>
      <c r="K11543" s="13"/>
      <c r="M11543" s="13"/>
      <c r="N11543" s="13"/>
    </row>
    <row r="11544" spans="1:14" ht="15.75" customHeight="1">
      <c r="A11544" s="2"/>
      <c r="B11544" s="2"/>
      <c r="C11544" s="2"/>
      <c r="G11544" s="13"/>
      <c r="I11544" s="13"/>
      <c r="J11544" s="13"/>
      <c r="K11544" s="13"/>
      <c r="M11544" s="13"/>
      <c r="N11544" s="13"/>
    </row>
    <row r="11545" spans="1:14" ht="15.75" customHeight="1">
      <c r="A11545" s="2"/>
      <c r="B11545" s="2"/>
      <c r="C11545" s="2"/>
      <c r="G11545" s="13"/>
      <c r="I11545" s="13"/>
      <c r="J11545" s="13"/>
      <c r="K11545" s="13"/>
      <c r="M11545" s="13"/>
      <c r="N11545" s="13"/>
    </row>
    <row r="11546" spans="1:14" ht="15.75" customHeight="1">
      <c r="A11546" s="2"/>
      <c r="B11546" s="2"/>
      <c r="C11546" s="2"/>
      <c r="G11546" s="13"/>
      <c r="I11546" s="13"/>
      <c r="J11546" s="13"/>
      <c r="K11546" s="13"/>
      <c r="M11546" s="13"/>
      <c r="N11546" s="13"/>
    </row>
    <row r="11547" spans="1:14" ht="15.75" customHeight="1">
      <c r="A11547" s="2"/>
      <c r="B11547" s="2"/>
      <c r="C11547" s="2"/>
      <c r="G11547" s="13"/>
      <c r="I11547" s="13"/>
      <c r="J11547" s="13"/>
      <c r="K11547" s="13"/>
      <c r="M11547" s="13"/>
      <c r="N11547" s="13"/>
    </row>
    <row r="11548" spans="1:14" ht="15.75" customHeight="1">
      <c r="A11548" s="2"/>
      <c r="B11548" s="2"/>
      <c r="C11548" s="2"/>
      <c r="G11548" s="13"/>
      <c r="I11548" s="13"/>
      <c r="J11548" s="13"/>
      <c r="K11548" s="13"/>
      <c r="M11548" s="13"/>
      <c r="N11548" s="13"/>
    </row>
    <row r="11549" spans="1:14" ht="15.75" customHeight="1">
      <c r="A11549" s="2"/>
      <c r="B11549" s="2"/>
      <c r="C11549" s="2"/>
      <c r="G11549" s="13"/>
      <c r="I11549" s="13"/>
      <c r="J11549" s="13"/>
      <c r="K11549" s="13"/>
      <c r="M11549" s="13"/>
      <c r="N11549" s="13"/>
    </row>
    <row r="11550" spans="1:14" ht="15.75" customHeight="1">
      <c r="A11550" s="2"/>
      <c r="B11550" s="2"/>
      <c r="C11550" s="2"/>
      <c r="G11550" s="13"/>
      <c r="I11550" s="13"/>
      <c r="J11550" s="13"/>
      <c r="K11550" s="13"/>
      <c r="M11550" s="13"/>
      <c r="N11550" s="13"/>
    </row>
    <row r="11551" spans="1:14" ht="15.75" customHeight="1">
      <c r="A11551" s="2"/>
      <c r="B11551" s="2"/>
      <c r="C11551" s="2"/>
      <c r="G11551" s="13"/>
      <c r="I11551" s="13"/>
      <c r="J11551" s="13"/>
      <c r="K11551" s="13"/>
      <c r="M11551" s="13"/>
      <c r="N11551" s="13"/>
    </row>
    <row r="11552" spans="1:14" ht="15.75" customHeight="1">
      <c r="A11552" s="2"/>
      <c r="B11552" s="2"/>
      <c r="C11552" s="2"/>
      <c r="G11552" s="13"/>
      <c r="I11552" s="13"/>
      <c r="J11552" s="13"/>
      <c r="K11552" s="13"/>
      <c r="M11552" s="13"/>
      <c r="N11552" s="13"/>
    </row>
    <row r="11553" spans="1:14" ht="15.75" customHeight="1">
      <c r="A11553" s="2"/>
      <c r="B11553" s="2"/>
      <c r="C11553" s="2"/>
      <c r="G11553" s="13"/>
      <c r="I11553" s="13"/>
      <c r="J11553" s="13"/>
      <c r="K11553" s="13"/>
      <c r="M11553" s="13"/>
      <c r="N11553" s="13"/>
    </row>
    <row r="11554" spans="1:14" ht="15.75" customHeight="1">
      <c r="A11554" s="2"/>
      <c r="B11554" s="2"/>
      <c r="C11554" s="2"/>
      <c r="G11554" s="13"/>
      <c r="I11554" s="13"/>
      <c r="J11554" s="13"/>
      <c r="K11554" s="13"/>
      <c r="M11554" s="13"/>
      <c r="N11554" s="13"/>
    </row>
    <row r="11555" spans="1:14" ht="15.75" customHeight="1">
      <c r="A11555" s="2"/>
      <c r="B11555" s="2"/>
      <c r="C11555" s="2"/>
      <c r="G11555" s="13"/>
      <c r="I11555" s="13"/>
      <c r="J11555" s="13"/>
      <c r="K11555" s="13"/>
      <c r="M11555" s="13"/>
      <c r="N11555" s="13"/>
    </row>
    <row r="11556" spans="1:14" ht="15.75" customHeight="1">
      <c r="A11556" s="2"/>
      <c r="B11556" s="2"/>
      <c r="C11556" s="2"/>
      <c r="G11556" s="13"/>
      <c r="I11556" s="13"/>
      <c r="J11556" s="13"/>
      <c r="K11556" s="13"/>
      <c r="M11556" s="13"/>
      <c r="N11556" s="13"/>
    </row>
    <row r="11557" spans="1:14" ht="15.75" customHeight="1">
      <c r="A11557" s="2"/>
      <c r="B11557" s="2"/>
      <c r="C11557" s="2"/>
      <c r="G11557" s="13"/>
      <c r="I11557" s="13"/>
      <c r="J11557" s="13"/>
      <c r="K11557" s="13"/>
      <c r="M11557" s="13"/>
      <c r="N11557" s="13"/>
    </row>
    <row r="11558" spans="1:14" ht="15.75" customHeight="1">
      <c r="A11558" s="2"/>
      <c r="B11558" s="2"/>
      <c r="C11558" s="2"/>
      <c r="G11558" s="13"/>
      <c r="I11558" s="13"/>
      <c r="J11558" s="13"/>
      <c r="K11558" s="13"/>
      <c r="M11558" s="13"/>
      <c r="N11558" s="13"/>
    </row>
    <row r="11559" spans="1:14" ht="15.75" customHeight="1">
      <c r="A11559" s="2"/>
      <c r="B11559" s="2"/>
      <c r="C11559" s="2"/>
      <c r="G11559" s="13"/>
      <c r="I11559" s="13"/>
      <c r="J11559" s="13"/>
      <c r="K11559" s="13"/>
      <c r="M11559" s="13"/>
      <c r="N11559" s="13"/>
    </row>
    <row r="11560" spans="1:14" ht="15.75" customHeight="1">
      <c r="A11560" s="2"/>
      <c r="B11560" s="2"/>
      <c r="C11560" s="2"/>
      <c r="G11560" s="13"/>
      <c r="I11560" s="13"/>
      <c r="J11560" s="13"/>
      <c r="K11560" s="13"/>
      <c r="M11560" s="13"/>
      <c r="N11560" s="13"/>
    </row>
    <row r="11561" spans="1:14" ht="15.75" customHeight="1">
      <c r="A11561" s="2"/>
      <c r="B11561" s="2"/>
      <c r="C11561" s="2"/>
      <c r="G11561" s="13"/>
      <c r="I11561" s="13"/>
      <c r="J11561" s="13"/>
      <c r="K11561" s="13"/>
      <c r="M11561" s="13"/>
      <c r="N11561" s="13"/>
    </row>
    <row r="11562" spans="1:14" ht="15.75" customHeight="1">
      <c r="A11562" s="2"/>
      <c r="B11562" s="2"/>
      <c r="C11562" s="2"/>
      <c r="G11562" s="13"/>
      <c r="I11562" s="13"/>
      <c r="J11562" s="13"/>
      <c r="K11562" s="13"/>
      <c r="M11562" s="13"/>
      <c r="N11562" s="13"/>
    </row>
    <row r="11563" spans="1:14" ht="15.75" customHeight="1">
      <c r="A11563" s="2"/>
      <c r="B11563" s="2"/>
      <c r="C11563" s="2"/>
      <c r="G11563" s="13"/>
      <c r="I11563" s="13"/>
      <c r="J11563" s="13"/>
      <c r="K11563" s="13"/>
      <c r="M11563" s="13"/>
      <c r="N11563" s="13"/>
    </row>
    <row r="11564" spans="1:14" ht="15.75" customHeight="1">
      <c r="A11564" s="2"/>
      <c r="B11564" s="2"/>
      <c r="C11564" s="2"/>
      <c r="G11564" s="13"/>
      <c r="I11564" s="13"/>
      <c r="J11564" s="13"/>
      <c r="K11564" s="13"/>
      <c r="M11564" s="13"/>
      <c r="N11564" s="13"/>
    </row>
    <row r="11565" spans="1:14" ht="15.75" customHeight="1">
      <c r="A11565" s="2"/>
      <c r="B11565" s="2"/>
      <c r="C11565" s="2"/>
      <c r="G11565" s="13"/>
      <c r="I11565" s="13"/>
      <c r="J11565" s="13"/>
      <c r="K11565" s="13"/>
      <c r="M11565" s="13"/>
      <c r="N11565" s="13"/>
    </row>
    <row r="11566" spans="1:14" ht="15.75" customHeight="1">
      <c r="A11566" s="2"/>
      <c r="B11566" s="2"/>
      <c r="C11566" s="2"/>
      <c r="G11566" s="13"/>
      <c r="I11566" s="13"/>
      <c r="J11566" s="13"/>
      <c r="K11566" s="13"/>
      <c r="M11566" s="13"/>
      <c r="N11566" s="13"/>
    </row>
    <row r="11567" spans="1:14" ht="15.75" customHeight="1">
      <c r="A11567" s="2"/>
      <c r="B11567" s="2"/>
      <c r="C11567" s="2"/>
      <c r="G11567" s="13"/>
      <c r="I11567" s="13"/>
      <c r="J11567" s="13"/>
      <c r="K11567" s="13"/>
      <c r="M11567" s="13"/>
      <c r="N11567" s="13"/>
    </row>
    <row r="11568" spans="1:14" ht="15.75" customHeight="1">
      <c r="A11568" s="2"/>
      <c r="B11568" s="2"/>
      <c r="C11568" s="2"/>
      <c r="G11568" s="13"/>
      <c r="I11568" s="13"/>
      <c r="J11568" s="13"/>
      <c r="K11568" s="13"/>
      <c r="M11568" s="13"/>
      <c r="N11568" s="13"/>
    </row>
    <row r="11569" spans="1:14" ht="15.75" customHeight="1">
      <c r="A11569" s="2"/>
      <c r="B11569" s="2"/>
      <c r="C11569" s="2"/>
      <c r="G11569" s="13"/>
      <c r="I11569" s="13"/>
      <c r="J11569" s="13"/>
      <c r="K11569" s="13"/>
      <c r="M11569" s="13"/>
      <c r="N11569" s="13"/>
    </row>
    <row r="11570" spans="1:14" ht="15.75" customHeight="1">
      <c r="A11570" s="2"/>
      <c r="B11570" s="2"/>
      <c r="C11570" s="2"/>
      <c r="G11570" s="13"/>
      <c r="I11570" s="13"/>
      <c r="J11570" s="13"/>
      <c r="K11570" s="13"/>
      <c r="M11570" s="13"/>
      <c r="N11570" s="13"/>
    </row>
    <row r="11571" spans="1:14" ht="15.75" customHeight="1">
      <c r="A11571" s="2"/>
      <c r="B11571" s="2"/>
      <c r="C11571" s="2"/>
      <c r="G11571" s="13"/>
      <c r="I11571" s="13"/>
      <c r="J11571" s="13"/>
      <c r="K11571" s="13"/>
      <c r="M11571" s="13"/>
      <c r="N11571" s="13"/>
    </row>
    <row r="11572" spans="1:14" ht="15.75" customHeight="1">
      <c r="A11572" s="2"/>
      <c r="B11572" s="2"/>
      <c r="C11572" s="2"/>
      <c r="G11572" s="13"/>
      <c r="I11572" s="13"/>
      <c r="J11572" s="13"/>
      <c r="K11572" s="13"/>
      <c r="M11572" s="13"/>
      <c r="N11572" s="13"/>
    </row>
    <row r="11573" spans="1:14" ht="15.75" customHeight="1">
      <c r="A11573" s="2"/>
      <c r="B11573" s="2"/>
      <c r="C11573" s="2"/>
      <c r="G11573" s="13"/>
      <c r="I11573" s="13"/>
      <c r="J11573" s="13"/>
      <c r="K11573" s="13"/>
      <c r="M11573" s="13"/>
      <c r="N11573" s="13"/>
    </row>
    <row r="11574" spans="1:14" ht="15.75" customHeight="1">
      <c r="A11574" s="2"/>
      <c r="B11574" s="2"/>
      <c r="C11574" s="2"/>
      <c r="G11574" s="13"/>
      <c r="I11574" s="13"/>
      <c r="J11574" s="13"/>
      <c r="K11574" s="13"/>
      <c r="M11574" s="13"/>
      <c r="N11574" s="13"/>
    </row>
    <row r="11575" spans="1:14" ht="15.75" customHeight="1">
      <c r="A11575" s="2"/>
      <c r="B11575" s="2"/>
      <c r="C11575" s="2"/>
      <c r="G11575" s="13"/>
      <c r="I11575" s="13"/>
      <c r="J11575" s="13"/>
      <c r="K11575" s="13"/>
      <c r="M11575" s="13"/>
      <c r="N11575" s="13"/>
    </row>
    <row r="11576" spans="1:14" ht="15.75" customHeight="1">
      <c r="A11576" s="2"/>
      <c r="B11576" s="2"/>
      <c r="C11576" s="2"/>
      <c r="G11576" s="13"/>
      <c r="I11576" s="13"/>
      <c r="J11576" s="13"/>
      <c r="K11576" s="13"/>
      <c r="M11576" s="13"/>
      <c r="N11576" s="13"/>
    </row>
    <row r="11577" spans="1:14" ht="15.75" customHeight="1">
      <c r="A11577" s="2"/>
      <c r="B11577" s="2"/>
      <c r="C11577" s="2"/>
      <c r="G11577" s="13"/>
      <c r="I11577" s="13"/>
      <c r="J11577" s="13"/>
      <c r="K11577" s="13"/>
      <c r="M11577" s="13"/>
      <c r="N11577" s="13"/>
    </row>
    <row r="11578" spans="1:14" ht="15.75" customHeight="1">
      <c r="A11578" s="2"/>
      <c r="B11578" s="2"/>
      <c r="C11578" s="2"/>
      <c r="G11578" s="13"/>
      <c r="I11578" s="13"/>
      <c r="J11578" s="13"/>
      <c r="K11578" s="13"/>
      <c r="M11578" s="13"/>
      <c r="N11578" s="13"/>
    </row>
    <row r="11579" spans="1:14" ht="15.75" customHeight="1">
      <c r="A11579" s="2"/>
      <c r="B11579" s="2"/>
      <c r="C11579" s="2"/>
      <c r="G11579" s="13"/>
      <c r="I11579" s="13"/>
      <c r="J11579" s="13"/>
      <c r="K11579" s="13"/>
      <c r="M11579" s="13"/>
      <c r="N11579" s="13"/>
    </row>
    <row r="11580" spans="1:14" ht="15.75" customHeight="1">
      <c r="A11580" s="2"/>
      <c r="B11580" s="2"/>
      <c r="C11580" s="2"/>
      <c r="G11580" s="13"/>
      <c r="I11580" s="13"/>
      <c r="J11580" s="13"/>
      <c r="K11580" s="13"/>
      <c r="M11580" s="13"/>
      <c r="N11580" s="13"/>
    </row>
    <row r="11581" spans="1:14" ht="15.75" customHeight="1">
      <c r="A11581" s="2"/>
      <c r="B11581" s="2"/>
      <c r="C11581" s="2"/>
      <c r="G11581" s="13"/>
      <c r="I11581" s="13"/>
      <c r="J11581" s="13"/>
      <c r="K11581" s="13"/>
      <c r="M11581" s="13"/>
      <c r="N11581" s="13"/>
    </row>
    <row r="11582" spans="1:14" ht="15.75" customHeight="1">
      <c r="A11582" s="2"/>
      <c r="B11582" s="2"/>
      <c r="C11582" s="2"/>
      <c r="G11582" s="13"/>
      <c r="I11582" s="13"/>
      <c r="J11582" s="13"/>
      <c r="K11582" s="13"/>
      <c r="M11582" s="13"/>
      <c r="N11582" s="13"/>
    </row>
    <row r="11583" spans="1:14" ht="15.75" customHeight="1">
      <c r="A11583" s="2"/>
      <c r="B11583" s="2"/>
      <c r="C11583" s="2"/>
      <c r="G11583" s="13"/>
      <c r="I11583" s="13"/>
      <c r="J11583" s="13"/>
      <c r="K11583" s="13"/>
      <c r="M11583" s="13"/>
      <c r="N11583" s="13"/>
    </row>
    <row r="11584" spans="1:14" ht="15.75" customHeight="1">
      <c r="A11584" s="2"/>
      <c r="B11584" s="2"/>
      <c r="C11584" s="2"/>
      <c r="G11584" s="13"/>
      <c r="I11584" s="13"/>
      <c r="J11584" s="13"/>
      <c r="K11584" s="13"/>
      <c r="M11584" s="13"/>
      <c r="N11584" s="13"/>
    </row>
    <row r="11585" spans="1:14" ht="15.75" customHeight="1">
      <c r="A11585" s="2"/>
      <c r="B11585" s="2"/>
      <c r="C11585" s="2"/>
      <c r="G11585" s="13"/>
      <c r="I11585" s="13"/>
      <c r="J11585" s="13"/>
      <c r="K11585" s="13"/>
      <c r="M11585" s="13"/>
      <c r="N11585" s="13"/>
    </row>
    <row r="11586" spans="1:14" ht="15.75" customHeight="1">
      <c r="A11586" s="2"/>
      <c r="B11586" s="2"/>
      <c r="C11586" s="2"/>
      <c r="G11586" s="13"/>
      <c r="I11586" s="13"/>
      <c r="J11586" s="13"/>
      <c r="K11586" s="13"/>
      <c r="M11586" s="13"/>
      <c r="N11586" s="13"/>
    </row>
    <row r="11587" spans="1:14" ht="15.75" customHeight="1">
      <c r="A11587" s="2"/>
      <c r="B11587" s="2"/>
      <c r="C11587" s="2"/>
      <c r="G11587" s="13"/>
      <c r="I11587" s="13"/>
      <c r="J11587" s="13"/>
      <c r="K11587" s="13"/>
      <c r="M11587" s="13"/>
      <c r="N11587" s="13"/>
    </row>
    <row r="11588" spans="1:14" ht="15.75" customHeight="1">
      <c r="A11588" s="2"/>
      <c r="B11588" s="2"/>
      <c r="C11588" s="2"/>
      <c r="G11588" s="13"/>
      <c r="I11588" s="13"/>
      <c r="J11588" s="13"/>
      <c r="K11588" s="13"/>
      <c r="M11588" s="13"/>
      <c r="N11588" s="13"/>
    </row>
    <row r="11589" spans="1:14" ht="15.75" customHeight="1">
      <c r="A11589" s="2"/>
      <c r="B11589" s="2"/>
      <c r="C11589" s="2"/>
      <c r="G11589" s="13"/>
      <c r="I11589" s="13"/>
      <c r="J11589" s="13"/>
      <c r="K11589" s="13"/>
      <c r="M11589" s="13"/>
      <c r="N11589" s="13"/>
    </row>
    <row r="11590" spans="1:14" ht="15.75" customHeight="1">
      <c r="A11590" s="2"/>
      <c r="B11590" s="2"/>
      <c r="C11590" s="2"/>
      <c r="G11590" s="13"/>
      <c r="I11590" s="13"/>
      <c r="J11590" s="13"/>
      <c r="K11590" s="13"/>
      <c r="M11590" s="13"/>
      <c r="N11590" s="13"/>
    </row>
    <row r="11591" spans="1:14" ht="15.75" customHeight="1">
      <c r="A11591" s="2"/>
      <c r="B11591" s="2"/>
      <c r="C11591" s="2"/>
      <c r="G11591" s="13"/>
      <c r="I11591" s="13"/>
      <c r="J11591" s="13"/>
      <c r="K11591" s="13"/>
      <c r="M11591" s="13"/>
      <c r="N11591" s="13"/>
    </row>
    <row r="11592" spans="1:14" ht="15.75" customHeight="1">
      <c r="A11592" s="2"/>
      <c r="B11592" s="2"/>
      <c r="C11592" s="2"/>
      <c r="G11592" s="13"/>
      <c r="I11592" s="13"/>
      <c r="J11592" s="13"/>
      <c r="K11592" s="13"/>
      <c r="M11592" s="13"/>
      <c r="N11592" s="13"/>
    </row>
    <row r="11593" spans="1:14" ht="15.75" customHeight="1">
      <c r="A11593" s="2"/>
      <c r="B11593" s="2"/>
      <c r="C11593" s="2"/>
      <c r="G11593" s="13"/>
      <c r="I11593" s="13"/>
      <c r="J11593" s="13"/>
      <c r="K11593" s="13"/>
      <c r="M11593" s="13"/>
      <c r="N11593" s="13"/>
    </row>
    <row r="11594" spans="1:14" ht="15.75" customHeight="1">
      <c r="A11594" s="2"/>
      <c r="B11594" s="2"/>
      <c r="C11594" s="2"/>
      <c r="G11594" s="13"/>
      <c r="I11594" s="13"/>
      <c r="J11594" s="13"/>
      <c r="K11594" s="13"/>
      <c r="M11594" s="13"/>
      <c r="N11594" s="13"/>
    </row>
    <row r="11595" spans="1:14" ht="15.75" customHeight="1">
      <c r="A11595" s="2"/>
      <c r="B11595" s="2"/>
      <c r="C11595" s="2"/>
      <c r="G11595" s="13"/>
      <c r="I11595" s="13"/>
      <c r="J11595" s="13"/>
      <c r="K11595" s="13"/>
      <c r="M11595" s="13"/>
      <c r="N11595" s="13"/>
    </row>
    <row r="11596" spans="1:14" ht="15.75" customHeight="1">
      <c r="A11596" s="2"/>
      <c r="B11596" s="2"/>
      <c r="C11596" s="2"/>
      <c r="G11596" s="13"/>
      <c r="I11596" s="13"/>
      <c r="J11596" s="13"/>
      <c r="K11596" s="13"/>
      <c r="M11596" s="13"/>
      <c r="N11596" s="13"/>
    </row>
    <row r="11597" spans="1:14" ht="15.75" customHeight="1">
      <c r="A11597" s="2"/>
      <c r="B11597" s="2"/>
      <c r="C11597" s="2"/>
      <c r="G11597" s="13"/>
      <c r="I11597" s="13"/>
      <c r="J11597" s="13"/>
      <c r="K11597" s="13"/>
      <c r="M11597" s="13"/>
      <c r="N11597" s="13"/>
    </row>
    <row r="11598" spans="1:14" ht="15.75" customHeight="1">
      <c r="A11598" s="2"/>
      <c r="B11598" s="2"/>
      <c r="C11598" s="2"/>
      <c r="G11598" s="13"/>
      <c r="I11598" s="13"/>
      <c r="J11598" s="13"/>
      <c r="K11598" s="13"/>
      <c r="M11598" s="13"/>
      <c r="N11598" s="13"/>
    </row>
    <row r="11599" spans="1:14" ht="15.75" customHeight="1">
      <c r="A11599" s="2"/>
      <c r="B11599" s="2"/>
      <c r="C11599" s="2"/>
      <c r="G11599" s="13"/>
      <c r="I11599" s="13"/>
      <c r="J11599" s="13"/>
      <c r="K11599" s="13"/>
      <c r="M11599" s="13"/>
      <c r="N11599" s="13"/>
    </row>
    <row r="11600" spans="1:14" ht="15.75" customHeight="1">
      <c r="A11600" s="2"/>
      <c r="B11600" s="2"/>
      <c r="C11600" s="2"/>
      <c r="G11600" s="13"/>
      <c r="I11600" s="13"/>
      <c r="J11600" s="13"/>
      <c r="K11600" s="13"/>
      <c r="M11600" s="13"/>
      <c r="N11600" s="13"/>
    </row>
    <row r="11601" spans="1:14" ht="15.75" customHeight="1">
      <c r="A11601" s="2"/>
      <c r="B11601" s="2"/>
      <c r="C11601" s="2"/>
      <c r="G11601" s="13"/>
      <c r="I11601" s="13"/>
      <c r="J11601" s="13"/>
      <c r="K11601" s="13"/>
      <c r="M11601" s="13"/>
      <c r="N11601" s="13"/>
    </row>
    <row r="11602" spans="1:14" ht="15.75" customHeight="1">
      <c r="A11602" s="2"/>
      <c r="B11602" s="2"/>
      <c r="C11602" s="2"/>
      <c r="G11602" s="13"/>
      <c r="I11602" s="13"/>
      <c r="J11602" s="13"/>
      <c r="K11602" s="13"/>
      <c r="M11602" s="13"/>
      <c r="N11602" s="13"/>
    </row>
    <row r="11603" spans="1:14" ht="15.75" customHeight="1">
      <c r="A11603" s="2"/>
      <c r="B11603" s="2"/>
      <c r="C11603" s="2"/>
      <c r="G11603" s="13"/>
      <c r="I11603" s="13"/>
      <c r="J11603" s="13"/>
      <c r="K11603" s="13"/>
      <c r="M11603" s="13"/>
      <c r="N11603" s="13"/>
    </row>
    <row r="11604" spans="1:14" ht="15.75" customHeight="1">
      <c r="A11604" s="2"/>
      <c r="B11604" s="2"/>
      <c r="C11604" s="2"/>
      <c r="G11604" s="13"/>
      <c r="I11604" s="13"/>
      <c r="J11604" s="13"/>
      <c r="K11604" s="13"/>
      <c r="M11604" s="13"/>
      <c r="N11604" s="13"/>
    </row>
    <row r="11605" spans="1:14" ht="15.75" customHeight="1">
      <c r="A11605" s="2"/>
      <c r="B11605" s="2"/>
      <c r="C11605" s="2"/>
      <c r="G11605" s="13"/>
      <c r="I11605" s="13"/>
      <c r="J11605" s="13"/>
      <c r="K11605" s="13"/>
      <c r="M11605" s="13"/>
      <c r="N11605" s="13"/>
    </row>
    <row r="11606" spans="1:14" ht="15.75" customHeight="1">
      <c r="A11606" s="2"/>
      <c r="B11606" s="2"/>
      <c r="C11606" s="2"/>
      <c r="G11606" s="13"/>
      <c r="I11606" s="13"/>
      <c r="J11606" s="13"/>
      <c r="K11606" s="13"/>
      <c r="M11606" s="13"/>
      <c r="N11606" s="13"/>
    </row>
    <row r="11607" spans="1:14" ht="15.75" customHeight="1">
      <c r="A11607" s="2"/>
      <c r="B11607" s="2"/>
      <c r="C11607" s="2"/>
      <c r="G11607" s="13"/>
      <c r="I11607" s="13"/>
      <c r="J11607" s="13"/>
      <c r="K11607" s="13"/>
      <c r="M11607" s="13"/>
      <c r="N11607" s="13"/>
    </row>
    <row r="11608" spans="1:14" ht="15.75" customHeight="1">
      <c r="A11608" s="2"/>
      <c r="B11608" s="2"/>
      <c r="C11608" s="2"/>
      <c r="G11608" s="13"/>
      <c r="I11608" s="13"/>
      <c r="J11608" s="13"/>
      <c r="K11608" s="13"/>
      <c r="M11608" s="13"/>
      <c r="N11608" s="13"/>
    </row>
    <row r="11609" spans="1:14" ht="15.75" customHeight="1">
      <c r="A11609" s="2"/>
      <c r="B11609" s="2"/>
      <c r="C11609" s="2"/>
      <c r="G11609" s="13"/>
      <c r="I11609" s="13"/>
      <c r="J11609" s="13"/>
      <c r="K11609" s="13"/>
      <c r="M11609" s="13"/>
      <c r="N11609" s="13"/>
    </row>
    <row r="11610" spans="1:14" ht="15.75" customHeight="1">
      <c r="A11610" s="2"/>
      <c r="B11610" s="2"/>
      <c r="C11610" s="2"/>
      <c r="G11610" s="13"/>
      <c r="I11610" s="13"/>
      <c r="J11610" s="13"/>
      <c r="K11610" s="13"/>
      <c r="M11610" s="13"/>
      <c r="N11610" s="13"/>
    </row>
    <row r="11611" spans="1:14" ht="15.75" customHeight="1">
      <c r="A11611" s="2"/>
      <c r="B11611" s="2"/>
      <c r="C11611" s="2"/>
      <c r="G11611" s="13"/>
      <c r="I11611" s="13"/>
      <c r="J11611" s="13"/>
      <c r="K11611" s="13"/>
      <c r="M11611" s="13"/>
      <c r="N11611" s="13"/>
    </row>
    <row r="11612" spans="1:14" ht="15.75" customHeight="1">
      <c r="A11612" s="2"/>
      <c r="B11612" s="2"/>
      <c r="C11612" s="2"/>
      <c r="G11612" s="13"/>
      <c r="I11612" s="13"/>
      <c r="J11612" s="13"/>
      <c r="K11612" s="13"/>
      <c r="M11612" s="13"/>
      <c r="N11612" s="13"/>
    </row>
    <row r="11613" spans="1:14" ht="15.75" customHeight="1">
      <c r="A11613" s="2"/>
      <c r="B11613" s="2"/>
      <c r="C11613" s="2"/>
      <c r="G11613" s="13"/>
      <c r="I11613" s="13"/>
      <c r="J11613" s="13"/>
      <c r="K11613" s="13"/>
      <c r="M11613" s="13"/>
      <c r="N11613" s="13"/>
    </row>
    <row r="11614" spans="1:14" ht="15.75" customHeight="1">
      <c r="A11614" s="2"/>
      <c r="B11614" s="2"/>
      <c r="C11614" s="2"/>
      <c r="G11614" s="13"/>
      <c r="I11614" s="13"/>
      <c r="J11614" s="13"/>
      <c r="K11614" s="13"/>
      <c r="M11614" s="13"/>
      <c r="N11614" s="13"/>
    </row>
    <row r="11615" spans="1:14" ht="15.75" customHeight="1">
      <c r="A11615" s="2"/>
      <c r="B11615" s="2"/>
      <c r="C11615" s="2"/>
      <c r="G11615" s="13"/>
      <c r="I11615" s="13"/>
      <c r="J11615" s="13"/>
      <c r="K11615" s="13"/>
      <c r="M11615" s="13"/>
      <c r="N11615" s="13"/>
    </row>
    <row r="11616" spans="1:14" ht="15.75" customHeight="1">
      <c r="A11616" s="2"/>
      <c r="B11616" s="2"/>
      <c r="C11616" s="2"/>
      <c r="G11616" s="13"/>
      <c r="I11616" s="13"/>
      <c r="J11616" s="13"/>
      <c r="K11616" s="13"/>
      <c r="M11616" s="13"/>
      <c r="N11616" s="13"/>
    </row>
    <row r="11617" spans="1:14" ht="15.75" customHeight="1">
      <c r="A11617" s="2"/>
      <c r="B11617" s="2"/>
      <c r="C11617" s="2"/>
      <c r="G11617" s="13"/>
      <c r="I11617" s="13"/>
      <c r="J11617" s="13"/>
      <c r="K11617" s="13"/>
      <c r="M11617" s="13"/>
      <c r="N11617" s="13"/>
    </row>
    <row r="11618" spans="1:14" ht="15.75" customHeight="1">
      <c r="A11618" s="2"/>
      <c r="B11618" s="2"/>
      <c r="C11618" s="2"/>
      <c r="G11618" s="13"/>
      <c r="I11618" s="13"/>
      <c r="J11618" s="13"/>
      <c r="K11618" s="13"/>
      <c r="M11618" s="13"/>
      <c r="N11618" s="13"/>
    </row>
    <row r="11619" spans="1:14" ht="15.75" customHeight="1">
      <c r="A11619" s="2"/>
      <c r="B11619" s="2"/>
      <c r="C11619" s="2"/>
      <c r="G11619" s="13"/>
      <c r="I11619" s="13"/>
      <c r="J11619" s="13"/>
      <c r="K11619" s="13"/>
      <c r="M11619" s="13"/>
      <c r="N11619" s="13"/>
    </row>
    <row r="11620" spans="1:14" ht="15.75" customHeight="1">
      <c r="A11620" s="2"/>
      <c r="B11620" s="2"/>
      <c r="C11620" s="2"/>
      <c r="G11620" s="13"/>
      <c r="I11620" s="13"/>
      <c r="J11620" s="13"/>
      <c r="K11620" s="13"/>
      <c r="M11620" s="13"/>
      <c r="N11620" s="13"/>
    </row>
    <row r="11621" spans="1:14" ht="15.75" customHeight="1">
      <c r="A11621" s="2"/>
      <c r="B11621" s="2"/>
      <c r="C11621" s="2"/>
      <c r="G11621" s="13"/>
      <c r="I11621" s="13"/>
      <c r="J11621" s="13"/>
      <c r="K11621" s="13"/>
      <c r="M11621" s="13"/>
      <c r="N11621" s="13"/>
    </row>
    <row r="11622" spans="1:14" ht="15.75" customHeight="1">
      <c r="A11622" s="2"/>
      <c r="B11622" s="2"/>
      <c r="C11622" s="2"/>
      <c r="G11622" s="13"/>
      <c r="I11622" s="13"/>
      <c r="J11622" s="13"/>
      <c r="K11622" s="13"/>
      <c r="M11622" s="13"/>
      <c r="N11622" s="13"/>
    </row>
    <row r="11623" spans="1:14" ht="15.75" customHeight="1">
      <c r="A11623" s="2"/>
      <c r="B11623" s="2"/>
      <c r="C11623" s="2"/>
      <c r="G11623" s="13"/>
      <c r="I11623" s="13"/>
      <c r="J11623" s="13"/>
      <c r="K11623" s="13"/>
      <c r="M11623" s="13"/>
      <c r="N11623" s="13"/>
    </row>
    <row r="11624" spans="1:14" ht="15.75" customHeight="1">
      <c r="A11624" s="2"/>
      <c r="B11624" s="2"/>
      <c r="C11624" s="2"/>
      <c r="G11624" s="13"/>
      <c r="I11624" s="13"/>
      <c r="J11624" s="13"/>
      <c r="K11624" s="13"/>
      <c r="M11624" s="13"/>
      <c r="N11624" s="13"/>
    </row>
    <row r="11625" spans="1:14" ht="15.75" customHeight="1">
      <c r="A11625" s="2"/>
      <c r="B11625" s="2"/>
      <c r="C11625" s="2"/>
      <c r="G11625" s="13"/>
      <c r="I11625" s="13"/>
      <c r="J11625" s="13"/>
      <c r="K11625" s="13"/>
      <c r="M11625" s="13"/>
      <c r="N11625" s="13"/>
    </row>
    <row r="11626" spans="1:14" ht="15.75" customHeight="1">
      <c r="A11626" s="2"/>
      <c r="B11626" s="2"/>
      <c r="C11626" s="2"/>
      <c r="G11626" s="13"/>
      <c r="I11626" s="13"/>
      <c r="J11626" s="13"/>
      <c r="K11626" s="13"/>
      <c r="M11626" s="13"/>
      <c r="N11626" s="13"/>
    </row>
    <row r="11627" spans="1:14" ht="15.75" customHeight="1">
      <c r="A11627" s="2"/>
      <c r="B11627" s="2"/>
      <c r="C11627" s="2"/>
      <c r="G11627" s="13"/>
      <c r="I11627" s="13"/>
      <c r="J11627" s="13"/>
      <c r="K11627" s="13"/>
      <c r="M11627" s="13"/>
      <c r="N11627" s="13"/>
    </row>
    <row r="11628" spans="1:14" ht="15.75" customHeight="1">
      <c r="A11628" s="2"/>
      <c r="B11628" s="2"/>
      <c r="C11628" s="2"/>
      <c r="G11628" s="13"/>
      <c r="I11628" s="13"/>
      <c r="J11628" s="13"/>
      <c r="K11628" s="13"/>
      <c r="M11628" s="13"/>
      <c r="N11628" s="13"/>
    </row>
    <row r="11629" spans="1:14" ht="15.75" customHeight="1">
      <c r="A11629" s="2"/>
      <c r="B11629" s="2"/>
      <c r="C11629" s="2"/>
      <c r="G11629" s="13"/>
      <c r="I11629" s="13"/>
      <c r="J11629" s="13"/>
      <c r="K11629" s="13"/>
      <c r="M11629" s="13"/>
      <c r="N11629" s="13"/>
    </row>
    <row r="11630" spans="1:14" ht="15.75" customHeight="1">
      <c r="A11630" s="2"/>
      <c r="B11630" s="2"/>
      <c r="C11630" s="2"/>
      <c r="G11630" s="13"/>
      <c r="I11630" s="13"/>
      <c r="J11630" s="13"/>
      <c r="K11630" s="13"/>
      <c r="M11630" s="13"/>
      <c r="N11630" s="13"/>
    </row>
    <row r="11631" spans="1:14" ht="15.75" customHeight="1">
      <c r="A11631" s="2"/>
      <c r="B11631" s="2"/>
      <c r="C11631" s="2"/>
      <c r="G11631" s="13"/>
      <c r="I11631" s="13"/>
      <c r="J11631" s="13"/>
      <c r="K11631" s="13"/>
      <c r="M11631" s="13"/>
      <c r="N11631" s="13"/>
    </row>
    <row r="11632" spans="1:14" ht="15.75" customHeight="1">
      <c r="A11632" s="2"/>
      <c r="B11632" s="2"/>
      <c r="C11632" s="2"/>
      <c r="G11632" s="13"/>
      <c r="I11632" s="13"/>
      <c r="J11632" s="13"/>
      <c r="K11632" s="13"/>
      <c r="M11632" s="13"/>
      <c r="N11632" s="13"/>
    </row>
    <row r="11633" spans="1:14" ht="15.75" customHeight="1">
      <c r="A11633" s="2"/>
      <c r="B11633" s="2"/>
      <c r="C11633" s="2"/>
      <c r="G11633" s="13"/>
      <c r="I11633" s="13"/>
      <c r="J11633" s="13"/>
      <c r="K11633" s="13"/>
      <c r="M11633" s="13"/>
      <c r="N11633" s="13"/>
    </row>
    <row r="11634" spans="1:14" ht="15.75" customHeight="1">
      <c r="A11634" s="2"/>
      <c r="B11634" s="2"/>
      <c r="C11634" s="2"/>
      <c r="G11634" s="13"/>
      <c r="I11634" s="13"/>
      <c r="J11634" s="13"/>
      <c r="K11634" s="13"/>
      <c r="M11634" s="13"/>
      <c r="N11634" s="13"/>
    </row>
    <row r="11635" spans="1:14" ht="15.75" customHeight="1">
      <c r="A11635" s="2"/>
      <c r="B11635" s="2"/>
      <c r="C11635" s="2"/>
      <c r="G11635" s="13"/>
      <c r="I11635" s="13"/>
      <c r="J11635" s="13"/>
      <c r="K11635" s="13"/>
      <c r="M11635" s="13"/>
      <c r="N11635" s="13"/>
    </row>
    <row r="11636" spans="1:14" ht="15.75" customHeight="1">
      <c r="A11636" s="2"/>
      <c r="B11636" s="2"/>
      <c r="C11636" s="2"/>
      <c r="G11636" s="13"/>
      <c r="I11636" s="13"/>
      <c r="J11636" s="13"/>
      <c r="K11636" s="13"/>
      <c r="M11636" s="13"/>
      <c r="N11636" s="13"/>
    </row>
    <row r="11637" spans="1:14" ht="15.75" customHeight="1">
      <c r="A11637" s="2"/>
      <c r="B11637" s="2"/>
      <c r="C11637" s="2"/>
      <c r="G11637" s="13"/>
      <c r="I11637" s="13"/>
      <c r="J11637" s="13"/>
      <c r="K11637" s="13"/>
      <c r="M11637" s="13"/>
      <c r="N11637" s="13"/>
    </row>
    <row r="11638" spans="1:14" ht="15.75" customHeight="1">
      <c r="A11638" s="2"/>
      <c r="B11638" s="2"/>
      <c r="C11638" s="2"/>
      <c r="G11638" s="13"/>
      <c r="I11638" s="13"/>
      <c r="J11638" s="13"/>
      <c r="K11638" s="13"/>
      <c r="M11638" s="13"/>
      <c r="N11638" s="13"/>
    </row>
    <row r="11639" spans="1:14" ht="15.75" customHeight="1">
      <c r="A11639" s="2"/>
      <c r="B11639" s="2"/>
      <c r="C11639" s="2"/>
      <c r="G11639" s="13"/>
      <c r="I11639" s="13"/>
      <c r="J11639" s="13"/>
      <c r="K11639" s="13"/>
      <c r="M11639" s="13"/>
      <c r="N11639" s="13"/>
    </row>
    <row r="11640" spans="1:14" ht="15.75" customHeight="1">
      <c r="A11640" s="2"/>
      <c r="B11640" s="2"/>
      <c r="C11640" s="2"/>
      <c r="G11640" s="13"/>
      <c r="I11640" s="13"/>
      <c r="J11640" s="13"/>
      <c r="K11640" s="13"/>
      <c r="M11640" s="13"/>
      <c r="N11640" s="13"/>
    </row>
    <row r="11641" spans="1:14" ht="15.75" customHeight="1">
      <c r="A11641" s="2"/>
      <c r="B11641" s="2"/>
      <c r="C11641" s="2"/>
      <c r="G11641" s="13"/>
      <c r="I11641" s="13"/>
      <c r="J11641" s="13"/>
      <c r="K11641" s="13"/>
      <c r="M11641" s="13"/>
      <c r="N11641" s="13"/>
    </row>
    <row r="11642" spans="1:14" ht="15.75" customHeight="1">
      <c r="A11642" s="2"/>
      <c r="B11642" s="2"/>
      <c r="C11642" s="2"/>
      <c r="G11642" s="13"/>
      <c r="I11642" s="13"/>
      <c r="J11642" s="13"/>
      <c r="K11642" s="13"/>
      <c r="M11642" s="13"/>
      <c r="N11642" s="13"/>
    </row>
    <row r="11643" spans="1:14" ht="15.75" customHeight="1">
      <c r="A11643" s="2"/>
      <c r="B11643" s="2"/>
      <c r="C11643" s="2"/>
      <c r="G11643" s="13"/>
      <c r="I11643" s="13"/>
      <c r="J11643" s="13"/>
      <c r="K11643" s="13"/>
      <c r="M11643" s="13"/>
      <c r="N11643" s="13"/>
    </row>
    <row r="11644" spans="1:14" ht="15.75" customHeight="1">
      <c r="A11644" s="2"/>
      <c r="B11644" s="2"/>
      <c r="C11644" s="2"/>
      <c r="G11644" s="13"/>
      <c r="I11644" s="13"/>
      <c r="J11644" s="13"/>
      <c r="K11644" s="13"/>
      <c r="M11644" s="13"/>
      <c r="N11644" s="13"/>
    </row>
    <row r="11645" spans="1:14" ht="15.75" customHeight="1">
      <c r="A11645" s="2"/>
      <c r="B11645" s="2"/>
      <c r="C11645" s="2"/>
      <c r="G11645" s="13"/>
      <c r="I11645" s="13"/>
      <c r="J11645" s="13"/>
      <c r="K11645" s="13"/>
      <c r="M11645" s="13"/>
      <c r="N11645" s="13"/>
    </row>
    <row r="11646" spans="1:14" ht="15.75" customHeight="1">
      <c r="A11646" s="2"/>
      <c r="B11646" s="2"/>
      <c r="C11646" s="2"/>
      <c r="G11646" s="13"/>
      <c r="I11646" s="13"/>
      <c r="J11646" s="13"/>
      <c r="K11646" s="13"/>
      <c r="M11646" s="13"/>
      <c r="N11646" s="13"/>
    </row>
    <row r="11647" spans="1:14" ht="15.75" customHeight="1">
      <c r="A11647" s="2"/>
      <c r="B11647" s="2"/>
      <c r="C11647" s="2"/>
      <c r="G11647" s="13"/>
      <c r="I11647" s="13"/>
      <c r="J11647" s="13"/>
      <c r="K11647" s="13"/>
      <c r="M11647" s="13"/>
      <c r="N11647" s="13"/>
    </row>
    <row r="11648" spans="1:14" ht="15.75" customHeight="1">
      <c r="A11648" s="2"/>
      <c r="B11648" s="2"/>
      <c r="C11648" s="2"/>
      <c r="G11648" s="13"/>
      <c r="I11648" s="13"/>
      <c r="J11648" s="13"/>
      <c r="K11648" s="13"/>
      <c r="M11648" s="13"/>
      <c r="N11648" s="13"/>
    </row>
    <row r="11649" spans="1:14" ht="15.75" customHeight="1">
      <c r="A11649" s="2"/>
      <c r="B11649" s="2"/>
      <c r="C11649" s="2"/>
      <c r="G11649" s="13"/>
      <c r="I11649" s="13"/>
      <c r="J11649" s="13"/>
      <c r="K11649" s="13"/>
      <c r="M11649" s="13"/>
      <c r="N11649" s="13"/>
    </row>
    <row r="11650" spans="1:14" ht="15.75" customHeight="1">
      <c r="A11650" s="2"/>
      <c r="B11650" s="2"/>
      <c r="C11650" s="2"/>
      <c r="G11650" s="13"/>
      <c r="I11650" s="13"/>
      <c r="J11650" s="13"/>
      <c r="K11650" s="13"/>
      <c r="M11650" s="13"/>
      <c r="N11650" s="13"/>
    </row>
    <row r="11651" spans="1:14" ht="15.75" customHeight="1">
      <c r="A11651" s="2"/>
      <c r="B11651" s="2"/>
      <c r="C11651" s="2"/>
      <c r="G11651" s="13"/>
      <c r="I11651" s="13"/>
      <c r="J11651" s="13"/>
      <c r="K11651" s="13"/>
      <c r="M11651" s="13"/>
      <c r="N11651" s="13"/>
    </row>
    <row r="11652" spans="1:14" ht="15.75" customHeight="1">
      <c r="A11652" s="2"/>
      <c r="B11652" s="2"/>
      <c r="C11652" s="2"/>
      <c r="G11652" s="13"/>
      <c r="I11652" s="13"/>
      <c r="J11652" s="13"/>
      <c r="K11652" s="13"/>
      <c r="M11652" s="13"/>
      <c r="N11652" s="13"/>
    </row>
    <row r="11653" spans="1:14" ht="15.75" customHeight="1">
      <c r="A11653" s="2"/>
      <c r="B11653" s="2"/>
      <c r="C11653" s="2"/>
      <c r="G11653" s="13"/>
      <c r="I11653" s="13"/>
      <c r="J11653" s="13"/>
      <c r="K11653" s="13"/>
      <c r="M11653" s="13"/>
      <c r="N11653" s="13"/>
    </row>
    <row r="11654" spans="1:14" ht="15.75" customHeight="1">
      <c r="A11654" s="2"/>
      <c r="B11654" s="2"/>
      <c r="C11654" s="2"/>
      <c r="G11654" s="13"/>
      <c r="I11654" s="13"/>
      <c r="J11654" s="13"/>
      <c r="K11654" s="13"/>
      <c r="M11654" s="13"/>
      <c r="N11654" s="13"/>
    </row>
    <row r="11655" spans="1:14" ht="15.75" customHeight="1">
      <c r="A11655" s="2"/>
      <c r="B11655" s="2"/>
      <c r="C11655" s="2"/>
      <c r="G11655" s="13"/>
      <c r="I11655" s="13"/>
      <c r="J11655" s="13"/>
      <c r="K11655" s="13"/>
      <c r="M11655" s="13"/>
      <c r="N11655" s="13"/>
    </row>
    <row r="11656" spans="1:14" ht="15.75" customHeight="1">
      <c r="A11656" s="2"/>
      <c r="B11656" s="2"/>
      <c r="C11656" s="2"/>
      <c r="G11656" s="13"/>
      <c r="I11656" s="13"/>
      <c r="J11656" s="13"/>
      <c r="K11656" s="13"/>
      <c r="M11656" s="13"/>
      <c r="N11656" s="13"/>
    </row>
    <row r="11657" spans="1:14" ht="15.75" customHeight="1">
      <c r="A11657" s="2"/>
      <c r="B11657" s="2"/>
      <c r="C11657" s="2"/>
      <c r="G11657" s="13"/>
      <c r="I11657" s="13"/>
      <c r="J11657" s="13"/>
      <c r="K11657" s="13"/>
      <c r="M11657" s="13"/>
      <c r="N11657" s="13"/>
    </row>
    <row r="11658" spans="1:14" ht="15.75" customHeight="1">
      <c r="A11658" s="2"/>
      <c r="B11658" s="2"/>
      <c r="C11658" s="2"/>
      <c r="G11658" s="13"/>
      <c r="I11658" s="13"/>
      <c r="J11658" s="13"/>
      <c r="K11658" s="13"/>
      <c r="M11658" s="13"/>
      <c r="N11658" s="13"/>
    </row>
    <row r="11659" spans="1:14" ht="15.75" customHeight="1">
      <c r="A11659" s="2"/>
      <c r="B11659" s="2"/>
      <c r="C11659" s="2"/>
      <c r="G11659" s="13"/>
      <c r="I11659" s="13"/>
      <c r="J11659" s="13"/>
      <c r="K11659" s="13"/>
      <c r="M11659" s="13"/>
      <c r="N11659" s="13"/>
    </row>
    <row r="11660" spans="1:14" ht="15.75" customHeight="1">
      <c r="A11660" s="2"/>
      <c r="B11660" s="2"/>
      <c r="C11660" s="2"/>
      <c r="G11660" s="13"/>
      <c r="I11660" s="13"/>
      <c r="J11660" s="13"/>
      <c r="K11660" s="13"/>
      <c r="M11660" s="13"/>
      <c r="N11660" s="13"/>
    </row>
    <row r="11661" spans="1:14" ht="15.75" customHeight="1">
      <c r="A11661" s="2"/>
      <c r="B11661" s="2"/>
      <c r="C11661" s="2"/>
      <c r="G11661" s="13"/>
      <c r="I11661" s="13"/>
      <c r="J11661" s="13"/>
      <c r="K11661" s="13"/>
      <c r="M11661" s="13"/>
      <c r="N11661" s="13"/>
    </row>
    <row r="11662" spans="1:14" ht="15.75" customHeight="1">
      <c r="A11662" s="2"/>
      <c r="B11662" s="2"/>
      <c r="C11662" s="2"/>
      <c r="G11662" s="13"/>
      <c r="I11662" s="13"/>
      <c r="J11662" s="13"/>
      <c r="K11662" s="13"/>
      <c r="M11662" s="13"/>
      <c r="N11662" s="13"/>
    </row>
    <row r="11663" spans="1:14" ht="15.75" customHeight="1">
      <c r="A11663" s="2"/>
      <c r="B11663" s="2"/>
      <c r="C11663" s="2"/>
      <c r="G11663" s="13"/>
      <c r="I11663" s="13"/>
      <c r="J11663" s="13"/>
      <c r="K11663" s="13"/>
      <c r="M11663" s="13"/>
      <c r="N11663" s="13"/>
    </row>
    <row r="11664" spans="1:14" ht="15.75" customHeight="1">
      <c r="A11664" s="2"/>
      <c r="B11664" s="2"/>
      <c r="C11664" s="2"/>
      <c r="G11664" s="13"/>
      <c r="I11664" s="13"/>
      <c r="J11664" s="13"/>
      <c r="K11664" s="13"/>
      <c r="M11664" s="13"/>
      <c r="N11664" s="13"/>
    </row>
    <row r="11665" spans="1:14" ht="15.75" customHeight="1">
      <c r="A11665" s="2"/>
      <c r="B11665" s="2"/>
      <c r="C11665" s="2"/>
      <c r="G11665" s="13"/>
      <c r="I11665" s="13"/>
      <c r="J11665" s="13"/>
      <c r="K11665" s="13"/>
      <c r="M11665" s="13"/>
      <c r="N11665" s="13"/>
    </row>
    <row r="11666" spans="1:14" ht="15.75" customHeight="1">
      <c r="A11666" s="2"/>
      <c r="B11666" s="2"/>
      <c r="C11666" s="2"/>
      <c r="G11666" s="13"/>
      <c r="I11666" s="13"/>
      <c r="J11666" s="13"/>
      <c r="K11666" s="13"/>
      <c r="M11666" s="13"/>
      <c r="N11666" s="13"/>
    </row>
    <row r="11667" spans="1:14" ht="15.75" customHeight="1">
      <c r="A11667" s="2"/>
      <c r="B11667" s="2"/>
      <c r="C11667" s="2"/>
      <c r="G11667" s="13"/>
      <c r="I11667" s="13"/>
      <c r="J11667" s="13"/>
      <c r="K11667" s="13"/>
      <c r="M11667" s="13"/>
      <c r="N11667" s="13"/>
    </row>
    <row r="11668" spans="1:14" ht="15.75" customHeight="1">
      <c r="A11668" s="2"/>
      <c r="B11668" s="2"/>
      <c r="C11668" s="2"/>
      <c r="G11668" s="13"/>
      <c r="I11668" s="13"/>
      <c r="J11668" s="13"/>
      <c r="K11668" s="13"/>
      <c r="M11668" s="13"/>
      <c r="N11668" s="13"/>
    </row>
    <row r="11669" spans="1:14" ht="15.75" customHeight="1">
      <c r="A11669" s="2"/>
      <c r="B11669" s="2"/>
      <c r="C11669" s="2"/>
      <c r="G11669" s="13"/>
      <c r="I11669" s="13"/>
      <c r="J11669" s="13"/>
      <c r="K11669" s="13"/>
      <c r="M11669" s="13"/>
      <c r="N11669" s="13"/>
    </row>
    <row r="11670" spans="1:14" ht="15.75" customHeight="1">
      <c r="A11670" s="2"/>
      <c r="B11670" s="2"/>
      <c r="C11670" s="2"/>
      <c r="G11670" s="13"/>
      <c r="I11670" s="13"/>
      <c r="J11670" s="13"/>
      <c r="K11670" s="13"/>
      <c r="M11670" s="13"/>
      <c r="N11670" s="13"/>
    </row>
    <row r="11671" spans="1:14" ht="15.75" customHeight="1">
      <c r="A11671" s="2"/>
      <c r="B11671" s="2"/>
      <c r="C11671" s="2"/>
      <c r="G11671" s="13"/>
      <c r="I11671" s="13"/>
      <c r="J11671" s="13"/>
      <c r="K11671" s="13"/>
      <c r="M11671" s="13"/>
      <c r="N11671" s="13"/>
    </row>
    <row r="11672" spans="1:14" ht="15.75" customHeight="1">
      <c r="A11672" s="2"/>
      <c r="B11672" s="2"/>
      <c r="C11672" s="2"/>
      <c r="G11672" s="13"/>
      <c r="I11672" s="13"/>
      <c r="J11672" s="13"/>
      <c r="K11672" s="13"/>
      <c r="M11672" s="13"/>
      <c r="N11672" s="13"/>
    </row>
    <row r="11673" spans="1:14" ht="15.75" customHeight="1">
      <c r="A11673" s="2"/>
      <c r="B11673" s="2"/>
      <c r="C11673" s="2"/>
      <c r="G11673" s="13"/>
      <c r="I11673" s="13"/>
      <c r="J11673" s="13"/>
      <c r="K11673" s="13"/>
      <c r="M11673" s="13"/>
      <c r="N11673" s="13"/>
    </row>
    <row r="11674" spans="1:14" ht="15.75" customHeight="1">
      <c r="A11674" s="2"/>
      <c r="B11674" s="2"/>
      <c r="C11674" s="2"/>
      <c r="G11674" s="13"/>
      <c r="I11674" s="13"/>
      <c r="J11674" s="13"/>
      <c r="K11674" s="13"/>
      <c r="M11674" s="13"/>
      <c r="N11674" s="13"/>
    </row>
    <row r="11675" spans="1:14" ht="15.75" customHeight="1">
      <c r="A11675" s="2"/>
      <c r="B11675" s="2"/>
      <c r="C11675" s="2"/>
      <c r="G11675" s="13"/>
      <c r="I11675" s="13"/>
      <c r="J11675" s="13"/>
      <c r="K11675" s="13"/>
      <c r="M11675" s="13"/>
      <c r="N11675" s="13"/>
    </row>
    <row r="11676" spans="1:14" ht="15.75" customHeight="1">
      <c r="A11676" s="2"/>
      <c r="B11676" s="2"/>
      <c r="C11676" s="2"/>
      <c r="G11676" s="13"/>
      <c r="I11676" s="13"/>
      <c r="J11676" s="13"/>
      <c r="K11676" s="13"/>
      <c r="M11676" s="13"/>
      <c r="N11676" s="13"/>
    </row>
    <row r="11677" spans="1:14" ht="15.75" customHeight="1">
      <c r="A11677" s="2"/>
      <c r="B11677" s="2"/>
      <c r="C11677" s="2"/>
      <c r="G11677" s="13"/>
      <c r="I11677" s="13"/>
      <c r="J11677" s="13"/>
      <c r="K11677" s="13"/>
      <c r="M11677" s="13"/>
      <c r="N11677" s="13"/>
    </row>
    <row r="11678" spans="1:14" ht="15.75" customHeight="1">
      <c r="A11678" s="2"/>
      <c r="B11678" s="2"/>
      <c r="C11678" s="2"/>
      <c r="G11678" s="13"/>
      <c r="I11678" s="13"/>
      <c r="J11678" s="13"/>
      <c r="K11678" s="13"/>
      <c r="M11678" s="13"/>
      <c r="N11678" s="13"/>
    </row>
    <row r="11679" spans="1:14" ht="15.75" customHeight="1">
      <c r="A11679" s="2"/>
      <c r="B11679" s="2"/>
      <c r="C11679" s="2"/>
      <c r="G11679" s="13"/>
      <c r="I11679" s="13"/>
      <c r="J11679" s="13"/>
      <c r="K11679" s="13"/>
      <c r="M11679" s="13"/>
      <c r="N11679" s="13"/>
    </row>
    <row r="11680" spans="1:14" ht="15.75" customHeight="1">
      <c r="A11680" s="2"/>
      <c r="B11680" s="2"/>
      <c r="C11680" s="2"/>
      <c r="G11680" s="13"/>
      <c r="I11680" s="13"/>
      <c r="J11680" s="13"/>
      <c r="K11680" s="13"/>
      <c r="M11680" s="13"/>
      <c r="N11680" s="13"/>
    </row>
    <row r="11681" spans="1:14" ht="15.75" customHeight="1">
      <c r="A11681" s="2"/>
      <c r="B11681" s="2"/>
      <c r="C11681" s="2"/>
      <c r="G11681" s="13"/>
      <c r="I11681" s="13"/>
      <c r="J11681" s="13"/>
      <c r="K11681" s="13"/>
      <c r="M11681" s="13"/>
      <c r="N11681" s="13"/>
    </row>
    <row r="11682" spans="1:14" ht="15.75" customHeight="1">
      <c r="A11682" s="2"/>
      <c r="B11682" s="2"/>
      <c r="C11682" s="2"/>
      <c r="G11682" s="13"/>
      <c r="I11682" s="13"/>
      <c r="J11682" s="13"/>
      <c r="K11682" s="13"/>
      <c r="M11682" s="13"/>
      <c r="N11682" s="13"/>
    </row>
    <row r="11683" spans="1:14" ht="15.75" customHeight="1">
      <c r="A11683" s="2"/>
      <c r="B11683" s="2"/>
      <c r="C11683" s="2"/>
      <c r="G11683" s="13"/>
      <c r="I11683" s="13"/>
      <c r="J11683" s="13"/>
      <c r="K11683" s="13"/>
      <c r="M11683" s="13"/>
      <c r="N11683" s="13"/>
    </row>
    <row r="11684" spans="1:14" ht="15.75" customHeight="1">
      <c r="A11684" s="2"/>
      <c r="B11684" s="2"/>
      <c r="C11684" s="2"/>
      <c r="G11684" s="13"/>
      <c r="I11684" s="13"/>
      <c r="J11684" s="13"/>
      <c r="K11684" s="13"/>
      <c r="M11684" s="13"/>
      <c r="N11684" s="13"/>
    </row>
    <row r="11685" spans="1:14" ht="15.75" customHeight="1">
      <c r="A11685" s="2"/>
      <c r="B11685" s="2"/>
      <c r="C11685" s="2"/>
      <c r="G11685" s="13"/>
      <c r="I11685" s="13"/>
      <c r="J11685" s="13"/>
      <c r="K11685" s="13"/>
      <c r="M11685" s="13"/>
      <c r="N11685" s="13"/>
    </row>
    <row r="11686" spans="1:14" ht="15.75" customHeight="1">
      <c r="A11686" s="2"/>
      <c r="B11686" s="2"/>
      <c r="C11686" s="2"/>
      <c r="G11686" s="13"/>
      <c r="I11686" s="13"/>
      <c r="J11686" s="13"/>
      <c r="K11686" s="13"/>
      <c r="M11686" s="13"/>
      <c r="N11686" s="13"/>
    </row>
    <row r="11687" spans="1:14" ht="15.75" customHeight="1">
      <c r="A11687" s="2"/>
      <c r="B11687" s="2"/>
      <c r="C11687" s="2"/>
      <c r="G11687" s="13"/>
      <c r="I11687" s="13"/>
      <c r="J11687" s="13"/>
      <c r="K11687" s="13"/>
      <c r="M11687" s="13"/>
      <c r="N11687" s="13"/>
    </row>
    <row r="11688" spans="1:14" ht="15.75" customHeight="1">
      <c r="A11688" s="2"/>
      <c r="B11688" s="2"/>
      <c r="C11688" s="2"/>
      <c r="G11688" s="13"/>
      <c r="I11688" s="13"/>
      <c r="J11688" s="13"/>
      <c r="K11688" s="13"/>
      <c r="M11688" s="13"/>
      <c r="N11688" s="13"/>
    </row>
    <row r="11689" spans="1:14" ht="15.75" customHeight="1">
      <c r="A11689" s="2"/>
      <c r="B11689" s="2"/>
      <c r="C11689" s="2"/>
      <c r="G11689" s="13"/>
      <c r="I11689" s="13"/>
      <c r="J11689" s="13"/>
      <c r="K11689" s="13"/>
      <c r="M11689" s="13"/>
      <c r="N11689" s="13"/>
    </row>
    <row r="11690" spans="1:14" ht="15.75" customHeight="1">
      <c r="A11690" s="2"/>
      <c r="B11690" s="2"/>
      <c r="C11690" s="2"/>
      <c r="G11690" s="13"/>
      <c r="I11690" s="13"/>
      <c r="J11690" s="13"/>
      <c r="K11690" s="13"/>
      <c r="M11690" s="13"/>
      <c r="N11690" s="13"/>
    </row>
    <row r="11691" spans="1:14" ht="15.75" customHeight="1">
      <c r="A11691" s="2"/>
      <c r="B11691" s="2"/>
      <c r="C11691" s="2"/>
      <c r="G11691" s="13"/>
      <c r="I11691" s="13"/>
      <c r="J11691" s="13"/>
      <c r="K11691" s="13"/>
      <c r="M11691" s="13"/>
      <c r="N11691" s="13"/>
    </row>
    <row r="11692" spans="1:14" ht="15.75" customHeight="1">
      <c r="A11692" s="2"/>
      <c r="B11692" s="2"/>
      <c r="C11692" s="2"/>
      <c r="G11692" s="13"/>
      <c r="I11692" s="13"/>
      <c r="J11692" s="13"/>
      <c r="K11692" s="13"/>
      <c r="M11692" s="13"/>
      <c r="N11692" s="13"/>
    </row>
    <row r="11693" spans="1:14" ht="15.75" customHeight="1">
      <c r="A11693" s="2"/>
      <c r="B11693" s="2"/>
      <c r="C11693" s="2"/>
      <c r="G11693" s="13"/>
      <c r="I11693" s="13"/>
      <c r="J11693" s="13"/>
      <c r="K11693" s="13"/>
      <c r="M11693" s="13"/>
      <c r="N11693" s="13"/>
    </row>
    <row r="11694" spans="1:14" ht="15.75" customHeight="1">
      <c r="A11694" s="2"/>
      <c r="B11694" s="2"/>
      <c r="C11694" s="2"/>
      <c r="G11694" s="13"/>
      <c r="I11694" s="13"/>
      <c r="J11694" s="13"/>
      <c r="K11694" s="13"/>
      <c r="M11694" s="13"/>
      <c r="N11694" s="13"/>
    </row>
    <row r="11695" spans="1:14" ht="15.75" customHeight="1">
      <c r="A11695" s="2"/>
      <c r="B11695" s="2"/>
      <c r="C11695" s="2"/>
      <c r="G11695" s="13"/>
      <c r="I11695" s="13"/>
      <c r="J11695" s="13"/>
      <c r="K11695" s="13"/>
      <c r="M11695" s="13"/>
      <c r="N11695" s="13"/>
    </row>
    <row r="11696" spans="1:14" ht="15.75" customHeight="1">
      <c r="A11696" s="2"/>
      <c r="B11696" s="2"/>
      <c r="C11696" s="2"/>
      <c r="G11696" s="13"/>
      <c r="I11696" s="13"/>
      <c r="J11696" s="13"/>
      <c r="K11696" s="13"/>
      <c r="M11696" s="13"/>
      <c r="N11696" s="13"/>
    </row>
    <row r="11697" spans="1:14" ht="15.75" customHeight="1">
      <c r="A11697" s="2"/>
      <c r="B11697" s="2"/>
      <c r="C11697" s="2"/>
      <c r="G11697" s="13"/>
      <c r="I11697" s="13"/>
      <c r="J11697" s="13"/>
      <c r="K11697" s="13"/>
      <c r="M11697" s="13"/>
      <c r="N11697" s="13"/>
    </row>
    <row r="11698" spans="1:14" ht="15.75" customHeight="1">
      <c r="A11698" s="2"/>
      <c r="B11698" s="2"/>
      <c r="C11698" s="2"/>
      <c r="G11698" s="13"/>
      <c r="I11698" s="13"/>
      <c r="J11698" s="13"/>
      <c r="K11698" s="13"/>
      <c r="M11698" s="13"/>
      <c r="N11698" s="13"/>
    </row>
    <row r="11699" spans="1:14" ht="15.75" customHeight="1">
      <c r="A11699" s="2"/>
      <c r="B11699" s="2"/>
      <c r="C11699" s="2"/>
      <c r="G11699" s="13"/>
      <c r="I11699" s="13"/>
      <c r="J11699" s="13"/>
      <c r="K11699" s="13"/>
      <c r="M11699" s="13"/>
      <c r="N11699" s="13"/>
    </row>
    <row r="11700" spans="1:14" ht="15.75" customHeight="1">
      <c r="A11700" s="2"/>
      <c r="B11700" s="2"/>
      <c r="C11700" s="2"/>
      <c r="G11700" s="13"/>
      <c r="I11700" s="13"/>
      <c r="J11700" s="13"/>
      <c r="K11700" s="13"/>
      <c r="M11700" s="13"/>
      <c r="N11700" s="13"/>
    </row>
    <row r="11701" spans="1:14" ht="15.75" customHeight="1">
      <c r="A11701" s="2"/>
      <c r="B11701" s="2"/>
      <c r="C11701" s="2"/>
      <c r="G11701" s="13"/>
      <c r="I11701" s="13"/>
      <c r="J11701" s="13"/>
      <c r="K11701" s="13"/>
      <c r="M11701" s="13"/>
      <c r="N11701" s="13"/>
    </row>
    <row r="11702" spans="1:14" ht="15.75" customHeight="1">
      <c r="A11702" s="2"/>
      <c r="B11702" s="2"/>
      <c r="C11702" s="2"/>
      <c r="G11702" s="13"/>
      <c r="I11702" s="13"/>
      <c r="J11702" s="13"/>
      <c r="K11702" s="13"/>
      <c r="M11702" s="13"/>
      <c r="N11702" s="13"/>
    </row>
    <row r="11703" spans="1:14" ht="15.75" customHeight="1">
      <c r="A11703" s="2"/>
      <c r="B11703" s="2"/>
      <c r="C11703" s="2"/>
      <c r="G11703" s="13"/>
      <c r="I11703" s="13"/>
      <c r="J11703" s="13"/>
      <c r="K11703" s="13"/>
      <c r="M11703" s="13"/>
      <c r="N11703" s="13"/>
    </row>
    <row r="11704" spans="1:14" ht="15.75" customHeight="1">
      <c r="A11704" s="2"/>
      <c r="B11704" s="2"/>
      <c r="C11704" s="2"/>
      <c r="G11704" s="13"/>
      <c r="I11704" s="13"/>
      <c r="J11704" s="13"/>
      <c r="K11704" s="13"/>
      <c r="M11704" s="13"/>
      <c r="N11704" s="13"/>
    </row>
    <row r="11705" spans="1:14" ht="15.75" customHeight="1">
      <c r="A11705" s="2"/>
      <c r="B11705" s="2"/>
      <c r="C11705" s="2"/>
      <c r="G11705" s="13"/>
      <c r="I11705" s="13"/>
      <c r="J11705" s="13"/>
      <c r="K11705" s="13"/>
      <c r="M11705" s="13"/>
      <c r="N11705" s="13"/>
    </row>
    <row r="11706" spans="1:14" ht="15.75" customHeight="1">
      <c r="A11706" s="2"/>
      <c r="B11706" s="2"/>
      <c r="C11706" s="2"/>
      <c r="G11706" s="13"/>
      <c r="I11706" s="13"/>
      <c r="J11706" s="13"/>
      <c r="K11706" s="13"/>
      <c r="M11706" s="13"/>
      <c r="N11706" s="13"/>
    </row>
    <row r="11707" spans="1:14" ht="15.75" customHeight="1">
      <c r="A11707" s="2"/>
      <c r="B11707" s="2"/>
      <c r="C11707" s="2"/>
      <c r="G11707" s="13"/>
      <c r="I11707" s="13"/>
      <c r="J11707" s="13"/>
      <c r="K11707" s="13"/>
      <c r="M11707" s="13"/>
      <c r="N11707" s="13"/>
    </row>
    <row r="11708" spans="1:14" ht="15.75" customHeight="1">
      <c r="A11708" s="2"/>
      <c r="B11708" s="2"/>
      <c r="C11708" s="2"/>
      <c r="G11708" s="13"/>
      <c r="I11708" s="13"/>
      <c r="J11708" s="13"/>
      <c r="K11708" s="13"/>
      <c r="M11708" s="13"/>
      <c r="N11708" s="13"/>
    </row>
    <row r="11709" spans="1:14" ht="15.75" customHeight="1">
      <c r="A11709" s="2"/>
      <c r="B11709" s="2"/>
      <c r="C11709" s="2"/>
      <c r="G11709" s="13"/>
      <c r="I11709" s="13"/>
      <c r="J11709" s="13"/>
      <c r="K11709" s="13"/>
      <c r="M11709" s="13"/>
      <c r="N11709" s="13"/>
    </row>
    <row r="11710" spans="1:14" ht="15.75" customHeight="1">
      <c r="A11710" s="2"/>
      <c r="B11710" s="2"/>
      <c r="C11710" s="2"/>
      <c r="G11710" s="13"/>
      <c r="I11710" s="13"/>
      <c r="J11710" s="13"/>
      <c r="K11710" s="13"/>
      <c r="M11710" s="13"/>
      <c r="N11710" s="13"/>
    </row>
    <row r="11711" spans="1:14" ht="15.75" customHeight="1">
      <c r="A11711" s="2"/>
      <c r="B11711" s="2"/>
      <c r="C11711" s="2"/>
      <c r="G11711" s="13"/>
      <c r="I11711" s="13"/>
      <c r="J11711" s="13"/>
      <c r="K11711" s="13"/>
      <c r="M11711" s="13"/>
      <c r="N11711" s="13"/>
    </row>
    <row r="11712" spans="1:14" ht="15.75" customHeight="1">
      <c r="A11712" s="2"/>
      <c r="B11712" s="2"/>
      <c r="C11712" s="2"/>
      <c r="G11712" s="13"/>
      <c r="I11712" s="13"/>
      <c r="J11712" s="13"/>
      <c r="K11712" s="13"/>
      <c r="M11712" s="13"/>
      <c r="N11712" s="13"/>
    </row>
    <row r="11713" spans="1:14" ht="15.75" customHeight="1">
      <c r="A11713" s="2"/>
      <c r="B11713" s="2"/>
      <c r="C11713" s="2"/>
      <c r="G11713" s="13"/>
      <c r="I11713" s="13"/>
      <c r="J11713" s="13"/>
      <c r="K11713" s="13"/>
      <c r="M11713" s="13"/>
      <c r="N11713" s="13"/>
    </row>
    <row r="11714" spans="1:14" ht="15.75" customHeight="1">
      <c r="A11714" s="2"/>
      <c r="B11714" s="2"/>
      <c r="C11714" s="2"/>
      <c r="G11714" s="13"/>
      <c r="I11714" s="13"/>
      <c r="J11714" s="13"/>
      <c r="K11714" s="13"/>
      <c r="M11714" s="13"/>
      <c r="N11714" s="13"/>
    </row>
    <row r="11715" spans="1:14" ht="15.75" customHeight="1">
      <c r="A11715" s="2"/>
      <c r="B11715" s="2"/>
      <c r="C11715" s="2"/>
      <c r="G11715" s="13"/>
      <c r="I11715" s="13"/>
      <c r="J11715" s="13"/>
      <c r="K11715" s="13"/>
      <c r="M11715" s="13"/>
      <c r="N11715" s="13"/>
    </row>
    <row r="11716" spans="1:14" ht="15.75" customHeight="1">
      <c r="A11716" s="2"/>
      <c r="B11716" s="2"/>
      <c r="C11716" s="2"/>
      <c r="G11716" s="13"/>
      <c r="I11716" s="13"/>
      <c r="J11716" s="13"/>
      <c r="K11716" s="13"/>
      <c r="M11716" s="13"/>
      <c r="N11716" s="13"/>
    </row>
    <row r="11717" spans="1:14" ht="15.75" customHeight="1">
      <c r="A11717" s="2"/>
      <c r="B11717" s="2"/>
      <c r="C11717" s="2"/>
      <c r="G11717" s="13"/>
      <c r="I11717" s="13"/>
      <c r="J11717" s="13"/>
      <c r="K11717" s="13"/>
      <c r="M11717" s="13"/>
      <c r="N11717" s="13"/>
    </row>
    <row r="11718" spans="1:14" ht="15.75" customHeight="1">
      <c r="A11718" s="2"/>
      <c r="B11718" s="2"/>
      <c r="C11718" s="2"/>
      <c r="G11718" s="13"/>
      <c r="I11718" s="13"/>
      <c r="J11718" s="13"/>
      <c r="K11718" s="13"/>
      <c r="M11718" s="13"/>
      <c r="N11718" s="13"/>
    </row>
    <row r="11719" spans="1:14" ht="15.75" customHeight="1">
      <c r="A11719" s="2"/>
      <c r="B11719" s="2"/>
      <c r="C11719" s="2"/>
      <c r="G11719" s="13"/>
      <c r="I11719" s="13"/>
      <c r="J11719" s="13"/>
      <c r="K11719" s="13"/>
      <c r="M11719" s="13"/>
      <c r="N11719" s="13"/>
    </row>
    <row r="11720" spans="1:14" ht="15.75" customHeight="1">
      <c r="A11720" s="2"/>
      <c r="B11720" s="2"/>
      <c r="C11720" s="2"/>
      <c r="G11720" s="13"/>
      <c r="I11720" s="13"/>
      <c r="J11720" s="13"/>
      <c r="K11720" s="13"/>
      <c r="M11720" s="13"/>
      <c r="N11720" s="13"/>
    </row>
    <row r="11721" spans="1:14" ht="15.75" customHeight="1">
      <c r="A11721" s="2"/>
      <c r="B11721" s="2"/>
      <c r="C11721" s="2"/>
      <c r="G11721" s="13"/>
      <c r="I11721" s="13"/>
      <c r="J11721" s="13"/>
      <c r="K11721" s="13"/>
      <c r="M11721" s="13"/>
      <c r="N11721" s="13"/>
    </row>
    <row r="11722" spans="1:14" ht="15.75" customHeight="1">
      <c r="A11722" s="2"/>
      <c r="B11722" s="2"/>
      <c r="C11722" s="2"/>
      <c r="G11722" s="13"/>
      <c r="I11722" s="13"/>
      <c r="J11722" s="13"/>
      <c r="K11722" s="13"/>
      <c r="M11722" s="13"/>
      <c r="N11722" s="13"/>
    </row>
    <row r="11723" spans="1:14" ht="15.75" customHeight="1">
      <c r="A11723" s="2"/>
      <c r="B11723" s="2"/>
      <c r="C11723" s="2"/>
      <c r="G11723" s="13"/>
      <c r="I11723" s="13"/>
      <c r="J11723" s="13"/>
      <c r="K11723" s="13"/>
      <c r="M11723" s="13"/>
      <c r="N11723" s="13"/>
    </row>
    <row r="11724" spans="1:14" ht="15.75" customHeight="1">
      <c r="A11724" s="2"/>
      <c r="B11724" s="2"/>
      <c r="C11724" s="2"/>
      <c r="G11724" s="13"/>
      <c r="I11724" s="13"/>
      <c r="J11724" s="13"/>
      <c r="K11724" s="13"/>
      <c r="M11724" s="13"/>
      <c r="N11724" s="13"/>
    </row>
    <row r="11725" spans="1:14" ht="15.75" customHeight="1">
      <c r="A11725" s="2"/>
      <c r="B11725" s="2"/>
      <c r="C11725" s="2"/>
      <c r="G11725" s="13"/>
      <c r="I11725" s="13"/>
      <c r="J11725" s="13"/>
      <c r="K11725" s="13"/>
      <c r="M11725" s="13"/>
      <c r="N11725" s="13"/>
    </row>
    <row r="11726" spans="1:14" ht="15.75" customHeight="1">
      <c r="A11726" s="2"/>
      <c r="B11726" s="2"/>
      <c r="C11726" s="2"/>
      <c r="G11726" s="13"/>
      <c r="I11726" s="13"/>
      <c r="J11726" s="13"/>
      <c r="K11726" s="13"/>
      <c r="M11726" s="13"/>
      <c r="N11726" s="13"/>
    </row>
    <row r="11727" spans="1:14" ht="15.75" customHeight="1">
      <c r="A11727" s="2"/>
      <c r="B11727" s="2"/>
      <c r="C11727" s="2"/>
      <c r="G11727" s="13"/>
      <c r="I11727" s="13"/>
      <c r="J11727" s="13"/>
      <c r="K11727" s="13"/>
      <c r="M11727" s="13"/>
      <c r="N11727" s="13"/>
    </row>
    <row r="11728" spans="1:14" ht="15.75" customHeight="1">
      <c r="A11728" s="2"/>
      <c r="B11728" s="2"/>
      <c r="C11728" s="2"/>
      <c r="G11728" s="13"/>
      <c r="I11728" s="13"/>
      <c r="J11728" s="13"/>
      <c r="K11728" s="13"/>
      <c r="M11728" s="13"/>
      <c r="N11728" s="13"/>
    </row>
    <row r="11729" spans="1:14" ht="15.75" customHeight="1">
      <c r="A11729" s="2"/>
      <c r="B11729" s="2"/>
      <c r="C11729" s="2"/>
      <c r="G11729" s="13"/>
      <c r="I11729" s="13"/>
      <c r="J11729" s="13"/>
      <c r="K11729" s="13"/>
      <c r="M11729" s="13"/>
      <c r="N11729" s="13"/>
    </row>
    <row r="11730" spans="1:14" ht="15.75" customHeight="1">
      <c r="A11730" s="2"/>
      <c r="B11730" s="2"/>
      <c r="C11730" s="2"/>
      <c r="G11730" s="13"/>
      <c r="I11730" s="13"/>
      <c r="J11730" s="13"/>
      <c r="K11730" s="13"/>
      <c r="M11730" s="13"/>
      <c r="N11730" s="13"/>
    </row>
    <row r="11731" spans="1:14" ht="15.75" customHeight="1">
      <c r="A11731" s="2"/>
      <c r="B11731" s="2"/>
      <c r="C11731" s="2"/>
      <c r="G11731" s="13"/>
      <c r="I11731" s="13"/>
      <c r="J11731" s="13"/>
      <c r="K11731" s="13"/>
      <c r="M11731" s="13"/>
      <c r="N11731" s="13"/>
    </row>
    <row r="11732" spans="1:14" ht="15.75" customHeight="1">
      <c r="A11732" s="2"/>
      <c r="B11732" s="2"/>
      <c r="C11732" s="2"/>
      <c r="G11732" s="13"/>
      <c r="I11732" s="13"/>
      <c r="J11732" s="13"/>
      <c r="K11732" s="13"/>
      <c r="M11732" s="13"/>
      <c r="N11732" s="13"/>
    </row>
    <row r="11733" spans="1:14" ht="15.75" customHeight="1">
      <c r="A11733" s="2"/>
      <c r="B11733" s="2"/>
      <c r="C11733" s="2"/>
      <c r="G11733" s="13"/>
      <c r="I11733" s="13"/>
      <c r="J11733" s="13"/>
      <c r="K11733" s="13"/>
      <c r="M11733" s="13"/>
      <c r="N11733" s="13"/>
    </row>
    <row r="11734" spans="1:14" ht="15.75" customHeight="1">
      <c r="A11734" s="2"/>
      <c r="B11734" s="2"/>
      <c r="C11734" s="2"/>
      <c r="G11734" s="13"/>
      <c r="I11734" s="13"/>
      <c r="J11734" s="13"/>
      <c r="K11734" s="13"/>
      <c r="M11734" s="13"/>
      <c r="N11734" s="13"/>
    </row>
    <row r="11735" spans="1:14" ht="15.75" customHeight="1">
      <c r="A11735" s="2"/>
      <c r="B11735" s="2"/>
      <c r="C11735" s="2"/>
      <c r="G11735" s="13"/>
      <c r="I11735" s="13"/>
      <c r="J11735" s="13"/>
      <c r="K11735" s="13"/>
      <c r="M11735" s="13"/>
      <c r="N11735" s="13"/>
    </row>
    <row r="11736" spans="1:14" ht="15.75" customHeight="1">
      <c r="A11736" s="2"/>
      <c r="B11736" s="2"/>
      <c r="C11736" s="2"/>
      <c r="G11736" s="13"/>
      <c r="I11736" s="13"/>
      <c r="J11736" s="13"/>
      <c r="K11736" s="13"/>
      <c r="M11736" s="13"/>
      <c r="N11736" s="13"/>
    </row>
    <row r="11737" spans="1:14" ht="15.75" customHeight="1">
      <c r="A11737" s="2"/>
      <c r="B11737" s="2"/>
      <c r="C11737" s="2"/>
      <c r="G11737" s="13"/>
      <c r="I11737" s="13"/>
      <c r="J11737" s="13"/>
      <c r="K11737" s="13"/>
      <c r="M11737" s="13"/>
      <c r="N11737" s="13"/>
    </row>
    <row r="11738" spans="1:14" ht="15.75" customHeight="1">
      <c r="A11738" s="2"/>
      <c r="B11738" s="2"/>
      <c r="C11738" s="2"/>
      <c r="G11738" s="13"/>
      <c r="I11738" s="13"/>
      <c r="J11738" s="13"/>
      <c r="K11738" s="13"/>
      <c r="M11738" s="13"/>
      <c r="N11738" s="13"/>
    </row>
    <row r="11739" spans="1:14" ht="15.75" customHeight="1">
      <c r="A11739" s="2"/>
      <c r="B11739" s="2"/>
      <c r="C11739" s="2"/>
      <c r="G11739" s="13"/>
      <c r="I11739" s="13"/>
      <c r="J11739" s="13"/>
      <c r="K11739" s="13"/>
      <c r="M11739" s="13"/>
      <c r="N11739" s="13"/>
    </row>
    <row r="11740" spans="1:14" ht="15.75" customHeight="1">
      <c r="A11740" s="2"/>
      <c r="B11740" s="2"/>
      <c r="C11740" s="2"/>
      <c r="G11740" s="13"/>
      <c r="I11740" s="13"/>
      <c r="J11740" s="13"/>
      <c r="K11740" s="13"/>
      <c r="M11740" s="13"/>
      <c r="N11740" s="13"/>
    </row>
    <row r="11741" spans="1:14" ht="15.75" customHeight="1">
      <c r="A11741" s="2"/>
      <c r="B11741" s="2"/>
      <c r="C11741" s="2"/>
      <c r="G11741" s="13"/>
      <c r="I11741" s="13"/>
      <c r="J11741" s="13"/>
      <c r="K11741" s="13"/>
      <c r="M11741" s="13"/>
      <c r="N11741" s="13"/>
    </row>
    <row r="11742" spans="1:14" ht="15.75" customHeight="1">
      <c r="A11742" s="2"/>
      <c r="B11742" s="2"/>
      <c r="C11742" s="2"/>
      <c r="G11742" s="13"/>
      <c r="I11742" s="13"/>
      <c r="J11742" s="13"/>
      <c r="K11742" s="13"/>
      <c r="M11742" s="13"/>
      <c r="N11742" s="13"/>
    </row>
    <row r="11743" spans="1:14" ht="15.75" customHeight="1">
      <c r="A11743" s="2"/>
      <c r="B11743" s="2"/>
      <c r="C11743" s="2"/>
      <c r="G11743" s="13"/>
      <c r="I11743" s="13"/>
      <c r="J11743" s="13"/>
      <c r="K11743" s="13"/>
      <c r="M11743" s="13"/>
      <c r="N11743" s="13"/>
    </row>
    <row r="11744" spans="1:14" ht="15.75" customHeight="1">
      <c r="A11744" s="2"/>
      <c r="B11744" s="2"/>
      <c r="C11744" s="2"/>
      <c r="G11744" s="13"/>
      <c r="I11744" s="13"/>
      <c r="J11744" s="13"/>
      <c r="K11744" s="13"/>
      <c r="M11744" s="13"/>
      <c r="N11744" s="13"/>
    </row>
    <row r="11745" spans="1:14" ht="15.75" customHeight="1">
      <c r="A11745" s="2"/>
      <c r="B11745" s="2"/>
      <c r="C11745" s="2"/>
      <c r="G11745" s="13"/>
      <c r="I11745" s="13"/>
      <c r="J11745" s="13"/>
      <c r="K11745" s="13"/>
      <c r="M11745" s="13"/>
      <c r="N11745" s="13"/>
    </row>
    <row r="11746" spans="1:14" ht="15.75" customHeight="1">
      <c r="A11746" s="2"/>
      <c r="B11746" s="2"/>
      <c r="C11746" s="2"/>
      <c r="G11746" s="13"/>
      <c r="I11746" s="13"/>
      <c r="J11746" s="13"/>
      <c r="K11746" s="13"/>
      <c r="M11746" s="13"/>
      <c r="N11746" s="13"/>
    </row>
    <row r="11747" spans="1:14" ht="15.75" customHeight="1">
      <c r="A11747" s="2"/>
      <c r="B11747" s="2"/>
      <c r="C11747" s="2"/>
      <c r="G11747" s="13"/>
      <c r="I11747" s="13"/>
      <c r="J11747" s="13"/>
      <c r="K11747" s="13"/>
      <c r="M11747" s="13"/>
      <c r="N11747" s="13"/>
    </row>
    <row r="11748" spans="1:14" ht="15.75" customHeight="1">
      <c r="A11748" s="2"/>
      <c r="B11748" s="2"/>
      <c r="C11748" s="2"/>
      <c r="G11748" s="13"/>
      <c r="I11748" s="13"/>
      <c r="J11748" s="13"/>
      <c r="K11748" s="13"/>
      <c r="M11748" s="13"/>
      <c r="N11748" s="13"/>
    </row>
    <row r="11749" spans="1:14" ht="15.75" customHeight="1">
      <c r="A11749" s="2"/>
      <c r="B11749" s="2"/>
      <c r="C11749" s="2"/>
      <c r="G11749" s="13"/>
      <c r="I11749" s="13"/>
      <c r="J11749" s="13"/>
      <c r="K11749" s="13"/>
      <c r="M11749" s="13"/>
      <c r="N11749" s="13"/>
    </row>
    <row r="11750" spans="1:14" ht="15.75" customHeight="1">
      <c r="A11750" s="2"/>
      <c r="B11750" s="2"/>
      <c r="C11750" s="2"/>
      <c r="G11750" s="13"/>
      <c r="I11750" s="13"/>
      <c r="J11750" s="13"/>
      <c r="K11750" s="13"/>
      <c r="M11750" s="13"/>
      <c r="N11750" s="13"/>
    </row>
    <row r="11751" spans="1:14" ht="15.75" customHeight="1">
      <c r="A11751" s="2"/>
      <c r="B11751" s="2"/>
      <c r="C11751" s="2"/>
      <c r="G11751" s="13"/>
      <c r="I11751" s="13"/>
      <c r="J11751" s="13"/>
      <c r="K11751" s="13"/>
      <c r="M11751" s="13"/>
      <c r="N11751" s="13"/>
    </row>
    <row r="11752" spans="1:14" ht="15.75" customHeight="1">
      <c r="A11752" s="2"/>
      <c r="B11752" s="2"/>
      <c r="C11752" s="2"/>
      <c r="G11752" s="13"/>
      <c r="I11752" s="13"/>
      <c r="J11752" s="13"/>
      <c r="K11752" s="13"/>
      <c r="M11752" s="13"/>
      <c r="N11752" s="13"/>
    </row>
    <row r="11753" spans="1:14" ht="15.75" customHeight="1">
      <c r="A11753" s="2"/>
      <c r="B11753" s="2"/>
      <c r="C11753" s="2"/>
      <c r="G11753" s="13"/>
      <c r="I11753" s="13"/>
      <c r="J11753" s="13"/>
      <c r="K11753" s="13"/>
      <c r="M11753" s="13"/>
      <c r="N11753" s="13"/>
    </row>
    <row r="11754" spans="1:14" ht="15.75" customHeight="1">
      <c r="A11754" s="2"/>
      <c r="B11754" s="2"/>
      <c r="C11754" s="2"/>
      <c r="G11754" s="13"/>
      <c r="I11754" s="13"/>
      <c r="J11754" s="13"/>
      <c r="K11754" s="13"/>
      <c r="M11754" s="13"/>
      <c r="N11754" s="13"/>
    </row>
    <row r="11755" spans="1:14" ht="15.75" customHeight="1">
      <c r="A11755" s="2"/>
      <c r="B11755" s="2"/>
      <c r="C11755" s="2"/>
      <c r="G11755" s="13"/>
      <c r="I11755" s="13"/>
      <c r="J11755" s="13"/>
      <c r="K11755" s="13"/>
      <c r="M11755" s="13"/>
      <c r="N11755" s="13"/>
    </row>
    <row r="11756" spans="1:14" ht="15.75" customHeight="1">
      <c r="A11756" s="2"/>
      <c r="B11756" s="2"/>
      <c r="C11756" s="2"/>
      <c r="G11756" s="13"/>
      <c r="I11756" s="13"/>
      <c r="J11756" s="13"/>
      <c r="K11756" s="13"/>
      <c r="M11756" s="13"/>
      <c r="N11756" s="13"/>
    </row>
    <row r="11757" spans="1:14" ht="15.75" customHeight="1">
      <c r="A11757" s="2"/>
      <c r="B11757" s="2"/>
      <c r="C11757" s="2"/>
      <c r="G11757" s="13"/>
      <c r="I11757" s="13"/>
      <c r="J11757" s="13"/>
      <c r="K11757" s="13"/>
      <c r="M11757" s="13"/>
      <c r="N11757" s="13"/>
    </row>
    <row r="11758" spans="1:14" ht="15.75" customHeight="1">
      <c r="A11758" s="2"/>
      <c r="B11758" s="2"/>
      <c r="C11758" s="2"/>
      <c r="G11758" s="13"/>
      <c r="I11758" s="13"/>
      <c r="J11758" s="13"/>
      <c r="K11758" s="13"/>
      <c r="M11758" s="13"/>
      <c r="N11758" s="13"/>
    </row>
    <row r="11759" spans="1:14" ht="15.75" customHeight="1">
      <c r="A11759" s="2"/>
      <c r="B11759" s="2"/>
      <c r="C11759" s="2"/>
      <c r="G11759" s="13"/>
      <c r="I11759" s="13"/>
      <c r="J11759" s="13"/>
      <c r="K11759" s="13"/>
      <c r="M11759" s="13"/>
      <c r="N11759" s="13"/>
    </row>
    <row r="11760" spans="1:14" ht="15.75" customHeight="1">
      <c r="A11760" s="2"/>
      <c r="B11760" s="2"/>
      <c r="C11760" s="2"/>
      <c r="G11760" s="13"/>
      <c r="I11760" s="13"/>
      <c r="J11760" s="13"/>
      <c r="K11760" s="13"/>
      <c r="M11760" s="13"/>
      <c r="N11760" s="13"/>
    </row>
    <row r="11761" spans="1:14" ht="15.75" customHeight="1">
      <c r="A11761" s="2"/>
      <c r="B11761" s="2"/>
      <c r="C11761" s="2"/>
      <c r="G11761" s="13"/>
      <c r="I11761" s="13"/>
      <c r="J11761" s="13"/>
      <c r="K11761" s="13"/>
      <c r="M11761" s="13"/>
      <c r="N11761" s="13"/>
    </row>
    <row r="11762" spans="1:14" ht="15.75" customHeight="1">
      <c r="A11762" s="2"/>
      <c r="B11762" s="2"/>
      <c r="C11762" s="2"/>
      <c r="G11762" s="13"/>
      <c r="I11762" s="13"/>
      <c r="J11762" s="13"/>
      <c r="K11762" s="13"/>
      <c r="M11762" s="13"/>
      <c r="N11762" s="13"/>
    </row>
    <row r="11763" spans="1:14" ht="15.75" customHeight="1">
      <c r="A11763" s="2"/>
      <c r="B11763" s="2"/>
      <c r="C11763" s="2"/>
      <c r="G11763" s="13"/>
      <c r="I11763" s="13"/>
      <c r="J11763" s="13"/>
      <c r="K11763" s="13"/>
      <c r="M11763" s="13"/>
      <c r="N11763" s="13"/>
    </row>
    <row r="11764" spans="1:14" ht="15.75" customHeight="1">
      <c r="A11764" s="2"/>
      <c r="B11764" s="2"/>
      <c r="C11764" s="2"/>
      <c r="G11764" s="13"/>
      <c r="I11764" s="13"/>
      <c r="J11764" s="13"/>
      <c r="K11764" s="13"/>
      <c r="M11764" s="13"/>
      <c r="N11764" s="13"/>
    </row>
    <row r="11765" spans="1:14" ht="15.75" customHeight="1">
      <c r="A11765" s="2"/>
      <c r="B11765" s="2"/>
      <c r="C11765" s="2"/>
      <c r="G11765" s="13"/>
      <c r="I11765" s="13"/>
      <c r="J11765" s="13"/>
      <c r="K11765" s="13"/>
      <c r="M11765" s="13"/>
      <c r="N11765" s="13"/>
    </row>
    <row r="11766" spans="1:14" ht="15.75" customHeight="1">
      <c r="A11766" s="2"/>
      <c r="B11766" s="2"/>
      <c r="C11766" s="2"/>
      <c r="G11766" s="13"/>
      <c r="I11766" s="13"/>
      <c r="J11766" s="13"/>
      <c r="K11766" s="13"/>
      <c r="M11766" s="13"/>
      <c r="N11766" s="13"/>
    </row>
    <row r="11767" spans="1:14" ht="15.75" customHeight="1">
      <c r="A11767" s="2"/>
      <c r="B11767" s="2"/>
      <c r="C11767" s="2"/>
      <c r="G11767" s="13"/>
      <c r="I11767" s="13"/>
      <c r="J11767" s="13"/>
      <c r="K11767" s="13"/>
      <c r="M11767" s="13"/>
      <c r="N11767" s="13"/>
    </row>
    <row r="11768" spans="1:14" ht="15.75" customHeight="1">
      <c r="A11768" s="2"/>
      <c r="B11768" s="2"/>
      <c r="C11768" s="2"/>
      <c r="G11768" s="13"/>
      <c r="I11768" s="13"/>
      <c r="J11768" s="13"/>
      <c r="K11768" s="13"/>
      <c r="M11768" s="13"/>
      <c r="N11768" s="13"/>
    </row>
    <row r="11769" spans="1:14" ht="15.75" customHeight="1">
      <c r="A11769" s="2"/>
      <c r="B11769" s="2"/>
      <c r="C11769" s="2"/>
      <c r="G11769" s="13"/>
      <c r="I11769" s="13"/>
      <c r="J11769" s="13"/>
      <c r="K11769" s="13"/>
      <c r="M11769" s="13"/>
      <c r="N11769" s="13"/>
    </row>
    <row r="11770" spans="1:14" ht="15.75" customHeight="1">
      <c r="A11770" s="2"/>
      <c r="B11770" s="2"/>
      <c r="C11770" s="2"/>
      <c r="G11770" s="13"/>
      <c r="I11770" s="13"/>
      <c r="J11770" s="13"/>
      <c r="K11770" s="13"/>
      <c r="M11770" s="13"/>
      <c r="N11770" s="13"/>
    </row>
    <row r="11771" spans="1:14" ht="15.75" customHeight="1">
      <c r="A11771" s="2"/>
      <c r="B11771" s="2"/>
      <c r="C11771" s="2"/>
      <c r="G11771" s="13"/>
      <c r="I11771" s="13"/>
      <c r="J11771" s="13"/>
      <c r="K11771" s="13"/>
      <c r="M11771" s="13"/>
      <c r="N11771" s="13"/>
    </row>
    <row r="11772" spans="1:14" ht="15.75" customHeight="1">
      <c r="A11772" s="2"/>
      <c r="B11772" s="2"/>
      <c r="C11772" s="2"/>
      <c r="G11772" s="13"/>
      <c r="I11772" s="13"/>
      <c r="J11772" s="13"/>
      <c r="K11772" s="13"/>
      <c r="M11772" s="13"/>
      <c r="N11772" s="13"/>
    </row>
    <row r="11773" spans="1:14" ht="15.75" customHeight="1">
      <c r="A11773" s="2"/>
      <c r="B11773" s="2"/>
      <c r="C11773" s="2"/>
      <c r="G11773" s="13"/>
      <c r="I11773" s="13"/>
      <c r="J11773" s="13"/>
      <c r="K11773" s="13"/>
      <c r="M11773" s="13"/>
      <c r="N11773" s="13"/>
    </row>
    <row r="11774" spans="1:14" ht="15.75" customHeight="1">
      <c r="A11774" s="2"/>
      <c r="B11774" s="2"/>
      <c r="C11774" s="2"/>
      <c r="G11774" s="13"/>
      <c r="I11774" s="13"/>
      <c r="J11774" s="13"/>
      <c r="K11774" s="13"/>
      <c r="M11774" s="13"/>
      <c r="N11774" s="13"/>
    </row>
    <row r="11775" spans="1:14" ht="15.75" customHeight="1">
      <c r="A11775" s="2"/>
      <c r="B11775" s="2"/>
      <c r="C11775" s="2"/>
      <c r="G11775" s="13"/>
      <c r="I11775" s="13"/>
      <c r="J11775" s="13"/>
      <c r="K11775" s="13"/>
      <c r="M11775" s="13"/>
      <c r="N11775" s="13"/>
    </row>
    <row r="11776" spans="1:14" ht="15.75" customHeight="1">
      <c r="A11776" s="2"/>
      <c r="B11776" s="2"/>
      <c r="C11776" s="2"/>
      <c r="G11776" s="13"/>
      <c r="I11776" s="13"/>
      <c r="J11776" s="13"/>
      <c r="K11776" s="13"/>
      <c r="M11776" s="13"/>
      <c r="N11776" s="13"/>
    </row>
    <row r="11777" spans="1:14" ht="15.75" customHeight="1">
      <c r="A11777" s="2"/>
      <c r="B11777" s="2"/>
      <c r="C11777" s="2"/>
      <c r="G11777" s="13"/>
      <c r="I11777" s="13"/>
      <c r="J11777" s="13"/>
      <c r="K11777" s="13"/>
      <c r="M11777" s="13"/>
      <c r="N11777" s="13"/>
    </row>
    <row r="11778" spans="1:14" ht="15.75" customHeight="1">
      <c r="A11778" s="2"/>
      <c r="B11778" s="2"/>
      <c r="C11778" s="2"/>
      <c r="G11778" s="13"/>
      <c r="I11778" s="13"/>
      <c r="J11778" s="13"/>
      <c r="K11778" s="13"/>
      <c r="M11778" s="13"/>
      <c r="N11778" s="13"/>
    </row>
    <row r="11779" spans="1:14" ht="15.75" customHeight="1">
      <c r="A11779" s="2"/>
      <c r="B11779" s="2"/>
      <c r="C11779" s="2"/>
      <c r="G11779" s="13"/>
      <c r="I11779" s="13"/>
      <c r="J11779" s="13"/>
      <c r="K11779" s="13"/>
      <c r="M11779" s="13"/>
      <c r="N11779" s="13"/>
    </row>
    <row r="11780" spans="1:14" ht="15.75" customHeight="1">
      <c r="A11780" s="2"/>
      <c r="B11780" s="2"/>
      <c r="C11780" s="2"/>
      <c r="G11780" s="13"/>
      <c r="I11780" s="13"/>
      <c r="J11780" s="13"/>
      <c r="K11780" s="13"/>
      <c r="M11780" s="13"/>
      <c r="N11780" s="13"/>
    </row>
    <row r="11781" spans="1:14" ht="15.75" customHeight="1">
      <c r="A11781" s="2"/>
      <c r="B11781" s="2"/>
      <c r="C11781" s="2"/>
      <c r="G11781" s="13"/>
      <c r="I11781" s="13"/>
      <c r="J11781" s="13"/>
      <c r="K11781" s="13"/>
      <c r="M11781" s="13"/>
      <c r="N11781" s="13"/>
    </row>
    <row r="11782" spans="1:14" ht="15.75" customHeight="1">
      <c r="A11782" s="2"/>
      <c r="B11782" s="2"/>
      <c r="C11782" s="2"/>
      <c r="G11782" s="13"/>
      <c r="I11782" s="13"/>
      <c r="J11782" s="13"/>
      <c r="K11782" s="13"/>
      <c r="M11782" s="13"/>
      <c r="N11782" s="13"/>
    </row>
    <row r="11783" spans="1:14" ht="15.75" customHeight="1">
      <c r="A11783" s="2"/>
      <c r="B11783" s="2"/>
      <c r="C11783" s="2"/>
      <c r="G11783" s="13"/>
      <c r="I11783" s="13"/>
      <c r="J11783" s="13"/>
      <c r="K11783" s="13"/>
      <c r="M11783" s="13"/>
      <c r="N11783" s="13"/>
    </row>
    <row r="11784" spans="1:14" ht="15.75" customHeight="1">
      <c r="A11784" s="2"/>
      <c r="B11784" s="2"/>
      <c r="C11784" s="2"/>
      <c r="G11784" s="13"/>
      <c r="I11784" s="13"/>
      <c r="J11784" s="13"/>
      <c r="K11784" s="13"/>
      <c r="M11784" s="13"/>
      <c r="N11784" s="13"/>
    </row>
    <row r="11785" spans="1:14" ht="15.75" customHeight="1">
      <c r="A11785" s="2"/>
      <c r="B11785" s="2"/>
      <c r="C11785" s="2"/>
      <c r="G11785" s="13"/>
      <c r="I11785" s="13"/>
      <c r="J11785" s="13"/>
      <c r="K11785" s="13"/>
      <c r="M11785" s="13"/>
      <c r="N11785" s="13"/>
    </row>
    <row r="11786" spans="1:14" ht="15.75" customHeight="1">
      <c r="A11786" s="2"/>
      <c r="B11786" s="2"/>
      <c r="C11786" s="2"/>
      <c r="G11786" s="13"/>
      <c r="I11786" s="13"/>
      <c r="J11786" s="13"/>
      <c r="K11786" s="13"/>
      <c r="M11786" s="13"/>
      <c r="N11786" s="13"/>
    </row>
    <row r="11787" spans="1:14" ht="15.75" customHeight="1">
      <c r="A11787" s="2"/>
      <c r="B11787" s="2"/>
      <c r="C11787" s="2"/>
      <c r="G11787" s="13"/>
      <c r="I11787" s="13"/>
      <c r="J11787" s="13"/>
      <c r="K11787" s="13"/>
      <c r="M11787" s="13"/>
      <c r="N11787" s="13"/>
    </row>
    <row r="11788" spans="1:14" ht="15.75" customHeight="1">
      <c r="A11788" s="2"/>
      <c r="B11788" s="2"/>
      <c r="C11788" s="2"/>
      <c r="G11788" s="13"/>
      <c r="I11788" s="13"/>
      <c r="J11788" s="13"/>
      <c r="K11788" s="13"/>
      <c r="M11788" s="13"/>
      <c r="N11788" s="13"/>
    </row>
    <row r="11789" spans="1:14" ht="15.75" customHeight="1">
      <c r="A11789" s="2"/>
      <c r="B11789" s="2"/>
      <c r="C11789" s="2"/>
      <c r="G11789" s="13"/>
      <c r="I11789" s="13"/>
      <c r="J11789" s="13"/>
      <c r="K11789" s="13"/>
      <c r="M11789" s="13"/>
      <c r="N11789" s="13"/>
    </row>
    <row r="11790" spans="1:14" ht="15.75" customHeight="1">
      <c r="A11790" s="2"/>
      <c r="B11790" s="2"/>
      <c r="C11790" s="2"/>
      <c r="G11790" s="13"/>
      <c r="I11790" s="13"/>
      <c r="J11790" s="13"/>
      <c r="K11790" s="13"/>
      <c r="M11790" s="13"/>
      <c r="N11790" s="13"/>
    </row>
    <row r="11791" spans="1:14" ht="15.75" customHeight="1">
      <c r="A11791" s="2"/>
      <c r="B11791" s="2"/>
      <c r="C11791" s="2"/>
      <c r="G11791" s="13"/>
      <c r="I11791" s="13"/>
      <c r="J11791" s="13"/>
      <c r="K11791" s="13"/>
      <c r="M11791" s="13"/>
      <c r="N11791" s="13"/>
    </row>
    <row r="11792" spans="1:14" ht="15.75" customHeight="1">
      <c r="A11792" s="2"/>
      <c r="B11792" s="2"/>
      <c r="C11792" s="2"/>
      <c r="G11792" s="13"/>
      <c r="I11792" s="13"/>
      <c r="J11792" s="13"/>
      <c r="K11792" s="13"/>
      <c r="M11792" s="13"/>
      <c r="N11792" s="13"/>
    </row>
    <row r="11793" spans="1:14" ht="15.75" customHeight="1">
      <c r="A11793" s="2"/>
      <c r="B11793" s="2"/>
      <c r="C11793" s="2"/>
      <c r="G11793" s="13"/>
      <c r="I11793" s="13"/>
      <c r="J11793" s="13"/>
      <c r="K11793" s="13"/>
      <c r="M11793" s="13"/>
      <c r="N11793" s="13"/>
    </row>
    <row r="11794" spans="1:14" ht="15.75" customHeight="1">
      <c r="A11794" s="2"/>
      <c r="B11794" s="2"/>
      <c r="C11794" s="2"/>
      <c r="G11794" s="13"/>
      <c r="I11794" s="13"/>
      <c r="J11794" s="13"/>
      <c r="K11794" s="13"/>
      <c r="M11794" s="13"/>
      <c r="N11794" s="13"/>
    </row>
    <row r="11795" spans="1:14" ht="15.75" customHeight="1">
      <c r="A11795" s="2"/>
      <c r="B11795" s="2"/>
      <c r="C11795" s="2"/>
      <c r="G11795" s="13"/>
      <c r="I11795" s="13"/>
      <c r="J11795" s="13"/>
      <c r="K11795" s="13"/>
      <c r="M11795" s="13"/>
      <c r="N11795" s="13"/>
    </row>
    <row r="11796" spans="1:14" ht="15.75" customHeight="1">
      <c r="A11796" s="2"/>
      <c r="B11796" s="2"/>
      <c r="C11796" s="2"/>
      <c r="G11796" s="13"/>
      <c r="I11796" s="13"/>
      <c r="J11796" s="13"/>
      <c r="K11796" s="13"/>
      <c r="M11796" s="13"/>
      <c r="N11796" s="13"/>
    </row>
    <row r="11797" spans="1:14" ht="15.75" customHeight="1">
      <c r="A11797" s="2"/>
      <c r="B11797" s="2"/>
      <c r="C11797" s="2"/>
      <c r="G11797" s="13"/>
      <c r="I11797" s="13"/>
      <c r="J11797" s="13"/>
      <c r="K11797" s="13"/>
      <c r="M11797" s="13"/>
      <c r="N11797" s="13"/>
    </row>
    <row r="11798" spans="1:14" ht="15.75" customHeight="1">
      <c r="A11798" s="2"/>
      <c r="B11798" s="2"/>
      <c r="C11798" s="2"/>
      <c r="G11798" s="13"/>
      <c r="I11798" s="13"/>
      <c r="J11798" s="13"/>
      <c r="K11798" s="13"/>
      <c r="M11798" s="13"/>
      <c r="N11798" s="13"/>
    </row>
    <row r="11799" spans="1:14" ht="15.75" customHeight="1">
      <c r="A11799" s="2"/>
      <c r="B11799" s="2"/>
      <c r="C11799" s="2"/>
      <c r="G11799" s="13"/>
      <c r="I11799" s="13"/>
      <c r="J11799" s="13"/>
      <c r="K11799" s="13"/>
      <c r="M11799" s="13"/>
      <c r="N11799" s="13"/>
    </row>
    <row r="11800" spans="1:14" ht="15.75" customHeight="1">
      <c r="A11800" s="2"/>
      <c r="B11800" s="2"/>
      <c r="C11800" s="2"/>
      <c r="G11800" s="13"/>
      <c r="I11800" s="13"/>
      <c r="J11800" s="13"/>
      <c r="K11800" s="13"/>
      <c r="M11800" s="13"/>
      <c r="N11800" s="13"/>
    </row>
    <row r="11801" spans="1:14" ht="15.75" customHeight="1">
      <c r="A11801" s="2"/>
      <c r="B11801" s="2"/>
      <c r="C11801" s="2"/>
      <c r="G11801" s="13"/>
      <c r="I11801" s="13"/>
      <c r="J11801" s="13"/>
      <c r="K11801" s="13"/>
      <c r="M11801" s="13"/>
      <c r="N11801" s="13"/>
    </row>
    <row r="11802" spans="1:14" ht="15.75" customHeight="1">
      <c r="A11802" s="2"/>
      <c r="B11802" s="2"/>
      <c r="C11802" s="2"/>
      <c r="G11802" s="13"/>
      <c r="I11802" s="13"/>
      <c r="J11802" s="13"/>
      <c r="K11802" s="13"/>
      <c r="M11802" s="13"/>
      <c r="N11802" s="13"/>
    </row>
    <row r="11803" spans="1:14" ht="15.75" customHeight="1">
      <c r="A11803" s="2"/>
      <c r="B11803" s="2"/>
      <c r="C11803" s="2"/>
      <c r="G11803" s="13"/>
      <c r="I11803" s="13"/>
      <c r="J11803" s="13"/>
      <c r="K11803" s="13"/>
      <c r="M11803" s="13"/>
      <c r="N11803" s="13"/>
    </row>
    <row r="11804" spans="1:14" ht="15.75" customHeight="1">
      <c r="A11804" s="2"/>
      <c r="B11804" s="2"/>
      <c r="C11804" s="2"/>
      <c r="G11804" s="13"/>
      <c r="I11804" s="13"/>
      <c r="J11804" s="13"/>
      <c r="K11804" s="13"/>
      <c r="M11804" s="13"/>
      <c r="N11804" s="13"/>
    </row>
    <row r="11805" spans="1:14" ht="15.75" customHeight="1">
      <c r="A11805" s="2"/>
      <c r="B11805" s="2"/>
      <c r="C11805" s="2"/>
      <c r="G11805" s="13"/>
      <c r="I11805" s="13"/>
      <c r="J11805" s="13"/>
      <c r="K11805" s="13"/>
      <c r="M11805" s="13"/>
      <c r="N11805" s="13"/>
    </row>
    <row r="11806" spans="1:14" ht="15.75" customHeight="1">
      <c r="A11806" s="2"/>
      <c r="B11806" s="2"/>
      <c r="C11806" s="2"/>
      <c r="G11806" s="13"/>
      <c r="I11806" s="13"/>
      <c r="J11806" s="13"/>
      <c r="K11806" s="13"/>
      <c r="M11806" s="13"/>
      <c r="N11806" s="13"/>
    </row>
    <row r="11807" spans="1:14" ht="15.75" customHeight="1">
      <c r="A11807" s="2"/>
      <c r="B11807" s="2"/>
      <c r="C11807" s="2"/>
      <c r="G11807" s="13"/>
      <c r="I11807" s="13"/>
      <c r="J11807" s="13"/>
      <c r="K11807" s="13"/>
      <c r="M11807" s="13"/>
      <c r="N11807" s="13"/>
    </row>
    <row r="11808" spans="1:14" ht="15.75" customHeight="1">
      <c r="A11808" s="2"/>
      <c r="B11808" s="2"/>
      <c r="C11808" s="2"/>
      <c r="G11808" s="13"/>
      <c r="I11808" s="13"/>
      <c r="J11808" s="13"/>
      <c r="K11808" s="13"/>
      <c r="M11808" s="13"/>
      <c r="N11808" s="13"/>
    </row>
    <row r="11809" spans="1:14" ht="15.75" customHeight="1">
      <c r="A11809" s="2"/>
      <c r="B11809" s="2"/>
      <c r="C11809" s="2"/>
      <c r="G11809" s="13"/>
      <c r="I11809" s="13"/>
      <c r="J11809" s="13"/>
      <c r="K11809" s="13"/>
      <c r="M11809" s="13"/>
      <c r="N11809" s="13"/>
    </row>
    <row r="11810" spans="1:14" ht="15.75" customHeight="1">
      <c r="A11810" s="2"/>
      <c r="B11810" s="2"/>
      <c r="C11810" s="2"/>
      <c r="G11810" s="13"/>
      <c r="I11810" s="13"/>
      <c r="J11810" s="13"/>
      <c r="K11810" s="13"/>
      <c r="M11810" s="13"/>
      <c r="N11810" s="13"/>
    </row>
    <row r="11811" spans="1:14" ht="15.75" customHeight="1">
      <c r="A11811" s="2"/>
      <c r="B11811" s="2"/>
      <c r="C11811" s="2"/>
      <c r="G11811" s="13"/>
      <c r="I11811" s="13"/>
      <c r="J11811" s="13"/>
      <c r="K11811" s="13"/>
      <c r="M11811" s="13"/>
      <c r="N11811" s="13"/>
    </row>
    <row r="11812" spans="1:14" ht="15.75" customHeight="1">
      <c r="A11812" s="2"/>
      <c r="B11812" s="2"/>
      <c r="C11812" s="2"/>
      <c r="G11812" s="13"/>
      <c r="I11812" s="13"/>
      <c r="J11812" s="13"/>
      <c r="K11812" s="13"/>
      <c r="M11812" s="13"/>
      <c r="N11812" s="13"/>
    </row>
    <row r="11813" spans="1:14" ht="15.75" customHeight="1">
      <c r="A11813" s="2"/>
      <c r="B11813" s="2"/>
      <c r="C11813" s="2"/>
      <c r="G11813" s="13"/>
      <c r="I11813" s="13"/>
      <c r="J11813" s="13"/>
      <c r="K11813" s="13"/>
      <c r="M11813" s="13"/>
      <c r="N11813" s="13"/>
    </row>
    <row r="11814" spans="1:14" ht="15.75" customHeight="1">
      <c r="A11814" s="2"/>
      <c r="B11814" s="2"/>
      <c r="C11814" s="2"/>
      <c r="G11814" s="13"/>
      <c r="I11814" s="13"/>
      <c r="J11814" s="13"/>
      <c r="K11814" s="13"/>
      <c r="M11814" s="13"/>
      <c r="N11814" s="13"/>
    </row>
    <row r="11815" spans="1:14" ht="15.75" customHeight="1">
      <c r="A11815" s="2"/>
      <c r="B11815" s="2"/>
      <c r="C11815" s="2"/>
      <c r="G11815" s="13"/>
      <c r="I11815" s="13"/>
      <c r="J11815" s="13"/>
      <c r="K11815" s="13"/>
      <c r="M11815" s="13"/>
      <c r="N11815" s="13"/>
    </row>
    <row r="11816" spans="1:14" ht="15.75" customHeight="1">
      <c r="A11816" s="2"/>
      <c r="B11816" s="2"/>
      <c r="C11816" s="2"/>
      <c r="G11816" s="13"/>
      <c r="I11816" s="13"/>
      <c r="J11816" s="13"/>
      <c r="K11816" s="13"/>
      <c r="M11816" s="13"/>
      <c r="N11816" s="13"/>
    </row>
    <row r="11817" spans="1:14" ht="15.75" customHeight="1">
      <c r="A11817" s="2"/>
      <c r="B11817" s="2"/>
      <c r="C11817" s="2"/>
      <c r="G11817" s="13"/>
      <c r="I11817" s="13"/>
      <c r="J11817" s="13"/>
      <c r="K11817" s="13"/>
      <c r="M11817" s="13"/>
      <c r="N11817" s="13"/>
    </row>
    <row r="11818" spans="1:14" ht="15.75" customHeight="1">
      <c r="A11818" s="2"/>
      <c r="B11818" s="2"/>
      <c r="C11818" s="2"/>
      <c r="G11818" s="13"/>
      <c r="I11818" s="13"/>
      <c r="J11818" s="13"/>
      <c r="K11818" s="13"/>
      <c r="M11818" s="13"/>
      <c r="N11818" s="13"/>
    </row>
    <row r="11819" spans="1:14" ht="15.75" customHeight="1">
      <c r="A11819" s="2"/>
      <c r="B11819" s="2"/>
      <c r="C11819" s="2"/>
      <c r="G11819" s="13"/>
      <c r="I11819" s="13"/>
      <c r="J11819" s="13"/>
      <c r="K11819" s="13"/>
      <c r="M11819" s="13"/>
      <c r="N11819" s="13"/>
    </row>
    <row r="11820" spans="1:14" ht="15.75" customHeight="1">
      <c r="A11820" s="2"/>
      <c r="B11820" s="2"/>
      <c r="C11820" s="2"/>
      <c r="G11820" s="13"/>
      <c r="I11820" s="13"/>
      <c r="J11820" s="13"/>
      <c r="K11820" s="13"/>
      <c r="M11820" s="13"/>
      <c r="N11820" s="13"/>
    </row>
    <row r="11821" spans="1:14" ht="15.75" customHeight="1">
      <c r="A11821" s="2"/>
      <c r="B11821" s="2"/>
      <c r="C11821" s="2"/>
      <c r="G11821" s="13"/>
      <c r="I11821" s="13"/>
      <c r="J11821" s="13"/>
      <c r="K11821" s="13"/>
      <c r="M11821" s="13"/>
      <c r="N11821" s="13"/>
    </row>
    <row r="11822" spans="1:14" ht="15.75" customHeight="1">
      <c r="A11822" s="2"/>
      <c r="B11822" s="2"/>
      <c r="C11822" s="2"/>
      <c r="G11822" s="13"/>
      <c r="I11822" s="13"/>
      <c r="J11822" s="13"/>
      <c r="K11822" s="13"/>
      <c r="M11822" s="13"/>
      <c r="N11822" s="13"/>
    </row>
    <row r="11823" spans="1:14" ht="15.75" customHeight="1">
      <c r="A11823" s="2"/>
      <c r="B11823" s="2"/>
      <c r="C11823" s="2"/>
      <c r="G11823" s="13"/>
      <c r="I11823" s="13"/>
      <c r="J11823" s="13"/>
      <c r="K11823" s="13"/>
      <c r="M11823" s="13"/>
      <c r="N11823" s="13"/>
    </row>
    <row r="11824" spans="1:14" ht="15.75" customHeight="1">
      <c r="A11824" s="2"/>
      <c r="B11824" s="2"/>
      <c r="C11824" s="2"/>
      <c r="G11824" s="13"/>
      <c r="I11824" s="13"/>
      <c r="J11824" s="13"/>
      <c r="K11824" s="13"/>
      <c r="M11824" s="13"/>
      <c r="N11824" s="13"/>
    </row>
    <row r="11825" spans="1:14" ht="15.75" customHeight="1">
      <c r="A11825" s="2"/>
      <c r="B11825" s="2"/>
      <c r="C11825" s="2"/>
      <c r="G11825" s="13"/>
      <c r="I11825" s="13"/>
      <c r="J11825" s="13"/>
      <c r="K11825" s="13"/>
      <c r="M11825" s="13"/>
      <c r="N11825" s="13"/>
    </row>
    <row r="11826" spans="1:14" ht="15.75" customHeight="1">
      <c r="A11826" s="2"/>
      <c r="B11826" s="2"/>
      <c r="C11826" s="2"/>
      <c r="G11826" s="13"/>
      <c r="I11826" s="13"/>
      <c r="J11826" s="13"/>
      <c r="K11826" s="13"/>
      <c r="M11826" s="13"/>
      <c r="N11826" s="13"/>
    </row>
    <row r="11827" spans="1:14" ht="15.75" customHeight="1">
      <c r="A11827" s="2"/>
      <c r="B11827" s="2"/>
      <c r="C11827" s="2"/>
      <c r="G11827" s="13"/>
      <c r="I11827" s="13"/>
      <c r="J11827" s="13"/>
      <c r="K11827" s="13"/>
      <c r="M11827" s="13"/>
      <c r="N11827" s="13"/>
    </row>
    <row r="11828" spans="1:14" ht="15.75" customHeight="1">
      <c r="A11828" s="2"/>
      <c r="B11828" s="2"/>
      <c r="C11828" s="2"/>
      <c r="G11828" s="13"/>
      <c r="I11828" s="13"/>
      <c r="J11828" s="13"/>
      <c r="K11828" s="13"/>
      <c r="M11828" s="13"/>
      <c r="N11828" s="13"/>
    </row>
    <row r="11829" spans="1:14" ht="15.75" customHeight="1">
      <c r="A11829" s="2"/>
      <c r="B11829" s="2"/>
      <c r="C11829" s="2"/>
      <c r="G11829" s="13"/>
      <c r="I11829" s="13"/>
      <c r="J11829" s="13"/>
      <c r="K11829" s="13"/>
      <c r="M11829" s="13"/>
      <c r="N11829" s="13"/>
    </row>
    <row r="11830" spans="1:14" ht="15.75" customHeight="1">
      <c r="A11830" s="2"/>
      <c r="B11830" s="2"/>
      <c r="C11830" s="2"/>
      <c r="G11830" s="13"/>
      <c r="I11830" s="13"/>
      <c r="J11830" s="13"/>
      <c r="K11830" s="13"/>
      <c r="M11830" s="13"/>
      <c r="N11830" s="13"/>
    </row>
    <row r="11831" spans="1:14" ht="15.75" customHeight="1">
      <c r="A11831" s="2"/>
      <c r="B11831" s="2"/>
      <c r="C11831" s="2"/>
      <c r="G11831" s="13"/>
      <c r="I11831" s="13"/>
      <c r="J11831" s="13"/>
      <c r="K11831" s="13"/>
      <c r="M11831" s="13"/>
      <c r="N11831" s="13"/>
    </row>
    <row r="11832" spans="1:14" ht="15.75" customHeight="1">
      <c r="A11832" s="2"/>
      <c r="B11832" s="2"/>
      <c r="C11832" s="2"/>
      <c r="G11832" s="13"/>
      <c r="I11832" s="13"/>
      <c r="J11832" s="13"/>
      <c r="K11832" s="13"/>
      <c r="M11832" s="13"/>
      <c r="N11832" s="13"/>
    </row>
    <row r="11833" spans="1:14" ht="15.75" customHeight="1">
      <c r="A11833" s="2"/>
      <c r="B11833" s="2"/>
      <c r="C11833" s="2"/>
      <c r="G11833" s="13"/>
      <c r="I11833" s="13"/>
      <c r="J11833" s="13"/>
      <c r="K11833" s="13"/>
      <c r="M11833" s="13"/>
      <c r="N11833" s="13"/>
    </row>
    <row r="11834" spans="1:14" ht="15.75" customHeight="1">
      <c r="A11834" s="2"/>
      <c r="B11834" s="2"/>
      <c r="C11834" s="2"/>
      <c r="G11834" s="13"/>
      <c r="I11834" s="13"/>
      <c r="J11834" s="13"/>
      <c r="K11834" s="13"/>
      <c r="M11834" s="13"/>
      <c r="N11834" s="13"/>
    </row>
    <row r="11835" spans="1:14" ht="15.75" customHeight="1">
      <c r="A11835" s="2"/>
      <c r="B11835" s="2"/>
      <c r="C11835" s="2"/>
      <c r="G11835" s="13"/>
      <c r="I11835" s="13"/>
      <c r="J11835" s="13"/>
      <c r="K11835" s="13"/>
      <c r="M11835" s="13"/>
      <c r="N11835" s="13"/>
    </row>
    <row r="11836" spans="1:14" ht="15.75" customHeight="1">
      <c r="A11836" s="2"/>
      <c r="B11836" s="2"/>
      <c r="C11836" s="2"/>
      <c r="G11836" s="13"/>
      <c r="I11836" s="13"/>
      <c r="J11836" s="13"/>
      <c r="K11836" s="13"/>
      <c r="M11836" s="13"/>
      <c r="N11836" s="13"/>
    </row>
    <row r="11837" spans="1:14" ht="15.75" customHeight="1">
      <c r="A11837" s="2"/>
      <c r="B11837" s="2"/>
      <c r="C11837" s="2"/>
      <c r="G11837" s="13"/>
      <c r="I11837" s="13"/>
      <c r="J11837" s="13"/>
      <c r="K11837" s="13"/>
      <c r="M11837" s="13"/>
      <c r="N11837" s="13"/>
    </row>
    <row r="11838" spans="1:14" ht="15.75" customHeight="1">
      <c r="A11838" s="2"/>
      <c r="B11838" s="2"/>
      <c r="C11838" s="2"/>
      <c r="G11838" s="13"/>
      <c r="I11838" s="13"/>
      <c r="J11838" s="13"/>
      <c r="K11838" s="13"/>
      <c r="M11838" s="13"/>
      <c r="N11838" s="13"/>
    </row>
    <row r="11839" spans="1:14" ht="15.75" customHeight="1">
      <c r="A11839" s="2"/>
      <c r="B11839" s="2"/>
      <c r="C11839" s="2"/>
      <c r="G11839" s="13"/>
      <c r="I11839" s="13"/>
      <c r="J11839" s="13"/>
      <c r="K11839" s="13"/>
      <c r="M11839" s="13"/>
      <c r="N11839" s="13"/>
    </row>
    <row r="11840" spans="1:14" ht="15.75" customHeight="1">
      <c r="A11840" s="2"/>
      <c r="B11840" s="2"/>
      <c r="C11840" s="2"/>
      <c r="G11840" s="13"/>
      <c r="I11840" s="13"/>
      <c r="J11840" s="13"/>
      <c r="K11840" s="13"/>
      <c r="M11840" s="13"/>
      <c r="N11840" s="13"/>
    </row>
    <row r="11841" spans="1:14" ht="15.75" customHeight="1">
      <c r="A11841" s="2"/>
      <c r="B11841" s="2"/>
      <c r="C11841" s="2"/>
      <c r="G11841" s="13"/>
      <c r="I11841" s="13"/>
      <c r="J11841" s="13"/>
      <c r="K11841" s="13"/>
      <c r="M11841" s="13"/>
      <c r="N11841" s="13"/>
    </row>
    <row r="11842" spans="1:14" ht="15.75" customHeight="1">
      <c r="A11842" s="2"/>
      <c r="B11842" s="2"/>
      <c r="C11842" s="2"/>
      <c r="G11842" s="13"/>
      <c r="I11842" s="13"/>
      <c r="J11842" s="13"/>
      <c r="K11842" s="13"/>
      <c r="M11842" s="13"/>
      <c r="N11842" s="13"/>
    </row>
    <row r="11843" spans="1:14" ht="15.75" customHeight="1">
      <c r="A11843" s="2"/>
      <c r="B11843" s="2"/>
      <c r="C11843" s="2"/>
      <c r="G11843" s="13"/>
      <c r="I11843" s="13"/>
      <c r="J11843" s="13"/>
      <c r="K11843" s="13"/>
      <c r="M11843" s="13"/>
      <c r="N11843" s="13"/>
    </row>
    <row r="11844" spans="1:14" ht="15.75" customHeight="1">
      <c r="A11844" s="2"/>
      <c r="B11844" s="2"/>
      <c r="C11844" s="2"/>
      <c r="G11844" s="13"/>
      <c r="I11844" s="13"/>
      <c r="J11844" s="13"/>
      <c r="K11844" s="13"/>
      <c r="M11844" s="13"/>
      <c r="N11844" s="13"/>
    </row>
    <row r="11845" spans="1:14" ht="15.75" customHeight="1">
      <c r="A11845" s="2"/>
      <c r="B11845" s="2"/>
      <c r="C11845" s="2"/>
      <c r="G11845" s="13"/>
      <c r="I11845" s="13"/>
      <c r="J11845" s="13"/>
      <c r="K11845" s="13"/>
      <c r="M11845" s="13"/>
      <c r="N11845" s="13"/>
    </row>
    <row r="11846" spans="1:14" ht="15.75" customHeight="1">
      <c r="A11846" s="2"/>
      <c r="B11846" s="2"/>
      <c r="C11846" s="2"/>
      <c r="G11846" s="13"/>
      <c r="I11846" s="13"/>
      <c r="J11846" s="13"/>
      <c r="K11846" s="13"/>
      <c r="M11846" s="13"/>
      <c r="N11846" s="13"/>
    </row>
    <row r="11847" spans="1:14" ht="15.75" customHeight="1">
      <c r="A11847" s="2"/>
      <c r="B11847" s="2"/>
      <c r="C11847" s="2"/>
      <c r="G11847" s="13"/>
      <c r="I11847" s="13"/>
      <c r="J11847" s="13"/>
      <c r="K11847" s="13"/>
      <c r="M11847" s="13"/>
      <c r="N11847" s="13"/>
    </row>
    <row r="11848" spans="1:14" ht="15.75" customHeight="1">
      <c r="A11848" s="2"/>
      <c r="B11848" s="2"/>
      <c r="C11848" s="2"/>
      <c r="G11848" s="13"/>
      <c r="I11848" s="13"/>
      <c r="J11848" s="13"/>
      <c r="K11848" s="13"/>
      <c r="M11848" s="13"/>
      <c r="N11848" s="13"/>
    </row>
    <row r="11849" spans="1:14" ht="15.75" customHeight="1">
      <c r="A11849" s="2"/>
      <c r="B11849" s="2"/>
      <c r="C11849" s="2"/>
      <c r="G11849" s="13"/>
      <c r="I11849" s="13"/>
      <c r="J11849" s="13"/>
      <c r="K11849" s="13"/>
      <c r="M11849" s="13"/>
      <c r="N11849" s="13"/>
    </row>
    <row r="11850" spans="1:14" ht="15.75" customHeight="1">
      <c r="A11850" s="2"/>
      <c r="B11850" s="2"/>
      <c r="C11850" s="2"/>
      <c r="G11850" s="13"/>
      <c r="I11850" s="13"/>
      <c r="J11850" s="13"/>
      <c r="K11850" s="13"/>
      <c r="M11850" s="13"/>
      <c r="N11850" s="13"/>
    </row>
    <row r="11851" spans="1:14" ht="15.75" customHeight="1">
      <c r="A11851" s="2"/>
      <c r="B11851" s="2"/>
      <c r="C11851" s="2"/>
      <c r="G11851" s="13"/>
      <c r="I11851" s="13"/>
      <c r="J11851" s="13"/>
      <c r="K11851" s="13"/>
      <c r="M11851" s="13"/>
      <c r="N11851" s="13"/>
    </row>
    <row r="11852" spans="1:14" ht="15.75" customHeight="1">
      <c r="A11852" s="2"/>
      <c r="B11852" s="2"/>
      <c r="C11852" s="2"/>
      <c r="G11852" s="13"/>
      <c r="I11852" s="13"/>
      <c r="J11852" s="13"/>
      <c r="K11852" s="13"/>
      <c r="M11852" s="13"/>
      <c r="N11852" s="13"/>
    </row>
    <row r="11853" spans="1:14" ht="15.75" customHeight="1">
      <c r="A11853" s="2"/>
      <c r="B11853" s="2"/>
      <c r="C11853" s="2"/>
      <c r="G11853" s="13"/>
      <c r="I11853" s="13"/>
      <c r="J11853" s="13"/>
      <c r="K11853" s="13"/>
      <c r="M11853" s="13"/>
      <c r="N11853" s="13"/>
    </row>
    <row r="11854" spans="1:14" ht="15.75" customHeight="1">
      <c r="A11854" s="2"/>
      <c r="B11854" s="2"/>
      <c r="C11854" s="2"/>
      <c r="G11854" s="13"/>
      <c r="I11854" s="13"/>
      <c r="J11854" s="13"/>
      <c r="K11854" s="13"/>
      <c r="M11854" s="13"/>
      <c r="N11854" s="13"/>
    </row>
    <row r="11855" spans="1:14" ht="15.75" customHeight="1">
      <c r="A11855" s="2"/>
      <c r="B11855" s="2"/>
      <c r="C11855" s="2"/>
      <c r="G11855" s="13"/>
      <c r="I11855" s="13"/>
      <c r="J11855" s="13"/>
      <c r="K11855" s="13"/>
      <c r="M11855" s="13"/>
      <c r="N11855" s="13"/>
    </row>
    <row r="11856" spans="1:14" ht="15.75" customHeight="1">
      <c r="A11856" s="2"/>
      <c r="B11856" s="2"/>
      <c r="C11856" s="2"/>
      <c r="G11856" s="13"/>
      <c r="I11856" s="13"/>
      <c r="J11856" s="13"/>
      <c r="K11856" s="13"/>
      <c r="M11856" s="13"/>
      <c r="N11856" s="13"/>
    </row>
    <row r="11857" spans="1:14" ht="15.75" customHeight="1">
      <c r="A11857" s="2"/>
      <c r="B11857" s="2"/>
      <c r="C11857" s="2"/>
      <c r="G11857" s="13"/>
      <c r="I11857" s="13"/>
      <c r="J11857" s="13"/>
      <c r="K11857" s="13"/>
      <c r="M11857" s="13"/>
      <c r="N11857" s="13"/>
    </row>
    <row r="11858" spans="1:14" ht="15.75" customHeight="1">
      <c r="A11858" s="2"/>
      <c r="B11858" s="2"/>
      <c r="C11858" s="2"/>
      <c r="G11858" s="13"/>
      <c r="I11858" s="13"/>
      <c r="J11858" s="13"/>
      <c r="K11858" s="13"/>
      <c r="M11858" s="13"/>
      <c r="N11858" s="13"/>
    </row>
    <row r="11859" spans="1:14" ht="15.75" customHeight="1">
      <c r="A11859" s="2"/>
      <c r="B11859" s="2"/>
      <c r="C11859" s="2"/>
      <c r="G11859" s="13"/>
      <c r="I11859" s="13"/>
      <c r="J11859" s="13"/>
      <c r="K11859" s="13"/>
      <c r="M11859" s="13"/>
      <c r="N11859" s="13"/>
    </row>
    <row r="11860" spans="1:14" ht="15.75" customHeight="1">
      <c r="A11860" s="2"/>
      <c r="B11860" s="2"/>
      <c r="C11860" s="2"/>
      <c r="G11860" s="13"/>
      <c r="I11860" s="13"/>
      <c r="J11860" s="13"/>
      <c r="K11860" s="13"/>
      <c r="M11860" s="13"/>
      <c r="N11860" s="13"/>
    </row>
    <row r="11861" spans="1:14" ht="15.75" customHeight="1">
      <c r="A11861" s="2"/>
      <c r="B11861" s="2"/>
      <c r="C11861" s="2"/>
      <c r="G11861" s="13"/>
      <c r="I11861" s="13"/>
      <c r="J11861" s="13"/>
      <c r="K11861" s="13"/>
      <c r="M11861" s="13"/>
      <c r="N11861" s="13"/>
    </row>
    <row r="11862" spans="1:14" ht="15.75" customHeight="1">
      <c r="A11862" s="2"/>
      <c r="B11862" s="2"/>
      <c r="C11862" s="2"/>
      <c r="G11862" s="13"/>
      <c r="I11862" s="13"/>
      <c r="J11862" s="13"/>
      <c r="K11862" s="13"/>
      <c r="M11862" s="13"/>
      <c r="N11862" s="13"/>
    </row>
    <row r="11863" spans="1:14" ht="15.75" customHeight="1">
      <c r="A11863" s="2"/>
      <c r="B11863" s="2"/>
      <c r="C11863" s="2"/>
      <c r="G11863" s="13"/>
      <c r="I11863" s="13"/>
      <c r="J11863" s="13"/>
      <c r="K11863" s="13"/>
      <c r="M11863" s="13"/>
      <c r="N11863" s="13"/>
    </row>
    <row r="11864" spans="1:14" ht="15.75" customHeight="1">
      <c r="A11864" s="2"/>
      <c r="B11864" s="2"/>
      <c r="C11864" s="2"/>
      <c r="G11864" s="13"/>
      <c r="I11864" s="13"/>
      <c r="J11864" s="13"/>
      <c r="K11864" s="13"/>
      <c r="M11864" s="13"/>
      <c r="N11864" s="13"/>
    </row>
    <row r="11865" spans="1:14" ht="15.75" customHeight="1">
      <c r="A11865" s="2"/>
      <c r="B11865" s="2"/>
      <c r="C11865" s="2"/>
      <c r="G11865" s="13"/>
      <c r="I11865" s="13"/>
      <c r="J11865" s="13"/>
      <c r="K11865" s="13"/>
      <c r="M11865" s="13"/>
      <c r="N11865" s="13"/>
    </row>
    <row r="11866" spans="1:14" ht="15.75" customHeight="1">
      <c r="A11866" s="2"/>
      <c r="B11866" s="2"/>
      <c r="C11866" s="2"/>
      <c r="G11866" s="13"/>
      <c r="I11866" s="13"/>
      <c r="J11866" s="13"/>
      <c r="K11866" s="13"/>
      <c r="M11866" s="13"/>
      <c r="N11866" s="13"/>
    </row>
    <row r="11867" spans="1:14" ht="15.75" customHeight="1">
      <c r="A11867" s="2"/>
      <c r="B11867" s="2"/>
      <c r="C11867" s="2"/>
      <c r="G11867" s="13"/>
      <c r="I11867" s="13"/>
      <c r="J11867" s="13"/>
      <c r="K11867" s="13"/>
      <c r="M11867" s="13"/>
      <c r="N11867" s="13"/>
    </row>
    <row r="11868" spans="1:14" ht="15.75" customHeight="1">
      <c r="A11868" s="2"/>
      <c r="B11868" s="2"/>
      <c r="C11868" s="2"/>
      <c r="G11868" s="13"/>
      <c r="I11868" s="13"/>
      <c r="J11868" s="13"/>
      <c r="K11868" s="13"/>
      <c r="M11868" s="13"/>
      <c r="N11868" s="13"/>
    </row>
    <row r="11869" spans="1:14" ht="15.75" customHeight="1">
      <c r="A11869" s="2"/>
      <c r="B11869" s="2"/>
      <c r="C11869" s="2"/>
      <c r="G11869" s="13"/>
      <c r="I11869" s="13"/>
      <c r="J11869" s="13"/>
      <c r="K11869" s="13"/>
      <c r="M11869" s="13"/>
      <c r="N11869" s="13"/>
    </row>
    <row r="11870" spans="1:14" ht="15.75" customHeight="1">
      <c r="A11870" s="2"/>
      <c r="B11870" s="2"/>
      <c r="C11870" s="2"/>
      <c r="G11870" s="13"/>
      <c r="I11870" s="13"/>
      <c r="J11870" s="13"/>
      <c r="K11870" s="13"/>
      <c r="M11870" s="13"/>
      <c r="N11870" s="13"/>
    </row>
    <row r="11871" spans="1:14" ht="15.75" customHeight="1">
      <c r="A11871" s="2"/>
      <c r="B11871" s="2"/>
      <c r="C11871" s="2"/>
      <c r="G11871" s="13"/>
      <c r="I11871" s="13"/>
      <c r="J11871" s="13"/>
      <c r="K11871" s="13"/>
      <c r="M11871" s="13"/>
      <c r="N11871" s="13"/>
    </row>
    <row r="11872" spans="1:14" ht="15.75" customHeight="1">
      <c r="A11872" s="2"/>
      <c r="B11872" s="2"/>
      <c r="C11872" s="2"/>
      <c r="G11872" s="13"/>
      <c r="I11872" s="13"/>
      <c r="J11872" s="13"/>
      <c r="K11872" s="13"/>
      <c r="M11872" s="13"/>
      <c r="N11872" s="13"/>
    </row>
    <row r="11873" spans="1:14" ht="15.75" customHeight="1">
      <c r="A11873" s="2"/>
      <c r="B11873" s="2"/>
      <c r="C11873" s="2"/>
      <c r="G11873" s="13"/>
      <c r="I11873" s="13"/>
      <c r="J11873" s="13"/>
      <c r="K11873" s="13"/>
      <c r="M11873" s="13"/>
      <c r="N11873" s="13"/>
    </row>
    <row r="11874" spans="1:14" ht="15.75" customHeight="1">
      <c r="A11874" s="2"/>
      <c r="B11874" s="2"/>
      <c r="C11874" s="2"/>
      <c r="G11874" s="13"/>
      <c r="I11874" s="13"/>
      <c r="J11874" s="13"/>
      <c r="K11874" s="13"/>
      <c r="M11874" s="13"/>
      <c r="N11874" s="13"/>
    </row>
    <row r="11875" spans="1:14" ht="15.75" customHeight="1">
      <c r="A11875" s="2"/>
      <c r="B11875" s="2"/>
      <c r="C11875" s="2"/>
      <c r="G11875" s="13"/>
      <c r="I11875" s="13"/>
      <c r="J11875" s="13"/>
      <c r="K11875" s="13"/>
      <c r="M11875" s="13"/>
      <c r="N11875" s="13"/>
    </row>
    <row r="11876" spans="1:14" ht="15.75" customHeight="1">
      <c r="A11876" s="2"/>
      <c r="B11876" s="2"/>
      <c r="C11876" s="2"/>
      <c r="G11876" s="13"/>
      <c r="I11876" s="13"/>
      <c r="J11876" s="13"/>
      <c r="K11876" s="13"/>
      <c r="M11876" s="13"/>
      <c r="N11876" s="13"/>
    </row>
    <row r="11877" spans="1:14" ht="15.75" customHeight="1">
      <c r="A11877" s="2"/>
      <c r="B11877" s="2"/>
      <c r="C11877" s="2"/>
      <c r="G11877" s="13"/>
      <c r="I11877" s="13"/>
      <c r="J11877" s="13"/>
      <c r="K11877" s="13"/>
      <c r="M11877" s="13"/>
      <c r="N11877" s="13"/>
    </row>
    <row r="11878" spans="1:14" ht="15.75" customHeight="1">
      <c r="A11878" s="2"/>
      <c r="B11878" s="2"/>
      <c r="C11878" s="2"/>
      <c r="G11878" s="13"/>
      <c r="I11878" s="13"/>
      <c r="J11878" s="13"/>
      <c r="K11878" s="13"/>
      <c r="M11878" s="13"/>
      <c r="N11878" s="13"/>
    </row>
    <row r="11879" spans="1:14" ht="15.75" customHeight="1">
      <c r="A11879" s="2"/>
      <c r="B11879" s="2"/>
      <c r="C11879" s="2"/>
      <c r="G11879" s="13"/>
      <c r="I11879" s="13"/>
      <c r="J11879" s="13"/>
      <c r="K11879" s="13"/>
      <c r="M11879" s="13"/>
      <c r="N11879" s="13"/>
    </row>
    <row r="11880" spans="1:14" ht="15.75" customHeight="1">
      <c r="A11880" s="2"/>
      <c r="B11880" s="2"/>
      <c r="C11880" s="2"/>
      <c r="G11880" s="13"/>
      <c r="I11880" s="13"/>
      <c r="J11880" s="13"/>
      <c r="K11880" s="13"/>
      <c r="M11880" s="13"/>
      <c r="N11880" s="13"/>
    </row>
    <row r="11881" spans="1:14" ht="15.75" customHeight="1">
      <c r="A11881" s="2"/>
      <c r="B11881" s="2"/>
      <c r="C11881" s="2"/>
      <c r="G11881" s="13"/>
      <c r="I11881" s="13"/>
      <c r="J11881" s="13"/>
      <c r="K11881" s="13"/>
      <c r="M11881" s="13"/>
      <c r="N11881" s="13"/>
    </row>
    <row r="11882" spans="1:14" ht="15.75" customHeight="1">
      <c r="A11882" s="2"/>
      <c r="B11882" s="2"/>
      <c r="C11882" s="2"/>
      <c r="G11882" s="13"/>
      <c r="I11882" s="13"/>
      <c r="J11882" s="13"/>
      <c r="K11882" s="13"/>
      <c r="M11882" s="13"/>
      <c r="N11882" s="13"/>
    </row>
    <row r="11883" spans="1:14" ht="15.75" customHeight="1">
      <c r="A11883" s="2"/>
      <c r="B11883" s="2"/>
      <c r="C11883" s="2"/>
      <c r="G11883" s="13"/>
      <c r="I11883" s="13"/>
      <c r="J11883" s="13"/>
      <c r="K11883" s="13"/>
      <c r="M11883" s="13"/>
      <c r="N11883" s="13"/>
    </row>
    <row r="11884" spans="1:14" ht="15.75" customHeight="1">
      <c r="A11884" s="2"/>
      <c r="B11884" s="2"/>
      <c r="C11884" s="2"/>
      <c r="G11884" s="13"/>
      <c r="I11884" s="13"/>
      <c r="J11884" s="13"/>
      <c r="K11884" s="13"/>
      <c r="M11884" s="13"/>
      <c r="N11884" s="13"/>
    </row>
    <row r="11885" spans="1:14" ht="15.75" customHeight="1">
      <c r="A11885" s="2"/>
      <c r="B11885" s="2"/>
      <c r="C11885" s="2"/>
      <c r="G11885" s="13"/>
      <c r="I11885" s="13"/>
      <c r="J11885" s="13"/>
      <c r="K11885" s="13"/>
      <c r="M11885" s="13"/>
      <c r="N11885" s="13"/>
    </row>
    <row r="11886" spans="1:14" ht="15.75" customHeight="1">
      <c r="A11886" s="2"/>
      <c r="B11886" s="2"/>
      <c r="C11886" s="2"/>
      <c r="G11886" s="13"/>
      <c r="I11886" s="13"/>
      <c r="J11886" s="13"/>
      <c r="K11886" s="13"/>
      <c r="M11886" s="13"/>
      <c r="N11886" s="13"/>
    </row>
    <row r="11887" spans="1:14" ht="15.75" customHeight="1">
      <c r="A11887" s="2"/>
      <c r="B11887" s="2"/>
      <c r="C11887" s="2"/>
      <c r="G11887" s="13"/>
      <c r="I11887" s="13"/>
      <c r="J11887" s="13"/>
      <c r="K11887" s="13"/>
      <c r="M11887" s="13"/>
      <c r="N11887" s="13"/>
    </row>
    <row r="11888" spans="1:14" ht="15.75" customHeight="1">
      <c r="A11888" s="2"/>
      <c r="B11888" s="2"/>
      <c r="C11888" s="2"/>
      <c r="G11888" s="13"/>
      <c r="I11888" s="13"/>
      <c r="J11888" s="13"/>
      <c r="K11888" s="13"/>
      <c r="M11888" s="13"/>
      <c r="N11888" s="13"/>
    </row>
    <row r="11889" spans="1:14" ht="15.75" customHeight="1">
      <c r="A11889" s="2"/>
      <c r="B11889" s="2"/>
      <c r="C11889" s="2"/>
      <c r="G11889" s="13"/>
      <c r="I11889" s="13"/>
      <c r="J11889" s="13"/>
      <c r="K11889" s="13"/>
      <c r="M11889" s="13"/>
      <c r="N11889" s="13"/>
    </row>
    <row r="11890" spans="1:14" ht="15.75" customHeight="1">
      <c r="A11890" s="2"/>
      <c r="B11890" s="2"/>
      <c r="C11890" s="2"/>
      <c r="G11890" s="13"/>
      <c r="I11890" s="13"/>
      <c r="J11890" s="13"/>
      <c r="K11890" s="13"/>
      <c r="M11890" s="13"/>
      <c r="N11890" s="13"/>
    </row>
    <row r="11891" spans="1:14" ht="15.75" customHeight="1">
      <c r="A11891" s="2"/>
      <c r="B11891" s="2"/>
      <c r="C11891" s="2"/>
      <c r="G11891" s="13"/>
      <c r="I11891" s="13"/>
      <c r="J11891" s="13"/>
      <c r="K11891" s="13"/>
      <c r="M11891" s="13"/>
      <c r="N11891" s="13"/>
    </row>
    <row r="11892" spans="1:14" ht="15.75" customHeight="1">
      <c r="A11892" s="2"/>
      <c r="B11892" s="2"/>
      <c r="C11892" s="2"/>
      <c r="G11892" s="13"/>
      <c r="I11892" s="13"/>
      <c r="J11892" s="13"/>
      <c r="K11892" s="13"/>
      <c r="M11892" s="13"/>
      <c r="N11892" s="13"/>
    </row>
    <row r="11893" spans="1:14" ht="15.75" customHeight="1">
      <c r="A11893" s="2"/>
      <c r="B11893" s="2"/>
      <c r="C11893" s="2"/>
      <c r="G11893" s="13"/>
      <c r="I11893" s="13"/>
      <c r="J11893" s="13"/>
      <c r="K11893" s="13"/>
      <c r="M11893" s="13"/>
      <c r="N11893" s="13"/>
    </row>
    <row r="11894" spans="1:14" ht="15.75" customHeight="1">
      <c r="A11894" s="2"/>
      <c r="B11894" s="2"/>
      <c r="C11894" s="2"/>
      <c r="G11894" s="13"/>
      <c r="I11894" s="13"/>
      <c r="J11894" s="13"/>
      <c r="K11894" s="13"/>
      <c r="M11894" s="13"/>
      <c r="N11894" s="13"/>
    </row>
    <row r="11895" spans="1:14" ht="15.75" customHeight="1">
      <c r="A11895" s="2"/>
      <c r="B11895" s="2"/>
      <c r="C11895" s="2"/>
      <c r="G11895" s="13"/>
      <c r="I11895" s="13"/>
      <c r="J11895" s="13"/>
      <c r="K11895" s="13"/>
      <c r="M11895" s="13"/>
      <c r="N11895" s="13"/>
    </row>
    <row r="11896" spans="1:14" ht="15.75" customHeight="1">
      <c r="A11896" s="2"/>
      <c r="B11896" s="2"/>
      <c r="C11896" s="2"/>
      <c r="G11896" s="13"/>
      <c r="I11896" s="13"/>
      <c r="J11896" s="13"/>
      <c r="K11896" s="13"/>
      <c r="M11896" s="13"/>
      <c r="N11896" s="13"/>
    </row>
    <row r="11897" spans="1:14" ht="15.75" customHeight="1">
      <c r="A11897" s="2"/>
      <c r="B11897" s="2"/>
      <c r="C11897" s="2"/>
      <c r="G11897" s="13"/>
      <c r="I11897" s="13"/>
      <c r="J11897" s="13"/>
      <c r="K11897" s="13"/>
      <c r="M11897" s="13"/>
      <c r="N11897" s="13"/>
    </row>
    <row r="11898" spans="1:14" ht="15.75" customHeight="1">
      <c r="A11898" s="2"/>
      <c r="B11898" s="2"/>
      <c r="C11898" s="2"/>
      <c r="G11898" s="13"/>
      <c r="I11898" s="13"/>
      <c r="J11898" s="13"/>
      <c r="K11898" s="13"/>
      <c r="M11898" s="13"/>
      <c r="N11898" s="13"/>
    </row>
    <row r="11899" spans="1:14" ht="15.75" customHeight="1">
      <c r="A11899" s="2"/>
      <c r="B11899" s="2"/>
      <c r="C11899" s="2"/>
      <c r="G11899" s="13"/>
      <c r="I11899" s="13"/>
      <c r="J11899" s="13"/>
      <c r="K11899" s="13"/>
      <c r="M11899" s="13"/>
      <c r="N11899" s="13"/>
    </row>
    <row r="11900" spans="1:14" ht="15.75" customHeight="1">
      <c r="A11900" s="2"/>
      <c r="B11900" s="2"/>
      <c r="C11900" s="2"/>
      <c r="G11900" s="13"/>
      <c r="I11900" s="13"/>
      <c r="J11900" s="13"/>
      <c r="K11900" s="13"/>
      <c r="M11900" s="13"/>
      <c r="N11900" s="13"/>
    </row>
    <row r="11901" spans="1:14" ht="15.75" customHeight="1">
      <c r="A11901" s="2"/>
      <c r="B11901" s="2"/>
      <c r="C11901" s="2"/>
      <c r="G11901" s="13"/>
      <c r="I11901" s="13"/>
      <c r="J11901" s="13"/>
      <c r="K11901" s="13"/>
      <c r="M11901" s="13"/>
      <c r="N11901" s="13"/>
    </row>
    <row r="11902" spans="1:14" ht="15.75" customHeight="1">
      <c r="A11902" s="2"/>
      <c r="B11902" s="2"/>
      <c r="C11902" s="2"/>
      <c r="G11902" s="13"/>
      <c r="I11902" s="13"/>
      <c r="J11902" s="13"/>
      <c r="K11902" s="13"/>
      <c r="M11902" s="13"/>
      <c r="N11902" s="13"/>
    </row>
    <row r="11903" spans="1:14" ht="15.75" customHeight="1">
      <c r="A11903" s="2"/>
      <c r="B11903" s="2"/>
      <c r="C11903" s="2"/>
      <c r="G11903" s="13"/>
      <c r="I11903" s="13"/>
      <c r="J11903" s="13"/>
      <c r="K11903" s="13"/>
      <c r="M11903" s="13"/>
      <c r="N11903" s="13"/>
    </row>
    <row r="11904" spans="1:14" ht="15.75" customHeight="1">
      <c r="A11904" s="2"/>
      <c r="B11904" s="2"/>
      <c r="C11904" s="2"/>
      <c r="G11904" s="13"/>
      <c r="I11904" s="13"/>
      <c r="J11904" s="13"/>
      <c r="K11904" s="13"/>
      <c r="M11904" s="13"/>
      <c r="N11904" s="13"/>
    </row>
    <row r="11905" spans="1:14" ht="15.75" customHeight="1">
      <c r="A11905" s="2"/>
      <c r="B11905" s="2"/>
      <c r="C11905" s="2"/>
      <c r="G11905" s="13"/>
      <c r="I11905" s="13"/>
      <c r="J11905" s="13"/>
      <c r="K11905" s="13"/>
      <c r="M11905" s="13"/>
      <c r="N11905" s="13"/>
    </row>
    <row r="11906" spans="1:14" ht="15.75" customHeight="1">
      <c r="A11906" s="2"/>
      <c r="B11906" s="2"/>
      <c r="C11906" s="2"/>
      <c r="G11906" s="13"/>
      <c r="I11906" s="13"/>
      <c r="J11906" s="13"/>
      <c r="K11906" s="13"/>
      <c r="M11906" s="13"/>
      <c r="N11906" s="13"/>
    </row>
    <row r="11907" spans="1:14" ht="15.75" customHeight="1">
      <c r="A11907" s="2"/>
      <c r="B11907" s="2"/>
      <c r="C11907" s="2"/>
      <c r="G11907" s="13"/>
      <c r="I11907" s="13"/>
      <c r="J11907" s="13"/>
      <c r="K11907" s="13"/>
      <c r="M11907" s="13"/>
      <c r="N11907" s="13"/>
    </row>
    <row r="11908" spans="1:14" ht="15.75" customHeight="1">
      <c r="A11908" s="2"/>
      <c r="B11908" s="2"/>
      <c r="C11908" s="2"/>
      <c r="G11908" s="13"/>
      <c r="I11908" s="13"/>
      <c r="J11908" s="13"/>
      <c r="K11908" s="13"/>
      <c r="M11908" s="13"/>
      <c r="N11908" s="13"/>
    </row>
    <row r="11909" spans="1:14" ht="15.75" customHeight="1">
      <c r="A11909" s="2"/>
      <c r="B11909" s="2"/>
      <c r="C11909" s="2"/>
      <c r="G11909" s="13"/>
      <c r="I11909" s="13"/>
      <c r="J11909" s="13"/>
      <c r="K11909" s="13"/>
      <c r="M11909" s="13"/>
      <c r="N11909" s="13"/>
    </row>
    <row r="11910" spans="1:14" ht="15.75" customHeight="1">
      <c r="A11910" s="2"/>
      <c r="B11910" s="2"/>
      <c r="C11910" s="2"/>
      <c r="G11910" s="13"/>
      <c r="I11910" s="13"/>
      <c r="J11910" s="13"/>
      <c r="K11910" s="13"/>
      <c r="M11910" s="13"/>
      <c r="N11910" s="13"/>
    </row>
    <row r="11911" spans="1:14" ht="15.75" customHeight="1">
      <c r="A11911" s="2"/>
      <c r="B11911" s="2"/>
      <c r="C11911" s="2"/>
      <c r="G11911" s="13"/>
      <c r="I11911" s="13"/>
      <c r="J11911" s="13"/>
      <c r="K11911" s="13"/>
      <c r="M11911" s="13"/>
      <c r="N11911" s="13"/>
    </row>
    <row r="11912" spans="1:14" ht="15.75" customHeight="1">
      <c r="A11912" s="2"/>
      <c r="B11912" s="2"/>
      <c r="C11912" s="2"/>
      <c r="G11912" s="13"/>
      <c r="I11912" s="13"/>
      <c r="J11912" s="13"/>
      <c r="K11912" s="13"/>
      <c r="M11912" s="13"/>
      <c r="N11912" s="13"/>
    </row>
    <row r="11913" spans="1:14" ht="15.75" customHeight="1">
      <c r="A11913" s="2"/>
      <c r="B11913" s="2"/>
      <c r="C11913" s="2"/>
      <c r="G11913" s="13"/>
      <c r="I11913" s="13"/>
      <c r="J11913" s="13"/>
      <c r="K11913" s="13"/>
      <c r="M11913" s="13"/>
      <c r="N11913" s="13"/>
    </row>
    <row r="11914" spans="1:14" ht="15.75" customHeight="1">
      <c r="A11914" s="2"/>
      <c r="B11914" s="2"/>
      <c r="C11914" s="2"/>
      <c r="G11914" s="13"/>
      <c r="I11914" s="13"/>
      <c r="J11914" s="13"/>
      <c r="K11914" s="13"/>
      <c r="M11914" s="13"/>
      <c r="N11914" s="13"/>
    </row>
    <row r="11915" spans="1:14" ht="15.75" customHeight="1">
      <c r="A11915" s="2"/>
      <c r="B11915" s="2"/>
      <c r="C11915" s="2"/>
      <c r="G11915" s="13"/>
      <c r="I11915" s="13"/>
      <c r="J11915" s="13"/>
      <c r="K11915" s="13"/>
      <c r="M11915" s="13"/>
      <c r="N11915" s="13"/>
    </row>
    <row r="11916" spans="1:14" ht="15.75" customHeight="1">
      <c r="A11916" s="2"/>
      <c r="B11916" s="2"/>
      <c r="C11916" s="2"/>
      <c r="G11916" s="13"/>
      <c r="I11916" s="13"/>
      <c r="J11916" s="13"/>
      <c r="K11916" s="13"/>
      <c r="M11916" s="13"/>
      <c r="N11916" s="13"/>
    </row>
    <row r="11917" spans="1:14" ht="15.75" customHeight="1">
      <c r="A11917" s="2"/>
      <c r="B11917" s="2"/>
      <c r="C11917" s="2"/>
      <c r="G11917" s="13"/>
      <c r="I11917" s="13"/>
      <c r="J11917" s="13"/>
      <c r="K11917" s="13"/>
      <c r="M11917" s="13"/>
      <c r="N11917" s="13"/>
    </row>
    <row r="11918" spans="1:14" ht="15.75" customHeight="1">
      <c r="A11918" s="2"/>
      <c r="B11918" s="2"/>
      <c r="C11918" s="2"/>
      <c r="G11918" s="13"/>
      <c r="I11918" s="13"/>
      <c r="J11918" s="13"/>
      <c r="K11918" s="13"/>
      <c r="M11918" s="13"/>
      <c r="N11918" s="13"/>
    </row>
    <row r="11919" spans="1:14" ht="15.75" customHeight="1">
      <c r="A11919" s="2"/>
      <c r="B11919" s="2"/>
      <c r="C11919" s="2"/>
      <c r="G11919" s="13"/>
      <c r="I11919" s="13"/>
      <c r="J11919" s="13"/>
      <c r="K11919" s="13"/>
      <c r="M11919" s="13"/>
      <c r="N11919" s="13"/>
    </row>
    <row r="11920" spans="1:14" ht="15.75" customHeight="1">
      <c r="A11920" s="2"/>
      <c r="B11920" s="2"/>
      <c r="C11920" s="2"/>
      <c r="G11920" s="13"/>
      <c r="I11920" s="13"/>
      <c r="J11920" s="13"/>
      <c r="K11920" s="13"/>
      <c r="M11920" s="13"/>
      <c r="N11920" s="13"/>
    </row>
    <row r="11921" spans="1:14" ht="15.75" customHeight="1">
      <c r="A11921" s="2"/>
      <c r="B11921" s="2"/>
      <c r="C11921" s="2"/>
      <c r="G11921" s="13"/>
      <c r="I11921" s="13"/>
      <c r="J11921" s="13"/>
      <c r="K11921" s="13"/>
      <c r="M11921" s="13"/>
      <c r="N11921" s="13"/>
    </row>
    <row r="11922" spans="1:14" ht="15.75" customHeight="1">
      <c r="A11922" s="2"/>
      <c r="B11922" s="2"/>
      <c r="C11922" s="2"/>
      <c r="G11922" s="13"/>
      <c r="I11922" s="13"/>
      <c r="J11922" s="13"/>
      <c r="K11922" s="13"/>
      <c r="M11922" s="13"/>
      <c r="N11922" s="13"/>
    </row>
    <row r="11923" spans="1:14" ht="15.75" customHeight="1">
      <c r="A11923" s="2"/>
      <c r="B11923" s="2"/>
      <c r="C11923" s="2"/>
      <c r="G11923" s="13"/>
      <c r="I11923" s="13"/>
      <c r="J11923" s="13"/>
      <c r="K11923" s="13"/>
      <c r="M11923" s="13"/>
      <c r="N11923" s="13"/>
    </row>
    <row r="11924" spans="1:14" ht="15.75" customHeight="1">
      <c r="A11924" s="2"/>
      <c r="B11924" s="2"/>
      <c r="C11924" s="2"/>
      <c r="G11924" s="13"/>
      <c r="I11924" s="13"/>
      <c r="J11924" s="13"/>
      <c r="K11924" s="13"/>
      <c r="M11924" s="13"/>
      <c r="N11924" s="13"/>
    </row>
    <row r="11925" spans="1:14" ht="15.75" customHeight="1">
      <c r="A11925" s="2"/>
      <c r="B11925" s="2"/>
      <c r="C11925" s="2"/>
      <c r="G11925" s="13"/>
      <c r="I11925" s="13"/>
      <c r="J11925" s="13"/>
      <c r="K11925" s="13"/>
      <c r="M11925" s="13"/>
      <c r="N11925" s="13"/>
    </row>
    <row r="11926" spans="1:14" ht="15.75" customHeight="1">
      <c r="A11926" s="2"/>
      <c r="B11926" s="2"/>
      <c r="C11926" s="2"/>
      <c r="G11926" s="13"/>
      <c r="I11926" s="13"/>
      <c r="J11926" s="13"/>
      <c r="K11926" s="13"/>
      <c r="M11926" s="13"/>
      <c r="N11926" s="13"/>
    </row>
    <row r="11927" spans="1:14" ht="15.75" customHeight="1">
      <c r="A11927" s="2"/>
      <c r="B11927" s="2"/>
      <c r="C11927" s="2"/>
      <c r="G11927" s="13"/>
      <c r="I11927" s="13"/>
      <c r="J11927" s="13"/>
      <c r="K11927" s="13"/>
      <c r="M11927" s="13"/>
      <c r="N11927" s="13"/>
    </row>
    <row r="11928" spans="1:14" ht="15.75" customHeight="1">
      <c r="A11928" s="2"/>
      <c r="B11928" s="2"/>
      <c r="C11928" s="2"/>
      <c r="G11928" s="13"/>
      <c r="I11928" s="13"/>
      <c r="J11928" s="13"/>
      <c r="K11928" s="13"/>
      <c r="M11928" s="13"/>
      <c r="N11928" s="13"/>
    </row>
    <row r="11929" spans="1:14" ht="15.75" customHeight="1">
      <c r="A11929" s="2"/>
      <c r="B11929" s="2"/>
      <c r="C11929" s="2"/>
      <c r="G11929" s="13"/>
      <c r="I11929" s="13"/>
      <c r="J11929" s="13"/>
      <c r="K11929" s="13"/>
      <c r="M11929" s="13"/>
      <c r="N11929" s="13"/>
    </row>
    <row r="11930" spans="1:14" ht="15.75" customHeight="1">
      <c r="A11930" s="2"/>
      <c r="B11930" s="2"/>
      <c r="C11930" s="2"/>
      <c r="G11930" s="13"/>
      <c r="I11930" s="13"/>
      <c r="J11930" s="13"/>
      <c r="K11930" s="13"/>
      <c r="M11930" s="13"/>
      <c r="N11930" s="13"/>
    </row>
    <row r="11931" spans="1:14" ht="15.75" customHeight="1">
      <c r="A11931" s="2"/>
      <c r="B11931" s="2"/>
      <c r="C11931" s="2"/>
      <c r="G11931" s="13"/>
      <c r="I11931" s="13"/>
      <c r="J11931" s="13"/>
      <c r="K11931" s="13"/>
      <c r="M11931" s="13"/>
      <c r="N11931" s="13"/>
    </row>
    <row r="11932" spans="1:14" ht="15.75" customHeight="1">
      <c r="A11932" s="2"/>
      <c r="B11932" s="2"/>
      <c r="C11932" s="2"/>
      <c r="G11932" s="13"/>
      <c r="I11932" s="13"/>
      <c r="J11932" s="13"/>
      <c r="K11932" s="13"/>
      <c r="M11932" s="13"/>
      <c r="N11932" s="13"/>
    </row>
    <row r="11933" spans="1:14" ht="15.75" customHeight="1">
      <c r="A11933" s="2"/>
      <c r="B11933" s="2"/>
      <c r="C11933" s="2"/>
      <c r="G11933" s="13"/>
      <c r="I11933" s="13"/>
      <c r="J11933" s="13"/>
      <c r="K11933" s="13"/>
      <c r="M11933" s="13"/>
      <c r="N11933" s="13"/>
    </row>
    <row r="11934" spans="1:14" ht="15.75" customHeight="1">
      <c r="A11934" s="2"/>
      <c r="B11934" s="2"/>
      <c r="C11934" s="2"/>
      <c r="G11934" s="13"/>
      <c r="I11934" s="13"/>
      <c r="J11934" s="13"/>
      <c r="K11934" s="13"/>
      <c r="M11934" s="13"/>
      <c r="N11934" s="13"/>
    </row>
    <row r="11935" spans="1:14" ht="15.75" customHeight="1">
      <c r="A11935" s="2"/>
      <c r="B11935" s="2"/>
      <c r="C11935" s="2"/>
      <c r="G11935" s="13"/>
      <c r="I11935" s="13"/>
      <c r="J11935" s="13"/>
      <c r="K11935" s="13"/>
      <c r="M11935" s="13"/>
      <c r="N11935" s="13"/>
    </row>
    <row r="11936" spans="1:14" ht="15.75" customHeight="1">
      <c r="A11936" s="2"/>
      <c r="B11936" s="2"/>
      <c r="C11936" s="2"/>
      <c r="G11936" s="13"/>
      <c r="I11936" s="13"/>
      <c r="J11936" s="13"/>
      <c r="K11936" s="13"/>
      <c r="M11936" s="13"/>
      <c r="N11936" s="13"/>
    </row>
    <row r="11937" spans="1:14" ht="15.75" customHeight="1">
      <c r="A11937" s="2"/>
      <c r="B11937" s="2"/>
      <c r="C11937" s="2"/>
      <c r="G11937" s="13"/>
      <c r="I11937" s="13"/>
      <c r="J11937" s="13"/>
      <c r="K11937" s="13"/>
      <c r="M11937" s="13"/>
      <c r="N11937" s="13"/>
    </row>
    <row r="11938" spans="1:14" ht="15.75" customHeight="1">
      <c r="A11938" s="2"/>
      <c r="B11938" s="2"/>
      <c r="C11938" s="2"/>
      <c r="G11938" s="13"/>
      <c r="I11938" s="13"/>
      <c r="J11938" s="13"/>
      <c r="K11938" s="13"/>
      <c r="M11938" s="13"/>
      <c r="N11938" s="13"/>
    </row>
    <row r="11939" spans="1:14" ht="15.75" customHeight="1">
      <c r="A11939" s="2"/>
      <c r="B11939" s="2"/>
      <c r="C11939" s="2"/>
      <c r="G11939" s="13"/>
      <c r="I11939" s="13"/>
      <c r="J11939" s="13"/>
      <c r="K11939" s="13"/>
      <c r="M11939" s="13"/>
      <c r="N11939" s="13"/>
    </row>
    <row r="11940" spans="1:14" ht="15.75" customHeight="1">
      <c r="A11940" s="2"/>
      <c r="B11940" s="2"/>
      <c r="C11940" s="2"/>
      <c r="G11940" s="13"/>
      <c r="I11940" s="13"/>
      <c r="J11940" s="13"/>
      <c r="K11940" s="13"/>
      <c r="M11940" s="13"/>
      <c r="N11940" s="13"/>
    </row>
    <row r="11941" spans="1:14" ht="15.75" customHeight="1">
      <c r="A11941" s="2"/>
      <c r="B11941" s="2"/>
      <c r="C11941" s="2"/>
      <c r="G11941" s="13"/>
      <c r="I11941" s="13"/>
      <c r="J11941" s="13"/>
      <c r="K11941" s="13"/>
      <c r="M11941" s="13"/>
      <c r="N11941" s="13"/>
    </row>
    <row r="11942" spans="1:14" ht="15.75" customHeight="1">
      <c r="A11942" s="2"/>
      <c r="B11942" s="2"/>
      <c r="C11942" s="2"/>
      <c r="G11942" s="13"/>
      <c r="I11942" s="13"/>
      <c r="J11942" s="13"/>
      <c r="K11942" s="13"/>
      <c r="M11942" s="13"/>
      <c r="N11942" s="13"/>
    </row>
    <row r="11943" spans="1:14" ht="15.75" customHeight="1">
      <c r="A11943" s="2"/>
      <c r="B11943" s="2"/>
      <c r="C11943" s="2"/>
      <c r="G11943" s="13"/>
      <c r="I11943" s="13"/>
      <c r="J11943" s="13"/>
      <c r="K11943" s="13"/>
      <c r="M11943" s="13"/>
      <c r="N11943" s="13"/>
    </row>
    <row r="11944" spans="1:14" ht="15.75" customHeight="1">
      <c r="A11944" s="2"/>
      <c r="B11944" s="2"/>
      <c r="C11944" s="2"/>
      <c r="G11944" s="13"/>
      <c r="I11944" s="13"/>
      <c r="J11944" s="13"/>
      <c r="K11944" s="13"/>
      <c r="M11944" s="13"/>
      <c r="N11944" s="13"/>
    </row>
    <row r="11945" spans="1:14" ht="15.75" customHeight="1">
      <c r="A11945" s="2"/>
      <c r="B11945" s="2"/>
      <c r="C11945" s="2"/>
      <c r="G11945" s="13"/>
      <c r="I11945" s="13"/>
      <c r="J11945" s="13"/>
      <c r="K11945" s="13"/>
      <c r="M11945" s="13"/>
      <c r="N11945" s="13"/>
    </row>
    <row r="11946" spans="1:14" ht="15.75" customHeight="1">
      <c r="A11946" s="2"/>
      <c r="B11946" s="2"/>
      <c r="C11946" s="2"/>
      <c r="G11946" s="13"/>
      <c r="I11946" s="13"/>
      <c r="J11946" s="13"/>
      <c r="K11946" s="13"/>
      <c r="M11946" s="13"/>
      <c r="N11946" s="13"/>
    </row>
    <row r="11947" spans="1:14" ht="15.75" customHeight="1">
      <c r="A11947" s="2"/>
      <c r="B11947" s="2"/>
      <c r="C11947" s="2"/>
      <c r="G11947" s="13"/>
      <c r="I11947" s="13"/>
      <c r="J11947" s="13"/>
      <c r="K11947" s="13"/>
      <c r="M11947" s="13"/>
      <c r="N11947" s="13"/>
    </row>
    <row r="11948" spans="1:14" ht="15.75" customHeight="1">
      <c r="A11948" s="2"/>
      <c r="B11948" s="2"/>
      <c r="C11948" s="2"/>
      <c r="G11948" s="13"/>
      <c r="I11948" s="13"/>
      <c r="J11948" s="13"/>
      <c r="K11948" s="13"/>
      <c r="M11948" s="13"/>
      <c r="N11948" s="13"/>
    </row>
    <row r="11949" spans="1:14" ht="15.75" customHeight="1">
      <c r="A11949" s="2"/>
      <c r="B11949" s="2"/>
      <c r="C11949" s="2"/>
      <c r="G11949" s="13"/>
      <c r="I11949" s="13"/>
      <c r="J11949" s="13"/>
      <c r="K11949" s="13"/>
      <c r="M11949" s="13"/>
      <c r="N11949" s="13"/>
    </row>
    <row r="11950" spans="1:14" ht="15.75" customHeight="1">
      <c r="A11950" s="2"/>
      <c r="B11950" s="2"/>
      <c r="C11950" s="2"/>
      <c r="G11950" s="13"/>
      <c r="I11950" s="13"/>
      <c r="J11950" s="13"/>
      <c r="K11950" s="13"/>
      <c r="M11950" s="13"/>
      <c r="N11950" s="13"/>
    </row>
    <row r="11951" spans="1:14" ht="15.75" customHeight="1">
      <c r="A11951" s="2"/>
      <c r="B11951" s="2"/>
      <c r="C11951" s="2"/>
      <c r="G11951" s="13"/>
      <c r="I11951" s="13"/>
      <c r="J11951" s="13"/>
      <c r="K11951" s="13"/>
      <c r="M11951" s="13"/>
      <c r="N11951" s="13"/>
    </row>
    <row r="11952" spans="1:14" ht="15.75" customHeight="1">
      <c r="A11952" s="2"/>
      <c r="B11952" s="2"/>
      <c r="C11952" s="2"/>
      <c r="G11952" s="13"/>
      <c r="I11952" s="13"/>
      <c r="J11952" s="13"/>
      <c r="K11952" s="13"/>
      <c r="M11952" s="13"/>
      <c r="N11952" s="13"/>
    </row>
    <row r="11953" spans="1:14" ht="15.75" customHeight="1">
      <c r="A11953" s="2"/>
      <c r="B11953" s="2"/>
      <c r="C11953" s="2"/>
      <c r="G11953" s="13"/>
      <c r="I11953" s="13"/>
      <c r="J11953" s="13"/>
      <c r="K11953" s="13"/>
      <c r="M11953" s="13"/>
      <c r="N11953" s="13"/>
    </row>
    <row r="11954" spans="1:14" ht="15.75" customHeight="1">
      <c r="A11954" s="2"/>
      <c r="B11954" s="2"/>
      <c r="C11954" s="2"/>
      <c r="G11954" s="13"/>
      <c r="I11954" s="13"/>
      <c r="J11954" s="13"/>
      <c r="K11954" s="13"/>
      <c r="M11954" s="13"/>
      <c r="N11954" s="13"/>
    </row>
    <row r="11955" spans="1:14" ht="15.75" customHeight="1">
      <c r="A11955" s="2"/>
      <c r="B11955" s="2"/>
      <c r="C11955" s="2"/>
      <c r="G11955" s="13"/>
      <c r="I11955" s="13"/>
      <c r="J11955" s="13"/>
      <c r="K11955" s="13"/>
      <c r="M11955" s="13"/>
      <c r="N11955" s="13"/>
    </row>
    <row r="11956" spans="1:14" ht="15.75" customHeight="1">
      <c r="A11956" s="2"/>
      <c r="B11956" s="2"/>
      <c r="C11956" s="2"/>
      <c r="G11956" s="13"/>
      <c r="I11956" s="13"/>
      <c r="J11956" s="13"/>
      <c r="K11956" s="13"/>
      <c r="M11956" s="13"/>
      <c r="N11956" s="13"/>
    </row>
    <row r="11957" spans="1:14" ht="15.75" customHeight="1">
      <c r="A11957" s="2"/>
      <c r="B11957" s="2"/>
      <c r="C11957" s="2"/>
      <c r="G11957" s="13"/>
      <c r="I11957" s="13"/>
      <c r="J11957" s="13"/>
      <c r="K11957" s="13"/>
      <c r="M11957" s="13"/>
      <c r="N11957" s="13"/>
    </row>
    <row r="11958" spans="1:14" ht="15.75" customHeight="1">
      <c r="A11958" s="2"/>
      <c r="B11958" s="2"/>
      <c r="C11958" s="2"/>
      <c r="G11958" s="13"/>
      <c r="I11958" s="13"/>
      <c r="J11958" s="13"/>
      <c r="K11958" s="13"/>
      <c r="M11958" s="13"/>
      <c r="N11958" s="13"/>
    </row>
    <row r="11959" spans="1:14" ht="15.75" customHeight="1">
      <c r="A11959" s="2"/>
      <c r="B11959" s="2"/>
      <c r="C11959" s="2"/>
      <c r="G11959" s="13"/>
      <c r="I11959" s="13"/>
      <c r="J11959" s="13"/>
      <c r="K11959" s="13"/>
      <c r="M11959" s="13"/>
      <c r="N11959" s="13"/>
    </row>
    <row r="11960" spans="1:14" ht="15.75" customHeight="1">
      <c r="A11960" s="2"/>
      <c r="B11960" s="2"/>
      <c r="C11960" s="2"/>
      <c r="G11960" s="13"/>
      <c r="I11960" s="13"/>
      <c r="J11960" s="13"/>
      <c r="K11960" s="13"/>
      <c r="M11960" s="13"/>
      <c r="N11960" s="13"/>
    </row>
    <row r="11961" spans="1:14" ht="15.75" customHeight="1">
      <c r="A11961" s="2"/>
      <c r="B11961" s="2"/>
      <c r="C11961" s="2"/>
      <c r="G11961" s="13"/>
      <c r="I11961" s="13"/>
      <c r="J11961" s="13"/>
      <c r="K11961" s="13"/>
      <c r="M11961" s="13"/>
      <c r="N11961" s="13"/>
    </row>
    <row r="11962" spans="1:14" ht="15.75" customHeight="1">
      <c r="A11962" s="2"/>
      <c r="B11962" s="2"/>
      <c r="C11962" s="2"/>
      <c r="G11962" s="13"/>
      <c r="I11962" s="13"/>
      <c r="J11962" s="13"/>
      <c r="K11962" s="13"/>
      <c r="M11962" s="13"/>
      <c r="N11962" s="13"/>
    </row>
    <row r="11963" spans="1:14" ht="15.75" customHeight="1">
      <c r="A11963" s="2"/>
      <c r="B11963" s="2"/>
      <c r="C11963" s="2"/>
      <c r="G11963" s="13"/>
      <c r="I11963" s="13"/>
      <c r="J11963" s="13"/>
      <c r="K11963" s="13"/>
      <c r="M11963" s="13"/>
      <c r="N11963" s="13"/>
    </row>
    <row r="11964" spans="1:14" ht="15.75" customHeight="1">
      <c r="A11964" s="2"/>
      <c r="B11964" s="2"/>
      <c r="C11964" s="2"/>
      <c r="G11964" s="13"/>
      <c r="I11964" s="13"/>
      <c r="J11964" s="13"/>
      <c r="K11964" s="13"/>
      <c r="M11964" s="13"/>
      <c r="N11964" s="13"/>
    </row>
    <row r="11965" spans="1:14" ht="15.75" customHeight="1">
      <c r="A11965" s="2"/>
      <c r="B11965" s="2"/>
      <c r="C11965" s="2"/>
      <c r="G11965" s="13"/>
      <c r="I11965" s="13"/>
      <c r="J11965" s="13"/>
      <c r="K11965" s="13"/>
      <c r="M11965" s="13"/>
      <c r="N11965" s="13"/>
    </row>
    <row r="11966" spans="1:14" ht="15.75" customHeight="1">
      <c r="A11966" s="2"/>
      <c r="B11966" s="2"/>
      <c r="C11966" s="2"/>
      <c r="G11966" s="13"/>
      <c r="I11966" s="13"/>
      <c r="J11966" s="13"/>
      <c r="K11966" s="13"/>
      <c r="M11966" s="13"/>
      <c r="N11966" s="13"/>
    </row>
    <row r="11967" spans="1:14" ht="15.75" customHeight="1">
      <c r="A11967" s="2"/>
      <c r="B11967" s="2"/>
      <c r="C11967" s="2"/>
      <c r="G11967" s="13"/>
      <c r="I11967" s="13"/>
      <c r="J11967" s="13"/>
      <c r="K11967" s="13"/>
      <c r="M11967" s="13"/>
      <c r="N11967" s="13"/>
    </row>
    <row r="11968" spans="1:14" ht="15.75" customHeight="1">
      <c r="A11968" s="2"/>
      <c r="B11968" s="2"/>
      <c r="C11968" s="2"/>
      <c r="G11968" s="13"/>
      <c r="I11968" s="13"/>
      <c r="J11968" s="13"/>
      <c r="K11968" s="13"/>
      <c r="M11968" s="13"/>
      <c r="N11968" s="13"/>
    </row>
    <row r="11969" spans="1:14" ht="15.75" customHeight="1">
      <c r="A11969" s="2"/>
      <c r="B11969" s="2"/>
      <c r="C11969" s="2"/>
      <c r="G11969" s="13"/>
      <c r="I11969" s="13"/>
      <c r="J11969" s="13"/>
      <c r="K11969" s="13"/>
      <c r="M11969" s="13"/>
      <c r="N11969" s="13"/>
    </row>
    <row r="11970" spans="1:14" ht="15.75" customHeight="1">
      <c r="A11970" s="2"/>
      <c r="B11970" s="2"/>
      <c r="C11970" s="2"/>
      <c r="G11970" s="13"/>
      <c r="I11970" s="13"/>
      <c r="J11970" s="13"/>
      <c r="K11970" s="13"/>
      <c r="M11970" s="13"/>
      <c r="N11970" s="13"/>
    </row>
    <row r="11971" spans="1:14" ht="15.75" customHeight="1">
      <c r="A11971" s="2"/>
      <c r="B11971" s="2"/>
      <c r="C11971" s="2"/>
      <c r="G11971" s="13"/>
      <c r="I11971" s="13"/>
      <c r="J11971" s="13"/>
      <c r="K11971" s="13"/>
      <c r="M11971" s="13"/>
      <c r="N11971" s="13"/>
    </row>
    <row r="11972" spans="1:14" ht="15.75" customHeight="1">
      <c r="A11972" s="2"/>
      <c r="B11972" s="2"/>
      <c r="C11972" s="2"/>
      <c r="G11972" s="13"/>
      <c r="I11972" s="13"/>
      <c r="J11972" s="13"/>
      <c r="K11972" s="13"/>
      <c r="M11972" s="13"/>
      <c r="N11972" s="13"/>
    </row>
    <row r="11973" spans="1:14" ht="15.75" customHeight="1">
      <c r="A11973" s="2"/>
      <c r="B11973" s="2"/>
      <c r="C11973" s="2"/>
      <c r="G11973" s="13"/>
      <c r="I11973" s="13"/>
      <c r="J11973" s="13"/>
      <c r="K11973" s="13"/>
      <c r="M11973" s="13"/>
      <c r="N11973" s="13"/>
    </row>
    <row r="11974" spans="1:14" ht="15.75" customHeight="1">
      <c r="A11974" s="2"/>
      <c r="B11974" s="2"/>
      <c r="C11974" s="2"/>
      <c r="G11974" s="13"/>
      <c r="I11974" s="13"/>
      <c r="J11974" s="13"/>
      <c r="K11974" s="13"/>
      <c r="M11974" s="13"/>
      <c r="N11974" s="13"/>
    </row>
    <row r="11975" spans="1:14" ht="15.75" customHeight="1">
      <c r="A11975" s="2"/>
      <c r="B11975" s="2"/>
      <c r="C11975" s="2"/>
      <c r="G11975" s="13"/>
      <c r="I11975" s="13"/>
      <c r="J11975" s="13"/>
      <c r="K11975" s="13"/>
      <c r="M11975" s="13"/>
      <c r="N11975" s="13"/>
    </row>
    <row r="11976" spans="1:14" ht="15.75" customHeight="1">
      <c r="A11976" s="2"/>
      <c r="B11976" s="2"/>
      <c r="C11976" s="2"/>
      <c r="G11976" s="13"/>
      <c r="I11976" s="13"/>
      <c r="J11976" s="13"/>
      <c r="K11976" s="13"/>
      <c r="M11976" s="13"/>
      <c r="N11976" s="13"/>
    </row>
    <row r="11977" spans="1:14" ht="15.75" customHeight="1">
      <c r="A11977" s="2"/>
      <c r="B11977" s="2"/>
      <c r="C11977" s="2"/>
      <c r="G11977" s="13"/>
      <c r="I11977" s="13"/>
      <c r="J11977" s="13"/>
      <c r="K11977" s="13"/>
      <c r="M11977" s="13"/>
      <c r="N11977" s="13"/>
    </row>
    <row r="11978" spans="1:14" ht="15.75" customHeight="1">
      <c r="A11978" s="2"/>
      <c r="B11978" s="2"/>
      <c r="C11978" s="2"/>
      <c r="G11978" s="13"/>
      <c r="I11978" s="13"/>
      <c r="J11978" s="13"/>
      <c r="K11978" s="13"/>
      <c r="M11978" s="13"/>
      <c r="N11978" s="13"/>
    </row>
    <row r="11979" spans="1:14" ht="15.75" customHeight="1">
      <c r="A11979" s="2"/>
      <c r="B11979" s="2"/>
      <c r="C11979" s="2"/>
      <c r="G11979" s="13"/>
      <c r="I11979" s="13"/>
      <c r="J11979" s="13"/>
      <c r="K11979" s="13"/>
      <c r="M11979" s="13"/>
      <c r="N11979" s="13"/>
    </row>
    <row r="11980" spans="1:14" ht="15.75" customHeight="1">
      <c r="A11980" s="2"/>
      <c r="B11980" s="2"/>
      <c r="C11980" s="2"/>
      <c r="G11980" s="13"/>
      <c r="I11980" s="13"/>
      <c r="J11980" s="13"/>
      <c r="K11980" s="13"/>
      <c r="M11980" s="13"/>
      <c r="N11980" s="13"/>
    </row>
    <row r="11981" spans="1:14" ht="15.75" customHeight="1">
      <c r="A11981" s="2"/>
      <c r="B11981" s="2"/>
      <c r="C11981" s="2"/>
      <c r="G11981" s="13"/>
      <c r="I11981" s="13"/>
      <c r="J11981" s="13"/>
      <c r="K11981" s="13"/>
      <c r="M11981" s="13"/>
      <c r="N11981" s="13"/>
    </row>
    <row r="11982" spans="1:14" ht="15.75" customHeight="1">
      <c r="A11982" s="2"/>
      <c r="B11982" s="2"/>
      <c r="C11982" s="2"/>
      <c r="G11982" s="13"/>
      <c r="I11982" s="13"/>
      <c r="J11982" s="13"/>
      <c r="K11982" s="13"/>
      <c r="M11982" s="13"/>
      <c r="N11982" s="13"/>
    </row>
    <row r="11983" spans="1:14" ht="15.75" customHeight="1">
      <c r="A11983" s="2"/>
      <c r="B11983" s="2"/>
      <c r="C11983" s="2"/>
      <c r="G11983" s="13"/>
      <c r="I11983" s="13"/>
      <c r="J11983" s="13"/>
      <c r="K11983" s="13"/>
      <c r="M11983" s="13"/>
      <c r="N11983" s="13"/>
    </row>
    <row r="11984" spans="1:14" ht="15.75" customHeight="1">
      <c r="A11984" s="2"/>
      <c r="B11984" s="2"/>
      <c r="C11984" s="2"/>
      <c r="G11984" s="13"/>
      <c r="I11984" s="13"/>
      <c r="J11984" s="13"/>
      <c r="K11984" s="13"/>
      <c r="M11984" s="13"/>
      <c r="N11984" s="13"/>
    </row>
    <row r="11985" spans="1:14" ht="15.75" customHeight="1">
      <c r="A11985" s="2"/>
      <c r="B11985" s="2"/>
      <c r="C11985" s="2"/>
      <c r="G11985" s="13"/>
      <c r="I11985" s="13"/>
      <c r="J11985" s="13"/>
      <c r="K11985" s="13"/>
      <c r="M11985" s="13"/>
      <c r="N11985" s="13"/>
    </row>
    <row r="11986" spans="1:14" ht="15.75" customHeight="1">
      <c r="A11986" s="2"/>
      <c r="B11986" s="2"/>
      <c r="C11986" s="2"/>
      <c r="G11986" s="13"/>
      <c r="I11986" s="13"/>
      <c r="J11986" s="13"/>
      <c r="K11986" s="13"/>
      <c r="M11986" s="13"/>
      <c r="N11986" s="13"/>
    </row>
    <row r="11987" spans="1:14" ht="15.75" customHeight="1">
      <c r="A11987" s="2"/>
      <c r="B11987" s="2"/>
      <c r="C11987" s="2"/>
      <c r="G11987" s="13"/>
      <c r="I11987" s="13"/>
      <c r="J11987" s="13"/>
      <c r="K11987" s="13"/>
      <c r="M11987" s="13"/>
      <c r="N11987" s="13"/>
    </row>
    <row r="11988" spans="1:14" ht="15.75" customHeight="1">
      <c r="A11988" s="2"/>
      <c r="B11988" s="2"/>
      <c r="C11988" s="2"/>
      <c r="G11988" s="13"/>
      <c r="I11988" s="13"/>
      <c r="J11988" s="13"/>
      <c r="K11988" s="13"/>
      <c r="M11988" s="13"/>
      <c r="N11988" s="13"/>
    </row>
    <row r="11989" spans="1:14" ht="15.75" customHeight="1">
      <c r="A11989" s="2"/>
      <c r="B11989" s="2"/>
      <c r="C11989" s="2"/>
      <c r="G11989" s="13"/>
      <c r="I11989" s="13"/>
      <c r="J11989" s="13"/>
      <c r="K11989" s="13"/>
      <c r="M11989" s="13"/>
      <c r="N11989" s="13"/>
    </row>
    <row r="11990" spans="1:14" ht="15.75" customHeight="1">
      <c r="A11990" s="2"/>
      <c r="B11990" s="2"/>
      <c r="C11990" s="2"/>
      <c r="G11990" s="13"/>
      <c r="I11990" s="13"/>
      <c r="J11990" s="13"/>
      <c r="K11990" s="13"/>
      <c r="M11990" s="13"/>
      <c r="N11990" s="13"/>
    </row>
    <row r="11991" spans="1:14" ht="15.75" customHeight="1">
      <c r="A11991" s="2"/>
      <c r="B11991" s="2"/>
      <c r="C11991" s="2"/>
      <c r="G11991" s="13"/>
      <c r="I11991" s="13"/>
      <c r="J11991" s="13"/>
      <c r="K11991" s="13"/>
      <c r="M11991" s="13"/>
      <c r="N11991" s="13"/>
    </row>
    <row r="11992" spans="1:14" ht="15.75" customHeight="1">
      <c r="A11992" s="2"/>
      <c r="B11992" s="2"/>
      <c r="C11992" s="2"/>
      <c r="G11992" s="13"/>
      <c r="I11992" s="13"/>
      <c r="J11992" s="13"/>
      <c r="K11992" s="13"/>
      <c r="M11992" s="13"/>
      <c r="N11992" s="13"/>
    </row>
    <row r="11993" spans="1:14" ht="15.75" customHeight="1">
      <c r="A11993" s="2"/>
      <c r="B11993" s="2"/>
      <c r="C11993" s="2"/>
      <c r="G11993" s="13"/>
      <c r="I11993" s="13"/>
      <c r="J11993" s="13"/>
      <c r="K11993" s="13"/>
      <c r="M11993" s="13"/>
      <c r="N11993" s="13"/>
    </row>
    <row r="11994" spans="1:14" ht="15.75" customHeight="1">
      <c r="A11994" s="2"/>
      <c r="B11994" s="2"/>
      <c r="C11994" s="2"/>
      <c r="G11994" s="13"/>
      <c r="I11994" s="13"/>
      <c r="J11994" s="13"/>
      <c r="K11994" s="13"/>
      <c r="M11994" s="13"/>
      <c r="N11994" s="13"/>
    </row>
    <row r="11995" spans="1:14" ht="15.75" customHeight="1">
      <c r="A11995" s="2"/>
      <c r="B11995" s="2"/>
      <c r="C11995" s="2"/>
      <c r="G11995" s="13"/>
      <c r="I11995" s="13"/>
      <c r="J11995" s="13"/>
      <c r="K11995" s="13"/>
      <c r="M11995" s="13"/>
      <c r="N11995" s="13"/>
    </row>
    <row r="11996" spans="1:14" ht="15.75" customHeight="1">
      <c r="A11996" s="2"/>
      <c r="B11996" s="2"/>
      <c r="C11996" s="2"/>
      <c r="G11996" s="13"/>
      <c r="I11996" s="13"/>
      <c r="J11996" s="13"/>
      <c r="K11996" s="13"/>
      <c r="M11996" s="13"/>
      <c r="N11996" s="13"/>
    </row>
    <row r="11997" spans="1:14" ht="15.75" customHeight="1">
      <c r="A11997" s="2"/>
      <c r="B11997" s="2"/>
      <c r="C11997" s="2"/>
      <c r="G11997" s="13"/>
      <c r="I11997" s="13"/>
      <c r="J11997" s="13"/>
      <c r="K11997" s="13"/>
      <c r="M11997" s="13"/>
      <c r="N11997" s="13"/>
    </row>
    <row r="11998" spans="1:14" ht="15.75" customHeight="1">
      <c r="A11998" s="2"/>
      <c r="B11998" s="2"/>
      <c r="C11998" s="2"/>
      <c r="G11998" s="13"/>
      <c r="I11998" s="13"/>
      <c r="J11998" s="13"/>
      <c r="K11998" s="13"/>
      <c r="M11998" s="13"/>
      <c r="N11998" s="13"/>
    </row>
    <row r="11999" spans="1:14" ht="15.75" customHeight="1">
      <c r="A11999" s="2"/>
      <c r="B11999" s="2"/>
      <c r="C11999" s="2"/>
      <c r="G11999" s="13"/>
      <c r="I11999" s="13"/>
      <c r="J11999" s="13"/>
      <c r="K11999" s="13"/>
      <c r="M11999" s="13"/>
      <c r="N11999" s="13"/>
    </row>
    <row r="12000" spans="1:14" ht="15.75" customHeight="1">
      <c r="A12000" s="2"/>
      <c r="B12000" s="2"/>
      <c r="C12000" s="2"/>
      <c r="G12000" s="13"/>
      <c r="I12000" s="13"/>
      <c r="J12000" s="13"/>
      <c r="K12000" s="13"/>
      <c r="M12000" s="13"/>
      <c r="N12000" s="13"/>
    </row>
    <row r="12001" spans="1:14" ht="15.75" customHeight="1">
      <c r="A12001" s="2"/>
      <c r="B12001" s="2"/>
      <c r="C12001" s="2"/>
      <c r="G12001" s="13"/>
      <c r="I12001" s="13"/>
      <c r="J12001" s="13"/>
      <c r="K12001" s="13"/>
      <c r="M12001" s="13"/>
      <c r="N12001" s="13"/>
    </row>
    <row r="12002" spans="1:14" ht="15.75" customHeight="1">
      <c r="A12002" s="2"/>
      <c r="B12002" s="2"/>
      <c r="C12002" s="2"/>
      <c r="G12002" s="13"/>
      <c r="I12002" s="13"/>
      <c r="J12002" s="13"/>
      <c r="K12002" s="13"/>
      <c r="M12002" s="13"/>
      <c r="N12002" s="13"/>
    </row>
    <row r="12003" spans="1:14" ht="15.75" customHeight="1">
      <c r="A12003" s="2"/>
      <c r="B12003" s="2"/>
      <c r="C12003" s="2"/>
      <c r="G12003" s="13"/>
      <c r="I12003" s="13"/>
      <c r="J12003" s="13"/>
      <c r="K12003" s="13"/>
      <c r="M12003" s="13"/>
      <c r="N12003" s="13"/>
    </row>
    <row r="12004" spans="1:14" ht="15.75" customHeight="1">
      <c r="A12004" s="2"/>
      <c r="B12004" s="2"/>
      <c r="C12004" s="2"/>
      <c r="G12004" s="13"/>
      <c r="I12004" s="13"/>
      <c r="J12004" s="13"/>
      <c r="K12004" s="13"/>
      <c r="M12004" s="13"/>
      <c r="N12004" s="13"/>
    </row>
    <row r="12005" spans="1:14" ht="15.75" customHeight="1">
      <c r="A12005" s="2"/>
      <c r="B12005" s="2"/>
      <c r="C12005" s="2"/>
      <c r="G12005" s="13"/>
      <c r="I12005" s="13"/>
      <c r="J12005" s="13"/>
      <c r="K12005" s="13"/>
      <c r="M12005" s="13"/>
      <c r="N12005" s="13"/>
    </row>
    <row r="12006" spans="1:14" ht="15.75" customHeight="1">
      <c r="A12006" s="2"/>
      <c r="B12006" s="2"/>
      <c r="C12006" s="2"/>
      <c r="G12006" s="13"/>
      <c r="I12006" s="13"/>
      <c r="J12006" s="13"/>
      <c r="K12006" s="13"/>
      <c r="M12006" s="13"/>
      <c r="N12006" s="13"/>
    </row>
    <row r="12007" spans="1:14" ht="15.75" customHeight="1">
      <c r="A12007" s="2"/>
      <c r="B12007" s="2"/>
      <c r="C12007" s="2"/>
      <c r="G12007" s="13"/>
      <c r="I12007" s="13"/>
      <c r="J12007" s="13"/>
      <c r="K12007" s="13"/>
      <c r="M12007" s="13"/>
      <c r="N12007" s="13"/>
    </row>
    <row r="12008" spans="1:14" ht="15.75" customHeight="1">
      <c r="A12008" s="2"/>
      <c r="B12008" s="2"/>
      <c r="C12008" s="2"/>
      <c r="G12008" s="13"/>
      <c r="I12008" s="13"/>
      <c r="J12008" s="13"/>
      <c r="K12008" s="13"/>
      <c r="M12008" s="13"/>
      <c r="N12008" s="13"/>
    </row>
    <row r="12009" spans="1:14" ht="15.75" customHeight="1">
      <c r="A12009" s="2"/>
      <c r="B12009" s="2"/>
      <c r="C12009" s="2"/>
      <c r="G12009" s="13"/>
      <c r="I12009" s="13"/>
      <c r="J12009" s="13"/>
      <c r="K12009" s="13"/>
      <c r="M12009" s="13"/>
      <c r="N12009" s="13"/>
    </row>
    <row r="12010" spans="1:14" ht="15.75" customHeight="1">
      <c r="A12010" s="2"/>
      <c r="B12010" s="2"/>
      <c r="C12010" s="2"/>
      <c r="G12010" s="13"/>
      <c r="I12010" s="13"/>
      <c r="J12010" s="13"/>
      <c r="K12010" s="13"/>
      <c r="M12010" s="13"/>
      <c r="N12010" s="13"/>
    </row>
    <row r="12011" spans="1:14" ht="15.75" customHeight="1">
      <c r="A12011" s="2"/>
      <c r="B12011" s="2"/>
      <c r="C12011" s="2"/>
      <c r="G12011" s="13"/>
      <c r="I12011" s="13"/>
      <c r="J12011" s="13"/>
      <c r="K12011" s="13"/>
      <c r="M12011" s="13"/>
      <c r="N12011" s="13"/>
    </row>
    <row r="12012" spans="1:14" ht="15.75" customHeight="1">
      <c r="A12012" s="2"/>
      <c r="B12012" s="2"/>
      <c r="C12012" s="2"/>
      <c r="G12012" s="13"/>
      <c r="I12012" s="13"/>
      <c r="J12012" s="13"/>
      <c r="K12012" s="13"/>
      <c r="M12012" s="13"/>
      <c r="N12012" s="13"/>
    </row>
    <row r="12013" spans="1:14" ht="15.75" customHeight="1">
      <c r="A12013" s="2"/>
      <c r="B12013" s="2"/>
      <c r="C12013" s="2"/>
      <c r="G12013" s="13"/>
      <c r="I12013" s="13"/>
      <c r="J12013" s="13"/>
      <c r="K12013" s="13"/>
      <c r="M12013" s="13"/>
      <c r="N12013" s="13"/>
    </row>
    <row r="12014" spans="1:14" ht="15.75" customHeight="1">
      <c r="A12014" s="2"/>
      <c r="B12014" s="2"/>
      <c r="C12014" s="2"/>
      <c r="G12014" s="13"/>
      <c r="I12014" s="13"/>
      <c r="J12014" s="13"/>
      <c r="K12014" s="13"/>
      <c r="M12014" s="13"/>
      <c r="N12014" s="13"/>
    </row>
    <row r="12015" spans="1:14" ht="15.75" customHeight="1">
      <c r="A12015" s="2"/>
      <c r="B12015" s="2"/>
      <c r="C12015" s="2"/>
      <c r="G12015" s="13"/>
      <c r="I12015" s="13"/>
      <c r="J12015" s="13"/>
      <c r="K12015" s="13"/>
      <c r="M12015" s="13"/>
      <c r="N12015" s="13"/>
    </row>
    <row r="12016" spans="1:14" ht="15.75" customHeight="1">
      <c r="A12016" s="2"/>
      <c r="B12016" s="2"/>
      <c r="C12016" s="2"/>
      <c r="G12016" s="13"/>
      <c r="I12016" s="13"/>
      <c r="J12016" s="13"/>
      <c r="K12016" s="13"/>
      <c r="M12016" s="13"/>
      <c r="N12016" s="13"/>
    </row>
    <row r="12017" spans="1:14" ht="15.75" customHeight="1">
      <c r="A12017" s="2"/>
      <c r="B12017" s="2"/>
      <c r="C12017" s="2"/>
      <c r="G12017" s="13"/>
      <c r="I12017" s="13"/>
      <c r="J12017" s="13"/>
      <c r="K12017" s="13"/>
      <c r="M12017" s="13"/>
      <c r="N12017" s="13"/>
    </row>
    <row r="12018" spans="1:14" ht="15.75" customHeight="1">
      <c r="A12018" s="2"/>
      <c r="B12018" s="2"/>
      <c r="C12018" s="2"/>
      <c r="G12018" s="13"/>
      <c r="I12018" s="13"/>
      <c r="J12018" s="13"/>
      <c r="K12018" s="13"/>
      <c r="M12018" s="13"/>
      <c r="N12018" s="13"/>
    </row>
    <row r="12019" spans="1:14" ht="15.75" customHeight="1">
      <c r="A12019" s="2"/>
      <c r="B12019" s="2"/>
      <c r="C12019" s="2"/>
      <c r="G12019" s="13"/>
      <c r="I12019" s="13"/>
      <c r="J12019" s="13"/>
      <c r="K12019" s="13"/>
      <c r="M12019" s="13"/>
      <c r="N12019" s="13"/>
    </row>
    <row r="12020" spans="1:14" ht="15.75" customHeight="1">
      <c r="A12020" s="2"/>
      <c r="B12020" s="2"/>
      <c r="C12020" s="2"/>
      <c r="G12020" s="13"/>
      <c r="I12020" s="13"/>
      <c r="J12020" s="13"/>
      <c r="K12020" s="13"/>
      <c r="M12020" s="13"/>
      <c r="N12020" s="13"/>
    </row>
    <row r="12021" spans="1:14" ht="15.75" customHeight="1">
      <c r="A12021" s="2"/>
      <c r="B12021" s="2"/>
      <c r="C12021" s="2"/>
      <c r="G12021" s="13"/>
      <c r="I12021" s="13"/>
      <c r="J12021" s="13"/>
      <c r="K12021" s="13"/>
      <c r="M12021" s="13"/>
      <c r="N12021" s="13"/>
    </row>
    <row r="12022" spans="1:14" ht="15.75" customHeight="1">
      <c r="A12022" s="2"/>
      <c r="B12022" s="2"/>
      <c r="C12022" s="2"/>
      <c r="G12022" s="13"/>
      <c r="I12022" s="13"/>
      <c r="J12022" s="13"/>
      <c r="K12022" s="13"/>
      <c r="M12022" s="13"/>
      <c r="N12022" s="13"/>
    </row>
    <row r="12023" spans="1:14" ht="15.75" customHeight="1">
      <c r="A12023" s="2"/>
      <c r="B12023" s="2"/>
      <c r="C12023" s="2"/>
      <c r="G12023" s="13"/>
      <c r="I12023" s="13"/>
      <c r="J12023" s="13"/>
      <c r="K12023" s="13"/>
      <c r="M12023" s="13"/>
      <c r="N12023" s="13"/>
    </row>
    <row r="12024" spans="1:14" ht="15.75" customHeight="1">
      <c r="A12024" s="2"/>
      <c r="B12024" s="2"/>
      <c r="C12024" s="2"/>
      <c r="G12024" s="13"/>
      <c r="I12024" s="13"/>
      <c r="J12024" s="13"/>
      <c r="K12024" s="13"/>
      <c r="M12024" s="13"/>
      <c r="N12024" s="13"/>
    </row>
    <row r="12025" spans="1:14" ht="15.75" customHeight="1">
      <c r="A12025" s="2"/>
      <c r="B12025" s="2"/>
      <c r="C12025" s="2"/>
      <c r="G12025" s="13"/>
      <c r="I12025" s="13"/>
      <c r="J12025" s="13"/>
      <c r="K12025" s="13"/>
      <c r="M12025" s="13"/>
      <c r="N12025" s="13"/>
    </row>
    <row r="12026" spans="1:14" ht="15.75" customHeight="1">
      <c r="A12026" s="2"/>
      <c r="B12026" s="2"/>
      <c r="C12026" s="2"/>
      <c r="G12026" s="13"/>
      <c r="I12026" s="13"/>
      <c r="J12026" s="13"/>
      <c r="K12026" s="13"/>
      <c r="M12026" s="13"/>
      <c r="N12026" s="13"/>
    </row>
    <row r="12027" spans="1:14" ht="15.75" customHeight="1">
      <c r="A12027" s="2"/>
      <c r="B12027" s="2"/>
      <c r="C12027" s="2"/>
      <c r="G12027" s="13"/>
      <c r="I12027" s="13"/>
      <c r="J12027" s="13"/>
      <c r="K12027" s="13"/>
      <c r="M12027" s="13"/>
      <c r="N12027" s="13"/>
    </row>
    <row r="12028" spans="1:14" ht="15.75" customHeight="1">
      <c r="A12028" s="2"/>
      <c r="B12028" s="2"/>
      <c r="C12028" s="2"/>
      <c r="G12028" s="13"/>
      <c r="I12028" s="13"/>
      <c r="J12028" s="13"/>
      <c r="K12028" s="13"/>
      <c r="M12028" s="13"/>
      <c r="N12028" s="13"/>
    </row>
    <row r="12029" spans="1:14" ht="15.75" customHeight="1">
      <c r="A12029" s="2"/>
      <c r="B12029" s="2"/>
      <c r="C12029" s="2"/>
      <c r="G12029" s="13"/>
      <c r="I12029" s="13"/>
      <c r="J12029" s="13"/>
      <c r="K12029" s="13"/>
      <c r="M12029" s="13"/>
      <c r="N12029" s="13"/>
    </row>
    <row r="12030" spans="1:14" ht="15.75" customHeight="1">
      <c r="A12030" s="2"/>
      <c r="B12030" s="2"/>
      <c r="C12030" s="2"/>
      <c r="G12030" s="13"/>
      <c r="I12030" s="13"/>
      <c r="J12030" s="13"/>
      <c r="K12030" s="13"/>
      <c r="M12030" s="13"/>
      <c r="N12030" s="13"/>
    </row>
    <row r="12031" spans="1:14" ht="15.75" customHeight="1">
      <c r="A12031" s="2"/>
      <c r="B12031" s="2"/>
      <c r="C12031" s="2"/>
      <c r="G12031" s="13"/>
      <c r="I12031" s="13"/>
      <c r="J12031" s="13"/>
      <c r="K12031" s="13"/>
      <c r="M12031" s="13"/>
      <c r="N12031" s="13"/>
    </row>
    <row r="12032" spans="1:14" ht="15.75" customHeight="1">
      <c r="A12032" s="2"/>
      <c r="B12032" s="2"/>
      <c r="C12032" s="2"/>
      <c r="G12032" s="13"/>
      <c r="I12032" s="13"/>
      <c r="J12032" s="13"/>
      <c r="K12032" s="13"/>
      <c r="M12032" s="13"/>
      <c r="N12032" s="13"/>
    </row>
    <row r="12033" spans="1:14" ht="15.75" customHeight="1">
      <c r="A12033" s="2"/>
      <c r="B12033" s="2"/>
      <c r="C12033" s="2"/>
      <c r="G12033" s="13"/>
      <c r="I12033" s="13"/>
      <c r="J12033" s="13"/>
      <c r="K12033" s="13"/>
      <c r="M12033" s="13"/>
      <c r="N12033" s="13"/>
    </row>
    <row r="12034" spans="1:14" ht="15.75" customHeight="1">
      <c r="A12034" s="2"/>
      <c r="B12034" s="2"/>
      <c r="C12034" s="2"/>
      <c r="G12034" s="13"/>
      <c r="I12034" s="13"/>
      <c r="J12034" s="13"/>
      <c r="K12034" s="13"/>
      <c r="M12034" s="13"/>
      <c r="N12034" s="13"/>
    </row>
    <row r="12035" spans="1:14" ht="15.75" customHeight="1">
      <c r="A12035" s="2"/>
      <c r="B12035" s="2"/>
      <c r="C12035" s="2"/>
      <c r="G12035" s="13"/>
      <c r="I12035" s="13"/>
      <c r="J12035" s="13"/>
      <c r="K12035" s="13"/>
      <c r="M12035" s="13"/>
      <c r="N12035" s="13"/>
    </row>
    <row r="12036" spans="1:14" ht="15.75" customHeight="1">
      <c r="A12036" s="2"/>
      <c r="B12036" s="2"/>
      <c r="C12036" s="2"/>
      <c r="G12036" s="13"/>
      <c r="I12036" s="13"/>
      <c r="J12036" s="13"/>
      <c r="K12036" s="13"/>
      <c r="M12036" s="13"/>
      <c r="N12036" s="13"/>
    </row>
    <row r="12037" spans="1:14" ht="15.75" customHeight="1">
      <c r="A12037" s="2"/>
      <c r="B12037" s="2"/>
      <c r="C12037" s="2"/>
      <c r="G12037" s="13"/>
      <c r="I12037" s="13"/>
      <c r="J12037" s="13"/>
      <c r="K12037" s="13"/>
      <c r="M12037" s="13"/>
      <c r="N12037" s="13"/>
    </row>
    <row r="12038" spans="1:14" ht="15.75" customHeight="1">
      <c r="A12038" s="2"/>
      <c r="B12038" s="2"/>
      <c r="C12038" s="2"/>
      <c r="G12038" s="13"/>
      <c r="I12038" s="13"/>
      <c r="J12038" s="13"/>
      <c r="K12038" s="13"/>
      <c r="M12038" s="13"/>
      <c r="N12038" s="13"/>
    </row>
    <row r="12039" spans="1:14" ht="15.75" customHeight="1">
      <c r="A12039" s="2"/>
      <c r="B12039" s="2"/>
      <c r="C12039" s="2"/>
      <c r="G12039" s="13"/>
      <c r="I12039" s="13"/>
      <c r="J12039" s="13"/>
      <c r="K12039" s="13"/>
      <c r="M12039" s="13"/>
      <c r="N12039" s="13"/>
    </row>
    <row r="12040" spans="1:14" ht="15.75" customHeight="1">
      <c r="A12040" s="2"/>
      <c r="B12040" s="2"/>
      <c r="C12040" s="2"/>
      <c r="G12040" s="13"/>
      <c r="I12040" s="13"/>
      <c r="J12040" s="13"/>
      <c r="K12040" s="13"/>
      <c r="M12040" s="13"/>
      <c r="N12040" s="13"/>
    </row>
    <row r="12041" spans="1:14" ht="15.75" customHeight="1">
      <c r="A12041" s="2"/>
      <c r="B12041" s="2"/>
      <c r="C12041" s="2"/>
      <c r="G12041" s="13"/>
      <c r="I12041" s="13"/>
      <c r="J12041" s="13"/>
      <c r="K12041" s="13"/>
      <c r="M12041" s="13"/>
      <c r="N12041" s="13"/>
    </row>
    <row r="12042" spans="1:14" ht="15.75" customHeight="1">
      <c r="A12042" s="2"/>
      <c r="B12042" s="2"/>
      <c r="C12042" s="2"/>
      <c r="G12042" s="13"/>
      <c r="I12042" s="13"/>
      <c r="J12042" s="13"/>
      <c r="K12042" s="13"/>
      <c r="M12042" s="13"/>
      <c r="N12042" s="13"/>
    </row>
    <row r="12043" spans="1:14" ht="15.75" customHeight="1">
      <c r="A12043" s="2"/>
      <c r="B12043" s="2"/>
      <c r="C12043" s="2"/>
      <c r="G12043" s="13"/>
      <c r="I12043" s="13"/>
      <c r="J12043" s="13"/>
      <c r="K12043" s="13"/>
      <c r="M12043" s="13"/>
      <c r="N12043" s="13"/>
    </row>
    <row r="12044" spans="1:14" ht="15.75" customHeight="1">
      <c r="A12044" s="2"/>
      <c r="B12044" s="2"/>
      <c r="C12044" s="2"/>
      <c r="G12044" s="13"/>
      <c r="I12044" s="13"/>
      <c r="J12044" s="13"/>
      <c r="K12044" s="13"/>
      <c r="M12044" s="13"/>
      <c r="N12044" s="13"/>
    </row>
    <row r="12045" spans="1:14" ht="15.75" customHeight="1">
      <c r="A12045" s="2"/>
      <c r="B12045" s="2"/>
      <c r="C12045" s="2"/>
      <c r="G12045" s="13"/>
      <c r="I12045" s="13"/>
      <c r="J12045" s="13"/>
      <c r="K12045" s="13"/>
      <c r="M12045" s="13"/>
      <c r="N12045" s="13"/>
    </row>
    <row r="12046" spans="1:14" ht="15.75" customHeight="1">
      <c r="A12046" s="2"/>
      <c r="B12046" s="2"/>
      <c r="C12046" s="2"/>
      <c r="G12046" s="13"/>
      <c r="I12046" s="13"/>
      <c r="J12046" s="13"/>
      <c r="K12046" s="13"/>
      <c r="M12046" s="13"/>
      <c r="N12046" s="13"/>
    </row>
    <row r="12047" spans="1:14" ht="15.75" customHeight="1">
      <c r="A12047" s="2"/>
      <c r="B12047" s="2"/>
      <c r="C12047" s="2"/>
      <c r="G12047" s="13"/>
      <c r="I12047" s="13"/>
      <c r="J12047" s="13"/>
      <c r="K12047" s="13"/>
      <c r="M12047" s="13"/>
      <c r="N12047" s="13"/>
    </row>
    <row r="12048" spans="1:14" ht="15.75" customHeight="1">
      <c r="A12048" s="2"/>
      <c r="B12048" s="2"/>
      <c r="C12048" s="2"/>
      <c r="G12048" s="13"/>
      <c r="I12048" s="13"/>
      <c r="J12048" s="13"/>
      <c r="K12048" s="13"/>
      <c r="M12048" s="13"/>
      <c r="N12048" s="13"/>
    </row>
    <row r="12049" spans="1:14" ht="15.75" customHeight="1">
      <c r="A12049" s="2"/>
      <c r="B12049" s="2"/>
      <c r="C12049" s="2"/>
      <c r="G12049" s="13"/>
      <c r="I12049" s="13"/>
      <c r="J12049" s="13"/>
      <c r="K12049" s="13"/>
      <c r="M12049" s="13"/>
      <c r="N12049" s="13"/>
    </row>
    <row r="12050" spans="1:14" ht="15.75" customHeight="1">
      <c r="A12050" s="2"/>
      <c r="B12050" s="2"/>
      <c r="C12050" s="2"/>
      <c r="G12050" s="13"/>
      <c r="I12050" s="13"/>
      <c r="J12050" s="13"/>
      <c r="K12050" s="13"/>
      <c r="M12050" s="13"/>
      <c r="N12050" s="13"/>
    </row>
    <row r="12051" spans="1:14" ht="15.75" customHeight="1">
      <c r="A12051" s="2"/>
      <c r="B12051" s="2"/>
      <c r="C12051" s="2"/>
      <c r="G12051" s="13"/>
      <c r="I12051" s="13"/>
      <c r="J12051" s="13"/>
      <c r="K12051" s="13"/>
      <c r="M12051" s="13"/>
      <c r="N12051" s="13"/>
    </row>
    <row r="12052" spans="1:14" ht="15.75" customHeight="1">
      <c r="A12052" s="2"/>
      <c r="B12052" s="2"/>
      <c r="C12052" s="2"/>
      <c r="G12052" s="13"/>
      <c r="I12052" s="13"/>
      <c r="J12052" s="13"/>
      <c r="K12052" s="13"/>
      <c r="M12052" s="13"/>
      <c r="N12052" s="13"/>
    </row>
    <row r="12053" spans="1:14" ht="15.75" customHeight="1">
      <c r="A12053" s="2"/>
      <c r="B12053" s="2"/>
      <c r="C12053" s="2"/>
      <c r="G12053" s="13"/>
      <c r="I12053" s="13"/>
      <c r="J12053" s="13"/>
      <c r="K12053" s="13"/>
      <c r="M12053" s="13"/>
      <c r="N12053" s="13"/>
    </row>
    <row r="12054" spans="1:14" ht="15.75" customHeight="1">
      <c r="A12054" s="2"/>
      <c r="B12054" s="2"/>
      <c r="C12054" s="2"/>
      <c r="G12054" s="13"/>
      <c r="I12054" s="13"/>
      <c r="J12054" s="13"/>
      <c r="K12054" s="13"/>
      <c r="M12054" s="13"/>
      <c r="N12054" s="13"/>
    </row>
    <row r="12055" spans="1:14" ht="15.75" customHeight="1">
      <c r="A12055" s="2"/>
      <c r="B12055" s="2"/>
      <c r="C12055" s="2"/>
      <c r="G12055" s="13"/>
      <c r="I12055" s="13"/>
      <c r="J12055" s="13"/>
      <c r="K12055" s="13"/>
      <c r="M12055" s="13"/>
      <c r="N12055" s="13"/>
    </row>
    <row r="12056" spans="1:14" ht="15.75" customHeight="1">
      <c r="A12056" s="2"/>
      <c r="B12056" s="2"/>
      <c r="C12056" s="2"/>
      <c r="G12056" s="13"/>
      <c r="I12056" s="13"/>
      <c r="J12056" s="13"/>
      <c r="K12056" s="13"/>
      <c r="M12056" s="13"/>
      <c r="N12056" s="13"/>
    </row>
    <row r="12057" spans="1:14" ht="15.75" customHeight="1">
      <c r="A12057" s="2"/>
      <c r="B12057" s="2"/>
      <c r="C12057" s="2"/>
      <c r="G12057" s="13"/>
      <c r="I12057" s="13"/>
      <c r="J12057" s="13"/>
      <c r="K12057" s="13"/>
      <c r="M12057" s="13"/>
      <c r="N12057" s="13"/>
    </row>
    <row r="12058" spans="1:14" ht="15.75" customHeight="1">
      <c r="A12058" s="2"/>
      <c r="B12058" s="2"/>
      <c r="C12058" s="2"/>
      <c r="G12058" s="13"/>
      <c r="I12058" s="13"/>
      <c r="J12058" s="13"/>
      <c r="K12058" s="13"/>
      <c r="M12058" s="13"/>
      <c r="N12058" s="13"/>
    </row>
    <row r="12059" spans="1:14" ht="15.75" customHeight="1">
      <c r="A12059" s="2"/>
      <c r="B12059" s="2"/>
      <c r="C12059" s="2"/>
      <c r="G12059" s="13"/>
      <c r="I12059" s="13"/>
      <c r="J12059" s="13"/>
      <c r="K12059" s="13"/>
      <c r="M12059" s="13"/>
      <c r="N12059" s="13"/>
    </row>
    <row r="12060" spans="1:14" ht="15.75" customHeight="1">
      <c r="A12060" s="2"/>
      <c r="B12060" s="2"/>
      <c r="C12060" s="2"/>
      <c r="G12060" s="13"/>
      <c r="I12060" s="13"/>
      <c r="J12060" s="13"/>
      <c r="K12060" s="13"/>
      <c r="M12060" s="13"/>
      <c r="N12060" s="13"/>
    </row>
    <row r="12061" spans="1:14" ht="15.75" customHeight="1">
      <c r="A12061" s="2"/>
      <c r="B12061" s="2"/>
      <c r="C12061" s="2"/>
      <c r="G12061" s="13"/>
      <c r="I12061" s="13"/>
      <c r="J12061" s="13"/>
      <c r="K12061" s="13"/>
      <c r="M12061" s="13"/>
      <c r="N12061" s="13"/>
    </row>
    <row r="12062" spans="1:14" ht="15.75" customHeight="1">
      <c r="A12062" s="2"/>
      <c r="B12062" s="2"/>
      <c r="C12062" s="2"/>
      <c r="G12062" s="13"/>
      <c r="I12062" s="13"/>
      <c r="J12062" s="13"/>
      <c r="K12062" s="13"/>
      <c r="M12062" s="13"/>
      <c r="N12062" s="13"/>
    </row>
    <row r="12063" spans="1:14" ht="15.75" customHeight="1">
      <c r="A12063" s="2"/>
      <c r="B12063" s="2"/>
      <c r="C12063" s="2"/>
      <c r="G12063" s="13"/>
      <c r="I12063" s="13"/>
      <c r="J12063" s="13"/>
      <c r="K12063" s="13"/>
      <c r="M12063" s="13"/>
      <c r="N12063" s="13"/>
    </row>
    <row r="12064" spans="1:14" ht="15.75" customHeight="1">
      <c r="A12064" s="2"/>
      <c r="B12064" s="2"/>
      <c r="C12064" s="2"/>
      <c r="G12064" s="13"/>
      <c r="I12064" s="13"/>
      <c r="J12064" s="13"/>
      <c r="K12064" s="13"/>
      <c r="M12064" s="13"/>
      <c r="N12064" s="13"/>
    </row>
    <row r="12065" spans="1:14" ht="15.75" customHeight="1">
      <c r="A12065" s="2"/>
      <c r="B12065" s="2"/>
      <c r="C12065" s="2"/>
      <c r="G12065" s="13"/>
      <c r="I12065" s="13"/>
      <c r="J12065" s="13"/>
      <c r="K12065" s="13"/>
      <c r="M12065" s="13"/>
      <c r="N12065" s="13"/>
    </row>
    <row r="12066" spans="1:14" ht="15.75" customHeight="1">
      <c r="A12066" s="2"/>
      <c r="B12066" s="2"/>
      <c r="C12066" s="2"/>
      <c r="G12066" s="13"/>
      <c r="I12066" s="13"/>
      <c r="J12066" s="13"/>
      <c r="K12066" s="13"/>
      <c r="M12066" s="13"/>
      <c r="N12066" s="13"/>
    </row>
    <row r="12067" spans="1:14" ht="15.75" customHeight="1">
      <c r="A12067" s="2"/>
      <c r="B12067" s="2"/>
      <c r="C12067" s="2"/>
      <c r="G12067" s="13"/>
      <c r="I12067" s="13"/>
      <c r="J12067" s="13"/>
      <c r="K12067" s="13"/>
      <c r="M12067" s="13"/>
      <c r="N12067" s="13"/>
    </row>
    <row r="12068" spans="1:14" ht="15.75" customHeight="1">
      <c r="A12068" s="2"/>
      <c r="B12068" s="2"/>
      <c r="C12068" s="2"/>
      <c r="G12068" s="13"/>
      <c r="I12068" s="13"/>
      <c r="J12068" s="13"/>
      <c r="K12068" s="13"/>
      <c r="M12068" s="13"/>
      <c r="N12068" s="13"/>
    </row>
    <row r="12069" spans="1:14" ht="15.75" customHeight="1">
      <c r="A12069" s="2"/>
      <c r="B12069" s="2"/>
      <c r="C12069" s="2"/>
      <c r="G12069" s="13"/>
      <c r="I12069" s="13"/>
      <c r="J12069" s="13"/>
      <c r="K12069" s="13"/>
      <c r="M12069" s="13"/>
      <c r="N12069" s="13"/>
    </row>
    <row r="12070" spans="1:14" ht="15.75" customHeight="1">
      <c r="A12070" s="2"/>
      <c r="B12070" s="2"/>
      <c r="C12070" s="2"/>
      <c r="G12070" s="13"/>
      <c r="I12070" s="13"/>
      <c r="J12070" s="13"/>
      <c r="K12070" s="13"/>
      <c r="M12070" s="13"/>
      <c r="N12070" s="13"/>
    </row>
    <row r="12071" spans="1:14" ht="15.75" customHeight="1">
      <c r="A12071" s="2"/>
      <c r="B12071" s="2"/>
      <c r="C12071" s="2"/>
      <c r="G12071" s="13"/>
      <c r="I12071" s="13"/>
      <c r="J12071" s="13"/>
      <c r="K12071" s="13"/>
      <c r="M12071" s="13"/>
      <c r="N12071" s="13"/>
    </row>
    <row r="12072" spans="1:14" ht="15.75" customHeight="1">
      <c r="A12072" s="2"/>
      <c r="B12072" s="2"/>
      <c r="C12072" s="2"/>
      <c r="G12072" s="13"/>
      <c r="I12072" s="13"/>
      <c r="J12072" s="13"/>
      <c r="K12072" s="13"/>
      <c r="M12072" s="13"/>
      <c r="N12072" s="13"/>
    </row>
    <row r="12073" spans="1:14" ht="15.75" customHeight="1">
      <c r="A12073" s="2"/>
      <c r="B12073" s="2"/>
      <c r="C12073" s="2"/>
      <c r="G12073" s="13"/>
      <c r="I12073" s="13"/>
      <c r="J12073" s="13"/>
      <c r="K12073" s="13"/>
      <c r="M12073" s="13"/>
      <c r="N12073" s="13"/>
    </row>
    <row r="12074" spans="1:14" ht="15.75" customHeight="1">
      <c r="A12074" s="2"/>
      <c r="B12074" s="2"/>
      <c r="C12074" s="2"/>
      <c r="G12074" s="13"/>
      <c r="I12074" s="13"/>
      <c r="J12074" s="13"/>
      <c r="K12074" s="13"/>
      <c r="M12074" s="13"/>
      <c r="N12074" s="13"/>
    </row>
    <row r="12075" spans="1:14" ht="15.75" customHeight="1">
      <c r="A12075" s="2"/>
      <c r="B12075" s="2"/>
      <c r="C12075" s="2"/>
      <c r="G12075" s="13"/>
      <c r="I12075" s="13"/>
      <c r="J12075" s="13"/>
      <c r="K12075" s="13"/>
      <c r="M12075" s="13"/>
      <c r="N12075" s="13"/>
    </row>
    <row r="12076" spans="1:14" ht="15.75" customHeight="1">
      <c r="A12076" s="2"/>
      <c r="B12076" s="2"/>
      <c r="C12076" s="2"/>
      <c r="G12076" s="13"/>
      <c r="I12076" s="13"/>
      <c r="J12076" s="13"/>
      <c r="K12076" s="13"/>
      <c r="M12076" s="13"/>
      <c r="N12076" s="13"/>
    </row>
    <row r="12077" spans="1:14" ht="15.75" customHeight="1">
      <c r="A12077" s="2"/>
      <c r="B12077" s="2"/>
      <c r="C12077" s="2"/>
      <c r="G12077" s="13"/>
      <c r="I12077" s="13"/>
      <c r="J12077" s="13"/>
      <c r="K12077" s="13"/>
      <c r="M12077" s="13"/>
      <c r="N12077" s="13"/>
    </row>
    <row r="12078" spans="1:14" ht="15.75" customHeight="1">
      <c r="A12078" s="2"/>
      <c r="B12078" s="2"/>
      <c r="C12078" s="2"/>
      <c r="G12078" s="13"/>
      <c r="I12078" s="13"/>
      <c r="J12078" s="13"/>
      <c r="K12078" s="13"/>
      <c r="M12078" s="13"/>
      <c r="N12078" s="13"/>
    </row>
    <row r="12079" spans="1:14" ht="15.75" customHeight="1">
      <c r="A12079" s="2"/>
      <c r="B12079" s="2"/>
      <c r="C12079" s="2"/>
      <c r="G12079" s="13"/>
      <c r="I12079" s="13"/>
      <c r="J12079" s="13"/>
      <c r="K12079" s="13"/>
      <c r="M12079" s="13"/>
      <c r="N12079" s="13"/>
    </row>
    <row r="12080" spans="1:14" ht="15.75" customHeight="1">
      <c r="A12080" s="2"/>
      <c r="B12080" s="2"/>
      <c r="C12080" s="2"/>
      <c r="G12080" s="13"/>
      <c r="I12080" s="13"/>
      <c r="J12080" s="13"/>
      <c r="K12080" s="13"/>
      <c r="M12080" s="13"/>
      <c r="N12080" s="13"/>
    </row>
    <row r="12081" spans="1:14" ht="15.75" customHeight="1">
      <c r="A12081" s="2"/>
      <c r="B12081" s="2"/>
      <c r="C12081" s="2"/>
      <c r="G12081" s="13"/>
      <c r="I12081" s="13"/>
      <c r="J12081" s="13"/>
      <c r="K12081" s="13"/>
      <c r="M12081" s="13"/>
      <c r="N12081" s="13"/>
    </row>
    <row r="12082" spans="1:14" ht="15.75" customHeight="1">
      <c r="A12082" s="2"/>
      <c r="B12082" s="2"/>
      <c r="C12082" s="2"/>
      <c r="G12082" s="13"/>
      <c r="I12082" s="13"/>
      <c r="J12082" s="13"/>
      <c r="K12082" s="13"/>
      <c r="M12082" s="13"/>
      <c r="N12082" s="13"/>
    </row>
    <row r="12083" spans="1:14" ht="15.75" customHeight="1">
      <c r="A12083" s="2"/>
      <c r="B12083" s="2"/>
      <c r="C12083" s="2"/>
      <c r="G12083" s="13"/>
      <c r="I12083" s="13"/>
      <c r="J12083" s="13"/>
      <c r="K12083" s="13"/>
      <c r="M12083" s="13"/>
      <c r="N12083" s="13"/>
    </row>
    <row r="12084" spans="1:14" ht="15.75" customHeight="1">
      <c r="A12084" s="2"/>
      <c r="B12084" s="2"/>
      <c r="C12084" s="2"/>
      <c r="G12084" s="13"/>
      <c r="I12084" s="13"/>
      <c r="J12084" s="13"/>
      <c r="K12084" s="13"/>
      <c r="M12084" s="13"/>
      <c r="N12084" s="13"/>
    </row>
    <row r="12085" spans="1:14" ht="15.75" customHeight="1">
      <c r="A12085" s="2"/>
      <c r="B12085" s="2"/>
      <c r="C12085" s="2"/>
      <c r="G12085" s="13"/>
      <c r="I12085" s="13"/>
      <c r="J12085" s="13"/>
      <c r="K12085" s="13"/>
      <c r="M12085" s="13"/>
      <c r="N12085" s="13"/>
    </row>
    <row r="12086" spans="1:14" ht="15.75" customHeight="1">
      <c r="A12086" s="2"/>
      <c r="B12086" s="2"/>
      <c r="C12086" s="2"/>
      <c r="G12086" s="13"/>
      <c r="I12086" s="13"/>
      <c r="J12086" s="13"/>
      <c r="K12086" s="13"/>
      <c r="M12086" s="13"/>
      <c r="N12086" s="13"/>
    </row>
    <row r="12087" spans="1:14" ht="15.75" customHeight="1">
      <c r="A12087" s="2"/>
      <c r="B12087" s="2"/>
      <c r="C12087" s="2"/>
      <c r="G12087" s="13"/>
      <c r="I12087" s="13"/>
      <c r="J12087" s="13"/>
      <c r="K12087" s="13"/>
      <c r="M12087" s="13"/>
      <c r="N12087" s="13"/>
    </row>
    <row r="12088" spans="1:14" ht="15.75" customHeight="1">
      <c r="A12088" s="2"/>
      <c r="B12088" s="2"/>
      <c r="C12088" s="2"/>
      <c r="G12088" s="13"/>
      <c r="I12088" s="13"/>
      <c r="J12088" s="13"/>
      <c r="K12088" s="13"/>
      <c r="M12088" s="13"/>
      <c r="N12088" s="13"/>
    </row>
    <row r="12089" spans="1:14" ht="15.75" customHeight="1">
      <c r="A12089" s="2"/>
      <c r="B12089" s="2"/>
      <c r="C12089" s="2"/>
      <c r="G12089" s="13"/>
      <c r="I12089" s="13"/>
      <c r="J12089" s="13"/>
      <c r="K12089" s="13"/>
      <c r="M12089" s="13"/>
      <c r="N12089" s="13"/>
    </row>
    <row r="12090" spans="1:14" ht="15.75" customHeight="1">
      <c r="A12090" s="2"/>
      <c r="B12090" s="2"/>
      <c r="C12090" s="2"/>
      <c r="G12090" s="13"/>
      <c r="I12090" s="13"/>
      <c r="J12090" s="13"/>
      <c r="K12090" s="13"/>
      <c r="M12090" s="13"/>
      <c r="N12090" s="13"/>
    </row>
    <row r="12091" spans="1:14" ht="15.75" customHeight="1">
      <c r="A12091" s="2"/>
      <c r="B12091" s="2"/>
      <c r="C12091" s="2"/>
      <c r="G12091" s="13"/>
      <c r="I12091" s="13"/>
      <c r="J12091" s="13"/>
      <c r="K12091" s="13"/>
      <c r="M12091" s="13"/>
      <c r="N12091" s="13"/>
    </row>
    <row r="12092" spans="1:14" ht="15.75" customHeight="1">
      <c r="A12092" s="2"/>
      <c r="B12092" s="2"/>
      <c r="C12092" s="2"/>
      <c r="G12092" s="13"/>
      <c r="I12092" s="13"/>
      <c r="J12092" s="13"/>
      <c r="K12092" s="13"/>
      <c r="M12092" s="13"/>
      <c r="N12092" s="13"/>
    </row>
    <row r="12093" spans="1:14" ht="15.75" customHeight="1">
      <c r="A12093" s="2"/>
      <c r="B12093" s="2"/>
      <c r="C12093" s="2"/>
      <c r="G12093" s="13"/>
      <c r="I12093" s="13"/>
      <c r="J12093" s="13"/>
      <c r="K12093" s="13"/>
      <c r="M12093" s="13"/>
      <c r="N12093" s="13"/>
    </row>
    <row r="12094" spans="1:14" ht="15.75" customHeight="1">
      <c r="A12094" s="2"/>
      <c r="B12094" s="2"/>
      <c r="C12094" s="2"/>
      <c r="G12094" s="13"/>
      <c r="I12094" s="13"/>
      <c r="J12094" s="13"/>
      <c r="K12094" s="13"/>
      <c r="M12094" s="13"/>
      <c r="N12094" s="13"/>
    </row>
    <row r="12095" spans="1:14" ht="15.75" customHeight="1">
      <c r="A12095" s="2"/>
      <c r="B12095" s="2"/>
      <c r="C12095" s="2"/>
      <c r="G12095" s="13"/>
      <c r="I12095" s="13"/>
      <c r="J12095" s="13"/>
      <c r="K12095" s="13"/>
      <c r="M12095" s="13"/>
      <c r="N12095" s="13"/>
    </row>
    <row r="12096" spans="1:14" ht="15.75" customHeight="1">
      <c r="A12096" s="2"/>
      <c r="B12096" s="2"/>
      <c r="C12096" s="2"/>
      <c r="G12096" s="13"/>
      <c r="I12096" s="13"/>
      <c r="J12096" s="13"/>
      <c r="K12096" s="13"/>
      <c r="M12096" s="13"/>
      <c r="N12096" s="13"/>
    </row>
    <row r="12097" spans="1:14" ht="15.75" customHeight="1">
      <c r="A12097" s="2"/>
      <c r="B12097" s="2"/>
      <c r="C12097" s="2"/>
      <c r="G12097" s="13"/>
      <c r="I12097" s="13"/>
      <c r="J12097" s="13"/>
      <c r="K12097" s="13"/>
      <c r="M12097" s="13"/>
      <c r="N12097" s="13"/>
    </row>
    <row r="12098" spans="1:14" ht="15.75" customHeight="1">
      <c r="A12098" s="2"/>
      <c r="B12098" s="2"/>
      <c r="C12098" s="2"/>
      <c r="G12098" s="13"/>
      <c r="I12098" s="13"/>
      <c r="J12098" s="13"/>
      <c r="K12098" s="13"/>
      <c r="M12098" s="13"/>
      <c r="N12098" s="13"/>
    </row>
    <row r="12099" spans="1:14" ht="15.75" customHeight="1">
      <c r="A12099" s="2"/>
      <c r="B12099" s="2"/>
      <c r="C12099" s="2"/>
      <c r="G12099" s="13"/>
      <c r="I12099" s="13"/>
      <c r="J12099" s="13"/>
      <c r="K12099" s="13"/>
      <c r="M12099" s="13"/>
      <c r="N12099" s="13"/>
    </row>
    <row r="12100" spans="1:14" ht="15.75" customHeight="1">
      <c r="A12100" s="2"/>
      <c r="B12100" s="2"/>
      <c r="C12100" s="2"/>
      <c r="G12100" s="13"/>
      <c r="I12100" s="13"/>
      <c r="J12100" s="13"/>
      <c r="K12100" s="13"/>
      <c r="M12100" s="13"/>
      <c r="N12100" s="13"/>
    </row>
    <row r="12101" spans="1:14" ht="15.75" customHeight="1">
      <c r="A12101" s="2"/>
      <c r="B12101" s="2"/>
      <c r="C12101" s="2"/>
      <c r="G12101" s="13"/>
      <c r="I12101" s="13"/>
      <c r="J12101" s="13"/>
      <c r="K12101" s="13"/>
      <c r="M12101" s="13"/>
      <c r="N12101" s="13"/>
    </row>
    <row r="12102" spans="1:14" ht="15.75" customHeight="1">
      <c r="A12102" s="2"/>
      <c r="B12102" s="2"/>
      <c r="C12102" s="2"/>
      <c r="G12102" s="13"/>
      <c r="I12102" s="13"/>
      <c r="J12102" s="13"/>
      <c r="K12102" s="13"/>
      <c r="M12102" s="13"/>
      <c r="N12102" s="13"/>
    </row>
    <row r="12103" spans="1:14" ht="15.75" customHeight="1">
      <c r="A12103" s="2"/>
      <c r="B12103" s="2"/>
      <c r="C12103" s="2"/>
      <c r="G12103" s="13"/>
      <c r="I12103" s="13"/>
      <c r="J12103" s="13"/>
      <c r="K12103" s="13"/>
      <c r="M12103" s="13"/>
      <c r="N12103" s="13"/>
    </row>
    <row r="12104" spans="1:14" ht="15.75" customHeight="1">
      <c r="A12104" s="2"/>
      <c r="B12104" s="2"/>
      <c r="C12104" s="2"/>
      <c r="G12104" s="13"/>
      <c r="I12104" s="13"/>
      <c r="J12104" s="13"/>
      <c r="K12104" s="13"/>
      <c r="M12104" s="13"/>
      <c r="N12104" s="13"/>
    </row>
    <row r="12105" spans="1:14" ht="15.75" customHeight="1">
      <c r="A12105" s="2"/>
      <c r="B12105" s="2"/>
      <c r="C12105" s="2"/>
      <c r="G12105" s="13"/>
      <c r="I12105" s="13"/>
      <c r="J12105" s="13"/>
      <c r="K12105" s="13"/>
      <c r="M12105" s="13"/>
      <c r="N12105" s="13"/>
    </row>
    <row r="12106" spans="1:14" ht="15.75" customHeight="1">
      <c r="A12106" s="2"/>
      <c r="B12106" s="2"/>
      <c r="C12106" s="2"/>
      <c r="G12106" s="13"/>
      <c r="I12106" s="13"/>
      <c r="J12106" s="13"/>
      <c r="K12106" s="13"/>
      <c r="M12106" s="13"/>
      <c r="N12106" s="13"/>
    </row>
    <row r="12107" spans="1:14" ht="15.75" customHeight="1">
      <c r="A12107" s="2"/>
      <c r="B12107" s="2"/>
      <c r="C12107" s="2"/>
      <c r="G12107" s="13"/>
      <c r="I12107" s="13"/>
      <c r="J12107" s="13"/>
      <c r="K12107" s="13"/>
      <c r="M12107" s="13"/>
      <c r="N12107" s="13"/>
    </row>
    <row r="12108" spans="1:14" ht="15.75" customHeight="1">
      <c r="A12108" s="2"/>
      <c r="B12108" s="2"/>
      <c r="C12108" s="2"/>
      <c r="G12108" s="13"/>
      <c r="I12108" s="13"/>
      <c r="J12108" s="13"/>
      <c r="K12108" s="13"/>
      <c r="M12108" s="13"/>
      <c r="N12108" s="13"/>
    </row>
    <row r="12109" spans="1:14" ht="15.75" customHeight="1">
      <c r="A12109" s="2"/>
      <c r="B12109" s="2"/>
      <c r="C12109" s="2"/>
      <c r="G12109" s="13"/>
      <c r="I12109" s="13"/>
      <c r="J12109" s="13"/>
      <c r="K12109" s="13"/>
      <c r="M12109" s="13"/>
      <c r="N12109" s="13"/>
    </row>
    <row r="12110" spans="1:14" ht="15.75" customHeight="1">
      <c r="A12110" s="2"/>
      <c r="B12110" s="2"/>
      <c r="C12110" s="2"/>
      <c r="G12110" s="13"/>
      <c r="I12110" s="13"/>
      <c r="J12110" s="13"/>
      <c r="K12110" s="13"/>
      <c r="M12110" s="13"/>
      <c r="N12110" s="13"/>
    </row>
    <row r="12111" spans="1:14" ht="15.75" customHeight="1">
      <c r="A12111" s="2"/>
      <c r="B12111" s="2"/>
      <c r="C12111" s="2"/>
      <c r="G12111" s="13"/>
      <c r="I12111" s="13"/>
      <c r="J12111" s="13"/>
      <c r="K12111" s="13"/>
      <c r="M12111" s="13"/>
      <c r="N12111" s="13"/>
    </row>
    <row r="12112" spans="1:14" ht="15.75" customHeight="1">
      <c r="A12112" s="2"/>
      <c r="B12112" s="2"/>
      <c r="C12112" s="2"/>
      <c r="G12112" s="13"/>
      <c r="I12112" s="13"/>
      <c r="J12112" s="13"/>
      <c r="K12112" s="13"/>
      <c r="M12112" s="13"/>
      <c r="N12112" s="13"/>
    </row>
    <row r="12113" spans="1:14" ht="15.75" customHeight="1">
      <c r="A12113" s="2"/>
      <c r="B12113" s="2"/>
      <c r="C12113" s="2"/>
      <c r="G12113" s="13"/>
      <c r="I12113" s="13"/>
      <c r="J12113" s="13"/>
      <c r="K12113" s="13"/>
      <c r="M12113" s="13"/>
      <c r="N12113" s="13"/>
    </row>
    <row r="12114" spans="1:14" ht="15.75" customHeight="1">
      <c r="A12114" s="2"/>
      <c r="B12114" s="2"/>
      <c r="C12114" s="2"/>
      <c r="G12114" s="13"/>
      <c r="I12114" s="13"/>
      <c r="J12114" s="13"/>
      <c r="K12114" s="13"/>
      <c r="M12114" s="13"/>
      <c r="N12114" s="13"/>
    </row>
    <row r="12115" spans="1:14" ht="15.75" customHeight="1">
      <c r="A12115" s="2"/>
      <c r="B12115" s="2"/>
      <c r="C12115" s="2"/>
      <c r="G12115" s="13"/>
      <c r="I12115" s="13"/>
      <c r="J12115" s="13"/>
      <c r="K12115" s="13"/>
      <c r="M12115" s="13"/>
      <c r="N12115" s="13"/>
    </row>
    <row r="12116" spans="1:14" ht="15.75" customHeight="1">
      <c r="A12116" s="2"/>
      <c r="B12116" s="2"/>
      <c r="C12116" s="2"/>
      <c r="G12116" s="13"/>
      <c r="I12116" s="13"/>
      <c r="J12116" s="13"/>
      <c r="K12116" s="13"/>
      <c r="M12116" s="13"/>
      <c r="N12116" s="13"/>
    </row>
    <row r="12117" spans="1:14" ht="15.75" customHeight="1">
      <c r="A12117" s="2"/>
      <c r="B12117" s="2"/>
      <c r="C12117" s="2"/>
      <c r="G12117" s="13"/>
      <c r="I12117" s="13"/>
      <c r="J12117" s="13"/>
      <c r="K12117" s="13"/>
      <c r="M12117" s="13"/>
      <c r="N12117" s="13"/>
    </row>
    <row r="12118" spans="1:14" ht="15.75" customHeight="1">
      <c r="A12118" s="2"/>
      <c r="B12118" s="2"/>
      <c r="C12118" s="2"/>
      <c r="G12118" s="13"/>
      <c r="I12118" s="13"/>
      <c r="J12118" s="13"/>
      <c r="K12118" s="13"/>
      <c r="M12118" s="13"/>
      <c r="N12118" s="13"/>
    </row>
    <row r="12119" spans="1:14" ht="15.75" customHeight="1">
      <c r="A12119" s="2"/>
      <c r="B12119" s="2"/>
      <c r="C12119" s="2"/>
      <c r="G12119" s="13"/>
      <c r="I12119" s="13"/>
      <c r="J12119" s="13"/>
      <c r="K12119" s="13"/>
      <c r="M12119" s="13"/>
      <c r="N12119" s="13"/>
    </row>
    <row r="12120" spans="1:14" ht="15.75" customHeight="1">
      <c r="A12120" s="2"/>
      <c r="B12120" s="2"/>
      <c r="C12120" s="2"/>
      <c r="G12120" s="13"/>
      <c r="I12120" s="13"/>
      <c r="J12120" s="13"/>
      <c r="K12120" s="13"/>
      <c r="M12120" s="13"/>
      <c r="N12120" s="13"/>
    </row>
    <row r="12121" spans="1:14" ht="15.75" customHeight="1">
      <c r="A12121" s="2"/>
      <c r="B12121" s="2"/>
      <c r="C12121" s="2"/>
      <c r="G12121" s="13"/>
      <c r="I12121" s="13"/>
      <c r="J12121" s="13"/>
      <c r="K12121" s="13"/>
      <c r="M12121" s="13"/>
      <c r="N12121" s="13"/>
    </row>
    <row r="12122" spans="1:14" ht="15.75" customHeight="1">
      <c r="A12122" s="2"/>
      <c r="B12122" s="2"/>
      <c r="C12122" s="2"/>
      <c r="G12122" s="13"/>
      <c r="I12122" s="13"/>
      <c r="J12122" s="13"/>
      <c r="K12122" s="13"/>
      <c r="M12122" s="13"/>
      <c r="N12122" s="13"/>
    </row>
    <row r="12123" spans="1:14" ht="15.75" customHeight="1">
      <c r="A12123" s="2"/>
      <c r="B12123" s="2"/>
      <c r="C12123" s="2"/>
      <c r="G12123" s="13"/>
      <c r="I12123" s="13"/>
      <c r="J12123" s="13"/>
      <c r="K12123" s="13"/>
      <c r="M12123" s="13"/>
      <c r="N12123" s="13"/>
    </row>
    <row r="12124" spans="1:14" ht="15.75" customHeight="1">
      <c r="A12124" s="2"/>
      <c r="B12124" s="2"/>
      <c r="C12124" s="2"/>
      <c r="G12124" s="13"/>
      <c r="I12124" s="13"/>
      <c r="J12124" s="13"/>
      <c r="K12124" s="13"/>
      <c r="M12124" s="13"/>
      <c r="N12124" s="13"/>
    </row>
    <row r="12125" spans="1:14" ht="15.75" customHeight="1">
      <c r="A12125" s="2"/>
      <c r="B12125" s="2"/>
      <c r="C12125" s="2"/>
      <c r="G12125" s="13"/>
      <c r="I12125" s="13"/>
      <c r="J12125" s="13"/>
      <c r="K12125" s="13"/>
      <c r="M12125" s="13"/>
      <c r="N12125" s="13"/>
    </row>
    <row r="12126" spans="1:14" ht="15.75" customHeight="1">
      <c r="A12126" s="2"/>
      <c r="B12126" s="2"/>
      <c r="C12126" s="2"/>
      <c r="G12126" s="13"/>
      <c r="I12126" s="13"/>
      <c r="J12126" s="13"/>
      <c r="K12126" s="13"/>
      <c r="M12126" s="13"/>
      <c r="N12126" s="13"/>
    </row>
    <row r="12127" spans="1:14" ht="15.75" customHeight="1">
      <c r="A12127" s="2"/>
      <c r="B12127" s="2"/>
      <c r="C12127" s="2"/>
      <c r="G12127" s="13"/>
      <c r="I12127" s="13"/>
      <c r="J12127" s="13"/>
      <c r="K12127" s="13"/>
      <c r="M12127" s="13"/>
      <c r="N12127" s="13"/>
    </row>
    <row r="12128" spans="1:14" ht="15.75" customHeight="1">
      <c r="A12128" s="2"/>
      <c r="B12128" s="2"/>
      <c r="C12128" s="2"/>
      <c r="G12128" s="13"/>
      <c r="I12128" s="13"/>
      <c r="J12128" s="13"/>
      <c r="K12128" s="13"/>
      <c r="M12128" s="13"/>
      <c r="N12128" s="13"/>
    </row>
    <row r="12129" spans="1:14" ht="15.75" customHeight="1">
      <c r="A12129" s="2"/>
      <c r="B12129" s="2"/>
      <c r="C12129" s="2"/>
      <c r="G12129" s="13"/>
      <c r="I12129" s="13"/>
      <c r="J12129" s="13"/>
      <c r="K12129" s="13"/>
      <c r="M12129" s="13"/>
      <c r="N12129" s="13"/>
    </row>
    <row r="12130" spans="1:14" ht="15.75" customHeight="1">
      <c r="A12130" s="2"/>
      <c r="B12130" s="2"/>
      <c r="C12130" s="2"/>
      <c r="G12130" s="13"/>
      <c r="I12130" s="13"/>
      <c r="J12130" s="13"/>
      <c r="K12130" s="13"/>
      <c r="M12130" s="13"/>
      <c r="N12130" s="13"/>
    </row>
    <row r="12131" spans="1:14" ht="15.75" customHeight="1">
      <c r="A12131" s="2"/>
      <c r="B12131" s="2"/>
      <c r="C12131" s="2"/>
      <c r="G12131" s="13"/>
      <c r="I12131" s="13"/>
      <c r="J12131" s="13"/>
      <c r="K12131" s="13"/>
      <c r="M12131" s="13"/>
      <c r="N12131" s="13"/>
    </row>
    <row r="12132" spans="1:14" ht="15.75" customHeight="1">
      <c r="A12132" s="2"/>
      <c r="B12132" s="2"/>
      <c r="C12132" s="2"/>
      <c r="G12132" s="13"/>
      <c r="I12132" s="13"/>
      <c r="J12132" s="13"/>
      <c r="K12132" s="13"/>
      <c r="M12132" s="13"/>
      <c r="N12132" s="13"/>
    </row>
    <row r="12133" spans="1:14" ht="15.75" customHeight="1">
      <c r="A12133" s="2"/>
      <c r="B12133" s="2"/>
      <c r="C12133" s="2"/>
      <c r="G12133" s="13"/>
      <c r="I12133" s="13"/>
      <c r="J12133" s="13"/>
      <c r="K12133" s="13"/>
      <c r="M12133" s="13"/>
      <c r="N12133" s="13"/>
    </row>
    <row r="12134" spans="1:14" ht="15.75" customHeight="1">
      <c r="A12134" s="2"/>
      <c r="B12134" s="2"/>
      <c r="C12134" s="2"/>
      <c r="G12134" s="13"/>
      <c r="I12134" s="13"/>
      <c r="J12134" s="13"/>
      <c r="K12134" s="13"/>
      <c r="M12134" s="13"/>
      <c r="N12134" s="13"/>
    </row>
    <row r="12135" spans="1:14" ht="15.75" customHeight="1">
      <c r="A12135" s="2"/>
      <c r="B12135" s="2"/>
      <c r="C12135" s="2"/>
      <c r="G12135" s="13"/>
      <c r="I12135" s="13"/>
      <c r="J12135" s="13"/>
      <c r="K12135" s="13"/>
      <c r="M12135" s="13"/>
      <c r="N12135" s="13"/>
    </row>
    <row r="12136" spans="1:14" ht="15.75" customHeight="1">
      <c r="A12136" s="2"/>
      <c r="B12136" s="2"/>
      <c r="C12136" s="2"/>
      <c r="G12136" s="13"/>
      <c r="I12136" s="13"/>
      <c r="J12136" s="13"/>
      <c r="K12136" s="13"/>
      <c r="M12136" s="13"/>
      <c r="N12136" s="13"/>
    </row>
    <row r="12137" spans="1:14" ht="15.75" customHeight="1">
      <c r="A12137" s="2"/>
      <c r="B12137" s="2"/>
      <c r="C12137" s="2"/>
      <c r="G12137" s="13"/>
      <c r="I12137" s="13"/>
      <c r="J12137" s="13"/>
      <c r="K12137" s="13"/>
      <c r="M12137" s="13"/>
      <c r="N12137" s="13"/>
    </row>
    <row r="12138" spans="1:14" ht="15.75" customHeight="1">
      <c r="A12138" s="2"/>
      <c r="B12138" s="2"/>
      <c r="C12138" s="2"/>
      <c r="G12138" s="13"/>
      <c r="I12138" s="13"/>
      <c r="J12138" s="13"/>
      <c r="K12138" s="13"/>
      <c r="M12138" s="13"/>
      <c r="N12138" s="13"/>
    </row>
    <row r="12139" spans="1:14" ht="15.75" customHeight="1">
      <c r="A12139" s="2"/>
      <c r="B12139" s="2"/>
      <c r="C12139" s="2"/>
      <c r="G12139" s="13"/>
      <c r="I12139" s="13"/>
      <c r="J12139" s="13"/>
      <c r="K12139" s="13"/>
      <c r="M12139" s="13"/>
      <c r="N12139" s="13"/>
    </row>
    <row r="12140" spans="1:14" ht="15.75" customHeight="1">
      <c r="A12140" s="2"/>
      <c r="B12140" s="2"/>
      <c r="C12140" s="2"/>
      <c r="G12140" s="13"/>
      <c r="I12140" s="13"/>
      <c r="J12140" s="13"/>
      <c r="K12140" s="13"/>
      <c r="M12140" s="13"/>
      <c r="N12140" s="13"/>
    </row>
    <row r="12141" spans="1:14" ht="15.75" customHeight="1">
      <c r="A12141" s="2"/>
      <c r="B12141" s="2"/>
      <c r="C12141" s="2"/>
      <c r="G12141" s="13"/>
      <c r="I12141" s="13"/>
      <c r="J12141" s="13"/>
      <c r="K12141" s="13"/>
      <c r="M12141" s="13"/>
      <c r="N12141" s="13"/>
    </row>
    <row r="12142" spans="1:14" ht="15.75" customHeight="1">
      <c r="A12142" s="2"/>
      <c r="B12142" s="2"/>
      <c r="C12142" s="2"/>
      <c r="G12142" s="13"/>
      <c r="I12142" s="13"/>
      <c r="J12142" s="13"/>
      <c r="K12142" s="13"/>
      <c r="M12142" s="13"/>
      <c r="N12142" s="13"/>
    </row>
    <row r="12143" spans="1:14" ht="15.75" customHeight="1">
      <c r="A12143" s="2"/>
      <c r="B12143" s="2"/>
      <c r="C12143" s="2"/>
      <c r="G12143" s="13"/>
      <c r="I12143" s="13"/>
      <c r="J12143" s="13"/>
      <c r="K12143" s="13"/>
      <c r="M12143" s="13"/>
      <c r="N12143" s="13"/>
    </row>
    <row r="12144" spans="1:14" ht="15.75" customHeight="1">
      <c r="A12144" s="2"/>
      <c r="B12144" s="2"/>
      <c r="C12144" s="2"/>
      <c r="G12144" s="13"/>
      <c r="I12144" s="13"/>
      <c r="J12144" s="13"/>
      <c r="K12144" s="13"/>
      <c r="M12144" s="13"/>
      <c r="N12144" s="13"/>
    </row>
    <row r="12145" spans="1:14" ht="15.75" customHeight="1">
      <c r="A12145" s="2"/>
      <c r="B12145" s="2"/>
      <c r="C12145" s="2"/>
      <c r="G12145" s="13"/>
      <c r="I12145" s="13"/>
      <c r="J12145" s="13"/>
      <c r="K12145" s="13"/>
      <c r="M12145" s="13"/>
      <c r="N12145" s="13"/>
    </row>
    <row r="12146" spans="1:14" ht="15.75" customHeight="1">
      <c r="A12146" s="2"/>
      <c r="B12146" s="2"/>
      <c r="C12146" s="2"/>
      <c r="G12146" s="13"/>
      <c r="I12146" s="13"/>
      <c r="J12146" s="13"/>
      <c r="K12146" s="13"/>
      <c r="M12146" s="13"/>
      <c r="N12146" s="13"/>
    </row>
    <row r="12147" spans="1:14" ht="15.75" customHeight="1">
      <c r="A12147" s="2"/>
      <c r="B12147" s="2"/>
      <c r="C12147" s="2"/>
      <c r="G12147" s="13"/>
      <c r="I12147" s="13"/>
      <c r="J12147" s="13"/>
      <c r="K12147" s="13"/>
      <c r="M12147" s="13"/>
      <c r="N12147" s="13"/>
    </row>
    <row r="12148" spans="1:14" ht="15.75" customHeight="1">
      <c r="A12148" s="2"/>
      <c r="B12148" s="2"/>
      <c r="C12148" s="2"/>
      <c r="G12148" s="13"/>
      <c r="I12148" s="13"/>
      <c r="J12148" s="13"/>
      <c r="K12148" s="13"/>
      <c r="M12148" s="13"/>
      <c r="N12148" s="13"/>
    </row>
    <row r="12149" spans="1:14" ht="15.75" customHeight="1">
      <c r="A12149" s="2"/>
      <c r="B12149" s="2"/>
      <c r="C12149" s="2"/>
      <c r="G12149" s="13"/>
      <c r="I12149" s="13"/>
      <c r="J12149" s="13"/>
      <c r="K12149" s="13"/>
      <c r="M12149" s="13"/>
      <c r="N12149" s="13"/>
    </row>
    <row r="12150" spans="1:14" ht="15.75" customHeight="1">
      <c r="A12150" s="2"/>
      <c r="B12150" s="2"/>
      <c r="C12150" s="2"/>
      <c r="G12150" s="13"/>
      <c r="I12150" s="13"/>
      <c r="J12150" s="13"/>
      <c r="K12150" s="13"/>
      <c r="M12150" s="13"/>
      <c r="N12150" s="13"/>
    </row>
    <row r="12151" spans="1:14" ht="15.75" customHeight="1">
      <c r="A12151" s="2"/>
      <c r="B12151" s="2"/>
      <c r="C12151" s="2"/>
      <c r="G12151" s="13"/>
      <c r="I12151" s="13"/>
      <c r="J12151" s="13"/>
      <c r="K12151" s="13"/>
      <c r="M12151" s="13"/>
      <c r="N12151" s="13"/>
    </row>
    <row r="12152" spans="1:14" ht="15.75" customHeight="1">
      <c r="A12152" s="2"/>
      <c r="B12152" s="2"/>
      <c r="C12152" s="2"/>
      <c r="G12152" s="13"/>
      <c r="I12152" s="13"/>
      <c r="J12152" s="13"/>
      <c r="K12152" s="13"/>
      <c r="M12152" s="13"/>
      <c r="N12152" s="13"/>
    </row>
    <row r="12153" spans="1:14" ht="15.75" customHeight="1">
      <c r="A12153" s="2"/>
      <c r="B12153" s="2"/>
      <c r="C12153" s="2"/>
      <c r="G12153" s="13"/>
      <c r="I12153" s="13"/>
      <c r="J12153" s="13"/>
      <c r="K12153" s="13"/>
      <c r="M12153" s="13"/>
      <c r="N12153" s="13"/>
    </row>
    <row r="12154" spans="1:14" ht="15.75" customHeight="1">
      <c r="A12154" s="2"/>
      <c r="B12154" s="2"/>
      <c r="C12154" s="2"/>
      <c r="G12154" s="13"/>
      <c r="I12154" s="13"/>
      <c r="J12154" s="13"/>
      <c r="K12154" s="13"/>
      <c r="M12154" s="13"/>
      <c r="N12154" s="13"/>
    </row>
    <row r="12155" spans="1:14" ht="15.75" customHeight="1">
      <c r="A12155" s="2"/>
      <c r="B12155" s="2"/>
      <c r="C12155" s="2"/>
      <c r="G12155" s="13"/>
      <c r="I12155" s="13"/>
      <c r="J12155" s="13"/>
      <c r="K12155" s="13"/>
      <c r="M12155" s="13"/>
      <c r="N12155" s="13"/>
    </row>
    <row r="12156" spans="1:14" ht="15.75" customHeight="1">
      <c r="A12156" s="2"/>
      <c r="B12156" s="2"/>
      <c r="C12156" s="2"/>
      <c r="G12156" s="13"/>
      <c r="I12156" s="13"/>
      <c r="J12156" s="13"/>
      <c r="K12156" s="13"/>
      <c r="M12156" s="13"/>
      <c r="N12156" s="13"/>
    </row>
    <row r="12157" spans="1:14" ht="15.75" customHeight="1">
      <c r="A12157" s="2"/>
      <c r="B12157" s="2"/>
      <c r="C12157" s="2"/>
      <c r="G12157" s="13"/>
      <c r="I12157" s="13"/>
      <c r="J12157" s="13"/>
      <c r="K12157" s="13"/>
      <c r="M12157" s="13"/>
      <c r="N12157" s="13"/>
    </row>
    <row r="12158" spans="1:14" ht="15.75" customHeight="1">
      <c r="A12158" s="2"/>
      <c r="B12158" s="2"/>
      <c r="C12158" s="2"/>
      <c r="G12158" s="13"/>
      <c r="I12158" s="13"/>
      <c r="J12158" s="13"/>
      <c r="K12158" s="13"/>
      <c r="M12158" s="13"/>
      <c r="N12158" s="13"/>
    </row>
    <row r="12159" spans="1:14" ht="15.75" customHeight="1">
      <c r="A12159" s="2"/>
      <c r="B12159" s="2"/>
      <c r="C12159" s="2"/>
      <c r="G12159" s="13"/>
      <c r="I12159" s="13"/>
      <c r="J12159" s="13"/>
      <c r="K12159" s="13"/>
      <c r="M12159" s="13"/>
      <c r="N12159" s="13"/>
    </row>
    <row r="12160" spans="1:14" ht="15.75" customHeight="1">
      <c r="A12160" s="2"/>
      <c r="B12160" s="2"/>
      <c r="C12160" s="2"/>
      <c r="G12160" s="13"/>
      <c r="I12160" s="13"/>
      <c r="J12160" s="13"/>
      <c r="K12160" s="13"/>
      <c r="M12160" s="13"/>
      <c r="N12160" s="13"/>
    </row>
    <row r="12161" spans="1:14" ht="15.75" customHeight="1">
      <c r="A12161" s="2"/>
      <c r="B12161" s="2"/>
      <c r="C12161" s="2"/>
      <c r="G12161" s="13"/>
      <c r="I12161" s="13"/>
      <c r="J12161" s="13"/>
      <c r="K12161" s="13"/>
      <c r="M12161" s="13"/>
      <c r="N12161" s="13"/>
    </row>
    <row r="12162" spans="1:14" ht="15.75" customHeight="1">
      <c r="A12162" s="2"/>
      <c r="B12162" s="2"/>
      <c r="C12162" s="2"/>
      <c r="G12162" s="13"/>
      <c r="I12162" s="13"/>
      <c r="J12162" s="13"/>
      <c r="K12162" s="13"/>
      <c r="M12162" s="13"/>
      <c r="N12162" s="13"/>
    </row>
    <row r="12163" spans="1:14" ht="15.75" customHeight="1">
      <c r="A12163" s="2"/>
      <c r="B12163" s="2"/>
      <c r="C12163" s="2"/>
      <c r="G12163" s="13"/>
      <c r="I12163" s="13"/>
      <c r="J12163" s="13"/>
      <c r="K12163" s="13"/>
      <c r="M12163" s="13"/>
      <c r="N12163" s="13"/>
    </row>
    <row r="12164" spans="1:14" ht="15.75" customHeight="1">
      <c r="A12164" s="2"/>
      <c r="B12164" s="2"/>
      <c r="C12164" s="2"/>
      <c r="G12164" s="13"/>
      <c r="I12164" s="13"/>
      <c r="J12164" s="13"/>
      <c r="K12164" s="13"/>
      <c r="M12164" s="13"/>
      <c r="N12164" s="13"/>
    </row>
    <row r="12165" spans="1:14" ht="15.75" customHeight="1">
      <c r="A12165" s="2"/>
      <c r="B12165" s="2"/>
      <c r="C12165" s="2"/>
      <c r="G12165" s="13"/>
      <c r="I12165" s="13"/>
      <c r="J12165" s="13"/>
      <c r="K12165" s="13"/>
      <c r="M12165" s="13"/>
      <c r="N12165" s="13"/>
    </row>
    <row r="12166" spans="1:14" ht="15.75" customHeight="1">
      <c r="A12166" s="2"/>
      <c r="B12166" s="2"/>
      <c r="C12166" s="2"/>
      <c r="G12166" s="13"/>
      <c r="I12166" s="13"/>
      <c r="J12166" s="13"/>
      <c r="K12166" s="13"/>
      <c r="M12166" s="13"/>
      <c r="N12166" s="13"/>
    </row>
    <row r="12167" spans="1:14" ht="15.75" customHeight="1">
      <c r="A12167" s="2"/>
      <c r="B12167" s="2"/>
      <c r="C12167" s="2"/>
      <c r="G12167" s="13"/>
      <c r="I12167" s="13"/>
      <c r="J12167" s="13"/>
      <c r="K12167" s="13"/>
      <c r="M12167" s="13"/>
      <c r="N12167" s="13"/>
    </row>
    <row r="12168" spans="1:14" ht="15.75" customHeight="1">
      <c r="A12168" s="2"/>
      <c r="B12168" s="2"/>
      <c r="C12168" s="2"/>
      <c r="G12168" s="13"/>
      <c r="I12168" s="13"/>
      <c r="J12168" s="13"/>
      <c r="K12168" s="13"/>
      <c r="M12168" s="13"/>
      <c r="N12168" s="13"/>
    </row>
    <row r="12169" spans="1:14" ht="15.75" customHeight="1">
      <c r="A12169" s="2"/>
      <c r="B12169" s="2"/>
      <c r="C12169" s="2"/>
      <c r="G12169" s="13"/>
      <c r="I12169" s="13"/>
      <c r="J12169" s="13"/>
      <c r="K12169" s="13"/>
      <c r="M12169" s="13"/>
      <c r="N12169" s="13"/>
    </row>
    <row r="12170" spans="1:14" ht="15.75" customHeight="1">
      <c r="A12170" s="2"/>
      <c r="B12170" s="2"/>
      <c r="C12170" s="2"/>
      <c r="G12170" s="13"/>
      <c r="I12170" s="13"/>
      <c r="J12170" s="13"/>
      <c r="K12170" s="13"/>
      <c r="M12170" s="13"/>
      <c r="N12170" s="13"/>
    </row>
    <row r="12171" spans="1:14" ht="15.75" customHeight="1">
      <c r="A12171" s="2"/>
      <c r="B12171" s="2"/>
      <c r="C12171" s="2"/>
      <c r="G12171" s="13"/>
      <c r="I12171" s="13"/>
      <c r="J12171" s="13"/>
      <c r="K12171" s="13"/>
      <c r="M12171" s="13"/>
      <c r="N12171" s="13"/>
    </row>
    <row r="12172" spans="1:14" ht="15.75" customHeight="1">
      <c r="A12172" s="2"/>
      <c r="B12172" s="2"/>
      <c r="C12172" s="2"/>
      <c r="G12172" s="13"/>
      <c r="I12172" s="13"/>
      <c r="J12172" s="13"/>
      <c r="K12172" s="13"/>
      <c r="M12172" s="13"/>
      <c r="N12172" s="13"/>
    </row>
    <row r="12173" spans="1:14" ht="15.75" customHeight="1">
      <c r="A12173" s="2"/>
      <c r="B12173" s="2"/>
      <c r="C12173" s="2"/>
      <c r="G12173" s="13"/>
      <c r="I12173" s="13"/>
      <c r="J12173" s="13"/>
      <c r="K12173" s="13"/>
      <c r="M12173" s="13"/>
      <c r="N12173" s="13"/>
    </row>
    <row r="12174" spans="1:14" ht="15.75" customHeight="1">
      <c r="A12174" s="2"/>
      <c r="B12174" s="2"/>
      <c r="C12174" s="2"/>
      <c r="G12174" s="13"/>
      <c r="I12174" s="13"/>
      <c r="J12174" s="13"/>
      <c r="K12174" s="13"/>
      <c r="M12174" s="13"/>
      <c r="N12174" s="13"/>
    </row>
    <row r="12175" spans="1:14" ht="15.75" customHeight="1">
      <c r="A12175" s="2"/>
      <c r="B12175" s="2"/>
      <c r="C12175" s="2"/>
      <c r="G12175" s="13"/>
      <c r="I12175" s="13"/>
      <c r="J12175" s="13"/>
      <c r="K12175" s="13"/>
      <c r="M12175" s="13"/>
      <c r="N12175" s="13"/>
    </row>
    <row r="12176" spans="1:14" ht="15.75" customHeight="1">
      <c r="A12176" s="2"/>
      <c r="B12176" s="2"/>
      <c r="C12176" s="2"/>
      <c r="G12176" s="13"/>
      <c r="I12176" s="13"/>
      <c r="J12176" s="13"/>
      <c r="K12176" s="13"/>
      <c r="M12176" s="13"/>
      <c r="N12176" s="13"/>
    </row>
    <row r="12177" spans="1:14" ht="15.75" customHeight="1">
      <c r="A12177" s="2"/>
      <c r="B12177" s="2"/>
      <c r="C12177" s="2"/>
      <c r="G12177" s="13"/>
      <c r="I12177" s="13"/>
      <c r="J12177" s="13"/>
      <c r="K12177" s="13"/>
      <c r="M12177" s="13"/>
      <c r="N12177" s="13"/>
    </row>
    <row r="12178" spans="1:14" ht="15.75" customHeight="1">
      <c r="A12178" s="2"/>
      <c r="B12178" s="2"/>
      <c r="C12178" s="2"/>
      <c r="G12178" s="13"/>
      <c r="I12178" s="13"/>
      <c r="J12178" s="13"/>
      <c r="K12178" s="13"/>
      <c r="M12178" s="13"/>
      <c r="N12178" s="13"/>
    </row>
    <row r="12179" spans="1:14" ht="15.75" customHeight="1">
      <c r="A12179" s="2"/>
      <c r="B12179" s="2"/>
      <c r="C12179" s="2"/>
      <c r="G12179" s="13"/>
      <c r="I12179" s="13"/>
      <c r="J12179" s="13"/>
      <c r="K12179" s="13"/>
      <c r="M12179" s="13"/>
      <c r="N12179" s="13"/>
    </row>
    <row r="12180" spans="1:14" ht="15.75" customHeight="1">
      <c r="A12180" s="2"/>
      <c r="B12180" s="2"/>
      <c r="C12180" s="2"/>
      <c r="G12180" s="13"/>
      <c r="I12180" s="13"/>
      <c r="J12180" s="13"/>
      <c r="K12180" s="13"/>
      <c r="M12180" s="13"/>
      <c r="N12180" s="13"/>
    </row>
    <row r="12181" spans="1:14" ht="15.75" customHeight="1">
      <c r="A12181" s="2"/>
      <c r="B12181" s="2"/>
      <c r="C12181" s="2"/>
      <c r="G12181" s="13"/>
      <c r="I12181" s="13"/>
      <c r="J12181" s="13"/>
      <c r="K12181" s="13"/>
      <c r="M12181" s="13"/>
      <c r="N12181" s="13"/>
    </row>
    <row r="12182" spans="1:14" ht="15.75" customHeight="1">
      <c r="A12182" s="2"/>
      <c r="B12182" s="2"/>
      <c r="C12182" s="2"/>
      <c r="G12182" s="13"/>
      <c r="I12182" s="13"/>
      <c r="J12182" s="13"/>
      <c r="K12182" s="13"/>
      <c r="M12182" s="13"/>
      <c r="N12182" s="13"/>
    </row>
    <row r="12183" spans="1:14" ht="15.75" customHeight="1">
      <c r="A12183" s="2"/>
      <c r="B12183" s="2"/>
      <c r="C12183" s="2"/>
      <c r="G12183" s="13"/>
      <c r="I12183" s="13"/>
      <c r="J12183" s="13"/>
      <c r="K12183" s="13"/>
      <c r="M12183" s="13"/>
      <c r="N12183" s="13"/>
    </row>
    <row r="12184" spans="1:14" ht="15.75" customHeight="1">
      <c r="A12184" s="2"/>
      <c r="B12184" s="2"/>
      <c r="C12184" s="2"/>
      <c r="G12184" s="13"/>
      <c r="I12184" s="13"/>
      <c r="J12184" s="13"/>
      <c r="K12184" s="13"/>
      <c r="M12184" s="13"/>
      <c r="N12184" s="13"/>
    </row>
    <row r="12185" spans="1:14" ht="15.75" customHeight="1">
      <c r="A12185" s="2"/>
      <c r="B12185" s="2"/>
      <c r="C12185" s="2"/>
      <c r="G12185" s="13"/>
      <c r="I12185" s="13"/>
      <c r="J12185" s="13"/>
      <c r="K12185" s="13"/>
      <c r="M12185" s="13"/>
      <c r="N12185" s="13"/>
    </row>
    <row r="12186" spans="1:14" ht="15.75" customHeight="1">
      <c r="A12186" s="2"/>
      <c r="B12186" s="2"/>
      <c r="C12186" s="2"/>
      <c r="G12186" s="13"/>
      <c r="I12186" s="13"/>
      <c r="J12186" s="13"/>
      <c r="K12186" s="13"/>
      <c r="M12186" s="13"/>
      <c r="N12186" s="13"/>
    </row>
    <row r="12187" spans="1:14" ht="15.75" customHeight="1">
      <c r="A12187" s="2"/>
      <c r="B12187" s="2"/>
      <c r="C12187" s="2"/>
      <c r="G12187" s="13"/>
      <c r="I12187" s="13"/>
      <c r="J12187" s="13"/>
      <c r="K12187" s="13"/>
      <c r="M12187" s="13"/>
      <c r="N12187" s="13"/>
    </row>
    <row r="12188" spans="1:14" ht="15.75" customHeight="1">
      <c r="A12188" s="2"/>
      <c r="B12188" s="2"/>
      <c r="C12188" s="2"/>
      <c r="G12188" s="13"/>
      <c r="I12188" s="13"/>
      <c r="J12188" s="13"/>
      <c r="K12188" s="13"/>
      <c r="M12188" s="13"/>
      <c r="N12188" s="13"/>
    </row>
    <row r="12189" spans="1:14" ht="15.75" customHeight="1">
      <c r="A12189" s="2"/>
      <c r="B12189" s="2"/>
      <c r="C12189" s="2"/>
      <c r="G12189" s="13"/>
      <c r="I12189" s="13"/>
      <c r="J12189" s="13"/>
      <c r="K12189" s="13"/>
      <c r="M12189" s="13"/>
      <c r="N12189" s="13"/>
    </row>
    <row r="12190" spans="1:14" ht="15.75" customHeight="1">
      <c r="A12190" s="2"/>
      <c r="B12190" s="2"/>
      <c r="C12190" s="2"/>
      <c r="G12190" s="13"/>
      <c r="I12190" s="13"/>
      <c r="J12190" s="13"/>
      <c r="K12190" s="13"/>
      <c r="M12190" s="13"/>
      <c r="N12190" s="13"/>
    </row>
    <row r="12191" spans="1:14" ht="15.75" customHeight="1">
      <c r="A12191" s="2"/>
      <c r="B12191" s="2"/>
      <c r="C12191" s="2"/>
      <c r="G12191" s="13"/>
      <c r="I12191" s="13"/>
      <c r="J12191" s="13"/>
      <c r="K12191" s="13"/>
      <c r="M12191" s="13"/>
      <c r="N12191" s="13"/>
    </row>
    <row r="12192" spans="1:14" ht="15.75" customHeight="1">
      <c r="A12192" s="2"/>
      <c r="B12192" s="2"/>
      <c r="C12192" s="2"/>
      <c r="G12192" s="13"/>
      <c r="I12192" s="13"/>
      <c r="J12192" s="13"/>
      <c r="K12192" s="13"/>
      <c r="M12192" s="13"/>
      <c r="N12192" s="13"/>
    </row>
    <row r="12193" spans="1:14" ht="15.75" customHeight="1">
      <c r="A12193" s="2"/>
      <c r="B12193" s="2"/>
      <c r="C12193" s="2"/>
      <c r="G12193" s="13"/>
      <c r="I12193" s="13"/>
      <c r="J12193" s="13"/>
      <c r="K12193" s="13"/>
      <c r="M12193" s="13"/>
      <c r="N12193" s="13"/>
    </row>
    <row r="12194" spans="1:14" ht="15.75" customHeight="1">
      <c r="A12194" s="2"/>
      <c r="B12194" s="2"/>
      <c r="C12194" s="2"/>
      <c r="G12194" s="13"/>
      <c r="I12194" s="13"/>
      <c r="J12194" s="13"/>
      <c r="K12194" s="13"/>
      <c r="M12194" s="13"/>
      <c r="N12194" s="13"/>
    </row>
    <row r="12195" spans="1:14" ht="15.75" customHeight="1">
      <c r="A12195" s="2"/>
      <c r="B12195" s="2"/>
      <c r="C12195" s="2"/>
      <c r="G12195" s="13"/>
      <c r="I12195" s="13"/>
      <c r="J12195" s="13"/>
      <c r="K12195" s="13"/>
      <c r="M12195" s="13"/>
      <c r="N12195" s="13"/>
    </row>
    <row r="12196" spans="1:14" ht="15.75" customHeight="1">
      <c r="A12196" s="2"/>
      <c r="B12196" s="2"/>
      <c r="C12196" s="2"/>
      <c r="G12196" s="13"/>
      <c r="I12196" s="13"/>
      <c r="J12196" s="13"/>
      <c r="K12196" s="13"/>
      <c r="M12196" s="13"/>
      <c r="N12196" s="13"/>
    </row>
    <row r="12197" spans="1:14" ht="15.75" customHeight="1">
      <c r="A12197" s="2"/>
      <c r="B12197" s="2"/>
      <c r="C12197" s="2"/>
      <c r="G12197" s="13"/>
      <c r="I12197" s="13"/>
      <c r="J12197" s="13"/>
      <c r="K12197" s="13"/>
      <c r="M12197" s="13"/>
      <c r="N12197" s="13"/>
    </row>
    <row r="12198" spans="1:14" ht="15.75" customHeight="1">
      <c r="A12198" s="2"/>
      <c r="B12198" s="2"/>
      <c r="C12198" s="2"/>
      <c r="G12198" s="13"/>
      <c r="I12198" s="13"/>
      <c r="J12198" s="13"/>
      <c r="K12198" s="13"/>
      <c r="M12198" s="13"/>
      <c r="N12198" s="13"/>
    </row>
    <row r="12199" spans="1:14" ht="15.75" customHeight="1">
      <c r="A12199" s="2"/>
      <c r="B12199" s="2"/>
      <c r="C12199" s="2"/>
      <c r="G12199" s="13"/>
      <c r="I12199" s="13"/>
      <c r="J12199" s="13"/>
      <c r="K12199" s="13"/>
      <c r="M12199" s="13"/>
      <c r="N12199" s="13"/>
    </row>
    <row r="12200" spans="1:14" ht="15.75" customHeight="1">
      <c r="A12200" s="2"/>
      <c r="B12200" s="2"/>
      <c r="C12200" s="2"/>
      <c r="G12200" s="13"/>
      <c r="I12200" s="13"/>
      <c r="J12200" s="13"/>
      <c r="K12200" s="13"/>
      <c r="M12200" s="13"/>
      <c r="N12200" s="13"/>
    </row>
    <row r="12201" spans="1:14" ht="15.75" customHeight="1">
      <c r="A12201" s="2"/>
      <c r="B12201" s="2"/>
      <c r="C12201" s="2"/>
      <c r="G12201" s="13"/>
      <c r="I12201" s="13"/>
      <c r="J12201" s="13"/>
      <c r="K12201" s="13"/>
      <c r="M12201" s="13"/>
      <c r="N12201" s="13"/>
    </row>
    <row r="12202" spans="1:14" ht="15.75" customHeight="1">
      <c r="A12202" s="2"/>
      <c r="B12202" s="2"/>
      <c r="C12202" s="2"/>
      <c r="G12202" s="13"/>
      <c r="I12202" s="13"/>
      <c r="J12202" s="13"/>
      <c r="K12202" s="13"/>
      <c r="M12202" s="13"/>
      <c r="N12202" s="13"/>
    </row>
    <row r="12203" spans="1:14" ht="15.75" customHeight="1">
      <c r="A12203" s="2"/>
      <c r="B12203" s="2"/>
      <c r="C12203" s="2"/>
      <c r="G12203" s="13"/>
      <c r="I12203" s="13"/>
      <c r="J12203" s="13"/>
      <c r="K12203" s="13"/>
      <c r="M12203" s="13"/>
      <c r="N12203" s="13"/>
    </row>
    <row r="12204" spans="1:14" ht="15.75" customHeight="1">
      <c r="A12204" s="2"/>
      <c r="B12204" s="2"/>
      <c r="C12204" s="2"/>
      <c r="G12204" s="13"/>
      <c r="I12204" s="13"/>
      <c r="J12204" s="13"/>
      <c r="K12204" s="13"/>
      <c r="M12204" s="13"/>
      <c r="N12204" s="13"/>
    </row>
    <row r="12205" spans="1:14" ht="15.75" customHeight="1">
      <c r="A12205" s="2"/>
      <c r="B12205" s="2"/>
      <c r="C12205" s="2"/>
      <c r="G12205" s="13"/>
      <c r="I12205" s="13"/>
      <c r="J12205" s="13"/>
      <c r="K12205" s="13"/>
      <c r="M12205" s="13"/>
      <c r="N12205" s="13"/>
    </row>
    <row r="12206" spans="1:14" ht="15.75" customHeight="1">
      <c r="A12206" s="2"/>
      <c r="B12206" s="2"/>
      <c r="C12206" s="2"/>
      <c r="G12206" s="13"/>
      <c r="I12206" s="13"/>
      <c r="J12206" s="13"/>
      <c r="K12206" s="13"/>
      <c r="M12206" s="13"/>
      <c r="N12206" s="13"/>
    </row>
    <row r="12207" spans="1:14" ht="15.75" customHeight="1">
      <c r="A12207" s="2"/>
      <c r="B12207" s="2"/>
      <c r="C12207" s="2"/>
      <c r="G12207" s="13"/>
      <c r="I12207" s="13"/>
      <c r="J12207" s="13"/>
      <c r="K12207" s="13"/>
      <c r="M12207" s="13"/>
      <c r="N12207" s="13"/>
    </row>
    <row r="12208" spans="1:14" ht="15.75" customHeight="1">
      <c r="A12208" s="2"/>
      <c r="B12208" s="2"/>
      <c r="C12208" s="2"/>
      <c r="G12208" s="13"/>
      <c r="I12208" s="13"/>
      <c r="J12208" s="13"/>
      <c r="K12208" s="13"/>
      <c r="M12208" s="13"/>
      <c r="N12208" s="13"/>
    </row>
    <row r="12209" spans="1:14" ht="15.75" customHeight="1">
      <c r="A12209" s="2"/>
      <c r="B12209" s="2"/>
      <c r="C12209" s="2"/>
      <c r="G12209" s="13"/>
      <c r="I12209" s="13"/>
      <c r="J12209" s="13"/>
      <c r="K12209" s="13"/>
      <c r="M12209" s="13"/>
      <c r="N12209" s="13"/>
    </row>
    <row r="12210" spans="1:14" ht="15.75" customHeight="1">
      <c r="A12210" s="2"/>
      <c r="B12210" s="2"/>
      <c r="C12210" s="2"/>
      <c r="G12210" s="13"/>
      <c r="I12210" s="13"/>
      <c r="J12210" s="13"/>
      <c r="K12210" s="13"/>
      <c r="M12210" s="13"/>
      <c r="N12210" s="13"/>
    </row>
    <row r="12211" spans="1:14" ht="15.75" customHeight="1">
      <c r="A12211" s="2"/>
      <c r="B12211" s="2"/>
      <c r="C12211" s="2"/>
      <c r="G12211" s="13"/>
      <c r="I12211" s="13"/>
      <c r="J12211" s="13"/>
      <c r="K12211" s="13"/>
      <c r="M12211" s="13"/>
      <c r="N12211" s="13"/>
    </row>
    <row r="12212" spans="1:14" ht="15.75" customHeight="1">
      <c r="A12212" s="2"/>
      <c r="B12212" s="2"/>
      <c r="C12212" s="2"/>
      <c r="G12212" s="13"/>
      <c r="I12212" s="13"/>
      <c r="J12212" s="13"/>
      <c r="K12212" s="13"/>
      <c r="M12212" s="13"/>
      <c r="N12212" s="13"/>
    </row>
    <row r="12213" spans="1:14" ht="15.75" customHeight="1">
      <c r="A12213" s="2"/>
      <c r="B12213" s="2"/>
      <c r="C12213" s="2"/>
      <c r="G12213" s="13"/>
      <c r="I12213" s="13"/>
      <c r="J12213" s="13"/>
      <c r="K12213" s="13"/>
      <c r="M12213" s="13"/>
      <c r="N12213" s="13"/>
    </row>
    <row r="12214" spans="1:14" ht="15.75" customHeight="1">
      <c r="A12214" s="2"/>
      <c r="B12214" s="2"/>
      <c r="C12214" s="2"/>
      <c r="G12214" s="13"/>
      <c r="I12214" s="13"/>
      <c r="J12214" s="13"/>
      <c r="K12214" s="13"/>
      <c r="M12214" s="13"/>
      <c r="N12214" s="13"/>
    </row>
    <row r="12215" spans="1:14" ht="15.75" customHeight="1">
      <c r="A12215" s="2"/>
      <c r="B12215" s="2"/>
      <c r="C12215" s="2"/>
      <c r="G12215" s="13"/>
      <c r="I12215" s="13"/>
      <c r="J12215" s="13"/>
      <c r="K12215" s="13"/>
      <c r="M12215" s="13"/>
      <c r="N12215" s="13"/>
    </row>
    <row r="12216" spans="1:14" ht="15.75" customHeight="1">
      <c r="A12216" s="2"/>
      <c r="B12216" s="2"/>
      <c r="C12216" s="2"/>
      <c r="G12216" s="13"/>
      <c r="I12216" s="13"/>
      <c r="J12216" s="13"/>
      <c r="K12216" s="13"/>
      <c r="M12216" s="13"/>
      <c r="N12216" s="13"/>
    </row>
    <row r="12217" spans="1:14" ht="15.75" customHeight="1">
      <c r="A12217" s="2"/>
      <c r="B12217" s="2"/>
      <c r="C12217" s="2"/>
      <c r="G12217" s="13"/>
      <c r="I12217" s="13"/>
      <c r="J12217" s="13"/>
      <c r="K12217" s="13"/>
      <c r="M12217" s="13"/>
      <c r="N12217" s="13"/>
    </row>
    <row r="12218" spans="1:14" ht="15.75" customHeight="1">
      <c r="A12218" s="2"/>
      <c r="B12218" s="2"/>
      <c r="C12218" s="2"/>
      <c r="G12218" s="13"/>
      <c r="I12218" s="13"/>
      <c r="J12218" s="13"/>
      <c r="K12218" s="13"/>
      <c r="M12218" s="13"/>
      <c r="N12218" s="13"/>
    </row>
    <row r="12219" spans="1:14" ht="15.75" customHeight="1">
      <c r="A12219" s="2"/>
      <c r="B12219" s="2"/>
      <c r="C12219" s="2"/>
      <c r="G12219" s="13"/>
      <c r="I12219" s="13"/>
      <c r="J12219" s="13"/>
      <c r="K12219" s="13"/>
      <c r="M12219" s="13"/>
      <c r="N12219" s="13"/>
    </row>
    <row r="12220" spans="1:14" ht="15.75" customHeight="1">
      <c r="A12220" s="2"/>
      <c r="B12220" s="2"/>
      <c r="C12220" s="2"/>
      <c r="G12220" s="13"/>
      <c r="I12220" s="13"/>
      <c r="J12220" s="13"/>
      <c r="K12220" s="13"/>
      <c r="M12220" s="13"/>
      <c r="N12220" s="13"/>
    </row>
    <row r="12221" spans="1:14" ht="15.75" customHeight="1">
      <c r="A12221" s="2"/>
      <c r="B12221" s="2"/>
      <c r="C12221" s="2"/>
      <c r="G12221" s="13"/>
      <c r="I12221" s="13"/>
      <c r="J12221" s="13"/>
      <c r="K12221" s="13"/>
      <c r="M12221" s="13"/>
      <c r="N12221" s="13"/>
    </row>
    <row r="12222" spans="1:14" ht="15.75" customHeight="1">
      <c r="A12222" s="2"/>
      <c r="B12222" s="2"/>
      <c r="C12222" s="2"/>
      <c r="G12222" s="13"/>
      <c r="I12222" s="13"/>
      <c r="J12222" s="13"/>
      <c r="K12222" s="13"/>
      <c r="M12222" s="13"/>
      <c r="N12222" s="13"/>
    </row>
    <row r="12223" spans="1:14" ht="15.75" customHeight="1">
      <c r="A12223" s="2"/>
      <c r="B12223" s="2"/>
      <c r="C12223" s="2"/>
      <c r="G12223" s="13"/>
      <c r="I12223" s="13"/>
      <c r="J12223" s="13"/>
      <c r="K12223" s="13"/>
      <c r="M12223" s="13"/>
      <c r="N12223" s="13"/>
    </row>
    <row r="12224" spans="1:14" ht="15.75" customHeight="1">
      <c r="A12224" s="2"/>
      <c r="B12224" s="2"/>
      <c r="C12224" s="2"/>
      <c r="G12224" s="13"/>
      <c r="I12224" s="13"/>
      <c r="J12224" s="13"/>
      <c r="K12224" s="13"/>
      <c r="M12224" s="13"/>
      <c r="N12224" s="13"/>
    </row>
    <row r="12225" spans="1:14" ht="15.75" customHeight="1">
      <c r="A12225" s="2"/>
      <c r="B12225" s="2"/>
      <c r="C12225" s="2"/>
      <c r="G12225" s="13"/>
      <c r="I12225" s="13"/>
      <c r="J12225" s="13"/>
      <c r="K12225" s="13"/>
      <c r="M12225" s="13"/>
      <c r="N12225" s="13"/>
    </row>
    <row r="12226" spans="1:14" ht="15.75" customHeight="1">
      <c r="A12226" s="2"/>
      <c r="B12226" s="2"/>
      <c r="C12226" s="2"/>
      <c r="G12226" s="13"/>
      <c r="I12226" s="13"/>
      <c r="J12226" s="13"/>
      <c r="K12226" s="13"/>
      <c r="M12226" s="13"/>
      <c r="N12226" s="13"/>
    </row>
    <row r="12227" spans="1:14" ht="15.75" customHeight="1">
      <c r="A12227" s="2"/>
      <c r="B12227" s="2"/>
      <c r="C12227" s="2"/>
      <c r="G12227" s="13"/>
      <c r="I12227" s="13"/>
      <c r="J12227" s="13"/>
      <c r="K12227" s="13"/>
      <c r="M12227" s="13"/>
      <c r="N12227" s="13"/>
    </row>
    <row r="12228" spans="1:14" ht="15.75" customHeight="1">
      <c r="A12228" s="2"/>
      <c r="B12228" s="2"/>
      <c r="C12228" s="2"/>
      <c r="G12228" s="13"/>
      <c r="I12228" s="13"/>
      <c r="J12228" s="13"/>
      <c r="K12228" s="13"/>
      <c r="M12228" s="13"/>
      <c r="N12228" s="13"/>
    </row>
    <row r="12229" spans="1:14" ht="15.75" customHeight="1">
      <c r="A12229" s="2"/>
      <c r="B12229" s="2"/>
      <c r="C12229" s="2"/>
      <c r="G12229" s="13"/>
      <c r="I12229" s="13"/>
      <c r="J12229" s="13"/>
      <c r="K12229" s="13"/>
      <c r="M12229" s="13"/>
      <c r="N12229" s="13"/>
    </row>
    <row r="12230" spans="1:14" ht="15.75" customHeight="1">
      <c r="A12230" s="2"/>
      <c r="B12230" s="2"/>
      <c r="C12230" s="2"/>
      <c r="G12230" s="13"/>
      <c r="I12230" s="13"/>
      <c r="J12230" s="13"/>
      <c r="K12230" s="13"/>
      <c r="M12230" s="13"/>
      <c r="N12230" s="13"/>
    </row>
    <row r="12231" spans="1:14" ht="15.75" customHeight="1">
      <c r="A12231" s="2"/>
      <c r="B12231" s="2"/>
      <c r="C12231" s="2"/>
      <c r="G12231" s="13"/>
      <c r="I12231" s="13"/>
      <c r="J12231" s="13"/>
      <c r="K12231" s="13"/>
      <c r="M12231" s="13"/>
      <c r="N12231" s="13"/>
    </row>
    <row r="12232" spans="1:14" ht="15.75" customHeight="1">
      <c r="A12232" s="2"/>
      <c r="B12232" s="2"/>
      <c r="C12232" s="2"/>
      <c r="G12232" s="13"/>
      <c r="I12232" s="13"/>
      <c r="J12232" s="13"/>
      <c r="K12232" s="13"/>
      <c r="M12232" s="13"/>
      <c r="N12232" s="13"/>
    </row>
    <row r="12233" spans="1:14" ht="15.75" customHeight="1">
      <c r="A12233" s="2"/>
      <c r="B12233" s="2"/>
      <c r="C12233" s="2"/>
      <c r="G12233" s="13"/>
      <c r="I12233" s="13"/>
      <c r="J12233" s="13"/>
      <c r="K12233" s="13"/>
      <c r="M12233" s="13"/>
      <c r="N12233" s="13"/>
    </row>
    <row r="12234" spans="1:14" ht="15.75" customHeight="1">
      <c r="A12234" s="2"/>
      <c r="B12234" s="2"/>
      <c r="C12234" s="2"/>
      <c r="G12234" s="13"/>
      <c r="I12234" s="13"/>
      <c r="J12234" s="13"/>
      <c r="K12234" s="13"/>
      <c r="M12234" s="13"/>
      <c r="N12234" s="13"/>
    </row>
    <row r="12235" spans="1:14" ht="15.75" customHeight="1">
      <c r="A12235" s="2"/>
      <c r="B12235" s="2"/>
      <c r="C12235" s="2"/>
      <c r="G12235" s="13"/>
      <c r="I12235" s="13"/>
      <c r="J12235" s="13"/>
      <c r="K12235" s="13"/>
      <c r="M12235" s="13"/>
      <c r="N12235" s="13"/>
    </row>
    <row r="12236" spans="1:14" ht="15.75" customHeight="1">
      <c r="A12236" s="2"/>
      <c r="B12236" s="2"/>
      <c r="C12236" s="2"/>
      <c r="G12236" s="13"/>
      <c r="I12236" s="13"/>
      <c r="J12236" s="13"/>
      <c r="K12236" s="13"/>
      <c r="M12236" s="13"/>
      <c r="N12236" s="13"/>
    </row>
    <row r="12237" spans="1:14" ht="15.75" customHeight="1">
      <c r="A12237" s="2"/>
      <c r="B12237" s="2"/>
      <c r="C12237" s="2"/>
      <c r="G12237" s="13"/>
      <c r="I12237" s="13"/>
      <c r="J12237" s="13"/>
      <c r="K12237" s="13"/>
      <c r="M12237" s="13"/>
      <c r="N12237" s="13"/>
    </row>
    <row r="12238" spans="1:14" ht="15.75" customHeight="1">
      <c r="A12238" s="2"/>
      <c r="B12238" s="2"/>
      <c r="C12238" s="2"/>
      <c r="G12238" s="13"/>
      <c r="I12238" s="13"/>
      <c r="J12238" s="13"/>
      <c r="K12238" s="13"/>
      <c r="M12238" s="13"/>
      <c r="N12238" s="13"/>
    </row>
    <row r="12239" spans="1:14" ht="15.75" customHeight="1">
      <c r="A12239" s="2"/>
      <c r="B12239" s="2"/>
      <c r="C12239" s="2"/>
      <c r="G12239" s="13"/>
      <c r="I12239" s="13"/>
      <c r="J12239" s="13"/>
      <c r="K12239" s="13"/>
      <c r="M12239" s="13"/>
      <c r="N12239" s="13"/>
    </row>
    <row r="12240" spans="1:14" ht="15.75" customHeight="1">
      <c r="A12240" s="2"/>
      <c r="B12240" s="2"/>
      <c r="C12240" s="2"/>
      <c r="G12240" s="13"/>
      <c r="I12240" s="13"/>
      <c r="J12240" s="13"/>
      <c r="K12240" s="13"/>
      <c r="M12240" s="13"/>
      <c r="N12240" s="13"/>
    </row>
    <row r="12241" spans="1:14" ht="15.75" customHeight="1">
      <c r="A12241" s="2"/>
      <c r="B12241" s="2"/>
      <c r="C12241" s="2"/>
      <c r="G12241" s="13"/>
      <c r="I12241" s="13"/>
      <c r="J12241" s="13"/>
      <c r="K12241" s="13"/>
      <c r="M12241" s="13"/>
      <c r="N12241" s="13"/>
    </row>
    <row r="12242" spans="1:14" ht="15.75" customHeight="1">
      <c r="A12242" s="2"/>
      <c r="B12242" s="2"/>
      <c r="C12242" s="2"/>
      <c r="G12242" s="13"/>
      <c r="I12242" s="13"/>
      <c r="J12242" s="13"/>
      <c r="K12242" s="13"/>
      <c r="M12242" s="13"/>
      <c r="N12242" s="13"/>
    </row>
    <row r="12243" spans="1:14" ht="15.75" customHeight="1">
      <c r="A12243" s="2"/>
      <c r="B12243" s="2"/>
      <c r="C12243" s="2"/>
      <c r="G12243" s="13"/>
      <c r="I12243" s="13"/>
      <c r="J12243" s="13"/>
      <c r="K12243" s="13"/>
      <c r="M12243" s="13"/>
      <c r="N12243" s="13"/>
    </row>
    <row r="12244" spans="1:14" ht="15.75" customHeight="1">
      <c r="A12244" s="2"/>
      <c r="B12244" s="2"/>
      <c r="C12244" s="2"/>
      <c r="G12244" s="13"/>
      <c r="I12244" s="13"/>
      <c r="J12244" s="13"/>
      <c r="K12244" s="13"/>
      <c r="M12244" s="13"/>
      <c r="N12244" s="13"/>
    </row>
    <row r="12245" spans="1:14" ht="15.75" customHeight="1">
      <c r="A12245" s="2"/>
      <c r="B12245" s="2"/>
      <c r="C12245" s="2"/>
      <c r="G12245" s="13"/>
      <c r="I12245" s="13"/>
      <c r="J12245" s="13"/>
      <c r="K12245" s="13"/>
      <c r="M12245" s="13"/>
      <c r="N12245" s="13"/>
    </row>
    <row r="12246" spans="1:14" ht="15.75" customHeight="1">
      <c r="A12246" s="2"/>
      <c r="B12246" s="2"/>
      <c r="C12246" s="2"/>
      <c r="G12246" s="13"/>
      <c r="I12246" s="13"/>
      <c r="J12246" s="13"/>
      <c r="K12246" s="13"/>
      <c r="M12246" s="13"/>
      <c r="N12246" s="13"/>
    </row>
    <row r="12247" spans="1:14" ht="15.75" customHeight="1">
      <c r="A12247" s="2"/>
      <c r="B12247" s="2"/>
      <c r="C12247" s="2"/>
      <c r="G12247" s="13"/>
      <c r="I12247" s="13"/>
      <c r="J12247" s="13"/>
      <c r="K12247" s="13"/>
      <c r="M12247" s="13"/>
      <c r="N12247" s="13"/>
    </row>
    <row r="12248" spans="1:14" ht="15.75" customHeight="1">
      <c r="A12248" s="2"/>
      <c r="B12248" s="2"/>
      <c r="C12248" s="2"/>
      <c r="G12248" s="13"/>
      <c r="I12248" s="13"/>
      <c r="J12248" s="13"/>
      <c r="K12248" s="13"/>
      <c r="M12248" s="13"/>
      <c r="N12248" s="13"/>
    </row>
    <row r="12249" spans="1:14" ht="15.75" customHeight="1">
      <c r="A12249" s="2"/>
      <c r="B12249" s="2"/>
      <c r="C12249" s="2"/>
      <c r="G12249" s="13"/>
      <c r="I12249" s="13"/>
      <c r="J12249" s="13"/>
      <c r="K12249" s="13"/>
      <c r="M12249" s="13"/>
      <c r="N12249" s="13"/>
    </row>
    <row r="12250" spans="1:14" ht="15.75" customHeight="1">
      <c r="A12250" s="2"/>
      <c r="B12250" s="2"/>
      <c r="C12250" s="2"/>
      <c r="G12250" s="13"/>
      <c r="I12250" s="13"/>
      <c r="J12250" s="13"/>
      <c r="K12250" s="13"/>
      <c r="M12250" s="13"/>
      <c r="N12250" s="13"/>
    </row>
    <row r="12251" spans="1:14" ht="15.75" customHeight="1">
      <c r="A12251" s="2"/>
      <c r="B12251" s="2"/>
      <c r="C12251" s="2"/>
      <c r="G12251" s="13"/>
      <c r="I12251" s="13"/>
      <c r="J12251" s="13"/>
      <c r="K12251" s="13"/>
      <c r="M12251" s="13"/>
      <c r="N12251" s="13"/>
    </row>
    <row r="12252" spans="1:14" ht="15.75" customHeight="1">
      <c r="A12252" s="2"/>
      <c r="B12252" s="2"/>
      <c r="C12252" s="2"/>
      <c r="G12252" s="13"/>
      <c r="I12252" s="13"/>
      <c r="J12252" s="13"/>
      <c r="K12252" s="13"/>
      <c r="M12252" s="13"/>
      <c r="N12252" s="13"/>
    </row>
    <row r="12253" spans="1:14" ht="15.75" customHeight="1">
      <c r="A12253" s="2"/>
      <c r="B12253" s="2"/>
      <c r="C12253" s="2"/>
      <c r="G12253" s="13"/>
      <c r="I12253" s="13"/>
      <c r="J12253" s="13"/>
      <c r="K12253" s="13"/>
      <c r="M12253" s="13"/>
      <c r="N12253" s="13"/>
    </row>
    <row r="12254" spans="1:14" ht="15.75" customHeight="1">
      <c r="A12254" s="2"/>
      <c r="B12254" s="2"/>
      <c r="C12254" s="2"/>
      <c r="G12254" s="13"/>
      <c r="I12254" s="13"/>
      <c r="J12254" s="13"/>
      <c r="K12254" s="13"/>
      <c r="M12254" s="13"/>
      <c r="N12254" s="13"/>
    </row>
    <row r="12255" spans="1:14" ht="15.75" customHeight="1">
      <c r="A12255" s="2"/>
      <c r="B12255" s="2"/>
      <c r="C12255" s="2"/>
      <c r="G12255" s="13"/>
      <c r="I12255" s="13"/>
      <c r="J12255" s="13"/>
      <c r="K12255" s="13"/>
      <c r="M12255" s="13"/>
      <c r="N12255" s="13"/>
    </row>
    <row r="12256" spans="1:14" ht="15.75" customHeight="1">
      <c r="A12256" s="2"/>
      <c r="B12256" s="2"/>
      <c r="C12256" s="2"/>
      <c r="G12256" s="13"/>
      <c r="I12256" s="13"/>
      <c r="J12256" s="13"/>
      <c r="K12256" s="13"/>
      <c r="M12256" s="13"/>
      <c r="N12256" s="13"/>
    </row>
    <row r="12257" spans="1:14" ht="15.75" customHeight="1">
      <c r="A12257" s="2"/>
      <c r="B12257" s="2"/>
      <c r="C12257" s="2"/>
      <c r="G12257" s="13"/>
      <c r="I12257" s="13"/>
      <c r="J12257" s="13"/>
      <c r="K12257" s="13"/>
      <c r="M12257" s="13"/>
      <c r="N12257" s="13"/>
    </row>
    <row r="12258" spans="1:14" ht="15.75" customHeight="1">
      <c r="A12258" s="2"/>
      <c r="B12258" s="2"/>
      <c r="C12258" s="2"/>
      <c r="G12258" s="13"/>
      <c r="I12258" s="13"/>
      <c r="J12258" s="13"/>
      <c r="K12258" s="13"/>
      <c r="M12258" s="13"/>
      <c r="N12258" s="13"/>
    </row>
    <row r="12259" spans="1:14" ht="15.75" customHeight="1">
      <c r="A12259" s="2"/>
      <c r="B12259" s="2"/>
      <c r="C12259" s="2"/>
      <c r="G12259" s="13"/>
      <c r="I12259" s="13"/>
      <c r="J12259" s="13"/>
      <c r="K12259" s="13"/>
      <c r="M12259" s="13"/>
      <c r="N12259" s="13"/>
    </row>
    <row r="12260" spans="1:14" ht="15.75" customHeight="1">
      <c r="A12260" s="2"/>
      <c r="B12260" s="2"/>
      <c r="C12260" s="2"/>
      <c r="G12260" s="13"/>
      <c r="I12260" s="13"/>
      <c r="J12260" s="13"/>
      <c r="K12260" s="13"/>
      <c r="M12260" s="13"/>
      <c r="N12260" s="13"/>
    </row>
    <row r="12261" spans="1:14" ht="15.75" customHeight="1">
      <c r="A12261" s="2"/>
      <c r="B12261" s="2"/>
      <c r="C12261" s="2"/>
      <c r="G12261" s="13"/>
      <c r="I12261" s="13"/>
      <c r="J12261" s="13"/>
      <c r="K12261" s="13"/>
      <c r="M12261" s="13"/>
      <c r="N12261" s="13"/>
    </row>
    <row r="12262" spans="1:14" ht="15.75" customHeight="1">
      <c r="A12262" s="2"/>
      <c r="B12262" s="2"/>
      <c r="C12262" s="2"/>
      <c r="G12262" s="13"/>
      <c r="I12262" s="13"/>
      <c r="J12262" s="13"/>
      <c r="K12262" s="13"/>
      <c r="M12262" s="13"/>
      <c r="N12262" s="13"/>
    </row>
    <row r="12263" spans="1:14" ht="15.75" customHeight="1">
      <c r="A12263" s="2"/>
      <c r="B12263" s="2"/>
      <c r="C12263" s="2"/>
      <c r="G12263" s="13"/>
      <c r="I12263" s="13"/>
      <c r="J12263" s="13"/>
      <c r="K12263" s="13"/>
      <c r="M12263" s="13"/>
      <c r="N12263" s="13"/>
    </row>
    <row r="12264" spans="1:14" ht="15.75" customHeight="1">
      <c r="A12264" s="2"/>
      <c r="B12264" s="2"/>
      <c r="C12264" s="2"/>
      <c r="G12264" s="13"/>
      <c r="I12264" s="13"/>
      <c r="J12264" s="13"/>
      <c r="K12264" s="13"/>
      <c r="M12264" s="13"/>
      <c r="N12264" s="13"/>
    </row>
    <row r="12265" spans="1:14" ht="15.75" customHeight="1">
      <c r="A12265" s="2"/>
      <c r="B12265" s="2"/>
      <c r="C12265" s="2"/>
      <c r="G12265" s="13"/>
      <c r="I12265" s="13"/>
      <c r="J12265" s="13"/>
      <c r="K12265" s="13"/>
      <c r="M12265" s="13"/>
      <c r="N12265" s="13"/>
    </row>
    <row r="12266" spans="1:14" ht="15.75" customHeight="1">
      <c r="A12266" s="2"/>
      <c r="B12266" s="2"/>
      <c r="C12266" s="2"/>
      <c r="G12266" s="13"/>
      <c r="I12266" s="13"/>
      <c r="J12266" s="13"/>
      <c r="K12266" s="13"/>
      <c r="M12266" s="13"/>
      <c r="N12266" s="13"/>
    </row>
    <row r="12267" spans="1:14" ht="15.75" customHeight="1">
      <c r="A12267" s="2"/>
      <c r="B12267" s="2"/>
      <c r="C12267" s="2"/>
      <c r="G12267" s="13"/>
      <c r="I12267" s="13"/>
      <c r="J12267" s="13"/>
      <c r="K12267" s="13"/>
      <c r="M12267" s="13"/>
      <c r="N12267" s="13"/>
    </row>
    <row r="12268" spans="1:14" ht="15.75" customHeight="1">
      <c r="A12268" s="2"/>
      <c r="B12268" s="2"/>
      <c r="C12268" s="2"/>
      <c r="G12268" s="13"/>
      <c r="I12268" s="13"/>
      <c r="J12268" s="13"/>
      <c r="K12268" s="13"/>
      <c r="M12268" s="13"/>
      <c r="N12268" s="13"/>
    </row>
    <row r="12269" spans="1:14" ht="15.75" customHeight="1">
      <c r="A12269" s="2"/>
      <c r="B12269" s="2"/>
      <c r="C12269" s="2"/>
      <c r="G12269" s="13"/>
      <c r="I12269" s="13"/>
      <c r="J12269" s="13"/>
      <c r="K12269" s="13"/>
      <c r="M12269" s="13"/>
      <c r="N12269" s="13"/>
    </row>
    <row r="12270" spans="1:14" ht="15.75" customHeight="1">
      <c r="A12270" s="2"/>
      <c r="B12270" s="2"/>
      <c r="C12270" s="2"/>
      <c r="G12270" s="13"/>
      <c r="I12270" s="13"/>
      <c r="J12270" s="13"/>
      <c r="K12270" s="13"/>
      <c r="M12270" s="13"/>
      <c r="N12270" s="13"/>
    </row>
    <row r="12271" spans="1:14" ht="15.75" customHeight="1">
      <c r="A12271" s="2"/>
      <c r="B12271" s="2"/>
      <c r="C12271" s="2"/>
      <c r="G12271" s="13"/>
      <c r="I12271" s="13"/>
      <c r="J12271" s="13"/>
      <c r="K12271" s="13"/>
      <c r="M12271" s="13"/>
      <c r="N12271" s="13"/>
    </row>
    <row r="12272" spans="1:14" ht="15.75" customHeight="1">
      <c r="A12272" s="2"/>
      <c r="B12272" s="2"/>
      <c r="C12272" s="2"/>
      <c r="G12272" s="13"/>
      <c r="I12272" s="13"/>
      <c r="J12272" s="13"/>
      <c r="K12272" s="13"/>
      <c r="M12272" s="13"/>
      <c r="N12272" s="13"/>
    </row>
    <row r="12273" spans="1:14" ht="15.75" customHeight="1">
      <c r="A12273" s="2"/>
      <c r="B12273" s="2"/>
      <c r="C12273" s="2"/>
      <c r="G12273" s="13"/>
      <c r="I12273" s="13"/>
      <c r="J12273" s="13"/>
      <c r="K12273" s="13"/>
      <c r="M12273" s="13"/>
      <c r="N12273" s="13"/>
    </row>
    <row r="12274" spans="1:14" ht="15.75" customHeight="1">
      <c r="A12274" s="2"/>
      <c r="B12274" s="2"/>
      <c r="C12274" s="2"/>
      <c r="G12274" s="13"/>
      <c r="I12274" s="13"/>
      <c r="J12274" s="13"/>
      <c r="K12274" s="13"/>
      <c r="M12274" s="13"/>
      <c r="N12274" s="13"/>
    </row>
    <row r="12275" spans="1:14" ht="15.75" customHeight="1">
      <c r="A12275" s="2"/>
      <c r="B12275" s="2"/>
      <c r="C12275" s="2"/>
      <c r="G12275" s="13"/>
      <c r="I12275" s="13"/>
      <c r="J12275" s="13"/>
      <c r="K12275" s="13"/>
      <c r="M12275" s="13"/>
      <c r="N12275" s="13"/>
    </row>
    <row r="12276" spans="1:14" ht="15.75" customHeight="1">
      <c r="A12276" s="2"/>
      <c r="B12276" s="2"/>
      <c r="C12276" s="2"/>
      <c r="G12276" s="13"/>
      <c r="I12276" s="13"/>
      <c r="J12276" s="13"/>
      <c r="K12276" s="13"/>
      <c r="M12276" s="13"/>
      <c r="N12276" s="13"/>
    </row>
    <row r="12277" spans="1:14" ht="15.75" customHeight="1">
      <c r="A12277" s="2"/>
      <c r="B12277" s="2"/>
      <c r="C12277" s="2"/>
      <c r="G12277" s="13"/>
      <c r="I12277" s="13"/>
      <c r="J12277" s="13"/>
      <c r="K12277" s="13"/>
      <c r="M12277" s="13"/>
      <c r="N12277" s="13"/>
    </row>
    <row r="12278" spans="1:14" ht="15.75" customHeight="1">
      <c r="A12278" s="2"/>
      <c r="B12278" s="2"/>
      <c r="C12278" s="2"/>
      <c r="G12278" s="13"/>
      <c r="I12278" s="13"/>
      <c r="J12278" s="13"/>
      <c r="K12278" s="13"/>
      <c r="M12278" s="13"/>
      <c r="N12278" s="13"/>
    </row>
    <row r="12279" spans="1:14" ht="15.75" customHeight="1">
      <c r="A12279" s="2"/>
      <c r="B12279" s="2"/>
      <c r="C12279" s="2"/>
      <c r="G12279" s="13"/>
      <c r="I12279" s="13"/>
      <c r="J12279" s="13"/>
      <c r="K12279" s="13"/>
      <c r="M12279" s="13"/>
      <c r="N12279" s="13"/>
    </row>
    <row r="12280" spans="1:14" ht="15.75" customHeight="1">
      <c r="A12280" s="2"/>
      <c r="B12280" s="2"/>
      <c r="C12280" s="2"/>
      <c r="G12280" s="13"/>
      <c r="I12280" s="13"/>
      <c r="J12280" s="13"/>
      <c r="K12280" s="13"/>
      <c r="M12280" s="13"/>
      <c r="N12280" s="13"/>
    </row>
    <row r="12281" spans="1:14" ht="15.75" customHeight="1">
      <c r="A12281" s="2"/>
      <c r="B12281" s="2"/>
      <c r="C12281" s="2"/>
      <c r="G12281" s="13"/>
      <c r="I12281" s="13"/>
      <c r="J12281" s="13"/>
      <c r="K12281" s="13"/>
      <c r="M12281" s="13"/>
      <c r="N12281" s="13"/>
    </row>
    <row r="12282" spans="1:14" ht="15.75" customHeight="1">
      <c r="A12282" s="2"/>
      <c r="B12282" s="2"/>
      <c r="C12282" s="2"/>
      <c r="G12282" s="13"/>
      <c r="I12282" s="13"/>
      <c r="J12282" s="13"/>
      <c r="K12282" s="13"/>
      <c r="M12282" s="13"/>
      <c r="N12282" s="13"/>
    </row>
    <row r="12283" spans="1:14" ht="15.75" customHeight="1">
      <c r="A12283" s="2"/>
      <c r="B12283" s="2"/>
      <c r="C12283" s="2"/>
      <c r="G12283" s="13"/>
      <c r="I12283" s="13"/>
      <c r="J12283" s="13"/>
      <c r="K12283" s="13"/>
      <c r="M12283" s="13"/>
      <c r="N12283" s="13"/>
    </row>
    <row r="12284" spans="1:14" ht="15.75" customHeight="1">
      <c r="A12284" s="2"/>
      <c r="B12284" s="2"/>
      <c r="C12284" s="2"/>
      <c r="G12284" s="13"/>
      <c r="I12284" s="13"/>
      <c r="J12284" s="13"/>
      <c r="K12284" s="13"/>
      <c r="M12284" s="13"/>
      <c r="N12284" s="13"/>
    </row>
    <row r="12285" spans="1:14" ht="15.75" customHeight="1">
      <c r="A12285" s="2"/>
      <c r="B12285" s="2"/>
      <c r="C12285" s="2"/>
      <c r="G12285" s="13"/>
      <c r="I12285" s="13"/>
      <c r="J12285" s="13"/>
      <c r="K12285" s="13"/>
      <c r="M12285" s="13"/>
      <c r="N12285" s="13"/>
    </row>
    <row r="12286" spans="1:14" ht="15.75" customHeight="1">
      <c r="A12286" s="2"/>
      <c r="B12286" s="2"/>
      <c r="C12286" s="2"/>
      <c r="G12286" s="13"/>
      <c r="I12286" s="13"/>
      <c r="J12286" s="13"/>
      <c r="K12286" s="13"/>
      <c r="M12286" s="13"/>
      <c r="N12286" s="13"/>
    </row>
    <row r="12287" spans="1:14" ht="15.75" customHeight="1">
      <c r="A12287" s="2"/>
      <c r="B12287" s="2"/>
      <c r="C12287" s="2"/>
      <c r="G12287" s="13"/>
      <c r="I12287" s="13"/>
      <c r="J12287" s="13"/>
      <c r="K12287" s="13"/>
      <c r="M12287" s="13"/>
      <c r="N12287" s="13"/>
    </row>
    <row r="12288" spans="1:14" ht="15.75" customHeight="1">
      <c r="A12288" s="2"/>
      <c r="B12288" s="2"/>
      <c r="C12288" s="2"/>
      <c r="G12288" s="13"/>
      <c r="I12288" s="13"/>
      <c r="J12288" s="13"/>
      <c r="K12288" s="13"/>
      <c r="M12288" s="13"/>
      <c r="N12288" s="13"/>
    </row>
    <row r="12289" spans="1:14" ht="15.75" customHeight="1">
      <c r="A12289" s="2"/>
      <c r="B12289" s="2"/>
      <c r="C12289" s="2"/>
      <c r="G12289" s="13"/>
      <c r="I12289" s="13"/>
      <c r="J12289" s="13"/>
      <c r="K12289" s="13"/>
      <c r="M12289" s="13"/>
      <c r="N12289" s="13"/>
    </row>
    <row r="12290" spans="1:14" ht="15.75" customHeight="1">
      <c r="A12290" s="2"/>
      <c r="B12290" s="2"/>
      <c r="C12290" s="2"/>
      <c r="G12290" s="13"/>
      <c r="I12290" s="13"/>
      <c r="J12290" s="13"/>
      <c r="K12290" s="13"/>
      <c r="M12290" s="13"/>
      <c r="N12290" s="13"/>
    </row>
    <row r="12291" spans="1:14" ht="15.75" customHeight="1">
      <c r="A12291" s="2"/>
      <c r="B12291" s="2"/>
      <c r="C12291" s="2"/>
      <c r="G12291" s="13"/>
      <c r="I12291" s="13"/>
      <c r="J12291" s="13"/>
      <c r="K12291" s="13"/>
      <c r="M12291" s="13"/>
      <c r="N12291" s="13"/>
    </row>
    <row r="12292" spans="1:14" ht="15.75" customHeight="1">
      <c r="A12292" s="2"/>
      <c r="B12292" s="2"/>
      <c r="C12292" s="2"/>
      <c r="G12292" s="13"/>
      <c r="I12292" s="13"/>
      <c r="J12292" s="13"/>
      <c r="K12292" s="13"/>
      <c r="M12292" s="13"/>
      <c r="N12292" s="13"/>
    </row>
    <row r="12293" spans="1:14" ht="15.75" customHeight="1">
      <c r="A12293" s="2"/>
      <c r="B12293" s="2"/>
      <c r="C12293" s="2"/>
      <c r="G12293" s="13"/>
      <c r="I12293" s="13"/>
      <c r="J12293" s="13"/>
      <c r="K12293" s="13"/>
      <c r="M12293" s="13"/>
      <c r="N12293" s="13"/>
    </row>
    <row r="12294" spans="1:14" ht="15.75" customHeight="1">
      <c r="A12294" s="2"/>
      <c r="B12294" s="2"/>
      <c r="C12294" s="2"/>
      <c r="G12294" s="13"/>
      <c r="I12294" s="13"/>
      <c r="J12294" s="13"/>
      <c r="K12294" s="13"/>
      <c r="M12294" s="13"/>
      <c r="N12294" s="13"/>
    </row>
    <row r="12295" spans="1:14" ht="15.75" customHeight="1">
      <c r="A12295" s="2"/>
      <c r="B12295" s="2"/>
      <c r="C12295" s="2"/>
      <c r="G12295" s="13"/>
      <c r="I12295" s="13"/>
      <c r="J12295" s="13"/>
      <c r="K12295" s="13"/>
      <c r="M12295" s="13"/>
      <c r="N12295" s="13"/>
    </row>
    <row r="12296" spans="1:14" ht="15.75" customHeight="1">
      <c r="A12296" s="2"/>
      <c r="B12296" s="2"/>
      <c r="C12296" s="2"/>
      <c r="G12296" s="13"/>
      <c r="I12296" s="13"/>
      <c r="J12296" s="13"/>
      <c r="K12296" s="13"/>
      <c r="M12296" s="13"/>
      <c r="N12296" s="13"/>
    </row>
    <row r="12297" spans="1:14" ht="15.75" customHeight="1">
      <c r="A12297" s="2"/>
      <c r="B12297" s="2"/>
      <c r="C12297" s="2"/>
      <c r="G12297" s="13"/>
      <c r="I12297" s="13"/>
      <c r="J12297" s="13"/>
      <c r="K12297" s="13"/>
      <c r="M12297" s="13"/>
      <c r="N12297" s="13"/>
    </row>
    <row r="12298" spans="1:14" ht="15.75" customHeight="1">
      <c r="A12298" s="2"/>
      <c r="B12298" s="2"/>
      <c r="C12298" s="2"/>
      <c r="G12298" s="13"/>
      <c r="I12298" s="13"/>
      <c r="J12298" s="13"/>
      <c r="K12298" s="13"/>
      <c r="M12298" s="13"/>
      <c r="N12298" s="13"/>
    </row>
    <row r="12299" spans="1:14" ht="15.75" customHeight="1">
      <c r="A12299" s="2"/>
      <c r="B12299" s="2"/>
      <c r="C12299" s="2"/>
      <c r="G12299" s="13"/>
      <c r="I12299" s="13"/>
      <c r="J12299" s="13"/>
      <c r="K12299" s="13"/>
      <c r="M12299" s="13"/>
      <c r="N12299" s="13"/>
    </row>
    <row r="12300" spans="1:14" ht="15.75" customHeight="1">
      <c r="A12300" s="2"/>
      <c r="B12300" s="2"/>
      <c r="C12300" s="2"/>
      <c r="G12300" s="13"/>
      <c r="I12300" s="13"/>
      <c r="J12300" s="13"/>
      <c r="K12300" s="13"/>
      <c r="M12300" s="13"/>
      <c r="N12300" s="13"/>
    </row>
    <row r="12301" spans="1:14" ht="15.75" customHeight="1">
      <c r="A12301" s="2"/>
      <c r="B12301" s="2"/>
      <c r="C12301" s="2"/>
      <c r="G12301" s="13"/>
      <c r="I12301" s="13"/>
      <c r="J12301" s="13"/>
      <c r="K12301" s="13"/>
      <c r="M12301" s="13"/>
      <c r="N12301" s="13"/>
    </row>
    <row r="12302" spans="1:14" ht="15.75" customHeight="1">
      <c r="A12302" s="2"/>
      <c r="B12302" s="2"/>
      <c r="C12302" s="2"/>
      <c r="G12302" s="13"/>
      <c r="I12302" s="13"/>
      <c r="J12302" s="13"/>
      <c r="K12302" s="13"/>
      <c r="M12302" s="13"/>
      <c r="N12302" s="13"/>
    </row>
    <row r="12303" spans="1:14" ht="15.75" customHeight="1">
      <c r="A12303" s="2"/>
      <c r="B12303" s="2"/>
      <c r="C12303" s="2"/>
      <c r="G12303" s="13"/>
      <c r="I12303" s="13"/>
      <c r="J12303" s="13"/>
      <c r="K12303" s="13"/>
      <c r="M12303" s="13"/>
      <c r="N12303" s="13"/>
    </row>
    <row r="12304" spans="1:14" ht="15.75" customHeight="1">
      <c r="A12304" s="2"/>
      <c r="B12304" s="2"/>
      <c r="C12304" s="2"/>
      <c r="G12304" s="13"/>
      <c r="I12304" s="13"/>
      <c r="J12304" s="13"/>
      <c r="K12304" s="13"/>
      <c r="M12304" s="13"/>
      <c r="N12304" s="13"/>
    </row>
    <row r="12305" spans="1:14" ht="15.75" customHeight="1">
      <c r="A12305" s="2"/>
      <c r="B12305" s="2"/>
      <c r="C12305" s="2"/>
      <c r="G12305" s="13"/>
      <c r="I12305" s="13"/>
      <c r="J12305" s="13"/>
      <c r="K12305" s="13"/>
      <c r="M12305" s="13"/>
      <c r="N12305" s="13"/>
    </row>
    <row r="12306" spans="1:14" ht="15.75" customHeight="1">
      <c r="A12306" s="2"/>
      <c r="B12306" s="2"/>
      <c r="C12306" s="2"/>
      <c r="G12306" s="13"/>
      <c r="I12306" s="13"/>
      <c r="J12306" s="13"/>
      <c r="K12306" s="13"/>
      <c r="M12306" s="13"/>
      <c r="N12306" s="13"/>
    </row>
    <row r="12307" spans="1:14" ht="15.75" customHeight="1">
      <c r="A12307" s="2"/>
      <c r="B12307" s="2"/>
      <c r="C12307" s="2"/>
      <c r="G12307" s="13"/>
      <c r="I12307" s="13"/>
      <c r="J12307" s="13"/>
      <c r="K12307" s="13"/>
      <c r="M12307" s="13"/>
      <c r="N12307" s="13"/>
    </row>
    <row r="12308" spans="1:14" ht="15.75" customHeight="1">
      <c r="A12308" s="2"/>
      <c r="B12308" s="2"/>
      <c r="C12308" s="2"/>
      <c r="G12308" s="13"/>
      <c r="I12308" s="13"/>
      <c r="J12308" s="13"/>
      <c r="K12308" s="13"/>
      <c r="M12308" s="13"/>
      <c r="N12308" s="13"/>
    </row>
    <row r="12309" spans="1:14" ht="15.75" customHeight="1">
      <c r="A12309" s="2"/>
      <c r="B12309" s="2"/>
      <c r="C12309" s="2"/>
      <c r="G12309" s="13"/>
      <c r="I12309" s="13"/>
      <c r="J12309" s="13"/>
      <c r="K12309" s="13"/>
      <c r="M12309" s="13"/>
      <c r="N12309" s="13"/>
    </row>
    <row r="12310" spans="1:14" ht="15.75" customHeight="1">
      <c r="A12310" s="2"/>
      <c r="B12310" s="2"/>
      <c r="C12310" s="2"/>
      <c r="G12310" s="13"/>
      <c r="I12310" s="13"/>
      <c r="J12310" s="13"/>
      <c r="K12310" s="13"/>
      <c r="M12310" s="13"/>
      <c r="N12310" s="13"/>
    </row>
    <row r="12311" spans="1:14" ht="15.75" customHeight="1">
      <c r="A12311" s="2"/>
      <c r="B12311" s="2"/>
      <c r="C12311" s="2"/>
      <c r="G12311" s="13"/>
      <c r="I12311" s="13"/>
      <c r="J12311" s="13"/>
      <c r="K12311" s="13"/>
      <c r="M12311" s="13"/>
      <c r="N12311" s="13"/>
    </row>
    <row r="12312" spans="1:14" ht="15.75" customHeight="1">
      <c r="A12312" s="2"/>
      <c r="B12312" s="2"/>
      <c r="C12312" s="2"/>
      <c r="G12312" s="13"/>
      <c r="I12312" s="13"/>
      <c r="J12312" s="13"/>
      <c r="K12312" s="13"/>
      <c r="M12312" s="13"/>
      <c r="N12312" s="13"/>
    </row>
    <row r="12313" spans="1:14" ht="15.75" customHeight="1">
      <c r="A12313" s="2"/>
      <c r="B12313" s="2"/>
      <c r="C12313" s="2"/>
      <c r="G12313" s="13"/>
      <c r="I12313" s="13"/>
      <c r="J12313" s="13"/>
      <c r="K12313" s="13"/>
      <c r="M12313" s="13"/>
      <c r="N12313" s="13"/>
    </row>
    <row r="12314" spans="1:14" ht="15.75" customHeight="1">
      <c r="A12314" s="2"/>
      <c r="B12314" s="2"/>
      <c r="C12314" s="2"/>
      <c r="G12314" s="13"/>
      <c r="I12314" s="13"/>
      <c r="J12314" s="13"/>
      <c r="K12314" s="13"/>
      <c r="M12314" s="13"/>
      <c r="N12314" s="13"/>
    </row>
    <row r="12315" spans="1:14" ht="15.75" customHeight="1">
      <c r="A12315" s="2"/>
      <c r="B12315" s="2"/>
      <c r="C12315" s="2"/>
      <c r="G12315" s="13"/>
      <c r="I12315" s="13"/>
      <c r="J12315" s="13"/>
      <c r="K12315" s="13"/>
      <c r="M12315" s="13"/>
      <c r="N12315" s="13"/>
    </row>
    <row r="12316" spans="1:14" ht="15.75" customHeight="1">
      <c r="A12316" s="2"/>
      <c r="B12316" s="2"/>
      <c r="C12316" s="2"/>
      <c r="G12316" s="13"/>
      <c r="I12316" s="13"/>
      <c r="J12316" s="13"/>
      <c r="K12316" s="13"/>
      <c r="M12316" s="13"/>
      <c r="N12316" s="13"/>
    </row>
    <row r="12317" spans="1:14" ht="15.75" customHeight="1">
      <c r="A12317" s="2"/>
      <c r="B12317" s="2"/>
      <c r="C12317" s="2"/>
      <c r="G12317" s="13"/>
      <c r="I12317" s="13"/>
      <c r="J12317" s="13"/>
      <c r="K12317" s="13"/>
      <c r="M12317" s="13"/>
      <c r="N12317" s="13"/>
    </row>
    <row r="12318" spans="1:14" ht="15.75" customHeight="1">
      <c r="A12318" s="2"/>
      <c r="B12318" s="2"/>
      <c r="C12318" s="2"/>
      <c r="G12318" s="13"/>
      <c r="I12318" s="13"/>
      <c r="J12318" s="13"/>
      <c r="K12318" s="13"/>
      <c r="M12318" s="13"/>
      <c r="N12318" s="13"/>
    </row>
    <row r="12319" spans="1:14" ht="15.75" customHeight="1">
      <c r="A12319" s="2"/>
      <c r="B12319" s="2"/>
      <c r="C12319" s="2"/>
      <c r="G12319" s="13"/>
      <c r="I12319" s="13"/>
      <c r="J12319" s="13"/>
      <c r="K12319" s="13"/>
      <c r="M12319" s="13"/>
      <c r="N12319" s="13"/>
    </row>
    <row r="12320" spans="1:14" ht="15.75" customHeight="1">
      <c r="A12320" s="2"/>
      <c r="B12320" s="2"/>
      <c r="C12320" s="2"/>
      <c r="G12320" s="13"/>
      <c r="I12320" s="13"/>
      <c r="J12320" s="13"/>
      <c r="K12320" s="13"/>
      <c r="M12320" s="13"/>
      <c r="N12320" s="13"/>
    </row>
    <row r="12321" spans="1:14" ht="15.75" customHeight="1">
      <c r="A12321" s="2"/>
      <c r="B12321" s="2"/>
      <c r="C12321" s="2"/>
      <c r="G12321" s="13"/>
      <c r="I12321" s="13"/>
      <c r="J12321" s="13"/>
      <c r="K12321" s="13"/>
      <c r="M12321" s="13"/>
      <c r="N12321" s="13"/>
    </row>
    <row r="12322" spans="1:14" ht="15.75" customHeight="1">
      <c r="A12322" s="2"/>
      <c r="B12322" s="2"/>
      <c r="C12322" s="2"/>
      <c r="G12322" s="13"/>
      <c r="I12322" s="13"/>
      <c r="J12322" s="13"/>
      <c r="K12322" s="13"/>
      <c r="M12322" s="13"/>
      <c r="N12322" s="13"/>
    </row>
    <row r="12323" spans="1:14" ht="15.75" customHeight="1">
      <c r="A12323" s="2"/>
      <c r="B12323" s="2"/>
      <c r="C12323" s="2"/>
      <c r="G12323" s="13"/>
      <c r="I12323" s="13"/>
      <c r="J12323" s="13"/>
      <c r="K12323" s="13"/>
      <c r="M12323" s="13"/>
      <c r="N12323" s="13"/>
    </row>
    <row r="12324" spans="1:14" ht="15.75" customHeight="1">
      <c r="A12324" s="2"/>
      <c r="B12324" s="2"/>
      <c r="C12324" s="2"/>
      <c r="G12324" s="13"/>
      <c r="I12324" s="13"/>
      <c r="J12324" s="13"/>
      <c r="K12324" s="13"/>
      <c r="M12324" s="13"/>
      <c r="N12324" s="13"/>
    </row>
    <row r="12325" spans="1:14" ht="15.75" customHeight="1">
      <c r="A12325" s="2"/>
      <c r="B12325" s="2"/>
      <c r="C12325" s="2"/>
      <c r="G12325" s="13"/>
      <c r="I12325" s="13"/>
      <c r="J12325" s="13"/>
      <c r="K12325" s="13"/>
      <c r="M12325" s="13"/>
      <c r="N12325" s="13"/>
    </row>
    <row r="12326" spans="1:14" ht="15.75" customHeight="1">
      <c r="A12326" s="2"/>
      <c r="B12326" s="2"/>
      <c r="C12326" s="2"/>
      <c r="G12326" s="13"/>
      <c r="I12326" s="13"/>
      <c r="J12326" s="13"/>
      <c r="K12326" s="13"/>
      <c r="M12326" s="13"/>
      <c r="N12326" s="13"/>
    </row>
    <row r="12327" spans="1:14" ht="15.75" customHeight="1">
      <c r="A12327" s="2"/>
      <c r="B12327" s="2"/>
      <c r="C12327" s="2"/>
      <c r="G12327" s="13"/>
      <c r="I12327" s="13"/>
      <c r="J12327" s="13"/>
      <c r="K12327" s="13"/>
      <c r="M12327" s="13"/>
      <c r="N12327" s="13"/>
    </row>
    <row r="12328" spans="1:14" ht="15.75" customHeight="1">
      <c r="A12328" s="2"/>
      <c r="B12328" s="2"/>
      <c r="C12328" s="2"/>
      <c r="G12328" s="13"/>
      <c r="I12328" s="13"/>
      <c r="J12328" s="13"/>
      <c r="K12328" s="13"/>
      <c r="M12328" s="13"/>
      <c r="N12328" s="13"/>
    </row>
    <row r="12329" spans="1:14" ht="15.75" customHeight="1">
      <c r="A12329" s="2"/>
      <c r="B12329" s="2"/>
      <c r="C12329" s="2"/>
      <c r="G12329" s="13"/>
      <c r="I12329" s="13"/>
      <c r="J12329" s="13"/>
      <c r="K12329" s="13"/>
      <c r="M12329" s="13"/>
      <c r="N12329" s="13"/>
    </row>
    <row r="12330" spans="1:14" ht="15.75" customHeight="1">
      <c r="A12330" s="2"/>
      <c r="B12330" s="2"/>
      <c r="C12330" s="2"/>
      <c r="G12330" s="13"/>
      <c r="I12330" s="13"/>
      <c r="J12330" s="13"/>
      <c r="K12330" s="13"/>
      <c r="M12330" s="13"/>
      <c r="N12330" s="13"/>
    </row>
    <row r="12331" spans="1:14" ht="15.75" customHeight="1">
      <c r="A12331" s="2"/>
      <c r="B12331" s="2"/>
      <c r="C12331" s="2"/>
      <c r="G12331" s="13"/>
      <c r="I12331" s="13"/>
      <c r="J12331" s="13"/>
      <c r="K12331" s="13"/>
      <c r="M12331" s="13"/>
      <c r="N12331" s="13"/>
    </row>
    <row r="12332" spans="1:14" ht="15.75" customHeight="1">
      <c r="A12332" s="2"/>
      <c r="B12332" s="2"/>
      <c r="C12332" s="2"/>
      <c r="G12332" s="13"/>
      <c r="I12332" s="13"/>
      <c r="J12332" s="13"/>
      <c r="K12332" s="13"/>
      <c r="M12332" s="13"/>
      <c r="N12332" s="13"/>
    </row>
    <row r="12333" spans="1:14" ht="15.75" customHeight="1">
      <c r="A12333" s="2"/>
      <c r="B12333" s="2"/>
      <c r="C12333" s="2"/>
      <c r="G12333" s="13"/>
      <c r="I12333" s="13"/>
      <c r="J12333" s="13"/>
      <c r="K12333" s="13"/>
      <c r="M12333" s="13"/>
      <c r="N12333" s="13"/>
    </row>
    <row r="12334" spans="1:14" ht="15.75" customHeight="1">
      <c r="A12334" s="2"/>
      <c r="B12334" s="2"/>
      <c r="C12334" s="2"/>
      <c r="G12334" s="13"/>
      <c r="I12334" s="13"/>
      <c r="J12334" s="13"/>
      <c r="K12334" s="13"/>
      <c r="M12334" s="13"/>
      <c r="N12334" s="13"/>
    </row>
    <row r="12335" spans="1:14" ht="15.75" customHeight="1">
      <c r="A12335" s="2"/>
      <c r="B12335" s="2"/>
      <c r="C12335" s="2"/>
      <c r="G12335" s="13"/>
      <c r="I12335" s="13"/>
      <c r="J12335" s="13"/>
      <c r="K12335" s="13"/>
      <c r="M12335" s="13"/>
      <c r="N12335" s="13"/>
    </row>
    <row r="12336" spans="1:14" ht="15.75" customHeight="1">
      <c r="A12336" s="2"/>
      <c r="B12336" s="2"/>
      <c r="C12336" s="2"/>
      <c r="G12336" s="13"/>
      <c r="I12336" s="13"/>
      <c r="J12336" s="13"/>
      <c r="K12336" s="13"/>
      <c r="M12336" s="13"/>
      <c r="N12336" s="13"/>
    </row>
    <row r="12337" spans="1:14" ht="15.75" customHeight="1">
      <c r="A12337" s="2"/>
      <c r="B12337" s="2"/>
      <c r="C12337" s="2"/>
      <c r="G12337" s="13"/>
      <c r="I12337" s="13"/>
      <c r="J12337" s="13"/>
      <c r="K12337" s="13"/>
      <c r="M12337" s="13"/>
      <c r="N12337" s="13"/>
    </row>
    <row r="12338" spans="1:14" ht="15.75" customHeight="1">
      <c r="A12338" s="2"/>
      <c r="B12338" s="2"/>
      <c r="C12338" s="2"/>
      <c r="G12338" s="13"/>
      <c r="I12338" s="13"/>
      <c r="J12338" s="13"/>
      <c r="K12338" s="13"/>
      <c r="M12338" s="13"/>
      <c r="N12338" s="13"/>
    </row>
    <row r="12339" spans="1:14" ht="15.75" customHeight="1">
      <c r="A12339" s="2"/>
      <c r="B12339" s="2"/>
      <c r="C12339" s="2"/>
      <c r="G12339" s="13"/>
      <c r="I12339" s="13"/>
      <c r="J12339" s="13"/>
      <c r="K12339" s="13"/>
      <c r="M12339" s="13"/>
      <c r="N12339" s="13"/>
    </row>
    <row r="12340" spans="1:14" ht="15.75" customHeight="1">
      <c r="A12340" s="2"/>
      <c r="B12340" s="2"/>
      <c r="C12340" s="2"/>
      <c r="G12340" s="13"/>
      <c r="I12340" s="13"/>
      <c r="J12340" s="13"/>
      <c r="K12340" s="13"/>
      <c r="M12340" s="13"/>
      <c r="N12340" s="13"/>
    </row>
    <row r="12341" spans="1:14" ht="15.75" customHeight="1">
      <c r="A12341" s="2"/>
      <c r="B12341" s="2"/>
      <c r="C12341" s="2"/>
      <c r="G12341" s="13"/>
      <c r="I12341" s="13"/>
      <c r="J12341" s="13"/>
      <c r="K12341" s="13"/>
      <c r="M12341" s="13"/>
      <c r="N12341" s="13"/>
    </row>
    <row r="12342" spans="1:14" ht="15.75" customHeight="1">
      <c r="A12342" s="2"/>
      <c r="B12342" s="2"/>
      <c r="C12342" s="2"/>
      <c r="G12342" s="13"/>
      <c r="I12342" s="13"/>
      <c r="J12342" s="13"/>
      <c r="K12342" s="13"/>
      <c r="M12342" s="13"/>
      <c r="N12342" s="13"/>
    </row>
    <row r="12343" spans="1:14" ht="15.75" customHeight="1">
      <c r="A12343" s="2"/>
      <c r="B12343" s="2"/>
      <c r="C12343" s="2"/>
      <c r="G12343" s="13"/>
      <c r="I12343" s="13"/>
      <c r="J12343" s="13"/>
      <c r="K12343" s="13"/>
      <c r="M12343" s="13"/>
      <c r="N12343" s="13"/>
    </row>
    <row r="12344" spans="1:14" ht="15.75" customHeight="1">
      <c r="A12344" s="2"/>
      <c r="B12344" s="2"/>
      <c r="C12344" s="2"/>
      <c r="G12344" s="13"/>
      <c r="I12344" s="13"/>
      <c r="J12344" s="13"/>
      <c r="K12344" s="13"/>
      <c r="M12344" s="13"/>
      <c r="N12344" s="13"/>
    </row>
    <row r="12345" spans="1:14" ht="15.75" customHeight="1">
      <c r="A12345" s="2"/>
      <c r="B12345" s="2"/>
      <c r="C12345" s="2"/>
      <c r="G12345" s="13"/>
      <c r="I12345" s="13"/>
      <c r="J12345" s="13"/>
      <c r="K12345" s="13"/>
      <c r="M12345" s="13"/>
      <c r="N12345" s="13"/>
    </row>
    <row r="12346" spans="1:14" ht="15.75" customHeight="1">
      <c r="A12346" s="2"/>
      <c r="B12346" s="2"/>
      <c r="C12346" s="2"/>
      <c r="G12346" s="13"/>
      <c r="I12346" s="13"/>
      <c r="J12346" s="13"/>
      <c r="K12346" s="13"/>
      <c r="M12346" s="13"/>
      <c r="N12346" s="13"/>
    </row>
    <row r="12347" spans="1:14" ht="15.75" customHeight="1">
      <c r="A12347" s="2"/>
      <c r="B12347" s="2"/>
      <c r="C12347" s="2"/>
      <c r="G12347" s="13"/>
      <c r="I12347" s="13"/>
      <c r="J12347" s="13"/>
      <c r="K12347" s="13"/>
      <c r="M12347" s="13"/>
      <c r="N12347" s="13"/>
    </row>
    <row r="12348" spans="1:14" ht="15.75" customHeight="1">
      <c r="A12348" s="2"/>
      <c r="B12348" s="2"/>
      <c r="C12348" s="2"/>
      <c r="G12348" s="13"/>
      <c r="I12348" s="13"/>
      <c r="J12348" s="13"/>
      <c r="K12348" s="13"/>
      <c r="M12348" s="13"/>
      <c r="N12348" s="13"/>
    </row>
    <row r="12349" spans="1:14" ht="15.75" customHeight="1">
      <c r="A12349" s="2"/>
      <c r="B12349" s="2"/>
      <c r="C12349" s="2"/>
      <c r="G12349" s="13"/>
      <c r="I12349" s="13"/>
      <c r="J12349" s="13"/>
      <c r="K12349" s="13"/>
      <c r="M12349" s="13"/>
      <c r="N12349" s="13"/>
    </row>
    <row r="12350" spans="1:14" ht="15.75" customHeight="1">
      <c r="A12350" s="2"/>
      <c r="B12350" s="2"/>
      <c r="C12350" s="2"/>
      <c r="G12350" s="13"/>
      <c r="I12350" s="13"/>
      <c r="J12350" s="13"/>
      <c r="K12350" s="13"/>
      <c r="M12350" s="13"/>
      <c r="N12350" s="13"/>
    </row>
    <row r="12351" spans="1:14" ht="15.75" customHeight="1">
      <c r="A12351" s="2"/>
      <c r="B12351" s="2"/>
      <c r="C12351" s="2"/>
      <c r="G12351" s="13"/>
      <c r="I12351" s="13"/>
      <c r="J12351" s="13"/>
      <c r="K12351" s="13"/>
      <c r="M12351" s="13"/>
      <c r="N12351" s="13"/>
    </row>
    <row r="12352" spans="1:14" ht="15.75" customHeight="1">
      <c r="A12352" s="2"/>
      <c r="B12352" s="2"/>
      <c r="C12352" s="2"/>
      <c r="G12352" s="13"/>
      <c r="I12352" s="13"/>
      <c r="J12352" s="13"/>
      <c r="K12352" s="13"/>
      <c r="M12352" s="13"/>
      <c r="N12352" s="13"/>
    </row>
    <row r="12353" spans="1:14" ht="15.75" customHeight="1">
      <c r="A12353" s="2"/>
      <c r="B12353" s="2"/>
      <c r="C12353" s="2"/>
      <c r="G12353" s="13"/>
      <c r="I12353" s="13"/>
      <c r="J12353" s="13"/>
      <c r="K12353" s="13"/>
      <c r="M12353" s="13"/>
      <c r="N12353" s="13"/>
    </row>
    <row r="12354" spans="1:14" ht="15.75" customHeight="1">
      <c r="A12354" s="2"/>
      <c r="B12354" s="2"/>
      <c r="C12354" s="2"/>
      <c r="G12354" s="13"/>
      <c r="I12354" s="13"/>
      <c r="J12354" s="13"/>
      <c r="K12354" s="13"/>
      <c r="M12354" s="13"/>
      <c r="N12354" s="13"/>
    </row>
    <row r="12355" spans="1:14" ht="15.75" customHeight="1">
      <c r="A12355" s="2"/>
      <c r="B12355" s="2"/>
      <c r="C12355" s="2"/>
      <c r="G12355" s="13"/>
      <c r="I12355" s="13"/>
      <c r="J12355" s="13"/>
      <c r="K12355" s="13"/>
      <c r="M12355" s="13"/>
      <c r="N12355" s="13"/>
    </row>
    <row r="12356" spans="1:14" ht="15.75" customHeight="1">
      <c r="A12356" s="2"/>
      <c r="B12356" s="2"/>
      <c r="C12356" s="2"/>
      <c r="G12356" s="13"/>
      <c r="I12356" s="13"/>
      <c r="J12356" s="13"/>
      <c r="K12356" s="13"/>
      <c r="M12356" s="13"/>
      <c r="N12356" s="13"/>
    </row>
    <row r="12357" spans="1:14" ht="15.75" customHeight="1">
      <c r="A12357" s="2"/>
      <c r="B12357" s="2"/>
      <c r="C12357" s="2"/>
      <c r="G12357" s="13"/>
      <c r="I12357" s="13"/>
      <c r="J12357" s="13"/>
      <c r="K12357" s="13"/>
      <c r="M12357" s="13"/>
      <c r="N12357" s="13"/>
    </row>
    <row r="12358" spans="1:14" ht="15.75" customHeight="1">
      <c r="A12358" s="2"/>
      <c r="B12358" s="2"/>
      <c r="C12358" s="2"/>
      <c r="G12358" s="13"/>
      <c r="I12358" s="13"/>
      <c r="J12358" s="13"/>
      <c r="K12358" s="13"/>
      <c r="M12358" s="13"/>
      <c r="N12358" s="13"/>
    </row>
    <row r="12359" spans="1:14" ht="15.75" customHeight="1">
      <c r="A12359" s="2"/>
      <c r="B12359" s="2"/>
      <c r="C12359" s="2"/>
      <c r="G12359" s="13"/>
      <c r="I12359" s="13"/>
      <c r="J12359" s="13"/>
      <c r="K12359" s="13"/>
      <c r="M12359" s="13"/>
      <c r="N12359" s="13"/>
    </row>
    <row r="12360" spans="1:14" ht="15.75" customHeight="1">
      <c r="A12360" s="2"/>
      <c r="B12360" s="2"/>
      <c r="C12360" s="2"/>
      <c r="G12360" s="13"/>
      <c r="I12360" s="13"/>
      <c r="J12360" s="13"/>
      <c r="K12360" s="13"/>
      <c r="M12360" s="13"/>
      <c r="N12360" s="13"/>
    </row>
    <row r="12361" spans="1:14" ht="15.75" customHeight="1">
      <c r="A12361" s="2"/>
      <c r="B12361" s="2"/>
      <c r="C12361" s="2"/>
      <c r="G12361" s="13"/>
      <c r="I12361" s="13"/>
      <c r="J12361" s="13"/>
      <c r="K12361" s="13"/>
      <c r="M12361" s="13"/>
      <c r="N12361" s="13"/>
    </row>
    <row r="12362" spans="1:14" ht="15.75" customHeight="1">
      <c r="A12362" s="2"/>
      <c r="B12362" s="2"/>
      <c r="C12362" s="2"/>
      <c r="G12362" s="13"/>
      <c r="I12362" s="13"/>
      <c r="J12362" s="13"/>
      <c r="K12362" s="13"/>
      <c r="M12362" s="13"/>
      <c r="N12362" s="13"/>
    </row>
    <row r="12363" spans="1:14" ht="15.75" customHeight="1">
      <c r="A12363" s="2"/>
      <c r="B12363" s="2"/>
      <c r="C12363" s="2"/>
      <c r="G12363" s="13"/>
      <c r="I12363" s="13"/>
      <c r="J12363" s="13"/>
      <c r="K12363" s="13"/>
      <c r="M12363" s="13"/>
      <c r="N12363" s="13"/>
    </row>
    <row r="12364" spans="1:14" ht="15.75" customHeight="1">
      <c r="A12364" s="2"/>
      <c r="B12364" s="2"/>
      <c r="C12364" s="2"/>
      <c r="G12364" s="13"/>
      <c r="I12364" s="13"/>
      <c r="J12364" s="13"/>
      <c r="K12364" s="13"/>
      <c r="M12364" s="13"/>
      <c r="N12364" s="13"/>
    </row>
    <row r="12365" spans="1:14" ht="15.75" customHeight="1">
      <c r="A12365" s="2"/>
      <c r="B12365" s="2"/>
      <c r="C12365" s="2"/>
      <c r="G12365" s="13"/>
      <c r="I12365" s="13"/>
      <c r="J12365" s="13"/>
      <c r="K12365" s="13"/>
      <c r="M12365" s="13"/>
      <c r="N12365" s="13"/>
    </row>
    <row r="12366" spans="1:14" ht="15.75" customHeight="1">
      <c r="A12366" s="2"/>
      <c r="B12366" s="2"/>
      <c r="C12366" s="2"/>
      <c r="G12366" s="13"/>
      <c r="I12366" s="13"/>
      <c r="J12366" s="13"/>
      <c r="K12366" s="13"/>
      <c r="M12366" s="13"/>
      <c r="N12366" s="13"/>
    </row>
    <row r="12367" spans="1:14" ht="15.75" customHeight="1">
      <c r="A12367" s="2"/>
      <c r="B12367" s="2"/>
      <c r="C12367" s="2"/>
      <c r="G12367" s="13"/>
      <c r="I12367" s="13"/>
      <c r="J12367" s="13"/>
      <c r="K12367" s="13"/>
      <c r="M12367" s="13"/>
      <c r="N12367" s="13"/>
    </row>
    <row r="12368" spans="1:14" ht="15.75" customHeight="1">
      <c r="A12368" s="2"/>
      <c r="B12368" s="2"/>
      <c r="C12368" s="2"/>
      <c r="G12368" s="13"/>
      <c r="I12368" s="13"/>
      <c r="J12368" s="13"/>
      <c r="K12368" s="13"/>
      <c r="M12368" s="13"/>
      <c r="N12368" s="13"/>
    </row>
    <row r="12369" spans="1:14" ht="15.75" customHeight="1">
      <c r="A12369" s="2"/>
      <c r="B12369" s="2"/>
      <c r="C12369" s="2"/>
      <c r="G12369" s="13"/>
      <c r="I12369" s="13"/>
      <c r="J12369" s="13"/>
      <c r="K12369" s="13"/>
      <c r="M12369" s="13"/>
      <c r="N12369" s="13"/>
    </row>
    <row r="12370" spans="1:14" ht="15.75" customHeight="1">
      <c r="A12370" s="2"/>
      <c r="B12370" s="2"/>
      <c r="C12370" s="2"/>
      <c r="G12370" s="13"/>
      <c r="I12370" s="13"/>
      <c r="J12370" s="13"/>
      <c r="K12370" s="13"/>
      <c r="M12370" s="13"/>
      <c r="N12370" s="13"/>
    </row>
    <row r="12371" spans="1:14" ht="15.75" customHeight="1">
      <c r="A12371" s="2"/>
      <c r="B12371" s="2"/>
      <c r="C12371" s="2"/>
      <c r="G12371" s="13"/>
      <c r="I12371" s="13"/>
      <c r="J12371" s="13"/>
      <c r="K12371" s="13"/>
      <c r="M12371" s="13"/>
      <c r="N12371" s="13"/>
    </row>
    <row r="12372" spans="1:14" ht="15.75" customHeight="1">
      <c r="A12372" s="2"/>
      <c r="B12372" s="2"/>
      <c r="C12372" s="2"/>
      <c r="G12372" s="13"/>
      <c r="I12372" s="13"/>
      <c r="J12372" s="13"/>
      <c r="K12372" s="13"/>
      <c r="M12372" s="13"/>
      <c r="N12372" s="13"/>
    </row>
    <row r="12373" spans="1:14" ht="15.75" customHeight="1">
      <c r="A12373" s="2"/>
      <c r="B12373" s="2"/>
      <c r="C12373" s="2"/>
      <c r="G12373" s="13"/>
      <c r="I12373" s="13"/>
      <c r="J12373" s="13"/>
      <c r="K12373" s="13"/>
      <c r="M12373" s="13"/>
      <c r="N12373" s="13"/>
    </row>
    <row r="12374" spans="1:14" ht="15.75" customHeight="1">
      <c r="A12374" s="2"/>
      <c r="B12374" s="2"/>
      <c r="C12374" s="2"/>
      <c r="G12374" s="13"/>
      <c r="I12374" s="13"/>
      <c r="J12374" s="13"/>
      <c r="K12374" s="13"/>
      <c r="M12374" s="13"/>
      <c r="N12374" s="13"/>
    </row>
    <row r="12375" spans="1:14" ht="15.75" customHeight="1">
      <c r="A12375" s="2"/>
      <c r="B12375" s="2"/>
      <c r="C12375" s="2"/>
      <c r="G12375" s="13"/>
      <c r="I12375" s="13"/>
      <c r="J12375" s="13"/>
      <c r="K12375" s="13"/>
      <c r="M12375" s="13"/>
      <c r="N12375" s="13"/>
    </row>
    <row r="12376" spans="1:14" ht="15.75" customHeight="1">
      <c r="A12376" s="2"/>
      <c r="B12376" s="2"/>
      <c r="C12376" s="2"/>
      <c r="G12376" s="13"/>
      <c r="I12376" s="13"/>
      <c r="J12376" s="13"/>
      <c r="K12376" s="13"/>
      <c r="M12376" s="13"/>
      <c r="N12376" s="13"/>
    </row>
    <row r="12377" spans="1:14" ht="15.75" customHeight="1">
      <c r="A12377" s="2"/>
      <c r="B12377" s="2"/>
      <c r="C12377" s="2"/>
      <c r="G12377" s="13"/>
      <c r="I12377" s="13"/>
      <c r="J12377" s="13"/>
      <c r="K12377" s="13"/>
      <c r="M12377" s="13"/>
      <c r="N12377" s="13"/>
    </row>
    <row r="12378" spans="1:14" ht="15.75" customHeight="1">
      <c r="A12378" s="2"/>
      <c r="B12378" s="2"/>
      <c r="C12378" s="2"/>
      <c r="G12378" s="13"/>
      <c r="I12378" s="13"/>
      <c r="J12378" s="13"/>
      <c r="K12378" s="13"/>
      <c r="M12378" s="13"/>
      <c r="N12378" s="13"/>
    </row>
    <row r="12379" spans="1:14" ht="15.75" customHeight="1">
      <c r="A12379" s="2"/>
      <c r="B12379" s="2"/>
      <c r="C12379" s="2"/>
      <c r="G12379" s="13"/>
      <c r="I12379" s="13"/>
      <c r="J12379" s="13"/>
      <c r="K12379" s="13"/>
      <c r="M12379" s="13"/>
      <c r="N12379" s="13"/>
    </row>
    <row r="12380" spans="1:14" ht="15.75" customHeight="1">
      <c r="A12380" s="2"/>
      <c r="B12380" s="2"/>
      <c r="C12380" s="2"/>
      <c r="G12380" s="13"/>
      <c r="I12380" s="13"/>
      <c r="J12380" s="13"/>
      <c r="K12380" s="13"/>
      <c r="M12380" s="13"/>
      <c r="N12380" s="13"/>
    </row>
    <row r="12381" spans="1:14" ht="15.75" customHeight="1">
      <c r="A12381" s="2"/>
      <c r="B12381" s="2"/>
      <c r="C12381" s="2"/>
      <c r="G12381" s="13"/>
      <c r="I12381" s="13"/>
      <c r="J12381" s="13"/>
      <c r="K12381" s="13"/>
      <c r="M12381" s="13"/>
      <c r="N12381" s="13"/>
    </row>
    <row r="12382" spans="1:14" ht="15.75" customHeight="1">
      <c r="A12382" s="2"/>
      <c r="B12382" s="2"/>
      <c r="C12382" s="2"/>
      <c r="G12382" s="13"/>
      <c r="I12382" s="13"/>
      <c r="J12382" s="13"/>
      <c r="K12382" s="13"/>
      <c r="M12382" s="13"/>
      <c r="N12382" s="13"/>
    </row>
    <row r="12383" spans="1:14" ht="15.75" customHeight="1">
      <c r="A12383" s="2"/>
      <c r="B12383" s="2"/>
      <c r="C12383" s="2"/>
      <c r="G12383" s="13"/>
      <c r="I12383" s="13"/>
      <c r="J12383" s="13"/>
      <c r="K12383" s="13"/>
      <c r="M12383" s="13"/>
      <c r="N12383" s="13"/>
    </row>
    <row r="12384" spans="1:14" ht="15.75" customHeight="1">
      <c r="A12384" s="2"/>
      <c r="B12384" s="2"/>
      <c r="C12384" s="2"/>
      <c r="G12384" s="13"/>
      <c r="I12384" s="13"/>
      <c r="J12384" s="13"/>
      <c r="K12384" s="13"/>
      <c r="M12384" s="13"/>
      <c r="N12384" s="13"/>
    </row>
    <row r="12385" spans="1:14" ht="15.75" customHeight="1">
      <c r="A12385" s="2"/>
      <c r="B12385" s="2"/>
      <c r="C12385" s="2"/>
      <c r="G12385" s="13"/>
      <c r="I12385" s="13"/>
      <c r="J12385" s="13"/>
      <c r="K12385" s="13"/>
      <c r="M12385" s="13"/>
      <c r="N12385" s="13"/>
    </row>
    <row r="12386" spans="1:14" ht="15.75" customHeight="1">
      <c r="A12386" s="2"/>
      <c r="B12386" s="2"/>
      <c r="C12386" s="2"/>
      <c r="G12386" s="13"/>
      <c r="I12386" s="13"/>
      <c r="J12386" s="13"/>
      <c r="K12386" s="13"/>
      <c r="M12386" s="13"/>
      <c r="N12386" s="13"/>
    </row>
    <row r="12387" spans="1:14" ht="15.75" customHeight="1">
      <c r="A12387" s="2"/>
      <c r="B12387" s="2"/>
      <c r="C12387" s="2"/>
      <c r="G12387" s="13"/>
      <c r="I12387" s="13"/>
      <c r="J12387" s="13"/>
      <c r="K12387" s="13"/>
      <c r="M12387" s="13"/>
      <c r="N12387" s="13"/>
    </row>
    <row r="12388" spans="1:14" ht="15.75" customHeight="1">
      <c r="A12388" s="2"/>
      <c r="B12388" s="2"/>
      <c r="C12388" s="2"/>
      <c r="G12388" s="13"/>
      <c r="I12388" s="13"/>
      <c r="J12388" s="13"/>
      <c r="K12388" s="13"/>
      <c r="M12388" s="13"/>
      <c r="N12388" s="13"/>
    </row>
    <row r="12389" spans="1:14" ht="15.75" customHeight="1">
      <c r="A12389" s="2"/>
      <c r="B12389" s="2"/>
      <c r="C12389" s="2"/>
      <c r="G12389" s="13"/>
      <c r="I12389" s="13"/>
      <c r="J12389" s="13"/>
      <c r="K12389" s="13"/>
      <c r="M12389" s="13"/>
      <c r="N12389" s="13"/>
    </row>
    <row r="12390" spans="1:14" ht="15.75" customHeight="1">
      <c r="A12390" s="2"/>
      <c r="B12390" s="2"/>
      <c r="C12390" s="2"/>
      <c r="G12390" s="13"/>
      <c r="I12390" s="13"/>
      <c r="J12390" s="13"/>
      <c r="K12390" s="13"/>
      <c r="M12390" s="13"/>
      <c r="N12390" s="13"/>
    </row>
    <row r="12391" spans="1:14" ht="15.75" customHeight="1">
      <c r="A12391" s="2"/>
      <c r="B12391" s="2"/>
      <c r="C12391" s="2"/>
      <c r="G12391" s="13"/>
      <c r="I12391" s="13"/>
      <c r="J12391" s="13"/>
      <c r="K12391" s="13"/>
      <c r="M12391" s="13"/>
      <c r="N12391" s="13"/>
    </row>
    <row r="12392" spans="1:14" ht="15.75" customHeight="1">
      <c r="A12392" s="2"/>
      <c r="B12392" s="2"/>
      <c r="C12392" s="2"/>
      <c r="G12392" s="13"/>
      <c r="I12392" s="13"/>
      <c r="J12392" s="13"/>
      <c r="K12392" s="13"/>
      <c r="M12392" s="13"/>
      <c r="N12392" s="13"/>
    </row>
    <row r="12393" spans="1:14" ht="15.75" customHeight="1">
      <c r="A12393" s="2"/>
      <c r="B12393" s="2"/>
      <c r="C12393" s="2"/>
      <c r="G12393" s="13"/>
      <c r="I12393" s="13"/>
      <c r="J12393" s="13"/>
      <c r="K12393" s="13"/>
      <c r="M12393" s="13"/>
      <c r="N12393" s="13"/>
    </row>
    <row r="12394" spans="1:14" ht="15.75" customHeight="1">
      <c r="A12394" s="2"/>
      <c r="B12394" s="2"/>
      <c r="C12394" s="2"/>
      <c r="G12394" s="13"/>
      <c r="I12394" s="13"/>
      <c r="J12394" s="13"/>
      <c r="K12394" s="13"/>
      <c r="M12394" s="13"/>
      <c r="N12394" s="13"/>
    </row>
    <row r="12395" spans="1:14" ht="15.75" customHeight="1">
      <c r="A12395" s="2"/>
      <c r="B12395" s="2"/>
      <c r="C12395" s="2"/>
      <c r="G12395" s="13"/>
      <c r="I12395" s="13"/>
      <c r="J12395" s="13"/>
      <c r="K12395" s="13"/>
      <c r="M12395" s="13"/>
      <c r="N12395" s="13"/>
    </row>
    <row r="12396" spans="1:14" ht="15.75" customHeight="1">
      <c r="A12396" s="2"/>
      <c r="B12396" s="2"/>
      <c r="C12396" s="2"/>
      <c r="G12396" s="13"/>
      <c r="I12396" s="13"/>
      <c r="J12396" s="13"/>
      <c r="K12396" s="13"/>
      <c r="M12396" s="13"/>
      <c r="N12396" s="13"/>
    </row>
    <row r="12397" spans="1:14" ht="15.75" customHeight="1">
      <c r="A12397" s="2"/>
      <c r="B12397" s="2"/>
      <c r="C12397" s="2"/>
      <c r="G12397" s="13"/>
      <c r="I12397" s="13"/>
      <c r="J12397" s="13"/>
      <c r="K12397" s="13"/>
      <c r="M12397" s="13"/>
      <c r="N12397" s="13"/>
    </row>
    <row r="12398" spans="1:14" ht="15.75" customHeight="1">
      <c r="A12398" s="2"/>
      <c r="B12398" s="2"/>
      <c r="C12398" s="2"/>
      <c r="G12398" s="13"/>
      <c r="I12398" s="13"/>
      <c r="J12398" s="13"/>
      <c r="K12398" s="13"/>
      <c r="M12398" s="13"/>
      <c r="N12398" s="13"/>
    </row>
    <row r="12399" spans="1:14" ht="15.75" customHeight="1">
      <c r="A12399" s="2"/>
      <c r="B12399" s="2"/>
      <c r="C12399" s="2"/>
      <c r="G12399" s="13"/>
      <c r="I12399" s="13"/>
      <c r="J12399" s="13"/>
      <c r="K12399" s="13"/>
      <c r="M12399" s="13"/>
      <c r="N12399" s="13"/>
    </row>
    <row r="12400" spans="1:14" ht="15.75" customHeight="1">
      <c r="A12400" s="2"/>
      <c r="B12400" s="2"/>
      <c r="C12400" s="2"/>
      <c r="G12400" s="13"/>
      <c r="I12400" s="13"/>
      <c r="J12400" s="13"/>
      <c r="K12400" s="13"/>
      <c r="M12400" s="13"/>
      <c r="N12400" s="13"/>
    </row>
    <row r="12401" spans="1:14" ht="15.75" customHeight="1">
      <c r="A12401" s="2"/>
      <c r="B12401" s="2"/>
      <c r="C12401" s="2"/>
      <c r="G12401" s="13"/>
      <c r="I12401" s="13"/>
      <c r="J12401" s="13"/>
      <c r="K12401" s="13"/>
      <c r="M12401" s="13"/>
      <c r="N12401" s="13"/>
    </row>
    <row r="12402" spans="1:14" ht="15.75" customHeight="1">
      <c r="A12402" s="2"/>
      <c r="B12402" s="2"/>
      <c r="C12402" s="2"/>
      <c r="G12402" s="13"/>
      <c r="I12402" s="13"/>
      <c r="J12402" s="13"/>
      <c r="K12402" s="13"/>
      <c r="M12402" s="13"/>
      <c r="N12402" s="13"/>
    </row>
    <row r="12403" spans="1:14" ht="15.75" customHeight="1">
      <c r="A12403" s="2"/>
      <c r="B12403" s="2"/>
      <c r="C12403" s="2"/>
      <c r="G12403" s="13"/>
      <c r="I12403" s="13"/>
      <c r="J12403" s="13"/>
      <c r="K12403" s="13"/>
      <c r="M12403" s="13"/>
      <c r="N12403" s="13"/>
    </row>
    <row r="12404" spans="1:14" ht="15.75" customHeight="1">
      <c r="A12404" s="2"/>
      <c r="B12404" s="2"/>
      <c r="C12404" s="2"/>
      <c r="G12404" s="13"/>
      <c r="I12404" s="13"/>
      <c r="J12404" s="13"/>
      <c r="K12404" s="13"/>
      <c r="M12404" s="13"/>
      <c r="N12404" s="13"/>
    </row>
    <row r="12405" spans="1:14" ht="15.75" customHeight="1">
      <c r="A12405" s="2"/>
      <c r="B12405" s="2"/>
      <c r="C12405" s="2"/>
      <c r="G12405" s="13"/>
      <c r="I12405" s="13"/>
      <c r="J12405" s="13"/>
      <c r="K12405" s="13"/>
      <c r="M12405" s="13"/>
      <c r="N12405" s="13"/>
    </row>
    <row r="12406" spans="1:14" ht="15.75" customHeight="1">
      <c r="A12406" s="2"/>
      <c r="B12406" s="2"/>
      <c r="C12406" s="2"/>
      <c r="G12406" s="13"/>
      <c r="I12406" s="13"/>
      <c r="J12406" s="13"/>
      <c r="K12406" s="13"/>
      <c r="M12406" s="13"/>
      <c r="N12406" s="13"/>
    </row>
    <row r="12407" spans="1:14" ht="15.75" customHeight="1">
      <c r="A12407" s="2"/>
      <c r="B12407" s="2"/>
      <c r="C12407" s="2"/>
      <c r="G12407" s="13"/>
      <c r="I12407" s="13"/>
      <c r="J12407" s="13"/>
      <c r="K12407" s="13"/>
      <c r="M12407" s="13"/>
      <c r="N12407" s="13"/>
    </row>
    <row r="12408" spans="1:14" ht="15.75" customHeight="1">
      <c r="A12408" s="2"/>
      <c r="B12408" s="2"/>
      <c r="C12408" s="2"/>
      <c r="G12408" s="13"/>
      <c r="I12408" s="13"/>
      <c r="J12408" s="13"/>
      <c r="K12408" s="13"/>
      <c r="M12408" s="13"/>
      <c r="N12408" s="13"/>
    </row>
    <row r="12409" spans="1:14" ht="15.75" customHeight="1">
      <c r="A12409" s="2"/>
      <c r="B12409" s="2"/>
      <c r="C12409" s="2"/>
      <c r="G12409" s="13"/>
      <c r="I12409" s="13"/>
      <c r="J12409" s="13"/>
      <c r="K12409" s="13"/>
      <c r="M12409" s="13"/>
      <c r="N12409" s="13"/>
    </row>
    <row r="12410" spans="1:14" ht="15.75" customHeight="1">
      <c r="A12410" s="2"/>
      <c r="B12410" s="2"/>
      <c r="C12410" s="2"/>
      <c r="G12410" s="13"/>
      <c r="I12410" s="13"/>
      <c r="J12410" s="13"/>
      <c r="K12410" s="13"/>
      <c r="M12410" s="13"/>
      <c r="N12410" s="13"/>
    </row>
    <row r="12411" spans="1:14" ht="15.75" customHeight="1">
      <c r="A12411" s="2"/>
      <c r="B12411" s="2"/>
      <c r="C12411" s="2"/>
      <c r="G12411" s="13"/>
      <c r="I12411" s="13"/>
      <c r="J12411" s="13"/>
      <c r="K12411" s="13"/>
      <c r="M12411" s="13"/>
      <c r="N12411" s="13"/>
    </row>
    <row r="12412" spans="1:14" ht="15.75" customHeight="1">
      <c r="A12412" s="2"/>
      <c r="B12412" s="2"/>
      <c r="C12412" s="2"/>
      <c r="G12412" s="13"/>
      <c r="I12412" s="13"/>
      <c r="J12412" s="13"/>
      <c r="K12412" s="13"/>
      <c r="M12412" s="13"/>
      <c r="N12412" s="13"/>
    </row>
    <row r="12413" spans="1:14" ht="15.75" customHeight="1">
      <c r="A12413" s="2"/>
      <c r="B12413" s="2"/>
      <c r="C12413" s="2"/>
      <c r="G12413" s="13"/>
      <c r="I12413" s="13"/>
      <c r="J12413" s="13"/>
      <c r="K12413" s="13"/>
      <c r="M12413" s="13"/>
      <c r="N12413" s="13"/>
    </row>
    <row r="12414" spans="1:14" ht="15.75" customHeight="1">
      <c r="A12414" s="2"/>
      <c r="B12414" s="2"/>
      <c r="C12414" s="2"/>
      <c r="G12414" s="13"/>
      <c r="I12414" s="13"/>
      <c r="J12414" s="13"/>
      <c r="K12414" s="13"/>
      <c r="M12414" s="13"/>
      <c r="N12414" s="13"/>
    </row>
    <row r="12415" spans="1:14" ht="15.75" customHeight="1">
      <c r="A12415" s="2"/>
      <c r="B12415" s="2"/>
      <c r="C12415" s="2"/>
      <c r="G12415" s="13"/>
      <c r="I12415" s="13"/>
      <c r="J12415" s="13"/>
      <c r="K12415" s="13"/>
      <c r="M12415" s="13"/>
      <c r="N12415" s="13"/>
    </row>
    <row r="12416" spans="1:14" ht="15.75" customHeight="1">
      <c r="A12416" s="2"/>
      <c r="B12416" s="2"/>
      <c r="C12416" s="2"/>
      <c r="G12416" s="13"/>
      <c r="I12416" s="13"/>
      <c r="J12416" s="13"/>
      <c r="K12416" s="13"/>
      <c r="M12416" s="13"/>
      <c r="N12416" s="13"/>
    </row>
    <row r="12417" spans="1:14" ht="15.75" customHeight="1">
      <c r="A12417" s="2"/>
      <c r="B12417" s="2"/>
      <c r="C12417" s="2"/>
      <c r="G12417" s="13"/>
      <c r="I12417" s="13"/>
      <c r="J12417" s="13"/>
      <c r="K12417" s="13"/>
      <c r="M12417" s="13"/>
      <c r="N12417" s="13"/>
    </row>
    <row r="12418" spans="1:14" ht="15.75" customHeight="1">
      <c r="A12418" s="2"/>
      <c r="B12418" s="2"/>
      <c r="C12418" s="2"/>
      <c r="G12418" s="13"/>
      <c r="I12418" s="13"/>
      <c r="J12418" s="13"/>
      <c r="K12418" s="13"/>
      <c r="M12418" s="13"/>
      <c r="N12418" s="13"/>
    </row>
    <row r="12419" spans="1:14" ht="15.75" customHeight="1">
      <c r="A12419" s="2"/>
      <c r="B12419" s="2"/>
      <c r="C12419" s="2"/>
      <c r="G12419" s="13"/>
      <c r="I12419" s="13"/>
      <c r="J12419" s="13"/>
      <c r="K12419" s="13"/>
      <c r="M12419" s="13"/>
      <c r="N12419" s="13"/>
    </row>
    <row r="12420" spans="1:14" ht="15.75" customHeight="1">
      <c r="A12420" s="2"/>
      <c r="B12420" s="2"/>
      <c r="C12420" s="2"/>
      <c r="G12420" s="13"/>
      <c r="I12420" s="13"/>
      <c r="J12420" s="13"/>
      <c r="K12420" s="13"/>
      <c r="M12420" s="13"/>
      <c r="N12420" s="13"/>
    </row>
    <row r="12421" spans="1:14" ht="15.75" customHeight="1">
      <c r="A12421" s="2"/>
      <c r="B12421" s="2"/>
      <c r="C12421" s="2"/>
      <c r="G12421" s="13"/>
      <c r="I12421" s="13"/>
      <c r="J12421" s="13"/>
      <c r="K12421" s="13"/>
      <c r="M12421" s="13"/>
      <c r="N12421" s="13"/>
    </row>
    <row r="12422" spans="1:14" ht="15.75" customHeight="1">
      <c r="A12422" s="2"/>
      <c r="B12422" s="2"/>
      <c r="C12422" s="2"/>
      <c r="G12422" s="13"/>
      <c r="I12422" s="13"/>
      <c r="J12422" s="13"/>
      <c r="K12422" s="13"/>
      <c r="M12422" s="13"/>
      <c r="N12422" s="13"/>
    </row>
    <row r="12423" spans="1:14" ht="15.75" customHeight="1">
      <c r="A12423" s="2"/>
      <c r="B12423" s="2"/>
      <c r="C12423" s="2"/>
      <c r="G12423" s="13"/>
      <c r="I12423" s="13"/>
      <c r="J12423" s="13"/>
      <c r="K12423" s="13"/>
      <c r="M12423" s="13"/>
      <c r="N12423" s="13"/>
    </row>
    <row r="12424" spans="1:14" ht="15.75" customHeight="1">
      <c r="A12424" s="2"/>
      <c r="B12424" s="2"/>
      <c r="C12424" s="2"/>
      <c r="G12424" s="13"/>
      <c r="I12424" s="13"/>
      <c r="J12424" s="13"/>
      <c r="K12424" s="13"/>
      <c r="M12424" s="13"/>
      <c r="N12424" s="13"/>
    </row>
    <row r="12425" spans="1:14" ht="15.75" customHeight="1">
      <c r="A12425" s="2"/>
      <c r="B12425" s="2"/>
      <c r="C12425" s="2"/>
      <c r="G12425" s="13"/>
      <c r="I12425" s="13"/>
      <c r="J12425" s="13"/>
      <c r="K12425" s="13"/>
      <c r="M12425" s="13"/>
      <c r="N12425" s="13"/>
    </row>
    <row r="12426" spans="1:14" ht="15.75" customHeight="1">
      <c r="A12426" s="2"/>
      <c r="B12426" s="2"/>
      <c r="C12426" s="2"/>
      <c r="G12426" s="13"/>
      <c r="I12426" s="13"/>
      <c r="J12426" s="13"/>
      <c r="K12426" s="13"/>
      <c r="M12426" s="13"/>
      <c r="N12426" s="13"/>
    </row>
    <row r="12427" spans="1:14" ht="15.75" customHeight="1">
      <c r="A12427" s="2"/>
      <c r="B12427" s="2"/>
      <c r="C12427" s="2"/>
      <c r="G12427" s="13"/>
      <c r="I12427" s="13"/>
      <c r="J12427" s="13"/>
      <c r="K12427" s="13"/>
      <c r="M12427" s="13"/>
      <c r="N12427" s="13"/>
    </row>
    <row r="12428" spans="1:14" ht="15.75" customHeight="1">
      <c r="A12428" s="2"/>
      <c r="B12428" s="2"/>
      <c r="C12428" s="2"/>
      <c r="G12428" s="13"/>
      <c r="I12428" s="13"/>
      <c r="J12428" s="13"/>
      <c r="K12428" s="13"/>
      <c r="M12428" s="13"/>
      <c r="N12428" s="13"/>
    </row>
    <row r="12429" spans="1:14" ht="15.75" customHeight="1">
      <c r="A12429" s="2"/>
      <c r="B12429" s="2"/>
      <c r="C12429" s="2"/>
      <c r="G12429" s="13"/>
      <c r="I12429" s="13"/>
      <c r="J12429" s="13"/>
      <c r="K12429" s="13"/>
      <c r="M12429" s="13"/>
      <c r="N12429" s="13"/>
    </row>
    <row r="12430" spans="1:14" ht="15.75" customHeight="1">
      <c r="A12430" s="2"/>
      <c r="B12430" s="2"/>
      <c r="C12430" s="2"/>
      <c r="G12430" s="13"/>
      <c r="I12430" s="13"/>
      <c r="J12430" s="13"/>
      <c r="K12430" s="13"/>
      <c r="M12430" s="13"/>
      <c r="N12430" s="13"/>
    </row>
    <row r="12431" spans="1:14" ht="15.75" customHeight="1">
      <c r="A12431" s="2"/>
      <c r="B12431" s="2"/>
      <c r="C12431" s="2"/>
      <c r="G12431" s="13"/>
      <c r="I12431" s="13"/>
      <c r="J12431" s="13"/>
      <c r="K12431" s="13"/>
      <c r="M12431" s="13"/>
      <c r="N12431" s="13"/>
    </row>
    <row r="12432" spans="1:14" ht="15.75" customHeight="1">
      <c r="A12432" s="2"/>
      <c r="B12432" s="2"/>
      <c r="C12432" s="2"/>
      <c r="G12432" s="13"/>
      <c r="I12432" s="13"/>
      <c r="J12432" s="13"/>
      <c r="K12432" s="13"/>
      <c r="M12432" s="13"/>
      <c r="N12432" s="13"/>
    </row>
    <row r="12433" spans="1:14" ht="15.75" customHeight="1">
      <c r="A12433" s="2"/>
      <c r="B12433" s="2"/>
      <c r="C12433" s="2"/>
      <c r="G12433" s="13"/>
      <c r="I12433" s="13"/>
      <c r="J12433" s="13"/>
      <c r="K12433" s="13"/>
      <c r="M12433" s="13"/>
      <c r="N12433" s="13"/>
    </row>
    <row r="12434" spans="1:14" ht="15.75" customHeight="1">
      <c r="A12434" s="2"/>
      <c r="B12434" s="2"/>
      <c r="C12434" s="2"/>
      <c r="G12434" s="13"/>
      <c r="I12434" s="13"/>
      <c r="J12434" s="13"/>
      <c r="K12434" s="13"/>
      <c r="M12434" s="13"/>
      <c r="N12434" s="13"/>
    </row>
    <row r="12435" spans="1:14" ht="15.75" customHeight="1">
      <c r="A12435" s="2"/>
      <c r="B12435" s="2"/>
      <c r="C12435" s="2"/>
      <c r="G12435" s="13"/>
      <c r="I12435" s="13"/>
      <c r="J12435" s="13"/>
      <c r="K12435" s="13"/>
      <c r="M12435" s="13"/>
      <c r="N12435" s="13"/>
    </row>
    <row r="12436" spans="1:14" ht="15.75" customHeight="1">
      <c r="A12436" s="2"/>
      <c r="B12436" s="2"/>
      <c r="C12436" s="2"/>
      <c r="G12436" s="13"/>
      <c r="I12436" s="13"/>
      <c r="J12436" s="13"/>
      <c r="K12436" s="13"/>
      <c r="M12436" s="13"/>
      <c r="N12436" s="13"/>
    </row>
    <row r="12437" spans="1:14" ht="15.75" customHeight="1">
      <c r="A12437" s="2"/>
      <c r="B12437" s="2"/>
      <c r="C12437" s="2"/>
      <c r="G12437" s="13"/>
      <c r="I12437" s="13"/>
      <c r="J12437" s="13"/>
      <c r="K12437" s="13"/>
      <c r="M12437" s="13"/>
      <c r="N12437" s="13"/>
    </row>
    <row r="12438" spans="1:14" ht="15.75" customHeight="1">
      <c r="A12438" s="2"/>
      <c r="B12438" s="2"/>
      <c r="C12438" s="2"/>
      <c r="G12438" s="13"/>
      <c r="I12438" s="13"/>
      <c r="J12438" s="13"/>
      <c r="K12438" s="13"/>
      <c r="M12438" s="13"/>
      <c r="N12438" s="13"/>
    </row>
    <row r="12439" spans="1:14" ht="15.75" customHeight="1">
      <c r="A12439" s="2"/>
      <c r="B12439" s="2"/>
      <c r="C12439" s="2"/>
      <c r="G12439" s="13"/>
      <c r="I12439" s="13"/>
      <c r="J12439" s="13"/>
      <c r="K12439" s="13"/>
      <c r="M12439" s="13"/>
      <c r="N12439" s="13"/>
    </row>
    <row r="12440" spans="1:14" ht="15.75" customHeight="1">
      <c r="A12440" s="2"/>
      <c r="B12440" s="2"/>
      <c r="C12440" s="2"/>
      <c r="G12440" s="13"/>
      <c r="I12440" s="13"/>
      <c r="J12440" s="13"/>
      <c r="K12440" s="13"/>
      <c r="M12440" s="13"/>
      <c r="N12440" s="13"/>
    </row>
    <row r="12441" spans="1:14" ht="15.75" customHeight="1">
      <c r="A12441" s="2"/>
      <c r="B12441" s="2"/>
      <c r="C12441" s="2"/>
      <c r="G12441" s="13"/>
      <c r="I12441" s="13"/>
      <c r="J12441" s="13"/>
      <c r="K12441" s="13"/>
      <c r="M12441" s="13"/>
      <c r="N12441" s="13"/>
    </row>
    <row r="12442" spans="1:14" ht="15.75" customHeight="1">
      <c r="A12442" s="2"/>
      <c r="B12442" s="2"/>
      <c r="C12442" s="2"/>
      <c r="G12442" s="13"/>
      <c r="I12442" s="13"/>
      <c r="J12442" s="13"/>
      <c r="K12442" s="13"/>
      <c r="M12442" s="13"/>
      <c r="N12442" s="13"/>
    </row>
    <row r="12443" spans="1:14" ht="15.75" customHeight="1">
      <c r="A12443" s="2"/>
      <c r="B12443" s="2"/>
      <c r="C12443" s="2"/>
      <c r="G12443" s="13"/>
      <c r="I12443" s="13"/>
      <c r="J12443" s="13"/>
      <c r="K12443" s="13"/>
      <c r="M12443" s="13"/>
      <c r="N12443" s="13"/>
    </row>
    <row r="12444" spans="1:14" ht="15.75" customHeight="1">
      <c r="A12444" s="2"/>
      <c r="B12444" s="2"/>
      <c r="C12444" s="2"/>
      <c r="G12444" s="13"/>
      <c r="I12444" s="13"/>
      <c r="J12444" s="13"/>
      <c r="K12444" s="13"/>
      <c r="M12444" s="13"/>
      <c r="N12444" s="13"/>
    </row>
    <row r="12445" spans="1:14" ht="15.75" customHeight="1">
      <c r="A12445" s="2"/>
      <c r="B12445" s="2"/>
      <c r="C12445" s="2"/>
      <c r="G12445" s="13"/>
      <c r="I12445" s="13"/>
      <c r="J12445" s="13"/>
      <c r="K12445" s="13"/>
      <c r="M12445" s="13"/>
      <c r="N12445" s="13"/>
    </row>
    <row r="12446" spans="1:14" ht="15.75" customHeight="1">
      <c r="A12446" s="2"/>
      <c r="B12446" s="2"/>
      <c r="C12446" s="2"/>
      <c r="G12446" s="13"/>
      <c r="I12446" s="13"/>
      <c r="J12446" s="13"/>
      <c r="K12446" s="13"/>
      <c r="M12446" s="13"/>
      <c r="N12446" s="13"/>
    </row>
    <row r="12447" spans="1:14" ht="15.75" customHeight="1">
      <c r="A12447" s="2"/>
      <c r="B12447" s="2"/>
      <c r="C12447" s="2"/>
      <c r="G12447" s="13"/>
      <c r="I12447" s="13"/>
      <c r="J12447" s="13"/>
      <c r="K12447" s="13"/>
      <c r="M12447" s="13"/>
      <c r="N12447" s="13"/>
    </row>
    <row r="12448" spans="1:14" ht="15.75" customHeight="1">
      <c r="A12448" s="2"/>
      <c r="B12448" s="2"/>
      <c r="C12448" s="2"/>
      <c r="G12448" s="13"/>
      <c r="I12448" s="13"/>
      <c r="J12448" s="13"/>
      <c r="K12448" s="13"/>
      <c r="M12448" s="13"/>
      <c r="N12448" s="13"/>
    </row>
    <row r="12449" spans="1:14" ht="15.75" customHeight="1">
      <c r="A12449" s="2"/>
      <c r="B12449" s="2"/>
      <c r="C12449" s="2"/>
      <c r="G12449" s="13"/>
      <c r="I12449" s="13"/>
      <c r="J12449" s="13"/>
      <c r="K12449" s="13"/>
      <c r="M12449" s="13"/>
      <c r="N12449" s="13"/>
    </row>
    <row r="12450" spans="1:14" ht="15.75" customHeight="1">
      <c r="A12450" s="2"/>
      <c r="B12450" s="2"/>
      <c r="C12450" s="2"/>
      <c r="G12450" s="13"/>
      <c r="I12450" s="13"/>
      <c r="J12450" s="13"/>
      <c r="K12450" s="13"/>
      <c r="M12450" s="13"/>
      <c r="N12450" s="13"/>
    </row>
    <row r="12451" spans="1:14" ht="15.75" customHeight="1">
      <c r="A12451" s="2"/>
      <c r="B12451" s="2"/>
      <c r="C12451" s="2"/>
      <c r="G12451" s="13"/>
      <c r="I12451" s="13"/>
      <c r="J12451" s="13"/>
      <c r="K12451" s="13"/>
      <c r="M12451" s="13"/>
      <c r="N12451" s="13"/>
    </row>
    <row r="12452" spans="1:14" ht="15.75" customHeight="1">
      <c r="A12452" s="2"/>
      <c r="B12452" s="2"/>
      <c r="C12452" s="2"/>
      <c r="G12452" s="13"/>
      <c r="I12452" s="13"/>
      <c r="J12452" s="13"/>
      <c r="K12452" s="13"/>
      <c r="M12452" s="13"/>
      <c r="N12452" s="13"/>
    </row>
    <row r="12453" spans="1:14" ht="15.75" customHeight="1">
      <c r="A12453" s="2"/>
      <c r="B12453" s="2"/>
      <c r="C12453" s="2"/>
      <c r="G12453" s="13"/>
      <c r="I12453" s="13"/>
      <c r="J12453" s="13"/>
      <c r="K12453" s="13"/>
      <c r="M12453" s="13"/>
      <c r="N12453" s="13"/>
    </row>
    <row r="12454" spans="1:14" ht="15.75" customHeight="1">
      <c r="A12454" s="2"/>
      <c r="B12454" s="2"/>
      <c r="C12454" s="2"/>
      <c r="G12454" s="13"/>
      <c r="I12454" s="13"/>
      <c r="J12454" s="13"/>
      <c r="K12454" s="13"/>
      <c r="M12454" s="13"/>
      <c r="N12454" s="13"/>
    </row>
    <row r="12455" spans="1:14" ht="15.75" customHeight="1">
      <c r="A12455" s="2"/>
      <c r="B12455" s="2"/>
      <c r="C12455" s="2"/>
      <c r="G12455" s="13"/>
      <c r="I12455" s="13"/>
      <c r="J12455" s="13"/>
      <c r="K12455" s="13"/>
      <c r="M12455" s="13"/>
      <c r="N12455" s="13"/>
    </row>
    <row r="12456" spans="1:14" ht="15.75" customHeight="1">
      <c r="A12456" s="2"/>
      <c r="B12456" s="2"/>
      <c r="C12456" s="2"/>
      <c r="G12456" s="13"/>
      <c r="I12456" s="13"/>
      <c r="J12456" s="13"/>
      <c r="K12456" s="13"/>
      <c r="M12456" s="13"/>
      <c r="N12456" s="13"/>
    </row>
    <row r="12457" spans="1:14" ht="15.75" customHeight="1">
      <c r="A12457" s="2"/>
      <c r="B12457" s="2"/>
      <c r="C12457" s="2"/>
      <c r="G12457" s="13"/>
      <c r="I12457" s="13"/>
      <c r="J12457" s="13"/>
      <c r="K12457" s="13"/>
      <c r="M12457" s="13"/>
      <c r="N12457" s="13"/>
    </row>
    <row r="12458" spans="1:14" ht="15.75" customHeight="1">
      <c r="A12458" s="2"/>
      <c r="B12458" s="2"/>
      <c r="C12458" s="2"/>
      <c r="G12458" s="13"/>
      <c r="I12458" s="13"/>
      <c r="J12458" s="13"/>
      <c r="K12458" s="13"/>
      <c r="M12458" s="13"/>
      <c r="N12458" s="13"/>
    </row>
    <row r="12459" spans="1:14" ht="15.75" customHeight="1">
      <c r="A12459" s="2"/>
      <c r="B12459" s="2"/>
      <c r="C12459" s="2"/>
      <c r="G12459" s="13"/>
      <c r="I12459" s="13"/>
      <c r="J12459" s="13"/>
      <c r="K12459" s="13"/>
      <c r="M12459" s="13"/>
      <c r="N12459" s="13"/>
    </row>
    <row r="12460" spans="1:14" ht="15.75" customHeight="1">
      <c r="A12460" s="2"/>
      <c r="B12460" s="2"/>
      <c r="C12460" s="2"/>
      <c r="G12460" s="13"/>
      <c r="I12460" s="13"/>
      <c r="J12460" s="13"/>
      <c r="K12460" s="13"/>
      <c r="M12460" s="13"/>
      <c r="N12460" s="13"/>
    </row>
    <row r="12461" spans="1:14" ht="15.75" customHeight="1">
      <c r="A12461" s="2"/>
      <c r="B12461" s="2"/>
      <c r="C12461" s="2"/>
      <c r="G12461" s="13"/>
      <c r="I12461" s="13"/>
      <c r="J12461" s="13"/>
      <c r="K12461" s="13"/>
      <c r="M12461" s="13"/>
      <c r="N12461" s="13"/>
    </row>
    <row r="12462" spans="1:14" ht="15.75" customHeight="1">
      <c r="A12462" s="2"/>
      <c r="B12462" s="2"/>
      <c r="C12462" s="2"/>
      <c r="G12462" s="13"/>
      <c r="I12462" s="13"/>
      <c r="J12462" s="13"/>
      <c r="K12462" s="13"/>
      <c r="M12462" s="13"/>
      <c r="N12462" s="13"/>
    </row>
    <row r="12463" spans="1:14" ht="15.75" customHeight="1">
      <c r="A12463" s="2"/>
      <c r="B12463" s="2"/>
      <c r="C12463" s="2"/>
      <c r="G12463" s="13"/>
      <c r="I12463" s="13"/>
      <c r="J12463" s="13"/>
      <c r="K12463" s="13"/>
      <c r="M12463" s="13"/>
      <c r="N12463" s="13"/>
    </row>
    <row r="12464" spans="1:14" ht="15.75" customHeight="1">
      <c r="A12464" s="2"/>
      <c r="B12464" s="2"/>
      <c r="C12464" s="2"/>
      <c r="G12464" s="13"/>
      <c r="I12464" s="13"/>
      <c r="J12464" s="13"/>
      <c r="K12464" s="13"/>
      <c r="M12464" s="13"/>
      <c r="N12464" s="13"/>
    </row>
    <row r="12465" spans="1:14" ht="15.75" customHeight="1">
      <c r="A12465" s="2"/>
      <c r="B12465" s="2"/>
      <c r="C12465" s="2"/>
      <c r="G12465" s="13"/>
      <c r="I12465" s="13"/>
      <c r="J12465" s="13"/>
      <c r="K12465" s="13"/>
      <c r="M12465" s="13"/>
      <c r="N12465" s="13"/>
    </row>
    <row r="12466" spans="1:14" ht="15.75" customHeight="1">
      <c r="A12466" s="2"/>
      <c r="B12466" s="2"/>
      <c r="C12466" s="2"/>
      <c r="G12466" s="13"/>
      <c r="I12466" s="13"/>
      <c r="J12466" s="13"/>
      <c r="K12466" s="13"/>
      <c r="M12466" s="13"/>
      <c r="N12466" s="13"/>
    </row>
    <row r="12467" spans="1:14" ht="15.75" customHeight="1">
      <c r="A12467" s="2"/>
      <c r="B12467" s="2"/>
      <c r="C12467" s="2"/>
      <c r="G12467" s="13"/>
      <c r="I12467" s="13"/>
      <c r="J12467" s="13"/>
      <c r="K12467" s="13"/>
      <c r="M12467" s="13"/>
      <c r="N12467" s="13"/>
    </row>
    <row r="12468" spans="1:14" ht="15.75" customHeight="1">
      <c r="A12468" s="2"/>
      <c r="B12468" s="2"/>
      <c r="C12468" s="2"/>
      <c r="G12468" s="13"/>
      <c r="I12468" s="13"/>
      <c r="J12468" s="13"/>
      <c r="K12468" s="13"/>
      <c r="M12468" s="13"/>
      <c r="N12468" s="13"/>
    </row>
    <row r="12469" spans="1:14" ht="15.75" customHeight="1">
      <c r="A12469" s="2"/>
      <c r="B12469" s="2"/>
      <c r="C12469" s="2"/>
      <c r="G12469" s="13"/>
      <c r="I12469" s="13"/>
      <c r="J12469" s="13"/>
      <c r="K12469" s="13"/>
      <c r="M12469" s="13"/>
      <c r="N12469" s="13"/>
    </row>
    <row r="12470" spans="1:14" ht="15.75" customHeight="1">
      <c r="A12470" s="2"/>
      <c r="B12470" s="2"/>
      <c r="C12470" s="2"/>
      <c r="G12470" s="13"/>
      <c r="I12470" s="13"/>
      <c r="J12470" s="13"/>
      <c r="K12470" s="13"/>
      <c r="M12470" s="13"/>
      <c r="N12470" s="13"/>
    </row>
    <row r="12471" spans="1:14" ht="15.75" customHeight="1">
      <c r="A12471" s="2"/>
      <c r="B12471" s="2"/>
      <c r="C12471" s="2"/>
      <c r="G12471" s="13"/>
      <c r="I12471" s="13"/>
      <c r="J12471" s="13"/>
      <c r="K12471" s="13"/>
      <c r="M12471" s="13"/>
      <c r="N12471" s="13"/>
    </row>
    <row r="12472" spans="1:14" ht="15.75" customHeight="1">
      <c r="A12472" s="2"/>
      <c r="B12472" s="2"/>
      <c r="C12472" s="2"/>
      <c r="G12472" s="13"/>
      <c r="I12472" s="13"/>
      <c r="J12472" s="13"/>
      <c r="K12472" s="13"/>
      <c r="M12472" s="13"/>
      <c r="N12472" s="13"/>
    </row>
    <row r="12473" spans="1:14" ht="15.75" customHeight="1">
      <c r="A12473" s="2"/>
      <c r="B12473" s="2"/>
      <c r="C12473" s="2"/>
      <c r="G12473" s="13"/>
      <c r="I12473" s="13"/>
      <c r="J12473" s="13"/>
      <c r="K12473" s="13"/>
      <c r="M12473" s="13"/>
      <c r="N12473" s="13"/>
    </row>
    <row r="12474" spans="1:14" ht="15.75" customHeight="1">
      <c r="A12474" s="2"/>
      <c r="B12474" s="2"/>
      <c r="C12474" s="2"/>
      <c r="G12474" s="13"/>
      <c r="I12474" s="13"/>
      <c r="J12474" s="13"/>
      <c r="K12474" s="13"/>
      <c r="M12474" s="13"/>
      <c r="N12474" s="13"/>
    </row>
    <row r="12475" spans="1:14" ht="15.75" customHeight="1">
      <c r="A12475" s="2"/>
      <c r="B12475" s="2"/>
      <c r="C12475" s="2"/>
      <c r="G12475" s="13"/>
      <c r="I12475" s="13"/>
      <c r="J12475" s="13"/>
      <c r="K12475" s="13"/>
      <c r="M12475" s="13"/>
      <c r="N12475" s="13"/>
    </row>
    <row r="12476" spans="1:14" ht="15.75" customHeight="1">
      <c r="A12476" s="2"/>
      <c r="B12476" s="2"/>
      <c r="C12476" s="2"/>
      <c r="G12476" s="13"/>
      <c r="I12476" s="13"/>
      <c r="J12476" s="13"/>
      <c r="K12476" s="13"/>
      <c r="M12476" s="13"/>
      <c r="N12476" s="13"/>
    </row>
    <row r="12477" spans="1:14" ht="15.75" customHeight="1">
      <c r="A12477" s="2"/>
      <c r="B12477" s="2"/>
      <c r="C12477" s="2"/>
      <c r="G12477" s="13"/>
      <c r="I12477" s="13"/>
      <c r="J12477" s="13"/>
      <c r="K12477" s="13"/>
      <c r="M12477" s="13"/>
      <c r="N12477" s="13"/>
    </row>
    <row r="12478" spans="1:14" ht="15.75" customHeight="1">
      <c r="A12478" s="2"/>
      <c r="B12478" s="2"/>
      <c r="C12478" s="2"/>
      <c r="G12478" s="13"/>
      <c r="I12478" s="13"/>
      <c r="J12478" s="13"/>
      <c r="K12478" s="13"/>
      <c r="M12478" s="13"/>
      <c r="N12478" s="13"/>
    </row>
    <row r="12479" spans="1:14" ht="15.75" customHeight="1">
      <c r="A12479" s="2"/>
      <c r="B12479" s="2"/>
      <c r="C12479" s="2"/>
      <c r="G12479" s="13"/>
      <c r="I12479" s="13"/>
      <c r="J12479" s="13"/>
      <c r="K12479" s="13"/>
      <c r="M12479" s="13"/>
      <c r="N12479" s="13"/>
    </row>
    <row r="12480" spans="1:14" ht="15.75" customHeight="1">
      <c r="A12480" s="2"/>
      <c r="B12480" s="2"/>
      <c r="C12480" s="2"/>
      <c r="G12480" s="13"/>
      <c r="I12480" s="13"/>
      <c r="J12480" s="13"/>
      <c r="K12480" s="13"/>
      <c r="M12480" s="13"/>
      <c r="N12480" s="13"/>
    </row>
    <row r="12481" spans="1:14" ht="15.75" customHeight="1">
      <c r="A12481" s="2"/>
      <c r="B12481" s="2"/>
      <c r="C12481" s="2"/>
      <c r="G12481" s="13"/>
      <c r="I12481" s="13"/>
      <c r="J12481" s="13"/>
      <c r="K12481" s="13"/>
      <c r="M12481" s="13"/>
      <c r="N12481" s="13"/>
    </row>
    <row r="12482" spans="1:14" ht="15.75" customHeight="1">
      <c r="A12482" s="2"/>
      <c r="B12482" s="2"/>
      <c r="C12482" s="2"/>
      <c r="G12482" s="13"/>
      <c r="I12482" s="13"/>
      <c r="J12482" s="13"/>
      <c r="K12482" s="13"/>
      <c r="M12482" s="13"/>
      <c r="N12482" s="13"/>
    </row>
    <row r="12483" spans="1:14" ht="15.75" customHeight="1">
      <c r="A12483" s="2"/>
      <c r="B12483" s="2"/>
      <c r="C12483" s="2"/>
      <c r="G12483" s="13"/>
      <c r="I12483" s="13"/>
      <c r="J12483" s="13"/>
      <c r="K12483" s="13"/>
      <c r="M12483" s="13"/>
      <c r="N12483" s="13"/>
    </row>
    <row r="12484" spans="1:14" ht="15.75" customHeight="1">
      <c r="A12484" s="2"/>
      <c r="B12484" s="2"/>
      <c r="C12484" s="2"/>
      <c r="G12484" s="13"/>
      <c r="I12484" s="13"/>
      <c r="J12484" s="13"/>
      <c r="K12484" s="13"/>
      <c r="M12484" s="13"/>
      <c r="N12484" s="13"/>
    </row>
    <row r="12485" spans="1:14" ht="15.75" customHeight="1">
      <c r="A12485" s="2"/>
      <c r="B12485" s="2"/>
      <c r="C12485" s="2"/>
      <c r="G12485" s="13"/>
      <c r="I12485" s="13"/>
      <c r="J12485" s="13"/>
      <c r="K12485" s="13"/>
      <c r="M12485" s="13"/>
      <c r="N12485" s="13"/>
    </row>
    <row r="12486" spans="1:14" ht="15.75" customHeight="1">
      <c r="A12486" s="2"/>
      <c r="B12486" s="2"/>
      <c r="C12486" s="2"/>
      <c r="G12486" s="13"/>
      <c r="I12486" s="13"/>
      <c r="J12486" s="13"/>
      <c r="K12486" s="13"/>
      <c r="M12486" s="13"/>
      <c r="N12486" s="13"/>
    </row>
    <row r="12487" spans="1:14" ht="15.75" customHeight="1">
      <c r="A12487" s="2"/>
      <c r="B12487" s="2"/>
      <c r="C12487" s="2"/>
      <c r="G12487" s="13"/>
      <c r="I12487" s="13"/>
      <c r="J12487" s="13"/>
      <c r="K12487" s="13"/>
      <c r="M12487" s="13"/>
      <c r="N12487" s="13"/>
    </row>
    <row r="12488" spans="1:14" ht="15.75" customHeight="1">
      <c r="A12488" s="2"/>
      <c r="B12488" s="2"/>
      <c r="C12488" s="2"/>
      <c r="G12488" s="13"/>
      <c r="I12488" s="13"/>
      <c r="J12488" s="13"/>
      <c r="K12488" s="13"/>
      <c r="M12488" s="13"/>
      <c r="N12488" s="13"/>
    </row>
    <row r="12489" spans="1:14" ht="15.75" customHeight="1">
      <c r="A12489" s="2"/>
      <c r="B12489" s="2"/>
      <c r="C12489" s="2"/>
      <c r="G12489" s="13"/>
      <c r="I12489" s="13"/>
      <c r="J12489" s="13"/>
      <c r="K12489" s="13"/>
      <c r="M12489" s="13"/>
      <c r="N12489" s="13"/>
    </row>
    <row r="12490" spans="1:14" ht="15.75" customHeight="1">
      <c r="A12490" s="2"/>
      <c r="B12490" s="2"/>
      <c r="C12490" s="2"/>
      <c r="G12490" s="13"/>
      <c r="I12490" s="13"/>
      <c r="J12490" s="13"/>
      <c r="K12490" s="13"/>
      <c r="M12490" s="13"/>
      <c r="N12490" s="13"/>
    </row>
    <row r="12491" spans="1:14" ht="15.75" customHeight="1">
      <c r="A12491" s="2"/>
      <c r="B12491" s="2"/>
      <c r="C12491" s="2"/>
      <c r="G12491" s="13"/>
      <c r="I12491" s="13"/>
      <c r="J12491" s="13"/>
      <c r="K12491" s="13"/>
      <c r="M12491" s="13"/>
      <c r="N12491" s="13"/>
    </row>
    <row r="12492" spans="1:14" ht="15.75" customHeight="1">
      <c r="A12492" s="2"/>
      <c r="B12492" s="2"/>
      <c r="C12492" s="2"/>
      <c r="G12492" s="13"/>
      <c r="I12492" s="13"/>
      <c r="J12492" s="13"/>
      <c r="K12492" s="13"/>
      <c r="M12492" s="13"/>
      <c r="N12492" s="13"/>
    </row>
    <row r="12493" spans="1:14" ht="15.75" customHeight="1">
      <c r="A12493" s="2"/>
      <c r="B12493" s="2"/>
      <c r="C12493" s="2"/>
      <c r="G12493" s="13"/>
      <c r="I12493" s="13"/>
      <c r="J12493" s="13"/>
      <c r="K12493" s="13"/>
      <c r="M12493" s="13"/>
      <c r="N12493" s="13"/>
    </row>
    <row r="12494" spans="1:14" ht="15.75" customHeight="1">
      <c r="A12494" s="2"/>
      <c r="B12494" s="2"/>
      <c r="C12494" s="2"/>
      <c r="G12494" s="13"/>
      <c r="I12494" s="13"/>
      <c r="J12494" s="13"/>
      <c r="K12494" s="13"/>
      <c r="M12494" s="13"/>
      <c r="N12494" s="13"/>
    </row>
    <row r="12495" spans="1:14" ht="15.75" customHeight="1">
      <c r="A12495" s="2"/>
      <c r="B12495" s="2"/>
      <c r="C12495" s="2"/>
      <c r="G12495" s="13"/>
      <c r="I12495" s="13"/>
      <c r="J12495" s="13"/>
      <c r="K12495" s="13"/>
      <c r="M12495" s="13"/>
      <c r="N12495" s="13"/>
    </row>
    <row r="12496" spans="1:14" ht="15.75" customHeight="1">
      <c r="A12496" s="2"/>
      <c r="B12496" s="2"/>
      <c r="C12496" s="2"/>
      <c r="G12496" s="13"/>
      <c r="I12496" s="13"/>
      <c r="J12496" s="13"/>
      <c r="K12496" s="13"/>
      <c r="M12496" s="13"/>
      <c r="N12496" s="13"/>
    </row>
    <row r="12497" spans="1:14" ht="15.75" customHeight="1">
      <c r="A12497" s="2"/>
      <c r="B12497" s="2"/>
      <c r="C12497" s="2"/>
      <c r="G12497" s="13"/>
      <c r="I12497" s="13"/>
      <c r="J12497" s="13"/>
      <c r="K12497" s="13"/>
      <c r="M12497" s="13"/>
      <c r="N12497" s="13"/>
    </row>
    <row r="12498" spans="1:14" ht="15.75" customHeight="1">
      <c r="A12498" s="2"/>
      <c r="B12498" s="2"/>
      <c r="C12498" s="2"/>
      <c r="G12498" s="13"/>
      <c r="I12498" s="13"/>
      <c r="J12498" s="13"/>
      <c r="K12498" s="13"/>
      <c r="M12498" s="13"/>
      <c r="N12498" s="13"/>
    </row>
    <row r="12499" spans="1:14" ht="15.75" customHeight="1">
      <c r="A12499" s="2"/>
      <c r="B12499" s="2"/>
      <c r="C12499" s="2"/>
      <c r="G12499" s="13"/>
      <c r="I12499" s="13"/>
      <c r="J12499" s="13"/>
      <c r="K12499" s="13"/>
      <c r="M12499" s="13"/>
      <c r="N12499" s="13"/>
    </row>
    <row r="12500" spans="1:14" ht="15.75" customHeight="1">
      <c r="A12500" s="2"/>
      <c r="B12500" s="2"/>
      <c r="C12500" s="2"/>
      <c r="G12500" s="13"/>
      <c r="I12500" s="13"/>
      <c r="J12500" s="13"/>
      <c r="K12500" s="13"/>
      <c r="M12500" s="13"/>
      <c r="N12500" s="13"/>
    </row>
    <row r="12501" spans="1:14" ht="15.75" customHeight="1">
      <c r="A12501" s="2"/>
      <c r="B12501" s="2"/>
      <c r="C12501" s="2"/>
      <c r="G12501" s="13"/>
      <c r="I12501" s="13"/>
      <c r="J12501" s="13"/>
      <c r="K12501" s="13"/>
      <c r="M12501" s="13"/>
      <c r="N12501" s="13"/>
    </row>
    <row r="12502" spans="1:14" ht="15.75" customHeight="1">
      <c r="A12502" s="2"/>
      <c r="B12502" s="2"/>
      <c r="C12502" s="2"/>
      <c r="G12502" s="13"/>
      <c r="I12502" s="13"/>
      <c r="J12502" s="13"/>
      <c r="K12502" s="13"/>
      <c r="M12502" s="13"/>
      <c r="N12502" s="13"/>
    </row>
    <row r="12503" spans="1:14" ht="15.75" customHeight="1">
      <c r="A12503" s="2"/>
      <c r="B12503" s="2"/>
      <c r="C12503" s="2"/>
      <c r="G12503" s="13"/>
      <c r="I12503" s="13"/>
      <c r="J12503" s="13"/>
      <c r="K12503" s="13"/>
      <c r="M12503" s="13"/>
      <c r="N12503" s="13"/>
    </row>
    <row r="12504" spans="1:14" ht="15.75" customHeight="1">
      <c r="A12504" s="2"/>
      <c r="B12504" s="2"/>
      <c r="C12504" s="2"/>
      <c r="G12504" s="13"/>
      <c r="I12504" s="13"/>
      <c r="J12504" s="13"/>
      <c r="K12504" s="13"/>
      <c r="M12504" s="13"/>
      <c r="N12504" s="13"/>
    </row>
    <row r="12505" spans="1:14" ht="15.75" customHeight="1">
      <c r="A12505" s="2"/>
      <c r="B12505" s="2"/>
      <c r="C12505" s="2"/>
      <c r="G12505" s="13"/>
      <c r="I12505" s="13"/>
      <c r="J12505" s="13"/>
      <c r="K12505" s="13"/>
      <c r="M12505" s="13"/>
      <c r="N12505" s="13"/>
    </row>
    <row r="12506" spans="1:14" ht="15.75" customHeight="1">
      <c r="A12506" s="2"/>
      <c r="B12506" s="2"/>
      <c r="C12506" s="2"/>
      <c r="G12506" s="13"/>
      <c r="I12506" s="13"/>
      <c r="J12506" s="13"/>
      <c r="K12506" s="13"/>
      <c r="M12506" s="13"/>
      <c r="N12506" s="13"/>
    </row>
    <row r="12507" spans="1:14" ht="15.75" customHeight="1">
      <c r="A12507" s="2"/>
      <c r="B12507" s="2"/>
      <c r="C12507" s="2"/>
      <c r="G12507" s="13"/>
      <c r="I12507" s="13"/>
      <c r="J12507" s="13"/>
      <c r="K12507" s="13"/>
      <c r="M12507" s="13"/>
      <c r="N12507" s="13"/>
    </row>
    <row r="12508" spans="1:14" ht="15.75" customHeight="1">
      <c r="A12508" s="2"/>
      <c r="B12508" s="2"/>
      <c r="C12508" s="2"/>
      <c r="G12508" s="13"/>
      <c r="I12508" s="13"/>
      <c r="J12508" s="13"/>
      <c r="K12508" s="13"/>
      <c r="M12508" s="13"/>
      <c r="N12508" s="13"/>
    </row>
    <row r="12509" spans="1:14" ht="15.75" customHeight="1">
      <c r="A12509" s="2"/>
      <c r="B12509" s="2"/>
      <c r="C12509" s="2"/>
      <c r="G12509" s="13"/>
      <c r="I12509" s="13"/>
      <c r="J12509" s="13"/>
      <c r="K12509" s="13"/>
      <c r="M12509" s="13"/>
      <c r="N12509" s="13"/>
    </row>
    <row r="12510" spans="1:14" ht="15.75" customHeight="1">
      <c r="A12510" s="2"/>
      <c r="B12510" s="2"/>
      <c r="C12510" s="2"/>
      <c r="G12510" s="13"/>
      <c r="I12510" s="13"/>
      <c r="J12510" s="13"/>
      <c r="K12510" s="13"/>
      <c r="M12510" s="13"/>
      <c r="N12510" s="13"/>
    </row>
    <row r="12511" spans="1:14" ht="15.75" customHeight="1">
      <c r="A12511" s="2"/>
      <c r="B12511" s="2"/>
      <c r="C12511" s="2"/>
      <c r="G12511" s="13"/>
      <c r="I12511" s="13"/>
      <c r="J12511" s="13"/>
      <c r="K12511" s="13"/>
      <c r="M12511" s="13"/>
      <c r="N12511" s="13"/>
    </row>
    <row r="12512" spans="1:14" ht="15.75" customHeight="1">
      <c r="A12512" s="2"/>
      <c r="B12512" s="2"/>
      <c r="C12512" s="2"/>
      <c r="G12512" s="13"/>
      <c r="I12512" s="13"/>
      <c r="J12512" s="13"/>
      <c r="K12512" s="13"/>
      <c r="M12512" s="13"/>
      <c r="N12512" s="13"/>
    </row>
    <row r="12513" spans="1:14" ht="15.75" customHeight="1">
      <c r="A12513" s="2"/>
      <c r="B12513" s="2"/>
      <c r="C12513" s="2"/>
      <c r="G12513" s="13"/>
      <c r="I12513" s="13"/>
      <c r="J12513" s="13"/>
      <c r="K12513" s="13"/>
      <c r="M12513" s="13"/>
      <c r="N12513" s="13"/>
    </row>
    <row r="12514" spans="1:14" ht="15.75" customHeight="1">
      <c r="A12514" s="2"/>
      <c r="B12514" s="2"/>
      <c r="C12514" s="2"/>
      <c r="G12514" s="13"/>
      <c r="I12514" s="13"/>
      <c r="J12514" s="13"/>
      <c r="K12514" s="13"/>
      <c r="M12514" s="13"/>
      <c r="N12514" s="13"/>
    </row>
    <row r="12515" spans="1:14" ht="15.75" customHeight="1">
      <c r="A12515" s="2"/>
      <c r="B12515" s="2"/>
      <c r="C12515" s="2"/>
      <c r="G12515" s="13"/>
      <c r="I12515" s="13"/>
      <c r="J12515" s="13"/>
      <c r="K12515" s="13"/>
      <c r="M12515" s="13"/>
      <c r="N12515" s="13"/>
    </row>
    <row r="12516" spans="1:14" ht="15.75" customHeight="1">
      <c r="A12516" s="2"/>
      <c r="B12516" s="2"/>
      <c r="C12516" s="2"/>
      <c r="G12516" s="13"/>
      <c r="I12516" s="13"/>
      <c r="J12516" s="13"/>
      <c r="K12516" s="13"/>
      <c r="M12516" s="13"/>
      <c r="N12516" s="13"/>
    </row>
    <row r="12517" spans="1:14" ht="15.75" customHeight="1">
      <c r="A12517" s="2"/>
      <c r="B12517" s="2"/>
      <c r="C12517" s="2"/>
      <c r="G12517" s="13"/>
      <c r="I12517" s="13"/>
      <c r="J12517" s="13"/>
      <c r="K12517" s="13"/>
      <c r="M12517" s="13"/>
      <c r="N12517" s="13"/>
    </row>
    <row r="12518" spans="1:14" ht="15.75" customHeight="1">
      <c r="A12518" s="2"/>
      <c r="B12518" s="2"/>
      <c r="C12518" s="2"/>
      <c r="G12518" s="13"/>
      <c r="I12518" s="13"/>
      <c r="J12518" s="13"/>
      <c r="K12518" s="13"/>
      <c r="M12518" s="13"/>
      <c r="N12518" s="13"/>
    </row>
    <row r="12519" spans="1:14" ht="15.75" customHeight="1">
      <c r="A12519" s="2"/>
      <c r="B12519" s="2"/>
      <c r="C12519" s="2"/>
      <c r="G12519" s="13"/>
      <c r="I12519" s="13"/>
      <c r="J12519" s="13"/>
      <c r="K12519" s="13"/>
      <c r="M12519" s="13"/>
      <c r="N12519" s="13"/>
    </row>
    <row r="12520" spans="1:14" ht="15.75" customHeight="1">
      <c r="A12520" s="2"/>
      <c r="B12520" s="2"/>
      <c r="C12520" s="2"/>
      <c r="G12520" s="13"/>
      <c r="I12520" s="13"/>
      <c r="J12520" s="13"/>
      <c r="K12520" s="13"/>
      <c r="M12520" s="13"/>
      <c r="N12520" s="13"/>
    </row>
    <row r="12521" spans="1:14" ht="15.75" customHeight="1">
      <c r="A12521" s="2"/>
      <c r="B12521" s="2"/>
      <c r="C12521" s="2"/>
      <c r="G12521" s="13"/>
      <c r="I12521" s="13"/>
      <c r="J12521" s="13"/>
      <c r="K12521" s="13"/>
      <c r="M12521" s="13"/>
      <c r="N12521" s="13"/>
    </row>
    <row r="12522" spans="1:14" ht="15.75" customHeight="1">
      <c r="A12522" s="2"/>
      <c r="B12522" s="2"/>
      <c r="C12522" s="2"/>
      <c r="G12522" s="13"/>
      <c r="I12522" s="13"/>
      <c r="J12522" s="13"/>
      <c r="K12522" s="13"/>
      <c r="M12522" s="13"/>
      <c r="N12522" s="13"/>
    </row>
    <row r="12523" spans="1:14" ht="15.75" customHeight="1">
      <c r="A12523" s="2"/>
      <c r="B12523" s="2"/>
      <c r="C12523" s="2"/>
      <c r="G12523" s="13"/>
      <c r="I12523" s="13"/>
      <c r="J12523" s="13"/>
      <c r="K12523" s="13"/>
      <c r="M12523" s="13"/>
      <c r="N12523" s="13"/>
    </row>
    <row r="12524" spans="1:14" ht="15.75" customHeight="1">
      <c r="A12524" s="2"/>
      <c r="B12524" s="2"/>
      <c r="C12524" s="2"/>
      <c r="G12524" s="13"/>
      <c r="I12524" s="13"/>
      <c r="J12524" s="13"/>
      <c r="K12524" s="13"/>
      <c r="M12524" s="13"/>
      <c r="N12524" s="13"/>
    </row>
    <row r="12525" spans="1:14" ht="15.75" customHeight="1">
      <c r="A12525" s="2"/>
      <c r="B12525" s="2"/>
      <c r="C12525" s="2"/>
      <c r="G12525" s="13"/>
      <c r="I12525" s="13"/>
      <c r="J12525" s="13"/>
      <c r="K12525" s="13"/>
      <c r="M12525" s="13"/>
      <c r="N12525" s="13"/>
    </row>
    <row r="12526" spans="1:14" ht="15.75" customHeight="1">
      <c r="A12526" s="2"/>
      <c r="B12526" s="2"/>
      <c r="C12526" s="2"/>
      <c r="G12526" s="13"/>
      <c r="I12526" s="13"/>
      <c r="J12526" s="13"/>
      <c r="K12526" s="13"/>
      <c r="M12526" s="13"/>
      <c r="N12526" s="13"/>
    </row>
    <row r="12527" spans="1:14" ht="15.75" customHeight="1">
      <c r="A12527" s="2"/>
      <c r="B12527" s="2"/>
      <c r="C12527" s="2"/>
      <c r="G12527" s="13"/>
      <c r="I12527" s="13"/>
      <c r="J12527" s="13"/>
      <c r="K12527" s="13"/>
      <c r="M12527" s="13"/>
      <c r="N12527" s="13"/>
    </row>
    <row r="12528" spans="1:14" ht="15.75" customHeight="1">
      <c r="A12528" s="2"/>
      <c r="B12528" s="2"/>
      <c r="C12528" s="2"/>
      <c r="G12528" s="13"/>
      <c r="I12528" s="13"/>
      <c r="J12528" s="13"/>
      <c r="K12528" s="13"/>
      <c r="M12528" s="13"/>
      <c r="N12528" s="13"/>
    </row>
    <row r="12529" spans="1:14" ht="15.75" customHeight="1">
      <c r="A12529" s="2"/>
      <c r="B12529" s="2"/>
      <c r="C12529" s="2"/>
      <c r="G12529" s="13"/>
      <c r="I12529" s="13"/>
      <c r="J12529" s="13"/>
      <c r="K12529" s="13"/>
      <c r="M12529" s="13"/>
      <c r="N12529" s="13"/>
    </row>
    <row r="12530" spans="1:14" ht="15.75" customHeight="1">
      <c r="A12530" s="2"/>
      <c r="B12530" s="2"/>
      <c r="C12530" s="2"/>
      <c r="G12530" s="13"/>
      <c r="I12530" s="13"/>
      <c r="J12530" s="13"/>
      <c r="K12530" s="13"/>
      <c r="M12530" s="13"/>
      <c r="N12530" s="13"/>
    </row>
    <row r="12531" spans="1:14" ht="15.75" customHeight="1">
      <c r="A12531" s="2"/>
      <c r="B12531" s="2"/>
      <c r="C12531" s="2"/>
      <c r="G12531" s="13"/>
      <c r="I12531" s="13"/>
      <c r="J12531" s="13"/>
      <c r="K12531" s="13"/>
      <c r="M12531" s="13"/>
      <c r="N12531" s="13"/>
    </row>
    <row r="12532" spans="1:14" ht="15.75" customHeight="1">
      <c r="A12532" s="2"/>
      <c r="B12532" s="2"/>
      <c r="C12532" s="2"/>
      <c r="G12532" s="13"/>
      <c r="I12532" s="13"/>
      <c r="J12532" s="13"/>
      <c r="K12532" s="13"/>
      <c r="M12532" s="13"/>
      <c r="N12532" s="13"/>
    </row>
    <row r="12533" spans="1:14" ht="15.75" customHeight="1">
      <c r="A12533" s="2"/>
      <c r="B12533" s="2"/>
      <c r="C12533" s="2"/>
      <c r="G12533" s="13"/>
      <c r="I12533" s="13"/>
      <c r="J12533" s="13"/>
      <c r="K12533" s="13"/>
      <c r="M12533" s="13"/>
      <c r="N12533" s="13"/>
    </row>
    <row r="12534" spans="1:14" ht="15.75" customHeight="1">
      <c r="A12534" s="2"/>
      <c r="B12534" s="2"/>
      <c r="C12534" s="2"/>
      <c r="G12534" s="13"/>
      <c r="I12534" s="13"/>
      <c r="J12534" s="13"/>
      <c r="K12534" s="13"/>
      <c r="M12534" s="13"/>
      <c r="N12534" s="13"/>
    </row>
    <row r="12535" spans="1:14" ht="15.75" customHeight="1">
      <c r="A12535" s="2"/>
      <c r="B12535" s="2"/>
      <c r="C12535" s="2"/>
      <c r="G12535" s="13"/>
      <c r="I12535" s="13"/>
      <c r="J12535" s="13"/>
      <c r="K12535" s="13"/>
      <c r="M12535" s="13"/>
      <c r="N12535" s="13"/>
    </row>
    <row r="12536" spans="1:14" ht="15.75" customHeight="1">
      <c r="A12536" s="2"/>
      <c r="B12536" s="2"/>
      <c r="C12536" s="2"/>
      <c r="G12536" s="13"/>
      <c r="I12536" s="13"/>
      <c r="J12536" s="13"/>
      <c r="K12536" s="13"/>
      <c r="M12536" s="13"/>
      <c r="N12536" s="13"/>
    </row>
    <row r="12537" spans="1:14" ht="15.75" customHeight="1">
      <c r="A12537" s="2"/>
      <c r="B12537" s="2"/>
      <c r="C12537" s="2"/>
      <c r="G12537" s="13"/>
      <c r="I12537" s="13"/>
      <c r="J12537" s="13"/>
      <c r="K12537" s="13"/>
      <c r="M12537" s="13"/>
      <c r="N12537" s="13"/>
    </row>
    <row r="12538" spans="1:14" ht="15.75" customHeight="1">
      <c r="A12538" s="2"/>
      <c r="B12538" s="2"/>
      <c r="C12538" s="2"/>
      <c r="G12538" s="13"/>
      <c r="I12538" s="13"/>
      <c r="J12538" s="13"/>
      <c r="K12538" s="13"/>
      <c r="M12538" s="13"/>
      <c r="N12538" s="13"/>
    </row>
    <row r="12539" spans="1:14" ht="15.75" customHeight="1">
      <c r="A12539" s="2"/>
      <c r="B12539" s="2"/>
      <c r="C12539" s="2"/>
      <c r="G12539" s="13"/>
      <c r="I12539" s="13"/>
      <c r="J12539" s="13"/>
      <c r="K12539" s="13"/>
      <c r="M12539" s="13"/>
      <c r="N12539" s="13"/>
    </row>
    <row r="12540" spans="1:14" ht="15.75" customHeight="1">
      <c r="A12540" s="2"/>
      <c r="B12540" s="2"/>
      <c r="C12540" s="2"/>
      <c r="G12540" s="13"/>
      <c r="I12540" s="13"/>
      <c r="J12540" s="13"/>
      <c r="K12540" s="13"/>
      <c r="M12540" s="13"/>
      <c r="N12540" s="13"/>
    </row>
    <row r="12541" spans="1:14" ht="15.75" customHeight="1">
      <c r="A12541" s="2"/>
      <c r="B12541" s="2"/>
      <c r="C12541" s="2"/>
      <c r="G12541" s="13"/>
      <c r="I12541" s="13"/>
      <c r="J12541" s="13"/>
      <c r="K12541" s="13"/>
      <c r="M12541" s="13"/>
      <c r="N12541" s="13"/>
    </row>
    <row r="12542" spans="1:14" ht="15.75" customHeight="1">
      <c r="A12542" s="2"/>
      <c r="B12542" s="2"/>
      <c r="C12542" s="2"/>
      <c r="G12542" s="13"/>
      <c r="I12542" s="13"/>
      <c r="J12542" s="13"/>
      <c r="K12542" s="13"/>
      <c r="M12542" s="13"/>
      <c r="N12542" s="13"/>
    </row>
    <row r="12543" spans="1:14" ht="15.75" customHeight="1">
      <c r="A12543" s="2"/>
      <c r="B12543" s="2"/>
      <c r="C12543" s="2"/>
      <c r="G12543" s="13"/>
      <c r="I12543" s="13"/>
      <c r="J12543" s="13"/>
      <c r="K12543" s="13"/>
      <c r="M12543" s="13"/>
      <c r="N12543" s="13"/>
    </row>
    <row r="12544" spans="1:14" ht="15.75" customHeight="1">
      <c r="A12544" s="2"/>
      <c r="B12544" s="2"/>
      <c r="C12544" s="2"/>
      <c r="G12544" s="13"/>
      <c r="I12544" s="13"/>
      <c r="J12544" s="13"/>
      <c r="K12544" s="13"/>
      <c r="M12544" s="13"/>
      <c r="N12544" s="13"/>
    </row>
    <row r="12545" spans="1:14" ht="15.75" customHeight="1">
      <c r="A12545" s="2"/>
      <c r="B12545" s="2"/>
      <c r="C12545" s="2"/>
      <c r="G12545" s="13"/>
      <c r="I12545" s="13"/>
      <c r="J12545" s="13"/>
      <c r="K12545" s="13"/>
      <c r="M12545" s="13"/>
      <c r="N12545" s="13"/>
    </row>
    <row r="12546" spans="1:14" ht="15.75" customHeight="1">
      <c r="A12546" s="2"/>
      <c r="B12546" s="2"/>
      <c r="C12546" s="2"/>
      <c r="G12546" s="13"/>
      <c r="I12546" s="13"/>
      <c r="J12546" s="13"/>
      <c r="K12546" s="13"/>
      <c r="M12546" s="13"/>
      <c r="N12546" s="13"/>
    </row>
    <row r="12547" spans="1:14" ht="15.75" customHeight="1">
      <c r="A12547" s="2"/>
      <c r="B12547" s="2"/>
      <c r="C12547" s="2"/>
      <c r="G12547" s="13"/>
      <c r="I12547" s="13"/>
      <c r="J12547" s="13"/>
      <c r="K12547" s="13"/>
      <c r="M12547" s="13"/>
      <c r="N12547" s="13"/>
    </row>
    <row r="12548" spans="1:14" ht="15.75" customHeight="1">
      <c r="A12548" s="2"/>
      <c r="B12548" s="2"/>
      <c r="C12548" s="2"/>
      <c r="G12548" s="13"/>
      <c r="I12548" s="13"/>
      <c r="J12548" s="13"/>
      <c r="K12548" s="13"/>
      <c r="M12548" s="13"/>
      <c r="N12548" s="13"/>
    </row>
    <row r="12549" spans="1:14" ht="15.75" customHeight="1">
      <c r="A12549" s="2"/>
      <c r="B12549" s="2"/>
      <c r="C12549" s="2"/>
      <c r="G12549" s="13"/>
      <c r="I12549" s="13"/>
      <c r="J12549" s="13"/>
      <c r="K12549" s="13"/>
      <c r="M12549" s="13"/>
      <c r="N12549" s="13"/>
    </row>
    <row r="12550" spans="1:14" ht="15.75" customHeight="1">
      <c r="A12550" s="2"/>
      <c r="B12550" s="2"/>
      <c r="C12550" s="2"/>
      <c r="G12550" s="13"/>
      <c r="I12550" s="13"/>
      <c r="J12550" s="13"/>
      <c r="K12550" s="13"/>
      <c r="M12550" s="13"/>
      <c r="N12550" s="13"/>
    </row>
    <row r="12551" spans="1:14" ht="15.75" customHeight="1">
      <c r="A12551" s="2"/>
      <c r="B12551" s="2"/>
      <c r="C12551" s="2"/>
      <c r="G12551" s="13"/>
      <c r="I12551" s="13"/>
      <c r="J12551" s="13"/>
      <c r="K12551" s="13"/>
      <c r="M12551" s="13"/>
      <c r="N12551" s="13"/>
    </row>
    <row r="12552" spans="1:14" ht="15.75" customHeight="1">
      <c r="A12552" s="2"/>
      <c r="B12552" s="2"/>
      <c r="C12552" s="2"/>
      <c r="G12552" s="13"/>
      <c r="I12552" s="13"/>
      <c r="J12552" s="13"/>
      <c r="K12552" s="13"/>
      <c r="M12552" s="13"/>
      <c r="N12552" s="13"/>
    </row>
    <row r="12553" spans="1:14" ht="15.75" customHeight="1">
      <c r="A12553" s="2"/>
      <c r="B12553" s="2"/>
      <c r="C12553" s="2"/>
      <c r="G12553" s="13"/>
      <c r="I12553" s="13"/>
      <c r="J12553" s="13"/>
      <c r="K12553" s="13"/>
      <c r="M12553" s="13"/>
      <c r="N12553" s="13"/>
    </row>
    <row r="12554" spans="1:14" ht="15.75" customHeight="1">
      <c r="A12554" s="2"/>
      <c r="B12554" s="2"/>
      <c r="C12554" s="2"/>
      <c r="G12554" s="13"/>
      <c r="I12554" s="13"/>
      <c r="J12554" s="13"/>
      <c r="K12554" s="13"/>
      <c r="M12554" s="13"/>
      <c r="N12554" s="13"/>
    </row>
    <row r="12555" spans="1:14" ht="15.75" customHeight="1">
      <c r="A12555" s="2"/>
      <c r="B12555" s="2"/>
      <c r="C12555" s="2"/>
      <c r="G12555" s="13"/>
      <c r="I12555" s="13"/>
      <c r="J12555" s="13"/>
      <c r="K12555" s="13"/>
      <c r="M12555" s="13"/>
      <c r="N12555" s="13"/>
    </row>
    <row r="12556" spans="1:14" ht="15.75" customHeight="1">
      <c r="A12556" s="2"/>
      <c r="B12556" s="2"/>
      <c r="C12556" s="2"/>
      <c r="G12556" s="13"/>
      <c r="I12556" s="13"/>
      <c r="J12556" s="13"/>
      <c r="K12556" s="13"/>
      <c r="M12556" s="13"/>
      <c r="N12556" s="13"/>
    </row>
    <row r="12557" spans="1:14" ht="15.75" customHeight="1">
      <c r="A12557" s="2"/>
      <c r="B12557" s="2"/>
      <c r="C12557" s="2"/>
      <c r="G12557" s="13"/>
      <c r="I12557" s="13"/>
      <c r="J12557" s="13"/>
      <c r="K12557" s="13"/>
      <c r="M12557" s="13"/>
      <c r="N12557" s="13"/>
    </row>
    <row r="12558" spans="1:14" ht="15.75" customHeight="1">
      <c r="A12558" s="2"/>
      <c r="B12558" s="2"/>
      <c r="C12558" s="2"/>
      <c r="G12558" s="13"/>
      <c r="I12558" s="13"/>
      <c r="J12558" s="13"/>
      <c r="K12558" s="13"/>
      <c r="M12558" s="13"/>
      <c r="N12558" s="13"/>
    </row>
    <row r="12559" spans="1:14" ht="15.75" customHeight="1">
      <c r="A12559" s="2"/>
      <c r="B12559" s="2"/>
      <c r="C12559" s="2"/>
      <c r="G12559" s="13"/>
      <c r="I12559" s="13"/>
      <c r="J12559" s="13"/>
      <c r="K12559" s="13"/>
      <c r="M12559" s="13"/>
      <c r="N12559" s="13"/>
    </row>
    <row r="12560" spans="1:14" ht="15.75" customHeight="1">
      <c r="A12560" s="2"/>
      <c r="B12560" s="2"/>
      <c r="C12560" s="2"/>
      <c r="G12560" s="13"/>
      <c r="I12560" s="13"/>
      <c r="J12560" s="13"/>
      <c r="K12560" s="13"/>
      <c r="M12560" s="13"/>
      <c r="N12560" s="13"/>
    </row>
    <row r="12561" spans="1:14" ht="15.75" customHeight="1">
      <c r="A12561" s="2"/>
      <c r="B12561" s="2"/>
      <c r="C12561" s="2"/>
      <c r="G12561" s="13"/>
      <c r="I12561" s="13"/>
      <c r="J12561" s="13"/>
      <c r="K12561" s="13"/>
      <c r="M12561" s="13"/>
      <c r="N12561" s="13"/>
    </row>
    <row r="12562" spans="1:14" ht="15.75" customHeight="1">
      <c r="A12562" s="2"/>
      <c r="B12562" s="2"/>
      <c r="C12562" s="2"/>
      <c r="G12562" s="13"/>
      <c r="I12562" s="13"/>
      <c r="J12562" s="13"/>
      <c r="K12562" s="13"/>
      <c r="M12562" s="13"/>
      <c r="N12562" s="13"/>
    </row>
    <row r="12563" spans="1:14" ht="15.75" customHeight="1">
      <c r="A12563" s="2"/>
      <c r="B12563" s="2"/>
      <c r="C12563" s="2"/>
      <c r="G12563" s="13"/>
      <c r="I12563" s="13"/>
      <c r="J12563" s="13"/>
      <c r="K12563" s="13"/>
      <c r="M12563" s="13"/>
      <c r="N12563" s="13"/>
    </row>
    <row r="12564" spans="1:14" ht="15.75" customHeight="1">
      <c r="A12564" s="2"/>
      <c r="B12564" s="2"/>
      <c r="C12564" s="2"/>
      <c r="G12564" s="13"/>
      <c r="I12564" s="13"/>
      <c r="J12564" s="13"/>
      <c r="K12564" s="13"/>
      <c r="M12564" s="13"/>
      <c r="N12564" s="13"/>
    </row>
    <row r="12565" spans="1:14" ht="15.75" customHeight="1">
      <c r="A12565" s="2"/>
      <c r="B12565" s="2"/>
      <c r="C12565" s="2"/>
      <c r="G12565" s="13"/>
      <c r="I12565" s="13"/>
      <c r="J12565" s="13"/>
      <c r="K12565" s="13"/>
      <c r="M12565" s="13"/>
      <c r="N12565" s="13"/>
    </row>
    <row r="12566" spans="1:14" ht="15.75" customHeight="1">
      <c r="A12566" s="2"/>
      <c r="B12566" s="2"/>
      <c r="C12566" s="2"/>
      <c r="G12566" s="13"/>
      <c r="I12566" s="13"/>
      <c r="J12566" s="13"/>
      <c r="K12566" s="13"/>
      <c r="M12566" s="13"/>
      <c r="N12566" s="13"/>
    </row>
    <row r="12567" spans="1:14" ht="15.75" customHeight="1">
      <c r="A12567" s="2"/>
      <c r="B12567" s="2"/>
      <c r="C12567" s="2"/>
      <c r="G12567" s="13"/>
      <c r="I12567" s="13"/>
      <c r="J12567" s="13"/>
      <c r="K12567" s="13"/>
      <c r="M12567" s="13"/>
      <c r="N12567" s="13"/>
    </row>
    <row r="12568" spans="1:14" ht="15.75" customHeight="1">
      <c r="A12568" s="2"/>
      <c r="B12568" s="2"/>
      <c r="C12568" s="2"/>
      <c r="G12568" s="13"/>
      <c r="I12568" s="13"/>
      <c r="J12568" s="13"/>
      <c r="K12568" s="13"/>
      <c r="M12568" s="13"/>
      <c r="N12568" s="13"/>
    </row>
    <row r="12569" spans="1:14" ht="15.75" customHeight="1">
      <c r="A12569" s="2"/>
      <c r="B12569" s="2"/>
      <c r="C12569" s="2"/>
      <c r="G12569" s="13"/>
      <c r="I12569" s="13"/>
      <c r="J12569" s="13"/>
      <c r="K12569" s="13"/>
      <c r="M12569" s="13"/>
      <c r="N12569" s="13"/>
    </row>
    <row r="12570" spans="1:14" ht="15.75" customHeight="1">
      <c r="A12570" s="2"/>
      <c r="B12570" s="2"/>
      <c r="C12570" s="2"/>
      <c r="G12570" s="13"/>
      <c r="I12570" s="13"/>
      <c r="J12570" s="13"/>
      <c r="K12570" s="13"/>
      <c r="M12570" s="13"/>
      <c r="N12570" s="13"/>
    </row>
    <row r="12571" spans="1:14" ht="15.75" customHeight="1">
      <c r="A12571" s="2"/>
      <c r="B12571" s="2"/>
      <c r="C12571" s="2"/>
      <c r="G12571" s="13"/>
      <c r="I12571" s="13"/>
      <c r="J12571" s="13"/>
      <c r="K12571" s="13"/>
      <c r="M12571" s="13"/>
      <c r="N12571" s="13"/>
    </row>
    <row r="12572" spans="1:14" ht="15.75" customHeight="1">
      <c r="A12572" s="2"/>
      <c r="B12572" s="2"/>
      <c r="C12572" s="2"/>
      <c r="G12572" s="13"/>
      <c r="I12572" s="13"/>
      <c r="J12572" s="13"/>
      <c r="K12572" s="13"/>
      <c r="M12572" s="13"/>
      <c r="N12572" s="13"/>
    </row>
    <row r="12573" spans="1:14" ht="15.75" customHeight="1">
      <c r="A12573" s="2"/>
      <c r="B12573" s="2"/>
      <c r="C12573" s="2"/>
      <c r="G12573" s="13"/>
      <c r="I12573" s="13"/>
      <c r="J12573" s="13"/>
      <c r="K12573" s="13"/>
      <c r="M12573" s="13"/>
      <c r="N12573" s="13"/>
    </row>
    <row r="12574" spans="1:14" ht="15.75" customHeight="1">
      <c r="A12574" s="2"/>
      <c r="B12574" s="2"/>
      <c r="C12574" s="2"/>
      <c r="G12574" s="13"/>
      <c r="I12574" s="13"/>
      <c r="J12574" s="13"/>
      <c r="K12574" s="13"/>
      <c r="M12574" s="13"/>
      <c r="N12574" s="13"/>
    </row>
    <row r="12575" spans="1:14" ht="15.75" customHeight="1">
      <c r="A12575" s="2"/>
      <c r="B12575" s="2"/>
      <c r="C12575" s="2"/>
      <c r="G12575" s="13"/>
      <c r="I12575" s="13"/>
      <c r="J12575" s="13"/>
      <c r="K12575" s="13"/>
      <c r="M12575" s="13"/>
      <c r="N12575" s="13"/>
    </row>
    <row r="12576" spans="1:14" ht="15.75" customHeight="1">
      <c r="A12576" s="2"/>
      <c r="B12576" s="2"/>
      <c r="C12576" s="2"/>
      <c r="G12576" s="13"/>
      <c r="I12576" s="13"/>
      <c r="J12576" s="13"/>
      <c r="K12576" s="13"/>
      <c r="M12576" s="13"/>
      <c r="N12576" s="13"/>
    </row>
    <row r="12577" spans="1:14" ht="15.75" customHeight="1">
      <c r="A12577" s="2"/>
      <c r="B12577" s="2"/>
      <c r="C12577" s="2"/>
      <c r="G12577" s="13"/>
      <c r="I12577" s="13"/>
      <c r="J12577" s="13"/>
      <c r="K12577" s="13"/>
      <c r="M12577" s="13"/>
      <c r="N12577" s="13"/>
    </row>
    <row r="12578" spans="1:14" ht="15.75" customHeight="1">
      <c r="A12578" s="2"/>
      <c r="B12578" s="2"/>
      <c r="C12578" s="2"/>
      <c r="G12578" s="13"/>
      <c r="I12578" s="13"/>
      <c r="J12578" s="13"/>
      <c r="K12578" s="13"/>
      <c r="M12578" s="13"/>
      <c r="N12578" s="13"/>
    </row>
    <row r="12579" spans="1:14" ht="15.75" customHeight="1">
      <c r="A12579" s="2"/>
      <c r="B12579" s="2"/>
      <c r="C12579" s="2"/>
      <c r="G12579" s="13"/>
      <c r="I12579" s="13"/>
      <c r="J12579" s="13"/>
      <c r="K12579" s="13"/>
      <c r="M12579" s="13"/>
      <c r="N12579" s="13"/>
    </row>
    <row r="12580" spans="1:14" ht="15.75" customHeight="1">
      <c r="A12580" s="2"/>
      <c r="B12580" s="2"/>
      <c r="C12580" s="2"/>
      <c r="G12580" s="13"/>
      <c r="I12580" s="13"/>
      <c r="J12580" s="13"/>
      <c r="K12580" s="13"/>
      <c r="M12580" s="13"/>
      <c r="N12580" s="13"/>
    </row>
    <row r="12581" spans="1:14" ht="15.75" customHeight="1">
      <c r="A12581" s="2"/>
      <c r="B12581" s="2"/>
      <c r="C12581" s="2"/>
      <c r="G12581" s="13"/>
      <c r="I12581" s="13"/>
      <c r="J12581" s="13"/>
      <c r="K12581" s="13"/>
      <c r="M12581" s="13"/>
      <c r="N12581" s="13"/>
    </row>
    <row r="12582" spans="1:14" ht="15.75" customHeight="1">
      <c r="A12582" s="2"/>
      <c r="B12582" s="2"/>
      <c r="C12582" s="2"/>
      <c r="G12582" s="13"/>
      <c r="I12582" s="13"/>
      <c r="J12582" s="13"/>
      <c r="K12582" s="13"/>
      <c r="M12582" s="13"/>
      <c r="N12582" s="13"/>
    </row>
    <row r="12583" spans="1:14" ht="15.75" customHeight="1">
      <c r="A12583" s="2"/>
      <c r="B12583" s="2"/>
      <c r="C12583" s="2"/>
      <c r="G12583" s="13"/>
      <c r="I12583" s="13"/>
      <c r="J12583" s="13"/>
      <c r="K12583" s="13"/>
      <c r="M12583" s="13"/>
      <c r="N12583" s="13"/>
    </row>
    <row r="12584" spans="1:14" ht="15.75" customHeight="1">
      <c r="A12584" s="2"/>
      <c r="B12584" s="2"/>
      <c r="C12584" s="2"/>
      <c r="G12584" s="13"/>
      <c r="I12584" s="13"/>
      <c r="J12584" s="13"/>
      <c r="K12584" s="13"/>
      <c r="M12584" s="13"/>
      <c r="N12584" s="13"/>
    </row>
    <row r="12585" spans="1:14" ht="15.75" customHeight="1">
      <c r="A12585" s="2"/>
      <c r="B12585" s="2"/>
      <c r="C12585" s="2"/>
      <c r="G12585" s="13"/>
      <c r="I12585" s="13"/>
      <c r="J12585" s="13"/>
      <c r="K12585" s="13"/>
      <c r="M12585" s="13"/>
      <c r="N12585" s="13"/>
    </row>
    <row r="12586" spans="1:14" ht="15.75" customHeight="1">
      <c r="A12586" s="2"/>
      <c r="B12586" s="2"/>
      <c r="C12586" s="2"/>
      <c r="G12586" s="13"/>
      <c r="I12586" s="13"/>
      <c r="J12586" s="13"/>
      <c r="K12586" s="13"/>
      <c r="M12586" s="13"/>
      <c r="N12586" s="13"/>
    </row>
    <row r="12587" spans="1:14" ht="15.75" customHeight="1">
      <c r="A12587" s="2"/>
      <c r="B12587" s="2"/>
      <c r="C12587" s="2"/>
      <c r="G12587" s="13"/>
      <c r="I12587" s="13"/>
      <c r="J12587" s="13"/>
      <c r="K12587" s="13"/>
      <c r="M12587" s="13"/>
      <c r="N12587" s="13"/>
    </row>
    <row r="12588" spans="1:14" ht="15.75" customHeight="1">
      <c r="A12588" s="2"/>
      <c r="B12588" s="2"/>
      <c r="C12588" s="2"/>
      <c r="G12588" s="13"/>
      <c r="I12588" s="13"/>
      <c r="J12588" s="13"/>
      <c r="K12588" s="13"/>
      <c r="M12588" s="13"/>
      <c r="N12588" s="13"/>
    </row>
    <row r="12589" spans="1:14" ht="15.75" customHeight="1">
      <c r="A12589" s="2"/>
      <c r="B12589" s="2"/>
      <c r="C12589" s="2"/>
      <c r="G12589" s="13"/>
      <c r="I12589" s="13"/>
      <c r="J12589" s="13"/>
      <c r="K12589" s="13"/>
      <c r="M12589" s="13"/>
      <c r="N12589" s="13"/>
    </row>
    <row r="12590" spans="1:14" ht="15.75" customHeight="1">
      <c r="A12590" s="2"/>
      <c r="B12590" s="2"/>
      <c r="C12590" s="2"/>
      <c r="G12590" s="13"/>
      <c r="I12590" s="13"/>
      <c r="J12590" s="13"/>
      <c r="K12590" s="13"/>
      <c r="M12590" s="13"/>
      <c r="N12590" s="13"/>
    </row>
    <row r="12591" spans="1:14" ht="15.75" customHeight="1">
      <c r="A12591" s="2"/>
      <c r="B12591" s="2"/>
      <c r="C12591" s="2"/>
      <c r="G12591" s="13"/>
      <c r="I12591" s="13"/>
      <c r="J12591" s="13"/>
      <c r="K12591" s="13"/>
      <c r="M12591" s="13"/>
      <c r="N12591" s="13"/>
    </row>
    <row r="12592" spans="1:14" ht="15.75" customHeight="1">
      <c r="A12592" s="2"/>
      <c r="B12592" s="2"/>
      <c r="C12592" s="2"/>
      <c r="G12592" s="13"/>
      <c r="I12592" s="13"/>
      <c r="J12592" s="13"/>
      <c r="K12592" s="13"/>
      <c r="M12592" s="13"/>
      <c r="N12592" s="13"/>
    </row>
    <row r="12593" spans="1:14" ht="15.75" customHeight="1">
      <c r="A12593" s="2"/>
      <c r="B12593" s="2"/>
      <c r="C12593" s="2"/>
      <c r="G12593" s="13"/>
      <c r="I12593" s="13"/>
      <c r="J12593" s="13"/>
      <c r="K12593" s="13"/>
      <c r="M12593" s="13"/>
      <c r="N12593" s="13"/>
    </row>
    <row r="12594" spans="1:14" ht="15.75" customHeight="1">
      <c r="A12594" s="2"/>
      <c r="B12594" s="2"/>
      <c r="C12594" s="2"/>
      <c r="G12594" s="13"/>
      <c r="I12594" s="13"/>
      <c r="J12594" s="13"/>
      <c r="K12594" s="13"/>
      <c r="M12594" s="13"/>
      <c r="N12594" s="13"/>
    </row>
    <row r="12595" spans="1:14" ht="15.75" customHeight="1">
      <c r="A12595" s="2"/>
      <c r="B12595" s="2"/>
      <c r="C12595" s="2"/>
      <c r="G12595" s="13"/>
      <c r="I12595" s="13"/>
      <c r="J12595" s="13"/>
      <c r="K12595" s="13"/>
      <c r="M12595" s="13"/>
      <c r="N12595" s="13"/>
    </row>
    <row r="12596" spans="1:14" ht="15.75" customHeight="1">
      <c r="A12596" s="2"/>
      <c r="B12596" s="2"/>
      <c r="C12596" s="2"/>
      <c r="G12596" s="13"/>
      <c r="I12596" s="13"/>
      <c r="J12596" s="13"/>
      <c r="K12596" s="13"/>
      <c r="M12596" s="13"/>
      <c r="N12596" s="13"/>
    </row>
    <row r="12597" spans="1:14" ht="15.75" customHeight="1">
      <c r="A12597" s="2"/>
      <c r="B12597" s="2"/>
      <c r="C12597" s="2"/>
      <c r="G12597" s="13"/>
      <c r="I12597" s="13"/>
      <c r="J12597" s="13"/>
      <c r="K12597" s="13"/>
      <c r="M12597" s="13"/>
      <c r="N12597" s="13"/>
    </row>
    <row r="12598" spans="1:14" ht="15.75" customHeight="1">
      <c r="A12598" s="2"/>
      <c r="B12598" s="2"/>
      <c r="C12598" s="2"/>
      <c r="G12598" s="13"/>
      <c r="I12598" s="13"/>
      <c r="J12598" s="13"/>
      <c r="K12598" s="13"/>
      <c r="M12598" s="13"/>
      <c r="N12598" s="13"/>
    </row>
    <row r="12599" spans="1:14" ht="15.75" customHeight="1">
      <c r="A12599" s="2"/>
      <c r="B12599" s="2"/>
      <c r="C12599" s="2"/>
      <c r="G12599" s="13"/>
      <c r="I12599" s="13"/>
      <c r="J12599" s="13"/>
      <c r="K12599" s="13"/>
      <c r="M12599" s="13"/>
      <c r="N12599" s="13"/>
    </row>
    <row r="12600" spans="1:14" ht="15.75" customHeight="1">
      <c r="A12600" s="2"/>
      <c r="B12600" s="2"/>
      <c r="C12600" s="2"/>
      <c r="G12600" s="13"/>
      <c r="I12600" s="13"/>
      <c r="J12600" s="13"/>
      <c r="K12600" s="13"/>
      <c r="M12600" s="13"/>
      <c r="N12600" s="13"/>
    </row>
    <row r="12601" spans="1:14" ht="15.75" customHeight="1">
      <c r="A12601" s="2"/>
      <c r="B12601" s="2"/>
      <c r="C12601" s="2"/>
      <c r="G12601" s="13"/>
      <c r="I12601" s="13"/>
      <c r="J12601" s="13"/>
      <c r="K12601" s="13"/>
      <c r="M12601" s="13"/>
      <c r="N12601" s="13"/>
    </row>
    <row r="12602" spans="1:14" ht="15.75" customHeight="1">
      <c r="A12602" s="2"/>
      <c r="B12602" s="2"/>
      <c r="C12602" s="2"/>
      <c r="G12602" s="13"/>
      <c r="I12602" s="13"/>
      <c r="J12602" s="13"/>
      <c r="K12602" s="13"/>
      <c r="M12602" s="13"/>
      <c r="N12602" s="13"/>
    </row>
    <row r="12603" spans="1:14" ht="15.75" customHeight="1">
      <c r="A12603" s="2"/>
      <c r="B12603" s="2"/>
      <c r="C12603" s="2"/>
      <c r="G12603" s="13"/>
      <c r="I12603" s="13"/>
      <c r="J12603" s="13"/>
      <c r="K12603" s="13"/>
      <c r="M12603" s="13"/>
      <c r="N12603" s="13"/>
    </row>
    <row r="12604" spans="1:14" ht="15.75" customHeight="1">
      <c r="A12604" s="2"/>
      <c r="B12604" s="2"/>
      <c r="C12604" s="2"/>
      <c r="G12604" s="13"/>
      <c r="I12604" s="13"/>
      <c r="J12604" s="13"/>
      <c r="K12604" s="13"/>
      <c r="M12604" s="13"/>
      <c r="N12604" s="13"/>
    </row>
    <row r="12605" spans="1:14" ht="15.75" customHeight="1">
      <c r="A12605" s="2"/>
      <c r="B12605" s="2"/>
      <c r="C12605" s="2"/>
      <c r="G12605" s="13"/>
      <c r="I12605" s="13"/>
      <c r="J12605" s="13"/>
      <c r="K12605" s="13"/>
      <c r="M12605" s="13"/>
      <c r="N12605" s="13"/>
    </row>
    <row r="12606" spans="1:14" ht="15.75" customHeight="1">
      <c r="A12606" s="2"/>
      <c r="B12606" s="2"/>
      <c r="C12606" s="2"/>
      <c r="G12606" s="13"/>
      <c r="I12606" s="13"/>
      <c r="J12606" s="13"/>
      <c r="K12606" s="13"/>
      <c r="M12606" s="13"/>
      <c r="N12606" s="13"/>
    </row>
    <row r="12607" spans="1:14" ht="15.75" customHeight="1">
      <c r="A12607" s="2"/>
      <c r="B12607" s="2"/>
      <c r="C12607" s="2"/>
      <c r="G12607" s="13"/>
      <c r="I12607" s="13"/>
      <c r="J12607" s="13"/>
      <c r="K12607" s="13"/>
      <c r="M12607" s="13"/>
      <c r="N12607" s="13"/>
    </row>
    <row r="12608" spans="1:14" ht="15.75" customHeight="1">
      <c r="A12608" s="2"/>
      <c r="B12608" s="2"/>
      <c r="C12608" s="2"/>
      <c r="G12608" s="13"/>
      <c r="I12608" s="13"/>
      <c r="J12608" s="13"/>
      <c r="K12608" s="13"/>
      <c r="M12608" s="13"/>
      <c r="N12608" s="13"/>
    </row>
    <row r="12609" spans="1:14" ht="15.75" customHeight="1">
      <c r="A12609" s="2"/>
      <c r="B12609" s="2"/>
      <c r="C12609" s="2"/>
      <c r="G12609" s="13"/>
      <c r="I12609" s="13"/>
      <c r="J12609" s="13"/>
      <c r="K12609" s="13"/>
      <c r="M12609" s="13"/>
      <c r="N12609" s="13"/>
    </row>
    <row r="12610" spans="1:14" ht="15.75" customHeight="1">
      <c r="A12610" s="2"/>
      <c r="B12610" s="2"/>
      <c r="C12610" s="2"/>
      <c r="G12610" s="13"/>
      <c r="I12610" s="13"/>
      <c r="J12610" s="13"/>
      <c r="K12610" s="13"/>
      <c r="M12610" s="13"/>
      <c r="N12610" s="13"/>
    </row>
    <row r="12611" spans="1:14" ht="15.75" customHeight="1">
      <c r="A12611" s="2"/>
      <c r="B12611" s="2"/>
      <c r="C12611" s="2"/>
      <c r="G12611" s="13"/>
      <c r="I12611" s="13"/>
      <c r="J12611" s="13"/>
      <c r="K12611" s="13"/>
      <c r="M12611" s="13"/>
      <c r="N12611" s="13"/>
    </row>
    <row r="12612" spans="1:14" ht="15.75" customHeight="1">
      <c r="A12612" s="2"/>
      <c r="B12612" s="2"/>
      <c r="C12612" s="2"/>
      <c r="G12612" s="13"/>
      <c r="I12612" s="13"/>
      <c r="J12612" s="13"/>
      <c r="K12612" s="13"/>
      <c r="M12612" s="13"/>
      <c r="N12612" s="13"/>
    </row>
    <row r="12613" spans="1:14" ht="15.75" customHeight="1">
      <c r="A12613" s="2"/>
      <c r="B12613" s="2"/>
      <c r="C12613" s="2"/>
      <c r="G12613" s="13"/>
      <c r="I12613" s="13"/>
      <c r="J12613" s="13"/>
      <c r="K12613" s="13"/>
      <c r="M12613" s="13"/>
      <c r="N12613" s="13"/>
    </row>
    <row r="12614" spans="1:14" ht="15.75" customHeight="1">
      <c r="A12614" s="2"/>
      <c r="B12614" s="2"/>
      <c r="C12614" s="2"/>
      <c r="G12614" s="13"/>
      <c r="I12614" s="13"/>
      <c r="J12614" s="13"/>
      <c r="K12614" s="13"/>
      <c r="M12614" s="13"/>
      <c r="N12614" s="13"/>
    </row>
    <row r="12615" spans="1:14" ht="15.75" customHeight="1">
      <c r="A12615" s="2"/>
      <c r="B12615" s="2"/>
      <c r="C12615" s="2"/>
      <c r="G12615" s="13"/>
      <c r="I12615" s="13"/>
      <c r="J12615" s="13"/>
      <c r="K12615" s="13"/>
      <c r="M12615" s="13"/>
      <c r="N12615" s="13"/>
    </row>
    <row r="12616" spans="1:14" ht="15.75" customHeight="1">
      <c r="A12616" s="2"/>
      <c r="B12616" s="2"/>
      <c r="C12616" s="2"/>
      <c r="G12616" s="13"/>
      <c r="I12616" s="13"/>
      <c r="J12616" s="13"/>
      <c r="K12616" s="13"/>
      <c r="M12616" s="13"/>
      <c r="N12616" s="13"/>
    </row>
    <row r="12617" spans="1:14" ht="15.75" customHeight="1">
      <c r="A12617" s="2"/>
      <c r="B12617" s="2"/>
      <c r="C12617" s="2"/>
      <c r="G12617" s="13"/>
      <c r="I12617" s="13"/>
      <c r="J12617" s="13"/>
      <c r="K12617" s="13"/>
      <c r="M12617" s="13"/>
      <c r="N12617" s="13"/>
    </row>
    <row r="12618" spans="1:14" ht="15.75" customHeight="1">
      <c r="A12618" s="2"/>
      <c r="B12618" s="2"/>
      <c r="C12618" s="2"/>
      <c r="G12618" s="13"/>
      <c r="I12618" s="13"/>
      <c r="J12618" s="13"/>
      <c r="K12618" s="13"/>
      <c r="M12618" s="13"/>
      <c r="N12618" s="13"/>
    </row>
    <row r="12619" spans="1:14" ht="15.75" customHeight="1">
      <c r="A12619" s="2"/>
      <c r="B12619" s="2"/>
      <c r="C12619" s="2"/>
      <c r="G12619" s="13"/>
      <c r="I12619" s="13"/>
      <c r="J12619" s="13"/>
      <c r="K12619" s="13"/>
      <c r="M12619" s="13"/>
      <c r="N12619" s="13"/>
    </row>
    <row r="12620" spans="1:14" ht="15.75" customHeight="1">
      <c r="A12620" s="2"/>
      <c r="B12620" s="2"/>
      <c r="C12620" s="2"/>
      <c r="G12620" s="13"/>
      <c r="I12620" s="13"/>
      <c r="J12620" s="13"/>
      <c r="K12620" s="13"/>
      <c r="M12620" s="13"/>
      <c r="N12620" s="13"/>
    </row>
    <row r="12621" spans="1:14" ht="15.75" customHeight="1">
      <c r="A12621" s="2"/>
      <c r="B12621" s="2"/>
      <c r="C12621" s="2"/>
      <c r="G12621" s="13"/>
      <c r="I12621" s="13"/>
      <c r="J12621" s="13"/>
      <c r="K12621" s="13"/>
      <c r="M12621" s="13"/>
      <c r="N12621" s="13"/>
    </row>
    <row r="12622" spans="1:14" ht="15.75" customHeight="1">
      <c r="A12622" s="2"/>
      <c r="B12622" s="2"/>
      <c r="C12622" s="2"/>
      <c r="G12622" s="13"/>
      <c r="I12622" s="13"/>
      <c r="J12622" s="13"/>
      <c r="K12622" s="13"/>
      <c r="M12622" s="13"/>
      <c r="N12622" s="13"/>
    </row>
    <row r="12623" spans="1:14" ht="15.75" customHeight="1">
      <c r="A12623" s="2"/>
      <c r="B12623" s="2"/>
      <c r="C12623" s="2"/>
      <c r="G12623" s="13"/>
      <c r="I12623" s="13"/>
      <c r="J12623" s="13"/>
      <c r="K12623" s="13"/>
      <c r="M12623" s="13"/>
      <c r="N12623" s="13"/>
    </row>
    <row r="12624" spans="1:14" ht="15.75" customHeight="1">
      <c r="A12624" s="2"/>
      <c r="B12624" s="2"/>
      <c r="C12624" s="2"/>
      <c r="G12624" s="13"/>
      <c r="I12624" s="13"/>
      <c r="J12624" s="13"/>
      <c r="K12624" s="13"/>
      <c r="M12624" s="13"/>
      <c r="N12624" s="13"/>
    </row>
    <row r="12625" spans="1:14" ht="15.75" customHeight="1">
      <c r="A12625" s="2"/>
      <c r="B12625" s="2"/>
      <c r="C12625" s="2"/>
      <c r="G12625" s="13"/>
      <c r="I12625" s="13"/>
      <c r="J12625" s="13"/>
      <c r="K12625" s="13"/>
      <c r="M12625" s="13"/>
      <c r="N12625" s="13"/>
    </row>
    <row r="12626" spans="1:14" ht="15.75" customHeight="1">
      <c r="A12626" s="2"/>
      <c r="B12626" s="2"/>
      <c r="C12626" s="2"/>
      <c r="G12626" s="13"/>
      <c r="I12626" s="13"/>
      <c r="J12626" s="13"/>
      <c r="K12626" s="13"/>
      <c r="M12626" s="13"/>
      <c r="N12626" s="13"/>
    </row>
    <row r="12627" spans="1:14" ht="15.75" customHeight="1">
      <c r="A12627" s="2"/>
      <c r="B12627" s="2"/>
      <c r="C12627" s="2"/>
      <c r="G12627" s="13"/>
      <c r="I12627" s="13"/>
      <c r="J12627" s="13"/>
      <c r="K12627" s="13"/>
      <c r="M12627" s="13"/>
      <c r="N12627" s="13"/>
    </row>
    <row r="12628" spans="1:14" ht="15.75" customHeight="1">
      <c r="A12628" s="2"/>
      <c r="B12628" s="2"/>
      <c r="C12628" s="2"/>
      <c r="G12628" s="13"/>
      <c r="I12628" s="13"/>
      <c r="J12628" s="13"/>
      <c r="K12628" s="13"/>
      <c r="M12628" s="13"/>
      <c r="N12628" s="13"/>
    </row>
    <row r="12629" spans="1:14" ht="15.75" customHeight="1">
      <c r="A12629" s="2"/>
      <c r="B12629" s="2"/>
      <c r="C12629" s="2"/>
      <c r="G12629" s="13"/>
      <c r="I12629" s="13"/>
      <c r="J12629" s="13"/>
      <c r="K12629" s="13"/>
      <c r="M12629" s="13"/>
      <c r="N12629" s="13"/>
    </row>
    <row r="12630" spans="1:14" ht="15.75" customHeight="1">
      <c r="A12630" s="2"/>
      <c r="B12630" s="2"/>
      <c r="C12630" s="2"/>
      <c r="G12630" s="13"/>
      <c r="I12630" s="13"/>
      <c r="J12630" s="13"/>
      <c r="K12630" s="13"/>
      <c r="M12630" s="13"/>
      <c r="N12630" s="13"/>
    </row>
    <row r="12631" spans="1:14" ht="15.75" customHeight="1">
      <c r="A12631" s="2"/>
      <c r="B12631" s="2"/>
      <c r="C12631" s="2"/>
      <c r="G12631" s="13"/>
      <c r="I12631" s="13"/>
      <c r="J12631" s="13"/>
      <c r="K12631" s="13"/>
      <c r="M12631" s="13"/>
      <c r="N12631" s="13"/>
    </row>
    <row r="12632" spans="1:14" ht="15.75" customHeight="1">
      <c r="A12632" s="2"/>
      <c r="B12632" s="2"/>
      <c r="C12632" s="2"/>
      <c r="G12632" s="13"/>
      <c r="I12632" s="13"/>
      <c r="J12632" s="13"/>
      <c r="K12632" s="13"/>
      <c r="M12632" s="13"/>
      <c r="N12632" s="13"/>
    </row>
    <row r="12633" spans="1:14" ht="15.75" customHeight="1">
      <c r="A12633" s="2"/>
      <c r="B12633" s="2"/>
      <c r="C12633" s="2"/>
      <c r="G12633" s="13"/>
      <c r="I12633" s="13"/>
      <c r="J12633" s="13"/>
      <c r="K12633" s="13"/>
      <c r="M12633" s="13"/>
      <c r="N12633" s="13"/>
    </row>
    <row r="12634" spans="1:14" ht="15.75" customHeight="1">
      <c r="A12634" s="2"/>
      <c r="B12634" s="2"/>
      <c r="C12634" s="2"/>
      <c r="G12634" s="13"/>
      <c r="I12634" s="13"/>
      <c r="J12634" s="13"/>
      <c r="K12634" s="13"/>
      <c r="M12634" s="13"/>
      <c r="N12634" s="13"/>
    </row>
    <row r="12635" spans="1:14" ht="15.75" customHeight="1">
      <c r="A12635" s="2"/>
      <c r="B12635" s="2"/>
      <c r="C12635" s="2"/>
      <c r="G12635" s="13"/>
      <c r="I12635" s="13"/>
      <c r="J12635" s="13"/>
      <c r="K12635" s="13"/>
      <c r="M12635" s="13"/>
      <c r="N12635" s="13"/>
    </row>
    <row r="12636" spans="1:14" ht="15.75" customHeight="1">
      <c r="A12636" s="2"/>
      <c r="B12636" s="2"/>
      <c r="C12636" s="2"/>
      <c r="G12636" s="13"/>
      <c r="I12636" s="13"/>
      <c r="J12636" s="13"/>
      <c r="K12636" s="13"/>
      <c r="M12636" s="13"/>
      <c r="N12636" s="13"/>
    </row>
    <row r="12637" spans="1:14" ht="15.75" customHeight="1">
      <c r="A12637" s="2"/>
      <c r="B12637" s="2"/>
      <c r="C12637" s="2"/>
      <c r="G12637" s="13"/>
      <c r="I12637" s="13"/>
      <c r="J12637" s="13"/>
      <c r="K12637" s="13"/>
      <c r="M12637" s="13"/>
      <c r="N12637" s="13"/>
    </row>
    <row r="12638" spans="1:14" ht="15.75" customHeight="1">
      <c r="A12638" s="2"/>
      <c r="B12638" s="2"/>
      <c r="C12638" s="2"/>
      <c r="G12638" s="13"/>
      <c r="I12638" s="13"/>
      <c r="J12638" s="13"/>
      <c r="K12638" s="13"/>
      <c r="M12638" s="13"/>
      <c r="N12638" s="13"/>
    </row>
    <row r="12639" spans="1:14" ht="15.75" customHeight="1">
      <c r="A12639" s="2"/>
      <c r="B12639" s="2"/>
      <c r="C12639" s="2"/>
      <c r="G12639" s="13"/>
      <c r="I12639" s="13"/>
      <c r="J12639" s="13"/>
      <c r="K12639" s="13"/>
      <c r="M12639" s="13"/>
      <c r="N12639" s="13"/>
    </row>
    <row r="12640" spans="1:14" ht="15.75" customHeight="1">
      <c r="A12640" s="2"/>
      <c r="B12640" s="2"/>
      <c r="C12640" s="2"/>
      <c r="G12640" s="13"/>
      <c r="I12640" s="13"/>
      <c r="J12640" s="13"/>
      <c r="K12640" s="13"/>
      <c r="M12640" s="13"/>
      <c r="N12640" s="13"/>
    </row>
    <row r="12641" spans="1:14" ht="15.75" customHeight="1">
      <c r="A12641" s="2"/>
      <c r="B12641" s="2"/>
      <c r="C12641" s="2"/>
      <c r="G12641" s="13"/>
      <c r="I12641" s="13"/>
      <c r="J12641" s="13"/>
      <c r="K12641" s="13"/>
      <c r="M12641" s="13"/>
      <c r="N12641" s="13"/>
    </row>
    <row r="12642" spans="1:14" ht="15.75" customHeight="1">
      <c r="A12642" s="2"/>
      <c r="B12642" s="2"/>
      <c r="C12642" s="2"/>
      <c r="G12642" s="13"/>
      <c r="I12642" s="13"/>
      <c r="J12642" s="13"/>
      <c r="K12642" s="13"/>
      <c r="M12642" s="13"/>
      <c r="N12642" s="13"/>
    </row>
    <row r="12643" spans="1:14" ht="15.75" customHeight="1">
      <c r="A12643" s="2"/>
      <c r="B12643" s="2"/>
      <c r="C12643" s="2"/>
      <c r="G12643" s="13"/>
      <c r="I12643" s="13"/>
      <c r="J12643" s="13"/>
      <c r="K12643" s="13"/>
      <c r="M12643" s="13"/>
      <c r="N12643" s="13"/>
    </row>
    <row r="12644" spans="1:14" ht="15.75" customHeight="1">
      <c r="A12644" s="2"/>
      <c r="B12644" s="2"/>
      <c r="C12644" s="2"/>
      <c r="G12644" s="13"/>
      <c r="I12644" s="13"/>
      <c r="J12644" s="13"/>
      <c r="K12644" s="13"/>
      <c r="M12644" s="13"/>
      <c r="N12644" s="13"/>
    </row>
    <row r="12645" spans="1:14" ht="15.75" customHeight="1">
      <c r="A12645" s="2"/>
      <c r="B12645" s="2"/>
      <c r="C12645" s="2"/>
      <c r="G12645" s="13"/>
      <c r="I12645" s="13"/>
      <c r="J12645" s="13"/>
      <c r="K12645" s="13"/>
      <c r="M12645" s="13"/>
      <c r="N12645" s="13"/>
    </row>
    <row r="12646" spans="1:14" ht="15.75" customHeight="1">
      <c r="A12646" s="2"/>
      <c r="B12646" s="2"/>
      <c r="C12646" s="2"/>
      <c r="G12646" s="13"/>
      <c r="I12646" s="13"/>
      <c r="J12646" s="13"/>
      <c r="K12646" s="13"/>
      <c r="M12646" s="13"/>
      <c r="N12646" s="13"/>
    </row>
    <row r="12647" spans="1:14" ht="15.75" customHeight="1">
      <c r="A12647" s="2"/>
      <c r="B12647" s="2"/>
      <c r="C12647" s="2"/>
      <c r="G12647" s="13"/>
      <c r="I12647" s="13"/>
      <c r="J12647" s="13"/>
      <c r="K12647" s="13"/>
      <c r="M12647" s="13"/>
      <c r="N12647" s="13"/>
    </row>
    <row r="12648" spans="1:14" ht="15.75" customHeight="1">
      <c r="A12648" s="2"/>
      <c r="B12648" s="2"/>
      <c r="C12648" s="2"/>
      <c r="G12648" s="13"/>
      <c r="I12648" s="13"/>
      <c r="J12648" s="13"/>
      <c r="K12648" s="13"/>
      <c r="M12648" s="13"/>
      <c r="N12648" s="13"/>
    </row>
    <row r="12649" spans="1:14" ht="15.75" customHeight="1">
      <c r="A12649" s="2"/>
      <c r="B12649" s="2"/>
      <c r="C12649" s="2"/>
      <c r="G12649" s="13"/>
      <c r="I12649" s="13"/>
      <c r="J12649" s="13"/>
      <c r="K12649" s="13"/>
      <c r="M12649" s="13"/>
      <c r="N12649" s="13"/>
    </row>
    <row r="12650" spans="1:14" ht="15.75" customHeight="1">
      <c r="A12650" s="2"/>
      <c r="B12650" s="2"/>
      <c r="C12650" s="2"/>
      <c r="G12650" s="13"/>
      <c r="I12650" s="13"/>
      <c r="J12650" s="13"/>
      <c r="K12650" s="13"/>
      <c r="M12650" s="13"/>
      <c r="N12650" s="13"/>
    </row>
    <row r="12651" spans="1:14" ht="15.75" customHeight="1">
      <c r="A12651" s="2"/>
      <c r="B12651" s="2"/>
      <c r="C12651" s="2"/>
      <c r="G12651" s="13"/>
      <c r="I12651" s="13"/>
      <c r="J12651" s="13"/>
      <c r="K12651" s="13"/>
      <c r="M12651" s="13"/>
      <c r="N12651" s="13"/>
    </row>
    <row r="12652" spans="1:14" ht="15.75" customHeight="1">
      <c r="A12652" s="2"/>
      <c r="B12652" s="2"/>
      <c r="C12652" s="2"/>
      <c r="G12652" s="13"/>
      <c r="I12652" s="13"/>
      <c r="J12652" s="13"/>
      <c r="K12652" s="13"/>
      <c r="M12652" s="13"/>
      <c r="N12652" s="13"/>
    </row>
    <row r="12653" spans="1:14" ht="15.75" customHeight="1">
      <c r="A12653" s="2"/>
      <c r="B12653" s="2"/>
      <c r="C12653" s="2"/>
      <c r="G12653" s="13"/>
      <c r="I12653" s="13"/>
      <c r="J12653" s="13"/>
      <c r="K12653" s="13"/>
      <c r="M12653" s="13"/>
      <c r="N12653" s="13"/>
    </row>
    <row r="12654" spans="1:14" ht="15.75" customHeight="1">
      <c r="A12654" s="2"/>
      <c r="B12654" s="2"/>
      <c r="C12654" s="2"/>
      <c r="G12654" s="13"/>
      <c r="I12654" s="13"/>
      <c r="J12654" s="13"/>
      <c r="K12654" s="13"/>
      <c r="M12654" s="13"/>
      <c r="N12654" s="13"/>
    </row>
    <row r="12655" spans="1:14" ht="15.75" customHeight="1">
      <c r="A12655" s="2"/>
      <c r="B12655" s="2"/>
      <c r="C12655" s="2"/>
      <c r="G12655" s="13"/>
      <c r="I12655" s="13"/>
      <c r="J12655" s="13"/>
      <c r="K12655" s="13"/>
      <c r="M12655" s="13"/>
      <c r="N12655" s="13"/>
    </row>
    <row r="12656" spans="1:14" ht="15.75" customHeight="1">
      <c r="A12656" s="2"/>
      <c r="B12656" s="2"/>
      <c r="C12656" s="2"/>
      <c r="G12656" s="13"/>
      <c r="I12656" s="13"/>
      <c r="J12656" s="13"/>
      <c r="K12656" s="13"/>
      <c r="M12656" s="13"/>
      <c r="N12656" s="13"/>
    </row>
    <row r="12657" spans="1:14" ht="15.75" customHeight="1">
      <c r="A12657" s="2"/>
      <c r="B12657" s="2"/>
      <c r="C12657" s="2"/>
      <c r="G12657" s="13"/>
      <c r="I12657" s="13"/>
      <c r="J12657" s="13"/>
      <c r="K12657" s="13"/>
      <c r="M12657" s="13"/>
      <c r="N12657" s="13"/>
    </row>
    <row r="12658" spans="1:14" ht="15.75" customHeight="1">
      <c r="A12658" s="2"/>
      <c r="B12658" s="2"/>
      <c r="C12658" s="2"/>
      <c r="G12658" s="13"/>
      <c r="I12658" s="13"/>
      <c r="J12658" s="13"/>
      <c r="K12658" s="13"/>
      <c r="M12658" s="13"/>
      <c r="N12658" s="13"/>
    </row>
    <row r="12659" spans="1:14" ht="15.75" customHeight="1">
      <c r="A12659" s="2"/>
      <c r="B12659" s="2"/>
      <c r="C12659" s="2"/>
      <c r="G12659" s="13"/>
      <c r="I12659" s="13"/>
      <c r="J12659" s="13"/>
      <c r="K12659" s="13"/>
      <c r="M12659" s="13"/>
      <c r="N12659" s="13"/>
    </row>
    <row r="12660" spans="1:14" ht="15.75" customHeight="1">
      <c r="A12660" s="2"/>
      <c r="B12660" s="2"/>
      <c r="C12660" s="2"/>
      <c r="G12660" s="13"/>
      <c r="I12660" s="13"/>
      <c r="J12660" s="13"/>
      <c r="K12660" s="13"/>
      <c r="M12660" s="13"/>
      <c r="N12660" s="13"/>
    </row>
    <row r="12661" spans="1:14" ht="15.75" customHeight="1">
      <c r="A12661" s="2"/>
      <c r="B12661" s="2"/>
      <c r="C12661" s="2"/>
      <c r="G12661" s="13"/>
      <c r="I12661" s="13"/>
      <c r="J12661" s="13"/>
      <c r="K12661" s="13"/>
      <c r="M12661" s="13"/>
      <c r="N12661" s="13"/>
    </row>
    <row r="12662" spans="1:14" ht="15.75" customHeight="1">
      <c r="A12662" s="2"/>
      <c r="B12662" s="2"/>
      <c r="C12662" s="2"/>
      <c r="G12662" s="13"/>
      <c r="I12662" s="13"/>
      <c r="J12662" s="13"/>
      <c r="K12662" s="13"/>
      <c r="M12662" s="13"/>
      <c r="N12662" s="13"/>
    </row>
    <row r="12663" spans="1:14" ht="15.75" customHeight="1">
      <c r="A12663" s="2"/>
      <c r="B12663" s="2"/>
      <c r="C12663" s="2"/>
      <c r="G12663" s="13"/>
      <c r="I12663" s="13"/>
      <c r="J12663" s="13"/>
      <c r="K12663" s="13"/>
      <c r="M12663" s="13"/>
      <c r="N12663" s="13"/>
    </row>
    <row r="12664" spans="1:14" ht="15.75" customHeight="1">
      <c r="A12664" s="2"/>
      <c r="B12664" s="2"/>
      <c r="C12664" s="2"/>
      <c r="G12664" s="13"/>
      <c r="I12664" s="13"/>
      <c r="J12664" s="13"/>
      <c r="K12664" s="13"/>
      <c r="M12664" s="13"/>
      <c r="N12664" s="13"/>
    </row>
    <row r="12665" spans="1:14" ht="15.75" customHeight="1">
      <c r="A12665" s="2"/>
      <c r="B12665" s="2"/>
      <c r="C12665" s="2"/>
      <c r="G12665" s="13"/>
      <c r="I12665" s="13"/>
      <c r="J12665" s="13"/>
      <c r="K12665" s="13"/>
      <c r="M12665" s="13"/>
      <c r="N12665" s="13"/>
    </row>
    <row r="12666" spans="1:14" ht="15.75" customHeight="1">
      <c r="A12666" s="2"/>
      <c r="B12666" s="2"/>
      <c r="C12666" s="2"/>
      <c r="G12666" s="13"/>
      <c r="I12666" s="13"/>
      <c r="J12666" s="13"/>
      <c r="K12666" s="13"/>
      <c r="M12666" s="13"/>
      <c r="N12666" s="13"/>
    </row>
    <row r="12667" spans="1:14" ht="15.75" customHeight="1">
      <c r="A12667" s="2"/>
      <c r="B12667" s="2"/>
      <c r="C12667" s="2"/>
      <c r="G12667" s="13"/>
      <c r="I12667" s="13"/>
      <c r="J12667" s="13"/>
      <c r="K12667" s="13"/>
      <c r="M12667" s="13"/>
      <c r="N12667" s="13"/>
    </row>
    <row r="12668" spans="1:14" ht="15.75" customHeight="1">
      <c r="A12668" s="2"/>
      <c r="B12668" s="2"/>
      <c r="C12668" s="2"/>
      <c r="G12668" s="13"/>
      <c r="I12668" s="13"/>
      <c r="J12668" s="13"/>
      <c r="K12668" s="13"/>
      <c r="M12668" s="13"/>
      <c r="N12668" s="13"/>
    </row>
    <row r="12669" spans="1:14" ht="15.75" customHeight="1">
      <c r="A12669" s="2"/>
      <c r="B12669" s="2"/>
      <c r="C12669" s="2"/>
      <c r="G12669" s="13"/>
      <c r="I12669" s="13"/>
      <c r="J12669" s="13"/>
      <c r="K12669" s="13"/>
      <c r="M12669" s="13"/>
      <c r="N12669" s="13"/>
    </row>
    <row r="12670" spans="1:14" ht="15.75" customHeight="1">
      <c r="A12670" s="2"/>
      <c r="B12670" s="2"/>
      <c r="C12670" s="2"/>
      <c r="G12670" s="13"/>
      <c r="I12670" s="13"/>
      <c r="J12670" s="13"/>
      <c r="K12670" s="13"/>
      <c r="M12670" s="13"/>
      <c r="N12670" s="13"/>
    </row>
    <row r="12671" spans="1:14" ht="15.75" customHeight="1">
      <c r="A12671" s="2"/>
      <c r="B12671" s="2"/>
      <c r="C12671" s="2"/>
      <c r="G12671" s="13"/>
      <c r="I12671" s="13"/>
      <c r="J12671" s="13"/>
      <c r="K12671" s="13"/>
      <c r="M12671" s="13"/>
      <c r="N12671" s="13"/>
    </row>
    <row r="12672" spans="1:14" ht="15.75" customHeight="1">
      <c r="A12672" s="2"/>
      <c r="B12672" s="2"/>
      <c r="C12672" s="2"/>
      <c r="G12672" s="13"/>
      <c r="I12672" s="13"/>
      <c r="J12672" s="13"/>
      <c r="K12672" s="13"/>
      <c r="M12672" s="13"/>
      <c r="N12672" s="13"/>
    </row>
    <row r="12673" spans="1:14" ht="15.75" customHeight="1">
      <c r="A12673" s="2"/>
      <c r="B12673" s="2"/>
      <c r="C12673" s="2"/>
      <c r="G12673" s="13"/>
      <c r="I12673" s="13"/>
      <c r="J12673" s="13"/>
      <c r="K12673" s="13"/>
      <c r="M12673" s="13"/>
      <c r="N12673" s="13"/>
    </row>
    <row r="12674" spans="1:14" ht="15.75" customHeight="1">
      <c r="A12674" s="2"/>
      <c r="B12674" s="2"/>
      <c r="C12674" s="2"/>
      <c r="G12674" s="13"/>
      <c r="I12674" s="13"/>
      <c r="J12674" s="13"/>
      <c r="K12674" s="13"/>
      <c r="M12674" s="13"/>
      <c r="N12674" s="13"/>
    </row>
    <row r="12675" spans="1:14" ht="15.75" customHeight="1">
      <c r="A12675" s="2"/>
      <c r="B12675" s="2"/>
      <c r="C12675" s="2"/>
      <c r="G12675" s="13"/>
      <c r="I12675" s="13"/>
      <c r="J12675" s="13"/>
      <c r="K12675" s="13"/>
      <c r="M12675" s="13"/>
      <c r="N12675" s="13"/>
    </row>
    <row r="12676" spans="1:14" ht="15.75" customHeight="1">
      <c r="A12676" s="2"/>
      <c r="B12676" s="2"/>
      <c r="C12676" s="2"/>
      <c r="G12676" s="13"/>
      <c r="I12676" s="13"/>
      <c r="J12676" s="13"/>
      <c r="K12676" s="13"/>
      <c r="M12676" s="13"/>
      <c r="N12676" s="13"/>
    </row>
    <row r="12677" spans="1:14" ht="15.75" customHeight="1">
      <c r="A12677" s="2"/>
      <c r="B12677" s="2"/>
      <c r="C12677" s="2"/>
      <c r="G12677" s="13"/>
      <c r="I12677" s="13"/>
      <c r="J12677" s="13"/>
      <c r="K12677" s="13"/>
      <c r="M12677" s="13"/>
      <c r="N12677" s="13"/>
    </row>
    <row r="12678" spans="1:14" ht="15.75" customHeight="1">
      <c r="A12678" s="2"/>
      <c r="B12678" s="2"/>
      <c r="C12678" s="2"/>
      <c r="G12678" s="13"/>
      <c r="I12678" s="13"/>
      <c r="J12678" s="13"/>
      <c r="K12678" s="13"/>
      <c r="M12678" s="13"/>
      <c r="N12678" s="13"/>
    </row>
    <row r="12679" spans="1:14" ht="15.75" customHeight="1">
      <c r="A12679" s="2"/>
      <c r="B12679" s="2"/>
      <c r="C12679" s="2"/>
      <c r="G12679" s="13"/>
      <c r="I12679" s="13"/>
      <c r="J12679" s="13"/>
      <c r="K12679" s="13"/>
      <c r="M12679" s="13"/>
      <c r="N12679" s="13"/>
    </row>
    <row r="12680" spans="1:14" ht="15.75" customHeight="1">
      <c r="A12680" s="2"/>
      <c r="B12680" s="2"/>
      <c r="C12680" s="2"/>
      <c r="G12680" s="13"/>
      <c r="I12680" s="13"/>
      <c r="J12680" s="13"/>
      <c r="K12680" s="13"/>
      <c r="M12680" s="13"/>
      <c r="N12680" s="13"/>
    </row>
    <row r="12681" spans="1:14" ht="15.75" customHeight="1">
      <c r="A12681" s="2"/>
      <c r="B12681" s="2"/>
      <c r="C12681" s="2"/>
      <c r="G12681" s="13"/>
      <c r="I12681" s="13"/>
      <c r="J12681" s="13"/>
      <c r="K12681" s="13"/>
      <c r="M12681" s="13"/>
      <c r="N12681" s="13"/>
    </row>
    <row r="12682" spans="1:14" ht="15.75" customHeight="1">
      <c r="A12682" s="2"/>
      <c r="B12682" s="2"/>
      <c r="C12682" s="2"/>
      <c r="G12682" s="13"/>
      <c r="I12682" s="13"/>
      <c r="J12682" s="13"/>
      <c r="K12682" s="13"/>
      <c r="M12682" s="13"/>
      <c r="N12682" s="13"/>
    </row>
    <row r="12683" spans="1:14" ht="15.75" customHeight="1">
      <c r="A12683" s="2"/>
      <c r="B12683" s="2"/>
      <c r="C12683" s="2"/>
      <c r="G12683" s="13"/>
      <c r="I12683" s="13"/>
      <c r="J12683" s="13"/>
      <c r="K12683" s="13"/>
      <c r="M12683" s="13"/>
      <c r="N12683" s="13"/>
    </row>
    <row r="12684" spans="1:14" ht="15.75" customHeight="1">
      <c r="A12684" s="2"/>
      <c r="B12684" s="2"/>
      <c r="C12684" s="2"/>
      <c r="G12684" s="13"/>
      <c r="I12684" s="13"/>
      <c r="J12684" s="13"/>
      <c r="K12684" s="13"/>
      <c r="M12684" s="13"/>
      <c r="N12684" s="13"/>
    </row>
    <row r="12685" spans="1:14" ht="15.75" customHeight="1">
      <c r="A12685" s="2"/>
      <c r="B12685" s="2"/>
      <c r="C12685" s="2"/>
      <c r="G12685" s="13"/>
      <c r="I12685" s="13"/>
      <c r="J12685" s="13"/>
      <c r="K12685" s="13"/>
      <c r="M12685" s="13"/>
      <c r="N12685" s="13"/>
    </row>
    <row r="12686" spans="1:14" ht="15.75" customHeight="1">
      <c r="A12686" s="2"/>
      <c r="B12686" s="2"/>
      <c r="C12686" s="2"/>
      <c r="G12686" s="13"/>
      <c r="I12686" s="13"/>
      <c r="J12686" s="13"/>
      <c r="K12686" s="13"/>
      <c r="M12686" s="13"/>
      <c r="N12686" s="13"/>
    </row>
    <row r="12687" spans="1:14" ht="15.75" customHeight="1">
      <c r="A12687" s="2"/>
      <c r="B12687" s="2"/>
      <c r="C12687" s="2"/>
      <c r="G12687" s="13"/>
      <c r="I12687" s="13"/>
      <c r="J12687" s="13"/>
      <c r="K12687" s="13"/>
      <c r="M12687" s="13"/>
      <c r="N12687" s="13"/>
    </row>
    <row r="12688" spans="1:14" ht="15.75" customHeight="1">
      <c r="A12688" s="2"/>
      <c r="B12688" s="2"/>
      <c r="C12688" s="2"/>
      <c r="G12688" s="13"/>
      <c r="I12688" s="13"/>
      <c r="J12688" s="13"/>
      <c r="K12688" s="13"/>
      <c r="M12688" s="13"/>
      <c r="N12688" s="13"/>
    </row>
    <row r="12689" spans="1:14" ht="15.75" customHeight="1">
      <c r="A12689" s="2"/>
      <c r="B12689" s="2"/>
      <c r="C12689" s="2"/>
      <c r="G12689" s="13"/>
      <c r="I12689" s="13"/>
      <c r="J12689" s="13"/>
      <c r="K12689" s="13"/>
      <c r="M12689" s="13"/>
      <c r="N12689" s="13"/>
    </row>
    <row r="12690" spans="1:14" ht="15.75" customHeight="1">
      <c r="A12690" s="2"/>
      <c r="B12690" s="2"/>
      <c r="C12690" s="2"/>
      <c r="G12690" s="13"/>
      <c r="I12690" s="13"/>
      <c r="J12690" s="13"/>
      <c r="K12690" s="13"/>
      <c r="M12690" s="13"/>
      <c r="N12690" s="13"/>
    </row>
    <row r="12691" spans="1:14" ht="15.75" customHeight="1">
      <c r="A12691" s="2"/>
      <c r="B12691" s="2"/>
      <c r="C12691" s="2"/>
      <c r="G12691" s="13"/>
      <c r="I12691" s="13"/>
      <c r="J12691" s="13"/>
      <c r="K12691" s="13"/>
      <c r="M12691" s="13"/>
      <c r="N12691" s="13"/>
    </row>
    <row r="12692" spans="1:14" ht="15.75" customHeight="1">
      <c r="A12692" s="2"/>
      <c r="B12692" s="2"/>
      <c r="C12692" s="2"/>
      <c r="G12692" s="13"/>
      <c r="I12692" s="13"/>
      <c r="J12692" s="13"/>
      <c r="K12692" s="13"/>
      <c r="M12692" s="13"/>
      <c r="N12692" s="13"/>
    </row>
    <row r="12693" spans="1:14" ht="15.75" customHeight="1">
      <c r="A12693" s="2"/>
      <c r="B12693" s="2"/>
      <c r="C12693" s="2"/>
      <c r="G12693" s="13"/>
      <c r="I12693" s="13"/>
      <c r="J12693" s="13"/>
      <c r="K12693" s="13"/>
      <c r="M12693" s="13"/>
      <c r="N12693" s="13"/>
    </row>
    <row r="12694" spans="1:14" ht="15.75" customHeight="1">
      <c r="A12694" s="2"/>
      <c r="B12694" s="2"/>
      <c r="C12694" s="2"/>
      <c r="G12694" s="13"/>
      <c r="I12694" s="13"/>
      <c r="J12694" s="13"/>
      <c r="K12694" s="13"/>
      <c r="M12694" s="13"/>
      <c r="N12694" s="13"/>
    </row>
    <row r="12695" spans="1:14" ht="15.75" customHeight="1">
      <c r="A12695" s="2"/>
      <c r="B12695" s="2"/>
      <c r="C12695" s="2"/>
      <c r="G12695" s="13"/>
      <c r="I12695" s="13"/>
      <c r="J12695" s="13"/>
      <c r="K12695" s="13"/>
      <c r="M12695" s="13"/>
      <c r="N12695" s="13"/>
    </row>
    <row r="12696" spans="1:14" ht="15.75" customHeight="1">
      <c r="A12696" s="2"/>
      <c r="B12696" s="2"/>
      <c r="C12696" s="2"/>
      <c r="G12696" s="13"/>
      <c r="I12696" s="13"/>
      <c r="J12696" s="13"/>
      <c r="K12696" s="13"/>
      <c r="M12696" s="13"/>
      <c r="N12696" s="13"/>
    </row>
    <row r="12697" spans="1:14" ht="15.75" customHeight="1">
      <c r="A12697" s="2"/>
      <c r="B12697" s="2"/>
      <c r="C12697" s="2"/>
      <c r="G12697" s="13"/>
      <c r="I12697" s="13"/>
      <c r="J12697" s="13"/>
      <c r="K12697" s="13"/>
      <c r="M12697" s="13"/>
      <c r="N12697" s="13"/>
    </row>
    <row r="12698" spans="1:14" ht="15.75" customHeight="1">
      <c r="A12698" s="2"/>
      <c r="B12698" s="2"/>
      <c r="C12698" s="2"/>
      <c r="G12698" s="13"/>
      <c r="I12698" s="13"/>
      <c r="J12698" s="13"/>
      <c r="K12698" s="13"/>
      <c r="M12698" s="13"/>
      <c r="N12698" s="13"/>
    </row>
    <row r="12699" spans="1:14" ht="15.75" customHeight="1">
      <c r="A12699" s="2"/>
      <c r="B12699" s="2"/>
      <c r="C12699" s="2"/>
      <c r="G12699" s="13"/>
      <c r="I12699" s="13"/>
      <c r="J12699" s="13"/>
      <c r="K12699" s="13"/>
      <c r="M12699" s="13"/>
      <c r="N12699" s="13"/>
    </row>
    <row r="12700" spans="1:14" ht="15.75" customHeight="1">
      <c r="A12700" s="2"/>
      <c r="B12700" s="2"/>
      <c r="C12700" s="2"/>
      <c r="G12700" s="13"/>
      <c r="I12700" s="13"/>
      <c r="J12700" s="13"/>
      <c r="K12700" s="13"/>
      <c r="M12700" s="13"/>
      <c r="N12700" s="13"/>
    </row>
    <row r="12701" spans="1:14" ht="15.75" customHeight="1">
      <c r="A12701" s="2"/>
      <c r="B12701" s="2"/>
      <c r="C12701" s="2"/>
      <c r="G12701" s="13"/>
      <c r="I12701" s="13"/>
      <c r="J12701" s="13"/>
      <c r="K12701" s="13"/>
      <c r="M12701" s="13"/>
      <c r="N12701" s="13"/>
    </row>
    <row r="12702" spans="1:14" ht="15.75" customHeight="1">
      <c r="A12702" s="2"/>
      <c r="B12702" s="2"/>
      <c r="C12702" s="2"/>
      <c r="G12702" s="13"/>
      <c r="I12702" s="13"/>
      <c r="J12702" s="13"/>
      <c r="K12702" s="13"/>
      <c r="M12702" s="13"/>
      <c r="N12702" s="13"/>
    </row>
    <row r="12703" spans="1:14" ht="15.75" customHeight="1">
      <c r="A12703" s="2"/>
      <c r="B12703" s="2"/>
      <c r="C12703" s="2"/>
      <c r="G12703" s="13"/>
      <c r="I12703" s="13"/>
      <c r="J12703" s="13"/>
      <c r="K12703" s="13"/>
      <c r="M12703" s="13"/>
      <c r="N12703" s="13"/>
    </row>
    <row r="12704" spans="1:14" ht="15.75" customHeight="1">
      <c r="A12704" s="2"/>
      <c r="B12704" s="2"/>
      <c r="C12704" s="2"/>
      <c r="G12704" s="13"/>
      <c r="I12704" s="13"/>
      <c r="J12704" s="13"/>
      <c r="K12704" s="13"/>
      <c r="M12704" s="13"/>
      <c r="N12704" s="13"/>
    </row>
    <row r="12705" spans="1:14" ht="15.75" customHeight="1">
      <c r="A12705" s="2"/>
      <c r="B12705" s="2"/>
      <c r="C12705" s="2"/>
      <c r="G12705" s="13"/>
      <c r="I12705" s="13"/>
      <c r="J12705" s="13"/>
      <c r="K12705" s="13"/>
      <c r="M12705" s="13"/>
      <c r="N12705" s="13"/>
    </row>
    <row r="12706" spans="1:14" ht="15.75" customHeight="1">
      <c r="A12706" s="2"/>
      <c r="B12706" s="2"/>
      <c r="C12706" s="2"/>
      <c r="G12706" s="13"/>
      <c r="I12706" s="13"/>
      <c r="J12706" s="13"/>
      <c r="K12706" s="13"/>
      <c r="M12706" s="13"/>
      <c r="N12706" s="13"/>
    </row>
    <row r="12707" spans="1:14" ht="15.75" customHeight="1">
      <c r="A12707" s="2"/>
      <c r="B12707" s="2"/>
      <c r="C12707" s="2"/>
      <c r="G12707" s="13"/>
      <c r="I12707" s="13"/>
      <c r="J12707" s="13"/>
      <c r="K12707" s="13"/>
      <c r="M12707" s="13"/>
      <c r="N12707" s="13"/>
    </row>
    <row r="12708" spans="1:14" ht="15.75" customHeight="1">
      <c r="A12708" s="2"/>
      <c r="B12708" s="2"/>
      <c r="C12708" s="2"/>
      <c r="G12708" s="13"/>
      <c r="I12708" s="13"/>
      <c r="J12708" s="13"/>
      <c r="K12708" s="13"/>
      <c r="M12708" s="13"/>
      <c r="N12708" s="13"/>
    </row>
    <row r="12709" spans="1:14" ht="15.75" customHeight="1">
      <c r="A12709" s="2"/>
      <c r="B12709" s="2"/>
      <c r="C12709" s="2"/>
      <c r="G12709" s="13"/>
      <c r="I12709" s="13"/>
      <c r="J12709" s="13"/>
      <c r="K12709" s="13"/>
      <c r="M12709" s="13"/>
      <c r="N12709" s="13"/>
    </row>
    <row r="12710" spans="1:14" ht="15.75" customHeight="1">
      <c r="A12710" s="2"/>
      <c r="B12710" s="2"/>
      <c r="C12710" s="2"/>
      <c r="G12710" s="13"/>
      <c r="I12710" s="13"/>
      <c r="J12710" s="13"/>
      <c r="K12710" s="13"/>
      <c r="M12710" s="13"/>
      <c r="N12710" s="13"/>
    </row>
    <row r="12711" spans="1:14" ht="15.75" customHeight="1">
      <c r="A12711" s="2"/>
      <c r="B12711" s="2"/>
      <c r="C12711" s="2"/>
      <c r="G12711" s="13"/>
      <c r="I12711" s="13"/>
      <c r="J12711" s="13"/>
      <c r="K12711" s="13"/>
      <c r="M12711" s="13"/>
      <c r="N12711" s="13"/>
    </row>
    <row r="12712" spans="1:14" ht="15.75" customHeight="1">
      <c r="A12712" s="2"/>
      <c r="B12712" s="2"/>
      <c r="C12712" s="2"/>
      <c r="G12712" s="13"/>
      <c r="I12712" s="13"/>
      <c r="J12712" s="13"/>
      <c r="K12712" s="13"/>
      <c r="M12712" s="13"/>
      <c r="N12712" s="13"/>
    </row>
    <row r="12713" spans="1:14" ht="15.75" customHeight="1">
      <c r="A12713" s="2"/>
      <c r="B12713" s="2"/>
      <c r="C12713" s="2"/>
      <c r="G12713" s="13"/>
      <c r="I12713" s="13"/>
      <c r="J12713" s="13"/>
      <c r="K12713" s="13"/>
      <c r="M12713" s="13"/>
      <c r="N12713" s="13"/>
    </row>
    <row r="12714" spans="1:14" ht="15.75" customHeight="1">
      <c r="A12714" s="2"/>
      <c r="B12714" s="2"/>
      <c r="C12714" s="2"/>
      <c r="G12714" s="13"/>
      <c r="I12714" s="13"/>
      <c r="J12714" s="13"/>
      <c r="K12714" s="13"/>
      <c r="M12714" s="13"/>
      <c r="N12714" s="13"/>
    </row>
    <row r="12715" spans="1:14" ht="15.75" customHeight="1">
      <c r="A12715" s="2"/>
      <c r="B12715" s="2"/>
      <c r="C12715" s="2"/>
      <c r="G12715" s="13"/>
      <c r="I12715" s="13"/>
      <c r="J12715" s="13"/>
      <c r="K12715" s="13"/>
      <c r="M12715" s="13"/>
      <c r="N12715" s="13"/>
    </row>
    <row r="12716" spans="1:14" ht="15.75" customHeight="1">
      <c r="A12716" s="2"/>
      <c r="B12716" s="2"/>
      <c r="C12716" s="2"/>
      <c r="G12716" s="13"/>
      <c r="I12716" s="13"/>
      <c r="J12716" s="13"/>
      <c r="K12716" s="13"/>
      <c r="M12716" s="13"/>
      <c r="N12716" s="13"/>
    </row>
    <row r="12717" spans="1:14" ht="15.75" customHeight="1">
      <c r="A12717" s="2"/>
      <c r="B12717" s="2"/>
      <c r="C12717" s="2"/>
      <c r="G12717" s="13"/>
      <c r="I12717" s="13"/>
      <c r="J12717" s="13"/>
      <c r="K12717" s="13"/>
      <c r="M12717" s="13"/>
      <c r="N12717" s="13"/>
    </row>
    <row r="12718" spans="1:14" ht="15.75" customHeight="1">
      <c r="A12718" s="2"/>
      <c r="B12718" s="2"/>
      <c r="C12718" s="2"/>
      <c r="G12718" s="13"/>
      <c r="I12718" s="13"/>
      <c r="J12718" s="13"/>
      <c r="K12718" s="13"/>
      <c r="M12718" s="13"/>
      <c r="N12718" s="13"/>
    </row>
    <row r="12719" spans="1:14" ht="15.75" customHeight="1">
      <c r="A12719" s="2"/>
      <c r="B12719" s="2"/>
      <c r="C12719" s="2"/>
      <c r="G12719" s="13"/>
      <c r="I12719" s="13"/>
      <c r="J12719" s="13"/>
      <c r="K12719" s="13"/>
      <c r="M12719" s="13"/>
      <c r="N12719" s="13"/>
    </row>
    <row r="12720" spans="1:14" ht="15.75" customHeight="1">
      <c r="A12720" s="2"/>
      <c r="B12720" s="2"/>
      <c r="C12720" s="2"/>
      <c r="G12720" s="13"/>
      <c r="I12720" s="13"/>
      <c r="J12720" s="13"/>
      <c r="K12720" s="13"/>
      <c r="M12720" s="13"/>
      <c r="N12720" s="13"/>
    </row>
    <row r="12721" spans="1:14" ht="15.75" customHeight="1">
      <c r="A12721" s="2"/>
      <c r="B12721" s="2"/>
      <c r="C12721" s="2"/>
      <c r="G12721" s="13"/>
      <c r="I12721" s="13"/>
      <c r="J12721" s="13"/>
      <c r="K12721" s="13"/>
      <c r="M12721" s="13"/>
      <c r="N12721" s="13"/>
    </row>
    <row r="12722" spans="1:14" ht="15.75" customHeight="1">
      <c r="A12722" s="2"/>
      <c r="B12722" s="2"/>
      <c r="C12722" s="2"/>
      <c r="G12722" s="13"/>
      <c r="I12722" s="13"/>
      <c r="J12722" s="13"/>
      <c r="K12722" s="13"/>
      <c r="M12722" s="13"/>
      <c r="N12722" s="13"/>
    </row>
    <row r="12723" spans="1:14" ht="15.75" customHeight="1">
      <c r="A12723" s="2"/>
      <c r="B12723" s="2"/>
      <c r="C12723" s="2"/>
      <c r="G12723" s="13"/>
      <c r="I12723" s="13"/>
      <c r="J12723" s="13"/>
      <c r="K12723" s="13"/>
      <c r="M12723" s="13"/>
      <c r="N12723" s="13"/>
    </row>
    <row r="12724" spans="1:14" ht="15.75" customHeight="1">
      <c r="A12724" s="2"/>
      <c r="B12724" s="2"/>
      <c r="C12724" s="2"/>
      <c r="G12724" s="13"/>
      <c r="I12724" s="13"/>
      <c r="J12724" s="13"/>
      <c r="K12724" s="13"/>
      <c r="M12724" s="13"/>
      <c r="N12724" s="13"/>
    </row>
    <row r="12725" spans="1:14" ht="15.75" customHeight="1">
      <c r="A12725" s="2"/>
      <c r="B12725" s="2"/>
      <c r="C12725" s="2"/>
      <c r="G12725" s="13"/>
      <c r="I12725" s="13"/>
      <c r="J12725" s="13"/>
      <c r="K12725" s="13"/>
      <c r="M12725" s="13"/>
      <c r="N12725" s="13"/>
    </row>
    <row r="12726" spans="1:14" ht="15.75" customHeight="1">
      <c r="A12726" s="2"/>
      <c r="B12726" s="2"/>
      <c r="C12726" s="2"/>
      <c r="G12726" s="13"/>
      <c r="I12726" s="13"/>
      <c r="J12726" s="13"/>
      <c r="K12726" s="13"/>
      <c r="M12726" s="13"/>
      <c r="N12726" s="13"/>
    </row>
    <row r="12727" spans="1:14" ht="15.75" customHeight="1">
      <c r="A12727" s="2"/>
      <c r="B12727" s="2"/>
      <c r="C12727" s="2"/>
      <c r="G12727" s="13"/>
      <c r="I12727" s="13"/>
      <c r="J12727" s="13"/>
      <c r="K12727" s="13"/>
      <c r="M12727" s="13"/>
      <c r="N12727" s="13"/>
    </row>
    <row r="12728" spans="1:14" ht="15.75" customHeight="1">
      <c r="A12728" s="2"/>
      <c r="B12728" s="2"/>
      <c r="C12728" s="2"/>
      <c r="G12728" s="13"/>
      <c r="I12728" s="13"/>
      <c r="J12728" s="13"/>
      <c r="K12728" s="13"/>
      <c r="M12728" s="13"/>
      <c r="N12728" s="13"/>
    </row>
    <row r="12729" spans="1:14" ht="15.75" customHeight="1">
      <c r="A12729" s="2"/>
      <c r="B12729" s="2"/>
      <c r="C12729" s="2"/>
      <c r="G12729" s="13"/>
      <c r="I12729" s="13"/>
      <c r="J12729" s="13"/>
      <c r="K12729" s="13"/>
      <c r="M12729" s="13"/>
      <c r="N12729" s="13"/>
    </row>
    <row r="12730" spans="1:14" ht="15.75" customHeight="1">
      <c r="A12730" s="2"/>
      <c r="B12730" s="2"/>
      <c r="C12730" s="2"/>
      <c r="G12730" s="13"/>
      <c r="I12730" s="13"/>
      <c r="J12730" s="13"/>
      <c r="K12730" s="13"/>
      <c r="M12730" s="13"/>
      <c r="N12730" s="13"/>
    </row>
    <row r="12731" spans="1:14" ht="15.75" customHeight="1">
      <c r="A12731" s="2"/>
      <c r="B12731" s="2"/>
      <c r="C12731" s="2"/>
      <c r="G12731" s="13"/>
      <c r="I12731" s="13"/>
      <c r="J12731" s="13"/>
      <c r="K12731" s="13"/>
      <c r="M12731" s="13"/>
      <c r="N12731" s="13"/>
    </row>
    <row r="12732" spans="1:14" ht="15.75" customHeight="1">
      <c r="A12732" s="2"/>
      <c r="B12732" s="2"/>
      <c r="C12732" s="2"/>
      <c r="G12732" s="13"/>
      <c r="I12732" s="13"/>
      <c r="J12732" s="13"/>
      <c r="K12732" s="13"/>
      <c r="M12732" s="13"/>
      <c r="N12732" s="13"/>
    </row>
    <row r="12733" spans="1:14" ht="15.75" customHeight="1">
      <c r="A12733" s="2"/>
      <c r="B12733" s="2"/>
      <c r="C12733" s="2"/>
      <c r="G12733" s="13"/>
      <c r="I12733" s="13"/>
      <c r="J12733" s="13"/>
      <c r="K12733" s="13"/>
      <c r="M12733" s="13"/>
      <c r="N12733" s="13"/>
    </row>
    <row r="12734" spans="1:14" ht="15.75" customHeight="1">
      <c r="A12734" s="2"/>
      <c r="B12734" s="2"/>
      <c r="C12734" s="2"/>
      <c r="G12734" s="13"/>
      <c r="I12734" s="13"/>
      <c r="J12734" s="13"/>
      <c r="K12734" s="13"/>
      <c r="M12734" s="13"/>
      <c r="N12734" s="13"/>
    </row>
    <row r="12735" spans="1:14" ht="15.75" customHeight="1">
      <c r="A12735" s="2"/>
      <c r="B12735" s="2"/>
      <c r="C12735" s="2"/>
      <c r="G12735" s="13"/>
      <c r="I12735" s="13"/>
      <c r="J12735" s="13"/>
      <c r="K12735" s="13"/>
      <c r="M12735" s="13"/>
      <c r="N12735" s="13"/>
    </row>
    <row r="12736" spans="1:14" ht="15.75" customHeight="1">
      <c r="A12736" s="2"/>
      <c r="B12736" s="2"/>
      <c r="C12736" s="2"/>
      <c r="G12736" s="13"/>
      <c r="I12736" s="13"/>
      <c r="J12736" s="13"/>
      <c r="K12736" s="13"/>
      <c r="M12736" s="13"/>
      <c r="N12736" s="13"/>
    </row>
    <row r="12737" spans="1:14" ht="15.75" customHeight="1">
      <c r="A12737" s="2"/>
      <c r="B12737" s="2"/>
      <c r="C12737" s="2"/>
      <c r="G12737" s="13"/>
      <c r="I12737" s="13"/>
      <c r="J12737" s="13"/>
      <c r="K12737" s="13"/>
      <c r="M12737" s="13"/>
      <c r="N12737" s="13"/>
    </row>
    <row r="12738" spans="1:14" ht="15.75" customHeight="1">
      <c r="A12738" s="2"/>
      <c r="B12738" s="2"/>
      <c r="C12738" s="2"/>
      <c r="G12738" s="13"/>
      <c r="I12738" s="13"/>
      <c r="J12738" s="13"/>
      <c r="K12738" s="13"/>
      <c r="M12738" s="13"/>
      <c r="N12738" s="13"/>
    </row>
    <row r="12739" spans="1:14" ht="15.75" customHeight="1">
      <c r="A12739" s="2"/>
      <c r="B12739" s="2"/>
      <c r="C12739" s="2"/>
      <c r="G12739" s="13"/>
      <c r="I12739" s="13"/>
      <c r="J12739" s="13"/>
      <c r="K12739" s="13"/>
      <c r="M12739" s="13"/>
      <c r="N12739" s="13"/>
    </row>
    <row r="12740" spans="1:14" ht="15.75" customHeight="1">
      <c r="A12740" s="2"/>
      <c r="B12740" s="2"/>
      <c r="C12740" s="2"/>
      <c r="G12740" s="13"/>
      <c r="I12740" s="13"/>
      <c r="J12740" s="13"/>
      <c r="K12740" s="13"/>
      <c r="M12740" s="13"/>
      <c r="N12740" s="13"/>
    </row>
    <row r="12741" spans="1:14" ht="15.75" customHeight="1">
      <c r="A12741" s="2"/>
      <c r="B12741" s="2"/>
      <c r="C12741" s="2"/>
      <c r="G12741" s="13"/>
      <c r="I12741" s="13"/>
      <c r="J12741" s="13"/>
      <c r="K12741" s="13"/>
      <c r="M12741" s="13"/>
      <c r="N12741" s="13"/>
    </row>
    <row r="12742" spans="1:14" ht="15.75" customHeight="1">
      <c r="A12742" s="2"/>
      <c r="B12742" s="2"/>
      <c r="C12742" s="2"/>
      <c r="G12742" s="13"/>
      <c r="I12742" s="13"/>
      <c r="J12742" s="13"/>
      <c r="K12742" s="13"/>
      <c r="M12742" s="13"/>
      <c r="N12742" s="13"/>
    </row>
    <row r="12743" spans="1:14" ht="15.75" customHeight="1">
      <c r="A12743" s="2"/>
      <c r="B12743" s="2"/>
      <c r="C12743" s="2"/>
      <c r="G12743" s="13"/>
      <c r="I12743" s="13"/>
      <c r="J12743" s="13"/>
      <c r="K12743" s="13"/>
      <c r="M12743" s="13"/>
      <c r="N12743" s="13"/>
    </row>
    <row r="12744" spans="1:14" ht="15.75" customHeight="1">
      <c r="A12744" s="2"/>
      <c r="B12744" s="2"/>
      <c r="C12744" s="2"/>
      <c r="G12744" s="13"/>
      <c r="I12744" s="13"/>
      <c r="J12744" s="13"/>
      <c r="K12744" s="13"/>
      <c r="M12744" s="13"/>
      <c r="N12744" s="13"/>
    </row>
    <row r="12745" spans="1:14" ht="15.75" customHeight="1">
      <c r="A12745" s="2"/>
      <c r="B12745" s="2"/>
      <c r="C12745" s="2"/>
      <c r="G12745" s="13"/>
      <c r="I12745" s="13"/>
      <c r="J12745" s="13"/>
      <c r="K12745" s="13"/>
      <c r="M12745" s="13"/>
      <c r="N12745" s="13"/>
    </row>
    <row r="12746" spans="1:14" ht="15.75" customHeight="1">
      <c r="A12746" s="2"/>
      <c r="B12746" s="2"/>
      <c r="C12746" s="2"/>
      <c r="G12746" s="13"/>
      <c r="I12746" s="13"/>
      <c r="J12746" s="13"/>
      <c r="K12746" s="13"/>
      <c r="M12746" s="13"/>
      <c r="N12746" s="13"/>
    </row>
    <row r="12747" spans="1:14" ht="15.75" customHeight="1">
      <c r="A12747" s="2"/>
      <c r="B12747" s="2"/>
      <c r="C12747" s="2"/>
      <c r="G12747" s="13"/>
      <c r="I12747" s="13"/>
      <c r="J12747" s="13"/>
      <c r="K12747" s="13"/>
      <c r="M12747" s="13"/>
      <c r="N12747" s="13"/>
    </row>
    <row r="12748" spans="1:14" ht="15.75" customHeight="1">
      <c r="A12748" s="2"/>
      <c r="B12748" s="2"/>
      <c r="C12748" s="2"/>
      <c r="G12748" s="13"/>
      <c r="I12748" s="13"/>
      <c r="J12748" s="13"/>
      <c r="K12748" s="13"/>
      <c r="M12748" s="13"/>
      <c r="N12748" s="13"/>
    </row>
    <row r="12749" spans="1:14" ht="15.75" customHeight="1">
      <c r="A12749" s="2"/>
      <c r="B12749" s="2"/>
      <c r="C12749" s="2"/>
      <c r="G12749" s="13"/>
      <c r="I12749" s="13"/>
      <c r="J12749" s="13"/>
      <c r="K12749" s="13"/>
      <c r="M12749" s="13"/>
      <c r="N12749" s="13"/>
    </row>
    <row r="12750" spans="1:14" ht="15.75" customHeight="1">
      <c r="A12750" s="2"/>
      <c r="B12750" s="2"/>
      <c r="C12750" s="2"/>
      <c r="G12750" s="13"/>
      <c r="I12750" s="13"/>
      <c r="J12750" s="13"/>
      <c r="K12750" s="13"/>
      <c r="M12750" s="13"/>
      <c r="N12750" s="13"/>
    </row>
    <row r="12751" spans="1:14" ht="15.75" customHeight="1">
      <c r="A12751" s="2"/>
      <c r="B12751" s="2"/>
      <c r="C12751" s="2"/>
      <c r="G12751" s="13"/>
      <c r="I12751" s="13"/>
      <c r="J12751" s="13"/>
      <c r="K12751" s="13"/>
      <c r="M12751" s="13"/>
      <c r="N12751" s="13"/>
    </row>
    <row r="12752" spans="1:14" ht="15.75" customHeight="1">
      <c r="A12752" s="2"/>
      <c r="B12752" s="2"/>
      <c r="C12752" s="2"/>
      <c r="G12752" s="13"/>
      <c r="I12752" s="13"/>
      <c r="J12752" s="13"/>
      <c r="K12752" s="13"/>
      <c r="M12752" s="13"/>
      <c r="N12752" s="13"/>
    </row>
    <row r="12753" spans="1:14" ht="15.75" customHeight="1">
      <c r="A12753" s="2"/>
      <c r="B12753" s="2"/>
      <c r="C12753" s="2"/>
      <c r="G12753" s="13"/>
      <c r="I12753" s="13"/>
      <c r="J12753" s="13"/>
      <c r="K12753" s="13"/>
      <c r="M12753" s="13"/>
      <c r="N12753" s="13"/>
    </row>
    <row r="12754" spans="1:14" ht="15.75" customHeight="1">
      <c r="A12754" s="2"/>
      <c r="B12754" s="2"/>
      <c r="C12754" s="2"/>
      <c r="G12754" s="13"/>
      <c r="I12754" s="13"/>
      <c r="J12754" s="13"/>
      <c r="K12754" s="13"/>
      <c r="M12754" s="13"/>
      <c r="N12754" s="13"/>
    </row>
    <row r="12755" spans="1:14" ht="15.75" customHeight="1">
      <c r="A12755" s="2"/>
      <c r="B12755" s="2"/>
      <c r="C12755" s="2"/>
      <c r="G12755" s="13"/>
      <c r="I12755" s="13"/>
      <c r="J12755" s="13"/>
      <c r="K12755" s="13"/>
      <c r="M12755" s="13"/>
      <c r="N12755" s="13"/>
    </row>
    <row r="12756" spans="1:14" ht="15.75" customHeight="1">
      <c r="A12756" s="2"/>
      <c r="B12756" s="2"/>
      <c r="C12756" s="2"/>
      <c r="G12756" s="13"/>
      <c r="I12756" s="13"/>
      <c r="J12756" s="13"/>
      <c r="K12756" s="13"/>
      <c r="M12756" s="13"/>
      <c r="N12756" s="13"/>
    </row>
    <row r="12757" spans="1:14" ht="15.75" customHeight="1">
      <c r="A12757" s="2"/>
      <c r="B12757" s="2"/>
      <c r="C12757" s="2"/>
      <c r="G12757" s="13"/>
      <c r="I12757" s="13"/>
      <c r="J12757" s="13"/>
      <c r="K12757" s="13"/>
      <c r="M12757" s="13"/>
      <c r="N12757" s="13"/>
    </row>
    <row r="12758" spans="1:14" ht="15.75" customHeight="1">
      <c r="A12758" s="2"/>
      <c r="B12758" s="2"/>
      <c r="C12758" s="2"/>
      <c r="G12758" s="13"/>
      <c r="I12758" s="13"/>
      <c r="J12758" s="13"/>
      <c r="K12758" s="13"/>
      <c r="M12758" s="13"/>
      <c r="N12758" s="13"/>
    </row>
    <row r="12759" spans="1:14" ht="15.75" customHeight="1">
      <c r="A12759" s="2"/>
      <c r="B12759" s="2"/>
      <c r="C12759" s="2"/>
      <c r="G12759" s="13"/>
      <c r="I12759" s="13"/>
      <c r="J12759" s="13"/>
      <c r="K12759" s="13"/>
      <c r="M12759" s="13"/>
      <c r="N12759" s="13"/>
    </row>
    <row r="12760" spans="1:14" ht="15.75" customHeight="1">
      <c r="A12760" s="2"/>
      <c r="B12760" s="2"/>
      <c r="C12760" s="2"/>
      <c r="G12760" s="13"/>
      <c r="I12760" s="13"/>
      <c r="J12760" s="13"/>
      <c r="K12760" s="13"/>
      <c r="M12760" s="13"/>
      <c r="N12760" s="13"/>
    </row>
    <row r="12761" spans="1:14" ht="15.75" customHeight="1">
      <c r="A12761" s="2"/>
      <c r="B12761" s="2"/>
      <c r="C12761" s="2"/>
      <c r="G12761" s="13"/>
      <c r="I12761" s="13"/>
      <c r="J12761" s="13"/>
      <c r="K12761" s="13"/>
      <c r="M12761" s="13"/>
      <c r="N12761" s="13"/>
    </row>
    <row r="12762" spans="1:14" ht="15.75" customHeight="1">
      <c r="A12762" s="2"/>
      <c r="B12762" s="2"/>
      <c r="C12762" s="2"/>
      <c r="G12762" s="13"/>
      <c r="I12762" s="13"/>
      <c r="J12762" s="13"/>
      <c r="K12762" s="13"/>
      <c r="M12762" s="13"/>
      <c r="N12762" s="13"/>
    </row>
    <row r="12763" spans="1:14" ht="15.75" customHeight="1">
      <c r="A12763" s="2"/>
      <c r="B12763" s="2"/>
      <c r="C12763" s="2"/>
      <c r="G12763" s="13"/>
      <c r="I12763" s="13"/>
      <c r="J12763" s="13"/>
      <c r="K12763" s="13"/>
      <c r="M12763" s="13"/>
      <c r="N12763" s="13"/>
    </row>
    <row r="12764" spans="1:14" ht="15.75" customHeight="1">
      <c r="A12764" s="2"/>
      <c r="B12764" s="2"/>
      <c r="C12764" s="2"/>
      <c r="G12764" s="13"/>
      <c r="I12764" s="13"/>
      <c r="J12764" s="13"/>
      <c r="K12764" s="13"/>
      <c r="M12764" s="13"/>
      <c r="N12764" s="13"/>
    </row>
    <row r="12765" spans="1:14" ht="15.75" customHeight="1">
      <c r="A12765" s="2"/>
      <c r="B12765" s="2"/>
      <c r="C12765" s="2"/>
      <c r="G12765" s="13"/>
      <c r="I12765" s="13"/>
      <c r="J12765" s="13"/>
      <c r="K12765" s="13"/>
      <c r="M12765" s="13"/>
      <c r="N12765" s="13"/>
    </row>
    <row r="12766" spans="1:14" ht="15.75" customHeight="1">
      <c r="A12766" s="2"/>
      <c r="B12766" s="2"/>
      <c r="C12766" s="2"/>
      <c r="G12766" s="13"/>
      <c r="I12766" s="13"/>
      <c r="J12766" s="13"/>
      <c r="K12766" s="13"/>
      <c r="M12766" s="13"/>
      <c r="N12766" s="13"/>
    </row>
    <row r="12767" spans="1:14" ht="15.75" customHeight="1">
      <c r="A12767" s="2"/>
      <c r="B12767" s="2"/>
      <c r="C12767" s="2"/>
      <c r="G12767" s="13"/>
      <c r="I12767" s="13"/>
      <c r="J12767" s="13"/>
      <c r="K12767" s="13"/>
      <c r="M12767" s="13"/>
      <c r="N12767" s="13"/>
    </row>
    <row r="12768" spans="1:14" ht="15.75" customHeight="1">
      <c r="A12768" s="2"/>
      <c r="B12768" s="2"/>
      <c r="C12768" s="2"/>
      <c r="G12768" s="13"/>
      <c r="I12768" s="13"/>
      <c r="J12768" s="13"/>
      <c r="K12768" s="13"/>
      <c r="M12768" s="13"/>
      <c r="N12768" s="13"/>
    </row>
    <row r="12769" spans="1:14" ht="15.75" customHeight="1">
      <c r="A12769" s="2"/>
      <c r="B12769" s="2"/>
      <c r="C12769" s="2"/>
      <c r="G12769" s="13"/>
      <c r="I12769" s="13"/>
      <c r="J12769" s="13"/>
      <c r="K12769" s="13"/>
      <c r="M12769" s="13"/>
      <c r="N12769" s="13"/>
    </row>
    <row r="12770" spans="1:14" ht="15.75" customHeight="1">
      <c r="A12770" s="2"/>
      <c r="B12770" s="2"/>
      <c r="C12770" s="2"/>
      <c r="G12770" s="13"/>
      <c r="I12770" s="13"/>
      <c r="J12770" s="13"/>
      <c r="K12770" s="13"/>
      <c r="M12770" s="13"/>
      <c r="N12770" s="13"/>
    </row>
    <row r="12771" spans="1:14" ht="15.75" customHeight="1">
      <c r="A12771" s="2"/>
      <c r="B12771" s="2"/>
      <c r="C12771" s="2"/>
      <c r="G12771" s="13"/>
      <c r="I12771" s="13"/>
      <c r="J12771" s="13"/>
      <c r="K12771" s="13"/>
      <c r="M12771" s="13"/>
      <c r="N12771" s="13"/>
    </row>
    <row r="12772" spans="1:14" ht="15.75" customHeight="1">
      <c r="A12772" s="2"/>
      <c r="B12772" s="2"/>
      <c r="C12772" s="2"/>
      <c r="G12772" s="13"/>
      <c r="I12772" s="13"/>
      <c r="J12772" s="13"/>
      <c r="K12772" s="13"/>
      <c r="M12772" s="13"/>
      <c r="N12772" s="13"/>
    </row>
    <row r="12773" spans="1:14" ht="15.75" customHeight="1">
      <c r="A12773" s="2"/>
      <c r="B12773" s="2"/>
      <c r="C12773" s="2"/>
      <c r="G12773" s="13"/>
      <c r="I12773" s="13"/>
      <c r="J12773" s="13"/>
      <c r="K12773" s="13"/>
      <c r="M12773" s="13"/>
      <c r="N12773" s="13"/>
    </row>
    <row r="12774" spans="1:14" ht="15.75" customHeight="1">
      <c r="A12774" s="2"/>
      <c r="B12774" s="2"/>
      <c r="C12774" s="2"/>
      <c r="G12774" s="13"/>
      <c r="I12774" s="13"/>
      <c r="J12774" s="13"/>
      <c r="K12774" s="13"/>
      <c r="M12774" s="13"/>
      <c r="N12774" s="13"/>
    </row>
    <row r="12775" spans="1:14" ht="15.75" customHeight="1">
      <c r="A12775" s="2"/>
      <c r="B12775" s="2"/>
      <c r="C12775" s="2"/>
      <c r="G12775" s="13"/>
      <c r="I12775" s="13"/>
      <c r="J12775" s="13"/>
      <c r="K12775" s="13"/>
      <c r="M12775" s="13"/>
      <c r="N12775" s="13"/>
    </row>
    <row r="12776" spans="1:14" ht="15.75" customHeight="1">
      <c r="A12776" s="2"/>
      <c r="B12776" s="2"/>
      <c r="C12776" s="2"/>
      <c r="G12776" s="13"/>
      <c r="I12776" s="13"/>
      <c r="J12776" s="13"/>
      <c r="K12776" s="13"/>
      <c r="M12776" s="13"/>
      <c r="N12776" s="13"/>
    </row>
    <row r="12777" spans="1:14" ht="15.75" customHeight="1">
      <c r="A12777" s="2"/>
      <c r="B12777" s="2"/>
      <c r="C12777" s="2"/>
      <c r="G12777" s="13"/>
      <c r="I12777" s="13"/>
      <c r="J12777" s="13"/>
      <c r="K12777" s="13"/>
      <c r="M12777" s="13"/>
      <c r="N12777" s="13"/>
    </row>
    <row r="12778" spans="1:14" ht="15.75" customHeight="1">
      <c r="A12778" s="2"/>
      <c r="B12778" s="2"/>
      <c r="C12778" s="2"/>
      <c r="G12778" s="13"/>
      <c r="I12778" s="13"/>
      <c r="J12778" s="13"/>
      <c r="K12778" s="13"/>
      <c r="M12778" s="13"/>
      <c r="N12778" s="13"/>
    </row>
    <row r="12779" spans="1:14" ht="15.75" customHeight="1">
      <c r="A12779" s="2"/>
      <c r="B12779" s="2"/>
      <c r="C12779" s="2"/>
      <c r="G12779" s="13"/>
      <c r="I12779" s="13"/>
      <c r="J12779" s="13"/>
      <c r="K12779" s="13"/>
      <c r="M12779" s="13"/>
      <c r="N12779" s="13"/>
    </row>
    <row r="12780" spans="1:14" ht="15.75" customHeight="1">
      <c r="A12780" s="2"/>
      <c r="B12780" s="2"/>
      <c r="C12780" s="2"/>
      <c r="G12780" s="13"/>
      <c r="I12780" s="13"/>
      <c r="J12780" s="13"/>
      <c r="K12780" s="13"/>
      <c r="M12780" s="13"/>
      <c r="N12780" s="13"/>
    </row>
    <row r="12781" spans="1:14" ht="15.75" customHeight="1">
      <c r="A12781" s="2"/>
      <c r="B12781" s="2"/>
      <c r="C12781" s="2"/>
      <c r="G12781" s="13"/>
      <c r="I12781" s="13"/>
      <c r="J12781" s="13"/>
      <c r="K12781" s="13"/>
      <c r="M12781" s="13"/>
      <c r="N12781" s="13"/>
    </row>
    <row r="12782" spans="1:14" ht="15.75" customHeight="1">
      <c r="A12782" s="2"/>
      <c r="B12782" s="2"/>
      <c r="C12782" s="2"/>
      <c r="G12782" s="13"/>
      <c r="I12782" s="13"/>
      <c r="J12782" s="13"/>
      <c r="K12782" s="13"/>
      <c r="M12782" s="13"/>
      <c r="N12782" s="13"/>
    </row>
    <row r="12783" spans="1:14" ht="15.75" customHeight="1">
      <c r="A12783" s="2"/>
      <c r="B12783" s="2"/>
      <c r="C12783" s="2"/>
      <c r="G12783" s="13"/>
      <c r="I12783" s="13"/>
      <c r="J12783" s="13"/>
      <c r="K12783" s="13"/>
      <c r="M12783" s="13"/>
      <c r="N12783" s="13"/>
    </row>
    <row r="12784" spans="1:14" ht="15.75" customHeight="1">
      <c r="A12784" s="2"/>
      <c r="B12784" s="2"/>
      <c r="C12784" s="2"/>
      <c r="G12784" s="13"/>
      <c r="I12784" s="13"/>
      <c r="J12784" s="13"/>
      <c r="K12784" s="13"/>
      <c r="M12784" s="13"/>
      <c r="N12784" s="13"/>
    </row>
    <row r="12785" spans="1:14" ht="15.75" customHeight="1">
      <c r="A12785" s="2"/>
      <c r="B12785" s="2"/>
      <c r="C12785" s="2"/>
      <c r="G12785" s="13"/>
      <c r="I12785" s="13"/>
      <c r="J12785" s="13"/>
      <c r="K12785" s="13"/>
      <c r="M12785" s="13"/>
      <c r="N12785" s="13"/>
    </row>
    <row r="12786" spans="1:14" ht="15.75" customHeight="1">
      <c r="A12786" s="2"/>
      <c r="B12786" s="2"/>
      <c r="C12786" s="2"/>
      <c r="G12786" s="13"/>
      <c r="I12786" s="13"/>
      <c r="J12786" s="13"/>
      <c r="K12786" s="13"/>
      <c r="M12786" s="13"/>
      <c r="N12786" s="13"/>
    </row>
    <row r="12787" spans="1:14" ht="15.75" customHeight="1">
      <c r="A12787" s="2"/>
      <c r="B12787" s="2"/>
      <c r="C12787" s="2"/>
      <c r="G12787" s="13"/>
      <c r="I12787" s="13"/>
      <c r="J12787" s="13"/>
      <c r="K12787" s="13"/>
      <c r="M12787" s="13"/>
      <c r="N12787" s="13"/>
    </row>
    <row r="12788" spans="1:14" ht="15.75" customHeight="1">
      <c r="A12788" s="2"/>
      <c r="B12788" s="2"/>
      <c r="C12788" s="2"/>
      <c r="G12788" s="13"/>
      <c r="I12788" s="13"/>
      <c r="J12788" s="13"/>
      <c r="K12788" s="13"/>
      <c r="M12788" s="13"/>
      <c r="N12788" s="13"/>
    </row>
    <row r="12789" spans="1:14" ht="15.75" customHeight="1">
      <c r="A12789" s="2"/>
      <c r="B12789" s="2"/>
      <c r="C12789" s="2"/>
      <c r="G12789" s="13"/>
      <c r="I12789" s="13"/>
      <c r="J12789" s="13"/>
      <c r="K12789" s="13"/>
      <c r="M12789" s="13"/>
      <c r="N12789" s="13"/>
    </row>
    <row r="12790" spans="1:14" ht="15.75" customHeight="1">
      <c r="A12790" s="2"/>
      <c r="B12790" s="2"/>
      <c r="C12790" s="2"/>
      <c r="G12790" s="13"/>
      <c r="I12790" s="13"/>
      <c r="J12790" s="13"/>
      <c r="K12790" s="13"/>
      <c r="M12790" s="13"/>
      <c r="N12790" s="13"/>
    </row>
    <row r="12791" spans="1:14" ht="15.75" customHeight="1">
      <c r="A12791" s="2"/>
      <c r="B12791" s="2"/>
      <c r="C12791" s="2"/>
      <c r="G12791" s="13"/>
      <c r="I12791" s="13"/>
      <c r="J12791" s="13"/>
      <c r="K12791" s="13"/>
      <c r="M12791" s="13"/>
      <c r="N12791" s="13"/>
    </row>
    <row r="12792" spans="1:14" ht="15.75" customHeight="1">
      <c r="A12792" s="2"/>
      <c r="B12792" s="2"/>
      <c r="C12792" s="2"/>
      <c r="G12792" s="13"/>
      <c r="I12792" s="13"/>
      <c r="J12792" s="13"/>
      <c r="K12792" s="13"/>
      <c r="M12792" s="13"/>
      <c r="N12792" s="13"/>
    </row>
    <row r="12793" spans="1:14" ht="15.75" customHeight="1">
      <c r="A12793" s="2"/>
      <c r="B12793" s="2"/>
      <c r="C12793" s="2"/>
      <c r="G12793" s="13"/>
      <c r="I12793" s="13"/>
      <c r="J12793" s="13"/>
      <c r="K12793" s="13"/>
      <c r="M12793" s="13"/>
      <c r="N12793" s="13"/>
    </row>
    <row r="12794" spans="1:14" ht="15.75" customHeight="1">
      <c r="A12794" s="2"/>
      <c r="B12794" s="2"/>
      <c r="C12794" s="2"/>
      <c r="G12794" s="13"/>
      <c r="I12794" s="13"/>
      <c r="J12794" s="13"/>
      <c r="K12794" s="13"/>
      <c r="M12794" s="13"/>
      <c r="N12794" s="13"/>
    </row>
    <row r="12795" spans="1:14" ht="15.75" customHeight="1">
      <c r="A12795" s="2"/>
      <c r="B12795" s="2"/>
      <c r="C12795" s="2"/>
      <c r="G12795" s="13"/>
      <c r="I12795" s="13"/>
      <c r="J12795" s="13"/>
      <c r="K12795" s="13"/>
      <c r="M12795" s="13"/>
      <c r="N12795" s="13"/>
    </row>
    <row r="12796" spans="1:14" ht="15.75" customHeight="1">
      <c r="A12796" s="2"/>
      <c r="B12796" s="2"/>
      <c r="C12796" s="2"/>
      <c r="G12796" s="13"/>
      <c r="I12796" s="13"/>
      <c r="J12796" s="13"/>
      <c r="K12796" s="13"/>
      <c r="M12796" s="13"/>
      <c r="N12796" s="13"/>
    </row>
    <row r="12797" spans="1:14" ht="15.75" customHeight="1">
      <c r="A12797" s="2"/>
      <c r="B12797" s="2"/>
      <c r="C12797" s="2"/>
      <c r="G12797" s="13"/>
      <c r="I12797" s="13"/>
      <c r="J12797" s="13"/>
      <c r="K12797" s="13"/>
      <c r="M12797" s="13"/>
      <c r="N12797" s="13"/>
    </row>
    <row r="12798" spans="1:14" ht="15.75" customHeight="1">
      <c r="A12798" s="2"/>
      <c r="B12798" s="2"/>
      <c r="C12798" s="2"/>
      <c r="G12798" s="13"/>
      <c r="I12798" s="13"/>
      <c r="J12798" s="13"/>
      <c r="K12798" s="13"/>
      <c r="M12798" s="13"/>
      <c r="N12798" s="13"/>
    </row>
    <row r="12799" spans="1:14" ht="15.75" customHeight="1">
      <c r="A12799" s="2"/>
      <c r="B12799" s="2"/>
      <c r="C12799" s="2"/>
      <c r="G12799" s="13"/>
      <c r="I12799" s="13"/>
      <c r="J12799" s="13"/>
      <c r="K12799" s="13"/>
      <c r="M12799" s="13"/>
      <c r="N12799" s="13"/>
    </row>
    <row r="12800" spans="1:14" ht="15.75" customHeight="1">
      <c r="A12800" s="2"/>
      <c r="B12800" s="2"/>
      <c r="C12800" s="2"/>
      <c r="G12800" s="13"/>
      <c r="I12800" s="13"/>
      <c r="J12800" s="13"/>
      <c r="K12800" s="13"/>
      <c r="M12800" s="13"/>
      <c r="N12800" s="13"/>
    </row>
    <row r="12801" spans="1:14" ht="15.75" customHeight="1">
      <c r="A12801" s="2"/>
      <c r="B12801" s="2"/>
      <c r="C12801" s="2"/>
      <c r="G12801" s="13"/>
      <c r="I12801" s="13"/>
      <c r="J12801" s="13"/>
      <c r="K12801" s="13"/>
      <c r="M12801" s="13"/>
      <c r="N12801" s="13"/>
    </row>
    <row r="12802" spans="1:14" ht="15.75" customHeight="1">
      <c r="A12802" s="2"/>
      <c r="B12802" s="2"/>
      <c r="C12802" s="2"/>
      <c r="G12802" s="13"/>
      <c r="I12802" s="13"/>
      <c r="J12802" s="13"/>
      <c r="K12802" s="13"/>
      <c r="M12802" s="13"/>
      <c r="N12802" s="13"/>
    </row>
    <row r="12803" spans="1:14" ht="15.75" customHeight="1">
      <c r="A12803" s="2"/>
      <c r="B12803" s="2"/>
      <c r="C12803" s="2"/>
      <c r="G12803" s="13"/>
      <c r="I12803" s="13"/>
      <c r="J12803" s="13"/>
      <c r="K12803" s="13"/>
      <c r="M12803" s="13"/>
      <c r="N12803" s="13"/>
    </row>
    <row r="12804" spans="1:14" ht="15.75" customHeight="1">
      <c r="A12804" s="2"/>
      <c r="B12804" s="2"/>
      <c r="C12804" s="2"/>
      <c r="G12804" s="13"/>
      <c r="I12804" s="13"/>
      <c r="J12804" s="13"/>
      <c r="K12804" s="13"/>
      <c r="M12804" s="13"/>
      <c r="N12804" s="13"/>
    </row>
    <row r="12805" spans="1:14" ht="15.75" customHeight="1">
      <c r="A12805" s="2"/>
      <c r="B12805" s="2"/>
      <c r="C12805" s="2"/>
      <c r="G12805" s="13"/>
      <c r="I12805" s="13"/>
      <c r="J12805" s="13"/>
      <c r="K12805" s="13"/>
      <c r="M12805" s="13"/>
      <c r="N12805" s="13"/>
    </row>
    <row r="12806" spans="1:14" ht="15.75" customHeight="1">
      <c r="A12806" s="2"/>
      <c r="B12806" s="2"/>
      <c r="C12806" s="2"/>
      <c r="G12806" s="13"/>
      <c r="I12806" s="13"/>
      <c r="J12806" s="13"/>
      <c r="K12806" s="13"/>
      <c r="M12806" s="13"/>
      <c r="N12806" s="13"/>
    </row>
    <row r="12807" spans="1:14" ht="15.75" customHeight="1">
      <c r="A12807" s="2"/>
      <c r="B12807" s="2"/>
      <c r="C12807" s="2"/>
      <c r="G12807" s="13"/>
      <c r="I12807" s="13"/>
      <c r="J12807" s="13"/>
      <c r="K12807" s="13"/>
      <c r="M12807" s="13"/>
      <c r="N12807" s="13"/>
    </row>
    <row r="12808" spans="1:14" ht="15.75" customHeight="1">
      <c r="A12808" s="2"/>
      <c r="B12808" s="2"/>
      <c r="C12808" s="2"/>
      <c r="G12808" s="13"/>
      <c r="I12808" s="13"/>
      <c r="J12808" s="13"/>
      <c r="K12808" s="13"/>
      <c r="M12808" s="13"/>
      <c r="N12808" s="13"/>
    </row>
    <row r="12809" spans="1:14" ht="15.75" customHeight="1">
      <c r="A12809" s="2"/>
      <c r="B12809" s="2"/>
      <c r="C12809" s="2"/>
      <c r="G12809" s="13"/>
      <c r="I12809" s="13"/>
      <c r="J12809" s="13"/>
      <c r="K12809" s="13"/>
      <c r="M12809" s="13"/>
      <c r="N12809" s="13"/>
    </row>
    <row r="12810" spans="1:14" ht="15.75" customHeight="1">
      <c r="A12810" s="2"/>
      <c r="B12810" s="2"/>
      <c r="C12810" s="2"/>
      <c r="G12810" s="13"/>
      <c r="I12810" s="13"/>
      <c r="J12810" s="13"/>
      <c r="K12810" s="13"/>
      <c r="M12810" s="13"/>
      <c r="N12810" s="13"/>
    </row>
    <row r="12811" spans="1:14" ht="15.75" customHeight="1">
      <c r="A12811" s="2"/>
      <c r="B12811" s="2"/>
      <c r="C12811" s="2"/>
      <c r="G12811" s="13"/>
      <c r="I12811" s="13"/>
      <c r="J12811" s="13"/>
      <c r="K12811" s="13"/>
      <c r="M12811" s="13"/>
      <c r="N12811" s="13"/>
    </row>
    <row r="12812" spans="1:14" ht="15.75" customHeight="1">
      <c r="A12812" s="2"/>
      <c r="B12812" s="2"/>
      <c r="C12812" s="2"/>
      <c r="G12812" s="13"/>
      <c r="I12812" s="13"/>
      <c r="J12812" s="13"/>
      <c r="K12812" s="13"/>
      <c r="M12812" s="13"/>
      <c r="N12812" s="13"/>
    </row>
    <row r="12813" spans="1:14" ht="15.75" customHeight="1">
      <c r="A12813" s="2"/>
      <c r="B12813" s="2"/>
      <c r="C12813" s="2"/>
      <c r="G12813" s="13"/>
      <c r="I12813" s="13"/>
      <c r="J12813" s="13"/>
      <c r="K12813" s="13"/>
      <c r="M12813" s="13"/>
      <c r="N12813" s="13"/>
    </row>
    <row r="12814" spans="1:14" ht="15.75" customHeight="1">
      <c r="A12814" s="2"/>
      <c r="B12814" s="2"/>
      <c r="C12814" s="2"/>
      <c r="G12814" s="13"/>
      <c r="I12814" s="13"/>
      <c r="J12814" s="13"/>
      <c r="K12814" s="13"/>
      <c r="M12814" s="13"/>
      <c r="N12814" s="13"/>
    </row>
    <row r="12815" spans="1:14" ht="15.75" customHeight="1">
      <c r="A12815" s="2"/>
      <c r="B12815" s="2"/>
      <c r="C12815" s="2"/>
      <c r="G12815" s="13"/>
      <c r="I12815" s="13"/>
      <c r="J12815" s="13"/>
      <c r="K12815" s="13"/>
      <c r="M12815" s="13"/>
      <c r="N12815" s="13"/>
    </row>
    <row r="12816" spans="1:14" ht="15.75" customHeight="1">
      <c r="A12816" s="2"/>
      <c r="B12816" s="2"/>
      <c r="C12816" s="2"/>
      <c r="G12816" s="13"/>
      <c r="I12816" s="13"/>
      <c r="J12816" s="13"/>
      <c r="K12816" s="13"/>
      <c r="M12816" s="13"/>
      <c r="N12816" s="13"/>
    </row>
    <row r="12817" spans="1:14" ht="15.75" customHeight="1">
      <c r="A12817" s="2"/>
      <c r="B12817" s="2"/>
      <c r="C12817" s="2"/>
      <c r="G12817" s="13"/>
      <c r="I12817" s="13"/>
      <c r="J12817" s="13"/>
      <c r="K12817" s="13"/>
      <c r="M12817" s="13"/>
      <c r="N12817" s="13"/>
    </row>
    <row r="12818" spans="1:14" ht="15.75" customHeight="1">
      <c r="A12818" s="2"/>
      <c r="B12818" s="2"/>
      <c r="C12818" s="2"/>
      <c r="G12818" s="13"/>
      <c r="I12818" s="13"/>
      <c r="J12818" s="13"/>
      <c r="K12818" s="13"/>
      <c r="M12818" s="13"/>
      <c r="N12818" s="13"/>
    </row>
    <row r="12819" spans="1:14" ht="15.75" customHeight="1">
      <c r="A12819" s="2"/>
      <c r="B12819" s="2"/>
      <c r="C12819" s="2"/>
      <c r="G12819" s="13"/>
      <c r="I12819" s="13"/>
      <c r="J12819" s="13"/>
      <c r="K12819" s="13"/>
      <c r="M12819" s="13"/>
      <c r="N12819" s="13"/>
    </row>
    <row r="12820" spans="1:14" ht="15.75" customHeight="1">
      <c r="A12820" s="2"/>
      <c r="B12820" s="2"/>
      <c r="C12820" s="2"/>
      <c r="G12820" s="13"/>
      <c r="I12820" s="13"/>
      <c r="J12820" s="13"/>
      <c r="K12820" s="13"/>
      <c r="M12820" s="13"/>
      <c r="N12820" s="13"/>
    </row>
    <row r="12821" spans="1:14" ht="15.75" customHeight="1">
      <c r="A12821" s="2"/>
      <c r="B12821" s="2"/>
      <c r="C12821" s="2"/>
      <c r="G12821" s="13"/>
      <c r="I12821" s="13"/>
      <c r="J12821" s="13"/>
      <c r="K12821" s="13"/>
      <c r="M12821" s="13"/>
      <c r="N12821" s="13"/>
    </row>
    <row r="12822" spans="1:14" ht="15.75" customHeight="1">
      <c r="A12822" s="2"/>
      <c r="B12822" s="2"/>
      <c r="C12822" s="2"/>
      <c r="G12822" s="13"/>
      <c r="I12822" s="13"/>
      <c r="J12822" s="13"/>
      <c r="K12822" s="13"/>
      <c r="M12822" s="13"/>
      <c r="N12822" s="13"/>
    </row>
    <row r="12823" spans="1:14" ht="15.75" customHeight="1">
      <c r="A12823" s="2"/>
      <c r="B12823" s="2"/>
      <c r="C12823" s="2"/>
      <c r="G12823" s="13"/>
      <c r="I12823" s="13"/>
      <c r="J12823" s="13"/>
      <c r="K12823" s="13"/>
      <c r="M12823" s="13"/>
      <c r="N12823" s="13"/>
    </row>
    <row r="12824" spans="1:14" ht="15.75" customHeight="1">
      <c r="A12824" s="2"/>
      <c r="B12824" s="2"/>
      <c r="C12824" s="2"/>
      <c r="G12824" s="13"/>
      <c r="I12824" s="13"/>
      <c r="J12824" s="13"/>
      <c r="K12824" s="13"/>
      <c r="M12824" s="13"/>
      <c r="N12824" s="13"/>
    </row>
    <row r="12825" spans="1:14" ht="15.75" customHeight="1">
      <c r="A12825" s="2"/>
      <c r="B12825" s="2"/>
      <c r="C12825" s="2"/>
      <c r="G12825" s="13"/>
      <c r="I12825" s="13"/>
      <c r="J12825" s="13"/>
      <c r="K12825" s="13"/>
      <c r="M12825" s="13"/>
      <c r="N12825" s="13"/>
    </row>
    <row r="12826" spans="1:14" ht="15.75" customHeight="1">
      <c r="A12826" s="2"/>
      <c r="B12826" s="2"/>
      <c r="C12826" s="2"/>
      <c r="G12826" s="13"/>
      <c r="I12826" s="13"/>
      <c r="J12826" s="13"/>
      <c r="K12826" s="13"/>
      <c r="M12826" s="13"/>
      <c r="N12826" s="13"/>
    </row>
    <row r="12827" spans="1:14" ht="15.75" customHeight="1">
      <c r="A12827" s="2"/>
      <c r="B12827" s="2"/>
      <c r="C12827" s="2"/>
      <c r="G12827" s="13"/>
      <c r="I12827" s="13"/>
      <c r="J12827" s="13"/>
      <c r="K12827" s="13"/>
      <c r="M12827" s="13"/>
      <c r="N12827" s="13"/>
    </row>
    <row r="12828" spans="1:14" ht="15.75" customHeight="1">
      <c r="A12828" s="2"/>
      <c r="B12828" s="2"/>
      <c r="C12828" s="2"/>
      <c r="G12828" s="13"/>
      <c r="I12828" s="13"/>
      <c r="J12828" s="13"/>
      <c r="K12828" s="13"/>
      <c r="M12828" s="13"/>
      <c r="N12828" s="13"/>
    </row>
    <row r="12829" spans="1:14" ht="15.75" customHeight="1">
      <c r="A12829" s="2"/>
      <c r="B12829" s="2"/>
      <c r="C12829" s="2"/>
      <c r="G12829" s="13"/>
      <c r="I12829" s="13"/>
      <c r="J12829" s="13"/>
      <c r="K12829" s="13"/>
      <c r="M12829" s="13"/>
      <c r="N12829" s="13"/>
    </row>
    <row r="12830" spans="1:14" ht="15.75" customHeight="1">
      <c r="A12830" s="2"/>
      <c r="B12830" s="2"/>
      <c r="C12830" s="2"/>
      <c r="G12830" s="13"/>
      <c r="I12830" s="13"/>
      <c r="J12830" s="13"/>
      <c r="K12830" s="13"/>
      <c r="M12830" s="13"/>
      <c r="N12830" s="13"/>
    </row>
    <row r="12831" spans="1:14" ht="15.75" customHeight="1">
      <c r="A12831" s="2"/>
      <c r="B12831" s="2"/>
      <c r="C12831" s="2"/>
      <c r="G12831" s="13"/>
      <c r="I12831" s="13"/>
      <c r="J12831" s="13"/>
      <c r="K12831" s="13"/>
      <c r="M12831" s="13"/>
      <c r="N12831" s="13"/>
    </row>
    <row r="12832" spans="1:14" ht="15.75" customHeight="1">
      <c r="A12832" s="2"/>
      <c r="B12832" s="2"/>
      <c r="C12832" s="2"/>
      <c r="G12832" s="13"/>
      <c r="I12832" s="13"/>
      <c r="J12832" s="13"/>
      <c r="K12832" s="13"/>
      <c r="M12832" s="13"/>
      <c r="N12832" s="13"/>
    </row>
    <row r="12833" spans="1:14" ht="15.75" customHeight="1">
      <c r="A12833" s="2"/>
      <c r="B12833" s="2"/>
      <c r="C12833" s="2"/>
      <c r="G12833" s="13"/>
      <c r="I12833" s="13"/>
      <c r="J12833" s="13"/>
      <c r="K12833" s="13"/>
      <c r="M12833" s="13"/>
      <c r="N12833" s="13"/>
    </row>
    <row r="12834" spans="1:14" ht="15.75" customHeight="1">
      <c r="A12834" s="2"/>
      <c r="B12834" s="2"/>
      <c r="C12834" s="2"/>
      <c r="G12834" s="13"/>
      <c r="I12834" s="13"/>
      <c r="J12834" s="13"/>
      <c r="K12834" s="13"/>
      <c r="M12834" s="13"/>
      <c r="N12834" s="13"/>
    </row>
    <row r="12835" spans="1:14" ht="15.75" customHeight="1">
      <c r="A12835" s="2"/>
      <c r="B12835" s="2"/>
      <c r="C12835" s="2"/>
      <c r="G12835" s="13"/>
      <c r="I12835" s="13"/>
      <c r="J12835" s="13"/>
      <c r="K12835" s="13"/>
      <c r="M12835" s="13"/>
      <c r="N12835" s="13"/>
    </row>
    <row r="12836" spans="1:14" ht="15.75" customHeight="1">
      <c r="A12836" s="2"/>
      <c r="B12836" s="2"/>
      <c r="C12836" s="2"/>
      <c r="G12836" s="13"/>
      <c r="I12836" s="13"/>
      <c r="J12836" s="13"/>
      <c r="K12836" s="13"/>
      <c r="M12836" s="13"/>
      <c r="N12836" s="13"/>
    </row>
    <row r="12837" spans="1:14" ht="15.75" customHeight="1">
      <c r="A12837" s="2"/>
      <c r="B12837" s="2"/>
      <c r="C12837" s="2"/>
      <c r="G12837" s="13"/>
      <c r="I12837" s="13"/>
      <c r="J12837" s="13"/>
      <c r="K12837" s="13"/>
      <c r="M12837" s="13"/>
      <c r="N12837" s="13"/>
    </row>
    <row r="12838" spans="1:14" ht="15.75" customHeight="1">
      <c r="A12838" s="2"/>
      <c r="B12838" s="2"/>
      <c r="C12838" s="2"/>
      <c r="G12838" s="13"/>
      <c r="I12838" s="13"/>
      <c r="J12838" s="13"/>
      <c r="K12838" s="13"/>
      <c r="M12838" s="13"/>
      <c r="N12838" s="13"/>
    </row>
    <row r="12839" spans="1:14" ht="15.75" customHeight="1">
      <c r="A12839" s="2"/>
      <c r="B12839" s="2"/>
      <c r="C12839" s="2"/>
      <c r="G12839" s="13"/>
      <c r="I12839" s="13"/>
      <c r="J12839" s="13"/>
      <c r="K12839" s="13"/>
      <c r="M12839" s="13"/>
      <c r="N12839" s="13"/>
    </row>
    <row r="12840" spans="1:14" ht="15.75" customHeight="1">
      <c r="A12840" s="2"/>
      <c r="B12840" s="2"/>
      <c r="C12840" s="2"/>
      <c r="G12840" s="13"/>
      <c r="I12840" s="13"/>
      <c r="J12840" s="13"/>
      <c r="K12840" s="13"/>
      <c r="M12840" s="13"/>
      <c r="N12840" s="13"/>
    </row>
    <row r="12841" spans="1:14" ht="15.75" customHeight="1">
      <c r="A12841" s="2"/>
      <c r="B12841" s="2"/>
      <c r="C12841" s="2"/>
      <c r="G12841" s="13"/>
      <c r="I12841" s="13"/>
      <c r="J12841" s="13"/>
      <c r="K12841" s="13"/>
      <c r="M12841" s="13"/>
      <c r="N12841" s="13"/>
    </row>
    <row r="12842" spans="1:14" ht="15.75" customHeight="1">
      <c r="A12842" s="2"/>
      <c r="B12842" s="2"/>
      <c r="C12842" s="2"/>
      <c r="G12842" s="13"/>
      <c r="I12842" s="13"/>
      <c r="J12842" s="13"/>
      <c r="K12842" s="13"/>
      <c r="M12842" s="13"/>
      <c r="N12842" s="13"/>
    </row>
    <row r="12843" spans="1:14" ht="15.75" customHeight="1">
      <c r="A12843" s="2"/>
      <c r="B12843" s="2"/>
      <c r="C12843" s="2"/>
      <c r="G12843" s="13"/>
      <c r="I12843" s="13"/>
      <c r="J12843" s="13"/>
      <c r="K12843" s="13"/>
      <c r="M12843" s="13"/>
      <c r="N12843" s="13"/>
    </row>
    <row r="12844" spans="1:14" ht="15.75" customHeight="1">
      <c r="A12844" s="2"/>
      <c r="B12844" s="2"/>
      <c r="C12844" s="2"/>
      <c r="G12844" s="13"/>
      <c r="I12844" s="13"/>
      <c r="J12844" s="13"/>
      <c r="K12844" s="13"/>
      <c r="M12844" s="13"/>
      <c r="N12844" s="13"/>
    </row>
    <row r="12845" spans="1:14" ht="15.75" customHeight="1">
      <c r="A12845" s="2"/>
      <c r="B12845" s="2"/>
      <c r="C12845" s="2"/>
      <c r="G12845" s="13"/>
      <c r="I12845" s="13"/>
      <c r="J12845" s="13"/>
      <c r="K12845" s="13"/>
      <c r="M12845" s="13"/>
      <c r="N12845" s="13"/>
    </row>
    <row r="12846" spans="1:14" ht="15.75" customHeight="1">
      <c r="A12846" s="2"/>
      <c r="B12846" s="2"/>
      <c r="C12846" s="2"/>
      <c r="G12846" s="13"/>
      <c r="I12846" s="13"/>
      <c r="J12846" s="13"/>
      <c r="K12846" s="13"/>
      <c r="M12846" s="13"/>
      <c r="N12846" s="13"/>
    </row>
    <row r="12847" spans="1:14" ht="15.75" customHeight="1">
      <c r="A12847" s="2"/>
      <c r="B12847" s="2"/>
      <c r="C12847" s="2"/>
      <c r="G12847" s="13"/>
      <c r="I12847" s="13"/>
      <c r="J12847" s="13"/>
      <c r="K12847" s="13"/>
      <c r="M12847" s="13"/>
      <c r="N12847" s="13"/>
    </row>
    <row r="12848" spans="1:14" ht="15.75" customHeight="1">
      <c r="A12848" s="2"/>
      <c r="B12848" s="2"/>
      <c r="C12848" s="2"/>
      <c r="G12848" s="13"/>
      <c r="I12848" s="13"/>
      <c r="J12848" s="13"/>
      <c r="K12848" s="13"/>
      <c r="M12848" s="13"/>
      <c r="N12848" s="13"/>
    </row>
    <row r="12849" spans="1:14" ht="15.75" customHeight="1">
      <c r="A12849" s="2"/>
      <c r="B12849" s="2"/>
      <c r="C12849" s="2"/>
      <c r="G12849" s="13"/>
      <c r="I12849" s="13"/>
      <c r="J12849" s="13"/>
      <c r="K12849" s="13"/>
      <c r="M12849" s="13"/>
      <c r="N12849" s="13"/>
    </row>
    <row r="12850" spans="1:14" ht="15.75" customHeight="1">
      <c r="A12850" s="2"/>
      <c r="B12850" s="2"/>
      <c r="C12850" s="2"/>
      <c r="G12850" s="13"/>
      <c r="I12850" s="13"/>
      <c r="J12850" s="13"/>
      <c r="K12850" s="13"/>
      <c r="M12850" s="13"/>
      <c r="N12850" s="13"/>
    </row>
    <row r="12851" spans="1:14" ht="15.75" customHeight="1">
      <c r="A12851" s="2"/>
      <c r="B12851" s="2"/>
      <c r="C12851" s="2"/>
      <c r="G12851" s="13"/>
      <c r="I12851" s="13"/>
      <c r="J12851" s="13"/>
      <c r="K12851" s="13"/>
      <c r="M12851" s="13"/>
      <c r="N12851" s="13"/>
    </row>
    <row r="12852" spans="1:14" ht="15.75" customHeight="1">
      <c r="A12852" s="2"/>
      <c r="B12852" s="2"/>
      <c r="C12852" s="2"/>
      <c r="G12852" s="13"/>
      <c r="I12852" s="13"/>
      <c r="J12852" s="13"/>
      <c r="K12852" s="13"/>
      <c r="M12852" s="13"/>
      <c r="N12852" s="13"/>
    </row>
    <row r="12853" spans="1:14" ht="15.75" customHeight="1">
      <c r="A12853" s="2"/>
      <c r="B12853" s="2"/>
      <c r="C12853" s="2"/>
      <c r="G12853" s="13"/>
      <c r="I12853" s="13"/>
      <c r="J12853" s="13"/>
      <c r="K12853" s="13"/>
      <c r="M12853" s="13"/>
      <c r="N12853" s="13"/>
    </row>
    <row r="12854" spans="1:14" ht="15.75" customHeight="1">
      <c r="A12854" s="2"/>
      <c r="B12854" s="2"/>
      <c r="C12854" s="2"/>
      <c r="G12854" s="13"/>
      <c r="I12854" s="13"/>
      <c r="J12854" s="13"/>
      <c r="K12854" s="13"/>
      <c r="M12854" s="13"/>
      <c r="N12854" s="13"/>
    </row>
    <row r="12855" spans="1:14" ht="15.75" customHeight="1">
      <c r="A12855" s="2"/>
      <c r="B12855" s="2"/>
      <c r="C12855" s="2"/>
      <c r="G12855" s="13"/>
      <c r="I12855" s="13"/>
      <c r="J12855" s="13"/>
      <c r="K12855" s="13"/>
      <c r="M12855" s="13"/>
      <c r="N12855" s="13"/>
    </row>
    <row r="12856" spans="1:14" ht="15.75" customHeight="1">
      <c r="A12856" s="2"/>
      <c r="B12856" s="2"/>
      <c r="C12856" s="2"/>
      <c r="G12856" s="13"/>
      <c r="I12856" s="13"/>
      <c r="J12856" s="13"/>
      <c r="K12856" s="13"/>
      <c r="M12856" s="13"/>
      <c r="N12856" s="13"/>
    </row>
    <row r="12857" spans="1:14" ht="15.75" customHeight="1">
      <c r="A12857" s="2"/>
      <c r="B12857" s="2"/>
      <c r="C12857" s="2"/>
      <c r="G12857" s="13"/>
      <c r="I12857" s="13"/>
      <c r="J12857" s="13"/>
      <c r="K12857" s="13"/>
      <c r="M12857" s="13"/>
      <c r="N12857" s="13"/>
    </row>
    <row r="12858" spans="1:14" ht="15.75" customHeight="1">
      <c r="A12858" s="2"/>
      <c r="B12858" s="2"/>
      <c r="C12858" s="2"/>
      <c r="G12858" s="13"/>
      <c r="I12858" s="13"/>
      <c r="J12858" s="13"/>
      <c r="K12858" s="13"/>
      <c r="M12858" s="13"/>
      <c r="N12858" s="13"/>
    </row>
    <row r="12859" spans="1:14" ht="15.75" customHeight="1">
      <c r="A12859" s="2"/>
      <c r="B12859" s="2"/>
      <c r="C12859" s="2"/>
      <c r="G12859" s="13"/>
      <c r="I12859" s="13"/>
      <c r="J12859" s="13"/>
      <c r="K12859" s="13"/>
      <c r="M12859" s="13"/>
      <c r="N12859" s="13"/>
    </row>
    <row r="12860" spans="1:14" ht="15.75" customHeight="1">
      <c r="A12860" s="2"/>
      <c r="B12860" s="2"/>
      <c r="C12860" s="2"/>
      <c r="G12860" s="13"/>
      <c r="I12860" s="13"/>
      <c r="J12860" s="13"/>
      <c r="K12860" s="13"/>
      <c r="M12860" s="13"/>
      <c r="N12860" s="13"/>
    </row>
    <row r="12861" spans="1:14" ht="15.75" customHeight="1">
      <c r="A12861" s="2"/>
      <c r="B12861" s="2"/>
      <c r="C12861" s="2"/>
      <c r="G12861" s="13"/>
      <c r="I12861" s="13"/>
      <c r="J12861" s="13"/>
      <c r="K12861" s="13"/>
      <c r="M12861" s="13"/>
      <c r="N12861" s="13"/>
    </row>
    <row r="12862" spans="1:14" ht="15.75" customHeight="1">
      <c r="A12862" s="2"/>
      <c r="B12862" s="2"/>
      <c r="C12862" s="2"/>
      <c r="G12862" s="13"/>
      <c r="I12862" s="13"/>
      <c r="J12862" s="13"/>
      <c r="K12862" s="13"/>
      <c r="M12862" s="13"/>
      <c r="N12862" s="13"/>
    </row>
    <row r="12863" spans="1:14" ht="15.75" customHeight="1">
      <c r="A12863" s="2"/>
      <c r="B12863" s="2"/>
      <c r="C12863" s="2"/>
      <c r="G12863" s="13"/>
      <c r="I12863" s="13"/>
      <c r="J12863" s="13"/>
      <c r="K12863" s="13"/>
      <c r="M12863" s="13"/>
      <c r="N12863" s="13"/>
    </row>
    <row r="12864" spans="1:14" ht="15.75" customHeight="1">
      <c r="A12864" s="2"/>
      <c r="B12864" s="2"/>
      <c r="C12864" s="2"/>
      <c r="G12864" s="13"/>
      <c r="I12864" s="13"/>
      <c r="J12864" s="13"/>
      <c r="K12864" s="13"/>
      <c r="M12864" s="13"/>
      <c r="N12864" s="13"/>
    </row>
    <row r="12865" spans="1:14" ht="15.75" customHeight="1">
      <c r="A12865" s="2"/>
      <c r="B12865" s="2"/>
      <c r="C12865" s="2"/>
      <c r="G12865" s="13"/>
      <c r="I12865" s="13"/>
      <c r="J12865" s="13"/>
      <c r="K12865" s="13"/>
      <c r="M12865" s="13"/>
      <c r="N12865" s="13"/>
    </row>
    <row r="12866" spans="1:14" ht="15.75" customHeight="1">
      <c r="A12866" s="2"/>
      <c r="B12866" s="2"/>
      <c r="C12866" s="2"/>
      <c r="G12866" s="13"/>
      <c r="I12866" s="13"/>
      <c r="J12866" s="13"/>
      <c r="K12866" s="13"/>
      <c r="M12866" s="13"/>
      <c r="N12866" s="13"/>
    </row>
    <row r="12867" spans="1:14" ht="15.75" customHeight="1">
      <c r="A12867" s="2"/>
      <c r="B12867" s="2"/>
      <c r="C12867" s="2"/>
      <c r="G12867" s="13"/>
      <c r="I12867" s="13"/>
      <c r="J12867" s="13"/>
      <c r="K12867" s="13"/>
      <c r="M12867" s="13"/>
      <c r="N12867" s="13"/>
    </row>
    <row r="12868" spans="1:14" ht="15.75" customHeight="1">
      <c r="A12868" s="2"/>
      <c r="B12868" s="2"/>
      <c r="C12868" s="2"/>
      <c r="G12868" s="13"/>
      <c r="I12868" s="13"/>
      <c r="J12868" s="13"/>
      <c r="K12868" s="13"/>
      <c r="M12868" s="13"/>
      <c r="N12868" s="13"/>
    </row>
    <row r="12869" spans="1:14" ht="15.75" customHeight="1">
      <c r="A12869" s="2"/>
      <c r="B12869" s="2"/>
      <c r="C12869" s="2"/>
      <c r="G12869" s="13"/>
      <c r="I12869" s="13"/>
      <c r="J12869" s="13"/>
      <c r="K12869" s="13"/>
      <c r="M12869" s="13"/>
      <c r="N12869" s="13"/>
    </row>
    <row r="12870" spans="1:14" ht="15.75" customHeight="1">
      <c r="A12870" s="2"/>
      <c r="B12870" s="2"/>
      <c r="C12870" s="2"/>
      <c r="G12870" s="13"/>
      <c r="I12870" s="13"/>
      <c r="J12870" s="13"/>
      <c r="K12870" s="13"/>
      <c r="M12870" s="13"/>
      <c r="N12870" s="13"/>
    </row>
    <row r="12871" spans="1:14" ht="15.75" customHeight="1">
      <c r="A12871" s="2"/>
      <c r="B12871" s="2"/>
      <c r="C12871" s="2"/>
      <c r="G12871" s="13"/>
      <c r="I12871" s="13"/>
      <c r="J12871" s="13"/>
      <c r="K12871" s="13"/>
      <c r="M12871" s="13"/>
      <c r="N12871" s="13"/>
    </row>
    <row r="12872" spans="1:14" ht="15.75" customHeight="1">
      <c r="A12872" s="2"/>
      <c r="B12872" s="2"/>
      <c r="C12872" s="2"/>
      <c r="G12872" s="13"/>
      <c r="I12872" s="13"/>
      <c r="J12872" s="13"/>
      <c r="K12872" s="13"/>
      <c r="M12872" s="13"/>
      <c r="N12872" s="13"/>
    </row>
    <row r="12873" spans="1:14" ht="15.75" customHeight="1">
      <c r="A12873" s="2"/>
      <c r="B12873" s="2"/>
      <c r="C12873" s="2"/>
      <c r="G12873" s="13"/>
      <c r="I12873" s="13"/>
      <c r="J12873" s="13"/>
      <c r="K12873" s="13"/>
      <c r="M12873" s="13"/>
      <c r="N12873" s="13"/>
    </row>
    <row r="12874" spans="1:14" ht="15.75" customHeight="1">
      <c r="A12874" s="2"/>
      <c r="B12874" s="2"/>
      <c r="C12874" s="2"/>
      <c r="G12874" s="13"/>
      <c r="I12874" s="13"/>
      <c r="J12874" s="13"/>
      <c r="K12874" s="13"/>
      <c r="M12874" s="13"/>
      <c r="N12874" s="13"/>
    </row>
    <row r="12875" spans="1:14" ht="15.75" customHeight="1">
      <c r="A12875" s="2"/>
      <c r="B12875" s="2"/>
      <c r="C12875" s="2"/>
      <c r="G12875" s="13"/>
      <c r="I12875" s="13"/>
      <c r="J12875" s="13"/>
      <c r="K12875" s="13"/>
      <c r="M12875" s="13"/>
      <c r="N12875" s="13"/>
    </row>
    <row r="12876" spans="1:14" ht="15.75" customHeight="1">
      <c r="A12876" s="2"/>
      <c r="B12876" s="2"/>
      <c r="C12876" s="2"/>
      <c r="G12876" s="13"/>
      <c r="I12876" s="13"/>
      <c r="J12876" s="13"/>
      <c r="K12876" s="13"/>
      <c r="M12876" s="13"/>
      <c r="N12876" s="13"/>
    </row>
    <row r="12877" spans="1:14" ht="15.75" customHeight="1">
      <c r="A12877" s="2"/>
      <c r="B12877" s="2"/>
      <c r="C12877" s="2"/>
      <c r="G12877" s="13"/>
      <c r="I12877" s="13"/>
      <c r="J12877" s="13"/>
      <c r="K12877" s="13"/>
      <c r="M12877" s="13"/>
      <c r="N12877" s="13"/>
    </row>
    <row r="12878" spans="1:14" ht="15.75" customHeight="1">
      <c r="A12878" s="2"/>
      <c r="B12878" s="2"/>
      <c r="C12878" s="2"/>
      <c r="G12878" s="13"/>
      <c r="I12878" s="13"/>
      <c r="J12878" s="13"/>
      <c r="K12878" s="13"/>
      <c r="M12878" s="13"/>
      <c r="N12878" s="13"/>
    </row>
    <row r="12879" spans="1:14" ht="15.75" customHeight="1">
      <c r="A12879" s="2"/>
      <c r="B12879" s="2"/>
      <c r="C12879" s="2"/>
      <c r="G12879" s="13"/>
      <c r="I12879" s="13"/>
      <c r="J12879" s="13"/>
      <c r="K12879" s="13"/>
      <c r="M12879" s="13"/>
      <c r="N12879" s="13"/>
    </row>
    <row r="12880" spans="1:14" ht="15.75" customHeight="1">
      <c r="A12880" s="2"/>
      <c r="B12880" s="2"/>
      <c r="C12880" s="2"/>
      <c r="G12880" s="13"/>
      <c r="I12880" s="13"/>
      <c r="J12880" s="13"/>
      <c r="K12880" s="13"/>
      <c r="M12880" s="13"/>
      <c r="N12880" s="13"/>
    </row>
    <row r="12881" spans="1:14" ht="15.75" customHeight="1">
      <c r="A12881" s="2"/>
      <c r="B12881" s="2"/>
      <c r="C12881" s="2"/>
      <c r="G12881" s="13"/>
      <c r="I12881" s="13"/>
      <c r="J12881" s="13"/>
      <c r="K12881" s="13"/>
      <c r="M12881" s="13"/>
      <c r="N12881" s="13"/>
    </row>
    <row r="12882" spans="1:14" ht="15.75" customHeight="1">
      <c r="A12882" s="2"/>
      <c r="B12882" s="2"/>
      <c r="C12882" s="2"/>
      <c r="G12882" s="13"/>
      <c r="I12882" s="13"/>
      <c r="J12882" s="13"/>
      <c r="K12882" s="13"/>
      <c r="M12882" s="13"/>
      <c r="N12882" s="13"/>
    </row>
    <row r="12883" spans="1:14" ht="15.75" customHeight="1">
      <c r="A12883" s="2"/>
      <c r="B12883" s="2"/>
      <c r="C12883" s="2"/>
      <c r="G12883" s="13"/>
      <c r="I12883" s="13"/>
      <c r="J12883" s="13"/>
      <c r="K12883" s="13"/>
      <c r="M12883" s="13"/>
      <c r="N12883" s="13"/>
    </row>
    <row r="12884" spans="1:14" ht="15.75" customHeight="1">
      <c r="A12884" s="2"/>
      <c r="B12884" s="2"/>
      <c r="C12884" s="2"/>
      <c r="G12884" s="13"/>
      <c r="I12884" s="13"/>
      <c r="J12884" s="13"/>
      <c r="K12884" s="13"/>
      <c r="M12884" s="13"/>
      <c r="N12884" s="13"/>
    </row>
    <row r="12885" spans="1:14" ht="15.75" customHeight="1">
      <c r="A12885" s="2"/>
      <c r="B12885" s="2"/>
      <c r="C12885" s="2"/>
      <c r="G12885" s="13"/>
      <c r="I12885" s="13"/>
      <c r="J12885" s="13"/>
      <c r="K12885" s="13"/>
      <c r="M12885" s="13"/>
      <c r="N12885" s="13"/>
    </row>
    <row r="12886" spans="1:14" ht="15.75" customHeight="1">
      <c r="A12886" s="2"/>
      <c r="B12886" s="2"/>
      <c r="C12886" s="2"/>
      <c r="G12886" s="13"/>
      <c r="I12886" s="13"/>
      <c r="J12886" s="13"/>
      <c r="K12886" s="13"/>
      <c r="M12886" s="13"/>
      <c r="N12886" s="13"/>
    </row>
    <row r="12887" spans="1:14" ht="15.75" customHeight="1">
      <c r="A12887" s="2"/>
      <c r="B12887" s="2"/>
      <c r="C12887" s="2"/>
      <c r="G12887" s="13"/>
      <c r="I12887" s="13"/>
      <c r="J12887" s="13"/>
      <c r="K12887" s="13"/>
      <c r="M12887" s="13"/>
      <c r="N12887" s="13"/>
    </row>
    <row r="12888" spans="1:14" ht="15.75" customHeight="1">
      <c r="A12888" s="2"/>
      <c r="B12888" s="2"/>
      <c r="C12888" s="2"/>
      <c r="G12888" s="13"/>
      <c r="I12888" s="13"/>
      <c r="J12888" s="13"/>
      <c r="K12888" s="13"/>
      <c r="M12888" s="13"/>
      <c r="N12888" s="13"/>
    </row>
    <row r="12889" spans="1:14" ht="15.75" customHeight="1">
      <c r="A12889" s="2"/>
      <c r="B12889" s="2"/>
      <c r="C12889" s="2"/>
      <c r="G12889" s="13"/>
      <c r="I12889" s="13"/>
      <c r="J12889" s="13"/>
      <c r="K12889" s="13"/>
      <c r="M12889" s="13"/>
      <c r="N12889" s="13"/>
    </row>
    <row r="12890" spans="1:14" ht="15.75" customHeight="1">
      <c r="A12890" s="2"/>
      <c r="B12890" s="2"/>
      <c r="C12890" s="2"/>
      <c r="G12890" s="13"/>
      <c r="I12890" s="13"/>
      <c r="J12890" s="13"/>
      <c r="K12890" s="13"/>
      <c r="M12890" s="13"/>
      <c r="N12890" s="13"/>
    </row>
    <row r="12891" spans="1:14" ht="15.75" customHeight="1">
      <c r="A12891" s="2"/>
      <c r="B12891" s="2"/>
      <c r="C12891" s="2"/>
      <c r="G12891" s="13"/>
      <c r="I12891" s="13"/>
      <c r="J12891" s="13"/>
      <c r="K12891" s="13"/>
      <c r="M12891" s="13"/>
      <c r="N12891" s="13"/>
    </row>
    <row r="12892" spans="1:14" ht="15.75" customHeight="1">
      <c r="A12892" s="2"/>
      <c r="B12892" s="2"/>
      <c r="C12892" s="2"/>
      <c r="G12892" s="13"/>
      <c r="I12892" s="13"/>
      <c r="J12892" s="13"/>
      <c r="K12892" s="13"/>
      <c r="M12892" s="13"/>
      <c r="N12892" s="13"/>
    </row>
    <row r="12893" spans="1:14" ht="15.75" customHeight="1">
      <c r="A12893" s="2"/>
      <c r="B12893" s="2"/>
      <c r="C12893" s="2"/>
      <c r="G12893" s="13"/>
      <c r="I12893" s="13"/>
      <c r="J12893" s="13"/>
      <c r="K12893" s="13"/>
      <c r="M12893" s="13"/>
      <c r="N12893" s="13"/>
    </row>
    <row r="12894" spans="1:14" ht="15.75" customHeight="1">
      <c r="A12894" s="2"/>
      <c r="B12894" s="2"/>
      <c r="C12894" s="2"/>
      <c r="G12894" s="13"/>
      <c r="I12894" s="13"/>
      <c r="J12894" s="13"/>
      <c r="K12894" s="13"/>
      <c r="M12894" s="13"/>
      <c r="N12894" s="13"/>
    </row>
    <row r="12895" spans="1:14" ht="15.75" customHeight="1">
      <c r="A12895" s="2"/>
      <c r="B12895" s="2"/>
      <c r="C12895" s="2"/>
      <c r="G12895" s="13"/>
      <c r="I12895" s="13"/>
      <c r="J12895" s="13"/>
      <c r="K12895" s="13"/>
      <c r="M12895" s="13"/>
      <c r="N12895" s="13"/>
    </row>
    <row r="12896" spans="1:14" ht="15.75" customHeight="1">
      <c r="A12896" s="2"/>
      <c r="B12896" s="2"/>
      <c r="C12896" s="2"/>
      <c r="G12896" s="13"/>
      <c r="I12896" s="13"/>
      <c r="J12896" s="13"/>
      <c r="K12896" s="13"/>
      <c r="M12896" s="13"/>
      <c r="N12896" s="13"/>
    </row>
    <row r="12897" spans="1:14" ht="15.75" customHeight="1">
      <c r="A12897" s="2"/>
      <c r="B12897" s="2"/>
      <c r="C12897" s="2"/>
      <c r="G12897" s="13"/>
      <c r="I12897" s="13"/>
      <c r="J12897" s="13"/>
      <c r="K12897" s="13"/>
      <c r="M12897" s="13"/>
      <c r="N12897" s="13"/>
    </row>
    <row r="12898" spans="1:14" ht="15.75" customHeight="1">
      <c r="A12898" s="2"/>
      <c r="B12898" s="2"/>
      <c r="C12898" s="2"/>
      <c r="G12898" s="13"/>
      <c r="I12898" s="13"/>
      <c r="J12898" s="13"/>
      <c r="K12898" s="13"/>
      <c r="M12898" s="13"/>
      <c r="N12898" s="13"/>
    </row>
    <row r="12899" spans="1:14" ht="15.75" customHeight="1">
      <c r="A12899" s="2"/>
      <c r="B12899" s="2"/>
      <c r="C12899" s="2"/>
      <c r="G12899" s="13"/>
      <c r="I12899" s="13"/>
      <c r="J12899" s="13"/>
      <c r="K12899" s="13"/>
      <c r="M12899" s="13"/>
      <c r="N12899" s="13"/>
    </row>
    <row r="12900" spans="1:14" ht="15.75" customHeight="1">
      <c r="A12900" s="2"/>
      <c r="B12900" s="2"/>
      <c r="C12900" s="2"/>
      <c r="G12900" s="13"/>
      <c r="I12900" s="13"/>
      <c r="J12900" s="13"/>
      <c r="K12900" s="13"/>
      <c r="M12900" s="13"/>
      <c r="N12900" s="13"/>
    </row>
    <row r="12901" spans="1:14" ht="15.75" customHeight="1">
      <c r="A12901" s="2"/>
      <c r="B12901" s="2"/>
      <c r="C12901" s="2"/>
      <c r="G12901" s="13"/>
      <c r="I12901" s="13"/>
      <c r="J12901" s="13"/>
      <c r="K12901" s="13"/>
      <c r="M12901" s="13"/>
      <c r="N12901" s="13"/>
    </row>
    <row r="12902" spans="1:14" ht="15.75" customHeight="1">
      <c r="A12902" s="2"/>
      <c r="B12902" s="2"/>
      <c r="C12902" s="2"/>
      <c r="G12902" s="13"/>
      <c r="I12902" s="13"/>
      <c r="J12902" s="13"/>
      <c r="K12902" s="13"/>
      <c r="M12902" s="13"/>
      <c r="N12902" s="13"/>
    </row>
    <row r="12903" spans="1:14" ht="15.75" customHeight="1">
      <c r="A12903" s="2"/>
      <c r="B12903" s="2"/>
      <c r="C12903" s="2"/>
      <c r="G12903" s="13"/>
      <c r="I12903" s="13"/>
      <c r="J12903" s="13"/>
      <c r="K12903" s="13"/>
      <c r="M12903" s="13"/>
      <c r="N12903" s="13"/>
    </row>
    <row r="12904" spans="1:14" ht="15.75" customHeight="1">
      <c r="A12904" s="2"/>
      <c r="B12904" s="2"/>
      <c r="C12904" s="2"/>
      <c r="G12904" s="13"/>
      <c r="I12904" s="13"/>
      <c r="J12904" s="13"/>
      <c r="K12904" s="13"/>
      <c r="M12904" s="13"/>
      <c r="N12904" s="13"/>
    </row>
    <row r="12905" spans="1:14" ht="15.75" customHeight="1">
      <c r="A12905" s="2"/>
      <c r="B12905" s="2"/>
      <c r="C12905" s="2"/>
      <c r="G12905" s="13"/>
      <c r="I12905" s="13"/>
      <c r="J12905" s="13"/>
      <c r="K12905" s="13"/>
      <c r="M12905" s="13"/>
      <c r="N12905" s="13"/>
    </row>
    <row r="12906" spans="1:14" ht="15.75" customHeight="1">
      <c r="A12906" s="2"/>
      <c r="B12906" s="2"/>
      <c r="C12906" s="2"/>
      <c r="G12906" s="13"/>
      <c r="I12906" s="13"/>
      <c r="J12906" s="13"/>
      <c r="K12906" s="13"/>
      <c r="M12906" s="13"/>
      <c r="N12906" s="13"/>
    </row>
    <row r="12907" spans="1:14" ht="15.75" customHeight="1">
      <c r="A12907" s="2"/>
      <c r="B12907" s="2"/>
      <c r="C12907" s="2"/>
      <c r="G12907" s="13"/>
      <c r="I12907" s="13"/>
      <c r="J12907" s="13"/>
      <c r="K12907" s="13"/>
      <c r="M12907" s="13"/>
      <c r="N12907" s="13"/>
    </row>
    <row r="12908" spans="1:14" ht="15.75" customHeight="1">
      <c r="A12908" s="2"/>
      <c r="B12908" s="2"/>
      <c r="C12908" s="2"/>
      <c r="G12908" s="13"/>
      <c r="I12908" s="13"/>
      <c r="J12908" s="13"/>
      <c r="K12908" s="13"/>
      <c r="M12908" s="13"/>
      <c r="N12908" s="13"/>
    </row>
    <row r="12909" spans="1:14" ht="15.75" customHeight="1">
      <c r="A12909" s="2"/>
      <c r="B12909" s="2"/>
      <c r="C12909" s="2"/>
      <c r="G12909" s="13"/>
      <c r="I12909" s="13"/>
      <c r="J12909" s="13"/>
      <c r="K12909" s="13"/>
      <c r="M12909" s="13"/>
      <c r="N12909" s="13"/>
    </row>
    <row r="12910" spans="1:14" ht="15.75" customHeight="1">
      <c r="A12910" s="2"/>
      <c r="B12910" s="2"/>
      <c r="C12910" s="2"/>
      <c r="G12910" s="13"/>
      <c r="I12910" s="13"/>
      <c r="J12910" s="13"/>
      <c r="K12910" s="13"/>
      <c r="M12910" s="13"/>
      <c r="N12910" s="13"/>
    </row>
    <row r="12911" spans="1:14" ht="15.75" customHeight="1">
      <c r="A12911" s="2"/>
      <c r="B12911" s="2"/>
      <c r="C12911" s="2"/>
      <c r="G12911" s="13"/>
      <c r="I12911" s="13"/>
      <c r="J12911" s="13"/>
      <c r="K12911" s="13"/>
      <c r="M12911" s="13"/>
      <c r="N12911" s="13"/>
    </row>
    <row r="12912" spans="1:14" ht="15.75" customHeight="1">
      <c r="A12912" s="2"/>
      <c r="B12912" s="2"/>
      <c r="C12912" s="2"/>
      <c r="G12912" s="13"/>
      <c r="I12912" s="13"/>
      <c r="J12912" s="13"/>
      <c r="K12912" s="13"/>
      <c r="M12912" s="13"/>
      <c r="N12912" s="13"/>
    </row>
    <row r="12913" spans="1:14" ht="15.75" customHeight="1">
      <c r="A12913" s="2"/>
      <c r="B12913" s="2"/>
      <c r="C12913" s="2"/>
      <c r="G12913" s="13"/>
      <c r="I12913" s="13"/>
      <c r="J12913" s="13"/>
      <c r="K12913" s="13"/>
      <c r="M12913" s="13"/>
      <c r="N12913" s="13"/>
    </row>
    <row r="12914" spans="1:14" ht="15.75" customHeight="1">
      <c r="A12914" s="2"/>
      <c r="B12914" s="2"/>
      <c r="C12914" s="2"/>
      <c r="G12914" s="13"/>
      <c r="I12914" s="13"/>
      <c r="J12914" s="13"/>
      <c r="K12914" s="13"/>
      <c r="M12914" s="13"/>
      <c r="N12914" s="13"/>
    </row>
    <row r="12915" spans="1:14" ht="15.75" customHeight="1">
      <c r="A12915" s="2"/>
      <c r="B12915" s="2"/>
      <c r="C12915" s="2"/>
      <c r="G12915" s="13"/>
      <c r="I12915" s="13"/>
      <c r="J12915" s="13"/>
      <c r="K12915" s="13"/>
      <c r="M12915" s="13"/>
      <c r="N12915" s="13"/>
    </row>
    <row r="12916" spans="1:14" ht="15.75" customHeight="1">
      <c r="A12916" s="2"/>
      <c r="B12916" s="2"/>
      <c r="C12916" s="2"/>
      <c r="G12916" s="13"/>
      <c r="I12916" s="13"/>
      <c r="J12916" s="13"/>
      <c r="K12916" s="13"/>
      <c r="M12916" s="13"/>
      <c r="N12916" s="13"/>
    </row>
    <row r="12917" spans="1:14" ht="15.75" customHeight="1">
      <c r="A12917" s="2"/>
      <c r="B12917" s="2"/>
      <c r="C12917" s="2"/>
      <c r="G12917" s="13"/>
      <c r="I12917" s="13"/>
      <c r="J12917" s="13"/>
      <c r="K12917" s="13"/>
      <c r="M12917" s="13"/>
      <c r="N12917" s="13"/>
    </row>
    <row r="12918" spans="1:14" ht="15.75" customHeight="1">
      <c r="A12918" s="2"/>
      <c r="B12918" s="2"/>
      <c r="C12918" s="2"/>
      <c r="G12918" s="13"/>
      <c r="I12918" s="13"/>
      <c r="J12918" s="13"/>
      <c r="K12918" s="13"/>
      <c r="M12918" s="13"/>
      <c r="N12918" s="13"/>
    </row>
    <row r="12919" spans="1:14" ht="15.75" customHeight="1">
      <c r="A12919" s="2"/>
      <c r="B12919" s="2"/>
      <c r="C12919" s="2"/>
      <c r="G12919" s="13"/>
      <c r="I12919" s="13"/>
      <c r="J12919" s="13"/>
      <c r="K12919" s="13"/>
      <c r="M12919" s="13"/>
      <c r="N12919" s="13"/>
    </row>
    <row r="12920" spans="1:14" ht="15.75" customHeight="1">
      <c r="A12920" s="2"/>
      <c r="B12920" s="2"/>
      <c r="C12920" s="2"/>
      <c r="G12920" s="13"/>
      <c r="I12920" s="13"/>
      <c r="J12920" s="13"/>
      <c r="K12920" s="13"/>
      <c r="M12920" s="13"/>
      <c r="N12920" s="13"/>
    </row>
    <row r="12921" spans="1:14" ht="15.75" customHeight="1">
      <c r="A12921" s="2"/>
      <c r="B12921" s="2"/>
      <c r="C12921" s="2"/>
      <c r="G12921" s="13"/>
      <c r="I12921" s="13"/>
      <c r="J12921" s="13"/>
      <c r="K12921" s="13"/>
      <c r="M12921" s="13"/>
      <c r="N12921" s="13"/>
    </row>
    <row r="12922" spans="1:14" ht="15.75" customHeight="1">
      <c r="A12922" s="2"/>
      <c r="B12922" s="2"/>
      <c r="C12922" s="2"/>
      <c r="G12922" s="13"/>
      <c r="I12922" s="13"/>
      <c r="J12922" s="13"/>
      <c r="K12922" s="13"/>
      <c r="M12922" s="13"/>
      <c r="N12922" s="13"/>
    </row>
    <row r="12923" spans="1:14" ht="15.75" customHeight="1">
      <c r="A12923" s="2"/>
      <c r="B12923" s="2"/>
      <c r="C12923" s="2"/>
      <c r="G12923" s="13"/>
      <c r="I12923" s="13"/>
      <c r="J12923" s="13"/>
      <c r="K12923" s="13"/>
      <c r="M12923" s="13"/>
      <c r="N12923" s="13"/>
    </row>
    <row r="12924" spans="1:14" ht="15.75" customHeight="1">
      <c r="A12924" s="2"/>
      <c r="B12924" s="2"/>
      <c r="C12924" s="2"/>
      <c r="G12924" s="13"/>
      <c r="I12924" s="13"/>
      <c r="J12924" s="13"/>
      <c r="K12924" s="13"/>
      <c r="M12924" s="13"/>
      <c r="N12924" s="13"/>
    </row>
    <row r="12925" spans="1:14" ht="15.75" customHeight="1">
      <c r="A12925" s="2"/>
      <c r="B12925" s="2"/>
      <c r="C12925" s="2"/>
      <c r="G12925" s="13"/>
      <c r="I12925" s="13"/>
      <c r="J12925" s="13"/>
      <c r="K12925" s="13"/>
      <c r="M12925" s="13"/>
      <c r="N12925" s="13"/>
    </row>
    <row r="12926" spans="1:14" ht="15.75" customHeight="1">
      <c r="A12926" s="2"/>
      <c r="B12926" s="2"/>
      <c r="C12926" s="2"/>
      <c r="G12926" s="13"/>
      <c r="I12926" s="13"/>
      <c r="J12926" s="13"/>
      <c r="K12926" s="13"/>
      <c r="M12926" s="13"/>
      <c r="N12926" s="13"/>
    </row>
    <row r="12927" spans="1:14" ht="15.75" customHeight="1">
      <c r="A12927" s="2"/>
      <c r="B12927" s="2"/>
      <c r="C12927" s="2"/>
      <c r="G12927" s="13"/>
      <c r="I12927" s="13"/>
      <c r="J12927" s="13"/>
      <c r="K12927" s="13"/>
      <c r="M12927" s="13"/>
      <c r="N12927" s="13"/>
    </row>
    <row r="12928" spans="1:14" ht="15.75" customHeight="1">
      <c r="A12928" s="2"/>
      <c r="B12928" s="2"/>
      <c r="C12928" s="2"/>
      <c r="G12928" s="13"/>
      <c r="I12928" s="13"/>
      <c r="J12928" s="13"/>
      <c r="K12928" s="13"/>
      <c r="M12928" s="13"/>
      <c r="N12928" s="13"/>
    </row>
    <row r="12929" spans="1:14" ht="15.75" customHeight="1">
      <c r="A12929" s="2"/>
      <c r="B12929" s="2"/>
      <c r="C12929" s="2"/>
      <c r="G12929" s="13"/>
      <c r="I12929" s="13"/>
      <c r="J12929" s="13"/>
      <c r="K12929" s="13"/>
      <c r="M12929" s="13"/>
      <c r="N12929" s="13"/>
    </row>
    <row r="12930" spans="1:14" ht="15.75" customHeight="1">
      <c r="A12930" s="2"/>
      <c r="B12930" s="2"/>
      <c r="C12930" s="2"/>
      <c r="G12930" s="13"/>
      <c r="I12930" s="13"/>
      <c r="J12930" s="13"/>
      <c r="K12930" s="13"/>
      <c r="M12930" s="13"/>
      <c r="N12930" s="13"/>
    </row>
    <row r="12931" spans="1:14" ht="15.75" customHeight="1">
      <c r="A12931" s="2"/>
      <c r="B12931" s="2"/>
      <c r="C12931" s="2"/>
      <c r="G12931" s="13"/>
      <c r="I12931" s="13"/>
      <c r="J12931" s="13"/>
      <c r="K12931" s="13"/>
      <c r="M12931" s="13"/>
      <c r="N12931" s="13"/>
    </row>
    <row r="12932" spans="1:14" ht="15.75" customHeight="1">
      <c r="A12932" s="2"/>
      <c r="B12932" s="2"/>
      <c r="C12932" s="2"/>
      <c r="G12932" s="13"/>
      <c r="I12932" s="13"/>
      <c r="J12932" s="13"/>
      <c r="K12932" s="13"/>
      <c r="M12932" s="13"/>
      <c r="N12932" s="13"/>
    </row>
    <row r="12933" spans="1:14" ht="15.75" customHeight="1">
      <c r="A12933" s="2"/>
      <c r="B12933" s="2"/>
      <c r="C12933" s="2"/>
      <c r="G12933" s="13"/>
      <c r="I12933" s="13"/>
      <c r="J12933" s="13"/>
      <c r="K12933" s="13"/>
      <c r="M12933" s="13"/>
      <c r="N12933" s="13"/>
    </row>
    <row r="12934" spans="1:14" ht="15.75" customHeight="1">
      <c r="A12934" s="2"/>
      <c r="B12934" s="2"/>
      <c r="C12934" s="2"/>
      <c r="G12934" s="13"/>
      <c r="I12934" s="13"/>
      <c r="J12934" s="13"/>
      <c r="K12934" s="13"/>
      <c r="M12934" s="13"/>
      <c r="N12934" s="13"/>
    </row>
    <row r="12935" spans="1:14" ht="15.75" customHeight="1">
      <c r="A12935" s="2"/>
      <c r="B12935" s="2"/>
      <c r="C12935" s="2"/>
      <c r="G12935" s="13"/>
      <c r="I12935" s="13"/>
      <c r="J12935" s="13"/>
      <c r="K12935" s="13"/>
      <c r="M12935" s="13"/>
      <c r="N12935" s="13"/>
    </row>
    <row r="12936" spans="1:14" ht="15.75" customHeight="1">
      <c r="A12936" s="2"/>
      <c r="B12936" s="2"/>
      <c r="C12936" s="2"/>
      <c r="G12936" s="13"/>
      <c r="I12936" s="13"/>
      <c r="J12936" s="13"/>
      <c r="K12936" s="13"/>
      <c r="M12936" s="13"/>
      <c r="N12936" s="13"/>
    </row>
    <row r="12937" spans="1:14" ht="15.75" customHeight="1">
      <c r="A12937" s="2"/>
      <c r="B12937" s="2"/>
      <c r="C12937" s="2"/>
      <c r="G12937" s="13"/>
      <c r="I12937" s="13"/>
      <c r="J12937" s="13"/>
      <c r="K12937" s="13"/>
      <c r="M12937" s="13"/>
      <c r="N12937" s="13"/>
    </row>
    <row r="12938" spans="1:14" ht="15.75" customHeight="1">
      <c r="A12938" s="2"/>
      <c r="B12938" s="2"/>
      <c r="C12938" s="2"/>
      <c r="G12938" s="13"/>
      <c r="I12938" s="13"/>
      <c r="J12938" s="13"/>
      <c r="K12938" s="13"/>
      <c r="M12938" s="13"/>
      <c r="N12938" s="13"/>
    </row>
    <row r="12939" spans="1:14" ht="15.75" customHeight="1">
      <c r="A12939" s="2"/>
      <c r="B12939" s="2"/>
      <c r="C12939" s="2"/>
      <c r="G12939" s="13"/>
      <c r="I12939" s="13"/>
      <c r="J12939" s="13"/>
      <c r="K12939" s="13"/>
      <c r="M12939" s="13"/>
      <c r="N12939" s="13"/>
    </row>
    <row r="12940" spans="1:14" ht="15.75" customHeight="1">
      <c r="A12940" s="2"/>
      <c r="B12940" s="2"/>
      <c r="C12940" s="2"/>
      <c r="G12940" s="13"/>
      <c r="I12940" s="13"/>
      <c r="J12940" s="13"/>
      <c r="K12940" s="13"/>
      <c r="M12940" s="13"/>
      <c r="N12940" s="13"/>
    </row>
    <row r="12941" spans="1:14" ht="15.75" customHeight="1">
      <c r="A12941" s="2"/>
      <c r="B12941" s="2"/>
      <c r="C12941" s="2"/>
      <c r="G12941" s="13"/>
      <c r="I12941" s="13"/>
      <c r="J12941" s="13"/>
      <c r="K12941" s="13"/>
      <c r="M12941" s="13"/>
      <c r="N12941" s="13"/>
    </row>
    <row r="12942" spans="1:14" ht="15.75" customHeight="1">
      <c r="A12942" s="2"/>
      <c r="B12942" s="2"/>
      <c r="C12942" s="2"/>
      <c r="G12942" s="13"/>
      <c r="I12942" s="13"/>
      <c r="J12942" s="13"/>
      <c r="K12942" s="13"/>
      <c r="M12942" s="13"/>
      <c r="N12942" s="13"/>
    </row>
    <row r="12943" spans="1:14" ht="15.75" customHeight="1">
      <c r="A12943" s="2"/>
      <c r="B12943" s="2"/>
      <c r="C12943" s="2"/>
      <c r="G12943" s="13"/>
      <c r="I12943" s="13"/>
      <c r="J12943" s="13"/>
      <c r="K12943" s="13"/>
      <c r="M12943" s="13"/>
      <c r="N12943" s="13"/>
    </row>
    <row r="12944" spans="1:14" ht="15.75" customHeight="1">
      <c r="A12944" s="2"/>
      <c r="B12944" s="2"/>
      <c r="C12944" s="2"/>
      <c r="G12944" s="13"/>
      <c r="I12944" s="13"/>
      <c r="J12944" s="13"/>
      <c r="K12944" s="13"/>
      <c r="M12944" s="13"/>
      <c r="N12944" s="13"/>
    </row>
    <row r="12945" spans="1:14" ht="15.75" customHeight="1">
      <c r="A12945" s="2"/>
      <c r="B12945" s="2"/>
      <c r="C12945" s="2"/>
      <c r="G12945" s="13"/>
      <c r="I12945" s="13"/>
      <c r="J12945" s="13"/>
      <c r="K12945" s="13"/>
      <c r="M12945" s="13"/>
      <c r="N12945" s="13"/>
    </row>
    <row r="12946" spans="1:14" ht="15.75" customHeight="1">
      <c r="A12946" s="2"/>
      <c r="B12946" s="2"/>
      <c r="C12946" s="2"/>
      <c r="G12946" s="13"/>
      <c r="I12946" s="13"/>
      <c r="J12946" s="13"/>
      <c r="K12946" s="13"/>
      <c r="M12946" s="13"/>
      <c r="N12946" s="13"/>
    </row>
    <row r="12947" spans="1:14" ht="15.75" customHeight="1">
      <c r="A12947" s="2"/>
      <c r="B12947" s="2"/>
      <c r="C12947" s="2"/>
      <c r="G12947" s="13"/>
      <c r="I12947" s="13"/>
      <c r="J12947" s="13"/>
      <c r="K12947" s="13"/>
      <c r="M12947" s="13"/>
      <c r="N12947" s="13"/>
    </row>
    <row r="12948" spans="1:14" ht="15.75" customHeight="1">
      <c r="A12948" s="2"/>
      <c r="B12948" s="2"/>
      <c r="C12948" s="2"/>
      <c r="G12948" s="13"/>
      <c r="I12948" s="13"/>
      <c r="J12948" s="13"/>
      <c r="K12948" s="13"/>
      <c r="M12948" s="13"/>
      <c r="N12948" s="13"/>
    </row>
    <row r="12949" spans="1:14" ht="15.75" customHeight="1">
      <c r="A12949" s="2"/>
      <c r="B12949" s="2"/>
      <c r="C12949" s="2"/>
      <c r="G12949" s="13"/>
      <c r="I12949" s="13"/>
      <c r="J12949" s="13"/>
      <c r="K12949" s="13"/>
      <c r="M12949" s="13"/>
      <c r="N12949" s="13"/>
    </row>
    <row r="12950" spans="1:14" ht="15.75" customHeight="1">
      <c r="A12950" s="2"/>
      <c r="B12950" s="2"/>
      <c r="C12950" s="2"/>
      <c r="G12950" s="13"/>
      <c r="I12950" s="13"/>
      <c r="J12950" s="13"/>
      <c r="K12950" s="13"/>
      <c r="M12950" s="13"/>
      <c r="N12950" s="13"/>
    </row>
    <row r="12951" spans="1:14" ht="15.75" customHeight="1">
      <c r="A12951" s="2"/>
      <c r="B12951" s="2"/>
      <c r="C12951" s="2"/>
      <c r="G12951" s="13"/>
      <c r="I12951" s="13"/>
      <c r="J12951" s="13"/>
      <c r="K12951" s="13"/>
      <c r="M12951" s="13"/>
      <c r="N12951" s="13"/>
    </row>
    <row r="12952" spans="1:14" ht="15.75" customHeight="1">
      <c r="A12952" s="2"/>
      <c r="B12952" s="2"/>
      <c r="C12952" s="2"/>
      <c r="G12952" s="13"/>
      <c r="I12952" s="13"/>
      <c r="J12952" s="13"/>
      <c r="K12952" s="13"/>
      <c r="M12952" s="13"/>
      <c r="N12952" s="13"/>
    </row>
    <row r="12953" spans="1:14" ht="15.75" customHeight="1">
      <c r="A12953" s="2"/>
      <c r="B12953" s="2"/>
      <c r="C12953" s="2"/>
      <c r="G12953" s="13"/>
      <c r="I12953" s="13"/>
      <c r="J12953" s="13"/>
      <c r="K12953" s="13"/>
      <c r="M12953" s="13"/>
      <c r="N12953" s="13"/>
    </row>
    <row r="12954" spans="1:14" ht="15.75" customHeight="1">
      <c r="A12954" s="2"/>
      <c r="B12954" s="2"/>
      <c r="C12954" s="2"/>
      <c r="G12954" s="13"/>
      <c r="I12954" s="13"/>
      <c r="J12954" s="13"/>
      <c r="K12954" s="13"/>
      <c r="M12954" s="13"/>
      <c r="N12954" s="13"/>
    </row>
    <row r="12955" spans="1:14" ht="15.75" customHeight="1">
      <c r="A12955" s="2"/>
      <c r="B12955" s="2"/>
      <c r="C12955" s="2"/>
      <c r="G12955" s="13"/>
      <c r="I12955" s="13"/>
      <c r="J12955" s="13"/>
      <c r="K12955" s="13"/>
      <c r="M12955" s="13"/>
      <c r="N12955" s="13"/>
    </row>
    <row r="12956" spans="1:14" ht="15.75" customHeight="1">
      <c r="A12956" s="2"/>
      <c r="B12956" s="2"/>
      <c r="C12956" s="2"/>
      <c r="G12956" s="13"/>
      <c r="I12956" s="13"/>
      <c r="J12956" s="13"/>
      <c r="K12956" s="13"/>
      <c r="M12956" s="13"/>
      <c r="N12956" s="13"/>
    </row>
    <row r="12957" spans="1:14" ht="15.75" customHeight="1">
      <c r="A12957" s="2"/>
      <c r="B12957" s="2"/>
      <c r="C12957" s="2"/>
      <c r="G12957" s="13"/>
      <c r="I12957" s="13"/>
      <c r="J12957" s="13"/>
      <c r="K12957" s="13"/>
      <c r="M12957" s="13"/>
      <c r="N12957" s="13"/>
    </row>
    <row r="12958" spans="1:14" ht="15.75" customHeight="1">
      <c r="A12958" s="2"/>
      <c r="B12958" s="2"/>
      <c r="C12958" s="2"/>
      <c r="G12958" s="13"/>
      <c r="I12958" s="13"/>
      <c r="J12958" s="13"/>
      <c r="K12958" s="13"/>
      <c r="M12958" s="13"/>
      <c r="N12958" s="13"/>
    </row>
    <row r="12959" spans="1:14" ht="15.75" customHeight="1">
      <c r="A12959" s="2"/>
      <c r="B12959" s="2"/>
      <c r="C12959" s="2"/>
      <c r="G12959" s="13"/>
      <c r="I12959" s="13"/>
      <c r="J12959" s="13"/>
      <c r="K12959" s="13"/>
      <c r="M12959" s="13"/>
      <c r="N12959" s="13"/>
    </row>
    <row r="12960" spans="1:14" ht="15.75" customHeight="1">
      <c r="A12960" s="2"/>
      <c r="B12960" s="2"/>
      <c r="C12960" s="2"/>
      <c r="G12960" s="13"/>
      <c r="I12960" s="13"/>
      <c r="J12960" s="13"/>
      <c r="K12960" s="13"/>
      <c r="M12960" s="13"/>
      <c r="N12960" s="13"/>
    </row>
    <row r="12961" spans="1:14" ht="15.75" customHeight="1">
      <c r="A12961" s="2"/>
      <c r="B12961" s="2"/>
      <c r="C12961" s="2"/>
      <c r="G12961" s="13"/>
      <c r="I12961" s="13"/>
      <c r="J12961" s="13"/>
      <c r="K12961" s="13"/>
      <c r="M12961" s="13"/>
      <c r="N12961" s="13"/>
    </row>
    <row r="12962" spans="1:14" ht="15.75" customHeight="1">
      <c r="A12962" s="2"/>
      <c r="B12962" s="2"/>
      <c r="C12962" s="2"/>
      <c r="G12962" s="13"/>
      <c r="I12962" s="13"/>
      <c r="J12962" s="13"/>
      <c r="K12962" s="13"/>
      <c r="M12962" s="13"/>
      <c r="N12962" s="13"/>
    </row>
    <row r="12963" spans="1:14" ht="15.75" customHeight="1">
      <c r="A12963" s="2"/>
      <c r="B12963" s="2"/>
      <c r="C12963" s="2"/>
      <c r="G12963" s="13"/>
      <c r="I12963" s="13"/>
      <c r="J12963" s="13"/>
      <c r="K12963" s="13"/>
      <c r="M12963" s="13"/>
      <c r="N12963" s="13"/>
    </row>
    <row r="12964" spans="1:14" ht="15.75" customHeight="1">
      <c r="A12964" s="2"/>
      <c r="B12964" s="2"/>
      <c r="C12964" s="2"/>
      <c r="G12964" s="13"/>
      <c r="I12964" s="13"/>
      <c r="J12964" s="13"/>
      <c r="K12964" s="13"/>
      <c r="M12964" s="13"/>
      <c r="N12964" s="13"/>
    </row>
    <row r="12965" spans="1:14" ht="15.75" customHeight="1">
      <c r="A12965" s="2"/>
      <c r="B12965" s="2"/>
      <c r="C12965" s="2"/>
      <c r="G12965" s="13"/>
      <c r="I12965" s="13"/>
      <c r="J12965" s="13"/>
      <c r="K12965" s="13"/>
      <c r="M12965" s="13"/>
      <c r="N12965" s="13"/>
    </row>
    <row r="12966" spans="1:14" ht="15.75" customHeight="1">
      <c r="A12966" s="2"/>
      <c r="B12966" s="2"/>
      <c r="C12966" s="2"/>
      <c r="G12966" s="13"/>
      <c r="I12966" s="13"/>
      <c r="J12966" s="13"/>
      <c r="K12966" s="13"/>
      <c r="M12966" s="13"/>
      <c r="N12966" s="13"/>
    </row>
    <row r="12967" spans="1:14" ht="15.75" customHeight="1">
      <c r="A12967" s="2"/>
      <c r="B12967" s="2"/>
      <c r="C12967" s="2"/>
      <c r="G12967" s="13"/>
      <c r="I12967" s="13"/>
      <c r="J12967" s="13"/>
      <c r="K12967" s="13"/>
      <c r="M12967" s="13"/>
      <c r="N12967" s="13"/>
    </row>
    <row r="12968" spans="1:14" ht="15.75" customHeight="1">
      <c r="A12968" s="2"/>
      <c r="B12968" s="2"/>
      <c r="C12968" s="2"/>
      <c r="G12968" s="13"/>
      <c r="I12968" s="13"/>
      <c r="J12968" s="13"/>
      <c r="K12968" s="13"/>
      <c r="M12968" s="13"/>
      <c r="N12968" s="13"/>
    </row>
    <row r="12969" spans="1:14" ht="15.75" customHeight="1">
      <c r="A12969" s="2"/>
      <c r="B12969" s="2"/>
      <c r="C12969" s="2"/>
      <c r="G12969" s="13"/>
      <c r="I12969" s="13"/>
      <c r="J12969" s="13"/>
      <c r="K12969" s="13"/>
      <c r="M12969" s="13"/>
      <c r="N12969" s="13"/>
    </row>
    <row r="12970" spans="1:14" ht="15.75" customHeight="1">
      <c r="A12970" s="2"/>
      <c r="B12970" s="2"/>
      <c r="C12970" s="2"/>
      <c r="G12970" s="13"/>
      <c r="I12970" s="13"/>
      <c r="J12970" s="13"/>
      <c r="K12970" s="13"/>
      <c r="M12970" s="13"/>
      <c r="N12970" s="13"/>
    </row>
    <row r="12971" spans="1:14" ht="15.75" customHeight="1">
      <c r="A12971" s="2"/>
      <c r="B12971" s="2"/>
      <c r="C12971" s="2"/>
      <c r="G12971" s="13"/>
      <c r="I12971" s="13"/>
      <c r="J12971" s="13"/>
      <c r="K12971" s="13"/>
      <c r="M12971" s="13"/>
      <c r="N12971" s="13"/>
    </row>
    <row r="12972" spans="1:14" ht="15.75" customHeight="1">
      <c r="A12972" s="2"/>
      <c r="B12972" s="2"/>
      <c r="C12972" s="2"/>
      <c r="G12972" s="13"/>
      <c r="I12972" s="13"/>
      <c r="J12972" s="13"/>
      <c r="K12972" s="13"/>
      <c r="M12972" s="13"/>
      <c r="N12972" s="13"/>
    </row>
    <row r="12973" spans="1:14" ht="15.75" customHeight="1">
      <c r="A12973" s="2"/>
      <c r="B12973" s="2"/>
      <c r="C12973" s="2"/>
      <c r="G12973" s="13"/>
      <c r="I12973" s="13"/>
      <c r="J12973" s="13"/>
      <c r="K12973" s="13"/>
      <c r="M12973" s="13"/>
      <c r="N12973" s="13"/>
    </row>
    <row r="12974" spans="1:14" ht="15.75" customHeight="1">
      <c r="A12974" s="2"/>
      <c r="B12974" s="2"/>
      <c r="C12974" s="2"/>
      <c r="G12974" s="13"/>
      <c r="I12974" s="13"/>
      <c r="J12974" s="13"/>
      <c r="K12974" s="13"/>
      <c r="M12974" s="13"/>
      <c r="N12974" s="13"/>
    </row>
    <row r="12975" spans="1:14" ht="15.75" customHeight="1">
      <c r="A12975" s="2"/>
      <c r="B12975" s="2"/>
      <c r="C12975" s="2"/>
      <c r="G12975" s="13"/>
      <c r="I12975" s="13"/>
      <c r="J12975" s="13"/>
      <c r="K12975" s="13"/>
      <c r="M12975" s="13"/>
      <c r="N12975" s="13"/>
    </row>
    <row r="12976" spans="1:14" ht="15.75" customHeight="1">
      <c r="A12976" s="2"/>
      <c r="B12976" s="2"/>
      <c r="C12976" s="2"/>
      <c r="G12976" s="13"/>
      <c r="I12976" s="13"/>
      <c r="J12976" s="13"/>
      <c r="K12976" s="13"/>
      <c r="M12976" s="13"/>
      <c r="N12976" s="13"/>
    </row>
    <row r="12977" spans="1:14" ht="15.75" customHeight="1">
      <c r="A12977" s="2"/>
      <c r="B12977" s="2"/>
      <c r="C12977" s="2"/>
      <c r="G12977" s="13"/>
      <c r="I12977" s="13"/>
      <c r="J12977" s="13"/>
      <c r="K12977" s="13"/>
      <c r="M12977" s="13"/>
      <c r="N12977" s="13"/>
    </row>
    <row r="12978" spans="1:14" ht="15.75" customHeight="1">
      <c r="A12978" s="2"/>
      <c r="B12978" s="2"/>
      <c r="C12978" s="2"/>
      <c r="G12978" s="13"/>
      <c r="I12978" s="13"/>
      <c r="J12978" s="13"/>
      <c r="K12978" s="13"/>
      <c r="M12978" s="13"/>
      <c r="N12978" s="13"/>
    </row>
    <row r="12979" spans="1:14" ht="15.75" customHeight="1">
      <c r="A12979" s="2"/>
      <c r="B12979" s="2"/>
      <c r="C12979" s="2"/>
      <c r="G12979" s="13"/>
      <c r="I12979" s="13"/>
      <c r="J12979" s="13"/>
      <c r="K12979" s="13"/>
      <c r="M12979" s="13"/>
      <c r="N12979" s="13"/>
    </row>
    <row r="12980" spans="1:14" ht="15.75" customHeight="1">
      <c r="A12980" s="2"/>
      <c r="B12980" s="2"/>
      <c r="C12980" s="2"/>
      <c r="G12980" s="13"/>
      <c r="I12980" s="13"/>
      <c r="J12980" s="13"/>
      <c r="K12980" s="13"/>
      <c r="M12980" s="13"/>
      <c r="N12980" s="13"/>
    </row>
    <row r="12981" spans="1:14" ht="15.75" customHeight="1">
      <c r="A12981" s="2"/>
      <c r="B12981" s="2"/>
      <c r="C12981" s="2"/>
      <c r="G12981" s="13"/>
      <c r="I12981" s="13"/>
      <c r="J12981" s="13"/>
      <c r="K12981" s="13"/>
      <c r="M12981" s="13"/>
      <c r="N12981" s="13"/>
    </row>
    <row r="12982" spans="1:14" ht="15.75" customHeight="1">
      <c r="A12982" s="2"/>
      <c r="B12982" s="2"/>
      <c r="C12982" s="2"/>
      <c r="G12982" s="13"/>
      <c r="I12982" s="13"/>
      <c r="J12982" s="13"/>
      <c r="K12982" s="13"/>
      <c r="M12982" s="13"/>
      <c r="N12982" s="13"/>
    </row>
    <row r="12983" spans="1:14" ht="15.75" customHeight="1">
      <c r="A12983" s="2"/>
      <c r="B12983" s="2"/>
      <c r="C12983" s="2"/>
      <c r="G12983" s="13"/>
      <c r="I12983" s="13"/>
      <c r="J12983" s="13"/>
      <c r="K12983" s="13"/>
      <c r="M12983" s="13"/>
      <c r="N12983" s="13"/>
    </row>
    <row r="12984" spans="1:14" ht="15.75" customHeight="1">
      <c r="A12984" s="2"/>
      <c r="B12984" s="2"/>
      <c r="C12984" s="2"/>
      <c r="G12984" s="13"/>
      <c r="I12984" s="13"/>
      <c r="J12984" s="13"/>
      <c r="K12984" s="13"/>
      <c r="M12984" s="13"/>
      <c r="N12984" s="13"/>
    </row>
    <row r="12985" spans="1:14" ht="15.75" customHeight="1">
      <c r="A12985" s="2"/>
      <c r="B12985" s="2"/>
      <c r="C12985" s="2"/>
      <c r="G12985" s="13"/>
      <c r="I12985" s="13"/>
      <c r="J12985" s="13"/>
      <c r="K12985" s="13"/>
      <c r="M12985" s="13"/>
      <c r="N12985" s="13"/>
    </row>
    <row r="12986" spans="1:14" ht="15.75" customHeight="1">
      <c r="A12986" s="2"/>
      <c r="B12986" s="2"/>
      <c r="C12986" s="2"/>
      <c r="G12986" s="13"/>
      <c r="I12986" s="13"/>
      <c r="J12986" s="13"/>
      <c r="K12986" s="13"/>
      <c r="M12986" s="13"/>
      <c r="N12986" s="13"/>
    </row>
    <row r="12987" spans="1:14" ht="15.75" customHeight="1">
      <c r="A12987" s="2"/>
      <c r="B12987" s="2"/>
      <c r="C12987" s="2"/>
      <c r="G12987" s="13"/>
      <c r="I12987" s="13"/>
      <c r="J12987" s="13"/>
      <c r="K12987" s="13"/>
      <c r="M12987" s="13"/>
      <c r="N12987" s="13"/>
    </row>
    <row r="12988" spans="1:14" ht="15.75" customHeight="1">
      <c r="A12988" s="2"/>
      <c r="B12988" s="2"/>
      <c r="C12988" s="2"/>
      <c r="G12988" s="13"/>
      <c r="I12988" s="13"/>
      <c r="J12988" s="13"/>
      <c r="K12988" s="13"/>
      <c r="M12988" s="13"/>
      <c r="N12988" s="13"/>
    </row>
    <row r="12989" spans="1:14" ht="15.75" customHeight="1">
      <c r="A12989" s="2"/>
      <c r="B12989" s="2"/>
      <c r="C12989" s="2"/>
      <c r="G12989" s="13"/>
      <c r="I12989" s="13"/>
      <c r="J12989" s="13"/>
      <c r="K12989" s="13"/>
      <c r="M12989" s="13"/>
      <c r="N12989" s="13"/>
    </row>
    <row r="12990" spans="1:14" ht="15.75" customHeight="1">
      <c r="A12990" s="2"/>
      <c r="B12990" s="2"/>
      <c r="C12990" s="2"/>
      <c r="G12990" s="13"/>
      <c r="I12990" s="13"/>
      <c r="J12990" s="13"/>
      <c r="K12990" s="13"/>
      <c r="M12990" s="13"/>
      <c r="N12990" s="13"/>
    </row>
    <row r="12991" spans="1:14" ht="15.75" customHeight="1">
      <c r="A12991" s="2"/>
      <c r="B12991" s="2"/>
      <c r="C12991" s="2"/>
      <c r="G12991" s="13"/>
      <c r="I12991" s="13"/>
      <c r="J12991" s="13"/>
      <c r="K12991" s="13"/>
      <c r="M12991" s="13"/>
      <c r="N12991" s="13"/>
    </row>
    <row r="12992" spans="1:14" ht="15.75" customHeight="1">
      <c r="A12992" s="2"/>
      <c r="B12992" s="2"/>
      <c r="C12992" s="2"/>
      <c r="G12992" s="13"/>
      <c r="I12992" s="13"/>
      <c r="J12992" s="13"/>
      <c r="K12992" s="13"/>
      <c r="M12992" s="13"/>
      <c r="N12992" s="13"/>
    </row>
    <row r="12993" spans="1:14" ht="15.75" customHeight="1">
      <c r="A12993" s="2"/>
      <c r="B12993" s="2"/>
      <c r="C12993" s="2"/>
      <c r="G12993" s="13"/>
      <c r="I12993" s="13"/>
      <c r="J12993" s="13"/>
      <c r="K12993" s="13"/>
      <c r="M12993" s="13"/>
      <c r="N12993" s="13"/>
    </row>
    <row r="12994" spans="1:14" ht="15.75" customHeight="1">
      <c r="A12994" s="2"/>
      <c r="B12994" s="2"/>
      <c r="C12994" s="2"/>
      <c r="G12994" s="13"/>
      <c r="I12994" s="13"/>
      <c r="J12994" s="13"/>
      <c r="K12994" s="13"/>
      <c r="M12994" s="13"/>
      <c r="N12994" s="13"/>
    </row>
    <row r="12995" spans="1:14" ht="15.75" customHeight="1">
      <c r="A12995" s="2"/>
      <c r="B12995" s="2"/>
      <c r="C12995" s="2"/>
      <c r="G12995" s="13"/>
      <c r="I12995" s="13"/>
      <c r="J12995" s="13"/>
      <c r="K12995" s="13"/>
      <c r="M12995" s="13"/>
      <c r="N12995" s="13"/>
    </row>
    <row r="12996" spans="1:14" ht="15.75" customHeight="1">
      <c r="A12996" s="2"/>
      <c r="B12996" s="2"/>
      <c r="C12996" s="2"/>
      <c r="G12996" s="13"/>
      <c r="I12996" s="13"/>
      <c r="J12996" s="13"/>
      <c r="K12996" s="13"/>
      <c r="M12996" s="13"/>
      <c r="N12996" s="13"/>
    </row>
    <row r="12997" spans="1:14" ht="15.75" customHeight="1">
      <c r="A12997" s="2"/>
      <c r="B12997" s="2"/>
      <c r="C12997" s="2"/>
      <c r="G12997" s="13"/>
      <c r="I12997" s="13"/>
      <c r="J12997" s="13"/>
      <c r="K12997" s="13"/>
      <c r="M12997" s="13"/>
      <c r="N12997" s="13"/>
    </row>
    <row r="12998" spans="1:14" ht="15.75" customHeight="1">
      <c r="A12998" s="2"/>
      <c r="B12998" s="2"/>
      <c r="C12998" s="2"/>
      <c r="G12998" s="13"/>
      <c r="I12998" s="13"/>
      <c r="J12998" s="13"/>
      <c r="K12998" s="13"/>
      <c r="M12998" s="13"/>
      <c r="N12998" s="13"/>
    </row>
    <row r="12999" spans="1:14" ht="15.75" customHeight="1">
      <c r="A12999" s="2"/>
      <c r="B12999" s="2"/>
      <c r="C12999" s="2"/>
      <c r="G12999" s="13"/>
      <c r="I12999" s="13"/>
      <c r="J12999" s="13"/>
      <c r="K12999" s="13"/>
      <c r="M12999" s="13"/>
      <c r="N12999" s="13"/>
    </row>
    <row r="13000" spans="1:14" ht="15.75" customHeight="1">
      <c r="A13000" s="2"/>
      <c r="B13000" s="2"/>
      <c r="C13000" s="2"/>
      <c r="G13000" s="13"/>
      <c r="I13000" s="13"/>
      <c r="J13000" s="13"/>
      <c r="K13000" s="13"/>
      <c r="M13000" s="13"/>
      <c r="N13000" s="13"/>
    </row>
    <row r="13001" spans="1:14" ht="15.75" customHeight="1">
      <c r="A13001" s="2"/>
      <c r="B13001" s="2"/>
      <c r="C13001" s="2"/>
      <c r="G13001" s="13"/>
      <c r="I13001" s="13"/>
      <c r="J13001" s="13"/>
      <c r="K13001" s="13"/>
      <c r="M13001" s="13"/>
      <c r="N13001" s="13"/>
    </row>
    <row r="13002" spans="1:14" ht="15.75" customHeight="1">
      <c r="A13002" s="2"/>
      <c r="B13002" s="2"/>
      <c r="C13002" s="2"/>
      <c r="G13002" s="13"/>
      <c r="I13002" s="13"/>
      <c r="J13002" s="13"/>
      <c r="K13002" s="13"/>
      <c r="M13002" s="13"/>
      <c r="N13002" s="13"/>
    </row>
    <row r="13003" spans="1:14" ht="15.75" customHeight="1">
      <c r="A13003" s="2"/>
      <c r="B13003" s="2"/>
      <c r="C13003" s="2"/>
      <c r="G13003" s="13"/>
      <c r="I13003" s="13"/>
      <c r="J13003" s="13"/>
      <c r="K13003" s="13"/>
      <c r="M13003" s="13"/>
      <c r="N13003" s="13"/>
    </row>
    <row r="13004" spans="1:14" ht="15.75" customHeight="1">
      <c r="A13004" s="2"/>
      <c r="B13004" s="2"/>
      <c r="C13004" s="2"/>
      <c r="G13004" s="13"/>
      <c r="I13004" s="13"/>
      <c r="J13004" s="13"/>
      <c r="K13004" s="13"/>
      <c r="M13004" s="13"/>
      <c r="N13004" s="13"/>
    </row>
    <row r="13005" spans="1:14" ht="15.75" customHeight="1">
      <c r="A13005" s="2"/>
      <c r="B13005" s="2"/>
      <c r="C13005" s="2"/>
      <c r="G13005" s="13"/>
      <c r="I13005" s="13"/>
      <c r="J13005" s="13"/>
      <c r="K13005" s="13"/>
      <c r="M13005" s="13"/>
      <c r="N13005" s="13"/>
    </row>
    <row r="13006" spans="1:14" ht="15.75" customHeight="1">
      <c r="A13006" s="2"/>
      <c r="B13006" s="2"/>
      <c r="C13006" s="2"/>
      <c r="G13006" s="13"/>
      <c r="I13006" s="13"/>
      <c r="J13006" s="13"/>
      <c r="K13006" s="13"/>
      <c r="M13006" s="13"/>
      <c r="N13006" s="13"/>
    </row>
    <row r="13007" spans="1:14" ht="15.75" customHeight="1">
      <c r="A13007" s="2"/>
      <c r="B13007" s="2"/>
      <c r="C13007" s="2"/>
      <c r="G13007" s="13"/>
      <c r="I13007" s="13"/>
      <c r="J13007" s="13"/>
      <c r="K13007" s="13"/>
      <c r="M13007" s="13"/>
      <c r="N13007" s="13"/>
    </row>
    <row r="13008" spans="1:14" ht="15.75" customHeight="1">
      <c r="A13008" s="2"/>
      <c r="B13008" s="2"/>
      <c r="C13008" s="2"/>
      <c r="G13008" s="13"/>
      <c r="I13008" s="13"/>
      <c r="J13008" s="13"/>
      <c r="K13008" s="13"/>
      <c r="M13008" s="13"/>
      <c r="N13008" s="13"/>
    </row>
    <row r="13009" spans="1:14" ht="15.75" customHeight="1">
      <c r="A13009" s="2"/>
      <c r="B13009" s="2"/>
      <c r="C13009" s="2"/>
      <c r="G13009" s="13"/>
      <c r="I13009" s="13"/>
      <c r="J13009" s="13"/>
      <c r="K13009" s="13"/>
      <c r="M13009" s="13"/>
      <c r="N13009" s="13"/>
    </row>
    <row r="13010" spans="1:14" ht="15.75" customHeight="1">
      <c r="A13010" s="2"/>
      <c r="B13010" s="2"/>
      <c r="C13010" s="2"/>
      <c r="G13010" s="13"/>
      <c r="I13010" s="13"/>
      <c r="J13010" s="13"/>
      <c r="K13010" s="13"/>
      <c r="M13010" s="13"/>
      <c r="N13010" s="13"/>
    </row>
    <row r="13011" spans="1:14" ht="15.75" customHeight="1">
      <c r="A13011" s="2"/>
      <c r="B13011" s="2"/>
      <c r="C13011" s="2"/>
      <c r="G13011" s="13"/>
      <c r="I13011" s="13"/>
      <c r="J13011" s="13"/>
      <c r="K13011" s="13"/>
      <c r="M13011" s="13"/>
      <c r="N13011" s="13"/>
    </row>
    <row r="13012" spans="1:14" ht="15.75" customHeight="1">
      <c r="A13012" s="2"/>
      <c r="B13012" s="2"/>
      <c r="C13012" s="2"/>
      <c r="G13012" s="13"/>
      <c r="I13012" s="13"/>
      <c r="J13012" s="13"/>
      <c r="K13012" s="13"/>
      <c r="M13012" s="13"/>
      <c r="N13012" s="13"/>
    </row>
    <row r="13013" spans="1:14" ht="15.75" customHeight="1">
      <c r="A13013" s="2"/>
      <c r="B13013" s="2"/>
      <c r="C13013" s="2"/>
      <c r="G13013" s="13"/>
      <c r="I13013" s="13"/>
      <c r="J13013" s="13"/>
      <c r="K13013" s="13"/>
      <c r="M13013" s="13"/>
      <c r="N13013" s="13"/>
    </row>
    <row r="13014" spans="1:14" ht="15.75" customHeight="1">
      <c r="A13014" s="2"/>
      <c r="B13014" s="2"/>
      <c r="C13014" s="2"/>
      <c r="G13014" s="13"/>
      <c r="I13014" s="13"/>
      <c r="J13014" s="13"/>
      <c r="K13014" s="13"/>
      <c r="M13014" s="13"/>
      <c r="N13014" s="13"/>
    </row>
    <row r="13015" spans="1:14" ht="15.75" customHeight="1">
      <c r="A13015" s="2"/>
      <c r="B13015" s="2"/>
      <c r="C13015" s="2"/>
      <c r="G13015" s="13"/>
      <c r="I13015" s="13"/>
      <c r="J13015" s="13"/>
      <c r="K13015" s="13"/>
      <c r="M13015" s="13"/>
      <c r="N13015" s="13"/>
    </row>
    <row r="13016" spans="1:14" ht="15.75" customHeight="1">
      <c r="A13016" s="2"/>
      <c r="B13016" s="2"/>
      <c r="C13016" s="2"/>
      <c r="G13016" s="13"/>
      <c r="I13016" s="13"/>
      <c r="J13016" s="13"/>
      <c r="K13016" s="13"/>
      <c r="M13016" s="13"/>
      <c r="N13016" s="13"/>
    </row>
    <row r="13017" spans="1:14" ht="15.75" customHeight="1">
      <c r="A13017" s="2"/>
      <c r="B13017" s="2"/>
      <c r="C13017" s="2"/>
      <c r="G13017" s="13"/>
      <c r="I13017" s="13"/>
      <c r="J13017" s="13"/>
      <c r="K13017" s="13"/>
      <c r="M13017" s="13"/>
      <c r="N13017" s="13"/>
    </row>
    <row r="13018" spans="1:14" ht="15.75" customHeight="1">
      <c r="A13018" s="2"/>
      <c r="B13018" s="2"/>
      <c r="C13018" s="2"/>
      <c r="G13018" s="13"/>
      <c r="I13018" s="13"/>
      <c r="J13018" s="13"/>
      <c r="K13018" s="13"/>
      <c r="M13018" s="13"/>
      <c r="N13018" s="13"/>
    </row>
    <row r="13019" spans="1:14" ht="15.75" customHeight="1">
      <c r="A13019" s="2"/>
      <c r="B13019" s="2"/>
      <c r="C13019" s="2"/>
      <c r="G13019" s="13"/>
      <c r="I13019" s="13"/>
      <c r="J13019" s="13"/>
      <c r="K13019" s="13"/>
      <c r="M13019" s="13"/>
      <c r="N13019" s="13"/>
    </row>
    <row r="13020" spans="1:14" ht="15.75" customHeight="1">
      <c r="A13020" s="2"/>
      <c r="B13020" s="2"/>
      <c r="C13020" s="2"/>
      <c r="G13020" s="13"/>
      <c r="I13020" s="13"/>
      <c r="J13020" s="13"/>
      <c r="K13020" s="13"/>
      <c r="M13020" s="13"/>
      <c r="N13020" s="13"/>
    </row>
    <row r="13021" spans="1:14" ht="15.75" customHeight="1">
      <c r="A13021" s="2"/>
      <c r="B13021" s="2"/>
      <c r="C13021" s="2"/>
      <c r="G13021" s="13"/>
      <c r="I13021" s="13"/>
      <c r="J13021" s="13"/>
      <c r="K13021" s="13"/>
      <c r="M13021" s="13"/>
      <c r="N13021" s="13"/>
    </row>
    <row r="13022" spans="1:14" ht="15.75" customHeight="1">
      <c r="A13022" s="2"/>
      <c r="B13022" s="2"/>
      <c r="C13022" s="2"/>
      <c r="G13022" s="13"/>
      <c r="I13022" s="13"/>
      <c r="J13022" s="13"/>
      <c r="K13022" s="13"/>
      <c r="M13022" s="13"/>
      <c r="N13022" s="13"/>
    </row>
    <row r="13023" spans="1:14" ht="15.75" customHeight="1">
      <c r="A13023" s="2"/>
      <c r="B13023" s="2"/>
      <c r="C13023" s="2"/>
      <c r="G13023" s="13"/>
      <c r="I13023" s="13"/>
      <c r="J13023" s="13"/>
      <c r="K13023" s="13"/>
      <c r="M13023" s="13"/>
      <c r="N13023" s="13"/>
    </row>
    <row r="13024" spans="1:14" ht="15.75" customHeight="1">
      <c r="A13024" s="2"/>
      <c r="B13024" s="2"/>
      <c r="C13024" s="2"/>
      <c r="G13024" s="13"/>
      <c r="I13024" s="13"/>
      <c r="J13024" s="13"/>
      <c r="K13024" s="13"/>
      <c r="M13024" s="13"/>
      <c r="N13024" s="13"/>
    </row>
    <row r="13025" spans="1:14" ht="15.75" customHeight="1">
      <c r="A13025" s="2"/>
      <c r="B13025" s="2"/>
      <c r="C13025" s="2"/>
      <c r="G13025" s="13"/>
      <c r="I13025" s="13"/>
      <c r="J13025" s="13"/>
      <c r="K13025" s="13"/>
      <c r="M13025" s="13"/>
      <c r="N13025" s="13"/>
    </row>
    <row r="13026" spans="1:14" ht="15.75" customHeight="1">
      <c r="A13026" s="2"/>
      <c r="B13026" s="2"/>
      <c r="C13026" s="2"/>
      <c r="G13026" s="13"/>
      <c r="I13026" s="13"/>
      <c r="J13026" s="13"/>
      <c r="K13026" s="13"/>
      <c r="M13026" s="13"/>
      <c r="N13026" s="13"/>
    </row>
    <row r="13027" spans="1:14" ht="15.75" customHeight="1">
      <c r="A13027" s="2"/>
      <c r="B13027" s="2"/>
      <c r="C13027" s="2"/>
      <c r="G13027" s="13"/>
      <c r="I13027" s="13"/>
      <c r="J13027" s="13"/>
      <c r="K13027" s="13"/>
      <c r="M13027" s="13"/>
      <c r="N13027" s="13"/>
    </row>
    <row r="13028" spans="1:14" ht="15.75" customHeight="1">
      <c r="A13028" s="2"/>
      <c r="B13028" s="2"/>
      <c r="C13028" s="2"/>
      <c r="G13028" s="13"/>
      <c r="I13028" s="13"/>
      <c r="J13028" s="13"/>
      <c r="K13028" s="13"/>
      <c r="M13028" s="13"/>
      <c r="N13028" s="13"/>
    </row>
    <row r="13029" spans="1:14" ht="15.75" customHeight="1">
      <c r="A13029" s="2"/>
      <c r="B13029" s="2"/>
      <c r="C13029" s="2"/>
      <c r="G13029" s="13"/>
      <c r="I13029" s="13"/>
      <c r="J13029" s="13"/>
      <c r="K13029" s="13"/>
      <c r="M13029" s="13"/>
      <c r="N13029" s="13"/>
    </row>
    <row r="13030" spans="1:14" ht="15.75" customHeight="1">
      <c r="A13030" s="2"/>
      <c r="B13030" s="2"/>
      <c r="C13030" s="2"/>
      <c r="G13030" s="13"/>
      <c r="I13030" s="13"/>
      <c r="J13030" s="13"/>
      <c r="K13030" s="13"/>
      <c r="M13030" s="13"/>
      <c r="N13030" s="13"/>
    </row>
    <row r="13031" spans="1:14" ht="15.75" customHeight="1">
      <c r="A13031" s="2"/>
      <c r="B13031" s="2"/>
      <c r="C13031" s="2"/>
      <c r="G13031" s="13"/>
      <c r="I13031" s="13"/>
      <c r="J13031" s="13"/>
      <c r="K13031" s="13"/>
      <c r="M13031" s="13"/>
      <c r="N13031" s="13"/>
    </row>
    <row r="13032" spans="1:14" ht="15.75" customHeight="1">
      <c r="A13032" s="2"/>
      <c r="B13032" s="2"/>
      <c r="C13032" s="2"/>
      <c r="G13032" s="13"/>
      <c r="I13032" s="13"/>
      <c r="J13032" s="13"/>
      <c r="K13032" s="13"/>
      <c r="M13032" s="13"/>
      <c r="N13032" s="13"/>
    </row>
    <row r="13033" spans="1:14" ht="15.75" customHeight="1">
      <c r="A13033" s="2"/>
      <c r="B13033" s="2"/>
      <c r="C13033" s="2"/>
      <c r="G13033" s="13"/>
      <c r="I13033" s="13"/>
      <c r="J13033" s="13"/>
      <c r="K13033" s="13"/>
      <c r="M13033" s="13"/>
      <c r="N13033" s="13"/>
    </row>
    <row r="13034" spans="1:14" ht="15.75" customHeight="1">
      <c r="A13034" s="2"/>
      <c r="B13034" s="2"/>
      <c r="C13034" s="2"/>
      <c r="G13034" s="13"/>
      <c r="I13034" s="13"/>
      <c r="J13034" s="13"/>
      <c r="K13034" s="13"/>
      <c r="M13034" s="13"/>
      <c r="N13034" s="13"/>
    </row>
    <row r="13035" spans="1:14" ht="15.75" customHeight="1">
      <c r="A13035" s="2"/>
      <c r="B13035" s="2"/>
      <c r="C13035" s="2"/>
      <c r="G13035" s="13"/>
      <c r="I13035" s="13"/>
      <c r="J13035" s="13"/>
      <c r="K13035" s="13"/>
      <c r="M13035" s="13"/>
      <c r="N13035" s="13"/>
    </row>
    <row r="13036" spans="1:14" ht="15.75" customHeight="1">
      <c r="A13036" s="2"/>
      <c r="B13036" s="2"/>
      <c r="C13036" s="2"/>
      <c r="G13036" s="13"/>
      <c r="I13036" s="13"/>
      <c r="J13036" s="13"/>
      <c r="K13036" s="13"/>
      <c r="M13036" s="13"/>
      <c r="N13036" s="13"/>
    </row>
    <row r="13037" spans="1:14" ht="15.75" customHeight="1">
      <c r="A13037" s="2"/>
      <c r="B13037" s="2"/>
      <c r="C13037" s="2"/>
      <c r="G13037" s="13"/>
      <c r="I13037" s="13"/>
      <c r="J13037" s="13"/>
      <c r="K13037" s="13"/>
      <c r="M13037" s="13"/>
      <c r="N13037" s="13"/>
    </row>
    <row r="13038" spans="1:14" ht="15.75" customHeight="1">
      <c r="A13038" s="2"/>
      <c r="B13038" s="2"/>
      <c r="C13038" s="2"/>
      <c r="G13038" s="13"/>
      <c r="I13038" s="13"/>
      <c r="J13038" s="13"/>
      <c r="K13038" s="13"/>
      <c r="M13038" s="13"/>
      <c r="N13038" s="13"/>
    </row>
    <row r="13039" spans="1:14" ht="15.75" customHeight="1">
      <c r="A13039" s="2"/>
      <c r="B13039" s="2"/>
      <c r="C13039" s="2"/>
      <c r="G13039" s="13"/>
      <c r="I13039" s="13"/>
      <c r="J13039" s="13"/>
      <c r="K13039" s="13"/>
      <c r="M13039" s="13"/>
      <c r="N13039" s="13"/>
    </row>
    <row r="13040" spans="1:14" ht="15.75" customHeight="1">
      <c r="A13040" s="2"/>
      <c r="B13040" s="2"/>
      <c r="C13040" s="2"/>
      <c r="G13040" s="13"/>
      <c r="I13040" s="13"/>
      <c r="J13040" s="13"/>
      <c r="K13040" s="13"/>
      <c r="M13040" s="13"/>
      <c r="N13040" s="13"/>
    </row>
    <row r="13041" spans="1:14" ht="15.75" customHeight="1">
      <c r="A13041" s="2"/>
      <c r="B13041" s="2"/>
      <c r="C13041" s="2"/>
      <c r="G13041" s="13"/>
      <c r="I13041" s="13"/>
      <c r="J13041" s="13"/>
      <c r="K13041" s="13"/>
      <c r="M13041" s="13"/>
      <c r="N13041" s="13"/>
    </row>
    <row r="13042" spans="1:14" ht="15.75" customHeight="1">
      <c r="A13042" s="2"/>
      <c r="B13042" s="2"/>
      <c r="C13042" s="2"/>
      <c r="G13042" s="13"/>
      <c r="I13042" s="13"/>
      <c r="J13042" s="13"/>
      <c r="K13042" s="13"/>
      <c r="M13042" s="13"/>
      <c r="N13042" s="13"/>
    </row>
    <row r="13043" spans="1:14" ht="15.75" customHeight="1">
      <c r="A13043" s="2"/>
      <c r="B13043" s="2"/>
      <c r="C13043" s="2"/>
      <c r="G13043" s="13"/>
      <c r="I13043" s="13"/>
      <c r="J13043" s="13"/>
      <c r="K13043" s="13"/>
      <c r="M13043" s="13"/>
      <c r="N13043" s="13"/>
    </row>
    <row r="13044" spans="1:14" ht="15.75" customHeight="1">
      <c r="A13044" s="2"/>
      <c r="B13044" s="2"/>
      <c r="C13044" s="2"/>
      <c r="G13044" s="13"/>
      <c r="I13044" s="13"/>
      <c r="J13044" s="13"/>
      <c r="K13044" s="13"/>
      <c r="M13044" s="13"/>
      <c r="N13044" s="13"/>
    </row>
    <row r="13045" spans="1:14" ht="15.75" customHeight="1">
      <c r="A13045" s="2"/>
      <c r="B13045" s="2"/>
      <c r="C13045" s="2"/>
      <c r="G13045" s="13"/>
      <c r="I13045" s="13"/>
      <c r="J13045" s="13"/>
      <c r="K13045" s="13"/>
      <c r="M13045" s="13"/>
      <c r="N13045" s="13"/>
    </row>
    <row r="13046" spans="1:14" ht="15.75" customHeight="1">
      <c r="A13046" s="2"/>
      <c r="B13046" s="2"/>
      <c r="C13046" s="2"/>
      <c r="G13046" s="13"/>
      <c r="I13046" s="13"/>
      <c r="J13046" s="13"/>
      <c r="K13046" s="13"/>
      <c r="M13046" s="13"/>
      <c r="N13046" s="13"/>
    </row>
    <row r="13047" spans="1:14" ht="15.75" customHeight="1">
      <c r="A13047" s="2"/>
      <c r="B13047" s="2"/>
      <c r="C13047" s="2"/>
      <c r="G13047" s="13"/>
      <c r="I13047" s="13"/>
      <c r="J13047" s="13"/>
      <c r="K13047" s="13"/>
      <c r="M13047" s="13"/>
      <c r="N13047" s="13"/>
    </row>
    <row r="13048" spans="1:14" ht="15.75" customHeight="1">
      <c r="A13048" s="2"/>
      <c r="B13048" s="2"/>
      <c r="C13048" s="2"/>
      <c r="G13048" s="13"/>
      <c r="I13048" s="13"/>
      <c r="J13048" s="13"/>
      <c r="K13048" s="13"/>
      <c r="M13048" s="13"/>
      <c r="N13048" s="13"/>
    </row>
    <row r="13049" spans="1:14" ht="15.75" customHeight="1">
      <c r="A13049" s="2"/>
      <c r="B13049" s="2"/>
      <c r="C13049" s="2"/>
      <c r="G13049" s="13"/>
      <c r="I13049" s="13"/>
      <c r="J13049" s="13"/>
      <c r="K13049" s="13"/>
      <c r="M13049" s="13"/>
      <c r="N13049" s="13"/>
    </row>
    <row r="13050" spans="1:14" ht="15.75" customHeight="1">
      <c r="A13050" s="2"/>
      <c r="B13050" s="2"/>
      <c r="C13050" s="2"/>
      <c r="G13050" s="13"/>
      <c r="I13050" s="13"/>
      <c r="J13050" s="13"/>
      <c r="K13050" s="13"/>
      <c r="M13050" s="13"/>
      <c r="N13050" s="13"/>
    </row>
    <row r="13051" spans="1:14" ht="15.75" customHeight="1">
      <c r="A13051" s="2"/>
      <c r="B13051" s="2"/>
      <c r="C13051" s="2"/>
      <c r="G13051" s="13"/>
      <c r="I13051" s="13"/>
      <c r="J13051" s="13"/>
      <c r="K13051" s="13"/>
      <c r="M13051" s="13"/>
      <c r="N13051" s="13"/>
    </row>
    <row r="13052" spans="1:14" ht="15.75" customHeight="1">
      <c r="A13052" s="2"/>
      <c r="B13052" s="2"/>
      <c r="C13052" s="2"/>
      <c r="G13052" s="13"/>
      <c r="I13052" s="13"/>
      <c r="J13052" s="13"/>
      <c r="K13052" s="13"/>
      <c r="M13052" s="13"/>
      <c r="N13052" s="13"/>
    </row>
    <row r="13053" spans="1:14" ht="15.75" customHeight="1">
      <c r="A13053" s="2"/>
      <c r="B13053" s="2"/>
      <c r="C13053" s="2"/>
      <c r="G13053" s="13"/>
      <c r="I13053" s="13"/>
      <c r="J13053" s="13"/>
      <c r="K13053" s="13"/>
      <c r="M13053" s="13"/>
      <c r="N13053" s="13"/>
    </row>
    <row r="13054" spans="1:14" ht="15.75" customHeight="1">
      <c r="A13054" s="2"/>
      <c r="B13054" s="2"/>
      <c r="C13054" s="2"/>
      <c r="G13054" s="13"/>
      <c r="I13054" s="13"/>
      <c r="J13054" s="13"/>
      <c r="K13054" s="13"/>
      <c r="M13054" s="13"/>
      <c r="N13054" s="13"/>
    </row>
    <row r="13055" spans="1:14" ht="15.75" customHeight="1">
      <c r="A13055" s="2"/>
      <c r="B13055" s="2"/>
      <c r="C13055" s="2"/>
      <c r="G13055" s="13"/>
      <c r="I13055" s="13"/>
      <c r="J13055" s="13"/>
      <c r="K13055" s="13"/>
      <c r="M13055" s="13"/>
      <c r="N13055" s="13"/>
    </row>
    <row r="13056" spans="1:14" ht="15.75" customHeight="1">
      <c r="A13056" s="2"/>
      <c r="B13056" s="2"/>
      <c r="C13056" s="2"/>
      <c r="G13056" s="13"/>
      <c r="I13056" s="13"/>
      <c r="J13056" s="13"/>
      <c r="K13056" s="13"/>
      <c r="M13056" s="13"/>
      <c r="N13056" s="13"/>
    </row>
    <row r="13057" spans="1:14" ht="15.75" customHeight="1">
      <c r="A13057" s="2"/>
      <c r="B13057" s="2"/>
      <c r="C13057" s="2"/>
      <c r="G13057" s="13"/>
      <c r="I13057" s="13"/>
      <c r="J13057" s="13"/>
      <c r="K13057" s="13"/>
      <c r="M13057" s="13"/>
      <c r="N13057" s="13"/>
    </row>
    <row r="13058" spans="1:14" ht="15.75" customHeight="1">
      <c r="A13058" s="2"/>
      <c r="B13058" s="2"/>
      <c r="C13058" s="2"/>
      <c r="G13058" s="13"/>
      <c r="I13058" s="13"/>
      <c r="J13058" s="13"/>
      <c r="K13058" s="13"/>
      <c r="M13058" s="13"/>
      <c r="N13058" s="13"/>
    </row>
    <row r="13059" spans="1:14" ht="15.75" customHeight="1">
      <c r="A13059" s="2"/>
      <c r="B13059" s="2"/>
      <c r="C13059" s="2"/>
      <c r="G13059" s="13"/>
      <c r="I13059" s="13"/>
      <c r="J13059" s="13"/>
      <c r="K13059" s="13"/>
      <c r="M13059" s="13"/>
      <c r="N13059" s="13"/>
    </row>
    <row r="13060" spans="1:14" ht="15.75" customHeight="1">
      <c r="A13060" s="2"/>
      <c r="B13060" s="2"/>
      <c r="C13060" s="2"/>
      <c r="G13060" s="13"/>
      <c r="I13060" s="13"/>
      <c r="J13060" s="13"/>
      <c r="K13060" s="13"/>
      <c r="M13060" s="13"/>
      <c r="N13060" s="13"/>
    </row>
    <row r="13061" spans="1:14" ht="15.75" customHeight="1">
      <c r="A13061" s="2"/>
      <c r="B13061" s="2"/>
      <c r="C13061" s="2"/>
      <c r="G13061" s="13"/>
      <c r="I13061" s="13"/>
      <c r="J13061" s="13"/>
      <c r="K13061" s="13"/>
      <c r="M13061" s="13"/>
      <c r="N13061" s="13"/>
    </row>
    <row r="13062" spans="1:14" ht="15.75" customHeight="1">
      <c r="A13062" s="2"/>
      <c r="B13062" s="2"/>
      <c r="C13062" s="2"/>
      <c r="G13062" s="13"/>
      <c r="I13062" s="13"/>
      <c r="J13062" s="13"/>
      <c r="K13062" s="13"/>
      <c r="M13062" s="13"/>
      <c r="N13062" s="13"/>
    </row>
    <row r="13063" spans="1:14" ht="15.75" customHeight="1">
      <c r="A13063" s="2"/>
      <c r="B13063" s="2"/>
      <c r="C13063" s="2"/>
      <c r="G13063" s="13"/>
      <c r="I13063" s="13"/>
      <c r="J13063" s="13"/>
      <c r="K13063" s="13"/>
      <c r="M13063" s="13"/>
      <c r="N13063" s="13"/>
    </row>
    <row r="13064" spans="1:14" ht="15.75" customHeight="1">
      <c r="A13064" s="2"/>
      <c r="B13064" s="2"/>
      <c r="C13064" s="2"/>
      <c r="G13064" s="13"/>
      <c r="I13064" s="13"/>
      <c r="J13064" s="13"/>
      <c r="K13064" s="13"/>
      <c r="M13064" s="13"/>
      <c r="N13064" s="13"/>
    </row>
    <row r="13065" spans="1:14" ht="15.75" customHeight="1">
      <c r="A13065" s="2"/>
      <c r="B13065" s="2"/>
      <c r="C13065" s="2"/>
      <c r="G13065" s="13"/>
      <c r="I13065" s="13"/>
      <c r="J13065" s="13"/>
      <c r="K13065" s="13"/>
      <c r="M13065" s="13"/>
      <c r="N13065" s="13"/>
    </row>
    <row r="13066" spans="1:14" ht="15.75" customHeight="1">
      <c r="A13066" s="2"/>
      <c r="B13066" s="2"/>
      <c r="C13066" s="2"/>
      <c r="G13066" s="13"/>
      <c r="I13066" s="13"/>
      <c r="J13066" s="13"/>
      <c r="K13066" s="13"/>
      <c r="M13066" s="13"/>
      <c r="N13066" s="13"/>
    </row>
    <row r="13067" spans="1:14" ht="15.75" customHeight="1">
      <c r="A13067" s="2"/>
      <c r="B13067" s="2"/>
      <c r="C13067" s="2"/>
      <c r="G13067" s="13"/>
      <c r="I13067" s="13"/>
      <c r="J13067" s="13"/>
      <c r="K13067" s="13"/>
      <c r="M13067" s="13"/>
      <c r="N13067" s="13"/>
    </row>
    <row r="13068" spans="1:14" ht="15.75" customHeight="1">
      <c r="A13068" s="2"/>
      <c r="B13068" s="2"/>
      <c r="C13068" s="2"/>
      <c r="G13068" s="13"/>
      <c r="I13068" s="13"/>
      <c r="J13068" s="13"/>
      <c r="K13068" s="13"/>
      <c r="M13068" s="13"/>
      <c r="N13068" s="13"/>
    </row>
    <row r="13069" spans="1:14" ht="15.75" customHeight="1">
      <c r="A13069" s="2"/>
      <c r="B13069" s="2"/>
      <c r="C13069" s="2"/>
      <c r="G13069" s="13"/>
      <c r="I13069" s="13"/>
      <c r="J13069" s="13"/>
      <c r="K13069" s="13"/>
      <c r="M13069" s="13"/>
      <c r="N13069" s="13"/>
    </row>
    <row r="13070" spans="1:14" ht="15.75" customHeight="1">
      <c r="A13070" s="2"/>
      <c r="B13070" s="2"/>
      <c r="C13070" s="2"/>
      <c r="G13070" s="13"/>
      <c r="I13070" s="13"/>
      <c r="J13070" s="13"/>
      <c r="K13070" s="13"/>
      <c r="M13070" s="13"/>
      <c r="N13070" s="13"/>
    </row>
    <row r="13071" spans="1:14" ht="15.75" customHeight="1">
      <c r="A13071" s="2"/>
      <c r="B13071" s="2"/>
      <c r="C13071" s="2"/>
      <c r="G13071" s="13"/>
      <c r="I13071" s="13"/>
      <c r="J13071" s="13"/>
      <c r="K13071" s="13"/>
      <c r="M13071" s="13"/>
      <c r="N13071" s="13"/>
    </row>
    <row r="13072" spans="1:14" ht="15.75" customHeight="1">
      <c r="A13072" s="2"/>
      <c r="B13072" s="2"/>
      <c r="C13072" s="2"/>
      <c r="G13072" s="13"/>
      <c r="I13072" s="13"/>
      <c r="J13072" s="13"/>
      <c r="K13072" s="13"/>
      <c r="M13072" s="13"/>
      <c r="N13072" s="13"/>
    </row>
    <row r="13073" spans="1:14" ht="15.75" customHeight="1">
      <c r="A13073" s="2"/>
      <c r="B13073" s="2"/>
      <c r="C13073" s="2"/>
      <c r="G13073" s="13"/>
      <c r="I13073" s="13"/>
      <c r="J13073" s="13"/>
      <c r="K13073" s="13"/>
      <c r="M13073" s="13"/>
      <c r="N13073" s="13"/>
    </row>
    <row r="13074" spans="1:14" ht="15.75" customHeight="1">
      <c r="A13074" s="2"/>
      <c r="B13074" s="2"/>
      <c r="C13074" s="2"/>
      <c r="G13074" s="13"/>
      <c r="I13074" s="13"/>
      <c r="J13074" s="13"/>
      <c r="K13074" s="13"/>
      <c r="M13074" s="13"/>
      <c r="N13074" s="13"/>
    </row>
    <row r="13075" spans="1:14" ht="15.75" customHeight="1">
      <c r="A13075" s="2"/>
      <c r="B13075" s="2"/>
      <c r="C13075" s="2"/>
      <c r="G13075" s="13"/>
      <c r="I13075" s="13"/>
      <c r="J13075" s="13"/>
      <c r="K13075" s="13"/>
      <c r="M13075" s="13"/>
      <c r="N13075" s="13"/>
    </row>
    <row r="13076" spans="1:14" ht="15.75" customHeight="1">
      <c r="A13076" s="2"/>
      <c r="B13076" s="2"/>
      <c r="C13076" s="2"/>
      <c r="G13076" s="13"/>
      <c r="I13076" s="13"/>
      <c r="J13076" s="13"/>
      <c r="K13076" s="13"/>
      <c r="M13076" s="13"/>
      <c r="N13076" s="13"/>
    </row>
    <row r="13077" spans="1:14" ht="15.75" customHeight="1">
      <c r="A13077" s="2"/>
      <c r="B13077" s="2"/>
      <c r="C13077" s="2"/>
      <c r="G13077" s="13"/>
      <c r="I13077" s="13"/>
      <c r="J13077" s="13"/>
      <c r="K13077" s="13"/>
      <c r="M13077" s="13"/>
      <c r="N13077" s="13"/>
    </row>
    <row r="13078" spans="1:14" ht="15.75" customHeight="1">
      <c r="A13078" s="2"/>
      <c r="B13078" s="2"/>
      <c r="C13078" s="2"/>
      <c r="G13078" s="13"/>
      <c r="I13078" s="13"/>
      <c r="J13078" s="13"/>
      <c r="K13078" s="13"/>
      <c r="M13078" s="13"/>
      <c r="N13078" s="13"/>
    </row>
    <row r="13079" spans="1:14" ht="15.75" customHeight="1">
      <c r="A13079" s="2"/>
      <c r="B13079" s="2"/>
      <c r="C13079" s="2"/>
      <c r="G13079" s="13"/>
      <c r="I13079" s="13"/>
      <c r="J13079" s="13"/>
      <c r="K13079" s="13"/>
      <c r="M13079" s="13"/>
      <c r="N13079" s="13"/>
    </row>
    <row r="13080" spans="1:14" ht="15.75" customHeight="1">
      <c r="A13080" s="2"/>
      <c r="B13080" s="2"/>
      <c r="C13080" s="2"/>
      <c r="G13080" s="13"/>
      <c r="I13080" s="13"/>
      <c r="J13080" s="13"/>
      <c r="K13080" s="13"/>
      <c r="M13080" s="13"/>
      <c r="N13080" s="13"/>
    </row>
    <row r="13081" spans="1:14" ht="15.75" customHeight="1">
      <c r="A13081" s="2"/>
      <c r="B13081" s="2"/>
      <c r="C13081" s="2"/>
      <c r="G13081" s="13"/>
      <c r="I13081" s="13"/>
      <c r="J13081" s="13"/>
      <c r="K13081" s="13"/>
      <c r="M13081" s="13"/>
      <c r="N13081" s="13"/>
    </row>
    <row r="13082" spans="1:14" ht="15.75" customHeight="1">
      <c r="A13082" s="2"/>
      <c r="B13082" s="2"/>
      <c r="C13082" s="2"/>
      <c r="G13082" s="13"/>
      <c r="I13082" s="13"/>
      <c r="J13082" s="13"/>
      <c r="K13082" s="13"/>
      <c r="M13082" s="13"/>
      <c r="N13082" s="13"/>
    </row>
    <row r="13083" spans="1:14" ht="15.75" customHeight="1">
      <c r="A13083" s="2"/>
      <c r="B13083" s="2"/>
      <c r="C13083" s="2"/>
      <c r="G13083" s="13"/>
      <c r="I13083" s="13"/>
      <c r="J13083" s="13"/>
      <c r="K13083" s="13"/>
      <c r="M13083" s="13"/>
      <c r="N13083" s="13"/>
    </row>
    <row r="13084" spans="1:14" ht="15.75" customHeight="1">
      <c r="A13084" s="2"/>
      <c r="B13084" s="2"/>
      <c r="C13084" s="2"/>
      <c r="G13084" s="13"/>
      <c r="I13084" s="13"/>
      <c r="J13084" s="13"/>
      <c r="K13084" s="13"/>
      <c r="M13084" s="13"/>
      <c r="N13084" s="13"/>
    </row>
    <row r="13085" spans="1:14" ht="15.75" customHeight="1">
      <c r="A13085" s="2"/>
      <c r="B13085" s="2"/>
      <c r="C13085" s="2"/>
      <c r="G13085" s="13"/>
      <c r="I13085" s="13"/>
      <c r="J13085" s="13"/>
      <c r="K13085" s="13"/>
      <c r="M13085" s="13"/>
      <c r="N13085" s="13"/>
    </row>
    <row r="13086" spans="1:14" ht="15.75" customHeight="1">
      <c r="A13086" s="2"/>
      <c r="B13086" s="2"/>
      <c r="C13086" s="2"/>
      <c r="G13086" s="13"/>
      <c r="I13086" s="13"/>
      <c r="J13086" s="13"/>
      <c r="K13086" s="13"/>
      <c r="M13086" s="13"/>
      <c r="N13086" s="13"/>
    </row>
    <row r="13087" spans="1:14" ht="15.75" customHeight="1">
      <c r="A13087" s="2"/>
      <c r="B13087" s="2"/>
      <c r="C13087" s="2"/>
      <c r="G13087" s="13"/>
      <c r="I13087" s="13"/>
      <c r="J13087" s="13"/>
      <c r="K13087" s="13"/>
      <c r="M13087" s="13"/>
      <c r="N13087" s="13"/>
    </row>
    <row r="13088" spans="1:14" ht="15.75" customHeight="1">
      <c r="A13088" s="2"/>
      <c r="B13088" s="2"/>
      <c r="C13088" s="2"/>
      <c r="G13088" s="13"/>
      <c r="I13088" s="13"/>
      <c r="J13088" s="13"/>
      <c r="K13088" s="13"/>
      <c r="M13088" s="13"/>
      <c r="N13088" s="13"/>
    </row>
    <row r="13089" spans="1:14" ht="15.75" customHeight="1">
      <c r="A13089" s="2"/>
      <c r="B13089" s="2"/>
      <c r="C13089" s="2"/>
      <c r="G13089" s="13"/>
      <c r="I13089" s="13"/>
      <c r="J13089" s="13"/>
      <c r="K13089" s="13"/>
      <c r="M13089" s="13"/>
      <c r="N13089" s="13"/>
    </row>
    <row r="13090" spans="1:14" ht="15.75" customHeight="1">
      <c r="A13090" s="2"/>
      <c r="B13090" s="2"/>
      <c r="C13090" s="2"/>
      <c r="G13090" s="13"/>
      <c r="I13090" s="13"/>
      <c r="J13090" s="13"/>
      <c r="K13090" s="13"/>
      <c r="M13090" s="13"/>
      <c r="N13090" s="13"/>
    </row>
    <row r="13091" spans="1:14" ht="15.75" customHeight="1">
      <c r="A13091" s="2"/>
      <c r="B13091" s="2"/>
      <c r="C13091" s="2"/>
      <c r="G13091" s="13"/>
      <c r="I13091" s="13"/>
      <c r="J13091" s="13"/>
      <c r="K13091" s="13"/>
      <c r="M13091" s="13"/>
      <c r="N13091" s="13"/>
    </row>
    <row r="13092" spans="1:14" ht="15.75" customHeight="1">
      <c r="A13092" s="2"/>
      <c r="B13092" s="2"/>
      <c r="C13092" s="2"/>
      <c r="G13092" s="13"/>
      <c r="I13092" s="13"/>
      <c r="J13092" s="13"/>
      <c r="K13092" s="13"/>
      <c r="M13092" s="13"/>
      <c r="N13092" s="13"/>
    </row>
    <row r="13093" spans="1:14" ht="15.75" customHeight="1">
      <c r="A13093" s="2"/>
      <c r="B13093" s="2"/>
      <c r="C13093" s="2"/>
      <c r="G13093" s="13"/>
      <c r="I13093" s="13"/>
      <c r="J13093" s="13"/>
      <c r="K13093" s="13"/>
      <c r="M13093" s="13"/>
      <c r="N13093" s="13"/>
    </row>
    <row r="13094" spans="1:14" ht="15.75" customHeight="1">
      <c r="A13094" s="2"/>
      <c r="B13094" s="2"/>
      <c r="C13094" s="2"/>
      <c r="G13094" s="13"/>
      <c r="I13094" s="13"/>
      <c r="J13094" s="13"/>
      <c r="K13094" s="13"/>
      <c r="M13094" s="13"/>
      <c r="N13094" s="13"/>
    </row>
    <row r="13095" spans="1:14" ht="15.75" customHeight="1">
      <c r="A13095" s="2"/>
      <c r="B13095" s="2"/>
      <c r="C13095" s="2"/>
      <c r="G13095" s="13"/>
      <c r="I13095" s="13"/>
      <c r="J13095" s="13"/>
      <c r="K13095" s="13"/>
      <c r="M13095" s="13"/>
      <c r="N13095" s="13"/>
    </row>
    <row r="13096" spans="1:14" ht="15.75" customHeight="1">
      <c r="A13096" s="2"/>
      <c r="B13096" s="2"/>
      <c r="C13096" s="2"/>
      <c r="G13096" s="13"/>
      <c r="I13096" s="13"/>
      <c r="J13096" s="13"/>
      <c r="K13096" s="13"/>
      <c r="M13096" s="13"/>
      <c r="N13096" s="13"/>
    </row>
    <row r="13097" spans="1:14" ht="15.75" customHeight="1">
      <c r="A13097" s="2"/>
      <c r="B13097" s="2"/>
      <c r="C13097" s="2"/>
      <c r="G13097" s="13"/>
      <c r="I13097" s="13"/>
      <c r="J13097" s="13"/>
      <c r="K13097" s="13"/>
      <c r="M13097" s="13"/>
      <c r="N13097" s="13"/>
    </row>
    <row r="13098" spans="1:14" ht="15.75" customHeight="1">
      <c r="A13098" s="2"/>
      <c r="B13098" s="2"/>
      <c r="C13098" s="2"/>
      <c r="G13098" s="13"/>
      <c r="I13098" s="13"/>
      <c r="J13098" s="13"/>
      <c r="K13098" s="13"/>
      <c r="M13098" s="13"/>
      <c r="N13098" s="13"/>
    </row>
    <row r="13099" spans="1:14" ht="15.75" customHeight="1">
      <c r="A13099" s="2"/>
      <c r="B13099" s="2"/>
      <c r="C13099" s="2"/>
      <c r="G13099" s="13"/>
      <c r="I13099" s="13"/>
      <c r="J13099" s="13"/>
      <c r="K13099" s="13"/>
      <c r="M13099" s="13"/>
      <c r="N13099" s="13"/>
    </row>
    <row r="13100" spans="1:14" ht="15.75" customHeight="1">
      <c r="A13100" s="2"/>
      <c r="B13100" s="2"/>
      <c r="C13100" s="2"/>
      <c r="G13100" s="13"/>
      <c r="I13100" s="13"/>
      <c r="J13100" s="13"/>
      <c r="K13100" s="13"/>
      <c r="M13100" s="13"/>
      <c r="N13100" s="13"/>
    </row>
    <row r="13101" spans="1:14" ht="15.75" customHeight="1">
      <c r="A13101" s="2"/>
      <c r="B13101" s="2"/>
      <c r="C13101" s="2"/>
      <c r="G13101" s="13"/>
      <c r="I13101" s="13"/>
      <c r="J13101" s="13"/>
      <c r="K13101" s="13"/>
      <c r="M13101" s="13"/>
      <c r="N13101" s="13"/>
    </row>
    <row r="13102" spans="1:14" ht="15.75" customHeight="1">
      <c r="A13102" s="2"/>
      <c r="B13102" s="2"/>
      <c r="C13102" s="2"/>
      <c r="G13102" s="13"/>
      <c r="I13102" s="13"/>
      <c r="J13102" s="13"/>
      <c r="K13102" s="13"/>
      <c r="M13102" s="13"/>
      <c r="N13102" s="13"/>
    </row>
    <row r="13103" spans="1:14" ht="15.75" customHeight="1">
      <c r="A13103" s="2"/>
      <c r="B13103" s="2"/>
      <c r="C13103" s="2"/>
      <c r="G13103" s="13"/>
      <c r="I13103" s="13"/>
      <c r="J13103" s="13"/>
      <c r="K13103" s="13"/>
      <c r="M13103" s="13"/>
      <c r="N13103" s="13"/>
    </row>
    <row r="13104" spans="1:14" ht="15.75" customHeight="1">
      <c r="A13104" s="2"/>
      <c r="B13104" s="2"/>
      <c r="C13104" s="2"/>
      <c r="G13104" s="13"/>
      <c r="I13104" s="13"/>
      <c r="J13104" s="13"/>
      <c r="K13104" s="13"/>
      <c r="M13104" s="13"/>
      <c r="N13104" s="13"/>
    </row>
    <row r="13105" spans="1:14" ht="15.75" customHeight="1">
      <c r="A13105" s="2"/>
      <c r="B13105" s="2"/>
      <c r="C13105" s="2"/>
      <c r="G13105" s="13"/>
      <c r="I13105" s="13"/>
      <c r="J13105" s="13"/>
      <c r="K13105" s="13"/>
      <c r="M13105" s="13"/>
      <c r="N13105" s="13"/>
    </row>
    <row r="13106" spans="1:14" ht="15.75" customHeight="1">
      <c r="A13106" s="2"/>
      <c r="B13106" s="2"/>
      <c r="C13106" s="2"/>
      <c r="G13106" s="13"/>
      <c r="I13106" s="13"/>
      <c r="J13106" s="13"/>
      <c r="K13106" s="13"/>
      <c r="M13106" s="13"/>
      <c r="N13106" s="13"/>
    </row>
    <row r="13107" spans="1:14" ht="15.75" customHeight="1">
      <c r="A13107" s="2"/>
      <c r="B13107" s="2"/>
      <c r="C13107" s="2"/>
      <c r="G13107" s="13"/>
      <c r="I13107" s="13"/>
      <c r="J13107" s="13"/>
      <c r="K13107" s="13"/>
      <c r="M13107" s="13"/>
      <c r="N13107" s="13"/>
    </row>
    <row r="13108" spans="1:14" ht="15.75" customHeight="1">
      <c r="A13108" s="2"/>
      <c r="B13108" s="2"/>
      <c r="C13108" s="2"/>
      <c r="G13108" s="13"/>
      <c r="I13108" s="13"/>
      <c r="J13108" s="13"/>
      <c r="K13108" s="13"/>
      <c r="M13108" s="13"/>
      <c r="N13108" s="13"/>
    </row>
    <row r="13109" spans="1:14" ht="15.75" customHeight="1">
      <c r="A13109" s="2"/>
      <c r="B13109" s="2"/>
      <c r="C13109" s="2"/>
      <c r="G13109" s="13"/>
      <c r="I13109" s="13"/>
      <c r="J13109" s="13"/>
      <c r="K13109" s="13"/>
      <c r="M13109" s="13"/>
      <c r="N13109" s="13"/>
    </row>
    <row r="13110" spans="1:14" ht="15.75" customHeight="1">
      <c r="A13110" s="2"/>
      <c r="B13110" s="2"/>
      <c r="C13110" s="2"/>
      <c r="G13110" s="13"/>
      <c r="I13110" s="13"/>
      <c r="J13110" s="13"/>
      <c r="K13110" s="13"/>
      <c r="M13110" s="13"/>
      <c r="N13110" s="13"/>
    </row>
    <row r="13111" spans="1:14" ht="15.75" customHeight="1">
      <c r="A13111" s="2"/>
      <c r="B13111" s="2"/>
      <c r="C13111" s="2"/>
      <c r="G13111" s="13"/>
      <c r="I13111" s="13"/>
      <c r="J13111" s="13"/>
      <c r="K13111" s="13"/>
      <c r="M13111" s="13"/>
      <c r="N13111" s="13"/>
    </row>
    <row r="13112" spans="1:14" ht="15.75" customHeight="1">
      <c r="A13112" s="2"/>
      <c r="B13112" s="2"/>
      <c r="C13112" s="2"/>
      <c r="G13112" s="13"/>
      <c r="I13112" s="13"/>
      <c r="J13112" s="13"/>
      <c r="K13112" s="13"/>
      <c r="M13112" s="13"/>
      <c r="N13112" s="13"/>
    </row>
    <row r="13113" spans="1:14" ht="15.75" customHeight="1">
      <c r="A13113" s="2"/>
      <c r="B13113" s="2"/>
      <c r="C13113" s="2"/>
      <c r="G13113" s="13"/>
      <c r="I13113" s="13"/>
      <c r="J13113" s="13"/>
      <c r="K13113" s="13"/>
      <c r="M13113" s="13"/>
      <c r="N13113" s="13"/>
    </row>
    <row r="13114" spans="1:14" ht="15.75" customHeight="1">
      <c r="A13114" s="2"/>
      <c r="B13114" s="2"/>
      <c r="C13114" s="2"/>
      <c r="G13114" s="13"/>
      <c r="I13114" s="13"/>
      <c r="J13114" s="13"/>
      <c r="K13114" s="13"/>
      <c r="M13114" s="13"/>
      <c r="N13114" s="13"/>
    </row>
    <row r="13115" spans="1:14" ht="15.75" customHeight="1">
      <c r="A13115" s="2"/>
      <c r="B13115" s="2"/>
      <c r="C13115" s="2"/>
      <c r="G13115" s="13"/>
      <c r="I13115" s="13"/>
      <c r="J13115" s="13"/>
      <c r="K13115" s="13"/>
      <c r="M13115" s="13"/>
      <c r="N13115" s="13"/>
    </row>
    <row r="13116" spans="1:14" ht="15.75" customHeight="1">
      <c r="A13116" s="2"/>
      <c r="B13116" s="2"/>
      <c r="C13116" s="2"/>
      <c r="G13116" s="13"/>
      <c r="I13116" s="13"/>
      <c r="J13116" s="13"/>
      <c r="K13116" s="13"/>
      <c r="M13116" s="13"/>
      <c r="N13116" s="13"/>
    </row>
    <row r="13117" spans="1:14" ht="15.75" customHeight="1">
      <c r="A13117" s="2"/>
      <c r="B13117" s="2"/>
      <c r="C13117" s="2"/>
      <c r="G13117" s="13"/>
      <c r="I13117" s="13"/>
      <c r="J13117" s="13"/>
      <c r="K13117" s="13"/>
      <c r="M13117" s="13"/>
      <c r="N13117" s="13"/>
    </row>
    <row r="13118" spans="1:14" ht="15.75" customHeight="1">
      <c r="A13118" s="2"/>
      <c r="B13118" s="2"/>
      <c r="C13118" s="2"/>
      <c r="G13118" s="13"/>
      <c r="I13118" s="13"/>
      <c r="J13118" s="13"/>
      <c r="K13118" s="13"/>
      <c r="M13118" s="13"/>
      <c r="N13118" s="13"/>
    </row>
    <row r="13119" spans="1:14" ht="15.75" customHeight="1">
      <c r="A13119" s="2"/>
      <c r="B13119" s="2"/>
      <c r="C13119" s="2"/>
      <c r="G13119" s="13"/>
      <c r="I13119" s="13"/>
      <c r="J13119" s="13"/>
      <c r="K13119" s="13"/>
      <c r="M13119" s="13"/>
      <c r="N13119" s="13"/>
    </row>
    <row r="13120" spans="1:14" ht="15.75" customHeight="1">
      <c r="A13120" s="2"/>
      <c r="B13120" s="2"/>
      <c r="C13120" s="2"/>
      <c r="G13120" s="13"/>
      <c r="I13120" s="13"/>
      <c r="J13120" s="13"/>
      <c r="K13120" s="13"/>
      <c r="M13120" s="13"/>
      <c r="N13120" s="13"/>
    </row>
    <row r="13121" spans="1:14" ht="15.75" customHeight="1">
      <c r="A13121" s="2"/>
      <c r="B13121" s="2"/>
      <c r="C13121" s="2"/>
      <c r="G13121" s="13"/>
      <c r="I13121" s="13"/>
      <c r="J13121" s="13"/>
      <c r="K13121" s="13"/>
      <c r="M13121" s="13"/>
      <c r="N13121" s="13"/>
    </row>
    <row r="13122" spans="1:14" ht="15.75" customHeight="1">
      <c r="A13122" s="2"/>
      <c r="B13122" s="2"/>
      <c r="C13122" s="2"/>
      <c r="G13122" s="13"/>
      <c r="I13122" s="13"/>
      <c r="J13122" s="13"/>
      <c r="K13122" s="13"/>
      <c r="M13122" s="13"/>
      <c r="N13122" s="13"/>
    </row>
    <row r="13123" spans="1:14" ht="15.75" customHeight="1">
      <c r="A13123" s="2"/>
      <c r="B13123" s="2"/>
      <c r="C13123" s="2"/>
      <c r="G13123" s="13"/>
      <c r="I13123" s="13"/>
      <c r="J13123" s="13"/>
      <c r="K13123" s="13"/>
      <c r="M13123" s="13"/>
      <c r="N13123" s="13"/>
    </row>
    <row r="13124" spans="1:14" ht="15.75" customHeight="1">
      <c r="A13124" s="2"/>
      <c r="B13124" s="2"/>
      <c r="C13124" s="2"/>
      <c r="G13124" s="13"/>
      <c r="I13124" s="13"/>
      <c r="J13124" s="13"/>
      <c r="K13124" s="13"/>
      <c r="M13124" s="13"/>
      <c r="N13124" s="13"/>
    </row>
    <row r="13125" spans="1:14" ht="15.75" customHeight="1">
      <c r="A13125" s="2"/>
      <c r="B13125" s="2"/>
      <c r="C13125" s="2"/>
      <c r="G13125" s="13"/>
      <c r="I13125" s="13"/>
      <c r="J13125" s="13"/>
      <c r="K13125" s="13"/>
      <c r="M13125" s="13"/>
      <c r="N13125" s="13"/>
    </row>
    <row r="13126" spans="1:14" ht="15.75" customHeight="1">
      <c r="A13126" s="2"/>
      <c r="B13126" s="2"/>
      <c r="C13126" s="2"/>
      <c r="G13126" s="13"/>
      <c r="I13126" s="13"/>
      <c r="J13126" s="13"/>
      <c r="K13126" s="13"/>
      <c r="M13126" s="13"/>
      <c r="N13126" s="13"/>
    </row>
    <row r="13127" spans="1:14" ht="15.75" customHeight="1">
      <c r="A13127" s="2"/>
      <c r="B13127" s="2"/>
      <c r="C13127" s="2"/>
      <c r="G13127" s="13"/>
      <c r="I13127" s="13"/>
      <c r="J13127" s="13"/>
      <c r="K13127" s="13"/>
      <c r="M13127" s="13"/>
      <c r="N13127" s="13"/>
    </row>
    <row r="13128" spans="1:14" ht="15.75" customHeight="1">
      <c r="A13128" s="2"/>
      <c r="B13128" s="2"/>
      <c r="C13128" s="2"/>
      <c r="G13128" s="13"/>
      <c r="I13128" s="13"/>
      <c r="J13128" s="13"/>
      <c r="K13128" s="13"/>
      <c r="M13128" s="13"/>
      <c r="N13128" s="13"/>
    </row>
    <row r="13129" spans="1:14" ht="15.75" customHeight="1">
      <c r="A13129" s="2"/>
      <c r="B13129" s="2"/>
      <c r="C13129" s="2"/>
      <c r="G13129" s="13"/>
      <c r="I13129" s="13"/>
      <c r="J13129" s="13"/>
      <c r="K13129" s="13"/>
      <c r="M13129" s="13"/>
      <c r="N13129" s="13"/>
    </row>
    <row r="13130" spans="1:14" ht="15.75" customHeight="1">
      <c r="A13130" s="2"/>
      <c r="B13130" s="2"/>
      <c r="C13130" s="2"/>
      <c r="G13130" s="13"/>
      <c r="I13130" s="13"/>
      <c r="J13130" s="13"/>
      <c r="K13130" s="13"/>
      <c r="M13130" s="13"/>
      <c r="N13130" s="13"/>
    </row>
    <row r="13131" spans="1:14" ht="15.75" customHeight="1">
      <c r="A13131" s="2"/>
      <c r="B13131" s="2"/>
      <c r="C13131" s="2"/>
      <c r="G13131" s="13"/>
      <c r="I13131" s="13"/>
      <c r="J13131" s="13"/>
      <c r="K13131" s="13"/>
      <c r="M13131" s="13"/>
      <c r="N13131" s="13"/>
    </row>
    <row r="13132" spans="1:14" ht="15.75" customHeight="1">
      <c r="A13132" s="2"/>
      <c r="B13132" s="2"/>
      <c r="C13132" s="2"/>
      <c r="G13132" s="13"/>
      <c r="I13132" s="13"/>
      <c r="J13132" s="13"/>
      <c r="K13132" s="13"/>
      <c r="M13132" s="13"/>
      <c r="N13132" s="13"/>
    </row>
    <row r="13133" spans="1:14" ht="15.75" customHeight="1">
      <c r="A13133" s="2"/>
      <c r="B13133" s="2"/>
      <c r="C13133" s="2"/>
      <c r="G13133" s="13"/>
      <c r="I13133" s="13"/>
      <c r="J13133" s="13"/>
      <c r="K13133" s="13"/>
      <c r="M13133" s="13"/>
      <c r="N13133" s="13"/>
    </row>
    <row r="13134" spans="1:14" ht="15.75" customHeight="1">
      <c r="A13134" s="2"/>
      <c r="B13134" s="2"/>
      <c r="C13134" s="2"/>
      <c r="G13134" s="13"/>
      <c r="I13134" s="13"/>
      <c r="J13134" s="13"/>
      <c r="K13134" s="13"/>
      <c r="M13134" s="13"/>
      <c r="N13134" s="13"/>
    </row>
    <row r="13135" spans="1:14" ht="15.75" customHeight="1">
      <c r="A13135" s="2"/>
      <c r="B13135" s="2"/>
      <c r="C13135" s="2"/>
      <c r="G13135" s="13"/>
      <c r="I13135" s="13"/>
      <c r="J13135" s="13"/>
      <c r="K13135" s="13"/>
      <c r="M13135" s="13"/>
      <c r="N13135" s="13"/>
    </row>
    <row r="13136" spans="1:14" ht="15.75" customHeight="1">
      <c r="A13136" s="2"/>
      <c r="B13136" s="2"/>
      <c r="C13136" s="2"/>
      <c r="G13136" s="13"/>
      <c r="I13136" s="13"/>
      <c r="J13136" s="13"/>
      <c r="K13136" s="13"/>
      <c r="M13136" s="13"/>
      <c r="N13136" s="13"/>
    </row>
    <row r="13137" spans="1:14" ht="15.75" customHeight="1">
      <c r="A13137" s="2"/>
      <c r="B13137" s="2"/>
      <c r="C13137" s="2"/>
      <c r="G13137" s="13"/>
      <c r="I13137" s="13"/>
      <c r="J13137" s="13"/>
      <c r="K13137" s="13"/>
      <c r="M13137" s="13"/>
      <c r="N13137" s="13"/>
    </row>
    <row r="13138" spans="1:14" ht="15.75" customHeight="1">
      <c r="A13138" s="2"/>
      <c r="B13138" s="2"/>
      <c r="C13138" s="2"/>
      <c r="G13138" s="13"/>
      <c r="I13138" s="13"/>
      <c r="J13138" s="13"/>
      <c r="K13138" s="13"/>
      <c r="M13138" s="13"/>
      <c r="N13138" s="13"/>
    </row>
    <row r="13139" spans="1:14" ht="15.75" customHeight="1">
      <c r="A13139" s="2"/>
      <c r="B13139" s="2"/>
      <c r="C13139" s="2"/>
      <c r="G13139" s="13"/>
      <c r="I13139" s="13"/>
      <c r="J13139" s="13"/>
      <c r="K13139" s="13"/>
      <c r="M13139" s="13"/>
      <c r="N13139" s="13"/>
    </row>
    <row r="13140" spans="1:14" ht="15.75" customHeight="1">
      <c r="A13140" s="2"/>
      <c r="B13140" s="2"/>
      <c r="C13140" s="2"/>
      <c r="G13140" s="13"/>
      <c r="I13140" s="13"/>
      <c r="J13140" s="13"/>
      <c r="K13140" s="13"/>
      <c r="M13140" s="13"/>
      <c r="N13140" s="13"/>
    </row>
    <row r="13141" spans="1:14" ht="15.75" customHeight="1">
      <c r="A13141" s="2"/>
      <c r="B13141" s="2"/>
      <c r="C13141" s="2"/>
      <c r="G13141" s="13"/>
      <c r="I13141" s="13"/>
      <c r="J13141" s="13"/>
      <c r="K13141" s="13"/>
      <c r="M13141" s="13"/>
      <c r="N13141" s="13"/>
    </row>
    <row r="13142" spans="1:14" ht="15.75" customHeight="1">
      <c r="A13142" s="2"/>
      <c r="B13142" s="2"/>
      <c r="C13142" s="2"/>
      <c r="G13142" s="13"/>
      <c r="I13142" s="13"/>
      <c r="J13142" s="13"/>
      <c r="K13142" s="13"/>
      <c r="M13142" s="13"/>
      <c r="N13142" s="13"/>
    </row>
    <row r="13143" spans="1:14" ht="15.75" customHeight="1">
      <c r="A13143" s="2"/>
      <c r="B13143" s="2"/>
      <c r="C13143" s="2"/>
      <c r="G13143" s="13"/>
      <c r="I13143" s="13"/>
      <c r="J13143" s="13"/>
      <c r="K13143" s="13"/>
      <c r="M13143" s="13"/>
      <c r="N13143" s="13"/>
    </row>
    <row r="13144" spans="1:14" ht="15.75" customHeight="1">
      <c r="A13144" s="2"/>
      <c r="B13144" s="2"/>
      <c r="C13144" s="2"/>
      <c r="G13144" s="13"/>
      <c r="I13144" s="13"/>
      <c r="J13144" s="13"/>
      <c r="K13144" s="13"/>
      <c r="M13144" s="13"/>
      <c r="N13144" s="13"/>
    </row>
    <row r="13145" spans="1:14" ht="15.75" customHeight="1">
      <c r="A13145" s="2"/>
      <c r="B13145" s="2"/>
      <c r="C13145" s="2"/>
      <c r="G13145" s="13"/>
      <c r="I13145" s="13"/>
      <c r="J13145" s="13"/>
      <c r="K13145" s="13"/>
      <c r="M13145" s="13"/>
      <c r="N13145" s="13"/>
    </row>
    <row r="13146" spans="1:14" ht="15.75" customHeight="1">
      <c r="A13146" s="2"/>
      <c r="B13146" s="2"/>
      <c r="C13146" s="2"/>
      <c r="G13146" s="13"/>
      <c r="I13146" s="13"/>
      <c r="J13146" s="13"/>
      <c r="K13146" s="13"/>
      <c r="M13146" s="13"/>
      <c r="N13146" s="13"/>
    </row>
    <row r="13147" spans="1:14" ht="15.75" customHeight="1">
      <c r="A13147" s="2"/>
      <c r="B13147" s="2"/>
      <c r="C13147" s="2"/>
      <c r="G13147" s="13"/>
      <c r="I13147" s="13"/>
      <c r="J13147" s="13"/>
      <c r="K13147" s="13"/>
      <c r="M13147" s="13"/>
      <c r="N13147" s="13"/>
    </row>
    <row r="13148" spans="1:14" ht="15.75" customHeight="1">
      <c r="A13148" s="2"/>
      <c r="B13148" s="2"/>
      <c r="C13148" s="2"/>
      <c r="G13148" s="13"/>
      <c r="I13148" s="13"/>
      <c r="J13148" s="13"/>
      <c r="K13148" s="13"/>
      <c r="M13148" s="13"/>
      <c r="N13148" s="13"/>
    </row>
    <row r="13149" spans="1:14" ht="15.75" customHeight="1">
      <c r="A13149" s="2"/>
      <c r="B13149" s="2"/>
      <c r="C13149" s="2"/>
      <c r="G13149" s="13"/>
      <c r="I13149" s="13"/>
      <c r="J13149" s="13"/>
      <c r="K13149" s="13"/>
      <c r="M13149" s="13"/>
      <c r="N13149" s="13"/>
    </row>
    <row r="13150" spans="1:14" ht="15.75" customHeight="1">
      <c r="A13150" s="2"/>
      <c r="B13150" s="2"/>
      <c r="C13150" s="2"/>
      <c r="G13150" s="13"/>
      <c r="I13150" s="13"/>
      <c r="J13150" s="13"/>
      <c r="K13150" s="13"/>
      <c r="M13150" s="13"/>
      <c r="N13150" s="13"/>
    </row>
    <row r="13151" spans="1:14" ht="15.75" customHeight="1">
      <c r="A13151" s="2"/>
      <c r="B13151" s="2"/>
      <c r="C13151" s="2"/>
      <c r="G13151" s="13"/>
      <c r="I13151" s="13"/>
      <c r="J13151" s="13"/>
      <c r="K13151" s="13"/>
      <c r="M13151" s="13"/>
      <c r="N13151" s="13"/>
    </row>
    <row r="13152" spans="1:14" ht="15.75" customHeight="1">
      <c r="A13152" s="2"/>
      <c r="B13152" s="2"/>
      <c r="C13152" s="2"/>
      <c r="G13152" s="13"/>
      <c r="I13152" s="13"/>
      <c r="J13152" s="13"/>
      <c r="K13152" s="13"/>
      <c r="M13152" s="13"/>
      <c r="N13152" s="13"/>
    </row>
    <row r="13153" spans="1:14" ht="15.75" customHeight="1">
      <c r="A13153" s="2"/>
      <c r="B13153" s="2"/>
      <c r="C13153" s="2"/>
      <c r="G13153" s="13"/>
      <c r="I13153" s="13"/>
      <c r="J13153" s="13"/>
      <c r="K13153" s="13"/>
      <c r="M13153" s="13"/>
      <c r="N13153" s="13"/>
    </row>
    <row r="13154" spans="1:14" ht="15.75" customHeight="1">
      <c r="A13154" s="2"/>
      <c r="B13154" s="2"/>
      <c r="C13154" s="2"/>
      <c r="G13154" s="13"/>
      <c r="I13154" s="13"/>
      <c r="J13154" s="13"/>
      <c r="K13154" s="13"/>
      <c r="M13154" s="13"/>
      <c r="N13154" s="13"/>
    </row>
    <row r="13155" spans="1:14" ht="15.75" customHeight="1">
      <c r="A13155" s="2"/>
      <c r="B13155" s="2"/>
      <c r="C13155" s="2"/>
      <c r="G13155" s="13"/>
      <c r="I13155" s="13"/>
      <c r="J13155" s="13"/>
      <c r="K13155" s="13"/>
      <c r="M13155" s="13"/>
      <c r="N13155" s="13"/>
    </row>
    <row r="13156" spans="1:14" ht="15.75" customHeight="1">
      <c r="A13156" s="2"/>
      <c r="B13156" s="2"/>
      <c r="C13156" s="2"/>
      <c r="G13156" s="13"/>
      <c r="I13156" s="13"/>
      <c r="J13156" s="13"/>
      <c r="K13156" s="13"/>
      <c r="M13156" s="13"/>
      <c r="N13156" s="13"/>
    </row>
    <row r="13157" spans="1:14" ht="15.75" customHeight="1">
      <c r="A13157" s="2"/>
      <c r="B13157" s="2"/>
      <c r="C13157" s="2"/>
      <c r="G13157" s="13"/>
      <c r="I13157" s="13"/>
      <c r="J13157" s="13"/>
      <c r="K13157" s="13"/>
      <c r="M13157" s="13"/>
      <c r="N13157" s="13"/>
    </row>
    <row r="13158" spans="1:14" ht="15.75" customHeight="1">
      <c r="A13158" s="2"/>
      <c r="B13158" s="2"/>
      <c r="C13158" s="2"/>
      <c r="G13158" s="13"/>
      <c r="I13158" s="13"/>
      <c r="J13158" s="13"/>
      <c r="K13158" s="13"/>
      <c r="M13158" s="13"/>
      <c r="N13158" s="13"/>
    </row>
    <row r="13159" spans="1:14" ht="15.75" customHeight="1">
      <c r="A13159" s="2"/>
      <c r="B13159" s="2"/>
      <c r="C13159" s="2"/>
      <c r="G13159" s="13"/>
      <c r="I13159" s="13"/>
      <c r="J13159" s="13"/>
      <c r="K13159" s="13"/>
      <c r="M13159" s="13"/>
      <c r="N13159" s="13"/>
    </row>
    <row r="13160" spans="1:14" ht="15.75" customHeight="1">
      <c r="A13160" s="2"/>
      <c r="B13160" s="2"/>
      <c r="C13160" s="2"/>
      <c r="G13160" s="13"/>
      <c r="I13160" s="13"/>
      <c r="J13160" s="13"/>
      <c r="K13160" s="13"/>
      <c r="M13160" s="13"/>
      <c r="N13160" s="13"/>
    </row>
    <row r="13161" spans="1:14" ht="15.75" customHeight="1">
      <c r="A13161" s="2"/>
      <c r="B13161" s="2"/>
      <c r="C13161" s="2"/>
      <c r="G13161" s="13"/>
      <c r="I13161" s="13"/>
      <c r="J13161" s="13"/>
      <c r="K13161" s="13"/>
      <c r="M13161" s="13"/>
      <c r="N13161" s="13"/>
    </row>
    <row r="13162" spans="1:14" ht="15.75" customHeight="1">
      <c r="A13162" s="2"/>
      <c r="B13162" s="2"/>
      <c r="C13162" s="2"/>
      <c r="G13162" s="13"/>
      <c r="I13162" s="13"/>
      <c r="J13162" s="13"/>
      <c r="K13162" s="13"/>
      <c r="M13162" s="13"/>
      <c r="N13162" s="13"/>
    </row>
    <row r="13163" spans="1:14" ht="15.75" customHeight="1">
      <c r="A13163" s="2"/>
      <c r="B13163" s="2"/>
      <c r="C13163" s="2"/>
      <c r="G13163" s="13"/>
      <c r="I13163" s="13"/>
      <c r="J13163" s="13"/>
      <c r="K13163" s="13"/>
      <c r="M13163" s="13"/>
      <c r="N13163" s="13"/>
    </row>
    <row r="13164" spans="1:14" ht="15.75" customHeight="1">
      <c r="A13164" s="2"/>
      <c r="B13164" s="2"/>
      <c r="C13164" s="2"/>
      <c r="G13164" s="13"/>
      <c r="I13164" s="13"/>
      <c r="J13164" s="13"/>
      <c r="K13164" s="13"/>
      <c r="M13164" s="13"/>
      <c r="N13164" s="13"/>
    </row>
    <row r="13165" spans="1:14" ht="15.75" customHeight="1">
      <c r="A13165" s="2"/>
      <c r="B13165" s="2"/>
      <c r="C13165" s="2"/>
      <c r="G13165" s="13"/>
      <c r="I13165" s="13"/>
      <c r="J13165" s="13"/>
      <c r="K13165" s="13"/>
      <c r="M13165" s="13"/>
      <c r="N13165" s="13"/>
    </row>
    <row r="13166" spans="1:14" ht="15.75" customHeight="1">
      <c r="A13166" s="2"/>
      <c r="B13166" s="2"/>
      <c r="C13166" s="2"/>
      <c r="G13166" s="13"/>
      <c r="I13166" s="13"/>
      <c r="J13166" s="13"/>
      <c r="K13166" s="13"/>
      <c r="M13166" s="13"/>
      <c r="N13166" s="13"/>
    </row>
    <row r="13167" spans="1:14" ht="15.75" customHeight="1">
      <c r="A13167" s="2"/>
      <c r="B13167" s="2"/>
      <c r="C13167" s="2"/>
      <c r="G13167" s="13"/>
      <c r="I13167" s="13"/>
      <c r="J13167" s="13"/>
      <c r="K13167" s="13"/>
      <c r="M13167" s="13"/>
      <c r="N13167" s="13"/>
    </row>
    <row r="13168" spans="1:14" ht="15.75" customHeight="1">
      <c r="A13168" s="2"/>
      <c r="B13168" s="2"/>
      <c r="C13168" s="2"/>
      <c r="G13168" s="13"/>
      <c r="I13168" s="13"/>
      <c r="J13168" s="13"/>
      <c r="K13168" s="13"/>
      <c r="M13168" s="13"/>
      <c r="N13168" s="13"/>
    </row>
    <row r="13169" spans="1:14" ht="15.75" customHeight="1">
      <c r="A13169" s="2"/>
      <c r="B13169" s="2"/>
      <c r="C13169" s="2"/>
      <c r="G13169" s="13"/>
      <c r="I13169" s="13"/>
      <c r="J13169" s="13"/>
      <c r="K13169" s="13"/>
      <c r="M13169" s="13"/>
      <c r="N13169" s="13"/>
    </row>
    <row r="13170" spans="1:14" ht="15.75" customHeight="1">
      <c r="A13170" s="2"/>
      <c r="B13170" s="2"/>
      <c r="C13170" s="2"/>
      <c r="G13170" s="13"/>
      <c r="I13170" s="13"/>
      <c r="J13170" s="13"/>
      <c r="K13170" s="13"/>
      <c r="M13170" s="13"/>
      <c r="N13170" s="13"/>
    </row>
    <row r="13171" spans="1:14" ht="15.75" customHeight="1">
      <c r="A13171" s="2"/>
      <c r="B13171" s="2"/>
      <c r="C13171" s="2"/>
      <c r="G13171" s="13"/>
      <c r="I13171" s="13"/>
      <c r="J13171" s="13"/>
      <c r="K13171" s="13"/>
      <c r="M13171" s="13"/>
      <c r="N13171" s="13"/>
    </row>
    <row r="13172" spans="1:14" ht="15.75" customHeight="1">
      <c r="A13172" s="2"/>
      <c r="B13172" s="2"/>
      <c r="C13172" s="2"/>
      <c r="G13172" s="13"/>
      <c r="I13172" s="13"/>
      <c r="J13172" s="13"/>
      <c r="K13172" s="13"/>
      <c r="M13172" s="13"/>
      <c r="N13172" s="13"/>
    </row>
    <row r="13173" spans="1:14" ht="15.75" customHeight="1">
      <c r="A13173" s="2"/>
      <c r="B13173" s="2"/>
      <c r="C13173" s="2"/>
      <c r="G13173" s="13"/>
      <c r="I13173" s="13"/>
      <c r="J13173" s="13"/>
      <c r="K13173" s="13"/>
      <c r="M13173" s="13"/>
      <c r="N13173" s="13"/>
    </row>
    <row r="13174" spans="1:14" ht="15.75" customHeight="1">
      <c r="A13174" s="2"/>
      <c r="B13174" s="2"/>
      <c r="C13174" s="2"/>
      <c r="G13174" s="13"/>
      <c r="I13174" s="13"/>
      <c r="J13174" s="13"/>
      <c r="K13174" s="13"/>
      <c r="M13174" s="13"/>
      <c r="N13174" s="13"/>
    </row>
    <row r="13175" spans="1:14" ht="15.75" customHeight="1">
      <c r="A13175" s="2"/>
      <c r="B13175" s="2"/>
      <c r="C13175" s="2"/>
      <c r="G13175" s="13"/>
      <c r="I13175" s="13"/>
      <c r="J13175" s="13"/>
      <c r="K13175" s="13"/>
      <c r="M13175" s="13"/>
      <c r="N13175" s="13"/>
    </row>
    <row r="13176" spans="1:14" ht="15.75" customHeight="1">
      <c r="A13176" s="2"/>
      <c r="B13176" s="2"/>
      <c r="C13176" s="2"/>
      <c r="G13176" s="13"/>
      <c r="I13176" s="13"/>
      <c r="J13176" s="13"/>
      <c r="K13176" s="13"/>
      <c r="M13176" s="13"/>
      <c r="N13176" s="13"/>
    </row>
    <row r="13177" spans="1:14" ht="15.75" customHeight="1">
      <c r="A13177" s="2"/>
      <c r="B13177" s="2"/>
      <c r="C13177" s="2"/>
      <c r="G13177" s="13"/>
      <c r="I13177" s="13"/>
      <c r="J13177" s="13"/>
      <c r="K13177" s="13"/>
      <c r="M13177" s="13"/>
      <c r="N13177" s="13"/>
    </row>
    <row r="13178" spans="1:14" ht="15.75" customHeight="1">
      <c r="A13178" s="2"/>
      <c r="B13178" s="2"/>
      <c r="C13178" s="2"/>
      <c r="G13178" s="13"/>
      <c r="I13178" s="13"/>
      <c r="J13178" s="13"/>
      <c r="K13178" s="13"/>
      <c r="M13178" s="13"/>
      <c r="N13178" s="13"/>
    </row>
    <row r="13179" spans="1:14" ht="15.75" customHeight="1">
      <c r="A13179" s="2"/>
      <c r="B13179" s="2"/>
      <c r="C13179" s="2"/>
      <c r="G13179" s="13"/>
      <c r="I13179" s="13"/>
      <c r="J13179" s="13"/>
      <c r="K13179" s="13"/>
      <c r="M13179" s="13"/>
      <c r="N13179" s="13"/>
    </row>
    <row r="13180" spans="1:14" ht="15.75" customHeight="1">
      <c r="A13180" s="2"/>
      <c r="B13180" s="2"/>
      <c r="C13180" s="2"/>
      <c r="G13180" s="13"/>
      <c r="I13180" s="13"/>
      <c r="J13180" s="13"/>
      <c r="K13180" s="13"/>
      <c r="M13180" s="13"/>
      <c r="N13180" s="13"/>
    </row>
    <row r="13181" spans="1:14" ht="15.75" customHeight="1">
      <c r="A13181" s="2"/>
      <c r="B13181" s="2"/>
      <c r="C13181" s="2"/>
      <c r="G13181" s="13"/>
      <c r="I13181" s="13"/>
      <c r="J13181" s="13"/>
      <c r="K13181" s="13"/>
      <c r="M13181" s="13"/>
      <c r="N13181" s="13"/>
    </row>
    <row r="13182" spans="1:14" ht="15.75" customHeight="1">
      <c r="A13182" s="2"/>
      <c r="B13182" s="2"/>
      <c r="C13182" s="2"/>
      <c r="G13182" s="13"/>
      <c r="I13182" s="13"/>
      <c r="J13182" s="13"/>
      <c r="K13182" s="13"/>
      <c r="M13182" s="13"/>
      <c r="N13182" s="13"/>
    </row>
    <row r="13183" spans="1:14" ht="15.75" customHeight="1">
      <c r="A13183" s="2"/>
      <c r="B13183" s="2"/>
      <c r="C13183" s="2"/>
      <c r="G13183" s="13"/>
      <c r="I13183" s="13"/>
      <c r="J13183" s="13"/>
      <c r="K13183" s="13"/>
      <c r="M13183" s="13"/>
      <c r="N13183" s="13"/>
    </row>
    <row r="13184" spans="1:14" ht="15.75" customHeight="1">
      <c r="A13184" s="2"/>
      <c r="B13184" s="2"/>
      <c r="C13184" s="2"/>
      <c r="G13184" s="13"/>
      <c r="I13184" s="13"/>
      <c r="J13184" s="13"/>
      <c r="K13184" s="13"/>
      <c r="M13184" s="13"/>
      <c r="N13184" s="13"/>
    </row>
    <row r="13185" spans="1:14" ht="15.75" customHeight="1">
      <c r="A13185" s="2"/>
      <c r="B13185" s="2"/>
      <c r="C13185" s="2"/>
      <c r="G13185" s="13"/>
      <c r="I13185" s="13"/>
      <c r="J13185" s="13"/>
      <c r="K13185" s="13"/>
      <c r="M13185" s="13"/>
      <c r="N13185" s="13"/>
    </row>
    <row r="13186" spans="1:14" ht="15.75" customHeight="1">
      <c r="A13186" s="2"/>
      <c r="B13186" s="2"/>
      <c r="C13186" s="2"/>
      <c r="G13186" s="13"/>
      <c r="I13186" s="13"/>
      <c r="J13186" s="13"/>
      <c r="K13186" s="13"/>
      <c r="M13186" s="13"/>
      <c r="N13186" s="13"/>
    </row>
    <row r="13187" spans="1:14" ht="15.75" customHeight="1">
      <c r="A13187" s="2"/>
      <c r="B13187" s="2"/>
      <c r="C13187" s="2"/>
      <c r="G13187" s="13"/>
      <c r="I13187" s="13"/>
      <c r="J13187" s="13"/>
      <c r="K13187" s="13"/>
      <c r="M13187" s="13"/>
      <c r="N13187" s="13"/>
    </row>
    <row r="13188" spans="1:14" ht="15.75" customHeight="1">
      <c r="A13188" s="2"/>
      <c r="B13188" s="2"/>
      <c r="C13188" s="2"/>
      <c r="G13188" s="13"/>
      <c r="I13188" s="13"/>
      <c r="J13188" s="13"/>
      <c r="K13188" s="13"/>
      <c r="M13188" s="13"/>
      <c r="N13188" s="13"/>
    </row>
    <row r="13189" spans="1:14" ht="15.75" customHeight="1">
      <c r="A13189" s="2"/>
      <c r="B13189" s="2"/>
      <c r="C13189" s="2"/>
      <c r="G13189" s="13"/>
      <c r="I13189" s="13"/>
      <c r="J13189" s="13"/>
      <c r="K13189" s="13"/>
      <c r="M13189" s="13"/>
      <c r="N13189" s="13"/>
    </row>
    <row r="13190" spans="1:14" ht="15.75" customHeight="1">
      <c r="A13190" s="2"/>
      <c r="B13190" s="2"/>
      <c r="C13190" s="2"/>
      <c r="G13190" s="13"/>
      <c r="I13190" s="13"/>
      <c r="J13190" s="13"/>
      <c r="K13190" s="13"/>
      <c r="M13190" s="13"/>
      <c r="N13190" s="13"/>
    </row>
    <row r="13191" spans="1:14" ht="15.75" customHeight="1">
      <c r="A13191" s="2"/>
      <c r="B13191" s="2"/>
      <c r="C13191" s="2"/>
      <c r="G13191" s="13"/>
      <c r="I13191" s="13"/>
      <c r="J13191" s="13"/>
      <c r="K13191" s="13"/>
      <c r="M13191" s="13"/>
      <c r="N13191" s="13"/>
    </row>
    <row r="13192" spans="1:14" ht="15.75" customHeight="1">
      <c r="A13192" s="2"/>
      <c r="B13192" s="2"/>
      <c r="C13192" s="2"/>
      <c r="G13192" s="13"/>
      <c r="I13192" s="13"/>
      <c r="J13192" s="13"/>
      <c r="K13192" s="13"/>
      <c r="M13192" s="13"/>
      <c r="N13192" s="13"/>
    </row>
    <row r="13193" spans="1:14" ht="15.75" customHeight="1">
      <c r="A13193" s="2"/>
      <c r="B13193" s="2"/>
      <c r="C13193" s="2"/>
      <c r="G13193" s="13"/>
      <c r="I13193" s="13"/>
      <c r="J13193" s="13"/>
      <c r="K13193" s="13"/>
      <c r="M13193" s="13"/>
      <c r="N13193" s="13"/>
    </row>
    <row r="13194" spans="1:14" ht="15.75" customHeight="1">
      <c r="A13194" s="2"/>
      <c r="B13194" s="2"/>
      <c r="C13194" s="2"/>
      <c r="G13194" s="13"/>
      <c r="I13194" s="13"/>
      <c r="J13194" s="13"/>
      <c r="K13194" s="13"/>
      <c r="M13194" s="13"/>
      <c r="N13194" s="13"/>
    </row>
    <row r="13195" spans="1:14" ht="15.75" customHeight="1">
      <c r="A13195" s="2"/>
      <c r="B13195" s="2"/>
      <c r="C13195" s="2"/>
      <c r="G13195" s="13"/>
      <c r="I13195" s="13"/>
      <c r="J13195" s="13"/>
      <c r="K13195" s="13"/>
      <c r="M13195" s="13"/>
      <c r="N13195" s="13"/>
    </row>
    <row r="13196" spans="1:14" ht="15.75" customHeight="1">
      <c r="A13196" s="2"/>
      <c r="B13196" s="2"/>
      <c r="C13196" s="2"/>
      <c r="G13196" s="13"/>
      <c r="I13196" s="13"/>
      <c r="J13196" s="13"/>
      <c r="K13196" s="13"/>
      <c r="M13196" s="13"/>
      <c r="N13196" s="13"/>
    </row>
    <row r="13197" spans="1:14" ht="15.75" customHeight="1">
      <c r="A13197" s="2"/>
      <c r="B13197" s="2"/>
      <c r="C13197" s="2"/>
      <c r="G13197" s="13"/>
      <c r="I13197" s="13"/>
      <c r="J13197" s="13"/>
      <c r="K13197" s="13"/>
      <c r="M13197" s="13"/>
      <c r="N13197" s="13"/>
    </row>
    <row r="13198" spans="1:14" ht="15.75" customHeight="1">
      <c r="A13198" s="2"/>
      <c r="B13198" s="2"/>
      <c r="C13198" s="2"/>
      <c r="G13198" s="13"/>
      <c r="I13198" s="13"/>
      <c r="J13198" s="13"/>
      <c r="K13198" s="13"/>
      <c r="M13198" s="13"/>
      <c r="N13198" s="13"/>
    </row>
    <row r="13199" spans="1:14" ht="15.75" customHeight="1">
      <c r="A13199" s="2"/>
      <c r="B13199" s="2"/>
      <c r="C13199" s="2"/>
      <c r="G13199" s="13"/>
      <c r="I13199" s="13"/>
      <c r="J13199" s="13"/>
      <c r="K13199" s="13"/>
      <c r="M13199" s="13"/>
      <c r="N13199" s="13"/>
    </row>
    <row r="13200" spans="1:14" ht="15.75" customHeight="1">
      <c r="A13200" s="2"/>
      <c r="B13200" s="2"/>
      <c r="C13200" s="2"/>
      <c r="G13200" s="13"/>
      <c r="I13200" s="13"/>
      <c r="J13200" s="13"/>
      <c r="K13200" s="13"/>
      <c r="M13200" s="13"/>
      <c r="N13200" s="13"/>
    </row>
    <row r="13201" spans="1:14" ht="15.75" customHeight="1">
      <c r="A13201" s="2"/>
      <c r="B13201" s="2"/>
      <c r="C13201" s="2"/>
      <c r="G13201" s="13"/>
      <c r="I13201" s="13"/>
      <c r="J13201" s="13"/>
      <c r="K13201" s="13"/>
      <c r="M13201" s="13"/>
      <c r="N13201" s="13"/>
    </row>
    <row r="13202" spans="1:14" ht="15.75" customHeight="1">
      <c r="A13202" s="2"/>
      <c r="B13202" s="2"/>
      <c r="C13202" s="2"/>
      <c r="G13202" s="13"/>
      <c r="I13202" s="13"/>
      <c r="J13202" s="13"/>
      <c r="K13202" s="13"/>
      <c r="M13202" s="13"/>
      <c r="N13202" s="13"/>
    </row>
    <row r="13203" spans="1:14" ht="15.75" customHeight="1">
      <c r="A13203" s="2"/>
      <c r="B13203" s="2"/>
      <c r="C13203" s="2"/>
      <c r="G13203" s="13"/>
      <c r="I13203" s="13"/>
      <c r="J13203" s="13"/>
      <c r="K13203" s="13"/>
      <c r="M13203" s="13"/>
      <c r="N13203" s="13"/>
    </row>
    <row r="13204" spans="1:14" ht="15.75" customHeight="1">
      <c r="A13204" s="2"/>
      <c r="B13204" s="2"/>
      <c r="C13204" s="2"/>
      <c r="G13204" s="13"/>
      <c r="I13204" s="13"/>
      <c r="J13204" s="13"/>
      <c r="K13204" s="13"/>
      <c r="M13204" s="13"/>
      <c r="N13204" s="13"/>
    </row>
    <row r="13205" spans="1:14" ht="15.75" customHeight="1">
      <c r="A13205" s="2"/>
      <c r="B13205" s="2"/>
      <c r="C13205" s="2"/>
      <c r="G13205" s="13"/>
      <c r="I13205" s="13"/>
      <c r="J13205" s="13"/>
      <c r="K13205" s="13"/>
      <c r="M13205" s="13"/>
      <c r="N13205" s="13"/>
    </row>
    <row r="13206" spans="1:14" ht="15.75" customHeight="1">
      <c r="A13206" s="2"/>
      <c r="B13206" s="2"/>
      <c r="C13206" s="2"/>
      <c r="G13206" s="13"/>
      <c r="I13206" s="13"/>
      <c r="J13206" s="13"/>
      <c r="K13206" s="13"/>
      <c r="M13206" s="13"/>
      <c r="N13206" s="13"/>
    </row>
    <row r="13207" spans="1:14" ht="15.75" customHeight="1">
      <c r="A13207" s="2"/>
      <c r="B13207" s="2"/>
      <c r="C13207" s="2"/>
      <c r="G13207" s="13"/>
      <c r="I13207" s="13"/>
      <c r="J13207" s="13"/>
      <c r="K13207" s="13"/>
      <c r="M13207" s="13"/>
      <c r="N13207" s="13"/>
    </row>
    <row r="13208" spans="1:14" ht="15.75" customHeight="1">
      <c r="A13208" s="2"/>
      <c r="B13208" s="2"/>
      <c r="C13208" s="2"/>
      <c r="G13208" s="13"/>
      <c r="I13208" s="13"/>
      <c r="J13208" s="13"/>
      <c r="K13208" s="13"/>
      <c r="M13208" s="13"/>
      <c r="N13208" s="13"/>
    </row>
    <row r="13209" spans="1:14" ht="15.75" customHeight="1">
      <c r="A13209" s="2"/>
      <c r="B13209" s="2"/>
      <c r="C13209" s="2"/>
      <c r="G13209" s="13"/>
      <c r="I13209" s="13"/>
      <c r="J13209" s="13"/>
      <c r="K13209" s="13"/>
      <c r="M13209" s="13"/>
      <c r="N13209" s="13"/>
    </row>
    <row r="13210" spans="1:14" ht="15.75" customHeight="1">
      <c r="A13210" s="2"/>
      <c r="B13210" s="2"/>
      <c r="C13210" s="2"/>
      <c r="G13210" s="13"/>
      <c r="I13210" s="13"/>
      <c r="J13210" s="13"/>
      <c r="K13210" s="13"/>
      <c r="M13210" s="13"/>
      <c r="N13210" s="13"/>
    </row>
    <row r="13211" spans="1:14" ht="15.75" customHeight="1">
      <c r="A13211" s="2"/>
      <c r="B13211" s="2"/>
      <c r="C13211" s="2"/>
      <c r="G13211" s="13"/>
      <c r="I13211" s="13"/>
      <c r="J13211" s="13"/>
      <c r="K13211" s="13"/>
      <c r="M13211" s="13"/>
      <c r="N13211" s="13"/>
    </row>
    <row r="13212" spans="1:14" ht="15.75" customHeight="1">
      <c r="A13212" s="2"/>
      <c r="B13212" s="2"/>
      <c r="C13212" s="2"/>
      <c r="G13212" s="13"/>
      <c r="I13212" s="13"/>
      <c r="J13212" s="13"/>
      <c r="K13212" s="13"/>
      <c r="M13212" s="13"/>
      <c r="N13212" s="13"/>
    </row>
    <row r="13213" spans="1:14" ht="15.75" customHeight="1">
      <c r="A13213" s="2"/>
      <c r="B13213" s="2"/>
      <c r="C13213" s="2"/>
      <c r="G13213" s="13"/>
      <c r="I13213" s="13"/>
      <c r="J13213" s="13"/>
      <c r="K13213" s="13"/>
      <c r="M13213" s="13"/>
      <c r="N13213" s="13"/>
    </row>
    <row r="13214" spans="1:14" ht="15.75" customHeight="1">
      <c r="A13214" s="2"/>
      <c r="B13214" s="2"/>
      <c r="C13214" s="2"/>
      <c r="G13214" s="13"/>
      <c r="I13214" s="13"/>
      <c r="J13214" s="13"/>
      <c r="K13214" s="13"/>
      <c r="M13214" s="13"/>
      <c r="N13214" s="13"/>
    </row>
    <row r="13215" spans="1:14" ht="15.75" customHeight="1">
      <c r="A13215" s="2"/>
      <c r="B13215" s="2"/>
      <c r="C13215" s="2"/>
      <c r="G13215" s="13"/>
      <c r="I13215" s="13"/>
      <c r="J13215" s="13"/>
      <c r="K13215" s="13"/>
      <c r="M13215" s="13"/>
      <c r="N13215" s="13"/>
    </row>
    <row r="13216" spans="1:14" ht="15.75" customHeight="1">
      <c r="A13216" s="2"/>
      <c r="B13216" s="2"/>
      <c r="C13216" s="2"/>
      <c r="G13216" s="13"/>
      <c r="I13216" s="13"/>
      <c r="J13216" s="13"/>
      <c r="K13216" s="13"/>
      <c r="M13216" s="13"/>
      <c r="N13216" s="13"/>
    </row>
    <row r="13217" spans="1:14" ht="15.75" customHeight="1">
      <c r="A13217" s="2"/>
      <c r="B13217" s="2"/>
      <c r="C13217" s="2"/>
      <c r="G13217" s="13"/>
      <c r="I13217" s="13"/>
      <c r="J13217" s="13"/>
      <c r="K13217" s="13"/>
      <c r="M13217" s="13"/>
      <c r="N13217" s="13"/>
    </row>
    <row r="13218" spans="1:14" ht="15.75" customHeight="1">
      <c r="A13218" s="2"/>
      <c r="B13218" s="2"/>
      <c r="C13218" s="2"/>
      <c r="G13218" s="13"/>
      <c r="I13218" s="13"/>
      <c r="J13218" s="13"/>
      <c r="K13218" s="13"/>
      <c r="M13218" s="13"/>
      <c r="N13218" s="13"/>
    </row>
    <row r="13219" spans="1:14" ht="15.75" customHeight="1">
      <c r="A13219" s="2"/>
      <c r="B13219" s="2"/>
      <c r="C13219" s="2"/>
      <c r="G13219" s="13"/>
      <c r="I13219" s="13"/>
      <c r="J13219" s="13"/>
      <c r="K13219" s="13"/>
      <c r="M13219" s="13"/>
      <c r="N13219" s="13"/>
    </row>
    <row r="13220" spans="1:14" ht="15.75" customHeight="1">
      <c r="A13220" s="2"/>
      <c r="B13220" s="2"/>
      <c r="C13220" s="2"/>
      <c r="G13220" s="13"/>
      <c r="I13220" s="13"/>
      <c r="J13220" s="13"/>
      <c r="K13220" s="13"/>
      <c r="M13220" s="13"/>
      <c r="N13220" s="13"/>
    </row>
    <row r="13221" spans="1:14" ht="15.75" customHeight="1">
      <c r="A13221" s="2"/>
      <c r="B13221" s="2"/>
      <c r="C13221" s="2"/>
      <c r="G13221" s="13"/>
      <c r="I13221" s="13"/>
      <c r="J13221" s="13"/>
      <c r="K13221" s="13"/>
      <c r="M13221" s="13"/>
      <c r="N13221" s="13"/>
    </row>
    <row r="13222" spans="1:14" ht="15.75" customHeight="1">
      <c r="A13222" s="2"/>
      <c r="B13222" s="2"/>
      <c r="C13222" s="2"/>
      <c r="G13222" s="13"/>
      <c r="I13222" s="13"/>
      <c r="J13222" s="13"/>
      <c r="K13222" s="13"/>
      <c r="M13222" s="13"/>
      <c r="N13222" s="13"/>
    </row>
    <row r="13223" spans="1:14" ht="15.75" customHeight="1">
      <c r="A13223" s="2"/>
      <c r="B13223" s="2"/>
      <c r="C13223" s="2"/>
      <c r="G13223" s="13"/>
      <c r="I13223" s="13"/>
      <c r="J13223" s="13"/>
      <c r="K13223" s="13"/>
      <c r="M13223" s="13"/>
      <c r="N13223" s="13"/>
    </row>
    <row r="13224" spans="1:14" ht="15.75" customHeight="1">
      <c r="A13224" s="2"/>
      <c r="B13224" s="2"/>
      <c r="C13224" s="2"/>
      <c r="G13224" s="13"/>
      <c r="I13224" s="13"/>
      <c r="J13224" s="13"/>
      <c r="K13224" s="13"/>
      <c r="M13224" s="13"/>
      <c r="N13224" s="13"/>
    </row>
    <row r="13225" spans="1:14" ht="15.75" customHeight="1">
      <c r="A13225" s="2"/>
      <c r="B13225" s="2"/>
      <c r="C13225" s="2"/>
      <c r="G13225" s="13"/>
      <c r="I13225" s="13"/>
      <c r="J13225" s="13"/>
      <c r="K13225" s="13"/>
      <c r="M13225" s="13"/>
      <c r="N13225" s="13"/>
    </row>
    <row r="13226" spans="1:14" ht="15.75" customHeight="1">
      <c r="A13226" s="2"/>
      <c r="B13226" s="2"/>
      <c r="C13226" s="2"/>
      <c r="G13226" s="13"/>
      <c r="I13226" s="13"/>
      <c r="J13226" s="13"/>
      <c r="K13226" s="13"/>
      <c r="M13226" s="13"/>
      <c r="N13226" s="13"/>
    </row>
    <row r="13227" spans="1:14" ht="15.75" customHeight="1">
      <c r="A13227" s="2"/>
      <c r="B13227" s="2"/>
      <c r="C13227" s="2"/>
      <c r="G13227" s="13"/>
      <c r="I13227" s="13"/>
      <c r="J13227" s="13"/>
      <c r="K13227" s="13"/>
      <c r="M13227" s="13"/>
      <c r="N13227" s="13"/>
    </row>
    <row r="13228" spans="1:14" ht="15.75" customHeight="1">
      <c r="A13228" s="2"/>
      <c r="B13228" s="2"/>
      <c r="C13228" s="2"/>
      <c r="G13228" s="13"/>
      <c r="I13228" s="13"/>
      <c r="J13228" s="13"/>
      <c r="K13228" s="13"/>
      <c r="M13228" s="13"/>
      <c r="N13228" s="13"/>
    </row>
    <row r="13229" spans="1:14" ht="15.75" customHeight="1">
      <c r="A13229" s="2"/>
      <c r="B13229" s="2"/>
      <c r="C13229" s="2"/>
      <c r="G13229" s="13"/>
      <c r="I13229" s="13"/>
      <c r="J13229" s="13"/>
      <c r="K13229" s="13"/>
      <c r="M13229" s="13"/>
      <c r="N13229" s="13"/>
    </row>
    <row r="13230" spans="1:14" ht="15.75" customHeight="1">
      <c r="A13230" s="2"/>
      <c r="B13230" s="2"/>
      <c r="C13230" s="2"/>
      <c r="G13230" s="13"/>
      <c r="I13230" s="13"/>
      <c r="J13230" s="13"/>
      <c r="K13230" s="13"/>
      <c r="M13230" s="13"/>
      <c r="N13230" s="13"/>
    </row>
    <row r="13231" spans="1:14" ht="15.75" customHeight="1">
      <c r="A13231" s="2"/>
      <c r="B13231" s="2"/>
      <c r="C13231" s="2"/>
      <c r="G13231" s="13"/>
      <c r="I13231" s="13"/>
      <c r="J13231" s="13"/>
      <c r="K13231" s="13"/>
      <c r="M13231" s="13"/>
      <c r="N13231" s="13"/>
    </row>
    <row r="13232" spans="1:14" ht="15.75" customHeight="1">
      <c r="A13232" s="2"/>
      <c r="B13232" s="2"/>
      <c r="C13232" s="2"/>
      <c r="G13232" s="13"/>
      <c r="I13232" s="13"/>
      <c r="J13232" s="13"/>
      <c r="K13232" s="13"/>
      <c r="M13232" s="13"/>
      <c r="N13232" s="13"/>
    </row>
    <row r="13233" spans="1:14" ht="15.75" customHeight="1">
      <c r="A13233" s="2"/>
      <c r="B13233" s="2"/>
      <c r="C13233" s="2"/>
      <c r="G13233" s="13"/>
      <c r="I13233" s="13"/>
      <c r="J13233" s="13"/>
      <c r="K13233" s="13"/>
      <c r="M13233" s="13"/>
      <c r="N13233" s="13"/>
    </row>
    <row r="13234" spans="1:14" ht="15.75" customHeight="1">
      <c r="A13234" s="2"/>
      <c r="B13234" s="2"/>
      <c r="C13234" s="2"/>
      <c r="G13234" s="13"/>
      <c r="I13234" s="13"/>
      <c r="J13234" s="13"/>
      <c r="K13234" s="13"/>
      <c r="M13234" s="13"/>
      <c r="N13234" s="13"/>
    </row>
    <row r="13235" spans="1:14" ht="15.75" customHeight="1">
      <c r="A13235" s="2"/>
      <c r="B13235" s="2"/>
      <c r="C13235" s="2"/>
      <c r="G13235" s="13"/>
      <c r="I13235" s="13"/>
      <c r="J13235" s="13"/>
      <c r="K13235" s="13"/>
      <c r="M13235" s="13"/>
      <c r="N13235" s="13"/>
    </row>
    <row r="13236" spans="1:14" ht="15.75" customHeight="1">
      <c r="A13236" s="2"/>
      <c r="B13236" s="2"/>
      <c r="C13236" s="2"/>
      <c r="G13236" s="13"/>
      <c r="I13236" s="13"/>
      <c r="J13236" s="13"/>
      <c r="K13236" s="13"/>
      <c r="M13236" s="13"/>
      <c r="N13236" s="13"/>
    </row>
    <row r="13237" spans="1:14" ht="15.75" customHeight="1">
      <c r="A13237" s="2"/>
      <c r="B13237" s="2"/>
      <c r="C13237" s="2"/>
      <c r="G13237" s="13"/>
      <c r="I13237" s="13"/>
      <c r="J13237" s="13"/>
      <c r="K13237" s="13"/>
      <c r="M13237" s="13"/>
      <c r="N13237" s="13"/>
    </row>
    <row r="13238" spans="1:14" ht="15.75" customHeight="1">
      <c r="A13238" s="2"/>
      <c r="B13238" s="2"/>
      <c r="C13238" s="2"/>
      <c r="G13238" s="13"/>
      <c r="I13238" s="13"/>
      <c r="J13238" s="13"/>
      <c r="K13238" s="13"/>
      <c r="M13238" s="13"/>
      <c r="N13238" s="13"/>
    </row>
    <row r="13239" spans="1:14" ht="15.75" customHeight="1">
      <c r="A13239" s="2"/>
      <c r="B13239" s="2"/>
      <c r="C13239" s="2"/>
      <c r="G13239" s="13"/>
      <c r="I13239" s="13"/>
      <c r="J13239" s="13"/>
      <c r="K13239" s="13"/>
      <c r="M13239" s="13"/>
      <c r="N13239" s="13"/>
    </row>
    <row r="13240" spans="1:14" ht="15.75" customHeight="1">
      <c r="A13240" s="2"/>
      <c r="B13240" s="2"/>
      <c r="C13240" s="2"/>
      <c r="G13240" s="13"/>
      <c r="I13240" s="13"/>
      <c r="J13240" s="13"/>
      <c r="K13240" s="13"/>
      <c r="M13240" s="13"/>
      <c r="N13240" s="13"/>
    </row>
    <row r="13241" spans="1:14" ht="15.75" customHeight="1">
      <c r="A13241" s="2"/>
      <c r="B13241" s="2"/>
      <c r="C13241" s="2"/>
      <c r="G13241" s="13"/>
      <c r="I13241" s="13"/>
      <c r="J13241" s="13"/>
      <c r="K13241" s="13"/>
      <c r="M13241" s="13"/>
      <c r="N13241" s="13"/>
    </row>
    <row r="13242" spans="1:14" ht="15.75" customHeight="1">
      <c r="A13242" s="2"/>
      <c r="B13242" s="2"/>
      <c r="C13242" s="2"/>
      <c r="G13242" s="13"/>
      <c r="I13242" s="13"/>
      <c r="J13242" s="13"/>
      <c r="K13242" s="13"/>
      <c r="M13242" s="13"/>
      <c r="N13242" s="13"/>
    </row>
    <row r="13243" spans="1:14" ht="15.75" customHeight="1">
      <c r="A13243" s="2"/>
      <c r="B13243" s="2"/>
      <c r="C13243" s="2"/>
      <c r="G13243" s="13"/>
      <c r="I13243" s="13"/>
      <c r="J13243" s="13"/>
      <c r="K13243" s="13"/>
      <c r="M13243" s="13"/>
      <c r="N13243" s="13"/>
    </row>
    <row r="13244" spans="1:14" ht="15.75" customHeight="1">
      <c r="A13244" s="2"/>
      <c r="B13244" s="2"/>
      <c r="C13244" s="2"/>
      <c r="G13244" s="13"/>
      <c r="I13244" s="13"/>
      <c r="J13244" s="13"/>
      <c r="K13244" s="13"/>
      <c r="M13244" s="13"/>
      <c r="N13244" s="13"/>
    </row>
    <row r="13245" spans="1:14" ht="15.75" customHeight="1">
      <c r="A13245" s="2"/>
      <c r="B13245" s="2"/>
      <c r="C13245" s="2"/>
      <c r="G13245" s="13"/>
      <c r="I13245" s="13"/>
      <c r="J13245" s="13"/>
      <c r="K13245" s="13"/>
      <c r="M13245" s="13"/>
      <c r="N13245" s="13"/>
    </row>
    <row r="13246" spans="1:14" ht="15.75" customHeight="1">
      <c r="A13246" s="2"/>
      <c r="B13246" s="2"/>
      <c r="C13246" s="2"/>
      <c r="G13246" s="13"/>
      <c r="I13246" s="13"/>
      <c r="J13246" s="13"/>
      <c r="K13246" s="13"/>
      <c r="M13246" s="13"/>
      <c r="N13246" s="13"/>
    </row>
    <row r="13247" spans="1:14" ht="15.75" customHeight="1">
      <c r="A13247" s="2"/>
      <c r="B13247" s="2"/>
      <c r="C13247" s="2"/>
      <c r="G13247" s="13"/>
      <c r="I13247" s="13"/>
      <c r="J13247" s="13"/>
      <c r="K13247" s="13"/>
      <c r="M13247" s="13"/>
      <c r="N13247" s="13"/>
    </row>
    <row r="13248" spans="1:14" ht="15.75" customHeight="1">
      <c r="A13248" s="2"/>
      <c r="B13248" s="2"/>
      <c r="C13248" s="2"/>
      <c r="G13248" s="13"/>
      <c r="I13248" s="13"/>
      <c r="J13248" s="13"/>
      <c r="K13248" s="13"/>
      <c r="M13248" s="13"/>
      <c r="N13248" s="13"/>
    </row>
    <row r="13249" spans="1:14" ht="15.75" customHeight="1">
      <c r="A13249" s="2"/>
      <c r="B13249" s="2"/>
      <c r="C13249" s="2"/>
      <c r="G13249" s="13"/>
      <c r="I13249" s="13"/>
      <c r="J13249" s="13"/>
      <c r="K13249" s="13"/>
      <c r="M13249" s="13"/>
      <c r="N13249" s="13"/>
    </row>
    <row r="13250" spans="1:14" ht="15.75" customHeight="1">
      <c r="A13250" s="2"/>
      <c r="B13250" s="2"/>
      <c r="C13250" s="2"/>
      <c r="G13250" s="13"/>
      <c r="I13250" s="13"/>
      <c r="J13250" s="13"/>
      <c r="K13250" s="13"/>
      <c r="M13250" s="13"/>
      <c r="N13250" s="13"/>
    </row>
    <row r="13251" spans="1:14" ht="15.75" customHeight="1">
      <c r="A13251" s="2"/>
      <c r="B13251" s="2"/>
      <c r="C13251" s="2"/>
      <c r="G13251" s="13"/>
      <c r="I13251" s="13"/>
      <c r="J13251" s="13"/>
      <c r="K13251" s="13"/>
      <c r="M13251" s="13"/>
      <c r="N13251" s="13"/>
    </row>
    <row r="13252" spans="1:14" ht="15.75" customHeight="1">
      <c r="A13252" s="2"/>
      <c r="B13252" s="2"/>
      <c r="C13252" s="2"/>
      <c r="G13252" s="13"/>
      <c r="I13252" s="13"/>
      <c r="J13252" s="13"/>
      <c r="K13252" s="13"/>
      <c r="M13252" s="13"/>
      <c r="N13252" s="13"/>
    </row>
    <row r="13253" spans="1:14" ht="15.75" customHeight="1">
      <c r="A13253" s="2"/>
      <c r="B13253" s="2"/>
      <c r="C13253" s="2"/>
      <c r="G13253" s="13"/>
      <c r="I13253" s="13"/>
      <c r="J13253" s="13"/>
      <c r="K13253" s="13"/>
      <c r="M13253" s="13"/>
      <c r="N13253" s="13"/>
    </row>
    <row r="13254" spans="1:14" ht="15.75" customHeight="1">
      <c r="A13254" s="2"/>
      <c r="B13254" s="2"/>
      <c r="C13254" s="2"/>
      <c r="G13254" s="13"/>
      <c r="I13254" s="13"/>
      <c r="J13254" s="13"/>
      <c r="K13254" s="13"/>
      <c r="M13254" s="13"/>
      <c r="N13254" s="13"/>
    </row>
    <row r="13255" spans="1:14" ht="15.75" customHeight="1">
      <c r="A13255" s="2"/>
      <c r="B13255" s="2"/>
      <c r="C13255" s="2"/>
      <c r="G13255" s="13"/>
      <c r="I13255" s="13"/>
      <c r="J13255" s="13"/>
      <c r="K13255" s="13"/>
      <c r="M13255" s="13"/>
      <c r="N13255" s="13"/>
    </row>
    <row r="13256" spans="1:14" ht="15.75" customHeight="1">
      <c r="A13256" s="2"/>
      <c r="B13256" s="2"/>
      <c r="C13256" s="2"/>
      <c r="G13256" s="13"/>
      <c r="I13256" s="13"/>
      <c r="J13256" s="13"/>
      <c r="K13256" s="13"/>
      <c r="M13256" s="13"/>
      <c r="N13256" s="13"/>
    </row>
    <row r="13257" spans="1:14" ht="15.75" customHeight="1">
      <c r="A13257" s="2"/>
      <c r="B13257" s="2"/>
      <c r="C13257" s="2"/>
      <c r="G13257" s="13"/>
      <c r="I13257" s="13"/>
      <c r="J13257" s="13"/>
      <c r="K13257" s="13"/>
      <c r="M13257" s="13"/>
      <c r="N13257" s="13"/>
    </row>
    <row r="13258" spans="1:14" ht="15.75" customHeight="1">
      <c r="A13258" s="2"/>
      <c r="B13258" s="2"/>
      <c r="C13258" s="2"/>
      <c r="G13258" s="13"/>
      <c r="I13258" s="13"/>
      <c r="J13258" s="13"/>
      <c r="K13258" s="13"/>
      <c r="M13258" s="13"/>
      <c r="N13258" s="13"/>
    </row>
    <row r="13259" spans="1:14" ht="15.75" customHeight="1">
      <c r="A13259" s="2"/>
      <c r="B13259" s="2"/>
      <c r="C13259" s="2"/>
      <c r="G13259" s="13"/>
      <c r="I13259" s="13"/>
      <c r="J13259" s="13"/>
      <c r="K13259" s="13"/>
      <c r="M13259" s="13"/>
      <c r="N13259" s="13"/>
    </row>
    <row r="13260" spans="1:14" ht="15.75" customHeight="1">
      <c r="A13260" s="2"/>
      <c r="B13260" s="2"/>
      <c r="C13260" s="2"/>
      <c r="G13260" s="13"/>
      <c r="I13260" s="13"/>
      <c r="J13260" s="13"/>
      <c r="K13260" s="13"/>
      <c r="M13260" s="13"/>
      <c r="N13260" s="13"/>
    </row>
    <row r="13261" spans="1:14" ht="15.75" customHeight="1">
      <c r="A13261" s="2"/>
      <c r="B13261" s="2"/>
      <c r="C13261" s="2"/>
      <c r="G13261" s="13"/>
      <c r="I13261" s="13"/>
      <c r="J13261" s="13"/>
      <c r="K13261" s="13"/>
      <c r="M13261" s="13"/>
      <c r="N13261" s="13"/>
    </row>
    <row r="13262" spans="1:14" ht="15.75" customHeight="1">
      <c r="A13262" s="2"/>
      <c r="B13262" s="2"/>
      <c r="C13262" s="2"/>
      <c r="G13262" s="13"/>
      <c r="I13262" s="13"/>
      <c r="J13262" s="13"/>
      <c r="K13262" s="13"/>
      <c r="M13262" s="13"/>
      <c r="N13262" s="13"/>
    </row>
    <row r="13263" spans="1:14" ht="15.75" customHeight="1">
      <c r="A13263" s="2"/>
      <c r="B13263" s="2"/>
      <c r="C13263" s="2"/>
      <c r="G13263" s="13"/>
      <c r="I13263" s="13"/>
      <c r="J13263" s="13"/>
      <c r="K13263" s="13"/>
      <c r="M13263" s="13"/>
      <c r="N13263" s="13"/>
    </row>
    <row r="13264" spans="1:14" ht="15.75" customHeight="1">
      <c r="A13264" s="2"/>
      <c r="B13264" s="2"/>
      <c r="C13264" s="2"/>
      <c r="G13264" s="13"/>
      <c r="I13264" s="13"/>
      <c r="J13264" s="13"/>
      <c r="K13264" s="13"/>
      <c r="M13264" s="13"/>
      <c r="N13264" s="13"/>
    </row>
    <row r="13265" spans="1:14" ht="15.75" customHeight="1">
      <c r="A13265" s="2"/>
      <c r="B13265" s="2"/>
      <c r="C13265" s="2"/>
      <c r="G13265" s="13"/>
      <c r="I13265" s="13"/>
      <c r="J13265" s="13"/>
      <c r="K13265" s="13"/>
      <c r="M13265" s="13"/>
      <c r="N13265" s="13"/>
    </row>
    <row r="13266" spans="1:14" ht="15.75" customHeight="1">
      <c r="A13266" s="2"/>
      <c r="B13266" s="2"/>
      <c r="C13266" s="2"/>
      <c r="G13266" s="13"/>
      <c r="I13266" s="13"/>
      <c r="J13266" s="13"/>
      <c r="K13266" s="13"/>
      <c r="M13266" s="13"/>
      <c r="N13266" s="13"/>
    </row>
    <row r="13267" spans="1:14" ht="15.75" customHeight="1">
      <c r="A13267" s="2"/>
      <c r="B13267" s="2"/>
      <c r="C13267" s="2"/>
      <c r="G13267" s="13"/>
      <c r="I13267" s="13"/>
      <c r="J13267" s="13"/>
      <c r="K13267" s="13"/>
      <c r="M13267" s="13"/>
      <c r="N13267" s="13"/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721"/>
  <sheetViews>
    <sheetView workbookViewId="0">
      <selection activeCell="V9" sqref="V9"/>
    </sheetView>
  </sheetViews>
  <sheetFormatPr defaultColWidth="8.85546875" defaultRowHeight="12.75"/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8.95" customHeight="1">
      <c r="A2" s="4">
        <v>43101</v>
      </c>
      <c r="B2" s="2" t="s">
        <v>6</v>
      </c>
      <c r="C2" s="19">
        <v>1</v>
      </c>
      <c r="D2" s="5" t="s">
        <v>15</v>
      </c>
      <c r="E2" s="5">
        <v>1843.54</v>
      </c>
      <c r="F2" s="6">
        <f t="shared" ref="F2:F65" si="0">LN(E2)</f>
        <v>7.5194429152961408</v>
      </c>
      <c r="G2" s="21">
        <v>38892</v>
      </c>
      <c r="H2" s="5">
        <f t="shared" ref="H2:H65" si="1">LN(G2+1)</f>
        <v>10.56856956482773</v>
      </c>
      <c r="I2" s="10">
        <v>362.83</v>
      </c>
      <c r="J2" s="6">
        <f t="shared" ref="J2:J65" si="2">LN(I2)</f>
        <v>5.8939344050097677</v>
      </c>
      <c r="K2" s="19">
        <v>131.6</v>
      </c>
      <c r="L2" s="11">
        <f t="shared" ref="L2:L65" si="3">LN(K2+1)</f>
        <v>4.887337077751762</v>
      </c>
      <c r="M2" s="5">
        <v>0</v>
      </c>
      <c r="N2" s="5">
        <v>1</v>
      </c>
      <c r="O2" s="5">
        <v>0</v>
      </c>
      <c r="P2" s="5">
        <v>0</v>
      </c>
      <c r="Q2" s="5">
        <f t="shared" ref="Q2:Q65" si="4">0+0</f>
        <v>0</v>
      </c>
      <c r="R2" s="5">
        <v>4740.8399490000002</v>
      </c>
      <c r="S2" s="5">
        <f t="shared" ref="S2:S65" si="5">LN(R2)</f>
        <v>8.4639696034206509</v>
      </c>
      <c r="T2" s="2">
        <v>0</v>
      </c>
      <c r="U2" s="2">
        <v>0</v>
      </c>
      <c r="V2" s="5">
        <v>22.11</v>
      </c>
      <c r="W2" s="5">
        <v>100.05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1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1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</row>
    <row r="3" spans="1:72" ht="15.75" customHeight="1">
      <c r="A3" s="4">
        <v>43132</v>
      </c>
      <c r="B3" s="2" t="s">
        <v>6</v>
      </c>
      <c r="C3" s="19">
        <v>1</v>
      </c>
      <c r="D3" s="5" t="s">
        <v>15</v>
      </c>
      <c r="E3" s="5">
        <v>1616.6</v>
      </c>
      <c r="F3" s="6">
        <f t="shared" si="0"/>
        <v>7.3880804572997443</v>
      </c>
      <c r="G3" s="21">
        <v>27676</v>
      </c>
      <c r="H3" s="5">
        <f t="shared" si="1"/>
        <v>10.228357022355016</v>
      </c>
      <c r="I3" s="10">
        <v>344.64</v>
      </c>
      <c r="J3" s="6">
        <f t="shared" si="2"/>
        <v>5.8425003939680238</v>
      </c>
      <c r="K3" s="19">
        <v>132</v>
      </c>
      <c r="L3" s="11">
        <f t="shared" si="3"/>
        <v>4.8903491282217537</v>
      </c>
      <c r="M3" s="5">
        <v>0</v>
      </c>
      <c r="N3" s="5">
        <v>1</v>
      </c>
      <c r="O3" s="5">
        <v>0</v>
      </c>
      <c r="P3" s="5">
        <v>0</v>
      </c>
      <c r="Q3" s="5">
        <f t="shared" si="4"/>
        <v>0</v>
      </c>
      <c r="R3" s="5">
        <v>4740.8399490000002</v>
      </c>
      <c r="S3" s="5">
        <f t="shared" si="5"/>
        <v>8.4639696034206509</v>
      </c>
      <c r="T3" s="2">
        <v>0</v>
      </c>
      <c r="U3" s="2">
        <v>0</v>
      </c>
      <c r="V3" s="5">
        <v>22.12</v>
      </c>
      <c r="W3" s="5">
        <v>100.09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1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</row>
    <row r="4" spans="1:72" ht="15.75" customHeight="1">
      <c r="A4" s="4">
        <v>43160</v>
      </c>
      <c r="B4" s="2" t="s">
        <v>6</v>
      </c>
      <c r="C4" s="19">
        <v>1</v>
      </c>
      <c r="D4" s="5" t="s">
        <v>15</v>
      </c>
      <c r="E4" s="5">
        <v>1956.2</v>
      </c>
      <c r="F4" s="6">
        <f t="shared" si="0"/>
        <v>7.5787590948563928</v>
      </c>
      <c r="G4" s="21">
        <v>18449</v>
      </c>
      <c r="H4" s="5">
        <f t="shared" si="1"/>
        <v>9.8228196494686735</v>
      </c>
      <c r="I4" s="10">
        <v>350.62</v>
      </c>
      <c r="J4" s="6">
        <f t="shared" si="2"/>
        <v>5.859703015925728</v>
      </c>
      <c r="K4" s="19">
        <v>133.5</v>
      </c>
      <c r="L4" s="11">
        <f t="shared" si="3"/>
        <v>4.9015641990418937</v>
      </c>
      <c r="M4" s="5">
        <v>0</v>
      </c>
      <c r="N4" s="5">
        <v>1</v>
      </c>
      <c r="O4" s="5">
        <v>0</v>
      </c>
      <c r="P4" s="5">
        <v>0</v>
      </c>
      <c r="Q4" s="5">
        <f t="shared" si="4"/>
        <v>0</v>
      </c>
      <c r="R4" s="5">
        <v>4740.8399490000002</v>
      </c>
      <c r="S4" s="5">
        <f t="shared" si="5"/>
        <v>8.4639696034206509</v>
      </c>
      <c r="T4" s="2">
        <v>0</v>
      </c>
      <c r="U4" s="2">
        <v>0</v>
      </c>
      <c r="V4" s="5">
        <v>22.12</v>
      </c>
      <c r="W4" s="5">
        <v>100.09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1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</row>
    <row r="5" spans="1:72" ht="15.75" customHeight="1">
      <c r="A5" s="4">
        <v>43191</v>
      </c>
      <c r="B5" s="2" t="s">
        <v>6</v>
      </c>
      <c r="C5" s="19">
        <v>1</v>
      </c>
      <c r="D5" s="5" t="s">
        <v>15</v>
      </c>
      <c r="E5" s="5">
        <v>1974.8</v>
      </c>
      <c r="F5" s="6">
        <f t="shared" si="0"/>
        <v>7.5882224063847081</v>
      </c>
      <c r="G5" s="21">
        <v>22764</v>
      </c>
      <c r="H5" s="5">
        <f t="shared" si="1"/>
        <v>10.032979547768882</v>
      </c>
      <c r="I5" s="10">
        <v>351.08</v>
      </c>
      <c r="J5" s="6">
        <f t="shared" si="2"/>
        <v>5.8610141177239168</v>
      </c>
      <c r="K5" s="19">
        <v>134.9</v>
      </c>
      <c r="L5" s="11">
        <f t="shared" si="3"/>
        <v>4.9119193211570984</v>
      </c>
      <c r="M5" s="5">
        <v>0</v>
      </c>
      <c r="N5" s="5">
        <v>1</v>
      </c>
      <c r="O5" s="5">
        <v>0</v>
      </c>
      <c r="P5" s="5">
        <v>0</v>
      </c>
      <c r="Q5" s="5">
        <f t="shared" si="4"/>
        <v>0</v>
      </c>
      <c r="R5" s="5">
        <v>4740.8399490000002</v>
      </c>
      <c r="S5" s="5">
        <f t="shared" si="5"/>
        <v>8.4639696034206509</v>
      </c>
      <c r="T5" s="2">
        <v>0</v>
      </c>
      <c r="U5" s="2">
        <v>0</v>
      </c>
      <c r="V5" s="5">
        <v>22.13</v>
      </c>
      <c r="W5" s="5">
        <v>100.14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1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</row>
    <row r="6" spans="1:72" ht="15.75" customHeight="1">
      <c r="A6" s="9">
        <v>43221</v>
      </c>
      <c r="B6" s="2" t="s">
        <v>6</v>
      </c>
      <c r="C6" s="19">
        <v>1</v>
      </c>
      <c r="D6" s="5" t="s">
        <v>15</v>
      </c>
      <c r="E6" s="5">
        <v>2244.21</v>
      </c>
      <c r="F6" s="6">
        <f t="shared" si="0"/>
        <v>7.7161088451516822</v>
      </c>
      <c r="G6" s="21">
        <v>22940</v>
      </c>
      <c r="H6" s="5">
        <f t="shared" si="1"/>
        <v>10.040680981712335</v>
      </c>
      <c r="I6" s="10">
        <v>373.8</v>
      </c>
      <c r="J6" s="6">
        <f t="shared" si="2"/>
        <v>5.9237208950214626</v>
      </c>
      <c r="K6" s="19">
        <v>137.5</v>
      </c>
      <c r="L6" s="11">
        <f t="shared" si="3"/>
        <v>4.9308703256273931</v>
      </c>
      <c r="M6" s="5">
        <v>0</v>
      </c>
      <c r="N6" s="5">
        <v>1</v>
      </c>
      <c r="O6" s="5">
        <v>0</v>
      </c>
      <c r="P6" s="5">
        <v>0</v>
      </c>
      <c r="Q6" s="5">
        <f t="shared" si="4"/>
        <v>0</v>
      </c>
      <c r="R6" s="5">
        <v>4740.8399490000002</v>
      </c>
      <c r="S6" s="5">
        <f t="shared" si="5"/>
        <v>8.4639696034206509</v>
      </c>
      <c r="T6" s="2">
        <v>0</v>
      </c>
      <c r="U6" s="2">
        <v>0</v>
      </c>
      <c r="V6" s="5">
        <v>22.32</v>
      </c>
      <c r="W6" s="5">
        <v>101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1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</row>
    <row r="7" spans="1:72" ht="15.75" customHeight="1">
      <c r="A7" s="4">
        <v>43252</v>
      </c>
      <c r="B7" s="2" t="s">
        <v>6</v>
      </c>
      <c r="C7" s="19">
        <v>1</v>
      </c>
      <c r="D7" s="5" t="s">
        <v>15</v>
      </c>
      <c r="E7" s="5">
        <v>1922.28</v>
      </c>
      <c r="F7" s="6">
        <f t="shared" si="0"/>
        <v>7.561267260501392</v>
      </c>
      <c r="G7" s="21">
        <v>13664</v>
      </c>
      <c r="H7" s="5">
        <f t="shared" si="1"/>
        <v>9.5225930983621687</v>
      </c>
      <c r="I7" s="10">
        <v>340.32</v>
      </c>
      <c r="J7" s="6">
        <f t="shared" si="2"/>
        <v>5.8298863514519272</v>
      </c>
      <c r="K7" s="19">
        <v>141.1</v>
      </c>
      <c r="L7" s="11">
        <f t="shared" si="3"/>
        <v>4.9565310351030547</v>
      </c>
      <c r="M7" s="5">
        <v>0</v>
      </c>
      <c r="N7" s="5">
        <v>1</v>
      </c>
      <c r="O7" s="5">
        <v>0</v>
      </c>
      <c r="P7" s="5">
        <v>0</v>
      </c>
      <c r="Q7" s="5">
        <f t="shared" si="4"/>
        <v>0</v>
      </c>
      <c r="R7" s="5">
        <v>4740.8399490000002</v>
      </c>
      <c r="S7" s="5">
        <f t="shared" si="5"/>
        <v>8.4639696034206509</v>
      </c>
      <c r="T7" s="2">
        <v>0</v>
      </c>
      <c r="U7" s="2">
        <v>0</v>
      </c>
      <c r="V7" s="5">
        <v>22.32</v>
      </c>
      <c r="W7" s="5">
        <v>101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1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</row>
    <row r="8" spans="1:72" ht="15.75" customHeight="1">
      <c r="A8" s="4">
        <v>43282</v>
      </c>
      <c r="B8" s="2" t="s">
        <v>6</v>
      </c>
      <c r="C8" s="19">
        <v>1</v>
      </c>
      <c r="D8" s="5" t="s">
        <v>15</v>
      </c>
      <c r="E8" s="5">
        <v>2033.63</v>
      </c>
      <c r="F8" s="6">
        <f t="shared" si="0"/>
        <v>7.6175776524900281</v>
      </c>
      <c r="G8" s="21">
        <v>14997</v>
      </c>
      <c r="H8" s="5">
        <f t="shared" si="1"/>
        <v>9.6156721378613348</v>
      </c>
      <c r="I8" s="10">
        <v>401.95</v>
      </c>
      <c r="J8" s="6">
        <f t="shared" si="2"/>
        <v>5.9963277027739696</v>
      </c>
      <c r="K8" s="19">
        <v>137.9</v>
      </c>
      <c r="L8" s="11">
        <f t="shared" si="3"/>
        <v>4.9337542497602982</v>
      </c>
      <c r="M8" s="5">
        <v>0</v>
      </c>
      <c r="N8" s="5">
        <v>1</v>
      </c>
      <c r="O8" s="5">
        <v>0</v>
      </c>
      <c r="P8" s="5">
        <v>0</v>
      </c>
      <c r="Q8" s="5">
        <f t="shared" si="4"/>
        <v>0</v>
      </c>
      <c r="R8" s="5">
        <v>4740.8399490000002</v>
      </c>
      <c r="S8" s="5">
        <f t="shared" si="5"/>
        <v>8.4639696034206509</v>
      </c>
      <c r="T8" s="2">
        <v>0</v>
      </c>
      <c r="U8" s="2">
        <v>0</v>
      </c>
      <c r="V8" s="5">
        <v>22.33</v>
      </c>
      <c r="W8" s="5">
        <v>101.04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1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</row>
    <row r="9" spans="1:72" ht="15.75" customHeight="1">
      <c r="A9" s="4">
        <v>43313</v>
      </c>
      <c r="B9" s="2" t="s">
        <v>6</v>
      </c>
      <c r="C9" s="19">
        <v>1</v>
      </c>
      <c r="D9" s="5" t="s">
        <v>15</v>
      </c>
      <c r="E9" s="5">
        <v>2250.4499999999998</v>
      </c>
      <c r="F9" s="6">
        <f t="shared" si="0"/>
        <v>7.718885475201132</v>
      </c>
      <c r="G9" s="21">
        <v>12686</v>
      </c>
      <c r="H9" s="5">
        <f t="shared" si="1"/>
        <v>9.4483331261405983</v>
      </c>
      <c r="I9" s="10">
        <v>390.44</v>
      </c>
      <c r="J9" s="6">
        <f t="shared" si="2"/>
        <v>5.9672743083067648</v>
      </c>
      <c r="K9" s="19">
        <v>137.30000000000001</v>
      </c>
      <c r="L9" s="11">
        <f t="shared" si="3"/>
        <v>4.9294252386707127</v>
      </c>
      <c r="M9" s="5">
        <v>0</v>
      </c>
      <c r="N9" s="5">
        <v>1</v>
      </c>
      <c r="O9" s="5">
        <v>0</v>
      </c>
      <c r="P9" s="5">
        <v>0</v>
      </c>
      <c r="Q9" s="5">
        <f t="shared" si="4"/>
        <v>0</v>
      </c>
      <c r="R9" s="5">
        <v>4740.8399490000002</v>
      </c>
      <c r="S9" s="5">
        <f t="shared" si="5"/>
        <v>8.4639696034206509</v>
      </c>
      <c r="T9" s="2">
        <v>0</v>
      </c>
      <c r="U9" s="2">
        <v>0</v>
      </c>
      <c r="V9" s="5">
        <v>22.33</v>
      </c>
      <c r="W9" s="5">
        <v>101.04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5">
        <v>0</v>
      </c>
      <c r="AN9" s="5">
        <v>0</v>
      </c>
      <c r="AO9" s="5">
        <v>0</v>
      </c>
      <c r="AP9" s="5">
        <v>0</v>
      </c>
      <c r="AQ9" s="5">
        <v>1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</row>
    <row r="10" spans="1:72" ht="15.75" customHeight="1">
      <c r="A10" s="4">
        <v>43344</v>
      </c>
      <c r="B10" s="2" t="s">
        <v>6</v>
      </c>
      <c r="C10" s="19">
        <v>1</v>
      </c>
      <c r="D10" s="5" t="s">
        <v>15</v>
      </c>
      <c r="E10" s="5">
        <v>1802.97</v>
      </c>
      <c r="F10" s="6">
        <f t="shared" si="0"/>
        <v>7.4971905841297808</v>
      </c>
      <c r="G10" s="21">
        <v>14843</v>
      </c>
      <c r="H10" s="5">
        <f t="shared" si="1"/>
        <v>9.6053510221804874</v>
      </c>
      <c r="I10" s="10">
        <v>346.35</v>
      </c>
      <c r="J10" s="6">
        <f t="shared" si="2"/>
        <v>5.8474498244686144</v>
      </c>
      <c r="K10" s="19">
        <v>137</v>
      </c>
      <c r="L10" s="11">
        <f t="shared" si="3"/>
        <v>4.9272536851572051</v>
      </c>
      <c r="M10" s="5">
        <v>0</v>
      </c>
      <c r="N10" s="5">
        <v>1</v>
      </c>
      <c r="O10" s="5">
        <v>0</v>
      </c>
      <c r="P10" s="5">
        <v>0</v>
      </c>
      <c r="Q10" s="5">
        <f t="shared" si="4"/>
        <v>0</v>
      </c>
      <c r="R10" s="5">
        <v>4740.8399490000002</v>
      </c>
      <c r="S10" s="5">
        <f t="shared" si="5"/>
        <v>8.4639696034206509</v>
      </c>
      <c r="T10" s="2">
        <v>0</v>
      </c>
      <c r="U10" s="2">
        <v>0</v>
      </c>
      <c r="V10" s="5">
        <v>22.33</v>
      </c>
      <c r="W10" s="5">
        <v>101.04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5">
        <v>0</v>
      </c>
      <c r="AO10" s="5">
        <v>0</v>
      </c>
      <c r="AP10" s="5">
        <v>0</v>
      </c>
      <c r="AQ10" s="5">
        <v>1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</row>
    <row r="11" spans="1:72" ht="15.75" customHeight="1">
      <c r="A11" s="4">
        <v>43374</v>
      </c>
      <c r="B11" s="2" t="s">
        <v>6</v>
      </c>
      <c r="C11" s="19">
        <v>1</v>
      </c>
      <c r="D11" s="5" t="s">
        <v>15</v>
      </c>
      <c r="E11" s="5">
        <v>2046.89</v>
      </c>
      <c r="F11" s="6">
        <f t="shared" si="0"/>
        <v>7.6240768470410405</v>
      </c>
      <c r="G11" s="21">
        <v>19552</v>
      </c>
      <c r="H11" s="5">
        <f t="shared" si="1"/>
        <v>9.8808840063262746</v>
      </c>
      <c r="I11" s="10">
        <v>383.7</v>
      </c>
      <c r="J11" s="6">
        <f t="shared" si="2"/>
        <v>5.9498609972529071</v>
      </c>
      <c r="K11" s="19">
        <v>134</v>
      </c>
      <c r="L11" s="11">
        <f t="shared" si="3"/>
        <v>4.9052747784384296</v>
      </c>
      <c r="M11" s="5">
        <v>0</v>
      </c>
      <c r="N11" s="5">
        <v>1</v>
      </c>
      <c r="O11" s="5">
        <v>0</v>
      </c>
      <c r="P11" s="5">
        <v>0</v>
      </c>
      <c r="Q11" s="5">
        <f t="shared" si="4"/>
        <v>0</v>
      </c>
      <c r="R11" s="5">
        <v>4740.8399490000002</v>
      </c>
      <c r="S11" s="5">
        <f t="shared" si="5"/>
        <v>8.4639696034206509</v>
      </c>
      <c r="T11" s="2">
        <v>0</v>
      </c>
      <c r="U11" s="2">
        <v>0</v>
      </c>
      <c r="V11" s="5">
        <v>22.35</v>
      </c>
      <c r="W11" s="5">
        <v>101.13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5">
        <v>0</v>
      </c>
      <c r="AP11" s="5">
        <v>0</v>
      </c>
      <c r="AQ11" s="5">
        <v>1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</row>
    <row r="12" spans="1:72" ht="15.75" customHeight="1">
      <c r="A12" s="4">
        <v>43405</v>
      </c>
      <c r="B12" s="2" t="s">
        <v>6</v>
      </c>
      <c r="C12" s="19">
        <v>1</v>
      </c>
      <c r="D12" s="5" t="s">
        <v>15</v>
      </c>
      <c r="E12" s="5">
        <v>1852.51</v>
      </c>
      <c r="F12" s="6">
        <f t="shared" si="0"/>
        <v>7.5242967552663336</v>
      </c>
      <c r="G12" s="21">
        <v>25850</v>
      </c>
      <c r="H12" s="5">
        <f t="shared" si="1"/>
        <v>10.160104563907877</v>
      </c>
      <c r="I12" s="10">
        <v>402.49</v>
      </c>
      <c r="J12" s="6">
        <f t="shared" si="2"/>
        <v>5.9976702518294864</v>
      </c>
      <c r="K12" s="19">
        <v>136.1</v>
      </c>
      <c r="L12" s="11">
        <f t="shared" si="3"/>
        <v>4.9207105865682683</v>
      </c>
      <c r="M12" s="5">
        <v>0</v>
      </c>
      <c r="N12" s="5">
        <v>1</v>
      </c>
      <c r="O12" s="5">
        <v>0</v>
      </c>
      <c r="P12" s="5">
        <v>0</v>
      </c>
      <c r="Q12" s="5">
        <f t="shared" si="4"/>
        <v>0</v>
      </c>
      <c r="R12" s="5">
        <v>4740.8399490000002</v>
      </c>
      <c r="S12" s="5">
        <f t="shared" si="5"/>
        <v>8.4639696034206509</v>
      </c>
      <c r="T12" s="2">
        <v>0</v>
      </c>
      <c r="U12" s="2">
        <v>0</v>
      </c>
      <c r="V12" s="5">
        <v>22.36</v>
      </c>
      <c r="W12" s="5">
        <v>101.18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5">
        <v>0</v>
      </c>
      <c r="AQ12" s="5">
        <v>1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</row>
    <row r="13" spans="1:72" ht="15.75" customHeight="1">
      <c r="A13" s="4">
        <v>43435</v>
      </c>
      <c r="B13" s="2" t="s">
        <v>6</v>
      </c>
      <c r="C13" s="19">
        <v>1</v>
      </c>
      <c r="D13" s="5" t="s">
        <v>15</v>
      </c>
      <c r="E13" s="5">
        <v>1932.8</v>
      </c>
      <c r="F13" s="6">
        <f t="shared" si="0"/>
        <v>7.5667250077404962</v>
      </c>
      <c r="G13" s="21">
        <v>24695</v>
      </c>
      <c r="H13" s="5">
        <f t="shared" si="1"/>
        <v>10.114396566181995</v>
      </c>
      <c r="I13" s="10">
        <v>390.49</v>
      </c>
      <c r="J13" s="6">
        <f t="shared" si="2"/>
        <v>5.9674023607572231</v>
      </c>
      <c r="K13" s="19">
        <v>130.1</v>
      </c>
      <c r="L13" s="11">
        <f t="shared" si="3"/>
        <v>4.875960390769654</v>
      </c>
      <c r="M13" s="5">
        <v>0</v>
      </c>
      <c r="N13" s="5">
        <v>1</v>
      </c>
      <c r="O13" s="5">
        <v>0</v>
      </c>
      <c r="P13" s="5">
        <v>0</v>
      </c>
      <c r="Q13" s="5">
        <f t="shared" si="4"/>
        <v>0</v>
      </c>
      <c r="R13" s="5">
        <v>4740.8399490000002</v>
      </c>
      <c r="S13" s="5">
        <f t="shared" si="5"/>
        <v>8.4639696034206509</v>
      </c>
      <c r="T13" s="2">
        <v>0</v>
      </c>
      <c r="U13" s="2">
        <v>0</v>
      </c>
      <c r="V13" s="5">
        <v>22.36</v>
      </c>
      <c r="W13" s="5">
        <v>101.18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5">
        <v>1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</row>
    <row r="14" spans="1:72" ht="15.75" customHeight="1">
      <c r="A14" s="4">
        <v>43466</v>
      </c>
      <c r="B14" s="2" t="s">
        <v>6</v>
      </c>
      <c r="C14" s="19">
        <v>1</v>
      </c>
      <c r="D14" s="5" t="s">
        <v>15</v>
      </c>
      <c r="E14" s="5">
        <v>2479.7199999999998</v>
      </c>
      <c r="F14" s="6">
        <f t="shared" si="0"/>
        <v>7.8159009295591719</v>
      </c>
      <c r="G14" s="21">
        <v>30143</v>
      </c>
      <c r="H14" s="5">
        <f t="shared" si="1"/>
        <v>10.313741177376089</v>
      </c>
      <c r="I14" s="10">
        <v>401.35</v>
      </c>
      <c r="J14" s="6">
        <f t="shared" si="2"/>
        <v>5.9948338645775863</v>
      </c>
      <c r="K14" s="19">
        <v>130.4</v>
      </c>
      <c r="L14" s="11">
        <f t="shared" si="3"/>
        <v>4.8782461060505105</v>
      </c>
      <c r="M14" s="5">
        <v>0</v>
      </c>
      <c r="N14" s="5">
        <v>1</v>
      </c>
      <c r="O14" s="5">
        <v>0</v>
      </c>
      <c r="P14" s="5">
        <v>0</v>
      </c>
      <c r="Q14" s="5">
        <f t="shared" si="4"/>
        <v>0</v>
      </c>
      <c r="R14" s="5">
        <v>4740.8399490000002</v>
      </c>
      <c r="S14" s="5">
        <f t="shared" si="5"/>
        <v>8.4639696034206509</v>
      </c>
      <c r="T14" s="2">
        <v>0</v>
      </c>
      <c r="U14" s="2">
        <v>0</v>
      </c>
      <c r="V14" s="5">
        <v>22.38</v>
      </c>
      <c r="W14" s="5">
        <v>101.27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5">
        <v>1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</row>
    <row r="15" spans="1:72" ht="15.75" customHeight="1">
      <c r="A15" s="4">
        <v>43497</v>
      </c>
      <c r="B15" s="2" t="s">
        <v>6</v>
      </c>
      <c r="C15" s="19">
        <v>1</v>
      </c>
      <c r="D15" s="5" t="s">
        <v>15</v>
      </c>
      <c r="E15" s="5">
        <v>2005.23</v>
      </c>
      <c r="F15" s="6">
        <f t="shared" si="0"/>
        <v>7.6035140463785691</v>
      </c>
      <c r="G15" s="21">
        <v>24651</v>
      </c>
      <c r="H15" s="5">
        <f t="shared" si="1"/>
        <v>10.112613312082134</v>
      </c>
      <c r="I15" s="10">
        <v>389.37</v>
      </c>
      <c r="J15" s="6">
        <f t="shared" si="2"/>
        <v>5.9645300483677772</v>
      </c>
      <c r="K15" s="19">
        <v>129.30000000000001</v>
      </c>
      <c r="L15" s="11">
        <f t="shared" si="3"/>
        <v>4.8698394841307993</v>
      </c>
      <c r="M15" s="5">
        <v>0</v>
      </c>
      <c r="N15" s="5">
        <v>1</v>
      </c>
      <c r="O15" s="5">
        <v>0</v>
      </c>
      <c r="P15" s="5">
        <v>0</v>
      </c>
      <c r="Q15" s="5">
        <f t="shared" si="4"/>
        <v>0</v>
      </c>
      <c r="R15" s="5">
        <v>4740.8399490000002</v>
      </c>
      <c r="S15" s="5">
        <f t="shared" si="5"/>
        <v>8.4639696034206509</v>
      </c>
      <c r="T15" s="2">
        <v>0</v>
      </c>
      <c r="U15" s="2">
        <v>0</v>
      </c>
      <c r="V15" s="5">
        <v>22.44</v>
      </c>
      <c r="W15" s="5">
        <v>101.54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5">
        <v>1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</row>
    <row r="16" spans="1:72" ht="15.75" customHeight="1">
      <c r="A16" s="4">
        <v>43525</v>
      </c>
      <c r="B16" s="2" t="s">
        <v>6</v>
      </c>
      <c r="C16" s="19">
        <v>1</v>
      </c>
      <c r="D16" s="5" t="s">
        <v>15</v>
      </c>
      <c r="E16" s="5">
        <v>2389.4</v>
      </c>
      <c r="F16" s="6">
        <f t="shared" si="0"/>
        <v>7.7787975673831236</v>
      </c>
      <c r="G16" s="21">
        <v>31391</v>
      </c>
      <c r="H16" s="5">
        <f t="shared" si="1"/>
        <v>10.35430836236509</v>
      </c>
      <c r="I16" s="10">
        <v>384.07</v>
      </c>
      <c r="J16" s="6">
        <f t="shared" si="2"/>
        <v>5.950824827641287</v>
      </c>
      <c r="K16" s="19">
        <v>125.6</v>
      </c>
      <c r="L16" s="11">
        <f t="shared" si="3"/>
        <v>4.8410325097100761</v>
      </c>
      <c r="M16" s="5">
        <v>0</v>
      </c>
      <c r="N16" s="5">
        <v>1</v>
      </c>
      <c r="O16" s="5">
        <v>0</v>
      </c>
      <c r="P16" s="5">
        <v>0</v>
      </c>
      <c r="Q16" s="5">
        <f t="shared" si="4"/>
        <v>0</v>
      </c>
      <c r="R16" s="5">
        <v>4740.8399490000002</v>
      </c>
      <c r="S16" s="5">
        <f t="shared" si="5"/>
        <v>8.4639696034206509</v>
      </c>
      <c r="T16" s="2">
        <v>0</v>
      </c>
      <c r="U16" s="2">
        <v>0</v>
      </c>
      <c r="V16" s="5">
        <v>22.46</v>
      </c>
      <c r="W16" s="5">
        <v>101.63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5">
        <v>1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</row>
    <row r="17" spans="1:50" ht="15.75" customHeight="1">
      <c r="A17" s="4">
        <v>43556</v>
      </c>
      <c r="B17" s="2" t="s">
        <v>6</v>
      </c>
      <c r="C17" s="19">
        <v>1</v>
      </c>
      <c r="D17" s="5" t="s">
        <v>15</v>
      </c>
      <c r="E17" s="5">
        <v>2278.0300000000002</v>
      </c>
      <c r="F17" s="6">
        <f t="shared" si="0"/>
        <v>7.7310663133672941</v>
      </c>
      <c r="G17" s="21">
        <v>37247</v>
      </c>
      <c r="H17" s="5">
        <f t="shared" si="1"/>
        <v>10.52535353109111</v>
      </c>
      <c r="I17" s="10">
        <v>374.23</v>
      </c>
      <c r="J17" s="6">
        <f t="shared" si="2"/>
        <v>5.9248705816579976</v>
      </c>
      <c r="K17" s="19">
        <v>126.3</v>
      </c>
      <c r="L17" s="11">
        <f t="shared" si="3"/>
        <v>4.846546505563361</v>
      </c>
      <c r="M17" s="5">
        <v>0</v>
      </c>
      <c r="N17" s="5">
        <v>1</v>
      </c>
      <c r="O17" s="5">
        <v>0</v>
      </c>
      <c r="P17" s="5">
        <v>0</v>
      </c>
      <c r="Q17" s="5">
        <f t="shared" si="4"/>
        <v>0</v>
      </c>
      <c r="R17" s="5">
        <v>4740.8399490000002</v>
      </c>
      <c r="S17" s="5">
        <f t="shared" si="5"/>
        <v>8.4639696034206509</v>
      </c>
      <c r="T17" s="2">
        <v>0</v>
      </c>
      <c r="U17" s="2">
        <v>0</v>
      </c>
      <c r="V17" s="5">
        <v>22.52</v>
      </c>
      <c r="W17" s="5">
        <v>101.9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5">
        <v>1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</row>
    <row r="18" spans="1:50" ht="15.75" customHeight="1">
      <c r="A18" s="9">
        <v>43586</v>
      </c>
      <c r="B18" s="2" t="s">
        <v>6</v>
      </c>
      <c r="C18" s="19">
        <v>1</v>
      </c>
      <c r="D18" s="5" t="s">
        <v>15</v>
      </c>
      <c r="E18" s="5">
        <v>2854.32</v>
      </c>
      <c r="F18" s="6">
        <f t="shared" si="0"/>
        <v>7.9565889150870994</v>
      </c>
      <c r="G18" s="21">
        <v>37887</v>
      </c>
      <c r="H18" s="5">
        <f t="shared" si="1"/>
        <v>10.542389718243678</v>
      </c>
      <c r="I18" s="10">
        <v>425.1</v>
      </c>
      <c r="J18" s="6">
        <f t="shared" si="2"/>
        <v>6.0523244353647447</v>
      </c>
      <c r="K18" s="19">
        <v>125.2</v>
      </c>
      <c r="L18" s="11">
        <f t="shared" si="3"/>
        <v>4.8378679501071131</v>
      </c>
      <c r="M18" s="5">
        <v>0</v>
      </c>
      <c r="N18" s="5">
        <v>1</v>
      </c>
      <c r="O18" s="5">
        <v>0</v>
      </c>
      <c r="P18" s="5">
        <v>0</v>
      </c>
      <c r="Q18" s="5">
        <f t="shared" si="4"/>
        <v>0</v>
      </c>
      <c r="R18" s="5">
        <v>4740.8399490000002</v>
      </c>
      <c r="S18" s="5">
        <f t="shared" si="5"/>
        <v>8.4639696034206509</v>
      </c>
      <c r="T18" s="2">
        <v>0</v>
      </c>
      <c r="U18" s="2">
        <v>0</v>
      </c>
      <c r="V18" s="5">
        <v>22.53</v>
      </c>
      <c r="W18" s="5">
        <v>101.95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5">
        <v>1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</row>
    <row r="19" spans="1:50" ht="15.75" customHeight="1">
      <c r="A19" s="4">
        <v>43617</v>
      </c>
      <c r="B19" s="2" t="s">
        <v>6</v>
      </c>
      <c r="C19" s="19">
        <v>1</v>
      </c>
      <c r="D19" s="5" t="s">
        <v>15</v>
      </c>
      <c r="E19" s="5">
        <v>2209.7600000000002</v>
      </c>
      <c r="F19" s="6">
        <f t="shared" si="0"/>
        <v>7.7006391913296186</v>
      </c>
      <c r="G19" s="21">
        <v>27383</v>
      </c>
      <c r="H19" s="5">
        <f t="shared" si="1"/>
        <v>10.217714180210022</v>
      </c>
      <c r="I19" s="10">
        <v>374.76</v>
      </c>
      <c r="J19" s="6">
        <f t="shared" si="2"/>
        <v>5.9262858210829874</v>
      </c>
      <c r="K19" s="19">
        <v>126.6</v>
      </c>
      <c r="L19" s="11">
        <f t="shared" si="3"/>
        <v>4.8489003709106893</v>
      </c>
      <c r="M19" s="5">
        <v>0</v>
      </c>
      <c r="N19" s="5">
        <v>1</v>
      </c>
      <c r="O19" s="5">
        <v>0</v>
      </c>
      <c r="P19" s="5">
        <v>0</v>
      </c>
      <c r="Q19" s="5">
        <f t="shared" si="4"/>
        <v>0</v>
      </c>
      <c r="R19" s="5">
        <v>4740.8399490000002</v>
      </c>
      <c r="S19" s="5">
        <f t="shared" si="5"/>
        <v>8.4639696034206509</v>
      </c>
      <c r="T19" s="2">
        <v>0</v>
      </c>
      <c r="U19" s="2">
        <v>0</v>
      </c>
      <c r="V19" s="5">
        <v>22.53</v>
      </c>
      <c r="W19" s="5">
        <v>101.95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5">
        <v>1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</row>
    <row r="20" spans="1:50" ht="15.75" customHeight="1">
      <c r="A20" s="4">
        <v>43647</v>
      </c>
      <c r="B20" s="2" t="s">
        <v>6</v>
      </c>
      <c r="C20" s="19">
        <v>1</v>
      </c>
      <c r="D20" s="5" t="s">
        <v>15</v>
      </c>
      <c r="E20" s="5">
        <v>2799.05</v>
      </c>
      <c r="F20" s="6">
        <f t="shared" si="0"/>
        <v>7.9370353528785893</v>
      </c>
      <c r="G20" s="21">
        <v>28681</v>
      </c>
      <c r="H20" s="5">
        <f t="shared" si="1"/>
        <v>10.264025027289158</v>
      </c>
      <c r="I20" s="10">
        <v>428.56</v>
      </c>
      <c r="J20" s="6">
        <f t="shared" si="2"/>
        <v>6.0604307515727047</v>
      </c>
      <c r="K20" s="19">
        <v>125.3</v>
      </c>
      <c r="L20" s="11">
        <f t="shared" si="3"/>
        <v>4.8386600293564452</v>
      </c>
      <c r="M20" s="5">
        <v>0</v>
      </c>
      <c r="N20" s="5">
        <v>1</v>
      </c>
      <c r="O20" s="5">
        <v>0</v>
      </c>
      <c r="P20" s="5">
        <v>0</v>
      </c>
      <c r="Q20" s="5">
        <f t="shared" si="4"/>
        <v>0</v>
      </c>
      <c r="R20" s="5">
        <v>4740.8399490000002</v>
      </c>
      <c r="S20" s="5">
        <f t="shared" si="5"/>
        <v>8.4639696034206509</v>
      </c>
      <c r="T20" s="2">
        <v>0</v>
      </c>
      <c r="U20" s="2">
        <v>0</v>
      </c>
      <c r="V20" s="5">
        <v>22.53</v>
      </c>
      <c r="W20" s="5">
        <v>101.95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5">
        <v>1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</row>
    <row r="21" spans="1:50" ht="15.75" customHeight="1">
      <c r="A21" s="4">
        <v>43678</v>
      </c>
      <c r="B21" s="2" t="s">
        <v>6</v>
      </c>
      <c r="C21" s="19">
        <v>1</v>
      </c>
      <c r="D21" s="5" t="s">
        <v>15</v>
      </c>
      <c r="E21" s="5">
        <v>2574.63</v>
      </c>
      <c r="F21" s="6">
        <f t="shared" si="0"/>
        <v>7.8534611134531485</v>
      </c>
      <c r="G21" s="21">
        <v>16657</v>
      </c>
      <c r="H21" s="5">
        <f t="shared" si="1"/>
        <v>9.720645860495285</v>
      </c>
      <c r="I21" s="10">
        <v>388</v>
      </c>
      <c r="J21" s="6">
        <f t="shared" si="2"/>
        <v>5.9610053396232736</v>
      </c>
      <c r="K21" s="28">
        <v>127.3</v>
      </c>
      <c r="L21" s="11">
        <f t="shared" si="3"/>
        <v>4.8543712716215905</v>
      </c>
      <c r="M21" s="5">
        <v>0</v>
      </c>
      <c r="N21" s="5">
        <v>1</v>
      </c>
      <c r="O21" s="5">
        <v>0</v>
      </c>
      <c r="P21" s="5">
        <v>0</v>
      </c>
      <c r="Q21" s="5">
        <f t="shared" si="4"/>
        <v>0</v>
      </c>
      <c r="R21" s="5">
        <v>4740.8399490000002</v>
      </c>
      <c r="S21" s="5">
        <f t="shared" si="5"/>
        <v>8.4639696034206509</v>
      </c>
      <c r="T21" s="2">
        <v>0</v>
      </c>
      <c r="U21" s="2">
        <v>0</v>
      </c>
      <c r="V21" s="5">
        <v>22.53</v>
      </c>
      <c r="W21" s="5">
        <v>101.95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5">
        <v>1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</row>
    <row r="22" spans="1:50" ht="15.75" customHeight="1">
      <c r="A22" s="4">
        <v>43709</v>
      </c>
      <c r="B22" s="2" t="s">
        <v>6</v>
      </c>
      <c r="C22" s="19">
        <v>1</v>
      </c>
      <c r="D22" s="5" t="s">
        <v>15</v>
      </c>
      <c r="E22" s="5">
        <v>2630.82</v>
      </c>
      <c r="F22" s="6">
        <f t="shared" si="0"/>
        <v>7.875050863648565</v>
      </c>
      <c r="G22" s="21">
        <v>34040</v>
      </c>
      <c r="H22" s="5">
        <f t="shared" si="1"/>
        <v>10.4353209594591</v>
      </c>
      <c r="I22" s="10">
        <v>390.59</v>
      </c>
      <c r="J22" s="6">
        <f t="shared" si="2"/>
        <v>5.967658416476346</v>
      </c>
      <c r="K22" s="19">
        <v>121.6</v>
      </c>
      <c r="L22" s="11">
        <f t="shared" si="3"/>
        <v>4.8089270235021111</v>
      </c>
      <c r="M22" s="5">
        <v>0</v>
      </c>
      <c r="N22" s="5">
        <v>1</v>
      </c>
      <c r="O22" s="5">
        <v>0</v>
      </c>
      <c r="P22" s="5">
        <v>0</v>
      </c>
      <c r="Q22" s="5">
        <f t="shared" si="4"/>
        <v>0</v>
      </c>
      <c r="R22" s="5">
        <v>4740.8399490000002</v>
      </c>
      <c r="S22" s="5">
        <f t="shared" si="5"/>
        <v>8.4639696034206509</v>
      </c>
      <c r="T22" s="2">
        <v>0</v>
      </c>
      <c r="U22" s="2">
        <v>0</v>
      </c>
      <c r="V22" s="5">
        <v>22.53</v>
      </c>
      <c r="W22" s="5">
        <v>101.95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5">
        <v>1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</row>
    <row r="23" spans="1:50" ht="15.75" customHeight="1">
      <c r="A23" s="4">
        <v>43739</v>
      </c>
      <c r="B23" s="2" t="s">
        <v>6</v>
      </c>
      <c r="C23" s="19">
        <v>1</v>
      </c>
      <c r="D23" s="5" t="s">
        <v>15</v>
      </c>
      <c r="E23" s="5">
        <v>2898.35</v>
      </c>
      <c r="F23" s="6">
        <f t="shared" si="0"/>
        <v>7.9718968885350225</v>
      </c>
      <c r="G23" s="21">
        <v>51251</v>
      </c>
      <c r="H23" s="5">
        <f t="shared" si="1"/>
        <v>10.844509920629466</v>
      </c>
      <c r="I23" s="10">
        <v>405.46</v>
      </c>
      <c r="J23" s="6">
        <f t="shared" si="2"/>
        <v>6.0050222250400473</v>
      </c>
      <c r="K23" s="19">
        <v>130.69999999999999</v>
      </c>
      <c r="L23" s="11">
        <f t="shared" si="3"/>
        <v>4.8805266087492356</v>
      </c>
      <c r="M23" s="5">
        <v>0</v>
      </c>
      <c r="N23" s="5">
        <v>1</v>
      </c>
      <c r="O23" s="5">
        <v>0</v>
      </c>
      <c r="P23" s="5">
        <v>0</v>
      </c>
      <c r="Q23" s="5">
        <f t="shared" si="4"/>
        <v>0</v>
      </c>
      <c r="R23" s="5">
        <v>4740.8399490000002</v>
      </c>
      <c r="S23" s="5">
        <f t="shared" si="5"/>
        <v>8.4639696034206509</v>
      </c>
      <c r="T23" s="2">
        <v>0</v>
      </c>
      <c r="U23" s="2">
        <v>0</v>
      </c>
      <c r="V23" s="5">
        <v>22.6</v>
      </c>
      <c r="W23" s="5">
        <v>102.26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5">
        <v>1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</row>
    <row r="24" spans="1:50" ht="15.75" customHeight="1">
      <c r="A24" s="4">
        <v>43770</v>
      </c>
      <c r="B24" s="2" t="s">
        <v>6</v>
      </c>
      <c r="C24" s="19">
        <v>1</v>
      </c>
      <c r="D24" s="5" t="s">
        <v>15</v>
      </c>
      <c r="E24" s="5">
        <v>2790.57</v>
      </c>
      <c r="F24" s="6">
        <f t="shared" si="0"/>
        <v>7.9340011550240579</v>
      </c>
      <c r="G24" s="21">
        <v>40660</v>
      </c>
      <c r="H24" s="5">
        <f t="shared" si="1"/>
        <v>10.613024681075675</v>
      </c>
      <c r="I24" s="10">
        <v>410.6</v>
      </c>
      <c r="J24" s="6">
        <f t="shared" si="2"/>
        <v>6.0176195045848333</v>
      </c>
      <c r="K24" s="19">
        <v>125.1</v>
      </c>
      <c r="L24" s="11">
        <f t="shared" si="3"/>
        <v>4.8370752429708741</v>
      </c>
      <c r="M24" s="5">
        <v>0</v>
      </c>
      <c r="N24" s="5">
        <v>1</v>
      </c>
      <c r="O24" s="5">
        <v>0</v>
      </c>
      <c r="P24" s="5">
        <v>0</v>
      </c>
      <c r="Q24" s="5">
        <f t="shared" si="4"/>
        <v>0</v>
      </c>
      <c r="R24" s="5">
        <v>4740.8399490000002</v>
      </c>
      <c r="S24" s="5">
        <f t="shared" si="5"/>
        <v>8.4639696034206509</v>
      </c>
      <c r="T24" s="2">
        <v>0</v>
      </c>
      <c r="U24" s="2">
        <v>0</v>
      </c>
      <c r="V24" s="5">
        <v>22.64</v>
      </c>
      <c r="W24" s="5">
        <v>102.44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5">
        <v>1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</row>
    <row r="25" spans="1:50" ht="15.75" customHeight="1">
      <c r="A25" s="4">
        <v>43800</v>
      </c>
      <c r="B25" s="2" t="s">
        <v>6</v>
      </c>
      <c r="C25" s="19">
        <v>1</v>
      </c>
      <c r="D25" s="5" t="s">
        <v>15</v>
      </c>
      <c r="E25" s="5">
        <v>2848</v>
      </c>
      <c r="F25" s="6">
        <f t="shared" si="0"/>
        <v>7.9543722725318666</v>
      </c>
      <c r="G25" s="21">
        <v>38974</v>
      </c>
      <c r="H25" s="5">
        <f t="shared" si="1"/>
        <v>10.570675693925978</v>
      </c>
      <c r="I25" s="10">
        <v>446.14</v>
      </c>
      <c r="J25" s="6">
        <f t="shared" si="2"/>
        <v>6.1006328041086357</v>
      </c>
      <c r="K25" s="19">
        <v>121.9</v>
      </c>
      <c r="L25" s="11">
        <f t="shared" si="3"/>
        <v>4.8113710165719894</v>
      </c>
      <c r="M25" s="5">
        <v>0</v>
      </c>
      <c r="N25" s="5">
        <v>1</v>
      </c>
      <c r="O25" s="5">
        <v>0</v>
      </c>
      <c r="P25" s="5">
        <v>0</v>
      </c>
      <c r="Q25" s="5">
        <f t="shared" si="4"/>
        <v>0</v>
      </c>
      <c r="R25" s="5">
        <v>4740.8399490000002</v>
      </c>
      <c r="S25" s="5">
        <f t="shared" si="5"/>
        <v>8.4639696034206509</v>
      </c>
      <c r="T25" s="2">
        <v>0</v>
      </c>
      <c r="U25" s="2">
        <v>0</v>
      </c>
      <c r="V25" s="5">
        <v>22.63</v>
      </c>
      <c r="W25" s="5">
        <v>102.4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5">
        <v>1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</row>
    <row r="26" spans="1:50" ht="15.75" customHeight="1">
      <c r="A26" s="4">
        <v>43831</v>
      </c>
      <c r="B26" s="2" t="s">
        <v>6</v>
      </c>
      <c r="C26" s="19">
        <v>1</v>
      </c>
      <c r="D26" s="5" t="s">
        <v>15</v>
      </c>
      <c r="E26" s="5">
        <v>3935.45</v>
      </c>
      <c r="F26" s="6">
        <f t="shared" si="0"/>
        <v>8.2777805126358341</v>
      </c>
      <c r="G26" s="21">
        <v>51784</v>
      </c>
      <c r="H26" s="5">
        <f t="shared" si="1"/>
        <v>10.854855811022979</v>
      </c>
      <c r="I26" s="10">
        <v>445.58</v>
      </c>
      <c r="J26" s="6">
        <f t="shared" si="2"/>
        <v>6.0993768043023771</v>
      </c>
      <c r="K26" s="19">
        <v>121.7</v>
      </c>
      <c r="L26" s="11">
        <f t="shared" si="3"/>
        <v>4.8097423517168654</v>
      </c>
      <c r="M26" s="5">
        <v>0</v>
      </c>
      <c r="N26" s="5">
        <v>1</v>
      </c>
      <c r="O26" s="5">
        <v>0</v>
      </c>
      <c r="P26" s="5">
        <v>0</v>
      </c>
      <c r="Q26" s="5">
        <f t="shared" si="4"/>
        <v>0</v>
      </c>
      <c r="R26" s="5">
        <v>4740.8399490000002</v>
      </c>
      <c r="S26" s="5">
        <f t="shared" si="5"/>
        <v>8.4639696034206509</v>
      </c>
      <c r="T26" s="2">
        <v>0</v>
      </c>
      <c r="U26" s="2">
        <v>0</v>
      </c>
      <c r="V26" s="5">
        <v>22.63</v>
      </c>
      <c r="W26" s="5">
        <v>102.4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5">
        <v>1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</row>
    <row r="27" spans="1:50" ht="15.75" customHeight="1">
      <c r="A27" s="4">
        <v>43862</v>
      </c>
      <c r="B27" s="2" t="s">
        <v>6</v>
      </c>
      <c r="C27" s="19">
        <v>1</v>
      </c>
      <c r="D27" s="5" t="s">
        <v>15</v>
      </c>
      <c r="E27" s="5">
        <v>3390.16</v>
      </c>
      <c r="F27" s="6">
        <f t="shared" si="0"/>
        <v>8.1286323969008407</v>
      </c>
      <c r="G27" s="21">
        <v>43592</v>
      </c>
      <c r="H27" s="5">
        <f t="shared" si="1"/>
        <v>10.682651865988806</v>
      </c>
      <c r="I27" s="10">
        <v>422.61</v>
      </c>
      <c r="J27" s="6">
        <f t="shared" si="2"/>
        <v>6.0464497679403255</v>
      </c>
      <c r="K27" s="19">
        <v>121.9</v>
      </c>
      <c r="L27" s="11">
        <f t="shared" si="3"/>
        <v>4.8113710165719894</v>
      </c>
      <c r="M27" s="5">
        <v>0</v>
      </c>
      <c r="N27" s="5">
        <v>1</v>
      </c>
      <c r="O27" s="5">
        <v>0</v>
      </c>
      <c r="P27" s="5">
        <v>0</v>
      </c>
      <c r="Q27" s="5">
        <f t="shared" si="4"/>
        <v>0</v>
      </c>
      <c r="R27" s="5">
        <v>4740.8399490000002</v>
      </c>
      <c r="S27" s="5">
        <f t="shared" si="5"/>
        <v>8.4639696034206509</v>
      </c>
      <c r="T27" s="2">
        <v>0</v>
      </c>
      <c r="U27" s="2">
        <v>0</v>
      </c>
      <c r="V27" s="5">
        <v>22.63</v>
      </c>
      <c r="W27" s="5">
        <v>102.4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5">
        <v>1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</row>
    <row r="28" spans="1:50" ht="15.75" customHeight="1">
      <c r="A28" s="4">
        <v>43891</v>
      </c>
      <c r="B28" s="2" t="s">
        <v>6</v>
      </c>
      <c r="C28" s="19">
        <v>1</v>
      </c>
      <c r="D28" s="5" t="s">
        <v>15</v>
      </c>
      <c r="E28" s="5">
        <v>3614.04</v>
      </c>
      <c r="F28" s="6">
        <f t="shared" si="0"/>
        <v>8.192581539159546</v>
      </c>
      <c r="G28" s="21">
        <v>38587</v>
      </c>
      <c r="H28" s="5">
        <f t="shared" si="1"/>
        <v>10.560696626290444</v>
      </c>
      <c r="I28" s="10">
        <v>396.85</v>
      </c>
      <c r="J28" s="6">
        <f t="shared" si="2"/>
        <v>5.9835583755368846</v>
      </c>
      <c r="K28" s="19">
        <v>121.5</v>
      </c>
      <c r="L28" s="11">
        <f t="shared" si="3"/>
        <v>4.808111029984782</v>
      </c>
      <c r="M28" s="5">
        <v>0</v>
      </c>
      <c r="N28" s="5">
        <v>1</v>
      </c>
      <c r="O28" s="5">
        <v>0</v>
      </c>
      <c r="P28" s="5">
        <v>0</v>
      </c>
      <c r="Q28" s="5">
        <f t="shared" si="4"/>
        <v>0</v>
      </c>
      <c r="R28" s="5">
        <v>4740.8399490000002</v>
      </c>
      <c r="S28" s="5">
        <f t="shared" si="5"/>
        <v>8.4639696034206509</v>
      </c>
      <c r="T28" s="2">
        <v>0</v>
      </c>
      <c r="U28" s="2">
        <v>0</v>
      </c>
      <c r="V28" s="5">
        <v>22.61</v>
      </c>
      <c r="W28" s="5">
        <v>102.31</v>
      </c>
      <c r="X28" s="5">
        <v>51</v>
      </c>
      <c r="Y28" s="5">
        <v>1563</v>
      </c>
      <c r="Z28" s="5">
        <v>5</v>
      </c>
      <c r="AA28" s="5">
        <v>10</v>
      </c>
      <c r="AB28" s="5">
        <v>0</v>
      </c>
      <c r="AC28" s="5">
        <v>0</v>
      </c>
      <c r="AD28" s="5">
        <v>1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5">
        <v>1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</row>
    <row r="29" spans="1:50" ht="15.75" customHeight="1">
      <c r="A29" s="4">
        <v>43922</v>
      </c>
      <c r="B29" s="2" t="s">
        <v>6</v>
      </c>
      <c r="C29" s="19">
        <v>1</v>
      </c>
      <c r="D29" s="5" t="s">
        <v>15</v>
      </c>
      <c r="E29" s="5">
        <v>3714.71</v>
      </c>
      <c r="F29" s="6">
        <f t="shared" si="0"/>
        <v>8.2200558921936988</v>
      </c>
      <c r="G29" s="10">
        <v>0</v>
      </c>
      <c r="H29" s="5">
        <f t="shared" si="1"/>
        <v>0</v>
      </c>
      <c r="I29" s="10">
        <v>282.60000000000002</v>
      </c>
      <c r="J29" s="6">
        <f t="shared" si="2"/>
        <v>5.6440324702504272</v>
      </c>
      <c r="K29" s="19">
        <v>135.19999999999999</v>
      </c>
      <c r="L29" s="11">
        <f t="shared" si="3"/>
        <v>4.9141243937154115</v>
      </c>
      <c r="M29" s="5">
        <v>0</v>
      </c>
      <c r="N29" s="5">
        <v>1</v>
      </c>
      <c r="O29" s="5">
        <v>0</v>
      </c>
      <c r="P29" s="5">
        <v>0</v>
      </c>
      <c r="Q29" s="5">
        <f t="shared" si="4"/>
        <v>0</v>
      </c>
      <c r="R29" s="5">
        <v>4740.8399490000002</v>
      </c>
      <c r="S29" s="5">
        <f t="shared" si="5"/>
        <v>8.4639696034206509</v>
      </c>
      <c r="T29" s="2">
        <v>0</v>
      </c>
      <c r="U29" s="2">
        <v>0</v>
      </c>
      <c r="V29" s="5">
        <v>22.62</v>
      </c>
      <c r="W29" s="5">
        <v>102.35</v>
      </c>
      <c r="X29" s="5">
        <v>7616</v>
      </c>
      <c r="Y29" s="5">
        <v>21190</v>
      </c>
      <c r="Z29" s="5">
        <v>163</v>
      </c>
      <c r="AA29" s="5">
        <v>152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5">
        <v>1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</row>
    <row r="30" spans="1:50" ht="15.75" customHeight="1">
      <c r="A30" s="9">
        <v>43952</v>
      </c>
      <c r="B30" s="2" t="s">
        <v>6</v>
      </c>
      <c r="C30" s="19">
        <v>1</v>
      </c>
      <c r="D30" s="5" t="s">
        <v>15</v>
      </c>
      <c r="E30" s="5">
        <v>4037.43</v>
      </c>
      <c r="F30" s="6">
        <f t="shared" si="0"/>
        <v>8.3033636299193159</v>
      </c>
      <c r="G30" s="10">
        <v>0</v>
      </c>
      <c r="H30" s="5">
        <f t="shared" si="1"/>
        <v>0</v>
      </c>
      <c r="I30" s="10">
        <v>315.67</v>
      </c>
      <c r="J30" s="6">
        <f t="shared" si="2"/>
        <v>5.7546973641243069</v>
      </c>
      <c r="K30" s="19">
        <v>105.7</v>
      </c>
      <c r="L30" s="11">
        <f t="shared" si="3"/>
        <v>4.6700211583077076</v>
      </c>
      <c r="M30" s="5">
        <v>0</v>
      </c>
      <c r="N30" s="5">
        <v>1</v>
      </c>
      <c r="O30" s="5">
        <v>0</v>
      </c>
      <c r="P30" s="5">
        <v>0</v>
      </c>
      <c r="Q30" s="5">
        <f t="shared" si="4"/>
        <v>0</v>
      </c>
      <c r="R30" s="5">
        <v>4740.8399490000002</v>
      </c>
      <c r="S30" s="5">
        <f t="shared" si="5"/>
        <v>8.4639696034206509</v>
      </c>
      <c r="T30" s="2">
        <v>0</v>
      </c>
      <c r="U30" s="2">
        <v>0</v>
      </c>
      <c r="V30" s="5">
        <v>22.61</v>
      </c>
      <c r="W30" s="5">
        <v>102.31</v>
      </c>
      <c r="X30" s="5">
        <v>39486</v>
      </c>
      <c r="Y30" s="5">
        <v>62508</v>
      </c>
      <c r="Z30" s="5">
        <v>482</v>
      </c>
      <c r="AA30" s="5">
        <v>341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5">
        <v>1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</row>
    <row r="31" spans="1:50" ht="15.75" customHeight="1">
      <c r="A31" s="4">
        <v>43983</v>
      </c>
      <c r="B31" s="2" t="s">
        <v>6</v>
      </c>
      <c r="C31" s="19">
        <v>1</v>
      </c>
      <c r="D31" s="5" t="s">
        <v>15</v>
      </c>
      <c r="E31" s="5">
        <v>4128.9799999999996</v>
      </c>
      <c r="F31" s="6">
        <f t="shared" si="0"/>
        <v>8.3257856820865168</v>
      </c>
      <c r="G31" s="10">
        <v>0</v>
      </c>
      <c r="H31" s="5">
        <f t="shared" si="1"/>
        <v>0</v>
      </c>
      <c r="I31" s="10">
        <v>402.45</v>
      </c>
      <c r="J31" s="6">
        <f t="shared" si="2"/>
        <v>5.9975708655397426</v>
      </c>
      <c r="K31" s="19">
        <v>98.5</v>
      </c>
      <c r="L31" s="11">
        <f t="shared" si="3"/>
        <v>4.6001576441645469</v>
      </c>
      <c r="M31" s="5">
        <v>0</v>
      </c>
      <c r="N31" s="5">
        <v>1</v>
      </c>
      <c r="O31" s="5">
        <v>0</v>
      </c>
      <c r="P31" s="5">
        <v>0</v>
      </c>
      <c r="Q31" s="5">
        <f t="shared" si="4"/>
        <v>0</v>
      </c>
      <c r="R31" s="5">
        <v>4740.8399490000002</v>
      </c>
      <c r="S31" s="5">
        <f t="shared" si="5"/>
        <v>8.4639696034206509</v>
      </c>
      <c r="T31" s="2">
        <v>0</v>
      </c>
      <c r="U31" s="2">
        <v>0</v>
      </c>
      <c r="V31" s="5">
        <v>22.63</v>
      </c>
      <c r="W31" s="5">
        <v>102.4</v>
      </c>
      <c r="X31" s="5">
        <v>98330</v>
      </c>
      <c r="Y31" s="5">
        <v>105562</v>
      </c>
      <c r="Z31" s="5">
        <v>1197</v>
      </c>
      <c r="AA31" s="5">
        <v>1146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5">
        <v>1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</row>
    <row r="32" spans="1:50" ht="15.75" customHeight="1">
      <c r="A32" s="4">
        <v>44013</v>
      </c>
      <c r="B32" s="2" t="s">
        <v>6</v>
      </c>
      <c r="C32" s="19">
        <v>1</v>
      </c>
      <c r="D32" s="5" t="s">
        <v>15</v>
      </c>
      <c r="E32" s="5">
        <v>5365.21</v>
      </c>
      <c r="F32" s="6">
        <f t="shared" si="0"/>
        <v>8.5876907968896141</v>
      </c>
      <c r="G32" s="10">
        <v>0</v>
      </c>
      <c r="H32" s="5">
        <f t="shared" si="1"/>
        <v>0</v>
      </c>
      <c r="I32" s="10">
        <v>470.58</v>
      </c>
      <c r="J32" s="6">
        <f t="shared" si="2"/>
        <v>6.1539659764526302</v>
      </c>
      <c r="K32" s="19">
        <v>108.5</v>
      </c>
      <c r="L32" s="11">
        <f t="shared" si="3"/>
        <v>4.6959245492565556</v>
      </c>
      <c r="M32" s="5">
        <v>0</v>
      </c>
      <c r="N32" s="5">
        <v>1</v>
      </c>
      <c r="O32" s="5">
        <v>0</v>
      </c>
      <c r="P32" s="5">
        <v>0</v>
      </c>
      <c r="Q32" s="5">
        <f t="shared" si="4"/>
        <v>0</v>
      </c>
      <c r="R32" s="5">
        <v>4740.8399490000002</v>
      </c>
      <c r="S32" s="5">
        <f t="shared" si="5"/>
        <v>8.4639696034206509</v>
      </c>
      <c r="T32" s="2">
        <v>0</v>
      </c>
      <c r="U32" s="2">
        <v>0</v>
      </c>
      <c r="V32" s="5">
        <v>22.61</v>
      </c>
      <c r="W32" s="5">
        <v>102.31</v>
      </c>
      <c r="X32" s="5">
        <v>92178</v>
      </c>
      <c r="Y32" s="5">
        <v>85082</v>
      </c>
      <c r="Z32" s="5">
        <v>1264</v>
      </c>
      <c r="AA32" s="5">
        <v>1217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5">
        <v>1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</row>
    <row r="33" spans="1:50" ht="15.75" customHeight="1">
      <c r="A33" s="4">
        <v>44044</v>
      </c>
      <c r="B33" s="2" t="s">
        <v>6</v>
      </c>
      <c r="C33" s="19">
        <v>1</v>
      </c>
      <c r="D33" s="5" t="s">
        <v>15</v>
      </c>
      <c r="E33" s="5">
        <v>3822.68</v>
      </c>
      <c r="F33" s="6">
        <f t="shared" si="0"/>
        <v>8.2487070262955839</v>
      </c>
      <c r="G33" s="10">
        <v>0</v>
      </c>
      <c r="H33" s="5">
        <f t="shared" si="1"/>
        <v>0</v>
      </c>
      <c r="I33" s="10">
        <v>409.83</v>
      </c>
      <c r="J33" s="6">
        <f t="shared" si="2"/>
        <v>6.0157424395675054</v>
      </c>
      <c r="K33" s="19">
        <v>112.6</v>
      </c>
      <c r="L33" s="11">
        <f t="shared" si="3"/>
        <v>4.7326835062870511</v>
      </c>
      <c r="M33" s="5">
        <v>0</v>
      </c>
      <c r="N33" s="5">
        <v>1</v>
      </c>
      <c r="O33" s="5">
        <v>0</v>
      </c>
      <c r="P33" s="5">
        <v>0</v>
      </c>
      <c r="Q33" s="5">
        <f t="shared" si="4"/>
        <v>0</v>
      </c>
      <c r="R33" s="5">
        <v>4740.8399490000002</v>
      </c>
      <c r="S33" s="5">
        <f t="shared" si="5"/>
        <v>8.4639696034206509</v>
      </c>
      <c r="T33" s="2">
        <v>0</v>
      </c>
      <c r="U33" s="2">
        <v>0</v>
      </c>
      <c r="V33" s="5">
        <v>22.62</v>
      </c>
      <c r="W33" s="5">
        <v>102.35</v>
      </c>
      <c r="X33" s="5">
        <v>75335</v>
      </c>
      <c r="Y33" s="5">
        <v>39867</v>
      </c>
      <c r="Z33" s="5">
        <v>1170</v>
      </c>
      <c r="AA33" s="5">
        <v>1031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5">
        <v>1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</row>
    <row r="34" spans="1:50" ht="15.75" customHeight="1">
      <c r="A34" s="4">
        <v>44075</v>
      </c>
      <c r="B34" s="2" t="s">
        <v>6</v>
      </c>
      <c r="C34" s="19">
        <v>1</v>
      </c>
      <c r="D34" s="5" t="s">
        <v>15</v>
      </c>
      <c r="E34" s="5">
        <v>4502.42</v>
      </c>
      <c r="F34" s="6">
        <f t="shared" si="0"/>
        <v>8.4123703089855422</v>
      </c>
      <c r="G34" s="10">
        <v>1</v>
      </c>
      <c r="H34" s="5">
        <f t="shared" si="1"/>
        <v>0.69314718055994529</v>
      </c>
      <c r="I34" s="10">
        <v>427.32</v>
      </c>
      <c r="J34" s="6">
        <f t="shared" si="2"/>
        <v>6.0575331470776863</v>
      </c>
      <c r="K34" s="19">
        <v>112.4</v>
      </c>
      <c r="L34" s="11">
        <f t="shared" si="3"/>
        <v>4.7309213912936521</v>
      </c>
      <c r="M34" s="5">
        <v>0</v>
      </c>
      <c r="N34" s="5">
        <v>1</v>
      </c>
      <c r="O34" s="5">
        <v>0</v>
      </c>
      <c r="P34" s="5">
        <v>0</v>
      </c>
      <c r="Q34" s="5">
        <f t="shared" si="4"/>
        <v>0</v>
      </c>
      <c r="R34" s="5">
        <v>4740.8399490000002</v>
      </c>
      <c r="S34" s="5">
        <f t="shared" si="5"/>
        <v>8.4639696034206509</v>
      </c>
      <c r="T34" s="2">
        <v>0</v>
      </c>
      <c r="U34" s="2">
        <v>0</v>
      </c>
      <c r="V34" s="5">
        <v>22.62</v>
      </c>
      <c r="W34" s="5">
        <v>102.35</v>
      </c>
      <c r="X34" s="5">
        <v>50483</v>
      </c>
      <c r="Y34" s="5">
        <v>18833</v>
      </c>
      <c r="Z34" s="5">
        <v>970</v>
      </c>
      <c r="AA34" s="5">
        <v>871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5">
        <v>1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</row>
    <row r="35" spans="1:50" ht="15.75" customHeight="1">
      <c r="A35" s="4">
        <v>44105</v>
      </c>
      <c r="B35" s="2" t="s">
        <v>6</v>
      </c>
      <c r="C35" s="19">
        <v>1</v>
      </c>
      <c r="D35" s="5" t="s">
        <v>15</v>
      </c>
      <c r="E35" s="5">
        <v>4237.66</v>
      </c>
      <c r="F35" s="6">
        <f t="shared" si="0"/>
        <v>8.3517665090879802</v>
      </c>
      <c r="G35" s="10">
        <v>6</v>
      </c>
      <c r="H35" s="5">
        <f t="shared" si="1"/>
        <v>1.9459101490553132</v>
      </c>
      <c r="I35" s="10">
        <v>429.25</v>
      </c>
      <c r="J35" s="6">
        <f t="shared" si="2"/>
        <v>6.062039499777585</v>
      </c>
      <c r="K35" s="19">
        <v>113.1</v>
      </c>
      <c r="L35" s="11">
        <f t="shared" si="3"/>
        <v>4.7370752568680299</v>
      </c>
      <c r="M35" s="5">
        <v>0</v>
      </c>
      <c r="N35" s="5">
        <v>1</v>
      </c>
      <c r="O35" s="5">
        <v>0</v>
      </c>
      <c r="P35" s="5">
        <v>0</v>
      </c>
      <c r="Q35" s="5">
        <f t="shared" si="4"/>
        <v>0</v>
      </c>
      <c r="R35" s="5">
        <v>4740.8399490000002</v>
      </c>
      <c r="S35" s="5">
        <f t="shared" si="5"/>
        <v>8.4639696034206509</v>
      </c>
      <c r="T35" s="2">
        <v>0</v>
      </c>
      <c r="U35" s="2">
        <v>0</v>
      </c>
      <c r="V35" s="5">
        <v>22.61</v>
      </c>
      <c r="W35" s="5">
        <v>102.31</v>
      </c>
      <c r="X35" s="5">
        <v>44205</v>
      </c>
      <c r="Y35" s="5">
        <v>12677</v>
      </c>
      <c r="Z35" s="5">
        <v>672</v>
      </c>
      <c r="AA35" s="5">
        <v>634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5">
        <v>1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</row>
    <row r="36" spans="1:50" ht="15.75" customHeight="1">
      <c r="A36" s="4">
        <v>44136</v>
      </c>
      <c r="B36" s="2" t="s">
        <v>6</v>
      </c>
      <c r="C36" s="19">
        <v>1</v>
      </c>
      <c r="D36" s="5" t="s">
        <v>15</v>
      </c>
      <c r="E36" s="5">
        <v>3994.02</v>
      </c>
      <c r="F36" s="6">
        <f t="shared" si="0"/>
        <v>8.2925535214744901</v>
      </c>
      <c r="G36" s="21">
        <v>4360</v>
      </c>
      <c r="H36" s="5">
        <f t="shared" si="1"/>
        <v>8.3804566678427665</v>
      </c>
      <c r="I36" s="10">
        <v>449.7</v>
      </c>
      <c r="J36" s="6">
        <f t="shared" si="2"/>
        <v>6.1085806937766618</v>
      </c>
      <c r="K36" s="19">
        <v>112.6</v>
      </c>
      <c r="L36" s="11">
        <f t="shared" si="3"/>
        <v>4.7326835062870511</v>
      </c>
      <c r="M36" s="5">
        <v>0</v>
      </c>
      <c r="N36" s="5">
        <v>1</v>
      </c>
      <c r="O36" s="5">
        <v>0</v>
      </c>
      <c r="P36" s="5">
        <v>0</v>
      </c>
      <c r="Q36" s="5">
        <f t="shared" si="4"/>
        <v>0</v>
      </c>
      <c r="R36" s="5">
        <v>4740.8399490000002</v>
      </c>
      <c r="S36" s="5">
        <f t="shared" si="5"/>
        <v>8.4639696034206509</v>
      </c>
      <c r="T36" s="2">
        <v>0</v>
      </c>
      <c r="U36" s="2">
        <v>0</v>
      </c>
      <c r="V36" s="5">
        <v>22.61</v>
      </c>
      <c r="W36" s="5">
        <v>102.31</v>
      </c>
      <c r="X36" s="5">
        <v>57248</v>
      </c>
      <c r="Y36" s="5">
        <v>10078</v>
      </c>
      <c r="Z36" s="5">
        <v>721</v>
      </c>
      <c r="AA36" s="5">
        <v>494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5">
        <v>1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</row>
    <row r="37" spans="1:50" ht="15.75" customHeight="1">
      <c r="A37" s="4">
        <v>44166</v>
      </c>
      <c r="B37" s="2" t="s">
        <v>6</v>
      </c>
      <c r="C37" s="19">
        <v>1</v>
      </c>
      <c r="D37" s="5" t="s">
        <v>15</v>
      </c>
      <c r="E37" s="5">
        <v>4091.11</v>
      </c>
      <c r="F37" s="6">
        <f t="shared" si="0"/>
        <v>8.316571605859286</v>
      </c>
      <c r="G37" s="21">
        <v>23361</v>
      </c>
      <c r="H37" s="5">
        <f t="shared" si="1"/>
        <v>10.058866049715641</v>
      </c>
      <c r="I37" s="10">
        <v>471.52</v>
      </c>
      <c r="J37" s="6">
        <f t="shared" si="2"/>
        <v>6.1559615189893844</v>
      </c>
      <c r="K37" s="19">
        <v>112.6</v>
      </c>
      <c r="L37" s="11">
        <f t="shared" si="3"/>
        <v>4.7326835062870511</v>
      </c>
      <c r="M37" s="5">
        <v>0</v>
      </c>
      <c r="N37" s="5">
        <v>1</v>
      </c>
      <c r="O37" s="5">
        <v>0</v>
      </c>
      <c r="P37" s="5">
        <v>0</v>
      </c>
      <c r="Q37" s="5">
        <f t="shared" si="4"/>
        <v>0</v>
      </c>
      <c r="R37" s="5">
        <v>4740.8399490000002</v>
      </c>
      <c r="S37" s="5">
        <f t="shared" si="5"/>
        <v>8.4639696034206509</v>
      </c>
      <c r="T37" s="2">
        <v>0</v>
      </c>
      <c r="U37" s="2">
        <v>0</v>
      </c>
      <c r="V37" s="5">
        <v>22.6</v>
      </c>
      <c r="W37" s="5">
        <v>102.26</v>
      </c>
      <c r="X37" s="5">
        <v>48578</v>
      </c>
      <c r="Y37" s="5">
        <v>5381</v>
      </c>
      <c r="Z37" s="5">
        <v>915</v>
      </c>
      <c r="AA37" s="5">
        <v>327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5">
        <v>1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</row>
    <row r="38" spans="1:50" ht="15.75" customHeight="1">
      <c r="A38" s="4">
        <v>44197</v>
      </c>
      <c r="B38" s="2" t="s">
        <v>6</v>
      </c>
      <c r="C38" s="19">
        <v>1</v>
      </c>
      <c r="D38" s="5" t="s">
        <v>15</v>
      </c>
      <c r="E38" s="5">
        <v>3935.45</v>
      </c>
      <c r="F38" s="6">
        <f t="shared" si="0"/>
        <v>8.2777805126358341</v>
      </c>
      <c r="G38" s="10">
        <v>26650</v>
      </c>
      <c r="H38" s="5">
        <f t="shared" si="1"/>
        <v>10.190581952342161</v>
      </c>
      <c r="I38" s="10">
        <v>484.63</v>
      </c>
      <c r="J38" s="6">
        <f t="shared" si="2"/>
        <v>6.1833857131934806</v>
      </c>
      <c r="K38" s="19">
        <v>113.3</v>
      </c>
      <c r="L38" s="11">
        <f t="shared" si="3"/>
        <v>4.7388265708007653</v>
      </c>
      <c r="M38" s="5">
        <v>0</v>
      </c>
      <c r="N38" s="5">
        <v>1</v>
      </c>
      <c r="O38" s="5">
        <v>0</v>
      </c>
      <c r="P38" s="5">
        <v>0</v>
      </c>
      <c r="Q38" s="5">
        <f t="shared" si="4"/>
        <v>0</v>
      </c>
      <c r="R38" s="5">
        <v>4740.8399490000002</v>
      </c>
      <c r="S38" s="5">
        <f t="shared" si="5"/>
        <v>8.4639696034206509</v>
      </c>
      <c r="T38" s="2">
        <v>0</v>
      </c>
      <c r="U38" s="2">
        <v>0</v>
      </c>
      <c r="V38" s="5">
        <v>22.61</v>
      </c>
      <c r="W38" s="5">
        <v>102.31</v>
      </c>
      <c r="X38" s="5">
        <v>21629</v>
      </c>
      <c r="Y38" s="5">
        <v>5333</v>
      </c>
      <c r="Z38" s="5">
        <v>568</v>
      </c>
      <c r="AA38" s="5">
        <v>152</v>
      </c>
      <c r="AB38" s="5">
        <v>567</v>
      </c>
      <c r="AC38" s="5">
        <v>0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5">
        <v>1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</row>
    <row r="39" spans="1:50" ht="15.75" customHeight="1">
      <c r="A39" s="4">
        <v>44228</v>
      </c>
      <c r="B39" s="2" t="s">
        <v>6</v>
      </c>
      <c r="C39" s="19">
        <v>1</v>
      </c>
      <c r="D39" s="5" t="s">
        <v>15</v>
      </c>
      <c r="E39" s="5">
        <v>3390.16</v>
      </c>
      <c r="F39" s="6">
        <f t="shared" si="0"/>
        <v>8.1286323969008407</v>
      </c>
      <c r="G39" s="10">
        <v>38398</v>
      </c>
      <c r="H39" s="5">
        <f t="shared" si="1"/>
        <v>10.555786696570062</v>
      </c>
      <c r="I39" s="10">
        <v>483.78</v>
      </c>
      <c r="J39" s="6">
        <f t="shared" si="2"/>
        <v>6.1816302579249855</v>
      </c>
      <c r="K39" s="19">
        <v>103.9</v>
      </c>
      <c r="L39" s="11">
        <f t="shared" si="3"/>
        <v>4.6530075154022512</v>
      </c>
      <c r="M39" s="5">
        <v>0</v>
      </c>
      <c r="N39" s="5">
        <v>1</v>
      </c>
      <c r="O39" s="5">
        <v>0</v>
      </c>
      <c r="P39" s="5">
        <v>0</v>
      </c>
      <c r="Q39" s="5">
        <f t="shared" si="4"/>
        <v>0</v>
      </c>
      <c r="R39" s="5">
        <v>4740.8399490000002</v>
      </c>
      <c r="S39" s="5">
        <f t="shared" si="5"/>
        <v>8.4639696034206509</v>
      </c>
      <c r="T39" s="2">
        <v>0</v>
      </c>
      <c r="U39" s="2">
        <v>0</v>
      </c>
      <c r="V39" s="5">
        <v>22.61</v>
      </c>
      <c r="W39" s="5">
        <v>102.31</v>
      </c>
      <c r="X39" s="5">
        <v>11077</v>
      </c>
      <c r="Y39" s="5">
        <v>9309</v>
      </c>
      <c r="Z39" s="5">
        <v>281</v>
      </c>
      <c r="AA39" s="5">
        <v>119</v>
      </c>
      <c r="AB39" s="5">
        <v>1938619</v>
      </c>
      <c r="AC39" s="5">
        <v>0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5">
        <v>1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</row>
    <row r="40" spans="1:50" ht="15.75" customHeight="1">
      <c r="A40" s="4">
        <v>44256</v>
      </c>
      <c r="B40" s="2" t="s">
        <v>6</v>
      </c>
      <c r="C40" s="19">
        <v>1</v>
      </c>
      <c r="D40" s="5" t="s">
        <v>15</v>
      </c>
      <c r="E40" s="5">
        <v>3614.04</v>
      </c>
      <c r="F40" s="6">
        <f t="shared" si="0"/>
        <v>8.192581539159546</v>
      </c>
      <c r="G40" s="10">
        <v>44957</v>
      </c>
      <c r="H40" s="5">
        <f t="shared" si="1"/>
        <v>10.713483999592366</v>
      </c>
      <c r="I40" s="10">
        <v>496.73</v>
      </c>
      <c r="J40" s="6">
        <f t="shared" si="2"/>
        <v>6.2080466189203456</v>
      </c>
      <c r="K40" s="19">
        <v>103.8</v>
      </c>
      <c r="L40" s="11">
        <f t="shared" si="3"/>
        <v>4.6520537718869415</v>
      </c>
      <c r="M40" s="5">
        <v>0</v>
      </c>
      <c r="N40" s="5">
        <v>1</v>
      </c>
      <c r="O40" s="5">
        <v>0</v>
      </c>
      <c r="P40" s="5">
        <v>0</v>
      </c>
      <c r="Q40" s="5">
        <f t="shared" si="4"/>
        <v>0</v>
      </c>
      <c r="R40" s="5">
        <v>4740.8399490000002</v>
      </c>
      <c r="S40" s="5">
        <f t="shared" si="5"/>
        <v>8.4639696034206509</v>
      </c>
      <c r="T40" s="2">
        <v>0</v>
      </c>
      <c r="U40" s="2">
        <v>0</v>
      </c>
      <c r="V40" s="5">
        <v>22.61</v>
      </c>
      <c r="W40" s="5">
        <v>102.31</v>
      </c>
      <c r="X40" s="5">
        <v>65079</v>
      </c>
      <c r="Y40" s="5">
        <v>12624</v>
      </c>
      <c r="Z40" s="5">
        <v>638</v>
      </c>
      <c r="AA40" s="5">
        <v>175</v>
      </c>
      <c r="AB40" s="5">
        <v>70407</v>
      </c>
      <c r="AC40" s="5">
        <v>3299643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5">
        <v>1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</row>
    <row r="41" spans="1:50" ht="15.75" customHeight="1">
      <c r="A41" s="4">
        <v>44287</v>
      </c>
      <c r="B41" s="2" t="s">
        <v>6</v>
      </c>
      <c r="C41" s="19">
        <v>1</v>
      </c>
      <c r="D41" s="5" t="s">
        <v>15</v>
      </c>
      <c r="E41" s="5">
        <v>3714.71</v>
      </c>
      <c r="F41" s="6">
        <f t="shared" si="0"/>
        <v>8.2200558921936988</v>
      </c>
      <c r="G41" s="10">
        <v>23879</v>
      </c>
      <c r="H41" s="5">
        <f t="shared" si="1"/>
        <v>10.080796567506539</v>
      </c>
      <c r="I41" s="10">
        <v>504.07</v>
      </c>
      <c r="J41" s="6">
        <f t="shared" si="2"/>
        <v>6.2227151473160891</v>
      </c>
      <c r="K41" s="19">
        <v>102.7</v>
      </c>
      <c r="L41" s="11">
        <f t="shared" si="3"/>
        <v>4.6415021152354816</v>
      </c>
      <c r="M41" s="5">
        <v>0</v>
      </c>
      <c r="N41" s="5">
        <v>1</v>
      </c>
      <c r="O41" s="5">
        <v>0</v>
      </c>
      <c r="P41" s="5">
        <v>0</v>
      </c>
      <c r="Q41" s="5">
        <f t="shared" si="4"/>
        <v>0</v>
      </c>
      <c r="R41" s="5">
        <v>4740.8399490000002</v>
      </c>
      <c r="S41" s="5">
        <f t="shared" si="5"/>
        <v>8.4639696034206509</v>
      </c>
      <c r="T41" s="2">
        <v>0</v>
      </c>
      <c r="U41" s="2">
        <v>0</v>
      </c>
      <c r="V41" s="5">
        <v>22.61</v>
      </c>
      <c r="W41" s="5">
        <v>102.31</v>
      </c>
      <c r="X41" s="5">
        <v>147837</v>
      </c>
      <c r="Y41" s="5">
        <v>27356</v>
      </c>
      <c r="Z41" s="5">
        <v>2404</v>
      </c>
      <c r="AA41" s="5">
        <v>288</v>
      </c>
      <c r="AB41" s="5">
        <v>1247104</v>
      </c>
      <c r="AC41" s="5">
        <v>4911419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5">
        <v>1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</row>
    <row r="42" spans="1:50" ht="15.75" customHeight="1">
      <c r="A42" s="9">
        <v>44317</v>
      </c>
      <c r="B42" s="2" t="s">
        <v>6</v>
      </c>
      <c r="C42" s="19">
        <v>1</v>
      </c>
      <c r="D42" s="5" t="s">
        <v>15</v>
      </c>
      <c r="E42" s="5">
        <v>4037.34</v>
      </c>
      <c r="F42" s="6">
        <f t="shared" si="0"/>
        <v>8.3033413382627099</v>
      </c>
      <c r="G42" s="10">
        <v>10512</v>
      </c>
      <c r="H42" s="5">
        <f t="shared" si="1"/>
        <v>9.2603678655758301</v>
      </c>
      <c r="I42" s="10">
        <v>477.97</v>
      </c>
      <c r="J42" s="6">
        <f t="shared" si="2"/>
        <v>6.1695479690155945</v>
      </c>
      <c r="K42" s="19">
        <v>106.3</v>
      </c>
      <c r="L42" s="11">
        <f t="shared" si="3"/>
        <v>4.6756286496366526</v>
      </c>
      <c r="M42" s="5">
        <v>0</v>
      </c>
      <c r="N42" s="5">
        <v>1</v>
      </c>
      <c r="O42" s="5">
        <v>0</v>
      </c>
      <c r="P42" s="5">
        <v>0</v>
      </c>
      <c r="Q42" s="5">
        <f t="shared" si="4"/>
        <v>0</v>
      </c>
      <c r="R42" s="5">
        <v>4740.8399490000002</v>
      </c>
      <c r="S42" s="5">
        <f t="shared" si="5"/>
        <v>8.4639696034206509</v>
      </c>
      <c r="T42" s="2">
        <v>0</v>
      </c>
      <c r="U42" s="2">
        <v>0</v>
      </c>
      <c r="V42" s="5">
        <v>22.61</v>
      </c>
      <c r="W42" s="5">
        <v>102.31</v>
      </c>
      <c r="X42" s="5">
        <v>41408</v>
      </c>
      <c r="Y42" s="5">
        <v>33073</v>
      </c>
      <c r="Z42" s="5">
        <v>1169</v>
      </c>
      <c r="AA42" s="5">
        <v>405</v>
      </c>
      <c r="AB42" s="5">
        <v>823451</v>
      </c>
      <c r="AC42" s="5">
        <v>4864301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5">
        <v>1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</row>
    <row r="43" spans="1:50" ht="15.75" customHeight="1">
      <c r="A43" s="4">
        <v>44348</v>
      </c>
      <c r="B43" s="2" t="s">
        <v>6</v>
      </c>
      <c r="C43" s="19">
        <v>1</v>
      </c>
      <c r="D43" s="5" t="s">
        <v>15</v>
      </c>
      <c r="E43" s="5">
        <v>3816.41</v>
      </c>
      <c r="F43" s="6">
        <f t="shared" si="0"/>
        <v>8.247065469144669</v>
      </c>
      <c r="G43" s="10">
        <v>44985</v>
      </c>
      <c r="H43" s="5">
        <f t="shared" si="1"/>
        <v>10.714106609236245</v>
      </c>
      <c r="I43" s="10">
        <v>508.07</v>
      </c>
      <c r="J43" s="6">
        <f t="shared" si="2"/>
        <v>6.2306192333611756</v>
      </c>
      <c r="K43" s="19">
        <v>110.2</v>
      </c>
      <c r="L43" s="11">
        <f t="shared" si="3"/>
        <v>4.7113303818164818</v>
      </c>
      <c r="M43" s="5">
        <v>0</v>
      </c>
      <c r="N43" s="5">
        <v>1</v>
      </c>
      <c r="O43" s="5">
        <v>0</v>
      </c>
      <c r="P43" s="5">
        <v>0</v>
      </c>
      <c r="Q43" s="5">
        <f t="shared" si="4"/>
        <v>0</v>
      </c>
      <c r="R43" s="5">
        <v>4740.8399490000002</v>
      </c>
      <c r="S43" s="5">
        <f t="shared" si="5"/>
        <v>8.4639696034206509</v>
      </c>
      <c r="T43" s="2">
        <v>0</v>
      </c>
      <c r="U43" s="2">
        <v>0</v>
      </c>
      <c r="V43" s="5">
        <v>22.61</v>
      </c>
      <c r="W43" s="5">
        <v>102.31</v>
      </c>
      <c r="X43" s="5">
        <v>112718</v>
      </c>
      <c r="Y43" s="5">
        <v>37156</v>
      </c>
      <c r="Z43" s="5">
        <v>1884</v>
      </c>
      <c r="AA43" s="5">
        <v>457</v>
      </c>
      <c r="AB43" s="5">
        <v>42601</v>
      </c>
      <c r="AC43" s="5">
        <v>3672578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5">
        <v>1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</row>
    <row r="44" spans="1:50" ht="15.75" customHeight="1">
      <c r="A44" s="4">
        <v>44378</v>
      </c>
      <c r="B44" s="2" t="s">
        <v>6</v>
      </c>
      <c r="C44" s="19">
        <v>1</v>
      </c>
      <c r="D44" s="5" t="s">
        <v>15</v>
      </c>
      <c r="E44" s="5">
        <v>3921.15</v>
      </c>
      <c r="F44" s="6">
        <f t="shared" si="0"/>
        <v>8.2741402571076605</v>
      </c>
      <c r="G44" s="10">
        <v>11282</v>
      </c>
      <c r="H44" s="5">
        <f t="shared" si="1"/>
        <v>9.3310524471384468</v>
      </c>
      <c r="I44" s="10">
        <v>471.44</v>
      </c>
      <c r="J44" s="6">
        <f t="shared" si="2"/>
        <v>6.1557918405296581</v>
      </c>
      <c r="K44" s="19">
        <v>114.9</v>
      </c>
      <c r="L44" s="11">
        <f t="shared" si="3"/>
        <v>4.7527277503457057</v>
      </c>
      <c r="M44" s="5">
        <v>0</v>
      </c>
      <c r="N44" s="5">
        <v>1</v>
      </c>
      <c r="O44" s="5">
        <v>0</v>
      </c>
      <c r="P44" s="5">
        <v>0</v>
      </c>
      <c r="Q44" s="5">
        <f t="shared" si="4"/>
        <v>0</v>
      </c>
      <c r="R44" s="5">
        <v>4740.8399490000002</v>
      </c>
      <c r="S44" s="5">
        <f t="shared" si="5"/>
        <v>8.4639696034206509</v>
      </c>
      <c r="T44" s="2">
        <v>0</v>
      </c>
      <c r="U44" s="2">
        <v>0</v>
      </c>
      <c r="V44" s="5">
        <v>22.61</v>
      </c>
      <c r="W44" s="5">
        <v>102.31</v>
      </c>
      <c r="X44" s="5">
        <v>336226</v>
      </c>
      <c r="Y44" s="5">
        <v>38138</v>
      </c>
      <c r="Z44" s="5">
        <v>6182</v>
      </c>
      <c r="AA44" s="5">
        <v>418</v>
      </c>
      <c r="AB44" s="5">
        <v>2734283</v>
      </c>
      <c r="AC44" s="5">
        <v>8986886</v>
      </c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5">
        <v>1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</row>
    <row r="45" spans="1:50" ht="15.75" customHeight="1">
      <c r="A45" s="4">
        <v>44409</v>
      </c>
      <c r="B45" s="2" t="s">
        <v>6</v>
      </c>
      <c r="C45" s="19">
        <v>1</v>
      </c>
      <c r="D45" s="5" t="s">
        <v>15</v>
      </c>
      <c r="E45" s="5">
        <v>3672.32</v>
      </c>
      <c r="F45" s="6">
        <f t="shared" si="0"/>
        <v>8.2085788939128914</v>
      </c>
      <c r="G45" s="10">
        <v>14919</v>
      </c>
      <c r="H45" s="5">
        <f t="shared" si="1"/>
        <v>9.6104578737577526</v>
      </c>
      <c r="I45" s="10">
        <v>508.07</v>
      </c>
      <c r="J45" s="6">
        <f t="shared" si="2"/>
        <v>6.2306192333611756</v>
      </c>
      <c r="K45" s="19">
        <v>119</v>
      </c>
      <c r="L45" s="11">
        <f t="shared" si="3"/>
        <v>4.7874917427820458</v>
      </c>
      <c r="M45" s="5">
        <v>0</v>
      </c>
      <c r="N45" s="5">
        <v>1</v>
      </c>
      <c r="O45" s="5">
        <v>0</v>
      </c>
      <c r="P45" s="5">
        <v>0</v>
      </c>
      <c r="Q45" s="5">
        <f t="shared" si="4"/>
        <v>0</v>
      </c>
      <c r="R45" s="5">
        <v>4740.8399490000002</v>
      </c>
      <c r="S45" s="5">
        <f t="shared" si="5"/>
        <v>8.4639696034206509</v>
      </c>
      <c r="T45" s="2">
        <v>0</v>
      </c>
      <c r="U45" s="2">
        <v>0</v>
      </c>
      <c r="V45" s="5">
        <v>22.72</v>
      </c>
      <c r="W45" s="5">
        <v>102.81</v>
      </c>
      <c r="X45" s="5">
        <v>251134</v>
      </c>
      <c r="Y45" s="5">
        <v>17588</v>
      </c>
      <c r="Z45" s="5">
        <v>5510</v>
      </c>
      <c r="AA45" s="5">
        <v>275</v>
      </c>
      <c r="AB45" s="5">
        <v>11087192</v>
      </c>
      <c r="AC45" s="5">
        <v>10265432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5">
        <v>1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</row>
    <row r="46" spans="1:50" ht="15.75" customHeight="1">
      <c r="A46" s="4">
        <v>44440</v>
      </c>
      <c r="B46" s="2" t="s">
        <v>6</v>
      </c>
      <c r="C46" s="19">
        <v>1</v>
      </c>
      <c r="D46" s="5" t="s">
        <v>15</v>
      </c>
      <c r="E46" s="5">
        <v>3491.09</v>
      </c>
      <c r="F46" s="6">
        <f t="shared" si="0"/>
        <v>8.157969287351353</v>
      </c>
      <c r="G46" s="10">
        <v>31238</v>
      </c>
      <c r="H46" s="5">
        <f t="shared" si="1"/>
        <v>10.349422593198005</v>
      </c>
      <c r="I46" s="10">
        <v>471.44</v>
      </c>
      <c r="J46" s="6">
        <f t="shared" si="2"/>
        <v>6.1557918405296581</v>
      </c>
      <c r="K46" s="19">
        <v>119.8</v>
      </c>
      <c r="L46" s="11">
        <f t="shared" si="3"/>
        <v>4.7941362855007146</v>
      </c>
      <c r="M46" s="5">
        <v>0</v>
      </c>
      <c r="N46" s="5">
        <v>1</v>
      </c>
      <c r="O46" s="5">
        <v>0</v>
      </c>
      <c r="P46" s="5">
        <v>0</v>
      </c>
      <c r="Q46" s="5">
        <f t="shared" si="4"/>
        <v>0</v>
      </c>
      <c r="R46" s="5">
        <v>4740.8399490000002</v>
      </c>
      <c r="S46" s="5">
        <f t="shared" si="5"/>
        <v>8.4639696034206509</v>
      </c>
      <c r="T46" s="2">
        <v>0</v>
      </c>
      <c r="U46" s="2">
        <v>0</v>
      </c>
      <c r="V46" s="5">
        <v>22.79</v>
      </c>
      <c r="W46" s="5">
        <v>103.12</v>
      </c>
      <c r="X46" s="5">
        <v>55293</v>
      </c>
      <c r="Y46" s="5">
        <v>3816</v>
      </c>
      <c r="Z46" s="5">
        <v>1315</v>
      </c>
      <c r="AA46" s="5">
        <v>204</v>
      </c>
      <c r="AB46" s="5">
        <v>18962130</v>
      </c>
      <c r="AC46" s="5">
        <v>4976527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5">
        <v>1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</row>
    <row r="47" spans="1:50" ht="15.75" customHeight="1">
      <c r="A47" s="4">
        <v>44470</v>
      </c>
      <c r="B47" s="2" t="s">
        <v>6</v>
      </c>
      <c r="C47" s="19">
        <v>1</v>
      </c>
      <c r="D47" s="5" t="s">
        <v>15</v>
      </c>
      <c r="E47" s="5">
        <v>3387.5</v>
      </c>
      <c r="F47" s="6">
        <f t="shared" si="0"/>
        <v>8.1278474651879566</v>
      </c>
      <c r="G47" s="10">
        <v>51472</v>
      </c>
      <c r="H47" s="5">
        <f t="shared" si="1"/>
        <v>10.848812677328631</v>
      </c>
      <c r="I47" s="10">
        <v>461.8</v>
      </c>
      <c r="J47" s="6">
        <f t="shared" si="2"/>
        <v>6.1351318969203952</v>
      </c>
      <c r="K47" s="28">
        <v>121.8</v>
      </c>
      <c r="L47" s="11">
        <f t="shared" si="3"/>
        <v>4.8105570157130417</v>
      </c>
      <c r="M47" s="5">
        <v>0</v>
      </c>
      <c r="N47" s="5">
        <v>1</v>
      </c>
      <c r="O47" s="5">
        <v>0</v>
      </c>
      <c r="P47" s="5">
        <v>0</v>
      </c>
      <c r="Q47" s="5">
        <f t="shared" si="4"/>
        <v>0</v>
      </c>
      <c r="R47" s="5">
        <v>4740.8399490000002</v>
      </c>
      <c r="S47" s="5">
        <f t="shared" si="5"/>
        <v>8.4639696034206509</v>
      </c>
      <c r="T47" s="2">
        <v>0</v>
      </c>
      <c r="U47" s="2">
        <v>0</v>
      </c>
      <c r="V47" s="5">
        <v>22.84</v>
      </c>
      <c r="W47" s="5">
        <v>103.35</v>
      </c>
      <c r="X47" s="5">
        <v>13628</v>
      </c>
      <c r="Y47" s="5">
        <v>1483</v>
      </c>
      <c r="Z47" s="5">
        <v>358</v>
      </c>
      <c r="AA47" s="5">
        <v>78</v>
      </c>
      <c r="AB47" s="5">
        <v>6884827</v>
      </c>
      <c r="AC47" s="5">
        <v>3611147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5">
        <v>1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</row>
    <row r="48" spans="1:50" ht="15.75" customHeight="1">
      <c r="A48" s="4">
        <v>44501</v>
      </c>
      <c r="B48" s="2" t="s">
        <v>6</v>
      </c>
      <c r="C48" s="19">
        <v>1</v>
      </c>
      <c r="D48" s="5" t="s">
        <v>15</v>
      </c>
      <c r="E48" s="5">
        <v>3132.76</v>
      </c>
      <c r="F48" s="6">
        <f t="shared" si="0"/>
        <v>8.0496696841239324</v>
      </c>
      <c r="G48" s="10">
        <v>71725</v>
      </c>
      <c r="H48" s="5">
        <f t="shared" si="1"/>
        <v>11.180608582892493</v>
      </c>
      <c r="I48" s="10">
        <v>516.14</v>
      </c>
      <c r="J48" s="6">
        <f t="shared" si="2"/>
        <v>6.2463780465109942</v>
      </c>
      <c r="K48" s="19">
        <v>124.2</v>
      </c>
      <c r="L48" s="11">
        <f t="shared" si="3"/>
        <v>4.8299124586659978</v>
      </c>
      <c r="M48" s="5">
        <v>0</v>
      </c>
      <c r="N48" s="5">
        <v>1</v>
      </c>
      <c r="O48" s="5">
        <v>0</v>
      </c>
      <c r="P48" s="5">
        <v>0</v>
      </c>
      <c r="Q48" s="5">
        <f t="shared" si="4"/>
        <v>0</v>
      </c>
      <c r="R48" s="5">
        <v>4740.8399490000002</v>
      </c>
      <c r="S48" s="5">
        <f t="shared" si="5"/>
        <v>8.4639696034206509</v>
      </c>
      <c r="T48" s="2">
        <v>0</v>
      </c>
      <c r="U48" s="2">
        <v>0</v>
      </c>
      <c r="V48" s="5">
        <v>22.87</v>
      </c>
      <c r="W48" s="5">
        <v>103.48</v>
      </c>
      <c r="X48" s="5">
        <v>6745</v>
      </c>
      <c r="Y48" s="5">
        <v>1135</v>
      </c>
      <c r="Z48" s="5">
        <v>113</v>
      </c>
      <c r="AA48" s="5">
        <v>42</v>
      </c>
      <c r="AB48" s="5">
        <v>16980584</v>
      </c>
      <c r="AC48" s="5">
        <v>1523695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5">
        <v>1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</row>
    <row r="49" spans="1:50" ht="15.75" customHeight="1">
      <c r="A49" s="4">
        <v>44531</v>
      </c>
      <c r="B49" s="2" t="s">
        <v>6</v>
      </c>
      <c r="C49" s="19">
        <v>1</v>
      </c>
      <c r="D49" s="5" t="s">
        <v>15</v>
      </c>
      <c r="E49" s="5">
        <v>3161.22</v>
      </c>
      <c r="F49" s="6">
        <f t="shared" si="0"/>
        <v>8.0587133080221829</v>
      </c>
      <c r="G49" s="10">
        <v>87212</v>
      </c>
      <c r="H49" s="5">
        <f t="shared" si="1"/>
        <v>11.376108681354177</v>
      </c>
      <c r="I49" s="10">
        <v>518.45000000000005</v>
      </c>
      <c r="J49" s="6">
        <f t="shared" si="2"/>
        <v>6.250843591004287</v>
      </c>
      <c r="K49" s="19">
        <v>125.2</v>
      </c>
      <c r="L49" s="11">
        <f t="shared" si="3"/>
        <v>4.8378679501071131</v>
      </c>
      <c r="M49" s="5">
        <v>0</v>
      </c>
      <c r="N49" s="5">
        <v>1</v>
      </c>
      <c r="O49" s="5">
        <v>0</v>
      </c>
      <c r="P49" s="5">
        <v>0</v>
      </c>
      <c r="Q49" s="5">
        <f t="shared" si="4"/>
        <v>0</v>
      </c>
      <c r="R49" s="5">
        <v>4740.8399490000002</v>
      </c>
      <c r="S49" s="5">
        <f t="shared" si="5"/>
        <v>8.4639696034206509</v>
      </c>
      <c r="T49" s="2">
        <v>0</v>
      </c>
      <c r="U49" s="2">
        <v>0</v>
      </c>
      <c r="V49" s="5">
        <v>22.86</v>
      </c>
      <c r="W49" s="5">
        <v>103.44</v>
      </c>
      <c r="X49" s="5">
        <v>9255</v>
      </c>
      <c r="Y49" s="5">
        <v>6484</v>
      </c>
      <c r="Z49" s="5">
        <v>91</v>
      </c>
      <c r="AA49" s="5">
        <v>41</v>
      </c>
      <c r="AB49" s="5">
        <v>8813795</v>
      </c>
      <c r="AC49" s="5">
        <v>3362765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5">
        <v>1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</row>
    <row r="50" spans="1:50" ht="15.75" customHeight="1">
      <c r="A50" s="4">
        <v>44562</v>
      </c>
      <c r="B50" s="2" t="s">
        <v>6</v>
      </c>
      <c r="C50" s="19">
        <v>1</v>
      </c>
      <c r="D50" s="5" t="s">
        <v>15</v>
      </c>
      <c r="E50" s="5">
        <v>3078.44</v>
      </c>
      <c r="F50" s="6">
        <f t="shared" si="0"/>
        <v>8.0321782541499633</v>
      </c>
      <c r="G50" s="10">
        <v>71172</v>
      </c>
      <c r="H50" s="5">
        <f t="shared" si="1"/>
        <v>11.172868811997306</v>
      </c>
      <c r="I50" s="10">
        <v>511.96</v>
      </c>
      <c r="J50" s="6">
        <f t="shared" si="2"/>
        <v>6.2382464969875908</v>
      </c>
      <c r="K50" s="19">
        <v>125.9</v>
      </c>
      <c r="L50" s="11">
        <f t="shared" si="3"/>
        <v>4.8433993747203417</v>
      </c>
      <c r="M50" s="5">
        <v>0</v>
      </c>
      <c r="N50" s="5">
        <v>1</v>
      </c>
      <c r="O50" s="5">
        <v>0</v>
      </c>
      <c r="P50" s="5">
        <v>0</v>
      </c>
      <c r="Q50" s="5">
        <f t="shared" si="4"/>
        <v>0</v>
      </c>
      <c r="R50" s="5">
        <v>4740.8399490000002</v>
      </c>
      <c r="S50" s="5">
        <f t="shared" si="5"/>
        <v>8.4639696034206509</v>
      </c>
      <c r="T50" s="2">
        <v>0</v>
      </c>
      <c r="U50" s="2">
        <v>0</v>
      </c>
      <c r="V50" s="5">
        <v>22.92</v>
      </c>
      <c r="W50" s="5">
        <v>103.71</v>
      </c>
      <c r="X50" s="5">
        <v>213294</v>
      </c>
      <c r="Y50" s="5">
        <v>131028</v>
      </c>
      <c r="Z50" s="5">
        <v>322</v>
      </c>
      <c r="AA50" s="5">
        <v>63</v>
      </c>
      <c r="AB50" s="5">
        <v>14576165</v>
      </c>
      <c r="AC50" s="5">
        <v>4960918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5">
        <v>1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</row>
    <row r="51" spans="1:50" ht="15.75" customHeight="1">
      <c r="A51" s="4">
        <v>44593</v>
      </c>
      <c r="B51" s="2" t="s">
        <v>6</v>
      </c>
      <c r="C51" s="19">
        <v>1</v>
      </c>
      <c r="D51" s="5" t="s">
        <v>15</v>
      </c>
      <c r="E51" s="5">
        <v>2713.47</v>
      </c>
      <c r="F51" s="6">
        <f t="shared" si="0"/>
        <v>7.9059835376103917</v>
      </c>
      <c r="G51" s="10">
        <v>56015</v>
      </c>
      <c r="H51" s="5">
        <f t="shared" si="1"/>
        <v>10.933392643194447</v>
      </c>
      <c r="I51" s="10">
        <v>521.51</v>
      </c>
      <c r="J51" s="6">
        <f t="shared" si="2"/>
        <v>6.2567284497123978</v>
      </c>
      <c r="K51" s="19">
        <v>127</v>
      </c>
      <c r="L51" s="11">
        <f t="shared" si="3"/>
        <v>4.8520302639196169</v>
      </c>
      <c r="M51" s="5">
        <v>0</v>
      </c>
      <c r="N51" s="5">
        <v>1</v>
      </c>
      <c r="O51" s="5">
        <v>0</v>
      </c>
      <c r="P51" s="5">
        <v>0</v>
      </c>
      <c r="Q51" s="5">
        <f t="shared" si="4"/>
        <v>0</v>
      </c>
      <c r="R51" s="5">
        <v>4740.8399490000002</v>
      </c>
      <c r="S51" s="5">
        <f t="shared" si="5"/>
        <v>8.4639696034206509</v>
      </c>
      <c r="T51" s="2">
        <v>0</v>
      </c>
      <c r="U51" s="2">
        <v>0</v>
      </c>
      <c r="V51" s="5">
        <v>22.92</v>
      </c>
      <c r="W51" s="5">
        <v>103.71</v>
      </c>
      <c r="X51" s="5">
        <v>144744</v>
      </c>
      <c r="Y51" s="5">
        <v>57763</v>
      </c>
      <c r="Z51" s="5">
        <v>643</v>
      </c>
      <c r="AA51" s="5">
        <v>58</v>
      </c>
      <c r="AB51" s="5">
        <v>3913910</v>
      </c>
      <c r="AC51" s="5">
        <v>3625564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5">
        <v>1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</row>
    <row r="52" spans="1:50" ht="15.75" customHeight="1">
      <c r="A52" s="4">
        <v>44621</v>
      </c>
      <c r="B52" s="2" t="s">
        <v>6</v>
      </c>
      <c r="C52" s="19">
        <v>1</v>
      </c>
      <c r="D52" s="5" t="s">
        <v>15</v>
      </c>
      <c r="E52" s="5">
        <v>3248.91</v>
      </c>
      <c r="F52" s="6">
        <f t="shared" si="0"/>
        <v>8.0860748344544007</v>
      </c>
      <c r="G52" s="10">
        <v>78870</v>
      </c>
      <c r="H52" s="5">
        <f t="shared" si="1"/>
        <v>11.275568885403835</v>
      </c>
      <c r="I52" s="10">
        <v>520.9</v>
      </c>
      <c r="J52" s="6">
        <f t="shared" si="2"/>
        <v>6.2555580847511454</v>
      </c>
      <c r="K52" s="19">
        <v>129.5</v>
      </c>
      <c r="L52" s="11">
        <f t="shared" si="3"/>
        <v>4.8713732267627483</v>
      </c>
      <c r="M52" s="5">
        <v>0</v>
      </c>
      <c r="N52" s="5">
        <v>1</v>
      </c>
      <c r="O52" s="5">
        <v>0</v>
      </c>
      <c r="P52" s="5">
        <v>0</v>
      </c>
      <c r="Q52" s="5">
        <f t="shared" si="4"/>
        <v>0</v>
      </c>
      <c r="R52" s="5">
        <v>4740.8399490000002</v>
      </c>
      <c r="S52" s="5">
        <f t="shared" si="5"/>
        <v>8.4639696034206509</v>
      </c>
      <c r="T52" s="2">
        <v>0</v>
      </c>
      <c r="U52" s="2">
        <v>0</v>
      </c>
      <c r="V52" s="5">
        <v>22.98</v>
      </c>
      <c r="W52" s="5">
        <v>103.98</v>
      </c>
      <c r="X52" s="5">
        <v>8000</v>
      </c>
      <c r="Y52" s="5">
        <v>5787</v>
      </c>
      <c r="Z52" s="5">
        <v>85</v>
      </c>
      <c r="AA52" s="5">
        <v>47</v>
      </c>
      <c r="AB52" s="5">
        <v>30821308</v>
      </c>
      <c r="AC52" s="5">
        <v>0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5">
        <v>1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</row>
    <row r="53" spans="1:50" ht="15.75" customHeight="1">
      <c r="A53" s="4">
        <v>44652</v>
      </c>
      <c r="B53" s="2" t="s">
        <v>6</v>
      </c>
      <c r="C53" s="19">
        <v>1</v>
      </c>
      <c r="D53" s="5" t="s">
        <v>15</v>
      </c>
      <c r="E53" s="5">
        <v>3242.84</v>
      </c>
      <c r="F53" s="6">
        <f t="shared" si="0"/>
        <v>8.0842047680565958</v>
      </c>
      <c r="G53" s="10">
        <v>62527</v>
      </c>
      <c r="H53" s="5">
        <f t="shared" si="1"/>
        <v>11.043369735402454</v>
      </c>
      <c r="I53" s="10">
        <v>489.73</v>
      </c>
      <c r="J53" s="6">
        <f t="shared" si="2"/>
        <v>6.1938542188289736</v>
      </c>
      <c r="K53" s="19">
        <v>130.16999999999999</v>
      </c>
      <c r="L53" s="11">
        <f t="shared" si="3"/>
        <v>4.8764941918270539</v>
      </c>
      <c r="M53" s="5">
        <v>0</v>
      </c>
      <c r="N53" s="5">
        <v>1</v>
      </c>
      <c r="O53" s="5">
        <v>0</v>
      </c>
      <c r="P53" s="5">
        <v>0</v>
      </c>
      <c r="Q53" s="5">
        <f t="shared" si="4"/>
        <v>0</v>
      </c>
      <c r="R53" s="5">
        <v>4740.8399490000002</v>
      </c>
      <c r="S53" s="5">
        <f t="shared" si="5"/>
        <v>8.4639696034206509</v>
      </c>
      <c r="T53" s="2">
        <v>0</v>
      </c>
      <c r="U53" s="2">
        <v>0</v>
      </c>
      <c r="V53" s="5">
        <v>23.05</v>
      </c>
      <c r="W53" s="5">
        <v>104.3</v>
      </c>
      <c r="X53" s="5">
        <v>1114</v>
      </c>
      <c r="Y53" s="5">
        <v>3197</v>
      </c>
      <c r="Z53" s="5">
        <v>5</v>
      </c>
      <c r="AA53" s="5">
        <v>43</v>
      </c>
      <c r="AB53" s="5">
        <v>1534602</v>
      </c>
      <c r="AC53" s="5">
        <v>0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5">
        <v>1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</row>
    <row r="54" spans="1:50" ht="15.75" customHeight="1">
      <c r="A54" s="9">
        <v>44682</v>
      </c>
      <c r="B54" s="2" t="s">
        <v>6</v>
      </c>
      <c r="C54" s="19">
        <v>1</v>
      </c>
      <c r="D54" s="5" t="s">
        <v>15</v>
      </c>
      <c r="E54" s="5">
        <v>2876.94</v>
      </c>
      <c r="F54" s="6">
        <f t="shared" si="0"/>
        <v>7.9644825082767268</v>
      </c>
      <c r="G54" s="10">
        <v>45091</v>
      </c>
      <c r="H54" s="5">
        <f t="shared" si="1"/>
        <v>10.716460126164423</v>
      </c>
      <c r="I54" s="10">
        <v>459.57</v>
      </c>
      <c r="J54" s="6">
        <f t="shared" si="2"/>
        <v>6.1302912696927141</v>
      </c>
      <c r="K54" s="19">
        <v>131.80000000000001</v>
      </c>
      <c r="L54" s="11">
        <f t="shared" si="3"/>
        <v>4.888844237042334</v>
      </c>
      <c r="M54" s="5">
        <v>0</v>
      </c>
      <c r="N54" s="5">
        <v>1</v>
      </c>
      <c r="O54" s="5">
        <v>0</v>
      </c>
      <c r="P54" s="5">
        <v>0</v>
      </c>
      <c r="Q54" s="5">
        <f t="shared" si="4"/>
        <v>0</v>
      </c>
      <c r="R54" s="5">
        <v>4740.8399490000002</v>
      </c>
      <c r="S54" s="5">
        <f t="shared" si="5"/>
        <v>8.4639696034206509</v>
      </c>
      <c r="T54" s="2">
        <v>0</v>
      </c>
      <c r="U54" s="2">
        <v>0</v>
      </c>
      <c r="V54" s="5">
        <v>23.73</v>
      </c>
      <c r="W54" s="5">
        <v>107.38</v>
      </c>
      <c r="X54" s="5">
        <v>816</v>
      </c>
      <c r="Y54" s="5">
        <v>14068</v>
      </c>
      <c r="Z54" s="5">
        <v>4</v>
      </c>
      <c r="AA54" s="5">
        <v>60</v>
      </c>
      <c r="AB54" s="5">
        <v>540962</v>
      </c>
      <c r="AC54" s="5">
        <v>0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5">
        <v>1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</row>
    <row r="55" spans="1:50" ht="15.75" customHeight="1">
      <c r="A55" s="4">
        <v>44713</v>
      </c>
      <c r="B55" s="2" t="s">
        <v>6</v>
      </c>
      <c r="C55" s="19">
        <v>1</v>
      </c>
      <c r="D55" s="5" t="s">
        <v>15</v>
      </c>
      <c r="E55" s="5">
        <v>3217.81</v>
      </c>
      <c r="F55" s="6">
        <f t="shared" si="0"/>
        <v>8.0764562829254505</v>
      </c>
      <c r="G55" s="10">
        <v>71920</v>
      </c>
      <c r="H55" s="5">
        <f t="shared" si="1"/>
        <v>11.183323573386991</v>
      </c>
      <c r="I55" s="10">
        <v>551.27</v>
      </c>
      <c r="J55" s="6">
        <f t="shared" si="2"/>
        <v>6.3122247072820477</v>
      </c>
      <c r="K55" s="19">
        <v>133.1</v>
      </c>
      <c r="L55" s="11">
        <f t="shared" si="3"/>
        <v>4.8985857902876324</v>
      </c>
      <c r="M55" s="5">
        <v>0</v>
      </c>
      <c r="N55" s="5">
        <v>1</v>
      </c>
      <c r="O55" s="5">
        <v>0</v>
      </c>
      <c r="P55" s="5">
        <v>0</v>
      </c>
      <c r="Q55" s="5">
        <f t="shared" si="4"/>
        <v>0</v>
      </c>
      <c r="R55" s="5">
        <v>4740.8399490000002</v>
      </c>
      <c r="S55" s="5">
        <f t="shared" si="5"/>
        <v>8.4639696034206509</v>
      </c>
      <c r="T55" s="2">
        <v>0</v>
      </c>
      <c r="U55" s="2">
        <v>0</v>
      </c>
      <c r="V55" s="5">
        <v>24.91</v>
      </c>
      <c r="W55" s="5">
        <v>112.71</v>
      </c>
      <c r="X55" s="5">
        <v>20282</v>
      </c>
      <c r="Y55" s="5">
        <v>27107</v>
      </c>
      <c r="Z55" s="5">
        <v>18</v>
      </c>
      <c r="AA55" s="5">
        <v>60</v>
      </c>
      <c r="AB55" s="5">
        <v>1159562</v>
      </c>
      <c r="AC55" s="5">
        <v>0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5">
        <v>1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</row>
    <row r="56" spans="1:50" ht="15.75" customHeight="1">
      <c r="A56" s="4">
        <v>44743</v>
      </c>
      <c r="B56" s="2" t="s">
        <v>6</v>
      </c>
      <c r="C56" s="19">
        <v>1</v>
      </c>
      <c r="D56" s="5" t="s">
        <v>15</v>
      </c>
      <c r="E56" s="5">
        <v>3282.68</v>
      </c>
      <c r="F56" s="6">
        <f t="shared" si="0"/>
        <v>8.0964154409263553</v>
      </c>
      <c r="G56" s="10">
        <v>39968</v>
      </c>
      <c r="H56" s="5">
        <f t="shared" si="1"/>
        <v>10.595859432628322</v>
      </c>
      <c r="I56" s="10">
        <v>487.4</v>
      </c>
      <c r="J56" s="6">
        <f t="shared" si="2"/>
        <v>6.1890851411911054</v>
      </c>
      <c r="K56" s="19">
        <v>135.19999999999999</v>
      </c>
      <c r="L56" s="11">
        <f t="shared" si="3"/>
        <v>4.9141243937154115</v>
      </c>
      <c r="M56" s="5">
        <v>0</v>
      </c>
      <c r="N56" s="5">
        <v>1</v>
      </c>
      <c r="O56" s="5">
        <v>0</v>
      </c>
      <c r="P56" s="5">
        <v>0</v>
      </c>
      <c r="Q56" s="5">
        <f t="shared" si="4"/>
        <v>0</v>
      </c>
      <c r="R56" s="5">
        <v>4740.8399490000002</v>
      </c>
      <c r="S56" s="5">
        <f t="shared" si="5"/>
        <v>8.4639696034206509</v>
      </c>
      <c r="T56" s="2">
        <v>0</v>
      </c>
      <c r="U56" s="2">
        <v>0</v>
      </c>
      <c r="V56" s="5">
        <v>25.21</v>
      </c>
      <c r="W56" s="5">
        <v>114.07</v>
      </c>
      <c r="X56" s="5">
        <v>31468</v>
      </c>
      <c r="Y56" s="5">
        <v>14486</v>
      </c>
      <c r="Z56" s="5">
        <v>142</v>
      </c>
      <c r="AA56" s="5">
        <v>43</v>
      </c>
      <c r="AB56" s="5">
        <v>1012701</v>
      </c>
      <c r="AC56" s="5">
        <v>0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5">
        <v>1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</row>
    <row r="57" spans="1:50" ht="15.75" customHeight="1">
      <c r="A57" s="4">
        <v>44774</v>
      </c>
      <c r="B57" s="2" t="s">
        <v>6</v>
      </c>
      <c r="C57" s="19">
        <v>1</v>
      </c>
      <c r="D57" s="5" t="s">
        <v>15</v>
      </c>
      <c r="E57" s="5">
        <v>3241.41</v>
      </c>
      <c r="F57" s="6">
        <f t="shared" si="0"/>
        <v>8.0837636993059512</v>
      </c>
      <c r="G57" s="10">
        <v>47033</v>
      </c>
      <c r="H57" s="5">
        <f t="shared" si="1"/>
        <v>10.758626023416777</v>
      </c>
      <c r="I57" s="10">
        <v>517.33000000000004</v>
      </c>
      <c r="J57" s="6">
        <f t="shared" si="2"/>
        <v>6.2486809687553269</v>
      </c>
      <c r="K57" s="11">
        <v>139.1</v>
      </c>
      <c r="L57" s="11">
        <f t="shared" si="3"/>
        <v>4.9423564533429616</v>
      </c>
      <c r="M57" s="5">
        <v>0</v>
      </c>
      <c r="N57" s="5">
        <v>1</v>
      </c>
      <c r="O57" s="5">
        <v>0</v>
      </c>
      <c r="P57" s="5">
        <v>0</v>
      </c>
      <c r="Q57" s="5">
        <f t="shared" si="4"/>
        <v>0</v>
      </c>
      <c r="R57" s="5">
        <v>4740.8399490000002</v>
      </c>
      <c r="S57" s="5">
        <f t="shared" si="5"/>
        <v>8.4639696034206509</v>
      </c>
      <c r="T57" s="2">
        <v>0</v>
      </c>
      <c r="U57" s="2">
        <v>0</v>
      </c>
      <c r="V57" s="5">
        <v>25.29</v>
      </c>
      <c r="W57" s="5">
        <v>114.43</v>
      </c>
      <c r="X57" s="5">
        <v>6689</v>
      </c>
      <c r="Y57" s="5">
        <v>3789</v>
      </c>
      <c r="Z57" s="5">
        <v>32</v>
      </c>
      <c r="AA57" s="5">
        <v>44</v>
      </c>
      <c r="AB57" s="14"/>
      <c r="AC57" s="5">
        <v>0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5">
        <v>1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</row>
    <row r="58" spans="1:50" ht="15.75" customHeight="1">
      <c r="A58" s="4">
        <v>44805</v>
      </c>
      <c r="B58" s="2" t="s">
        <v>6</v>
      </c>
      <c r="C58" s="19">
        <v>1</v>
      </c>
      <c r="D58" s="5" t="s">
        <v>15</v>
      </c>
      <c r="E58" s="5">
        <v>2941.7</v>
      </c>
      <c r="F58" s="6">
        <f t="shared" si="0"/>
        <v>7.9867429245139467</v>
      </c>
      <c r="G58" s="10">
        <v>41057</v>
      </c>
      <c r="H58" s="5">
        <f t="shared" si="1"/>
        <v>10.622740980180552</v>
      </c>
      <c r="I58" s="10">
        <v>496.1</v>
      </c>
      <c r="J58" s="6">
        <f t="shared" si="2"/>
        <v>6.2067775193070034</v>
      </c>
      <c r="K58" s="11">
        <v>138.5</v>
      </c>
      <c r="L58" s="11">
        <f t="shared" si="3"/>
        <v>4.93806460126142</v>
      </c>
      <c r="M58" s="5">
        <v>0</v>
      </c>
      <c r="N58" s="5">
        <v>1</v>
      </c>
      <c r="O58" s="5">
        <v>0</v>
      </c>
      <c r="P58" s="5">
        <v>0</v>
      </c>
      <c r="Q58" s="5">
        <f t="shared" si="4"/>
        <v>0</v>
      </c>
      <c r="R58" s="5">
        <v>4740.8399490000002</v>
      </c>
      <c r="S58" s="5">
        <f t="shared" si="5"/>
        <v>8.4639696034206509</v>
      </c>
      <c r="T58" s="2">
        <v>0</v>
      </c>
      <c r="U58" s="2">
        <v>0</v>
      </c>
      <c r="V58" s="5">
        <v>25.49</v>
      </c>
      <c r="W58" s="29">
        <f t="shared" ref="W58:W61" si="6">V58*100/22.11</f>
        <v>115.28720036182723</v>
      </c>
      <c r="X58" s="5">
        <v>12543</v>
      </c>
      <c r="Y58" s="5">
        <v>2928</v>
      </c>
      <c r="Z58" s="5">
        <v>39</v>
      </c>
      <c r="AA58" s="5">
        <v>56</v>
      </c>
      <c r="AB58" s="5">
        <v>240397</v>
      </c>
      <c r="AC58" s="5">
        <v>0</v>
      </c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5">
        <v>1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</row>
    <row r="59" spans="1:50" ht="15.75" customHeight="1">
      <c r="A59" s="4">
        <v>44835</v>
      </c>
      <c r="B59" s="2" t="s">
        <v>6</v>
      </c>
      <c r="C59" s="19">
        <v>1</v>
      </c>
      <c r="D59" s="5" t="s">
        <v>15</v>
      </c>
      <c r="E59" s="5">
        <v>2980.59</v>
      </c>
      <c r="F59" s="6">
        <f t="shared" si="0"/>
        <v>7.999876546479876</v>
      </c>
      <c r="G59" s="10">
        <v>31929</v>
      </c>
      <c r="H59" s="5">
        <f t="shared" si="1"/>
        <v>10.371301285708828</v>
      </c>
      <c r="I59" s="10">
        <v>1</v>
      </c>
      <c r="J59" s="6">
        <f t="shared" si="2"/>
        <v>0</v>
      </c>
      <c r="K59" s="11">
        <v>139</v>
      </c>
      <c r="L59" s="11">
        <f t="shared" si="3"/>
        <v>4.9416424226093039</v>
      </c>
      <c r="M59" s="5">
        <v>0</v>
      </c>
      <c r="N59" s="5">
        <v>1</v>
      </c>
      <c r="O59" s="5">
        <v>0</v>
      </c>
      <c r="P59" s="5">
        <v>0</v>
      </c>
      <c r="Q59" s="5">
        <f t="shared" si="4"/>
        <v>0</v>
      </c>
      <c r="R59" s="5">
        <v>4740.8399490000002</v>
      </c>
      <c r="S59" s="5">
        <f t="shared" si="5"/>
        <v>8.4639696034206509</v>
      </c>
      <c r="T59" s="2">
        <v>0</v>
      </c>
      <c r="U59" s="2">
        <v>0</v>
      </c>
      <c r="V59" s="5">
        <v>25.81</v>
      </c>
      <c r="W59" s="29">
        <f t="shared" si="6"/>
        <v>116.7345092718227</v>
      </c>
      <c r="X59" s="14"/>
      <c r="Y59" s="14"/>
      <c r="Z59" s="14"/>
      <c r="AA59" s="14"/>
      <c r="AB59" s="14"/>
      <c r="AC59" s="5">
        <v>0</v>
      </c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5">
        <v>1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</row>
    <row r="60" spans="1:50" ht="15.75" customHeight="1">
      <c r="A60" s="4">
        <v>44866</v>
      </c>
      <c r="B60" s="2" t="s">
        <v>6</v>
      </c>
      <c r="C60" s="19">
        <v>1</v>
      </c>
      <c r="D60" s="5" t="s">
        <v>15</v>
      </c>
      <c r="E60" s="5">
        <v>2882.09</v>
      </c>
      <c r="F60" s="6">
        <f t="shared" si="0"/>
        <v>7.9662710043855451</v>
      </c>
      <c r="G60" s="10">
        <v>33328</v>
      </c>
      <c r="H60" s="5">
        <f t="shared" si="1"/>
        <v>10.414183167851386</v>
      </c>
      <c r="I60" s="10">
        <v>1</v>
      </c>
      <c r="J60" s="6">
        <f t="shared" si="2"/>
        <v>0</v>
      </c>
      <c r="K60" s="11">
        <v>134.833</v>
      </c>
      <c r="L60" s="11">
        <f t="shared" si="3"/>
        <v>4.911426190022067</v>
      </c>
      <c r="M60" s="5">
        <v>0</v>
      </c>
      <c r="N60" s="5">
        <v>1</v>
      </c>
      <c r="O60" s="5">
        <v>0</v>
      </c>
      <c r="P60" s="5">
        <v>0</v>
      </c>
      <c r="Q60" s="5">
        <f t="shared" si="4"/>
        <v>0</v>
      </c>
      <c r="R60" s="5">
        <v>4740.8399490000002</v>
      </c>
      <c r="S60" s="5">
        <f t="shared" si="5"/>
        <v>8.4639696034206509</v>
      </c>
      <c r="T60" s="2">
        <v>0</v>
      </c>
      <c r="U60" s="2">
        <v>0</v>
      </c>
      <c r="V60" s="5">
        <v>26.08</v>
      </c>
      <c r="W60" s="29">
        <f t="shared" si="6"/>
        <v>117.95567616463138</v>
      </c>
      <c r="X60" s="14"/>
      <c r="Y60" s="14"/>
      <c r="Z60" s="14"/>
      <c r="AA60" s="14"/>
      <c r="AB60" s="14"/>
      <c r="AC60" s="5">
        <v>0</v>
      </c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5">
        <v>1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</row>
    <row r="61" spans="1:50" ht="15.75" customHeight="1">
      <c r="A61" s="4">
        <v>44896</v>
      </c>
      <c r="B61" s="2" t="s">
        <v>6</v>
      </c>
      <c r="C61" s="19">
        <v>1</v>
      </c>
      <c r="D61" s="5" t="s">
        <v>15</v>
      </c>
      <c r="E61" s="5">
        <v>3028.55</v>
      </c>
      <c r="F61" s="6">
        <f t="shared" si="0"/>
        <v>8.0158392361080608</v>
      </c>
      <c r="G61" s="10">
        <v>33508</v>
      </c>
      <c r="H61" s="5">
        <f t="shared" si="1"/>
        <v>10.419569338447822</v>
      </c>
      <c r="I61" s="10">
        <v>1</v>
      </c>
      <c r="J61" s="6">
        <f t="shared" si="2"/>
        <v>0</v>
      </c>
      <c r="K61" s="11">
        <v>134.36699999999999</v>
      </c>
      <c r="L61" s="11">
        <f t="shared" si="3"/>
        <v>4.9079896084687835</v>
      </c>
      <c r="M61" s="5">
        <v>0</v>
      </c>
      <c r="N61" s="5">
        <v>1</v>
      </c>
      <c r="O61" s="5">
        <v>0</v>
      </c>
      <c r="P61" s="5">
        <v>0</v>
      </c>
      <c r="Q61" s="5">
        <f t="shared" si="4"/>
        <v>0</v>
      </c>
      <c r="R61" s="5">
        <v>4740.8399490000002</v>
      </c>
      <c r="S61" s="5">
        <f t="shared" si="5"/>
        <v>8.4639696034206509</v>
      </c>
      <c r="T61" s="2">
        <v>0</v>
      </c>
      <c r="U61" s="2">
        <v>0</v>
      </c>
      <c r="V61" s="5">
        <v>26.33</v>
      </c>
      <c r="W61" s="29">
        <f t="shared" si="6"/>
        <v>119.08638625056535</v>
      </c>
      <c r="X61" s="14"/>
      <c r="Y61" s="14"/>
      <c r="Z61" s="14"/>
      <c r="AA61" s="14"/>
      <c r="AB61" s="14"/>
      <c r="AC61" s="5">
        <v>0</v>
      </c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5">
        <v>1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</row>
    <row r="62" spans="1:50" ht="15.75" customHeight="1">
      <c r="A62" s="4">
        <v>43101</v>
      </c>
      <c r="B62" s="2" t="s">
        <v>6</v>
      </c>
      <c r="C62" s="19">
        <v>1</v>
      </c>
      <c r="D62" s="5" t="s">
        <v>17</v>
      </c>
      <c r="E62" s="5">
        <v>1650.83</v>
      </c>
      <c r="F62" s="6">
        <f t="shared" si="0"/>
        <v>7.4090334707203267</v>
      </c>
      <c r="G62" s="10">
        <v>271</v>
      </c>
      <c r="H62" s="5">
        <f t="shared" si="1"/>
        <v>5.6058020662959978</v>
      </c>
      <c r="I62" s="10">
        <v>362.83</v>
      </c>
      <c r="J62" s="6">
        <f t="shared" si="2"/>
        <v>5.8939344050097677</v>
      </c>
      <c r="K62" s="11">
        <v>122.1816792</v>
      </c>
      <c r="L62" s="11">
        <f t="shared" si="3"/>
        <v>4.8136603322491114</v>
      </c>
      <c r="M62" s="5">
        <v>0</v>
      </c>
      <c r="N62" s="5">
        <v>1</v>
      </c>
      <c r="O62" s="5">
        <v>0</v>
      </c>
      <c r="P62" s="5">
        <v>0</v>
      </c>
      <c r="Q62" s="5">
        <f t="shared" si="4"/>
        <v>0</v>
      </c>
      <c r="R62" s="5">
        <v>3571.871146</v>
      </c>
      <c r="S62" s="5">
        <f t="shared" si="5"/>
        <v>8.1808448679974664</v>
      </c>
      <c r="T62" s="2">
        <v>0</v>
      </c>
      <c r="U62" s="2">
        <v>0</v>
      </c>
      <c r="V62" s="5">
        <v>22.57</v>
      </c>
      <c r="W62" s="6">
        <f t="shared" ref="W62:W121" si="7">V62*100/22.57</f>
        <v>100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5">
        <v>1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</row>
    <row r="63" spans="1:50" ht="15.75" customHeight="1">
      <c r="A63" s="4">
        <v>43132</v>
      </c>
      <c r="B63" s="2" t="s">
        <v>6</v>
      </c>
      <c r="C63" s="19">
        <v>1</v>
      </c>
      <c r="D63" s="5" t="s">
        <v>17</v>
      </c>
      <c r="E63" s="5">
        <v>1431.61</v>
      </c>
      <c r="F63" s="6">
        <f t="shared" si="0"/>
        <v>7.2665549640588685</v>
      </c>
      <c r="G63" s="10">
        <v>174</v>
      </c>
      <c r="H63" s="5">
        <f t="shared" si="1"/>
        <v>5.1647859739235145</v>
      </c>
      <c r="I63" s="10">
        <v>344.64</v>
      </c>
      <c r="J63" s="6">
        <f t="shared" si="2"/>
        <v>5.8425003939680238</v>
      </c>
      <c r="K63" s="11">
        <v>122.1816792</v>
      </c>
      <c r="L63" s="11">
        <f t="shared" si="3"/>
        <v>4.8136603322491114</v>
      </c>
      <c r="M63" s="5">
        <v>0</v>
      </c>
      <c r="N63" s="5">
        <v>1</v>
      </c>
      <c r="O63" s="5">
        <v>0</v>
      </c>
      <c r="P63" s="5">
        <v>0</v>
      </c>
      <c r="Q63" s="5">
        <f t="shared" si="4"/>
        <v>0</v>
      </c>
      <c r="R63" s="5">
        <v>3571.871146</v>
      </c>
      <c r="S63" s="5">
        <f t="shared" si="5"/>
        <v>8.1808448679974664</v>
      </c>
      <c r="T63" s="2">
        <v>0</v>
      </c>
      <c r="U63" s="2">
        <v>0</v>
      </c>
      <c r="V63" s="5">
        <v>22.59</v>
      </c>
      <c r="W63" s="6">
        <f t="shared" si="7"/>
        <v>100.0886132033673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5">
        <v>1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</row>
    <row r="64" spans="1:50" ht="15.75" customHeight="1">
      <c r="A64" s="4">
        <v>43160</v>
      </c>
      <c r="B64" s="2" t="s">
        <v>6</v>
      </c>
      <c r="C64" s="19">
        <v>1</v>
      </c>
      <c r="D64" s="5" t="s">
        <v>17</v>
      </c>
      <c r="E64" s="5">
        <v>1649.91</v>
      </c>
      <c r="F64" s="6">
        <f t="shared" si="0"/>
        <v>7.4084760199524231</v>
      </c>
      <c r="G64" s="10">
        <v>160</v>
      </c>
      <c r="H64" s="5">
        <f t="shared" si="1"/>
        <v>5.0814043649844631</v>
      </c>
      <c r="I64" s="10">
        <v>350.62</v>
      </c>
      <c r="J64" s="6">
        <f t="shared" si="2"/>
        <v>5.859703015925728</v>
      </c>
      <c r="K64" s="11">
        <v>122.1816792</v>
      </c>
      <c r="L64" s="11">
        <f t="shared" si="3"/>
        <v>4.8136603322491114</v>
      </c>
      <c r="M64" s="5">
        <v>0</v>
      </c>
      <c r="N64" s="5">
        <v>1</v>
      </c>
      <c r="O64" s="5">
        <v>0</v>
      </c>
      <c r="P64" s="5">
        <v>0</v>
      </c>
      <c r="Q64" s="5">
        <f t="shared" si="4"/>
        <v>0</v>
      </c>
      <c r="R64" s="5">
        <v>3571.871146</v>
      </c>
      <c r="S64" s="5">
        <f t="shared" si="5"/>
        <v>8.1808448679974664</v>
      </c>
      <c r="T64" s="2">
        <v>0</v>
      </c>
      <c r="U64" s="2">
        <v>0</v>
      </c>
      <c r="V64" s="5">
        <v>22.59</v>
      </c>
      <c r="W64" s="6">
        <f t="shared" si="7"/>
        <v>100.0886132033673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6">
        <v>1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5">
        <v>1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</row>
    <row r="65" spans="1:50" ht="15.75" customHeight="1">
      <c r="A65" s="4">
        <v>43191</v>
      </c>
      <c r="B65" s="2" t="s">
        <v>6</v>
      </c>
      <c r="C65" s="19">
        <v>1</v>
      </c>
      <c r="D65" s="5" t="s">
        <v>17</v>
      </c>
      <c r="E65" s="5">
        <v>1760.47</v>
      </c>
      <c r="F65" s="6">
        <f t="shared" si="0"/>
        <v>7.4733360978364525</v>
      </c>
      <c r="G65" s="10">
        <v>276</v>
      </c>
      <c r="H65" s="5">
        <f t="shared" si="1"/>
        <v>5.6240175061873385</v>
      </c>
      <c r="I65" s="10">
        <v>351.08</v>
      </c>
      <c r="J65" s="6">
        <f t="shared" si="2"/>
        <v>5.8610141177239168</v>
      </c>
      <c r="K65" s="11">
        <v>80.571635979999996</v>
      </c>
      <c r="L65" s="11">
        <f t="shared" si="3"/>
        <v>4.4014816032594606</v>
      </c>
      <c r="M65" s="5">
        <v>0</v>
      </c>
      <c r="N65" s="5">
        <v>1</v>
      </c>
      <c r="O65" s="5">
        <v>0</v>
      </c>
      <c r="P65" s="5">
        <v>0</v>
      </c>
      <c r="Q65" s="5">
        <f t="shared" si="4"/>
        <v>0</v>
      </c>
      <c r="R65" s="5">
        <v>3571.871146</v>
      </c>
      <c r="S65" s="5">
        <f t="shared" si="5"/>
        <v>8.1808448679974664</v>
      </c>
      <c r="T65" s="2">
        <v>0</v>
      </c>
      <c r="U65" s="2">
        <v>0</v>
      </c>
      <c r="V65" s="5">
        <v>22.59</v>
      </c>
      <c r="W65" s="6">
        <f t="shared" si="7"/>
        <v>100.0886132033673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6">
        <v>0</v>
      </c>
      <c r="AH65" s="6">
        <v>1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5">
        <v>1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</row>
    <row r="66" spans="1:50" ht="15.75" customHeight="1">
      <c r="A66" s="9">
        <v>43221</v>
      </c>
      <c r="B66" s="2" t="s">
        <v>6</v>
      </c>
      <c r="C66" s="19">
        <v>1</v>
      </c>
      <c r="D66" s="5" t="s">
        <v>17</v>
      </c>
      <c r="E66" s="5">
        <v>2172.59</v>
      </c>
      <c r="F66" s="6">
        <f t="shared" ref="F66:F129" si="8">LN(E66)</f>
        <v>7.683675283208979</v>
      </c>
      <c r="G66" s="10">
        <v>412</v>
      </c>
      <c r="H66" s="5">
        <f t="shared" ref="H66:H129" si="9">LN(G66+1)</f>
        <v>6.0234475929610332</v>
      </c>
      <c r="I66" s="10">
        <v>373.8</v>
      </c>
      <c r="J66" s="6">
        <f t="shared" ref="J66:J129" si="10">LN(I66)</f>
        <v>5.9237208950214626</v>
      </c>
      <c r="K66" s="11">
        <v>80.571635979999996</v>
      </c>
      <c r="L66" s="11">
        <f t="shared" ref="L66:L129" si="11">LN(K66+1)</f>
        <v>4.4014816032594606</v>
      </c>
      <c r="M66" s="5">
        <v>0</v>
      </c>
      <c r="N66" s="5">
        <v>1</v>
      </c>
      <c r="O66" s="5">
        <v>0</v>
      </c>
      <c r="P66" s="5">
        <v>0</v>
      </c>
      <c r="Q66" s="5">
        <f t="shared" ref="Q66:Q129" si="12">0+0</f>
        <v>0</v>
      </c>
      <c r="R66" s="5">
        <v>3571.871146</v>
      </c>
      <c r="S66" s="5">
        <f t="shared" ref="S66:S129" si="13">LN(R66)</f>
        <v>8.1808448679974664</v>
      </c>
      <c r="T66" s="2">
        <v>0</v>
      </c>
      <c r="U66" s="2">
        <v>0</v>
      </c>
      <c r="V66" s="5">
        <v>22.79</v>
      </c>
      <c r="W66" s="6">
        <f t="shared" si="7"/>
        <v>100.97474523704032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6">
        <v>0</v>
      </c>
      <c r="AH66" s="6">
        <v>0</v>
      </c>
      <c r="AI66" s="6">
        <v>1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5">
        <v>1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</row>
    <row r="67" spans="1:50" ht="15.75" customHeight="1">
      <c r="A67" s="4">
        <v>43252</v>
      </c>
      <c r="B67" s="2" t="s">
        <v>6</v>
      </c>
      <c r="C67" s="19">
        <v>1</v>
      </c>
      <c r="D67" s="5" t="s">
        <v>17</v>
      </c>
      <c r="E67" s="5">
        <v>2061.4699999999998</v>
      </c>
      <c r="F67" s="6">
        <f t="shared" si="8"/>
        <v>7.6311745995307581</v>
      </c>
      <c r="G67" s="10">
        <v>229</v>
      </c>
      <c r="H67" s="5">
        <f t="shared" si="9"/>
        <v>5.4380793089231956</v>
      </c>
      <c r="I67" s="10">
        <v>340.32</v>
      </c>
      <c r="J67" s="6">
        <f t="shared" si="10"/>
        <v>5.8298863514519272</v>
      </c>
      <c r="K67" s="11">
        <v>80.571635979999996</v>
      </c>
      <c r="L67" s="11">
        <f t="shared" si="11"/>
        <v>4.4014816032594606</v>
      </c>
      <c r="M67" s="5">
        <v>0</v>
      </c>
      <c r="N67" s="5">
        <v>1</v>
      </c>
      <c r="O67" s="5">
        <v>0</v>
      </c>
      <c r="P67" s="5">
        <v>0</v>
      </c>
      <c r="Q67" s="5">
        <f t="shared" si="12"/>
        <v>0</v>
      </c>
      <c r="R67" s="5">
        <v>3571.871146</v>
      </c>
      <c r="S67" s="5">
        <f t="shared" si="13"/>
        <v>8.1808448679974664</v>
      </c>
      <c r="T67" s="2">
        <v>0</v>
      </c>
      <c r="U67" s="2">
        <v>0</v>
      </c>
      <c r="V67" s="5">
        <v>22.79</v>
      </c>
      <c r="W67" s="6">
        <f t="shared" si="7"/>
        <v>100.97474523704032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6">
        <v>0</v>
      </c>
      <c r="AH67" s="6">
        <v>0</v>
      </c>
      <c r="AI67" s="6">
        <v>0</v>
      </c>
      <c r="AJ67" s="6">
        <v>1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5">
        <v>1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</row>
    <row r="68" spans="1:50" ht="15.75" customHeight="1">
      <c r="A68" s="4">
        <v>43282</v>
      </c>
      <c r="B68" s="2" t="s">
        <v>6</v>
      </c>
      <c r="C68" s="19">
        <v>1</v>
      </c>
      <c r="D68" s="5" t="s">
        <v>17</v>
      </c>
      <c r="E68" s="5">
        <v>1940</v>
      </c>
      <c r="F68" s="6">
        <f t="shared" si="8"/>
        <v>7.5704432520573741</v>
      </c>
      <c r="G68" s="10">
        <v>264</v>
      </c>
      <c r="H68" s="5">
        <f t="shared" si="9"/>
        <v>5.579729825986222</v>
      </c>
      <c r="I68" s="10">
        <v>401.95</v>
      </c>
      <c r="J68" s="6">
        <f t="shared" si="10"/>
        <v>5.9963277027739696</v>
      </c>
      <c r="K68" s="11">
        <v>125.58990319999999</v>
      </c>
      <c r="L68" s="11">
        <f t="shared" si="11"/>
        <v>4.84095275297509</v>
      </c>
      <c r="M68" s="5">
        <v>0</v>
      </c>
      <c r="N68" s="5">
        <v>1</v>
      </c>
      <c r="O68" s="5">
        <v>0</v>
      </c>
      <c r="P68" s="5">
        <v>0</v>
      </c>
      <c r="Q68" s="5">
        <f t="shared" si="12"/>
        <v>0</v>
      </c>
      <c r="R68" s="5">
        <v>3571.871146</v>
      </c>
      <c r="S68" s="5">
        <f t="shared" si="13"/>
        <v>8.1808448679974664</v>
      </c>
      <c r="T68" s="2">
        <v>0</v>
      </c>
      <c r="U68" s="2">
        <v>0</v>
      </c>
      <c r="V68" s="5">
        <v>22.8</v>
      </c>
      <c r="W68" s="6">
        <f t="shared" si="7"/>
        <v>101.01905183872397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5">
        <v>1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</row>
    <row r="69" spans="1:50" ht="15.75" customHeight="1">
      <c r="A69" s="4">
        <v>43313</v>
      </c>
      <c r="B69" s="2" t="s">
        <v>6</v>
      </c>
      <c r="C69" s="19">
        <v>1</v>
      </c>
      <c r="D69" s="5" t="s">
        <v>17</v>
      </c>
      <c r="E69" s="5">
        <v>1780.36</v>
      </c>
      <c r="F69" s="6">
        <f t="shared" si="8"/>
        <v>7.4845708700279356</v>
      </c>
      <c r="G69" s="10">
        <v>230</v>
      </c>
      <c r="H69" s="5">
        <f t="shared" si="9"/>
        <v>5.4424177105217932</v>
      </c>
      <c r="I69" s="10">
        <v>390.44</v>
      </c>
      <c r="J69" s="6">
        <f t="shared" si="10"/>
        <v>5.9672743083067648</v>
      </c>
      <c r="K69" s="11">
        <v>125.58990319999999</v>
      </c>
      <c r="L69" s="11">
        <f t="shared" si="11"/>
        <v>4.84095275297509</v>
      </c>
      <c r="M69" s="5">
        <v>0</v>
      </c>
      <c r="N69" s="5">
        <v>1</v>
      </c>
      <c r="O69" s="5">
        <v>0</v>
      </c>
      <c r="P69" s="5">
        <v>0</v>
      </c>
      <c r="Q69" s="5">
        <f t="shared" si="12"/>
        <v>0</v>
      </c>
      <c r="R69" s="5">
        <v>3571.871146</v>
      </c>
      <c r="S69" s="5">
        <f t="shared" si="13"/>
        <v>8.1808448679974664</v>
      </c>
      <c r="T69" s="2">
        <v>0</v>
      </c>
      <c r="U69" s="2">
        <v>0</v>
      </c>
      <c r="V69" s="5">
        <v>22.8</v>
      </c>
      <c r="W69" s="6">
        <f t="shared" si="7"/>
        <v>101.01905183872397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1</v>
      </c>
      <c r="AM69" s="6">
        <v>0</v>
      </c>
      <c r="AN69" s="6">
        <v>0</v>
      </c>
      <c r="AO69" s="6">
        <v>0</v>
      </c>
      <c r="AP69" s="6">
        <v>0</v>
      </c>
      <c r="AQ69" s="5">
        <v>1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</row>
    <row r="70" spans="1:50" ht="15.75" customHeight="1">
      <c r="A70" s="4">
        <v>43344</v>
      </c>
      <c r="B70" s="2" t="s">
        <v>6</v>
      </c>
      <c r="C70" s="19">
        <v>1</v>
      </c>
      <c r="D70" s="5" t="s">
        <v>17</v>
      </c>
      <c r="E70" s="5">
        <v>1362.53</v>
      </c>
      <c r="F70" s="6">
        <f t="shared" si="8"/>
        <v>7.2170985446436227</v>
      </c>
      <c r="G70" s="10">
        <v>269</v>
      </c>
      <c r="H70" s="5">
        <f t="shared" si="9"/>
        <v>5.598421958998375</v>
      </c>
      <c r="I70" s="10">
        <v>346.35</v>
      </c>
      <c r="J70" s="6">
        <f t="shared" si="10"/>
        <v>5.8474498244686144</v>
      </c>
      <c r="K70" s="11">
        <v>125.58990319999999</v>
      </c>
      <c r="L70" s="11">
        <f t="shared" si="11"/>
        <v>4.84095275297509</v>
      </c>
      <c r="M70" s="5">
        <v>0</v>
      </c>
      <c r="N70" s="5">
        <v>1</v>
      </c>
      <c r="O70" s="5">
        <v>0</v>
      </c>
      <c r="P70" s="5">
        <v>0</v>
      </c>
      <c r="Q70" s="5">
        <f t="shared" si="12"/>
        <v>0</v>
      </c>
      <c r="R70" s="5">
        <v>3571.871146</v>
      </c>
      <c r="S70" s="5">
        <f t="shared" si="13"/>
        <v>8.1808448679974664</v>
      </c>
      <c r="T70" s="2">
        <v>0</v>
      </c>
      <c r="U70" s="2">
        <v>0</v>
      </c>
      <c r="V70" s="5">
        <v>22.8</v>
      </c>
      <c r="W70" s="6">
        <f t="shared" si="7"/>
        <v>101.01905183872397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5">
        <v>1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</row>
    <row r="71" spans="1:50" ht="15.75" customHeight="1">
      <c r="A71" s="4">
        <v>43374</v>
      </c>
      <c r="B71" s="2" t="s">
        <v>6</v>
      </c>
      <c r="C71" s="19">
        <v>1</v>
      </c>
      <c r="D71" s="5" t="s">
        <v>17</v>
      </c>
      <c r="E71" s="5">
        <v>1622.1</v>
      </c>
      <c r="F71" s="6">
        <f t="shared" si="8"/>
        <v>7.3914768850560684</v>
      </c>
      <c r="G71" s="10">
        <v>315</v>
      </c>
      <c r="H71" s="5">
        <f t="shared" si="9"/>
        <v>5.7557422135869123</v>
      </c>
      <c r="I71" s="10">
        <v>383.7</v>
      </c>
      <c r="J71" s="6">
        <f t="shared" si="10"/>
        <v>5.9498609972529071</v>
      </c>
      <c r="K71" s="11">
        <v>99.826084539999997</v>
      </c>
      <c r="L71" s="11">
        <f t="shared" si="11"/>
        <v>4.6133970973591545</v>
      </c>
      <c r="M71" s="5">
        <v>0</v>
      </c>
      <c r="N71" s="5">
        <v>1</v>
      </c>
      <c r="O71" s="5">
        <v>0</v>
      </c>
      <c r="P71" s="5">
        <v>0</v>
      </c>
      <c r="Q71" s="5">
        <f t="shared" si="12"/>
        <v>0</v>
      </c>
      <c r="R71" s="5">
        <v>3571.871146</v>
      </c>
      <c r="S71" s="5">
        <f t="shared" si="13"/>
        <v>8.1808448679974664</v>
      </c>
      <c r="T71" s="2">
        <v>0</v>
      </c>
      <c r="U71" s="2">
        <v>0</v>
      </c>
      <c r="V71" s="5">
        <v>22.83</v>
      </c>
      <c r="W71" s="6">
        <f t="shared" si="7"/>
        <v>101.15197164377493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1</v>
      </c>
      <c r="AO71" s="6">
        <v>0</v>
      </c>
      <c r="AP71" s="6">
        <v>0</v>
      </c>
      <c r="AQ71" s="5">
        <v>1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</row>
    <row r="72" spans="1:50" ht="15.75" customHeight="1">
      <c r="A72" s="4">
        <v>43405</v>
      </c>
      <c r="B72" s="2" t="s">
        <v>6</v>
      </c>
      <c r="C72" s="19">
        <v>1</v>
      </c>
      <c r="D72" s="5" t="s">
        <v>17</v>
      </c>
      <c r="E72" s="5">
        <v>1540.09</v>
      </c>
      <c r="F72" s="6">
        <f t="shared" si="8"/>
        <v>7.3395961352584749</v>
      </c>
      <c r="G72" s="10">
        <v>322</v>
      </c>
      <c r="H72" s="5">
        <f t="shared" si="9"/>
        <v>5.7776523232226564</v>
      </c>
      <c r="I72" s="10">
        <v>402.49</v>
      </c>
      <c r="J72" s="6">
        <f t="shared" si="10"/>
        <v>5.9976702518294864</v>
      </c>
      <c r="K72" s="11">
        <v>99.826084539999997</v>
      </c>
      <c r="L72" s="11">
        <f t="shared" si="11"/>
        <v>4.6133970973591545</v>
      </c>
      <c r="M72" s="5">
        <v>0</v>
      </c>
      <c r="N72" s="5">
        <v>1</v>
      </c>
      <c r="O72" s="5">
        <v>0</v>
      </c>
      <c r="P72" s="5">
        <v>0</v>
      </c>
      <c r="Q72" s="5">
        <f t="shared" si="12"/>
        <v>0</v>
      </c>
      <c r="R72" s="5">
        <v>3571.871146</v>
      </c>
      <c r="S72" s="5">
        <f t="shared" si="13"/>
        <v>8.1808448679974664</v>
      </c>
      <c r="T72" s="2">
        <v>0</v>
      </c>
      <c r="U72" s="2">
        <v>0</v>
      </c>
      <c r="V72" s="5">
        <v>22.84</v>
      </c>
      <c r="W72" s="6">
        <f t="shared" si="7"/>
        <v>101.19627824545857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1</v>
      </c>
      <c r="AP72" s="6">
        <v>0</v>
      </c>
      <c r="AQ72" s="5">
        <v>1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</row>
    <row r="73" spans="1:50" ht="15.75" customHeight="1">
      <c r="A73" s="4">
        <v>43435</v>
      </c>
      <c r="B73" s="2" t="s">
        <v>6</v>
      </c>
      <c r="C73" s="19">
        <v>1</v>
      </c>
      <c r="D73" s="5" t="s">
        <v>17</v>
      </c>
      <c r="E73" s="5">
        <v>1395.42</v>
      </c>
      <c r="F73" s="6">
        <f t="shared" si="8"/>
        <v>7.2409507242102196</v>
      </c>
      <c r="G73" s="10">
        <v>313</v>
      </c>
      <c r="H73" s="5">
        <f t="shared" si="9"/>
        <v>5.7493929859082531</v>
      </c>
      <c r="I73" s="10">
        <v>390.49</v>
      </c>
      <c r="J73" s="6">
        <f t="shared" si="10"/>
        <v>5.9674023607572231</v>
      </c>
      <c r="K73" s="16">
        <v>99.826084539999997</v>
      </c>
      <c r="L73" s="11">
        <f t="shared" si="11"/>
        <v>4.6133970973591545</v>
      </c>
      <c r="M73" s="5">
        <v>0</v>
      </c>
      <c r="N73" s="5">
        <v>1</v>
      </c>
      <c r="O73" s="5">
        <v>0</v>
      </c>
      <c r="P73" s="5">
        <v>0</v>
      </c>
      <c r="Q73" s="5">
        <f t="shared" si="12"/>
        <v>0</v>
      </c>
      <c r="R73" s="5">
        <v>3571.871146</v>
      </c>
      <c r="S73" s="5">
        <f t="shared" si="13"/>
        <v>8.1808448679974664</v>
      </c>
      <c r="T73" s="2">
        <v>0</v>
      </c>
      <c r="U73" s="2">
        <v>0</v>
      </c>
      <c r="V73" s="5">
        <v>22.84</v>
      </c>
      <c r="W73" s="6">
        <f t="shared" si="7"/>
        <v>101.19627824545857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1</v>
      </c>
      <c r="AQ73" s="5">
        <v>1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</row>
    <row r="74" spans="1:50" ht="15.75" customHeight="1">
      <c r="A74" s="4">
        <v>43466</v>
      </c>
      <c r="B74" s="2" t="s">
        <v>6</v>
      </c>
      <c r="C74" s="19">
        <v>1</v>
      </c>
      <c r="D74" s="5" t="s">
        <v>17</v>
      </c>
      <c r="E74" s="5">
        <v>2130.44</v>
      </c>
      <c r="F74" s="6">
        <f t="shared" si="8"/>
        <v>7.6640838101402071</v>
      </c>
      <c r="G74" s="10">
        <v>363</v>
      </c>
      <c r="H74" s="5">
        <f t="shared" si="9"/>
        <v>5.8971538676367405</v>
      </c>
      <c r="I74" s="10">
        <v>401.35</v>
      </c>
      <c r="J74" s="6">
        <f t="shared" si="10"/>
        <v>5.9948338645775863</v>
      </c>
      <c r="K74" s="11">
        <v>142.5</v>
      </c>
      <c r="L74" s="11">
        <f t="shared" si="11"/>
        <v>4.966335035199676</v>
      </c>
      <c r="M74" s="5">
        <v>0</v>
      </c>
      <c r="N74" s="5">
        <v>1</v>
      </c>
      <c r="O74" s="5">
        <v>0</v>
      </c>
      <c r="P74" s="5">
        <v>0</v>
      </c>
      <c r="Q74" s="5">
        <f t="shared" si="12"/>
        <v>0</v>
      </c>
      <c r="R74" s="5">
        <v>3571.871146</v>
      </c>
      <c r="S74" s="5">
        <f t="shared" si="13"/>
        <v>8.1808448679974664</v>
      </c>
      <c r="T74" s="2">
        <v>0</v>
      </c>
      <c r="U74" s="2">
        <v>0</v>
      </c>
      <c r="V74" s="5">
        <v>83.95</v>
      </c>
      <c r="W74" s="6">
        <f t="shared" si="7"/>
        <v>371.95392113424901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F74" s="5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5">
        <v>1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</row>
    <row r="75" spans="1:50" ht="15.75" customHeight="1">
      <c r="A75" s="4">
        <v>43497</v>
      </c>
      <c r="B75" s="2" t="s">
        <v>6</v>
      </c>
      <c r="C75" s="19">
        <v>1</v>
      </c>
      <c r="D75" s="5" t="s">
        <v>17</v>
      </c>
      <c r="E75" s="5">
        <v>1905.98</v>
      </c>
      <c r="F75" s="6">
        <f t="shared" si="8"/>
        <v>7.5527515909796605</v>
      </c>
      <c r="G75" s="10">
        <v>275</v>
      </c>
      <c r="H75" s="5">
        <f t="shared" si="9"/>
        <v>5.6204008657171496</v>
      </c>
      <c r="I75" s="10">
        <v>389.37</v>
      </c>
      <c r="J75" s="6">
        <f t="shared" si="10"/>
        <v>5.9645300483677772</v>
      </c>
      <c r="K75" s="11">
        <v>142.5</v>
      </c>
      <c r="L75" s="11">
        <f t="shared" si="11"/>
        <v>4.966335035199676</v>
      </c>
      <c r="M75" s="5">
        <v>0</v>
      </c>
      <c r="N75" s="5">
        <v>1</v>
      </c>
      <c r="O75" s="5">
        <v>0</v>
      </c>
      <c r="P75" s="5">
        <v>0</v>
      </c>
      <c r="Q75" s="5">
        <f t="shared" si="12"/>
        <v>0</v>
      </c>
      <c r="R75" s="5">
        <v>3571.871146</v>
      </c>
      <c r="S75" s="5">
        <f t="shared" si="13"/>
        <v>8.1808448679974664</v>
      </c>
      <c r="T75" s="2">
        <v>0</v>
      </c>
      <c r="U75" s="2">
        <v>0</v>
      </c>
      <c r="V75" s="5">
        <v>84.15</v>
      </c>
      <c r="W75" s="6">
        <f t="shared" si="7"/>
        <v>372.84005316792201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5">
        <v>1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</row>
    <row r="76" spans="1:50" ht="15.75" customHeight="1">
      <c r="A76" s="4">
        <v>43525</v>
      </c>
      <c r="B76" s="2" t="s">
        <v>6</v>
      </c>
      <c r="C76" s="19">
        <v>1</v>
      </c>
      <c r="D76" s="5" t="s">
        <v>17</v>
      </c>
      <c r="E76" s="5">
        <v>1969.04</v>
      </c>
      <c r="F76" s="6">
        <f t="shared" si="8"/>
        <v>7.585301393313431</v>
      </c>
      <c r="G76" s="10">
        <v>268</v>
      </c>
      <c r="H76" s="5">
        <f t="shared" si="9"/>
        <v>5.5947113796018391</v>
      </c>
      <c r="I76" s="10">
        <v>384.07</v>
      </c>
      <c r="J76" s="6">
        <f t="shared" si="10"/>
        <v>5.950824827641287</v>
      </c>
      <c r="K76" s="11">
        <v>142.5</v>
      </c>
      <c r="L76" s="11">
        <f t="shared" si="11"/>
        <v>4.966335035199676</v>
      </c>
      <c r="M76" s="5">
        <v>0</v>
      </c>
      <c r="N76" s="5">
        <v>1</v>
      </c>
      <c r="O76" s="5">
        <v>0</v>
      </c>
      <c r="P76" s="5">
        <v>0</v>
      </c>
      <c r="Q76" s="5">
        <f t="shared" si="12"/>
        <v>0</v>
      </c>
      <c r="R76" s="5">
        <v>3571.871146</v>
      </c>
      <c r="S76" s="5">
        <f t="shared" si="13"/>
        <v>8.1808448679974664</v>
      </c>
      <c r="T76" s="2">
        <v>0</v>
      </c>
      <c r="U76" s="2">
        <v>0</v>
      </c>
      <c r="V76" s="5">
        <v>84.25</v>
      </c>
      <c r="W76" s="6">
        <f t="shared" si="7"/>
        <v>373.2831191847585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6">
        <v>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5">
        <v>1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</row>
    <row r="77" spans="1:50" ht="15.75" customHeight="1">
      <c r="A77" s="4">
        <v>43556</v>
      </c>
      <c r="B77" s="2" t="s">
        <v>6</v>
      </c>
      <c r="C77" s="19">
        <v>1</v>
      </c>
      <c r="D77" s="5" t="s">
        <v>17</v>
      </c>
      <c r="E77" s="5">
        <v>1709.14</v>
      </c>
      <c r="F77" s="6">
        <f t="shared" si="8"/>
        <v>7.4437455990114163</v>
      </c>
      <c r="G77" s="10">
        <v>365</v>
      </c>
      <c r="H77" s="5">
        <f t="shared" si="9"/>
        <v>5.9026333334013659</v>
      </c>
      <c r="I77" s="10">
        <v>374.23</v>
      </c>
      <c r="J77" s="6">
        <f t="shared" si="10"/>
        <v>5.9248705816579976</v>
      </c>
      <c r="K77" s="11">
        <v>124.5865874</v>
      </c>
      <c r="L77" s="11">
        <f t="shared" si="11"/>
        <v>4.8329954601152698</v>
      </c>
      <c r="M77" s="5">
        <v>0</v>
      </c>
      <c r="N77" s="5">
        <v>1</v>
      </c>
      <c r="O77" s="5">
        <v>0</v>
      </c>
      <c r="P77" s="5">
        <v>0</v>
      </c>
      <c r="Q77" s="5">
        <f t="shared" si="12"/>
        <v>0</v>
      </c>
      <c r="R77" s="5">
        <v>3571.871146</v>
      </c>
      <c r="S77" s="5">
        <f t="shared" si="13"/>
        <v>8.1808448679974664</v>
      </c>
      <c r="T77" s="2">
        <v>0</v>
      </c>
      <c r="U77" s="2">
        <v>0</v>
      </c>
      <c r="V77" s="5">
        <v>84.45</v>
      </c>
      <c r="W77" s="6">
        <f t="shared" si="7"/>
        <v>374.16925121843155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6">
        <v>0</v>
      </c>
      <c r="AH77" s="6">
        <v>1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5">
        <v>1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</row>
    <row r="78" spans="1:50" ht="15.75" customHeight="1">
      <c r="A78" s="9">
        <v>43586</v>
      </c>
      <c r="B78" s="2" t="s">
        <v>6</v>
      </c>
      <c r="C78" s="19">
        <v>1</v>
      </c>
      <c r="D78" s="5" t="s">
        <v>17</v>
      </c>
      <c r="E78" s="5">
        <v>2195.5300000000002</v>
      </c>
      <c r="F78" s="6">
        <f t="shared" si="8"/>
        <v>7.6941787542217845</v>
      </c>
      <c r="G78" s="10">
        <v>267</v>
      </c>
      <c r="H78" s="5">
        <f t="shared" si="9"/>
        <v>5.5909869805108565</v>
      </c>
      <c r="I78" s="10">
        <v>425.1</v>
      </c>
      <c r="J78" s="6">
        <f t="shared" si="10"/>
        <v>6.0523244353647447</v>
      </c>
      <c r="K78" s="11">
        <v>124.5865874</v>
      </c>
      <c r="L78" s="11">
        <f t="shared" si="11"/>
        <v>4.8329954601152698</v>
      </c>
      <c r="M78" s="5">
        <v>0</v>
      </c>
      <c r="N78" s="5">
        <v>1</v>
      </c>
      <c r="O78" s="5">
        <v>0</v>
      </c>
      <c r="P78" s="5">
        <v>0</v>
      </c>
      <c r="Q78" s="5">
        <f t="shared" si="12"/>
        <v>0</v>
      </c>
      <c r="R78" s="5">
        <v>3571.871146</v>
      </c>
      <c r="S78" s="5">
        <f t="shared" si="13"/>
        <v>8.1808448679974664</v>
      </c>
      <c r="T78" s="2">
        <v>0</v>
      </c>
      <c r="U78" s="2">
        <v>0</v>
      </c>
      <c r="V78" s="5">
        <v>84.5</v>
      </c>
      <c r="W78" s="6">
        <f t="shared" si="7"/>
        <v>374.3907842268498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6">
        <v>0</v>
      </c>
      <c r="AH78" s="6">
        <v>0</v>
      </c>
      <c r="AI78" s="6">
        <v>1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5">
        <v>1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</row>
    <row r="79" spans="1:50" ht="15.75" customHeight="1">
      <c r="A79" s="4">
        <v>43617</v>
      </c>
      <c r="B79" s="2" t="s">
        <v>6</v>
      </c>
      <c r="C79" s="19">
        <v>1</v>
      </c>
      <c r="D79" s="5" t="s">
        <v>17</v>
      </c>
      <c r="E79" s="5">
        <v>1793.85</v>
      </c>
      <c r="F79" s="6">
        <f t="shared" si="8"/>
        <v>7.4921194270829261</v>
      </c>
      <c r="G79" s="10">
        <v>122</v>
      </c>
      <c r="H79" s="5">
        <f t="shared" si="9"/>
        <v>4.8121843553724171</v>
      </c>
      <c r="I79" s="10">
        <v>374.76</v>
      </c>
      <c r="J79" s="6">
        <f t="shared" si="10"/>
        <v>5.9262858210829874</v>
      </c>
      <c r="K79" s="11">
        <v>124.5865874</v>
      </c>
      <c r="L79" s="11">
        <f t="shared" si="11"/>
        <v>4.8329954601152698</v>
      </c>
      <c r="M79" s="5">
        <v>0</v>
      </c>
      <c r="N79" s="5">
        <v>1</v>
      </c>
      <c r="O79" s="5">
        <v>0</v>
      </c>
      <c r="P79" s="5">
        <v>0</v>
      </c>
      <c r="Q79" s="5">
        <f t="shared" si="12"/>
        <v>0</v>
      </c>
      <c r="R79" s="5">
        <v>3571.871146</v>
      </c>
      <c r="S79" s="5">
        <f t="shared" si="13"/>
        <v>8.1808448679974664</v>
      </c>
      <c r="T79" s="2">
        <v>0</v>
      </c>
      <c r="U79" s="2">
        <v>0</v>
      </c>
      <c r="V79" s="5">
        <v>84.5</v>
      </c>
      <c r="W79" s="6">
        <f t="shared" si="7"/>
        <v>374.3907842268498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6">
        <v>0</v>
      </c>
      <c r="AH79" s="6">
        <v>0</v>
      </c>
      <c r="AI79" s="6">
        <v>0</v>
      </c>
      <c r="AJ79" s="6">
        <v>1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5">
        <v>1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</row>
    <row r="80" spans="1:50" ht="15.75" customHeight="1">
      <c r="A80" s="4">
        <v>43647</v>
      </c>
      <c r="B80" s="2" t="s">
        <v>6</v>
      </c>
      <c r="C80" s="19">
        <v>1</v>
      </c>
      <c r="D80" s="5" t="s">
        <v>17</v>
      </c>
      <c r="E80" s="5">
        <v>2005.18</v>
      </c>
      <c r="F80" s="6">
        <f t="shared" si="8"/>
        <v>7.6034891112721823</v>
      </c>
      <c r="G80" s="10">
        <v>338</v>
      </c>
      <c r="H80" s="5">
        <f t="shared" si="9"/>
        <v>5.8260001073804499</v>
      </c>
      <c r="I80" s="10">
        <v>428.56</v>
      </c>
      <c r="J80" s="6">
        <f t="shared" si="10"/>
        <v>6.0604307515727047</v>
      </c>
      <c r="K80" s="11">
        <v>152.85310079999999</v>
      </c>
      <c r="L80" s="11">
        <f t="shared" si="11"/>
        <v>5.0359982562610801</v>
      </c>
      <c r="M80" s="5">
        <v>0</v>
      </c>
      <c r="N80" s="5">
        <v>1</v>
      </c>
      <c r="O80" s="5">
        <v>0</v>
      </c>
      <c r="P80" s="5">
        <v>0</v>
      </c>
      <c r="Q80" s="5">
        <f t="shared" si="12"/>
        <v>0</v>
      </c>
      <c r="R80" s="5">
        <v>3571.871146</v>
      </c>
      <c r="S80" s="5">
        <f t="shared" si="13"/>
        <v>8.1808448679974664</v>
      </c>
      <c r="T80" s="2">
        <v>0</v>
      </c>
      <c r="U80" s="2">
        <v>0</v>
      </c>
      <c r="V80" s="5">
        <v>84.5</v>
      </c>
      <c r="W80" s="6">
        <f t="shared" si="7"/>
        <v>374.3907842268498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6">
        <v>0</v>
      </c>
      <c r="AH80" s="6">
        <v>0</v>
      </c>
      <c r="AI80" s="6">
        <v>0</v>
      </c>
      <c r="AJ80" s="6">
        <v>0</v>
      </c>
      <c r="AK80" s="6">
        <v>1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5">
        <v>1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</row>
    <row r="81" spans="1:50" ht="15.75" customHeight="1">
      <c r="A81" s="4">
        <v>43678</v>
      </c>
      <c r="B81" s="2" t="s">
        <v>6</v>
      </c>
      <c r="C81" s="19">
        <v>1</v>
      </c>
      <c r="D81" s="5" t="s">
        <v>17</v>
      </c>
      <c r="E81" s="5">
        <v>1477.99</v>
      </c>
      <c r="F81" s="6">
        <f t="shared" si="8"/>
        <v>7.2984383355853932</v>
      </c>
      <c r="G81" s="10">
        <v>166</v>
      </c>
      <c r="H81" s="5">
        <f t="shared" si="9"/>
        <v>5.1179938124167554</v>
      </c>
      <c r="I81" s="10">
        <v>388</v>
      </c>
      <c r="J81" s="6">
        <f t="shared" si="10"/>
        <v>5.9610053396232736</v>
      </c>
      <c r="K81" s="11">
        <v>152.85310079999999</v>
      </c>
      <c r="L81" s="11">
        <f t="shared" si="11"/>
        <v>5.0359982562610801</v>
      </c>
      <c r="M81" s="5">
        <v>0</v>
      </c>
      <c r="N81" s="5">
        <v>1</v>
      </c>
      <c r="O81" s="5">
        <v>0</v>
      </c>
      <c r="P81" s="5">
        <v>0</v>
      </c>
      <c r="Q81" s="5">
        <f t="shared" si="12"/>
        <v>0</v>
      </c>
      <c r="R81" s="5">
        <v>3571.871146</v>
      </c>
      <c r="S81" s="5">
        <f t="shared" si="13"/>
        <v>8.1808448679974664</v>
      </c>
      <c r="T81" s="2">
        <v>0</v>
      </c>
      <c r="U81" s="2">
        <v>0</v>
      </c>
      <c r="V81" s="5">
        <v>84.5</v>
      </c>
      <c r="W81" s="6">
        <f t="shared" si="7"/>
        <v>374.3907842268498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1</v>
      </c>
      <c r="AM81" s="6">
        <v>0</v>
      </c>
      <c r="AN81" s="6">
        <v>0</v>
      </c>
      <c r="AO81" s="6">
        <v>0</v>
      </c>
      <c r="AP81" s="6">
        <v>0</v>
      </c>
      <c r="AQ81" s="5">
        <v>1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</row>
    <row r="82" spans="1:50" ht="15.75" customHeight="1">
      <c r="A82" s="4">
        <v>43709</v>
      </c>
      <c r="B82" s="2" t="s">
        <v>6</v>
      </c>
      <c r="C82" s="19">
        <v>1</v>
      </c>
      <c r="D82" s="5" t="s">
        <v>17</v>
      </c>
      <c r="E82" s="5">
        <v>1795.54</v>
      </c>
      <c r="F82" s="6">
        <f t="shared" si="8"/>
        <v>7.4930610913350035</v>
      </c>
      <c r="G82" s="10">
        <v>242</v>
      </c>
      <c r="H82" s="5">
        <f t="shared" si="9"/>
        <v>5.4930614433405482</v>
      </c>
      <c r="I82" s="10">
        <v>390.59</v>
      </c>
      <c r="J82" s="6">
        <f t="shared" si="10"/>
        <v>5.967658416476346</v>
      </c>
      <c r="K82" s="11">
        <v>152.85310079999999</v>
      </c>
      <c r="L82" s="11">
        <f t="shared" si="11"/>
        <v>5.0359982562610801</v>
      </c>
      <c r="M82" s="5">
        <v>0</v>
      </c>
      <c r="N82" s="5">
        <v>1</v>
      </c>
      <c r="O82" s="5">
        <v>0</v>
      </c>
      <c r="P82" s="5">
        <v>0</v>
      </c>
      <c r="Q82" s="5">
        <f t="shared" si="12"/>
        <v>0</v>
      </c>
      <c r="R82" s="5">
        <v>3571.871146</v>
      </c>
      <c r="S82" s="5">
        <f t="shared" si="13"/>
        <v>8.1808448679974664</v>
      </c>
      <c r="T82" s="2">
        <v>0</v>
      </c>
      <c r="U82" s="2">
        <v>0</v>
      </c>
      <c r="V82" s="5">
        <v>84.5</v>
      </c>
      <c r="W82" s="6">
        <f t="shared" si="7"/>
        <v>374.3907842268498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  <c r="AP82" s="6">
        <v>0</v>
      </c>
      <c r="AQ82" s="5">
        <v>1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</row>
    <row r="83" spans="1:50" ht="15.75" customHeight="1">
      <c r="A83" s="4">
        <v>43739</v>
      </c>
      <c r="B83" s="2" t="s">
        <v>6</v>
      </c>
      <c r="C83" s="19">
        <v>1</v>
      </c>
      <c r="D83" s="5" t="s">
        <v>17</v>
      </c>
      <c r="E83" s="5">
        <v>2037.59</v>
      </c>
      <c r="F83" s="6">
        <f t="shared" si="8"/>
        <v>7.6195230159186149</v>
      </c>
      <c r="G83" s="10">
        <v>327</v>
      </c>
      <c r="H83" s="5">
        <f t="shared" si="9"/>
        <v>5.7930136083841441</v>
      </c>
      <c r="I83" s="10">
        <v>405.46</v>
      </c>
      <c r="J83" s="6">
        <f t="shared" si="10"/>
        <v>6.0050222250400473</v>
      </c>
      <c r="K83" s="11">
        <v>122.6820984</v>
      </c>
      <c r="L83" s="11">
        <f t="shared" si="11"/>
        <v>4.8177145510599972</v>
      </c>
      <c r="M83" s="5">
        <v>0</v>
      </c>
      <c r="N83" s="5">
        <v>1</v>
      </c>
      <c r="O83" s="5">
        <v>0</v>
      </c>
      <c r="P83" s="5">
        <v>0</v>
      </c>
      <c r="Q83" s="5">
        <f t="shared" si="12"/>
        <v>0</v>
      </c>
      <c r="R83" s="5">
        <v>3571.871146</v>
      </c>
      <c r="S83" s="5">
        <f t="shared" si="13"/>
        <v>8.1808448679974664</v>
      </c>
      <c r="T83" s="2">
        <v>0</v>
      </c>
      <c r="U83" s="2">
        <v>0</v>
      </c>
      <c r="V83" s="5">
        <v>84.75</v>
      </c>
      <c r="W83" s="6">
        <f t="shared" si="7"/>
        <v>375.49844926894104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1</v>
      </c>
      <c r="AO83" s="6">
        <v>0</v>
      </c>
      <c r="AP83" s="6">
        <v>0</v>
      </c>
      <c r="AQ83" s="5">
        <v>1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</row>
    <row r="84" spans="1:50" ht="15.75" customHeight="1">
      <c r="A84" s="4">
        <v>43770</v>
      </c>
      <c r="B84" s="2" t="s">
        <v>6</v>
      </c>
      <c r="C84" s="19">
        <v>1</v>
      </c>
      <c r="D84" s="5" t="s">
        <v>17</v>
      </c>
      <c r="E84" s="5">
        <v>2029.23</v>
      </c>
      <c r="F84" s="6">
        <f t="shared" si="8"/>
        <v>7.61541168973464</v>
      </c>
      <c r="G84" s="10">
        <v>256</v>
      </c>
      <c r="H84" s="5">
        <f t="shared" si="9"/>
        <v>5.5490760848952201</v>
      </c>
      <c r="I84" s="10">
        <v>410.6</v>
      </c>
      <c r="J84" s="6">
        <f t="shared" si="10"/>
        <v>6.0176195045848333</v>
      </c>
      <c r="K84" s="11">
        <v>122.6820984</v>
      </c>
      <c r="L84" s="11">
        <f t="shared" si="11"/>
        <v>4.8177145510599972</v>
      </c>
      <c r="M84" s="5">
        <v>0</v>
      </c>
      <c r="N84" s="5">
        <v>1</v>
      </c>
      <c r="O84" s="5">
        <v>0</v>
      </c>
      <c r="P84" s="5">
        <v>0</v>
      </c>
      <c r="Q84" s="5">
        <f t="shared" si="12"/>
        <v>0</v>
      </c>
      <c r="R84" s="5">
        <v>3571.871146</v>
      </c>
      <c r="S84" s="5">
        <f t="shared" si="13"/>
        <v>8.1808448679974664</v>
      </c>
      <c r="T84" s="2">
        <v>0</v>
      </c>
      <c r="U84" s="2">
        <v>0</v>
      </c>
      <c r="V84" s="5">
        <v>84.9</v>
      </c>
      <c r="W84" s="6">
        <f t="shared" si="7"/>
        <v>376.16304829419585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1</v>
      </c>
      <c r="AP84" s="6">
        <v>0</v>
      </c>
      <c r="AQ84" s="5">
        <v>1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</row>
    <row r="85" spans="1:50" ht="15.75" customHeight="1">
      <c r="A85" s="4">
        <v>43800</v>
      </c>
      <c r="B85" s="2" t="s">
        <v>6</v>
      </c>
      <c r="C85" s="19">
        <v>1</v>
      </c>
      <c r="D85" s="5" t="s">
        <v>17</v>
      </c>
      <c r="E85" s="5">
        <v>1986.45</v>
      </c>
      <c r="F85" s="6">
        <f t="shared" si="8"/>
        <v>7.5941044050410831</v>
      </c>
      <c r="G85" s="10">
        <v>332</v>
      </c>
      <c r="H85" s="5">
        <f t="shared" si="9"/>
        <v>5.8081424899804439</v>
      </c>
      <c r="I85" s="10">
        <v>446.14</v>
      </c>
      <c r="J85" s="6">
        <f t="shared" si="10"/>
        <v>6.1006328041086357</v>
      </c>
      <c r="K85" s="11">
        <v>122.6820984</v>
      </c>
      <c r="L85" s="11">
        <f t="shared" si="11"/>
        <v>4.8177145510599972</v>
      </c>
      <c r="M85" s="5">
        <v>0</v>
      </c>
      <c r="N85" s="5">
        <v>1</v>
      </c>
      <c r="O85" s="5">
        <v>0</v>
      </c>
      <c r="P85" s="5">
        <v>0</v>
      </c>
      <c r="Q85" s="5">
        <f t="shared" si="12"/>
        <v>0</v>
      </c>
      <c r="R85" s="5">
        <v>3571.871146</v>
      </c>
      <c r="S85" s="5">
        <f t="shared" si="13"/>
        <v>8.1808448679974664</v>
      </c>
      <c r="T85" s="2">
        <v>0</v>
      </c>
      <c r="U85" s="2">
        <v>0</v>
      </c>
      <c r="V85" s="5">
        <v>84.9</v>
      </c>
      <c r="W85" s="6">
        <f t="shared" si="7"/>
        <v>376.16304829419585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1</v>
      </c>
      <c r="AQ85" s="5">
        <v>1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</row>
    <row r="86" spans="1:50" ht="15.75" customHeight="1">
      <c r="A86" s="4">
        <v>43831</v>
      </c>
      <c r="B86" s="2" t="s">
        <v>6</v>
      </c>
      <c r="C86" s="19">
        <v>1</v>
      </c>
      <c r="D86" s="5" t="s">
        <v>17</v>
      </c>
      <c r="E86" s="5">
        <v>1557.37</v>
      </c>
      <c r="F86" s="6">
        <f t="shared" si="8"/>
        <v>7.3507537800833331</v>
      </c>
      <c r="G86" s="10">
        <v>343</v>
      </c>
      <c r="H86" s="5">
        <f t="shared" si="9"/>
        <v>5.8406416573733981</v>
      </c>
      <c r="I86" s="10">
        <v>445.58</v>
      </c>
      <c r="J86" s="6">
        <f t="shared" si="10"/>
        <v>6.0993768043023771</v>
      </c>
      <c r="K86" s="11">
        <v>155.34465080000001</v>
      </c>
      <c r="L86" s="11">
        <f t="shared" si="11"/>
        <v>5.0520628703348827</v>
      </c>
      <c r="M86" s="5">
        <v>0</v>
      </c>
      <c r="N86" s="5">
        <v>1</v>
      </c>
      <c r="O86" s="5">
        <v>0</v>
      </c>
      <c r="P86" s="5">
        <v>0</v>
      </c>
      <c r="Q86" s="5">
        <f t="shared" si="12"/>
        <v>0</v>
      </c>
      <c r="R86" s="5">
        <v>3571.871146</v>
      </c>
      <c r="S86" s="5">
        <f t="shared" si="13"/>
        <v>8.1808448679974664</v>
      </c>
      <c r="T86" s="2">
        <v>0</v>
      </c>
      <c r="U86" s="2">
        <v>0</v>
      </c>
      <c r="V86" s="5">
        <v>84.9</v>
      </c>
      <c r="W86" s="6">
        <f t="shared" si="7"/>
        <v>376.16304829419585</v>
      </c>
      <c r="X86" s="5">
        <v>0</v>
      </c>
      <c r="Y86" s="5">
        <v>4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</v>
      </c>
      <c r="AF86" s="5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5">
        <v>1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</row>
    <row r="87" spans="1:50" ht="15.75" customHeight="1">
      <c r="A87" s="4">
        <v>43862</v>
      </c>
      <c r="B87" s="2" t="s">
        <v>6</v>
      </c>
      <c r="C87" s="19">
        <v>1</v>
      </c>
      <c r="D87" s="5" t="s">
        <v>17</v>
      </c>
      <c r="E87" s="5">
        <v>1291.77</v>
      </c>
      <c r="F87" s="6">
        <f t="shared" si="8"/>
        <v>7.1637686499195086</v>
      </c>
      <c r="G87" s="10">
        <v>284</v>
      </c>
      <c r="H87" s="5">
        <f t="shared" si="9"/>
        <v>5.6524891802686508</v>
      </c>
      <c r="I87" s="10">
        <v>422.61</v>
      </c>
      <c r="J87" s="6">
        <f t="shared" si="10"/>
        <v>6.0464497679403255</v>
      </c>
      <c r="K87" s="11">
        <v>155.34465080000001</v>
      </c>
      <c r="L87" s="11">
        <f t="shared" si="11"/>
        <v>5.0520628703348827</v>
      </c>
      <c r="M87" s="5">
        <v>0</v>
      </c>
      <c r="N87" s="5">
        <v>1</v>
      </c>
      <c r="O87" s="5">
        <v>0</v>
      </c>
      <c r="P87" s="5">
        <v>0</v>
      </c>
      <c r="Q87" s="5">
        <f t="shared" si="12"/>
        <v>0</v>
      </c>
      <c r="R87" s="5">
        <v>3571.871146</v>
      </c>
      <c r="S87" s="5">
        <f t="shared" si="13"/>
        <v>8.1808448679974664</v>
      </c>
      <c r="T87" s="2">
        <v>0</v>
      </c>
      <c r="U87" s="2">
        <v>0</v>
      </c>
      <c r="V87" s="5">
        <v>84.95</v>
      </c>
      <c r="W87" s="6">
        <f t="shared" si="7"/>
        <v>376.38458130261409</v>
      </c>
      <c r="X87" s="5">
        <v>0</v>
      </c>
      <c r="Y87" s="5">
        <v>17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5">
        <v>1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</row>
    <row r="88" spans="1:50" ht="15.75" customHeight="1">
      <c r="A88" s="4">
        <v>43891</v>
      </c>
      <c r="B88" s="2" t="s">
        <v>6</v>
      </c>
      <c r="C88" s="19">
        <v>1</v>
      </c>
      <c r="D88" s="5" t="s">
        <v>17</v>
      </c>
      <c r="E88" s="5">
        <v>1442.21</v>
      </c>
      <c r="F88" s="6">
        <f t="shared" si="8"/>
        <v>7.2739319383096808</v>
      </c>
      <c r="G88" s="10">
        <v>226</v>
      </c>
      <c r="H88" s="5">
        <f t="shared" si="9"/>
        <v>5.4249500174814029</v>
      </c>
      <c r="I88" s="10">
        <v>396.85</v>
      </c>
      <c r="J88" s="6">
        <f t="shared" si="10"/>
        <v>5.9835583755368846</v>
      </c>
      <c r="K88" s="11">
        <v>155.34465080000001</v>
      </c>
      <c r="L88" s="11">
        <f t="shared" si="11"/>
        <v>5.0520628703348827</v>
      </c>
      <c r="M88" s="5">
        <v>0</v>
      </c>
      <c r="N88" s="5">
        <v>1</v>
      </c>
      <c r="O88" s="5">
        <v>0</v>
      </c>
      <c r="P88" s="5">
        <v>0</v>
      </c>
      <c r="Q88" s="5">
        <f t="shared" si="12"/>
        <v>0</v>
      </c>
      <c r="R88" s="5">
        <v>3571.871146</v>
      </c>
      <c r="S88" s="5">
        <f t="shared" si="13"/>
        <v>8.1808448679974664</v>
      </c>
      <c r="T88" s="2">
        <v>0</v>
      </c>
      <c r="U88" s="2">
        <v>0</v>
      </c>
      <c r="V88" s="5">
        <v>84.95</v>
      </c>
      <c r="W88" s="6">
        <f t="shared" si="7"/>
        <v>376.38458130261409</v>
      </c>
      <c r="X88" s="5">
        <v>51</v>
      </c>
      <c r="Y88" s="5">
        <v>643</v>
      </c>
      <c r="Z88" s="5">
        <v>5</v>
      </c>
      <c r="AA88" s="5">
        <v>6</v>
      </c>
      <c r="AB88" s="5">
        <v>0</v>
      </c>
      <c r="AC88" s="5">
        <v>0</v>
      </c>
      <c r="AD88" s="5">
        <v>1</v>
      </c>
      <c r="AE88" s="5">
        <v>0</v>
      </c>
      <c r="AF88" s="5">
        <v>0</v>
      </c>
      <c r="AG88" s="6">
        <v>1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5">
        <v>1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</row>
    <row r="89" spans="1:50" ht="15.75" customHeight="1">
      <c r="A89" s="4">
        <v>43922</v>
      </c>
      <c r="B89" s="2" t="s">
        <v>6</v>
      </c>
      <c r="C89" s="19">
        <v>1</v>
      </c>
      <c r="D89" s="5" t="s">
        <v>17</v>
      </c>
      <c r="E89" s="5">
        <v>1543.29</v>
      </c>
      <c r="F89" s="6">
        <f t="shared" si="8"/>
        <v>7.3416717802642024</v>
      </c>
      <c r="G89" s="10">
        <v>0</v>
      </c>
      <c r="H89" s="5">
        <f t="shared" si="9"/>
        <v>0</v>
      </c>
      <c r="I89" s="10">
        <v>282.60000000000002</v>
      </c>
      <c r="J89" s="6">
        <f t="shared" si="10"/>
        <v>5.6440324702504272</v>
      </c>
      <c r="K89" s="11">
        <v>138.77622070000001</v>
      </c>
      <c r="L89" s="11">
        <f t="shared" si="11"/>
        <v>4.9400427201959829</v>
      </c>
      <c r="M89" s="5">
        <v>0</v>
      </c>
      <c r="N89" s="5">
        <v>1</v>
      </c>
      <c r="O89" s="5">
        <v>0</v>
      </c>
      <c r="P89" s="5">
        <v>0</v>
      </c>
      <c r="Q89" s="5">
        <f t="shared" si="12"/>
        <v>0</v>
      </c>
      <c r="R89" s="5">
        <v>3571.871146</v>
      </c>
      <c r="S89" s="5">
        <f t="shared" si="13"/>
        <v>8.1808448679974664</v>
      </c>
      <c r="T89" s="2">
        <v>0</v>
      </c>
      <c r="U89" s="2">
        <v>0</v>
      </c>
      <c r="V89" s="5">
        <v>84.95</v>
      </c>
      <c r="W89" s="6">
        <f t="shared" si="7"/>
        <v>376.38458130261409</v>
      </c>
      <c r="X89" s="5">
        <v>7616</v>
      </c>
      <c r="Y89" s="5">
        <v>11817</v>
      </c>
      <c r="Z89" s="5">
        <v>163</v>
      </c>
      <c r="AA89" s="5">
        <v>99</v>
      </c>
      <c r="AB89" s="5">
        <v>0</v>
      </c>
      <c r="AC89" s="5">
        <v>0</v>
      </c>
      <c r="AD89" s="5">
        <v>1</v>
      </c>
      <c r="AE89" s="5">
        <v>0</v>
      </c>
      <c r="AF89" s="5">
        <v>0</v>
      </c>
      <c r="AG89" s="6">
        <v>0</v>
      </c>
      <c r="AH89" s="6">
        <v>1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5">
        <v>1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</row>
    <row r="90" spans="1:50" ht="15.75" customHeight="1">
      <c r="A90" s="9">
        <v>43952</v>
      </c>
      <c r="B90" s="2" t="s">
        <v>6</v>
      </c>
      <c r="C90" s="19">
        <v>1</v>
      </c>
      <c r="D90" s="5" t="s">
        <v>17</v>
      </c>
      <c r="E90" s="5">
        <v>1685.91</v>
      </c>
      <c r="F90" s="6">
        <f t="shared" si="8"/>
        <v>7.4300607563540781</v>
      </c>
      <c r="G90" s="10">
        <v>0</v>
      </c>
      <c r="H90" s="5">
        <f t="shared" si="9"/>
        <v>0</v>
      </c>
      <c r="I90" s="10">
        <v>315.67</v>
      </c>
      <c r="J90" s="6">
        <f t="shared" si="10"/>
        <v>5.7546973641243069</v>
      </c>
      <c r="K90" s="11">
        <v>138.77622070000001</v>
      </c>
      <c r="L90" s="11">
        <f t="shared" si="11"/>
        <v>4.9400427201959829</v>
      </c>
      <c r="M90" s="5">
        <v>0</v>
      </c>
      <c r="N90" s="5">
        <v>1</v>
      </c>
      <c r="O90" s="5">
        <v>0</v>
      </c>
      <c r="P90" s="5">
        <v>0</v>
      </c>
      <c r="Q90" s="5">
        <f t="shared" si="12"/>
        <v>0</v>
      </c>
      <c r="R90" s="5">
        <v>3571.871146</v>
      </c>
      <c r="S90" s="5">
        <f t="shared" si="13"/>
        <v>8.1808448679974664</v>
      </c>
      <c r="T90" s="2">
        <v>0</v>
      </c>
      <c r="U90" s="2">
        <v>0</v>
      </c>
      <c r="V90" s="5">
        <v>84.95</v>
      </c>
      <c r="W90" s="6">
        <f t="shared" si="7"/>
        <v>376.38458130261409</v>
      </c>
      <c r="X90" s="5">
        <v>39486</v>
      </c>
      <c r="Y90" s="5">
        <v>22076</v>
      </c>
      <c r="Z90" s="5">
        <v>482</v>
      </c>
      <c r="AA90" s="5">
        <v>159</v>
      </c>
      <c r="AB90" s="5">
        <v>0</v>
      </c>
      <c r="AC90" s="5">
        <v>0</v>
      </c>
      <c r="AD90" s="5">
        <v>1</v>
      </c>
      <c r="AE90" s="5">
        <v>0</v>
      </c>
      <c r="AF90" s="5">
        <v>0</v>
      </c>
      <c r="AG90" s="6">
        <v>0</v>
      </c>
      <c r="AH90" s="6">
        <v>0</v>
      </c>
      <c r="AI90" s="6">
        <v>1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5">
        <v>1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</row>
    <row r="91" spans="1:50" ht="15.75" customHeight="1">
      <c r="A91" s="4">
        <v>43983</v>
      </c>
      <c r="B91" s="2" t="s">
        <v>6</v>
      </c>
      <c r="C91" s="19">
        <v>1</v>
      </c>
      <c r="D91" s="5" t="s">
        <v>17</v>
      </c>
      <c r="E91" s="5">
        <v>1810.97</v>
      </c>
      <c r="F91" s="6">
        <f t="shared" si="8"/>
        <v>7.5016178923127432</v>
      </c>
      <c r="G91" s="10">
        <v>0</v>
      </c>
      <c r="H91" s="5">
        <f t="shared" si="9"/>
        <v>0</v>
      </c>
      <c r="I91" s="10">
        <v>402.45</v>
      </c>
      <c r="J91" s="6">
        <f t="shared" si="10"/>
        <v>5.9975708655397426</v>
      </c>
      <c r="K91" s="11">
        <v>138.77622070000001</v>
      </c>
      <c r="L91" s="11">
        <f t="shared" si="11"/>
        <v>4.9400427201959829</v>
      </c>
      <c r="M91" s="5">
        <v>0</v>
      </c>
      <c r="N91" s="5">
        <v>1</v>
      </c>
      <c r="O91" s="5">
        <v>0</v>
      </c>
      <c r="P91" s="5">
        <v>0</v>
      </c>
      <c r="Q91" s="5">
        <f t="shared" si="12"/>
        <v>0</v>
      </c>
      <c r="R91" s="5">
        <v>3571.871146</v>
      </c>
      <c r="S91" s="5">
        <f t="shared" si="13"/>
        <v>8.1808448679974664</v>
      </c>
      <c r="T91" s="2">
        <v>0</v>
      </c>
      <c r="U91" s="2">
        <v>0</v>
      </c>
      <c r="V91" s="5">
        <v>84.9</v>
      </c>
      <c r="W91" s="6">
        <f t="shared" si="7"/>
        <v>376.16304829419585</v>
      </c>
      <c r="X91" s="5">
        <v>98330</v>
      </c>
      <c r="Y91" s="5">
        <v>14110</v>
      </c>
      <c r="Z91" s="5">
        <v>1197</v>
      </c>
      <c r="AA91" s="5">
        <v>51</v>
      </c>
      <c r="AB91" s="5">
        <v>0</v>
      </c>
      <c r="AC91" s="5">
        <v>0</v>
      </c>
      <c r="AD91" s="5">
        <v>1</v>
      </c>
      <c r="AE91" s="5">
        <v>0</v>
      </c>
      <c r="AF91" s="5">
        <v>0</v>
      </c>
      <c r="AG91" s="6">
        <v>0</v>
      </c>
      <c r="AH91" s="6">
        <v>0</v>
      </c>
      <c r="AI91" s="6">
        <v>0</v>
      </c>
      <c r="AJ91" s="6">
        <v>1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5">
        <v>1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</row>
    <row r="92" spans="1:50" ht="15.75" customHeight="1">
      <c r="A92" s="4">
        <v>44013</v>
      </c>
      <c r="B92" s="2" t="s">
        <v>6</v>
      </c>
      <c r="C92" s="19">
        <v>1</v>
      </c>
      <c r="D92" s="5" t="s">
        <v>17</v>
      </c>
      <c r="E92" s="5">
        <v>2411.04</v>
      </c>
      <c r="F92" s="6">
        <f t="shared" si="8"/>
        <v>7.7878134686698441</v>
      </c>
      <c r="G92" s="10">
        <v>0</v>
      </c>
      <c r="H92" s="5">
        <f t="shared" si="9"/>
        <v>0</v>
      </c>
      <c r="I92" s="10">
        <v>470.58</v>
      </c>
      <c r="J92" s="6">
        <f t="shared" si="10"/>
        <v>6.1539659764526302</v>
      </c>
      <c r="K92" s="11">
        <v>142.08835010000001</v>
      </c>
      <c r="L92" s="11">
        <f t="shared" si="11"/>
        <v>4.9634622723468906</v>
      </c>
      <c r="M92" s="5">
        <v>0</v>
      </c>
      <c r="N92" s="5">
        <v>1</v>
      </c>
      <c r="O92" s="5">
        <v>0</v>
      </c>
      <c r="P92" s="5">
        <v>0</v>
      </c>
      <c r="Q92" s="5">
        <f t="shared" si="12"/>
        <v>0</v>
      </c>
      <c r="R92" s="5">
        <v>3571.871146</v>
      </c>
      <c r="S92" s="5">
        <f t="shared" si="13"/>
        <v>8.1808448679974664</v>
      </c>
      <c r="T92" s="2">
        <v>0</v>
      </c>
      <c r="U92" s="2">
        <v>0</v>
      </c>
      <c r="V92" s="5">
        <v>84.8</v>
      </c>
      <c r="W92" s="6">
        <f t="shared" si="7"/>
        <v>375.71998227735935</v>
      </c>
      <c r="X92" s="5">
        <v>92178</v>
      </c>
      <c r="Y92" s="5">
        <v>11839</v>
      </c>
      <c r="Z92" s="5">
        <v>1264</v>
      </c>
      <c r="AA92" s="5">
        <v>36</v>
      </c>
      <c r="AB92" s="5">
        <v>0</v>
      </c>
      <c r="AC92" s="5">
        <v>0</v>
      </c>
      <c r="AD92" s="5">
        <v>1</v>
      </c>
      <c r="AE92" s="5">
        <v>0</v>
      </c>
      <c r="AF92" s="5">
        <v>0</v>
      </c>
      <c r="AG92" s="6">
        <v>0</v>
      </c>
      <c r="AH92" s="6">
        <v>0</v>
      </c>
      <c r="AI92" s="6">
        <v>0</v>
      </c>
      <c r="AJ92" s="6">
        <v>0</v>
      </c>
      <c r="AK92" s="6">
        <v>1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5">
        <v>1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</row>
    <row r="93" spans="1:50" ht="15.75" customHeight="1">
      <c r="A93" s="4">
        <v>44044</v>
      </c>
      <c r="B93" s="2" t="s">
        <v>6</v>
      </c>
      <c r="C93" s="19">
        <v>1</v>
      </c>
      <c r="D93" s="5" t="s">
        <v>17</v>
      </c>
      <c r="E93" s="5">
        <v>1999.06</v>
      </c>
      <c r="F93" s="6">
        <f t="shared" si="8"/>
        <v>7.6004323490574626</v>
      </c>
      <c r="G93" s="10">
        <v>0</v>
      </c>
      <c r="H93" s="5">
        <f t="shared" si="9"/>
        <v>0</v>
      </c>
      <c r="I93" s="10">
        <v>409.83</v>
      </c>
      <c r="J93" s="6">
        <f t="shared" si="10"/>
        <v>6.0157424395675054</v>
      </c>
      <c r="K93" s="11">
        <v>142.08835010000001</v>
      </c>
      <c r="L93" s="11">
        <f t="shared" si="11"/>
        <v>4.9634622723468906</v>
      </c>
      <c r="M93" s="5">
        <v>0</v>
      </c>
      <c r="N93" s="5">
        <v>1</v>
      </c>
      <c r="O93" s="5">
        <v>0</v>
      </c>
      <c r="P93" s="5">
        <v>0</v>
      </c>
      <c r="Q93" s="5">
        <f t="shared" si="12"/>
        <v>0</v>
      </c>
      <c r="R93" s="5">
        <v>3571.871146</v>
      </c>
      <c r="S93" s="5">
        <f t="shared" si="13"/>
        <v>8.1808448679974664</v>
      </c>
      <c r="T93" s="2">
        <v>0</v>
      </c>
      <c r="U93" s="2">
        <v>0</v>
      </c>
      <c r="V93" s="5">
        <v>84.83</v>
      </c>
      <c r="W93" s="6">
        <f t="shared" si="7"/>
        <v>375.85290208241025</v>
      </c>
      <c r="X93" s="5">
        <v>75335</v>
      </c>
      <c r="Y93" s="5">
        <v>9725</v>
      </c>
      <c r="Z93" s="5">
        <v>1170</v>
      </c>
      <c r="AA93" s="5">
        <v>33</v>
      </c>
      <c r="AB93" s="5">
        <v>0</v>
      </c>
      <c r="AC93" s="5">
        <v>0</v>
      </c>
      <c r="AD93" s="5">
        <v>1</v>
      </c>
      <c r="AE93" s="5">
        <v>0</v>
      </c>
      <c r="AF93" s="5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1</v>
      </c>
      <c r="AM93" s="6">
        <v>0</v>
      </c>
      <c r="AN93" s="6">
        <v>0</v>
      </c>
      <c r="AO93" s="6">
        <v>0</v>
      </c>
      <c r="AP93" s="6">
        <v>0</v>
      </c>
      <c r="AQ93" s="5">
        <v>1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</row>
    <row r="94" spans="1:50" ht="15.75" customHeight="1">
      <c r="A94" s="4">
        <v>44075</v>
      </c>
      <c r="B94" s="2" t="s">
        <v>6</v>
      </c>
      <c r="C94" s="19">
        <v>1</v>
      </c>
      <c r="D94" s="5" t="s">
        <v>17</v>
      </c>
      <c r="E94" s="5">
        <v>1963.52</v>
      </c>
      <c r="F94" s="6">
        <f t="shared" si="8"/>
        <v>7.5824940598587274</v>
      </c>
      <c r="G94" s="10">
        <v>8</v>
      </c>
      <c r="H94" s="5">
        <f t="shared" si="9"/>
        <v>2.1972245773362196</v>
      </c>
      <c r="I94" s="10">
        <v>427.32</v>
      </c>
      <c r="J94" s="6">
        <f t="shared" si="10"/>
        <v>6.0575331470776863</v>
      </c>
      <c r="K94" s="11">
        <v>142.08835010000001</v>
      </c>
      <c r="L94" s="11">
        <f t="shared" si="11"/>
        <v>4.9634622723468906</v>
      </c>
      <c r="M94" s="5">
        <v>0</v>
      </c>
      <c r="N94" s="5">
        <v>1</v>
      </c>
      <c r="O94" s="5">
        <v>0</v>
      </c>
      <c r="P94" s="5">
        <v>0</v>
      </c>
      <c r="Q94" s="5">
        <f t="shared" si="12"/>
        <v>0</v>
      </c>
      <c r="R94" s="5">
        <v>3571.871146</v>
      </c>
      <c r="S94" s="5">
        <f t="shared" si="13"/>
        <v>8.1808448679974664</v>
      </c>
      <c r="T94" s="2">
        <v>0</v>
      </c>
      <c r="U94" s="2">
        <v>0</v>
      </c>
      <c r="V94" s="5">
        <v>23.1</v>
      </c>
      <c r="W94" s="6">
        <f t="shared" si="7"/>
        <v>102.3482498892335</v>
      </c>
      <c r="X94" s="5">
        <v>50483</v>
      </c>
      <c r="Y94" s="5">
        <v>23959</v>
      </c>
      <c r="Z94" s="5">
        <v>970</v>
      </c>
      <c r="AA94" s="5">
        <v>35</v>
      </c>
      <c r="AB94" s="5">
        <v>0</v>
      </c>
      <c r="AC94" s="5">
        <v>0</v>
      </c>
      <c r="AD94" s="5">
        <v>1</v>
      </c>
      <c r="AE94" s="5">
        <v>0</v>
      </c>
      <c r="AF94" s="5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1</v>
      </c>
      <c r="AN94" s="6">
        <v>0</v>
      </c>
      <c r="AO94" s="6">
        <v>0</v>
      </c>
      <c r="AP94" s="6">
        <v>0</v>
      </c>
      <c r="AQ94" s="5">
        <v>1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</row>
    <row r="95" spans="1:50" ht="15.75" customHeight="1">
      <c r="A95" s="4">
        <v>44105</v>
      </c>
      <c r="B95" s="2" t="s">
        <v>6</v>
      </c>
      <c r="C95" s="19">
        <v>1</v>
      </c>
      <c r="D95" s="5" t="s">
        <v>17</v>
      </c>
      <c r="E95" s="5">
        <v>1826.56</v>
      </c>
      <c r="F95" s="6">
        <f t="shared" si="8"/>
        <v>7.5101896954083625</v>
      </c>
      <c r="G95" s="10">
        <v>20</v>
      </c>
      <c r="H95" s="5">
        <f t="shared" si="9"/>
        <v>3.044522437723423</v>
      </c>
      <c r="I95" s="10">
        <v>429.25</v>
      </c>
      <c r="J95" s="6">
        <f t="shared" si="10"/>
        <v>6.062039499777585</v>
      </c>
      <c r="K95" s="11">
        <v>135.14659599999999</v>
      </c>
      <c r="L95" s="11">
        <f t="shared" si="11"/>
        <v>4.9137322169710069</v>
      </c>
      <c r="M95" s="5">
        <v>0</v>
      </c>
      <c r="N95" s="5">
        <v>1</v>
      </c>
      <c r="O95" s="5">
        <v>0</v>
      </c>
      <c r="P95" s="5">
        <v>0</v>
      </c>
      <c r="Q95" s="5">
        <f t="shared" si="12"/>
        <v>0</v>
      </c>
      <c r="R95" s="5">
        <v>3571.871146</v>
      </c>
      <c r="S95" s="5">
        <f t="shared" si="13"/>
        <v>8.1808448679974664</v>
      </c>
      <c r="T95" s="2">
        <v>0</v>
      </c>
      <c r="U95" s="2">
        <v>0</v>
      </c>
      <c r="V95" s="5">
        <v>23.09</v>
      </c>
      <c r="W95" s="6">
        <f t="shared" si="7"/>
        <v>102.30394328754984</v>
      </c>
      <c r="X95" s="5">
        <v>44205</v>
      </c>
      <c r="Y95" s="5">
        <v>38439</v>
      </c>
      <c r="Z95" s="5">
        <v>672</v>
      </c>
      <c r="AA95" s="5">
        <v>76</v>
      </c>
      <c r="AB95" s="5">
        <v>0</v>
      </c>
      <c r="AC95" s="5">
        <v>0</v>
      </c>
      <c r="AD95" s="5">
        <v>1</v>
      </c>
      <c r="AE95" s="5">
        <v>0</v>
      </c>
      <c r="AF95" s="5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1</v>
      </c>
      <c r="AO95" s="6">
        <v>0</v>
      </c>
      <c r="AP95" s="6">
        <v>0</v>
      </c>
      <c r="AQ95" s="5">
        <v>1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</row>
    <row r="96" spans="1:50" ht="15.75" customHeight="1">
      <c r="A96" s="4">
        <v>44136</v>
      </c>
      <c r="B96" s="2" t="s">
        <v>6</v>
      </c>
      <c r="C96" s="19">
        <v>1</v>
      </c>
      <c r="D96" s="5" t="s">
        <v>17</v>
      </c>
      <c r="E96" s="5">
        <v>1790.65</v>
      </c>
      <c r="F96" s="6">
        <f t="shared" si="8"/>
        <v>7.4903339614112268</v>
      </c>
      <c r="G96" s="10">
        <v>55</v>
      </c>
      <c r="H96" s="5">
        <f t="shared" si="9"/>
        <v>4.0253516907351496</v>
      </c>
      <c r="I96" s="10">
        <v>449.7</v>
      </c>
      <c r="J96" s="6">
        <f t="shared" si="10"/>
        <v>6.1085806937766618</v>
      </c>
      <c r="K96" s="11">
        <v>135.14659599999999</v>
      </c>
      <c r="L96" s="11">
        <f t="shared" si="11"/>
        <v>4.9137322169710069</v>
      </c>
      <c r="M96" s="5">
        <v>0</v>
      </c>
      <c r="N96" s="5">
        <v>1</v>
      </c>
      <c r="O96" s="5">
        <v>0</v>
      </c>
      <c r="P96" s="5">
        <v>0</v>
      </c>
      <c r="Q96" s="5">
        <f t="shared" si="12"/>
        <v>0</v>
      </c>
      <c r="R96" s="5">
        <v>3571.871146</v>
      </c>
      <c r="S96" s="5">
        <f t="shared" si="13"/>
        <v>8.1808448679974664</v>
      </c>
      <c r="T96" s="2">
        <v>0</v>
      </c>
      <c r="U96" s="2">
        <v>0</v>
      </c>
      <c r="V96" s="5">
        <v>23.09</v>
      </c>
      <c r="W96" s="6">
        <f t="shared" si="7"/>
        <v>102.30394328754984</v>
      </c>
      <c r="X96" s="5">
        <v>57248</v>
      </c>
      <c r="Y96" s="5">
        <v>36231</v>
      </c>
      <c r="Z96" s="5">
        <v>721</v>
      </c>
      <c r="AA96" s="5">
        <v>77</v>
      </c>
      <c r="AB96" s="5">
        <v>0</v>
      </c>
      <c r="AC96" s="5">
        <v>0</v>
      </c>
      <c r="AD96" s="5">
        <v>1</v>
      </c>
      <c r="AE96" s="5">
        <v>0</v>
      </c>
      <c r="AF96" s="5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1</v>
      </c>
      <c r="AP96" s="6">
        <v>0</v>
      </c>
      <c r="AQ96" s="5">
        <v>1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</row>
    <row r="97" spans="1:50" ht="15.75" customHeight="1">
      <c r="A97" s="4">
        <v>44166</v>
      </c>
      <c r="B97" s="2" t="s">
        <v>6</v>
      </c>
      <c r="C97" s="19">
        <v>1</v>
      </c>
      <c r="D97" s="5" t="s">
        <v>17</v>
      </c>
      <c r="E97" s="5">
        <v>1654.54</v>
      </c>
      <c r="F97" s="6">
        <f t="shared" si="8"/>
        <v>7.4112783035577854</v>
      </c>
      <c r="G97" s="10">
        <v>147</v>
      </c>
      <c r="H97" s="5">
        <f t="shared" si="9"/>
        <v>4.9972122737641147</v>
      </c>
      <c r="I97" s="10">
        <v>471.52</v>
      </c>
      <c r="J97" s="6">
        <f t="shared" si="10"/>
        <v>6.1559615189893844</v>
      </c>
      <c r="K97" s="11">
        <v>135.14659599999999</v>
      </c>
      <c r="L97" s="11">
        <f t="shared" si="11"/>
        <v>4.9137322169710069</v>
      </c>
      <c r="M97" s="5">
        <v>0</v>
      </c>
      <c r="N97" s="5">
        <v>1</v>
      </c>
      <c r="O97" s="5">
        <v>0</v>
      </c>
      <c r="P97" s="5">
        <v>0</v>
      </c>
      <c r="Q97" s="5">
        <f t="shared" si="12"/>
        <v>0</v>
      </c>
      <c r="R97" s="5">
        <v>3571.871146</v>
      </c>
      <c r="S97" s="5">
        <f t="shared" si="13"/>
        <v>8.1808448679974664</v>
      </c>
      <c r="T97" s="2">
        <v>0</v>
      </c>
      <c r="U97" s="2">
        <v>0</v>
      </c>
      <c r="V97" s="5">
        <v>23.09</v>
      </c>
      <c r="W97" s="6">
        <f t="shared" si="7"/>
        <v>102.30394328754984</v>
      </c>
      <c r="X97" s="5">
        <v>48578</v>
      </c>
      <c r="Y97" s="5">
        <v>38962</v>
      </c>
      <c r="Z97" s="5">
        <v>915</v>
      </c>
      <c r="AA97" s="5">
        <v>97</v>
      </c>
      <c r="AB97" s="5">
        <v>0</v>
      </c>
      <c r="AC97" s="5">
        <v>0</v>
      </c>
      <c r="AD97" s="5">
        <v>1</v>
      </c>
      <c r="AE97" s="5">
        <v>0</v>
      </c>
      <c r="AF97" s="5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1</v>
      </c>
      <c r="AQ97" s="5">
        <v>1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</row>
    <row r="98" spans="1:50" ht="15.75" customHeight="1">
      <c r="A98" s="4">
        <v>44197</v>
      </c>
      <c r="B98" s="2" t="s">
        <v>6</v>
      </c>
      <c r="C98" s="19">
        <v>1</v>
      </c>
      <c r="D98" s="5" t="s">
        <v>17</v>
      </c>
      <c r="E98" s="5">
        <v>1557.37</v>
      </c>
      <c r="F98" s="6">
        <f t="shared" si="8"/>
        <v>7.3507537800833331</v>
      </c>
      <c r="G98" s="10">
        <v>176</v>
      </c>
      <c r="H98" s="5">
        <f t="shared" si="9"/>
        <v>5.1761497325738288</v>
      </c>
      <c r="I98" s="10">
        <v>484.63</v>
      </c>
      <c r="J98" s="6">
        <f t="shared" si="10"/>
        <v>6.1833857131934806</v>
      </c>
      <c r="K98" s="11">
        <v>159.19999999999999</v>
      </c>
      <c r="L98" s="11">
        <f t="shared" si="11"/>
        <v>5.0764230346342591</v>
      </c>
      <c r="M98" s="5">
        <v>0</v>
      </c>
      <c r="N98" s="5">
        <v>1</v>
      </c>
      <c r="O98" s="5">
        <v>0</v>
      </c>
      <c r="P98" s="5">
        <v>0</v>
      </c>
      <c r="Q98" s="5">
        <f t="shared" si="12"/>
        <v>0</v>
      </c>
      <c r="R98" s="5">
        <v>3571.871146</v>
      </c>
      <c r="S98" s="5">
        <f t="shared" si="13"/>
        <v>8.1808448679974664</v>
      </c>
      <c r="T98" s="2">
        <v>0</v>
      </c>
      <c r="U98" s="2">
        <v>0</v>
      </c>
      <c r="V98" s="5">
        <v>23.09</v>
      </c>
      <c r="W98" s="6">
        <f t="shared" si="7"/>
        <v>102.30394328754984</v>
      </c>
      <c r="X98" s="5">
        <v>21629</v>
      </c>
      <c r="Y98" s="5">
        <v>95787</v>
      </c>
      <c r="Z98" s="5">
        <v>568</v>
      </c>
      <c r="AA98" s="5">
        <v>181</v>
      </c>
      <c r="AB98" s="5">
        <v>567</v>
      </c>
      <c r="AC98" s="5">
        <v>2446465</v>
      </c>
      <c r="AD98" s="5">
        <v>1</v>
      </c>
      <c r="AE98" s="5">
        <v>1</v>
      </c>
      <c r="AF98" s="5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5">
        <v>1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</row>
    <row r="99" spans="1:50" ht="15.75" customHeight="1">
      <c r="A99" s="4">
        <v>44228</v>
      </c>
      <c r="B99" s="2" t="s">
        <v>6</v>
      </c>
      <c r="C99" s="19">
        <v>1</v>
      </c>
      <c r="D99" s="5" t="s">
        <v>17</v>
      </c>
      <c r="E99" s="5">
        <v>1291.77</v>
      </c>
      <c r="F99" s="6">
        <f t="shared" si="8"/>
        <v>7.1637686499195086</v>
      </c>
      <c r="G99" s="10">
        <v>335</v>
      </c>
      <c r="H99" s="5">
        <f t="shared" si="9"/>
        <v>5.8171111599632042</v>
      </c>
      <c r="I99" s="10">
        <v>483.78</v>
      </c>
      <c r="J99" s="6">
        <f t="shared" si="10"/>
        <v>6.1816302579249855</v>
      </c>
      <c r="K99" s="17">
        <v>159.19999999999999</v>
      </c>
      <c r="L99" s="11">
        <f t="shared" si="11"/>
        <v>5.0764230346342591</v>
      </c>
      <c r="M99" s="5">
        <v>0</v>
      </c>
      <c r="N99" s="5">
        <v>1</v>
      </c>
      <c r="O99" s="5">
        <v>0</v>
      </c>
      <c r="P99" s="5">
        <v>0</v>
      </c>
      <c r="Q99" s="5">
        <f t="shared" si="12"/>
        <v>0</v>
      </c>
      <c r="R99" s="5">
        <v>3571.871146</v>
      </c>
      <c r="S99" s="5">
        <f t="shared" si="13"/>
        <v>8.1808448679974664</v>
      </c>
      <c r="T99" s="2">
        <v>0</v>
      </c>
      <c r="U99" s="2">
        <v>0</v>
      </c>
      <c r="V99" s="5">
        <v>23.09</v>
      </c>
      <c r="W99" s="6">
        <f t="shared" si="7"/>
        <v>102.30394328754984</v>
      </c>
      <c r="X99" s="5">
        <v>11077</v>
      </c>
      <c r="Y99" s="5">
        <v>87915</v>
      </c>
      <c r="Z99" s="5">
        <v>281</v>
      </c>
      <c r="AA99" s="5">
        <v>371</v>
      </c>
      <c r="AB99" s="5">
        <v>1938619</v>
      </c>
      <c r="AC99" s="5">
        <v>2686299</v>
      </c>
      <c r="AD99" s="5">
        <v>1</v>
      </c>
      <c r="AE99" s="5">
        <v>0</v>
      </c>
      <c r="AF99" s="5">
        <v>1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5">
        <v>1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</row>
    <row r="100" spans="1:50" ht="15.75" customHeight="1">
      <c r="A100" s="4">
        <v>44256</v>
      </c>
      <c r="B100" s="2" t="s">
        <v>6</v>
      </c>
      <c r="C100" s="19">
        <v>1</v>
      </c>
      <c r="D100" s="5" t="s">
        <v>17</v>
      </c>
      <c r="E100" s="5">
        <v>1442.21</v>
      </c>
      <c r="F100" s="6">
        <f t="shared" si="8"/>
        <v>7.2739319383096808</v>
      </c>
      <c r="G100" s="10">
        <v>1841</v>
      </c>
      <c r="H100" s="5">
        <f t="shared" si="9"/>
        <v>7.5186072168152522</v>
      </c>
      <c r="I100" s="10">
        <v>496.73</v>
      </c>
      <c r="J100" s="6">
        <f t="shared" si="10"/>
        <v>6.2080466189203456</v>
      </c>
      <c r="K100" s="11">
        <v>159.19999999999999</v>
      </c>
      <c r="L100" s="11">
        <f t="shared" si="11"/>
        <v>5.0764230346342591</v>
      </c>
      <c r="M100" s="5">
        <v>0</v>
      </c>
      <c r="N100" s="5">
        <v>1</v>
      </c>
      <c r="O100" s="5">
        <v>0</v>
      </c>
      <c r="P100" s="5">
        <v>0</v>
      </c>
      <c r="Q100" s="5">
        <f t="shared" si="12"/>
        <v>0</v>
      </c>
      <c r="R100" s="5">
        <v>3571.871146</v>
      </c>
      <c r="S100" s="5">
        <f t="shared" si="13"/>
        <v>8.1808448679974664</v>
      </c>
      <c r="T100" s="2">
        <v>0</v>
      </c>
      <c r="U100" s="2">
        <v>0</v>
      </c>
      <c r="V100" s="5">
        <v>23.09</v>
      </c>
      <c r="W100" s="6">
        <f t="shared" si="7"/>
        <v>102.30394328754984</v>
      </c>
      <c r="X100" s="5">
        <v>65079</v>
      </c>
      <c r="Y100" s="5">
        <v>69920</v>
      </c>
      <c r="Z100" s="5">
        <v>638</v>
      </c>
      <c r="AA100" s="5">
        <v>276</v>
      </c>
      <c r="AB100" s="5">
        <v>70407</v>
      </c>
      <c r="AC100" s="5">
        <v>2288008</v>
      </c>
      <c r="AD100" s="5">
        <v>1</v>
      </c>
      <c r="AE100" s="5">
        <v>0</v>
      </c>
      <c r="AF100" s="5">
        <v>0</v>
      </c>
      <c r="AG100" s="6">
        <v>1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5">
        <v>1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</row>
    <row r="101" spans="1:50" ht="15.75" customHeight="1">
      <c r="A101" s="4">
        <v>44287</v>
      </c>
      <c r="B101" s="2" t="s">
        <v>6</v>
      </c>
      <c r="C101" s="19">
        <v>1</v>
      </c>
      <c r="D101" s="5" t="s">
        <v>17</v>
      </c>
      <c r="E101" s="5">
        <v>1543.29</v>
      </c>
      <c r="F101" s="6">
        <f t="shared" si="8"/>
        <v>7.3416717802642024</v>
      </c>
      <c r="G101" s="10">
        <v>1701</v>
      </c>
      <c r="H101" s="5">
        <f t="shared" si="9"/>
        <v>7.4395593091333199</v>
      </c>
      <c r="I101" s="10">
        <v>504.07</v>
      </c>
      <c r="J101" s="6">
        <f t="shared" si="10"/>
        <v>6.2227151473160891</v>
      </c>
      <c r="K101" s="11">
        <v>130.69999999999999</v>
      </c>
      <c r="L101" s="11">
        <f t="shared" si="11"/>
        <v>4.8805266087492356</v>
      </c>
      <c r="M101" s="5">
        <v>0</v>
      </c>
      <c r="N101" s="5">
        <v>1</v>
      </c>
      <c r="O101" s="5">
        <v>0</v>
      </c>
      <c r="P101" s="5">
        <v>0</v>
      </c>
      <c r="Q101" s="5">
        <f t="shared" si="12"/>
        <v>0</v>
      </c>
      <c r="R101" s="5">
        <v>3571.871146</v>
      </c>
      <c r="S101" s="5">
        <f t="shared" si="13"/>
        <v>8.1808448679974664</v>
      </c>
      <c r="T101" s="2">
        <v>0</v>
      </c>
      <c r="U101" s="2">
        <v>0</v>
      </c>
      <c r="V101" s="5">
        <v>23.09</v>
      </c>
      <c r="W101" s="6">
        <f t="shared" si="7"/>
        <v>102.30394328754984</v>
      </c>
      <c r="X101" s="5">
        <v>147837</v>
      </c>
      <c r="Y101" s="5">
        <v>58792</v>
      </c>
      <c r="Z101" s="5">
        <v>2404</v>
      </c>
      <c r="AA101" s="5">
        <v>90</v>
      </c>
      <c r="AB101" s="5">
        <v>1247104</v>
      </c>
      <c r="AC101" s="5">
        <v>1992738</v>
      </c>
      <c r="AD101" s="5">
        <v>1</v>
      </c>
      <c r="AE101" s="5">
        <v>0</v>
      </c>
      <c r="AF101" s="5">
        <v>0</v>
      </c>
      <c r="AG101" s="6">
        <v>0</v>
      </c>
      <c r="AH101" s="6">
        <v>1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5">
        <v>1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</row>
    <row r="102" spans="1:50" ht="15.75" customHeight="1">
      <c r="A102" s="9">
        <v>44317</v>
      </c>
      <c r="B102" s="2" t="s">
        <v>6</v>
      </c>
      <c r="C102" s="19">
        <v>1</v>
      </c>
      <c r="D102" s="5" t="s">
        <v>17</v>
      </c>
      <c r="E102" s="5">
        <v>1685.91</v>
      </c>
      <c r="F102" s="6">
        <f t="shared" si="8"/>
        <v>7.4300607563540781</v>
      </c>
      <c r="G102" s="10">
        <v>580</v>
      </c>
      <c r="H102" s="5">
        <f t="shared" si="9"/>
        <v>6.3647507568519108</v>
      </c>
      <c r="I102" s="10">
        <v>477.97</v>
      </c>
      <c r="J102" s="6">
        <f t="shared" si="10"/>
        <v>6.1695479690155945</v>
      </c>
      <c r="K102" s="11">
        <v>130.69999999999999</v>
      </c>
      <c r="L102" s="11">
        <f t="shared" si="11"/>
        <v>4.8805266087492356</v>
      </c>
      <c r="M102" s="5">
        <v>0</v>
      </c>
      <c r="N102" s="5">
        <v>1</v>
      </c>
      <c r="O102" s="5">
        <v>0</v>
      </c>
      <c r="P102" s="5">
        <v>0</v>
      </c>
      <c r="Q102" s="5">
        <f t="shared" si="12"/>
        <v>0</v>
      </c>
      <c r="R102" s="5">
        <v>3571.871146</v>
      </c>
      <c r="S102" s="5">
        <f t="shared" si="13"/>
        <v>8.1808448679974664</v>
      </c>
      <c r="T102" s="2">
        <v>0</v>
      </c>
      <c r="U102" s="2">
        <v>0</v>
      </c>
      <c r="V102" s="5">
        <v>23.09</v>
      </c>
      <c r="W102" s="6">
        <f t="shared" si="7"/>
        <v>102.30394328754984</v>
      </c>
      <c r="X102" s="5">
        <v>41408</v>
      </c>
      <c r="Y102" s="5">
        <v>50600</v>
      </c>
      <c r="Z102" s="5">
        <v>1169</v>
      </c>
      <c r="AA102" s="5">
        <v>93</v>
      </c>
      <c r="AB102" s="5">
        <v>823451</v>
      </c>
      <c r="AC102" s="5">
        <v>1765349</v>
      </c>
      <c r="AD102" s="5">
        <v>1</v>
      </c>
      <c r="AE102" s="5">
        <v>0</v>
      </c>
      <c r="AF102" s="5">
        <v>0</v>
      </c>
      <c r="AG102" s="6">
        <v>0</v>
      </c>
      <c r="AH102" s="6">
        <v>0</v>
      </c>
      <c r="AI102" s="6">
        <v>1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5">
        <v>1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</row>
    <row r="103" spans="1:50" ht="15.75" customHeight="1">
      <c r="A103" s="4">
        <v>44348</v>
      </c>
      <c r="B103" s="2" t="s">
        <v>6</v>
      </c>
      <c r="C103" s="19">
        <v>1</v>
      </c>
      <c r="D103" s="5" t="s">
        <v>17</v>
      </c>
      <c r="E103" s="5">
        <v>1526.92</v>
      </c>
      <c r="F103" s="6">
        <f t="shared" si="8"/>
        <v>7.3310079135384196</v>
      </c>
      <c r="G103" s="10">
        <v>55</v>
      </c>
      <c r="H103" s="5">
        <f t="shared" si="9"/>
        <v>4.0253516907351496</v>
      </c>
      <c r="I103" s="10">
        <v>508.07</v>
      </c>
      <c r="J103" s="6">
        <f t="shared" si="10"/>
        <v>6.2306192333611756</v>
      </c>
      <c r="K103" s="11">
        <v>130.69999999999999</v>
      </c>
      <c r="L103" s="11">
        <f t="shared" si="11"/>
        <v>4.8805266087492356</v>
      </c>
      <c r="M103" s="5">
        <v>0</v>
      </c>
      <c r="N103" s="5">
        <v>1</v>
      </c>
      <c r="O103" s="5">
        <v>0</v>
      </c>
      <c r="P103" s="5">
        <v>0</v>
      </c>
      <c r="Q103" s="5">
        <f t="shared" si="12"/>
        <v>0</v>
      </c>
      <c r="R103" s="5">
        <v>3571.871146</v>
      </c>
      <c r="S103" s="5">
        <f t="shared" si="13"/>
        <v>8.1808448679974664</v>
      </c>
      <c r="T103" s="2">
        <v>0</v>
      </c>
      <c r="U103" s="2">
        <v>0</v>
      </c>
      <c r="V103" s="5">
        <v>23.09</v>
      </c>
      <c r="W103" s="6">
        <f t="shared" si="7"/>
        <v>102.30394328754984</v>
      </c>
      <c r="X103" s="5">
        <v>112718</v>
      </c>
      <c r="Y103" s="5">
        <v>62071</v>
      </c>
      <c r="Z103" s="5">
        <v>1884</v>
      </c>
      <c r="AA103" s="5">
        <v>131</v>
      </c>
      <c r="AB103" s="5">
        <v>42601</v>
      </c>
      <c r="AC103" s="5">
        <v>2160296</v>
      </c>
      <c r="AD103" s="5">
        <v>1</v>
      </c>
      <c r="AE103" s="5">
        <v>0</v>
      </c>
      <c r="AF103" s="5">
        <v>0</v>
      </c>
      <c r="AG103" s="6">
        <v>0</v>
      </c>
      <c r="AH103" s="6">
        <v>0</v>
      </c>
      <c r="AI103" s="6">
        <v>0</v>
      </c>
      <c r="AJ103" s="6">
        <v>1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5">
        <v>1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</row>
    <row r="104" spans="1:50" ht="15.75" customHeight="1">
      <c r="A104" s="4">
        <v>44378</v>
      </c>
      <c r="B104" s="2" t="s">
        <v>6</v>
      </c>
      <c r="C104" s="19">
        <v>1</v>
      </c>
      <c r="D104" s="5" t="s">
        <v>17</v>
      </c>
      <c r="E104" s="5">
        <v>1349.91</v>
      </c>
      <c r="F104" s="6">
        <f t="shared" si="8"/>
        <v>7.2077932025434874</v>
      </c>
      <c r="G104" s="10">
        <v>1</v>
      </c>
      <c r="H104" s="5">
        <f t="shared" si="9"/>
        <v>0.69314718055994529</v>
      </c>
      <c r="I104" s="10">
        <v>471.44</v>
      </c>
      <c r="J104" s="6">
        <f t="shared" si="10"/>
        <v>6.1557918405296581</v>
      </c>
      <c r="K104" s="11">
        <v>153.19999999999999</v>
      </c>
      <c r="L104" s="11">
        <f t="shared" si="11"/>
        <v>5.0382504611292287</v>
      </c>
      <c r="M104" s="5">
        <v>0</v>
      </c>
      <c r="N104" s="5">
        <v>1</v>
      </c>
      <c r="O104" s="5">
        <v>0</v>
      </c>
      <c r="P104" s="5">
        <v>0</v>
      </c>
      <c r="Q104" s="5">
        <f t="shared" si="12"/>
        <v>0</v>
      </c>
      <c r="R104" s="5">
        <v>3571.871146</v>
      </c>
      <c r="S104" s="5">
        <f t="shared" si="13"/>
        <v>8.1808448679974664</v>
      </c>
      <c r="T104" s="2">
        <v>0</v>
      </c>
      <c r="U104" s="2">
        <v>0</v>
      </c>
      <c r="V104" s="5">
        <v>23.09</v>
      </c>
      <c r="W104" s="6">
        <f t="shared" si="7"/>
        <v>102.30394328754984</v>
      </c>
      <c r="X104" s="5">
        <v>336226</v>
      </c>
      <c r="Y104" s="5">
        <v>47951</v>
      </c>
      <c r="Z104" s="5">
        <v>6182</v>
      </c>
      <c r="AA104" s="5">
        <v>138</v>
      </c>
      <c r="AB104" s="5">
        <v>2734283</v>
      </c>
      <c r="AC104" s="5">
        <v>1102753</v>
      </c>
      <c r="AD104" s="5">
        <v>1</v>
      </c>
      <c r="AE104" s="5">
        <v>0</v>
      </c>
      <c r="AF104" s="5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1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5">
        <v>1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</row>
    <row r="105" spans="1:50" ht="15.75" customHeight="1">
      <c r="A105" s="4">
        <v>44409</v>
      </c>
      <c r="B105" s="2" t="s">
        <v>6</v>
      </c>
      <c r="C105" s="19">
        <v>1</v>
      </c>
      <c r="D105" s="5" t="s">
        <v>17</v>
      </c>
      <c r="E105" s="5">
        <v>1319.82</v>
      </c>
      <c r="F105" s="6">
        <f t="shared" si="8"/>
        <v>7.1852506426456868</v>
      </c>
      <c r="G105" s="10">
        <v>1</v>
      </c>
      <c r="H105" s="5">
        <f t="shared" si="9"/>
        <v>0.69314718055994529</v>
      </c>
      <c r="I105" s="10">
        <v>508.07</v>
      </c>
      <c r="J105" s="6">
        <f t="shared" si="10"/>
        <v>6.2306192333611756</v>
      </c>
      <c r="K105" s="11">
        <v>153.19999999999999</v>
      </c>
      <c r="L105" s="11">
        <f t="shared" si="11"/>
        <v>5.0382504611292287</v>
      </c>
      <c r="M105" s="5">
        <v>0</v>
      </c>
      <c r="N105" s="5">
        <v>1</v>
      </c>
      <c r="O105" s="5">
        <v>0</v>
      </c>
      <c r="P105" s="5">
        <v>0</v>
      </c>
      <c r="Q105" s="5">
        <f t="shared" si="12"/>
        <v>0</v>
      </c>
      <c r="R105" s="5">
        <v>3571.871146</v>
      </c>
      <c r="S105" s="5">
        <f t="shared" si="13"/>
        <v>8.1808448679974664</v>
      </c>
      <c r="T105" s="2">
        <v>0</v>
      </c>
      <c r="U105" s="2">
        <v>0</v>
      </c>
      <c r="V105" s="5">
        <v>23.2</v>
      </c>
      <c r="W105" s="6">
        <f t="shared" si="7"/>
        <v>102.79131590607</v>
      </c>
      <c r="X105" s="5">
        <v>251134</v>
      </c>
      <c r="Y105" s="5">
        <v>37512</v>
      </c>
      <c r="Z105" s="5">
        <v>5510</v>
      </c>
      <c r="AA105" s="5">
        <v>92</v>
      </c>
      <c r="AB105" s="5">
        <v>11087192</v>
      </c>
      <c r="AC105" s="5">
        <v>1141811</v>
      </c>
      <c r="AD105" s="5">
        <v>1</v>
      </c>
      <c r="AE105" s="5">
        <v>0</v>
      </c>
      <c r="AF105" s="5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1</v>
      </c>
      <c r="AM105" s="6">
        <v>0</v>
      </c>
      <c r="AN105" s="6">
        <v>0</v>
      </c>
      <c r="AO105" s="6">
        <v>0</v>
      </c>
      <c r="AP105" s="6">
        <v>0</v>
      </c>
      <c r="AQ105" s="5">
        <v>1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</row>
    <row r="106" spans="1:50" ht="15.75" customHeight="1">
      <c r="A106" s="4">
        <v>44440</v>
      </c>
      <c r="B106" s="2" t="s">
        <v>6</v>
      </c>
      <c r="C106" s="19">
        <v>1</v>
      </c>
      <c r="D106" s="5" t="s">
        <v>17</v>
      </c>
      <c r="E106" s="5">
        <v>1123.3699999999999</v>
      </c>
      <c r="F106" s="6">
        <f t="shared" si="8"/>
        <v>7.0240883750951486</v>
      </c>
      <c r="G106" s="10">
        <v>27</v>
      </c>
      <c r="H106" s="5">
        <f t="shared" si="9"/>
        <v>3.3322045101752038</v>
      </c>
      <c r="I106" s="10">
        <v>471.44</v>
      </c>
      <c r="J106" s="6">
        <f t="shared" si="10"/>
        <v>6.1557918405296581</v>
      </c>
      <c r="K106" s="11">
        <v>153.19999999999999</v>
      </c>
      <c r="L106" s="11">
        <f t="shared" si="11"/>
        <v>5.0382504611292287</v>
      </c>
      <c r="M106" s="5">
        <v>0</v>
      </c>
      <c r="N106" s="5">
        <v>1</v>
      </c>
      <c r="O106" s="5">
        <v>0</v>
      </c>
      <c r="P106" s="5">
        <v>0</v>
      </c>
      <c r="Q106" s="5">
        <f t="shared" si="12"/>
        <v>0</v>
      </c>
      <c r="R106" s="5">
        <v>3571.871146</v>
      </c>
      <c r="S106" s="5">
        <f t="shared" si="13"/>
        <v>8.1808448679974664</v>
      </c>
      <c r="T106" s="2">
        <v>0</v>
      </c>
      <c r="U106" s="2">
        <v>0</v>
      </c>
      <c r="V106" s="5">
        <v>23.28</v>
      </c>
      <c r="W106" s="6">
        <f t="shared" si="7"/>
        <v>103.14576871953921</v>
      </c>
      <c r="X106" s="5">
        <v>55293</v>
      </c>
      <c r="Y106" s="5">
        <v>17622</v>
      </c>
      <c r="Z106" s="5">
        <v>1315</v>
      </c>
      <c r="AA106" s="5">
        <v>56</v>
      </c>
      <c r="AB106" s="5">
        <v>18962130</v>
      </c>
      <c r="AC106" s="5">
        <v>1599258</v>
      </c>
      <c r="AD106" s="5">
        <v>1</v>
      </c>
      <c r="AE106" s="5">
        <v>0</v>
      </c>
      <c r="AF106" s="5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1</v>
      </c>
      <c r="AN106" s="6">
        <v>0</v>
      </c>
      <c r="AO106" s="6">
        <v>0</v>
      </c>
      <c r="AP106" s="6">
        <v>0</v>
      </c>
      <c r="AQ106" s="5">
        <v>1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</row>
    <row r="107" spans="1:50" ht="15.75" customHeight="1">
      <c r="A107" s="4">
        <v>44470</v>
      </c>
      <c r="B107" s="2" t="s">
        <v>6</v>
      </c>
      <c r="C107" s="19">
        <v>1</v>
      </c>
      <c r="D107" s="5" t="s">
        <v>17</v>
      </c>
      <c r="E107" s="5">
        <v>1049.0899999999999</v>
      </c>
      <c r="F107" s="6">
        <f t="shared" si="8"/>
        <v>6.9556784007122179</v>
      </c>
      <c r="G107" s="10">
        <v>1140</v>
      </c>
      <c r="H107" s="5">
        <f t="shared" si="9"/>
        <v>7.0396603498620758</v>
      </c>
      <c r="I107" s="10">
        <v>461.8</v>
      </c>
      <c r="J107" s="6">
        <f t="shared" si="10"/>
        <v>6.1351318969203952</v>
      </c>
      <c r="K107" s="11">
        <v>152.1</v>
      </c>
      <c r="L107" s="11">
        <f t="shared" si="11"/>
        <v>5.0310913026636381</v>
      </c>
      <c r="M107" s="5">
        <v>0</v>
      </c>
      <c r="N107" s="5">
        <v>1</v>
      </c>
      <c r="O107" s="5">
        <v>0</v>
      </c>
      <c r="P107" s="5">
        <v>0</v>
      </c>
      <c r="Q107" s="5">
        <f t="shared" si="12"/>
        <v>0</v>
      </c>
      <c r="R107" s="5">
        <v>3571.871146</v>
      </c>
      <c r="S107" s="5">
        <f t="shared" si="13"/>
        <v>8.1808448679974664</v>
      </c>
      <c r="T107" s="2">
        <v>0</v>
      </c>
      <c r="U107" s="2">
        <v>0</v>
      </c>
      <c r="V107" s="5">
        <v>23.33</v>
      </c>
      <c r="W107" s="6">
        <f t="shared" si="7"/>
        <v>103.36730172795747</v>
      </c>
      <c r="X107" s="5">
        <v>13628</v>
      </c>
      <c r="Y107" s="5">
        <v>3913</v>
      </c>
      <c r="Z107" s="5">
        <v>358</v>
      </c>
      <c r="AA107" s="5">
        <v>39</v>
      </c>
      <c r="AB107" s="5">
        <v>6884827</v>
      </c>
      <c r="AC107" s="5">
        <v>860864</v>
      </c>
      <c r="AD107" s="5">
        <v>1</v>
      </c>
      <c r="AE107" s="5">
        <v>0</v>
      </c>
      <c r="AF107" s="5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1</v>
      </c>
      <c r="AO107" s="6">
        <v>0</v>
      </c>
      <c r="AP107" s="6">
        <v>0</v>
      </c>
      <c r="AQ107" s="5">
        <v>1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</row>
    <row r="108" spans="1:50" ht="15.75" customHeight="1">
      <c r="A108" s="4">
        <v>44501</v>
      </c>
      <c r="B108" s="2" t="s">
        <v>6</v>
      </c>
      <c r="C108" s="19">
        <v>1</v>
      </c>
      <c r="D108" s="5" t="s">
        <v>17</v>
      </c>
      <c r="E108" s="5">
        <v>1080.25</v>
      </c>
      <c r="F108" s="6">
        <f t="shared" si="8"/>
        <v>6.984947774812043</v>
      </c>
      <c r="G108" s="10">
        <v>8419</v>
      </c>
      <c r="H108" s="5">
        <f t="shared" si="9"/>
        <v>9.0383651072363715</v>
      </c>
      <c r="I108" s="10">
        <v>516.14</v>
      </c>
      <c r="J108" s="6">
        <f t="shared" si="10"/>
        <v>6.2463780465109942</v>
      </c>
      <c r="K108" s="11">
        <v>152.1</v>
      </c>
      <c r="L108" s="11">
        <f t="shared" si="11"/>
        <v>5.0310913026636381</v>
      </c>
      <c r="M108" s="5">
        <v>0</v>
      </c>
      <c r="N108" s="5">
        <v>1</v>
      </c>
      <c r="O108" s="5">
        <v>0</v>
      </c>
      <c r="P108" s="5">
        <v>0</v>
      </c>
      <c r="Q108" s="5">
        <f t="shared" si="12"/>
        <v>0</v>
      </c>
      <c r="R108" s="5">
        <v>3571.871146</v>
      </c>
      <c r="S108" s="5">
        <f t="shared" si="13"/>
        <v>8.1808448679974664</v>
      </c>
      <c r="T108" s="2">
        <v>0</v>
      </c>
      <c r="U108" s="2">
        <v>0</v>
      </c>
      <c r="V108" s="5">
        <v>23.36</v>
      </c>
      <c r="W108" s="6">
        <f t="shared" si="7"/>
        <v>103.50022153300841</v>
      </c>
      <c r="X108" s="5">
        <v>6745</v>
      </c>
      <c r="Y108" s="5">
        <v>2136</v>
      </c>
      <c r="Z108" s="5">
        <v>113</v>
      </c>
      <c r="AA108" s="5">
        <v>11</v>
      </c>
      <c r="AB108" s="5">
        <v>16980584</v>
      </c>
      <c r="AC108" s="5">
        <v>649882</v>
      </c>
      <c r="AD108" s="5">
        <v>1</v>
      </c>
      <c r="AE108" s="5">
        <v>0</v>
      </c>
      <c r="AF108" s="5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1</v>
      </c>
      <c r="AP108" s="6">
        <v>0</v>
      </c>
      <c r="AQ108" s="5">
        <v>1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</row>
    <row r="109" spans="1:50" ht="15.75" customHeight="1">
      <c r="A109" s="4">
        <v>44531</v>
      </c>
      <c r="B109" s="2" t="s">
        <v>6</v>
      </c>
      <c r="C109" s="19">
        <v>1</v>
      </c>
      <c r="D109" s="5" t="s">
        <v>17</v>
      </c>
      <c r="E109" s="5">
        <v>1033.8</v>
      </c>
      <c r="F109" s="6">
        <f t="shared" si="8"/>
        <v>6.9409966127619391</v>
      </c>
      <c r="G109" s="10">
        <v>14926</v>
      </c>
      <c r="H109" s="5">
        <f t="shared" si="9"/>
        <v>9.6109269326332392</v>
      </c>
      <c r="I109" s="10">
        <v>518.45000000000005</v>
      </c>
      <c r="J109" s="6">
        <f t="shared" si="10"/>
        <v>6.250843591004287</v>
      </c>
      <c r="K109" s="11">
        <v>152.1</v>
      </c>
      <c r="L109" s="11">
        <f t="shared" si="11"/>
        <v>5.0310913026636381</v>
      </c>
      <c r="M109" s="5">
        <v>0</v>
      </c>
      <c r="N109" s="5">
        <v>1</v>
      </c>
      <c r="O109" s="5">
        <v>0</v>
      </c>
      <c r="P109" s="5">
        <v>0</v>
      </c>
      <c r="Q109" s="5">
        <f t="shared" si="12"/>
        <v>0</v>
      </c>
      <c r="R109" s="5">
        <v>3571.871146</v>
      </c>
      <c r="S109" s="5">
        <f t="shared" si="13"/>
        <v>8.1808448679974664</v>
      </c>
      <c r="T109" s="2">
        <v>0</v>
      </c>
      <c r="U109" s="2">
        <v>0</v>
      </c>
      <c r="V109" s="5">
        <v>23.36</v>
      </c>
      <c r="W109" s="6">
        <f t="shared" si="7"/>
        <v>103.50022153300841</v>
      </c>
      <c r="X109" s="5">
        <v>9255</v>
      </c>
      <c r="Y109" s="5">
        <v>19896</v>
      </c>
      <c r="Z109" s="5">
        <v>91</v>
      </c>
      <c r="AA109" s="5">
        <v>17</v>
      </c>
      <c r="AB109" s="5">
        <v>8813795</v>
      </c>
      <c r="AC109" s="5">
        <v>287958</v>
      </c>
      <c r="AD109" s="5">
        <v>1</v>
      </c>
      <c r="AE109" s="5">
        <v>0</v>
      </c>
      <c r="AF109" s="5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1</v>
      </c>
      <c r="AQ109" s="5">
        <v>1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</row>
    <row r="110" spans="1:50" ht="15.75" customHeight="1">
      <c r="A110" s="4">
        <v>44562</v>
      </c>
      <c r="B110" s="2" t="s">
        <v>6</v>
      </c>
      <c r="C110" s="19">
        <v>1</v>
      </c>
      <c r="D110" s="5" t="s">
        <v>17</v>
      </c>
      <c r="E110" s="5">
        <v>1193.9000000000001</v>
      </c>
      <c r="F110" s="6">
        <f t="shared" si="8"/>
        <v>7.0849805383513429</v>
      </c>
      <c r="G110" s="10">
        <v>12885</v>
      </c>
      <c r="H110" s="5">
        <f t="shared" si="9"/>
        <v>9.4638967296985879</v>
      </c>
      <c r="I110" s="10">
        <v>511.96</v>
      </c>
      <c r="J110" s="6">
        <f t="shared" si="10"/>
        <v>6.2382464969875908</v>
      </c>
      <c r="K110" s="11"/>
      <c r="L110" s="11">
        <f t="shared" si="11"/>
        <v>0</v>
      </c>
      <c r="M110" s="5">
        <v>0</v>
      </c>
      <c r="N110" s="5">
        <v>1</v>
      </c>
      <c r="O110" s="5">
        <v>0</v>
      </c>
      <c r="P110" s="5">
        <v>0</v>
      </c>
      <c r="Q110" s="5">
        <f t="shared" si="12"/>
        <v>0</v>
      </c>
      <c r="R110" s="5">
        <v>3571.871146</v>
      </c>
      <c r="S110" s="5">
        <f t="shared" si="13"/>
        <v>8.1808448679974664</v>
      </c>
      <c r="T110" s="2">
        <v>0</v>
      </c>
      <c r="U110" s="2">
        <v>0</v>
      </c>
      <c r="V110" s="5">
        <v>23.41</v>
      </c>
      <c r="W110" s="6">
        <f t="shared" si="7"/>
        <v>103.72175454142668</v>
      </c>
      <c r="X110" s="5">
        <v>213294</v>
      </c>
      <c r="Y110" s="5">
        <v>83121</v>
      </c>
      <c r="Z110" s="5">
        <v>322</v>
      </c>
      <c r="AA110" s="5">
        <v>79</v>
      </c>
      <c r="AB110" s="5">
        <v>14576165</v>
      </c>
      <c r="AC110" s="5">
        <v>604828</v>
      </c>
      <c r="AD110" s="5">
        <v>1</v>
      </c>
      <c r="AE110" s="5">
        <v>1</v>
      </c>
      <c r="AF110" s="5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5">
        <v>1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</row>
    <row r="111" spans="1:50" ht="15.75" customHeight="1">
      <c r="A111" s="4">
        <v>44593</v>
      </c>
      <c r="B111" s="2" t="s">
        <v>6</v>
      </c>
      <c r="C111" s="19">
        <v>1</v>
      </c>
      <c r="D111" s="5" t="s">
        <v>17</v>
      </c>
      <c r="E111" s="5">
        <v>1102.18</v>
      </c>
      <c r="F111" s="6">
        <f t="shared" si="8"/>
        <v>7.0050453157573758</v>
      </c>
      <c r="G111" s="10">
        <v>14585</v>
      </c>
      <c r="H111" s="5">
        <f t="shared" si="9"/>
        <v>9.5878174435441785</v>
      </c>
      <c r="I111" s="10">
        <v>521.51</v>
      </c>
      <c r="J111" s="6">
        <f t="shared" si="10"/>
        <v>6.2567284497123978</v>
      </c>
      <c r="K111" s="11"/>
      <c r="L111" s="11">
        <f t="shared" si="11"/>
        <v>0</v>
      </c>
      <c r="M111" s="5">
        <v>0</v>
      </c>
      <c r="N111" s="5">
        <v>1</v>
      </c>
      <c r="O111" s="5">
        <v>0</v>
      </c>
      <c r="P111" s="5">
        <v>0</v>
      </c>
      <c r="Q111" s="5">
        <f t="shared" si="12"/>
        <v>0</v>
      </c>
      <c r="R111" s="5">
        <v>3571.871146</v>
      </c>
      <c r="S111" s="5">
        <f t="shared" si="13"/>
        <v>8.1808448679974664</v>
      </c>
      <c r="T111" s="2">
        <v>0</v>
      </c>
      <c r="U111" s="2">
        <v>0</v>
      </c>
      <c r="V111" s="5">
        <v>23.41</v>
      </c>
      <c r="W111" s="6">
        <f t="shared" si="7"/>
        <v>103.72175454142668</v>
      </c>
      <c r="X111" s="5">
        <v>144744</v>
      </c>
      <c r="Y111" s="5">
        <v>34915</v>
      </c>
      <c r="Z111" s="5">
        <v>643</v>
      </c>
      <c r="AA111" s="5">
        <v>58</v>
      </c>
      <c r="AB111" s="5">
        <v>3913910</v>
      </c>
      <c r="AC111" s="5">
        <v>491876</v>
      </c>
      <c r="AD111" s="5">
        <v>1</v>
      </c>
      <c r="AE111" s="5">
        <v>0</v>
      </c>
      <c r="AF111" s="5">
        <v>1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5">
        <v>1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</row>
    <row r="112" spans="1:50" ht="15.75" customHeight="1">
      <c r="A112" s="4">
        <v>44621</v>
      </c>
      <c r="B112" s="2" t="s">
        <v>6</v>
      </c>
      <c r="C112" s="19">
        <v>1</v>
      </c>
      <c r="D112" s="5" t="s">
        <v>17</v>
      </c>
      <c r="E112" s="5">
        <v>1584.7</v>
      </c>
      <c r="F112" s="6">
        <f t="shared" si="8"/>
        <v>7.3681503939487625</v>
      </c>
      <c r="G112" s="10">
        <v>12357</v>
      </c>
      <c r="H112" s="5">
        <f t="shared" si="9"/>
        <v>9.4220589056209256</v>
      </c>
      <c r="I112" s="10">
        <v>520.9</v>
      </c>
      <c r="J112" s="6">
        <f t="shared" si="10"/>
        <v>6.2555580847511454</v>
      </c>
      <c r="K112" s="11"/>
      <c r="L112" s="11">
        <f t="shared" si="11"/>
        <v>0</v>
      </c>
      <c r="M112" s="5">
        <v>0</v>
      </c>
      <c r="N112" s="5">
        <v>1</v>
      </c>
      <c r="O112" s="5">
        <v>0</v>
      </c>
      <c r="P112" s="5">
        <v>0</v>
      </c>
      <c r="Q112" s="5">
        <f t="shared" si="12"/>
        <v>0</v>
      </c>
      <c r="R112" s="5">
        <v>3571.871146</v>
      </c>
      <c r="S112" s="5">
        <f t="shared" si="13"/>
        <v>8.1808448679974664</v>
      </c>
      <c r="T112" s="2">
        <v>0</v>
      </c>
      <c r="U112" s="2">
        <v>0</v>
      </c>
      <c r="V112" s="5">
        <v>23.47</v>
      </c>
      <c r="W112" s="6">
        <f t="shared" si="7"/>
        <v>103.98759415152858</v>
      </c>
      <c r="X112" s="5">
        <v>8000</v>
      </c>
      <c r="Y112" s="5">
        <v>11327</v>
      </c>
      <c r="Z112" s="5">
        <v>85</v>
      </c>
      <c r="AA112" s="5">
        <v>1</v>
      </c>
      <c r="AB112" s="5">
        <v>30821308</v>
      </c>
      <c r="AC112" s="5">
        <v>44557</v>
      </c>
      <c r="AD112" s="5">
        <v>1</v>
      </c>
      <c r="AE112" s="5">
        <v>0</v>
      </c>
      <c r="AF112" s="5">
        <v>0</v>
      </c>
      <c r="AG112" s="6">
        <v>1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5">
        <v>1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</row>
    <row r="113" spans="1:50" ht="15.75" customHeight="1">
      <c r="A113" s="4">
        <v>44652</v>
      </c>
      <c r="B113" s="2" t="s">
        <v>6</v>
      </c>
      <c r="C113" s="19">
        <v>1</v>
      </c>
      <c r="D113" s="5" t="s">
        <v>17</v>
      </c>
      <c r="E113" s="5">
        <v>2037.09</v>
      </c>
      <c r="F113" s="6">
        <f t="shared" si="8"/>
        <v>7.6192775978722844</v>
      </c>
      <c r="G113" s="10">
        <v>11704</v>
      </c>
      <c r="H113" s="5">
        <f t="shared" si="9"/>
        <v>9.3677713799250117</v>
      </c>
      <c r="I113" s="10">
        <v>489.73</v>
      </c>
      <c r="J113" s="6">
        <f t="shared" si="10"/>
        <v>6.1938542188289736</v>
      </c>
      <c r="K113" s="11"/>
      <c r="L113" s="11">
        <f t="shared" si="11"/>
        <v>0</v>
      </c>
      <c r="M113" s="5">
        <v>0</v>
      </c>
      <c r="N113" s="5">
        <v>1</v>
      </c>
      <c r="O113" s="5">
        <v>0</v>
      </c>
      <c r="P113" s="5">
        <v>0</v>
      </c>
      <c r="Q113" s="5">
        <f t="shared" si="12"/>
        <v>0</v>
      </c>
      <c r="R113" s="5">
        <v>3571.871146</v>
      </c>
      <c r="S113" s="5">
        <f t="shared" si="13"/>
        <v>8.1808448679974664</v>
      </c>
      <c r="T113" s="2">
        <v>0</v>
      </c>
      <c r="U113" s="2">
        <v>0</v>
      </c>
      <c r="V113" s="5">
        <v>23.54</v>
      </c>
      <c r="W113" s="6">
        <f t="shared" si="7"/>
        <v>104.29774036331413</v>
      </c>
      <c r="X113" s="5">
        <v>1114</v>
      </c>
      <c r="Y113" s="5">
        <v>7271</v>
      </c>
      <c r="Z113" s="5">
        <v>5</v>
      </c>
      <c r="AA113" s="5">
        <v>0</v>
      </c>
      <c r="AB113" s="5">
        <v>1534602</v>
      </c>
      <c r="AC113" s="5">
        <v>0</v>
      </c>
      <c r="AD113" s="5">
        <v>1</v>
      </c>
      <c r="AE113" s="5">
        <v>0</v>
      </c>
      <c r="AF113" s="5">
        <v>0</v>
      </c>
      <c r="AG113" s="6">
        <v>0</v>
      </c>
      <c r="AH113" s="6">
        <v>1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5">
        <v>1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</row>
    <row r="114" spans="1:50" ht="15.75" customHeight="1">
      <c r="A114" s="9">
        <v>44682</v>
      </c>
      <c r="B114" s="2" t="s">
        <v>6</v>
      </c>
      <c r="C114" s="19">
        <v>1</v>
      </c>
      <c r="D114" s="5" t="s">
        <v>17</v>
      </c>
      <c r="E114" s="5">
        <v>2952.01</v>
      </c>
      <c r="F114" s="6">
        <f t="shared" si="8"/>
        <v>7.9902415732485013</v>
      </c>
      <c r="G114" s="10">
        <v>6457</v>
      </c>
      <c r="H114" s="5">
        <f t="shared" si="9"/>
        <v>8.77307495131822</v>
      </c>
      <c r="I114" s="10">
        <v>459.57</v>
      </c>
      <c r="J114" s="6">
        <f t="shared" si="10"/>
        <v>6.1302912696927141</v>
      </c>
      <c r="K114" s="11"/>
      <c r="L114" s="11">
        <f t="shared" si="11"/>
        <v>0</v>
      </c>
      <c r="M114" s="5">
        <v>0</v>
      </c>
      <c r="N114" s="5">
        <v>1</v>
      </c>
      <c r="O114" s="5">
        <v>0</v>
      </c>
      <c r="P114" s="5">
        <v>0</v>
      </c>
      <c r="Q114" s="5">
        <f t="shared" si="12"/>
        <v>0</v>
      </c>
      <c r="R114" s="5">
        <v>3571.871146</v>
      </c>
      <c r="S114" s="5">
        <f t="shared" si="13"/>
        <v>8.1808448679974664</v>
      </c>
      <c r="T114" s="2">
        <v>0</v>
      </c>
      <c r="U114" s="2">
        <v>0</v>
      </c>
      <c r="V114" s="5">
        <v>24.23</v>
      </c>
      <c r="W114" s="6">
        <f t="shared" si="7"/>
        <v>107.35489587948604</v>
      </c>
      <c r="X114" s="5">
        <v>816</v>
      </c>
      <c r="Y114" s="5">
        <v>9634</v>
      </c>
      <c r="Z114" s="5">
        <v>4</v>
      </c>
      <c r="AA114" s="5">
        <v>3</v>
      </c>
      <c r="AB114" s="5">
        <v>540962</v>
      </c>
      <c r="AC114" s="5">
        <v>8968</v>
      </c>
      <c r="AD114" s="5">
        <v>1</v>
      </c>
      <c r="AE114" s="5">
        <v>0</v>
      </c>
      <c r="AF114" s="5">
        <v>0</v>
      </c>
      <c r="AG114" s="6">
        <v>0</v>
      </c>
      <c r="AH114" s="6">
        <v>0</v>
      </c>
      <c r="AI114" s="6">
        <v>1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5">
        <v>1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</row>
    <row r="115" spans="1:50" ht="15.75" customHeight="1">
      <c r="A115" s="4">
        <v>44713</v>
      </c>
      <c r="B115" s="2" t="s">
        <v>6</v>
      </c>
      <c r="C115" s="19">
        <v>1</v>
      </c>
      <c r="D115" s="5" t="s">
        <v>17</v>
      </c>
      <c r="E115" s="5">
        <v>2121.77</v>
      </c>
      <c r="F115" s="6">
        <f t="shared" si="8"/>
        <v>7.6600059249865788</v>
      </c>
      <c r="G115" s="10">
        <v>7363</v>
      </c>
      <c r="H115" s="5">
        <f t="shared" si="9"/>
        <v>8.9043585423529681</v>
      </c>
      <c r="I115" s="10">
        <v>551.27</v>
      </c>
      <c r="J115" s="6">
        <f t="shared" si="10"/>
        <v>6.3122247072820477</v>
      </c>
      <c r="K115" s="11"/>
      <c r="L115" s="11">
        <f t="shared" si="11"/>
        <v>0</v>
      </c>
      <c r="M115" s="5">
        <v>0</v>
      </c>
      <c r="N115" s="5">
        <v>1</v>
      </c>
      <c r="O115" s="5">
        <v>0</v>
      </c>
      <c r="P115" s="5">
        <v>0</v>
      </c>
      <c r="Q115" s="5">
        <f t="shared" si="12"/>
        <v>0</v>
      </c>
      <c r="R115" s="5">
        <v>3571.871146</v>
      </c>
      <c r="S115" s="5">
        <f t="shared" si="13"/>
        <v>8.1808448679974664</v>
      </c>
      <c r="T115" s="2">
        <v>0</v>
      </c>
      <c r="U115" s="2">
        <v>0</v>
      </c>
      <c r="V115" s="5">
        <v>25.44</v>
      </c>
      <c r="W115" s="6">
        <f t="shared" si="7"/>
        <v>112.7159946832078</v>
      </c>
      <c r="X115" s="5">
        <v>20282</v>
      </c>
      <c r="Y115" s="5">
        <v>37595</v>
      </c>
      <c r="Z115" s="5">
        <v>18</v>
      </c>
      <c r="AA115" s="5">
        <v>11</v>
      </c>
      <c r="AB115" s="5">
        <v>1159562</v>
      </c>
      <c r="AC115" s="5">
        <v>6152</v>
      </c>
      <c r="AD115" s="5">
        <v>1</v>
      </c>
      <c r="AE115" s="5">
        <v>0</v>
      </c>
      <c r="AF115" s="5">
        <v>0</v>
      </c>
      <c r="AG115" s="6">
        <v>0</v>
      </c>
      <c r="AH115" s="6">
        <v>0</v>
      </c>
      <c r="AI115" s="6">
        <v>0</v>
      </c>
      <c r="AJ115" s="6">
        <v>1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5">
        <v>1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</row>
    <row r="116" spans="1:50" ht="15.75" customHeight="1">
      <c r="A116" s="4">
        <v>44743</v>
      </c>
      <c r="B116" s="2" t="s">
        <v>6</v>
      </c>
      <c r="C116" s="19">
        <v>1</v>
      </c>
      <c r="D116" s="5" t="s">
        <v>17</v>
      </c>
      <c r="E116" s="5">
        <v>2862.25</v>
      </c>
      <c r="F116" s="6">
        <f t="shared" si="8"/>
        <v>7.9593633078039216</v>
      </c>
      <c r="G116" s="10">
        <v>4852</v>
      </c>
      <c r="H116" s="5">
        <f t="shared" si="9"/>
        <v>8.4873523494052154</v>
      </c>
      <c r="I116" s="10">
        <v>487.4</v>
      </c>
      <c r="J116" s="6">
        <f t="shared" si="10"/>
        <v>6.1890851411911054</v>
      </c>
      <c r="K116" s="11"/>
      <c r="L116" s="11">
        <f t="shared" si="11"/>
        <v>0</v>
      </c>
      <c r="M116" s="5">
        <v>0</v>
      </c>
      <c r="N116" s="5">
        <v>1</v>
      </c>
      <c r="O116" s="5">
        <v>0</v>
      </c>
      <c r="P116" s="5">
        <v>0</v>
      </c>
      <c r="Q116" s="5">
        <f t="shared" si="12"/>
        <v>0</v>
      </c>
      <c r="R116" s="5">
        <v>3571.871146</v>
      </c>
      <c r="S116" s="5">
        <f t="shared" si="13"/>
        <v>8.1808448679974664</v>
      </c>
      <c r="T116" s="2">
        <v>0</v>
      </c>
      <c r="U116" s="2">
        <v>0</v>
      </c>
      <c r="V116" s="5">
        <v>25.78</v>
      </c>
      <c r="W116" s="6">
        <f t="shared" si="7"/>
        <v>114.22241914045192</v>
      </c>
      <c r="X116" s="5">
        <v>31468</v>
      </c>
      <c r="Y116" s="5">
        <v>45764</v>
      </c>
      <c r="Z116" s="5">
        <v>142</v>
      </c>
      <c r="AA116" s="5">
        <v>19</v>
      </c>
      <c r="AB116" s="5">
        <v>1012701</v>
      </c>
      <c r="AC116" s="5">
        <v>0</v>
      </c>
      <c r="AD116" s="5">
        <v>1</v>
      </c>
      <c r="AE116" s="5">
        <v>0</v>
      </c>
      <c r="AF116" s="5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5">
        <v>1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</row>
    <row r="117" spans="1:50" ht="15.75" customHeight="1">
      <c r="A117" s="4">
        <v>44774</v>
      </c>
      <c r="B117" s="2" t="s">
        <v>6</v>
      </c>
      <c r="C117" s="19">
        <v>1</v>
      </c>
      <c r="D117" s="5" t="s">
        <v>17</v>
      </c>
      <c r="E117" s="5">
        <v>2892.63</v>
      </c>
      <c r="F117" s="6">
        <f t="shared" si="8"/>
        <v>7.9699214018781133</v>
      </c>
      <c r="G117" s="10">
        <v>6700</v>
      </c>
      <c r="H117" s="5">
        <f t="shared" si="9"/>
        <v>8.8100120479731707</v>
      </c>
      <c r="I117" s="10">
        <v>517.33000000000004</v>
      </c>
      <c r="J117" s="6">
        <f t="shared" si="10"/>
        <v>6.2486809687553269</v>
      </c>
      <c r="K117" s="11"/>
      <c r="L117" s="11">
        <f t="shared" si="11"/>
        <v>0</v>
      </c>
      <c r="M117" s="5">
        <v>0</v>
      </c>
      <c r="N117" s="5">
        <v>1</v>
      </c>
      <c r="O117" s="5">
        <v>0</v>
      </c>
      <c r="P117" s="5">
        <v>0</v>
      </c>
      <c r="Q117" s="5">
        <f t="shared" si="12"/>
        <v>0</v>
      </c>
      <c r="R117" s="5">
        <v>3571.871146</v>
      </c>
      <c r="S117" s="5">
        <f t="shared" si="13"/>
        <v>8.1808448679974664</v>
      </c>
      <c r="T117" s="2">
        <v>0</v>
      </c>
      <c r="U117" s="2">
        <v>0</v>
      </c>
      <c r="V117" s="5">
        <v>25.86</v>
      </c>
      <c r="W117" s="6">
        <f t="shared" si="7"/>
        <v>114.57687195392113</v>
      </c>
      <c r="X117" s="5">
        <v>6689</v>
      </c>
      <c r="Y117" s="5">
        <v>23834</v>
      </c>
      <c r="Z117" s="5">
        <v>32</v>
      </c>
      <c r="AA117" s="5">
        <v>6</v>
      </c>
      <c r="AB117" s="5">
        <v>0</v>
      </c>
      <c r="AC117" s="5">
        <v>0</v>
      </c>
      <c r="AD117" s="5">
        <v>1</v>
      </c>
      <c r="AE117" s="5">
        <v>0</v>
      </c>
      <c r="AF117" s="5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1</v>
      </c>
      <c r="AM117" s="6">
        <v>0</v>
      </c>
      <c r="AN117" s="6">
        <v>0</v>
      </c>
      <c r="AO117" s="6">
        <v>0</v>
      </c>
      <c r="AP117" s="6">
        <v>0</v>
      </c>
      <c r="AQ117" s="5">
        <v>1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</row>
    <row r="118" spans="1:50" ht="15.75" customHeight="1">
      <c r="A118" s="4">
        <v>44805</v>
      </c>
      <c r="B118" s="2" t="s">
        <v>6</v>
      </c>
      <c r="C118" s="19">
        <v>1</v>
      </c>
      <c r="D118" s="5" t="s">
        <v>17</v>
      </c>
      <c r="E118" s="5">
        <v>1705.49</v>
      </c>
      <c r="F118" s="6">
        <f t="shared" si="8"/>
        <v>7.4416077384583383</v>
      </c>
      <c r="G118" s="10">
        <v>6771</v>
      </c>
      <c r="H118" s="5">
        <f t="shared" si="9"/>
        <v>8.8205517432530254</v>
      </c>
      <c r="I118" s="10">
        <v>496.1</v>
      </c>
      <c r="J118" s="6">
        <f t="shared" si="10"/>
        <v>6.2067775193070034</v>
      </c>
      <c r="K118" s="11"/>
      <c r="L118" s="11">
        <f t="shared" si="11"/>
        <v>0</v>
      </c>
      <c r="M118" s="5">
        <v>0</v>
      </c>
      <c r="N118" s="5">
        <v>1</v>
      </c>
      <c r="O118" s="5">
        <v>0</v>
      </c>
      <c r="P118" s="5">
        <v>0</v>
      </c>
      <c r="Q118" s="5">
        <f t="shared" si="12"/>
        <v>0</v>
      </c>
      <c r="R118" s="5">
        <v>3571.871146</v>
      </c>
      <c r="S118" s="5">
        <f t="shared" si="13"/>
        <v>8.1808448679974664</v>
      </c>
      <c r="T118" s="2">
        <v>0</v>
      </c>
      <c r="U118" s="2">
        <v>0</v>
      </c>
      <c r="V118" s="5">
        <v>26.14</v>
      </c>
      <c r="W118" s="6">
        <f t="shared" si="7"/>
        <v>115.81745680106336</v>
      </c>
      <c r="X118" s="5">
        <v>12543</v>
      </c>
      <c r="Y118" s="5">
        <v>11633</v>
      </c>
      <c r="Z118" s="5">
        <v>39</v>
      </c>
      <c r="AA118" s="5">
        <v>4</v>
      </c>
      <c r="AB118" s="5">
        <v>240397</v>
      </c>
      <c r="AC118" s="5">
        <v>0</v>
      </c>
      <c r="AD118" s="5">
        <v>1</v>
      </c>
      <c r="AE118" s="5">
        <v>0</v>
      </c>
      <c r="AF118" s="5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5">
        <v>1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</row>
    <row r="119" spans="1:50" ht="15.75" customHeight="1">
      <c r="A119" s="4">
        <v>44835</v>
      </c>
      <c r="B119" s="2" t="s">
        <v>6</v>
      </c>
      <c r="C119" s="19">
        <v>1</v>
      </c>
      <c r="D119" s="5" t="s">
        <v>17</v>
      </c>
      <c r="E119" s="5">
        <v>1649.13</v>
      </c>
      <c r="F119" s="6">
        <f t="shared" si="8"/>
        <v>7.4080031551102064</v>
      </c>
      <c r="G119" s="10">
        <v>5772</v>
      </c>
      <c r="H119" s="5">
        <f t="shared" si="9"/>
        <v>8.6609471550609332</v>
      </c>
      <c r="I119" s="10">
        <v>1</v>
      </c>
      <c r="J119" s="6">
        <f t="shared" si="10"/>
        <v>0</v>
      </c>
      <c r="K119" s="11"/>
      <c r="L119" s="11">
        <f t="shared" si="11"/>
        <v>0</v>
      </c>
      <c r="M119" s="5">
        <v>0</v>
      </c>
      <c r="N119" s="5">
        <v>1</v>
      </c>
      <c r="O119" s="5">
        <v>0</v>
      </c>
      <c r="P119" s="5">
        <v>0</v>
      </c>
      <c r="Q119" s="5">
        <f t="shared" si="12"/>
        <v>0</v>
      </c>
      <c r="R119" s="5">
        <v>3571.871146</v>
      </c>
      <c r="S119" s="5">
        <f t="shared" si="13"/>
        <v>8.1808448679974664</v>
      </c>
      <c r="T119" s="2">
        <v>0</v>
      </c>
      <c r="U119" s="2">
        <v>0</v>
      </c>
      <c r="V119" s="5">
        <v>26.41</v>
      </c>
      <c r="W119" s="6">
        <f t="shared" si="7"/>
        <v>117.01373504652193</v>
      </c>
      <c r="X119" s="14"/>
      <c r="Y119" s="14"/>
      <c r="Z119" s="14"/>
      <c r="AA119" s="14"/>
      <c r="AB119" s="14"/>
      <c r="AC119" s="5">
        <v>0</v>
      </c>
      <c r="AD119" s="5">
        <v>1</v>
      </c>
      <c r="AE119" s="5">
        <v>0</v>
      </c>
      <c r="AF119" s="5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</v>
      </c>
      <c r="AO119" s="6">
        <v>0</v>
      </c>
      <c r="AP119" s="6">
        <v>0</v>
      </c>
      <c r="AQ119" s="5">
        <v>1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</row>
    <row r="120" spans="1:50" ht="15.75" customHeight="1">
      <c r="A120" s="4">
        <v>44866</v>
      </c>
      <c r="B120" s="2" t="s">
        <v>6</v>
      </c>
      <c r="C120" s="19">
        <v>1</v>
      </c>
      <c r="D120" s="5" t="s">
        <v>17</v>
      </c>
      <c r="E120" s="5">
        <v>1803.54</v>
      </c>
      <c r="F120" s="6">
        <f t="shared" si="8"/>
        <v>7.4975066791938429</v>
      </c>
      <c r="G120" s="10">
        <v>5749</v>
      </c>
      <c r="H120" s="5">
        <f t="shared" si="9"/>
        <v>8.6569551337913957</v>
      </c>
      <c r="I120" s="10">
        <v>1</v>
      </c>
      <c r="J120" s="6">
        <f t="shared" si="10"/>
        <v>0</v>
      </c>
      <c r="K120" s="11"/>
      <c r="L120" s="11">
        <f t="shared" si="11"/>
        <v>0</v>
      </c>
      <c r="M120" s="5">
        <v>0</v>
      </c>
      <c r="N120" s="5">
        <v>1</v>
      </c>
      <c r="O120" s="5">
        <v>0</v>
      </c>
      <c r="P120" s="5">
        <v>0</v>
      </c>
      <c r="Q120" s="5">
        <f t="shared" si="12"/>
        <v>0</v>
      </c>
      <c r="R120" s="5">
        <v>3571.871146</v>
      </c>
      <c r="S120" s="5">
        <f t="shared" si="13"/>
        <v>8.1808448679974664</v>
      </c>
      <c r="T120" s="2">
        <v>0</v>
      </c>
      <c r="U120" s="2">
        <v>0</v>
      </c>
      <c r="V120" s="5">
        <v>26.68</v>
      </c>
      <c r="W120" s="6">
        <f t="shared" si="7"/>
        <v>118.2100132919805</v>
      </c>
      <c r="X120" s="14"/>
      <c r="Y120" s="14"/>
      <c r="Z120" s="14"/>
      <c r="AA120" s="14"/>
      <c r="AB120" s="14"/>
      <c r="AC120" s="5">
        <v>0</v>
      </c>
      <c r="AD120" s="5">
        <v>1</v>
      </c>
      <c r="AE120" s="5">
        <v>0</v>
      </c>
      <c r="AF120" s="5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1</v>
      </c>
      <c r="AP120" s="6">
        <v>0</v>
      </c>
      <c r="AQ120" s="5">
        <v>1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</row>
    <row r="121" spans="1:50" ht="15.75" customHeight="1">
      <c r="A121" s="4">
        <v>44896</v>
      </c>
      <c r="B121" s="2" t="s">
        <v>6</v>
      </c>
      <c r="C121" s="19">
        <v>1</v>
      </c>
      <c r="D121" s="5" t="s">
        <v>17</v>
      </c>
      <c r="E121" s="5">
        <v>1913.37</v>
      </c>
      <c r="F121" s="6">
        <f t="shared" si="8"/>
        <v>7.556621364224946</v>
      </c>
      <c r="G121" s="10">
        <v>6580</v>
      </c>
      <c r="H121" s="5">
        <f t="shared" si="9"/>
        <v>8.7919419884561183</v>
      </c>
      <c r="I121" s="10">
        <v>1</v>
      </c>
      <c r="J121" s="6">
        <f t="shared" si="10"/>
        <v>0</v>
      </c>
      <c r="K121" s="11"/>
      <c r="L121" s="11">
        <f t="shared" si="11"/>
        <v>0</v>
      </c>
      <c r="M121" s="5">
        <v>0</v>
      </c>
      <c r="N121" s="5">
        <v>1</v>
      </c>
      <c r="O121" s="5">
        <v>0</v>
      </c>
      <c r="P121" s="5">
        <v>0</v>
      </c>
      <c r="Q121" s="5">
        <f t="shared" si="12"/>
        <v>0</v>
      </c>
      <c r="R121" s="5">
        <v>3571.871146</v>
      </c>
      <c r="S121" s="5">
        <f t="shared" si="13"/>
        <v>8.1808448679974664</v>
      </c>
      <c r="T121" s="2">
        <v>0</v>
      </c>
      <c r="U121" s="2">
        <v>0</v>
      </c>
      <c r="V121" s="5">
        <v>26.96</v>
      </c>
      <c r="W121" s="6">
        <f t="shared" si="7"/>
        <v>119.45059813912273</v>
      </c>
      <c r="X121" s="14"/>
      <c r="Y121" s="14"/>
      <c r="Z121" s="14"/>
      <c r="AA121" s="14"/>
      <c r="AB121" s="14"/>
      <c r="AC121" s="5">
        <v>0</v>
      </c>
      <c r="AD121" s="5">
        <v>1</v>
      </c>
      <c r="AE121" s="5">
        <v>0</v>
      </c>
      <c r="AF121" s="5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1</v>
      </c>
      <c r="AQ121" s="5">
        <v>1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</row>
    <row r="122" spans="1:50" ht="15.75" customHeight="1">
      <c r="A122" s="4">
        <v>43101</v>
      </c>
      <c r="B122" s="2" t="s">
        <v>6</v>
      </c>
      <c r="C122" s="19">
        <v>1</v>
      </c>
      <c r="D122" s="5" t="s">
        <v>18</v>
      </c>
      <c r="E122" s="5">
        <v>1106.08</v>
      </c>
      <c r="F122" s="6">
        <f t="shared" si="8"/>
        <v>7.0085775121969549</v>
      </c>
      <c r="G122" s="10">
        <v>2</v>
      </c>
      <c r="H122" s="5">
        <f t="shared" si="9"/>
        <v>1.0986122886681098</v>
      </c>
      <c r="I122" s="10">
        <v>362.83</v>
      </c>
      <c r="J122" s="6">
        <f t="shared" si="10"/>
        <v>5.8939344050097677</v>
      </c>
      <c r="K122" s="11">
        <v>99.8</v>
      </c>
      <c r="L122" s="11">
        <f t="shared" si="11"/>
        <v>4.6131383556372683</v>
      </c>
      <c r="M122" s="5">
        <v>1</v>
      </c>
      <c r="N122" s="5">
        <v>1</v>
      </c>
      <c r="O122" s="5">
        <v>0</v>
      </c>
      <c r="P122" s="5">
        <v>0</v>
      </c>
      <c r="Q122" s="5">
        <f t="shared" si="12"/>
        <v>0</v>
      </c>
      <c r="R122" s="5">
        <v>8082.0745669999997</v>
      </c>
      <c r="S122" s="5">
        <f t="shared" si="13"/>
        <v>8.997403871901227</v>
      </c>
      <c r="T122" s="2">
        <v>0</v>
      </c>
      <c r="U122" s="12">
        <v>1</v>
      </c>
      <c r="V122" s="5">
        <v>117.27</v>
      </c>
      <c r="W122" s="6">
        <f t="shared" ref="W122:W181" si="14">V122*100/117.27</f>
        <v>100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1</v>
      </c>
      <c r="AF122" s="5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5">
        <v>1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</row>
    <row r="123" spans="1:50" ht="15.75" customHeight="1">
      <c r="A123" s="4">
        <v>43132</v>
      </c>
      <c r="B123" s="2" t="s">
        <v>6</v>
      </c>
      <c r="C123" s="19">
        <v>1</v>
      </c>
      <c r="D123" s="5" t="s">
        <v>18</v>
      </c>
      <c r="E123" s="5">
        <v>680.77</v>
      </c>
      <c r="F123" s="6">
        <f t="shared" si="8"/>
        <v>6.5232245104833027</v>
      </c>
      <c r="G123" s="10">
        <v>1</v>
      </c>
      <c r="H123" s="5">
        <f t="shared" si="9"/>
        <v>0.69314718055994529</v>
      </c>
      <c r="I123" s="10">
        <v>344.64</v>
      </c>
      <c r="J123" s="6">
        <f t="shared" si="10"/>
        <v>5.8425003939680238</v>
      </c>
      <c r="K123" s="11">
        <v>99.4</v>
      </c>
      <c r="L123" s="11">
        <f t="shared" si="11"/>
        <v>4.6091622072576293</v>
      </c>
      <c r="M123" s="5">
        <v>1</v>
      </c>
      <c r="N123" s="5">
        <v>1</v>
      </c>
      <c r="O123" s="5">
        <v>0</v>
      </c>
      <c r="P123" s="5">
        <v>0</v>
      </c>
      <c r="Q123" s="5">
        <f t="shared" si="12"/>
        <v>0</v>
      </c>
      <c r="R123" s="5">
        <v>8082.0745669999997</v>
      </c>
      <c r="S123" s="5">
        <f t="shared" si="13"/>
        <v>8.997403871901227</v>
      </c>
      <c r="T123" s="2">
        <v>0</v>
      </c>
      <c r="U123" s="12">
        <v>1</v>
      </c>
      <c r="V123" s="5">
        <v>115.39</v>
      </c>
      <c r="W123" s="6">
        <f t="shared" si="14"/>
        <v>98.396861942525803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5">
        <v>1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</row>
    <row r="124" spans="1:50" ht="15.75" customHeight="1">
      <c r="A124" s="4">
        <v>43160</v>
      </c>
      <c r="B124" s="2" t="s">
        <v>6</v>
      </c>
      <c r="C124" s="19">
        <v>1</v>
      </c>
      <c r="D124" s="5" t="s">
        <v>18</v>
      </c>
      <c r="E124" s="5">
        <v>834.08</v>
      </c>
      <c r="F124" s="6">
        <f t="shared" si="8"/>
        <v>6.7263293210197954</v>
      </c>
      <c r="G124" s="10">
        <v>1</v>
      </c>
      <c r="H124" s="5">
        <f t="shared" si="9"/>
        <v>0.69314718055994529</v>
      </c>
      <c r="I124" s="10">
        <v>350.62</v>
      </c>
      <c r="J124" s="6">
        <f t="shared" si="10"/>
        <v>5.859703015925728</v>
      </c>
      <c r="K124" s="11">
        <v>99.8</v>
      </c>
      <c r="L124" s="11">
        <f t="shared" si="11"/>
        <v>4.6131383556372683</v>
      </c>
      <c r="M124" s="5">
        <v>1</v>
      </c>
      <c r="N124" s="5">
        <v>1</v>
      </c>
      <c r="O124" s="5">
        <v>0</v>
      </c>
      <c r="P124" s="5">
        <v>0</v>
      </c>
      <c r="Q124" s="5">
        <f t="shared" si="12"/>
        <v>0</v>
      </c>
      <c r="R124" s="5">
        <v>8082.0745669999997</v>
      </c>
      <c r="S124" s="5">
        <f t="shared" si="13"/>
        <v>8.997403871901227</v>
      </c>
      <c r="T124" s="2">
        <v>0</v>
      </c>
      <c r="U124" s="12">
        <v>1</v>
      </c>
      <c r="V124" s="5">
        <v>116.79</v>
      </c>
      <c r="W124" s="6">
        <f t="shared" si="14"/>
        <v>99.590688155538501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5">
        <v>1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</row>
    <row r="125" spans="1:50" ht="15.75" customHeight="1">
      <c r="A125" s="4">
        <v>43191</v>
      </c>
      <c r="B125" s="2" t="s">
        <v>6</v>
      </c>
      <c r="C125" s="19">
        <v>1</v>
      </c>
      <c r="D125" s="5" t="s">
        <v>18</v>
      </c>
      <c r="E125" s="5">
        <v>894.88</v>
      </c>
      <c r="F125" s="6">
        <f t="shared" si="8"/>
        <v>6.7966896310732778</v>
      </c>
      <c r="G125" s="10">
        <v>0</v>
      </c>
      <c r="H125" s="5">
        <f t="shared" si="9"/>
        <v>0</v>
      </c>
      <c r="I125" s="10">
        <v>351.08</v>
      </c>
      <c r="J125" s="6">
        <f t="shared" si="10"/>
        <v>5.8610141177239168</v>
      </c>
      <c r="K125" s="11">
        <v>101</v>
      </c>
      <c r="L125" s="11">
        <f t="shared" si="11"/>
        <v>4.6249728132842707</v>
      </c>
      <c r="M125" s="5">
        <v>1</v>
      </c>
      <c r="N125" s="5">
        <v>1</v>
      </c>
      <c r="O125" s="5">
        <v>0</v>
      </c>
      <c r="P125" s="5">
        <v>0</v>
      </c>
      <c r="Q125" s="5">
        <f t="shared" si="12"/>
        <v>0</v>
      </c>
      <c r="R125" s="5">
        <v>8082.0745669999997</v>
      </c>
      <c r="S125" s="5">
        <f t="shared" si="13"/>
        <v>8.997403871901227</v>
      </c>
      <c r="T125" s="2">
        <v>0</v>
      </c>
      <c r="U125" s="12">
        <v>1</v>
      </c>
      <c r="V125" s="5">
        <v>114.35</v>
      </c>
      <c r="W125" s="6">
        <f t="shared" si="14"/>
        <v>97.51001961285921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6">
        <v>0</v>
      </c>
      <c r="AH125" s="6">
        <v>1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5">
        <v>1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</row>
    <row r="126" spans="1:50" ht="15.75" customHeight="1">
      <c r="A126" s="9">
        <v>43221</v>
      </c>
      <c r="B126" s="2" t="s">
        <v>6</v>
      </c>
      <c r="C126" s="19">
        <v>1</v>
      </c>
      <c r="D126" s="5" t="s">
        <v>18</v>
      </c>
      <c r="E126" s="5">
        <v>883.88</v>
      </c>
      <c r="F126" s="6">
        <f t="shared" si="8"/>
        <v>6.7843213068169037</v>
      </c>
      <c r="G126" s="10">
        <v>0</v>
      </c>
      <c r="H126" s="5">
        <f t="shared" si="9"/>
        <v>0</v>
      </c>
      <c r="I126" s="10">
        <v>373.8</v>
      </c>
      <c r="J126" s="6">
        <f t="shared" si="10"/>
        <v>5.9237208950214626</v>
      </c>
      <c r="K126" s="11">
        <v>102</v>
      </c>
      <c r="L126" s="11">
        <f t="shared" si="11"/>
        <v>4.6347289882296359</v>
      </c>
      <c r="M126" s="5">
        <v>1</v>
      </c>
      <c r="N126" s="5">
        <v>1</v>
      </c>
      <c r="O126" s="5">
        <v>0</v>
      </c>
      <c r="P126" s="5">
        <v>0</v>
      </c>
      <c r="Q126" s="5">
        <f t="shared" si="12"/>
        <v>0</v>
      </c>
      <c r="R126" s="5">
        <v>8082.0745669999997</v>
      </c>
      <c r="S126" s="5">
        <f t="shared" si="13"/>
        <v>8.997403871901227</v>
      </c>
      <c r="T126" s="2">
        <v>0</v>
      </c>
      <c r="U126" s="12">
        <v>1</v>
      </c>
      <c r="V126" s="5">
        <v>111.25</v>
      </c>
      <c r="W126" s="6">
        <f t="shared" si="14"/>
        <v>94.866547284045367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6">
        <v>0</v>
      </c>
      <c r="AH126" s="6">
        <v>0</v>
      </c>
      <c r="AI126" s="6">
        <v>1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5">
        <v>1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</row>
    <row r="127" spans="1:50" ht="15.75" customHeight="1">
      <c r="A127" s="4">
        <v>43252</v>
      </c>
      <c r="B127" s="2" t="s">
        <v>6</v>
      </c>
      <c r="C127" s="19">
        <v>1</v>
      </c>
      <c r="D127" s="5" t="s">
        <v>18</v>
      </c>
      <c r="E127" s="5">
        <v>642.99</v>
      </c>
      <c r="F127" s="6">
        <f t="shared" si="8"/>
        <v>6.4661291720171512</v>
      </c>
      <c r="G127" s="10">
        <v>0</v>
      </c>
      <c r="H127" s="5">
        <f t="shared" si="9"/>
        <v>0</v>
      </c>
      <c r="I127" s="10">
        <v>340.32</v>
      </c>
      <c r="J127" s="6">
        <f t="shared" si="10"/>
        <v>5.8298863514519272</v>
      </c>
      <c r="K127" s="11">
        <v>104.6</v>
      </c>
      <c r="L127" s="11">
        <f t="shared" si="11"/>
        <v>4.6596583712721609</v>
      </c>
      <c r="M127" s="5">
        <v>1</v>
      </c>
      <c r="N127" s="5">
        <v>1</v>
      </c>
      <c r="O127" s="5">
        <v>0</v>
      </c>
      <c r="P127" s="5">
        <v>0</v>
      </c>
      <c r="Q127" s="5">
        <f t="shared" si="12"/>
        <v>0</v>
      </c>
      <c r="R127" s="5">
        <v>8082.0745669999997</v>
      </c>
      <c r="S127" s="5">
        <f t="shared" si="13"/>
        <v>8.997403871901227</v>
      </c>
      <c r="T127" s="2">
        <v>0</v>
      </c>
      <c r="U127" s="12">
        <v>1</v>
      </c>
      <c r="V127" s="5">
        <v>109.5</v>
      </c>
      <c r="W127" s="6">
        <f t="shared" si="14"/>
        <v>93.37426451777948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6">
        <v>0</v>
      </c>
      <c r="AH127" s="6">
        <v>0</v>
      </c>
      <c r="AI127" s="6">
        <v>0</v>
      </c>
      <c r="AJ127" s="6">
        <v>1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5">
        <v>1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</row>
    <row r="128" spans="1:50" ht="15.75" customHeight="1">
      <c r="A128" s="4">
        <v>43282</v>
      </c>
      <c r="B128" s="2" t="s">
        <v>6</v>
      </c>
      <c r="C128" s="19">
        <v>1</v>
      </c>
      <c r="D128" s="5" t="s">
        <v>18</v>
      </c>
      <c r="E128" s="5">
        <v>651.79999999999995</v>
      </c>
      <c r="F128" s="6">
        <f t="shared" si="8"/>
        <v>6.4797377664034608</v>
      </c>
      <c r="G128" s="10">
        <v>0</v>
      </c>
      <c r="H128" s="5">
        <f t="shared" si="9"/>
        <v>0</v>
      </c>
      <c r="I128" s="10">
        <v>401.95</v>
      </c>
      <c r="J128" s="6">
        <f t="shared" si="10"/>
        <v>5.9963277027739696</v>
      </c>
      <c r="K128" s="11">
        <v>104.6</v>
      </c>
      <c r="L128" s="11">
        <f t="shared" si="11"/>
        <v>4.6596583712721609</v>
      </c>
      <c r="M128" s="5">
        <v>1</v>
      </c>
      <c r="N128" s="5">
        <v>1</v>
      </c>
      <c r="O128" s="5">
        <v>0</v>
      </c>
      <c r="P128" s="5">
        <v>0</v>
      </c>
      <c r="Q128" s="5">
        <f t="shared" si="12"/>
        <v>0</v>
      </c>
      <c r="R128" s="5">
        <v>8082.0745669999997</v>
      </c>
      <c r="S128" s="5">
        <f t="shared" si="13"/>
        <v>8.997403871901227</v>
      </c>
      <c r="T128" s="2">
        <v>0</v>
      </c>
      <c r="U128" s="12">
        <v>1</v>
      </c>
      <c r="V128" s="5">
        <v>109.99</v>
      </c>
      <c r="W128" s="6">
        <f t="shared" si="14"/>
        <v>93.792103692333939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5">
        <v>1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</row>
    <row r="129" spans="1:50" ht="15.75" customHeight="1">
      <c r="A129" s="4">
        <v>43313</v>
      </c>
      <c r="B129" s="2" t="s">
        <v>6</v>
      </c>
      <c r="C129" s="19">
        <v>1</v>
      </c>
      <c r="D129" s="5" t="s">
        <v>18</v>
      </c>
      <c r="E129" s="5">
        <v>814.55</v>
      </c>
      <c r="F129" s="6">
        <f t="shared" si="8"/>
        <v>6.7026358135121784</v>
      </c>
      <c r="G129" s="10">
        <v>2</v>
      </c>
      <c r="H129" s="5">
        <f t="shared" si="9"/>
        <v>1.0986122886681098</v>
      </c>
      <c r="I129" s="10">
        <v>390.44</v>
      </c>
      <c r="J129" s="6">
        <f t="shared" si="10"/>
        <v>5.9672743083067648</v>
      </c>
      <c r="K129" s="11">
        <v>105.9</v>
      </c>
      <c r="L129" s="11">
        <f t="shared" si="11"/>
        <v>4.6718938180309992</v>
      </c>
      <c r="M129" s="5">
        <v>1</v>
      </c>
      <c r="N129" s="5">
        <v>1</v>
      </c>
      <c r="O129" s="5">
        <v>0</v>
      </c>
      <c r="P129" s="5">
        <v>0</v>
      </c>
      <c r="Q129" s="5">
        <f t="shared" si="12"/>
        <v>0</v>
      </c>
      <c r="R129" s="5">
        <v>8082.0745669999997</v>
      </c>
      <c r="S129" s="5">
        <f t="shared" si="13"/>
        <v>8.997403871901227</v>
      </c>
      <c r="T129" s="2">
        <v>0</v>
      </c>
      <c r="U129" s="12">
        <v>1</v>
      </c>
      <c r="V129" s="5">
        <v>109.1</v>
      </c>
      <c r="W129" s="6">
        <f t="shared" si="14"/>
        <v>93.033171314061576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5">
        <v>1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</row>
    <row r="130" spans="1:50" ht="15.75" customHeight="1">
      <c r="A130" s="4">
        <v>43344</v>
      </c>
      <c r="B130" s="2" t="s">
        <v>6</v>
      </c>
      <c r="C130" s="19">
        <v>1</v>
      </c>
      <c r="D130" s="5" t="s">
        <v>18</v>
      </c>
      <c r="E130" s="5">
        <v>668.58</v>
      </c>
      <c r="F130" s="6">
        <f t="shared" ref="F130:F193" si="15">LN(E130)</f>
        <v>6.5051560602870175</v>
      </c>
      <c r="G130" s="10">
        <v>0</v>
      </c>
      <c r="H130" s="5">
        <f t="shared" ref="H130:H193" si="16">LN(G130+1)</f>
        <v>0</v>
      </c>
      <c r="I130" s="10">
        <v>346.35</v>
      </c>
      <c r="J130" s="6">
        <f t="shared" ref="J130:J193" si="17">LN(I130)</f>
        <v>5.8474498244686144</v>
      </c>
      <c r="K130" s="11">
        <v>106.4</v>
      </c>
      <c r="L130" s="11">
        <f t="shared" ref="L130:L193" si="18">LN(K130+1)</f>
        <v>4.6765601820747644</v>
      </c>
      <c r="M130" s="5">
        <v>1</v>
      </c>
      <c r="N130" s="5">
        <v>1</v>
      </c>
      <c r="O130" s="5">
        <v>0</v>
      </c>
      <c r="P130" s="5">
        <v>0</v>
      </c>
      <c r="Q130" s="5">
        <f t="shared" ref="Q130:Q193" si="19">0+0</f>
        <v>0</v>
      </c>
      <c r="R130" s="5">
        <v>8082.0745669999997</v>
      </c>
      <c r="S130" s="5">
        <f t="shared" ref="S130:S193" si="20">LN(R130)</f>
        <v>8.997403871901227</v>
      </c>
      <c r="T130" s="2">
        <v>0</v>
      </c>
      <c r="U130" s="12">
        <v>1</v>
      </c>
      <c r="V130" s="5">
        <v>109.13</v>
      </c>
      <c r="W130" s="6">
        <f t="shared" si="14"/>
        <v>93.058753304340414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1</v>
      </c>
      <c r="AN130" s="6">
        <v>0</v>
      </c>
      <c r="AO130" s="6">
        <v>0</v>
      </c>
      <c r="AP130" s="6">
        <v>0</v>
      </c>
      <c r="AQ130" s="5">
        <v>1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</row>
    <row r="131" spans="1:50" ht="15.75" customHeight="1">
      <c r="A131" s="4">
        <v>43374</v>
      </c>
      <c r="B131" s="2" t="s">
        <v>6</v>
      </c>
      <c r="C131" s="19">
        <v>1</v>
      </c>
      <c r="D131" s="5" t="s">
        <v>18</v>
      </c>
      <c r="E131" s="5">
        <v>692.33</v>
      </c>
      <c r="F131" s="6">
        <f t="shared" si="15"/>
        <v>6.5400627205599173</v>
      </c>
      <c r="G131" s="10">
        <v>2</v>
      </c>
      <c r="H131" s="5">
        <f t="shared" si="16"/>
        <v>1.0986122886681098</v>
      </c>
      <c r="I131" s="10">
        <v>383.7</v>
      </c>
      <c r="J131" s="6">
        <f t="shared" si="17"/>
        <v>5.9498609972529071</v>
      </c>
      <c r="K131" s="11">
        <v>107.1</v>
      </c>
      <c r="L131" s="11">
        <f t="shared" si="18"/>
        <v>4.6830567246451622</v>
      </c>
      <c r="M131" s="5">
        <v>1</v>
      </c>
      <c r="N131" s="5">
        <v>1</v>
      </c>
      <c r="O131" s="5">
        <v>0</v>
      </c>
      <c r="P131" s="5">
        <v>0</v>
      </c>
      <c r="Q131" s="5">
        <f t="shared" si="19"/>
        <v>0</v>
      </c>
      <c r="R131" s="5">
        <v>8082.0745669999997</v>
      </c>
      <c r="S131" s="5">
        <f t="shared" si="20"/>
        <v>8.997403871901227</v>
      </c>
      <c r="T131" s="2">
        <v>0</v>
      </c>
      <c r="U131" s="12">
        <v>1</v>
      </c>
      <c r="V131" s="5">
        <v>106.54</v>
      </c>
      <c r="W131" s="6">
        <f t="shared" si="14"/>
        <v>90.850174810266907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1</v>
      </c>
      <c r="AO131" s="6">
        <v>0</v>
      </c>
      <c r="AP131" s="6">
        <v>0</v>
      </c>
      <c r="AQ131" s="5">
        <v>1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</row>
    <row r="132" spans="1:50" ht="15.75" customHeight="1">
      <c r="A132" s="4">
        <v>43405</v>
      </c>
      <c r="B132" s="2" t="s">
        <v>6</v>
      </c>
      <c r="C132" s="19">
        <v>1</v>
      </c>
      <c r="D132" s="5" t="s">
        <v>18</v>
      </c>
      <c r="E132" s="5">
        <v>687.01</v>
      </c>
      <c r="F132" s="6">
        <f t="shared" si="15"/>
        <v>6.5323488481571683</v>
      </c>
      <c r="G132" s="10">
        <v>1</v>
      </c>
      <c r="H132" s="5">
        <f t="shared" si="16"/>
        <v>0.69314718055994529</v>
      </c>
      <c r="I132" s="10">
        <v>402.49</v>
      </c>
      <c r="J132" s="6">
        <f t="shared" si="17"/>
        <v>5.9976702518294864</v>
      </c>
      <c r="K132" s="11">
        <v>107.7</v>
      </c>
      <c r="L132" s="11">
        <f t="shared" si="18"/>
        <v>4.6885917941271638</v>
      </c>
      <c r="M132" s="5">
        <v>1</v>
      </c>
      <c r="N132" s="5">
        <v>1</v>
      </c>
      <c r="O132" s="5">
        <v>0</v>
      </c>
      <c r="P132" s="5">
        <v>0</v>
      </c>
      <c r="Q132" s="5">
        <f t="shared" si="19"/>
        <v>0</v>
      </c>
      <c r="R132" s="5">
        <v>8082.0745669999997</v>
      </c>
      <c r="S132" s="5">
        <f t="shared" si="20"/>
        <v>8.997403871901227</v>
      </c>
      <c r="T132" s="2">
        <v>0</v>
      </c>
      <c r="U132" s="12">
        <v>1</v>
      </c>
      <c r="V132" s="5">
        <v>107.35</v>
      </c>
      <c r="W132" s="6">
        <f t="shared" si="14"/>
        <v>91.540888547795689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1</v>
      </c>
      <c r="AP132" s="6">
        <v>0</v>
      </c>
      <c r="AQ132" s="5">
        <v>1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</row>
    <row r="133" spans="1:50" ht="15.75" customHeight="1">
      <c r="A133" s="4">
        <v>43435</v>
      </c>
      <c r="B133" s="2" t="s">
        <v>6</v>
      </c>
      <c r="C133" s="19">
        <v>1</v>
      </c>
      <c r="D133" s="5" t="s">
        <v>18</v>
      </c>
      <c r="E133" s="5">
        <v>704.34</v>
      </c>
      <c r="F133" s="6">
        <f t="shared" si="15"/>
        <v>6.5572611941184862</v>
      </c>
      <c r="G133" s="10">
        <v>0</v>
      </c>
      <c r="H133" s="5">
        <f t="shared" si="16"/>
        <v>0</v>
      </c>
      <c r="I133" s="10">
        <v>390.49</v>
      </c>
      <c r="J133" s="6">
        <f t="shared" si="17"/>
        <v>5.9674023607572231</v>
      </c>
      <c r="K133" s="11">
        <v>107.8</v>
      </c>
      <c r="L133" s="11">
        <f t="shared" si="18"/>
        <v>4.6895113344218426</v>
      </c>
      <c r="M133" s="5">
        <v>1</v>
      </c>
      <c r="N133" s="5">
        <v>1</v>
      </c>
      <c r="O133" s="5">
        <v>0</v>
      </c>
      <c r="P133" s="5">
        <v>0</v>
      </c>
      <c r="Q133" s="5">
        <f t="shared" si="19"/>
        <v>0</v>
      </c>
      <c r="R133" s="5">
        <v>8082.0745669999997</v>
      </c>
      <c r="S133" s="5">
        <f t="shared" si="20"/>
        <v>8.997403871901227</v>
      </c>
      <c r="T133" s="2">
        <v>0</v>
      </c>
      <c r="U133" s="12">
        <v>1</v>
      </c>
      <c r="V133" s="5">
        <v>106.61</v>
      </c>
      <c r="W133" s="6">
        <f t="shared" si="14"/>
        <v>90.909866120917542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1</v>
      </c>
      <c r="AQ133" s="5">
        <v>1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</row>
    <row r="134" spans="1:50" ht="15.75" customHeight="1">
      <c r="A134" s="4">
        <v>43466</v>
      </c>
      <c r="B134" s="2" t="s">
        <v>6</v>
      </c>
      <c r="C134" s="19">
        <v>1</v>
      </c>
      <c r="D134" s="5" t="s">
        <v>18</v>
      </c>
      <c r="E134" s="5">
        <v>1030.97</v>
      </c>
      <c r="F134" s="6">
        <f t="shared" si="15"/>
        <v>6.9382553856304634</v>
      </c>
      <c r="G134" s="10">
        <v>0</v>
      </c>
      <c r="H134" s="5">
        <f t="shared" si="16"/>
        <v>0</v>
      </c>
      <c r="I134" s="10">
        <v>401.35</v>
      </c>
      <c r="J134" s="6">
        <f t="shared" si="17"/>
        <v>5.9948338645775863</v>
      </c>
      <c r="K134" s="11">
        <v>108.5</v>
      </c>
      <c r="L134" s="11">
        <f t="shared" si="18"/>
        <v>4.6959245492565556</v>
      </c>
      <c r="M134" s="5">
        <v>1</v>
      </c>
      <c r="N134" s="5">
        <v>1</v>
      </c>
      <c r="O134" s="5">
        <v>0</v>
      </c>
      <c r="P134" s="5">
        <v>0</v>
      </c>
      <c r="Q134" s="5">
        <f t="shared" si="19"/>
        <v>0</v>
      </c>
      <c r="R134" s="5">
        <v>8082.0745669999997</v>
      </c>
      <c r="S134" s="5">
        <f t="shared" si="20"/>
        <v>8.997403871901227</v>
      </c>
      <c r="T134" s="2">
        <v>0</v>
      </c>
      <c r="U134" s="12">
        <v>1</v>
      </c>
      <c r="V134" s="5">
        <v>110.11</v>
      </c>
      <c r="W134" s="6">
        <f t="shared" si="14"/>
        <v>93.894431653449303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5">
        <v>1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</row>
    <row r="135" spans="1:50" ht="15.75" customHeight="1">
      <c r="A135" s="4">
        <v>43497</v>
      </c>
      <c r="B135" s="2" t="s">
        <v>6</v>
      </c>
      <c r="C135" s="19">
        <v>1</v>
      </c>
      <c r="D135" s="5" t="s">
        <v>18</v>
      </c>
      <c r="E135" s="5">
        <v>965.47</v>
      </c>
      <c r="F135" s="6">
        <f t="shared" si="15"/>
        <v>6.8726150294023967</v>
      </c>
      <c r="G135" s="10">
        <v>0</v>
      </c>
      <c r="H135" s="5">
        <f t="shared" si="16"/>
        <v>0</v>
      </c>
      <c r="I135" s="10">
        <v>389.37</v>
      </c>
      <c r="J135" s="6">
        <f t="shared" si="17"/>
        <v>5.9645300483677772</v>
      </c>
      <c r="K135" s="11">
        <v>108.7</v>
      </c>
      <c r="L135" s="11">
        <f t="shared" si="18"/>
        <v>4.697749367281185</v>
      </c>
      <c r="M135" s="5">
        <v>1</v>
      </c>
      <c r="N135" s="5">
        <v>1</v>
      </c>
      <c r="O135" s="5">
        <v>0</v>
      </c>
      <c r="P135" s="5">
        <v>0</v>
      </c>
      <c r="Q135" s="5">
        <f t="shared" si="19"/>
        <v>0</v>
      </c>
      <c r="R135" s="5">
        <v>8082.0745669999997</v>
      </c>
      <c r="S135" s="5">
        <f t="shared" si="20"/>
        <v>8.997403871901227</v>
      </c>
      <c r="T135" s="2">
        <v>0</v>
      </c>
      <c r="U135" s="12">
        <v>1</v>
      </c>
      <c r="V135" s="5">
        <v>111.51</v>
      </c>
      <c r="W135" s="6">
        <f t="shared" si="14"/>
        <v>95.088257866462015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5">
        <v>1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</row>
    <row r="136" spans="1:50" ht="15.75" customHeight="1">
      <c r="A136" s="4">
        <v>43525</v>
      </c>
      <c r="B136" s="2" t="s">
        <v>6</v>
      </c>
      <c r="C136" s="19">
        <v>1</v>
      </c>
      <c r="D136" s="5" t="s">
        <v>18</v>
      </c>
      <c r="E136" s="5">
        <v>905.74</v>
      </c>
      <c r="F136" s="6">
        <f t="shared" si="15"/>
        <v>6.8087522891401289</v>
      </c>
      <c r="G136" s="10">
        <v>2</v>
      </c>
      <c r="H136" s="5">
        <f t="shared" si="16"/>
        <v>1.0986122886681098</v>
      </c>
      <c r="I136" s="10">
        <v>384.07</v>
      </c>
      <c r="J136" s="6">
        <f t="shared" si="17"/>
        <v>5.950824827641287</v>
      </c>
      <c r="K136" s="11">
        <v>110</v>
      </c>
      <c r="L136" s="11">
        <f t="shared" si="18"/>
        <v>4.7095302013123339</v>
      </c>
      <c r="M136" s="5">
        <v>1</v>
      </c>
      <c r="N136" s="5">
        <v>1</v>
      </c>
      <c r="O136" s="5">
        <v>0</v>
      </c>
      <c r="P136" s="5">
        <v>0</v>
      </c>
      <c r="Q136" s="5">
        <f t="shared" si="19"/>
        <v>0</v>
      </c>
      <c r="R136" s="5">
        <v>8082.0745669999997</v>
      </c>
      <c r="S136" s="5">
        <f t="shared" si="20"/>
        <v>8.997403871901227</v>
      </c>
      <c r="T136" s="2">
        <v>0</v>
      </c>
      <c r="U136" s="12">
        <v>1</v>
      </c>
      <c r="V136" s="5">
        <v>109.8</v>
      </c>
      <c r="W136" s="6">
        <f t="shared" si="14"/>
        <v>93.630084420567925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6">
        <v>1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5">
        <v>1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</row>
    <row r="137" spans="1:50" ht="15.75" customHeight="1">
      <c r="A137" s="4">
        <v>43556</v>
      </c>
      <c r="B137" s="2" t="s">
        <v>6</v>
      </c>
      <c r="C137" s="19">
        <v>1</v>
      </c>
      <c r="D137" s="5" t="s">
        <v>18</v>
      </c>
      <c r="E137" s="5">
        <v>810.67</v>
      </c>
      <c r="F137" s="6">
        <f t="shared" si="15"/>
        <v>6.6978610662515994</v>
      </c>
      <c r="G137" s="10">
        <v>0</v>
      </c>
      <c r="H137" s="5">
        <f t="shared" si="16"/>
        <v>0</v>
      </c>
      <c r="I137" s="10">
        <v>374.23</v>
      </c>
      <c r="J137" s="6">
        <f t="shared" si="17"/>
        <v>5.9248705816579976</v>
      </c>
      <c r="K137" s="11">
        <v>106.7</v>
      </c>
      <c r="L137" s="11">
        <f t="shared" si="18"/>
        <v>4.6793495841623427</v>
      </c>
      <c r="M137" s="5">
        <v>1</v>
      </c>
      <c r="N137" s="5">
        <v>1</v>
      </c>
      <c r="O137" s="5">
        <v>0</v>
      </c>
      <c r="P137" s="5">
        <v>0</v>
      </c>
      <c r="Q137" s="5">
        <f t="shared" si="19"/>
        <v>0</v>
      </c>
      <c r="R137" s="5">
        <v>8082.0745669999997</v>
      </c>
      <c r="S137" s="5">
        <f t="shared" si="20"/>
        <v>8.997403871901227</v>
      </c>
      <c r="T137" s="2">
        <v>0</v>
      </c>
      <c r="U137" s="12">
        <v>1</v>
      </c>
      <c r="V137" s="5">
        <v>109.26</v>
      </c>
      <c r="W137" s="6">
        <f t="shared" si="14"/>
        <v>93.169608595548738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6">
        <v>0</v>
      </c>
      <c r="AH137" s="6">
        <v>1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5">
        <v>1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</row>
    <row r="138" spans="1:50" ht="15.75" customHeight="1">
      <c r="A138" s="9">
        <v>43586</v>
      </c>
      <c r="B138" s="2" t="s">
        <v>6</v>
      </c>
      <c r="C138" s="19">
        <v>1</v>
      </c>
      <c r="D138" s="5" t="s">
        <v>18</v>
      </c>
      <c r="E138" s="5">
        <v>1261.3900000000001</v>
      </c>
      <c r="F138" s="6">
        <f t="shared" si="15"/>
        <v>7.1399695664987446</v>
      </c>
      <c r="G138" s="10">
        <v>0</v>
      </c>
      <c r="H138" s="5">
        <f t="shared" si="16"/>
        <v>0</v>
      </c>
      <c r="I138" s="10">
        <v>425.1</v>
      </c>
      <c r="J138" s="6">
        <f t="shared" si="17"/>
        <v>6.0523244353647447</v>
      </c>
      <c r="K138" s="11">
        <v>107.8</v>
      </c>
      <c r="L138" s="11">
        <f t="shared" si="18"/>
        <v>4.6895113344218426</v>
      </c>
      <c r="M138" s="5">
        <v>1</v>
      </c>
      <c r="N138" s="5">
        <v>1</v>
      </c>
      <c r="O138" s="5">
        <v>0</v>
      </c>
      <c r="P138" s="5">
        <v>0</v>
      </c>
      <c r="Q138" s="5">
        <f t="shared" si="19"/>
        <v>0</v>
      </c>
      <c r="R138" s="5">
        <v>8082.0745669999997</v>
      </c>
      <c r="S138" s="5">
        <f t="shared" si="20"/>
        <v>8.997403871901227</v>
      </c>
      <c r="T138" s="2">
        <v>0</v>
      </c>
      <c r="U138" s="12">
        <v>1</v>
      </c>
      <c r="V138" s="5">
        <v>106.7</v>
      </c>
      <c r="W138" s="6">
        <f t="shared" si="14"/>
        <v>90.986612091754068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5">
        <v>1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</row>
    <row r="139" spans="1:50" ht="15.75" customHeight="1">
      <c r="A139" s="4">
        <v>43617</v>
      </c>
      <c r="B139" s="2" t="s">
        <v>6</v>
      </c>
      <c r="C139" s="19">
        <v>1</v>
      </c>
      <c r="D139" s="5" t="s">
        <v>18</v>
      </c>
      <c r="E139" s="5">
        <v>689.27</v>
      </c>
      <c r="F139" s="6">
        <f t="shared" si="15"/>
        <v>6.5356330665304352</v>
      </c>
      <c r="G139" s="10">
        <v>1</v>
      </c>
      <c r="H139" s="5">
        <f t="shared" si="16"/>
        <v>0.69314718055994529</v>
      </c>
      <c r="I139" s="10">
        <v>374.76</v>
      </c>
      <c r="J139" s="6">
        <f t="shared" si="17"/>
        <v>5.9262858210829874</v>
      </c>
      <c r="K139" s="11">
        <v>107</v>
      </c>
      <c r="L139" s="11">
        <f t="shared" si="18"/>
        <v>4.6821312271242199</v>
      </c>
      <c r="M139" s="5">
        <v>1</v>
      </c>
      <c r="N139" s="5">
        <v>1</v>
      </c>
      <c r="O139" s="5">
        <v>0</v>
      </c>
      <c r="P139" s="5">
        <v>0</v>
      </c>
      <c r="Q139" s="5">
        <f t="shared" si="19"/>
        <v>0</v>
      </c>
      <c r="R139" s="5">
        <v>8082.0745669999997</v>
      </c>
      <c r="S139" s="5">
        <f t="shared" si="20"/>
        <v>8.997403871901227</v>
      </c>
      <c r="T139" s="2">
        <v>0</v>
      </c>
      <c r="U139" s="12">
        <v>1</v>
      </c>
      <c r="V139" s="5">
        <v>107.27</v>
      </c>
      <c r="W139" s="6">
        <f t="shared" si="14"/>
        <v>91.472669907052108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6">
        <v>0</v>
      </c>
      <c r="AH139" s="6">
        <v>0</v>
      </c>
      <c r="AI139" s="6">
        <v>0</v>
      </c>
      <c r="AJ139" s="6">
        <v>1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5">
        <v>1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</row>
    <row r="140" spans="1:50" ht="15.75" customHeight="1">
      <c r="A140" s="4">
        <v>43647</v>
      </c>
      <c r="B140" s="2" t="s">
        <v>6</v>
      </c>
      <c r="C140" s="19">
        <v>1</v>
      </c>
      <c r="D140" s="5" t="s">
        <v>18</v>
      </c>
      <c r="E140" s="5">
        <v>1026.08</v>
      </c>
      <c r="F140" s="6">
        <f t="shared" si="15"/>
        <v>6.9335009954005526</v>
      </c>
      <c r="G140" s="10">
        <v>0</v>
      </c>
      <c r="H140" s="5">
        <f t="shared" si="16"/>
        <v>0</v>
      </c>
      <c r="I140" s="10">
        <v>428.56</v>
      </c>
      <c r="J140" s="6">
        <f t="shared" si="17"/>
        <v>6.0604307515727047</v>
      </c>
      <c r="K140" s="11">
        <v>107.4</v>
      </c>
      <c r="L140" s="11">
        <f t="shared" si="18"/>
        <v>4.6858280890055459</v>
      </c>
      <c r="M140" s="5">
        <v>1</v>
      </c>
      <c r="N140" s="5">
        <v>1</v>
      </c>
      <c r="O140" s="5">
        <v>0</v>
      </c>
      <c r="P140" s="5">
        <v>0</v>
      </c>
      <c r="Q140" s="5">
        <f t="shared" si="19"/>
        <v>0</v>
      </c>
      <c r="R140" s="5">
        <v>8082.0745669999997</v>
      </c>
      <c r="S140" s="5">
        <f t="shared" si="20"/>
        <v>8.997403871901227</v>
      </c>
      <c r="T140" s="2">
        <v>0</v>
      </c>
      <c r="U140" s="12">
        <v>1</v>
      </c>
      <c r="V140" s="5">
        <v>102.68</v>
      </c>
      <c r="W140" s="6">
        <f t="shared" si="14"/>
        <v>87.558625394389026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1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5">
        <v>1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</row>
    <row r="141" spans="1:50" ht="15.75" customHeight="1">
      <c r="A141" s="4">
        <v>43678</v>
      </c>
      <c r="B141" s="2" t="s">
        <v>6</v>
      </c>
      <c r="C141" s="19">
        <v>1</v>
      </c>
      <c r="D141" s="5" t="s">
        <v>18</v>
      </c>
      <c r="E141" s="5">
        <v>931.7</v>
      </c>
      <c r="F141" s="6">
        <f t="shared" si="15"/>
        <v>6.8370108744563796</v>
      </c>
      <c r="G141" s="10">
        <v>3</v>
      </c>
      <c r="H141" s="5">
        <f t="shared" si="16"/>
        <v>1.3862943611198906</v>
      </c>
      <c r="I141" s="10">
        <v>388</v>
      </c>
      <c r="J141" s="6">
        <f t="shared" si="17"/>
        <v>5.9610053396232736</v>
      </c>
      <c r="K141" s="11">
        <v>106.5</v>
      </c>
      <c r="L141" s="11">
        <f t="shared" si="18"/>
        <v>4.677490847567717</v>
      </c>
      <c r="M141" s="5">
        <v>1</v>
      </c>
      <c r="N141" s="5">
        <v>1</v>
      </c>
      <c r="O141" s="5">
        <v>0</v>
      </c>
      <c r="P141" s="5">
        <v>0</v>
      </c>
      <c r="Q141" s="5">
        <f t="shared" si="19"/>
        <v>0</v>
      </c>
      <c r="R141" s="5">
        <v>8082.0745669999997</v>
      </c>
      <c r="S141" s="5">
        <f t="shared" si="20"/>
        <v>8.997403871901227</v>
      </c>
      <c r="T141" s="2">
        <v>0</v>
      </c>
      <c r="U141" s="12">
        <v>1</v>
      </c>
      <c r="V141" s="5">
        <v>103.18</v>
      </c>
      <c r="W141" s="6">
        <f t="shared" si="14"/>
        <v>87.984991899036416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1</v>
      </c>
      <c r="AM141" s="6">
        <v>0</v>
      </c>
      <c r="AN141" s="6">
        <v>0</v>
      </c>
      <c r="AO141" s="6">
        <v>0</v>
      </c>
      <c r="AP141" s="6">
        <v>0</v>
      </c>
      <c r="AQ141" s="5">
        <v>1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</row>
    <row r="142" spans="1:50" ht="15.75" customHeight="1">
      <c r="A142" s="4">
        <v>43709</v>
      </c>
      <c r="B142" s="2" t="s">
        <v>6</v>
      </c>
      <c r="C142" s="19">
        <v>1</v>
      </c>
      <c r="D142" s="5" t="s">
        <v>18</v>
      </c>
      <c r="E142" s="5">
        <v>901.19</v>
      </c>
      <c r="F142" s="6">
        <f t="shared" si="15"/>
        <v>6.8037161121805019</v>
      </c>
      <c r="G142" s="10">
        <v>1</v>
      </c>
      <c r="H142" s="5">
        <f t="shared" si="16"/>
        <v>0.69314718055994529</v>
      </c>
      <c r="I142" s="10">
        <v>390.59</v>
      </c>
      <c r="J142" s="6">
        <f t="shared" si="17"/>
        <v>5.967658416476346</v>
      </c>
      <c r="K142" s="11">
        <v>107.1</v>
      </c>
      <c r="L142" s="11">
        <f t="shared" si="18"/>
        <v>4.6830567246451622</v>
      </c>
      <c r="M142" s="5">
        <v>1</v>
      </c>
      <c r="N142" s="5">
        <v>1</v>
      </c>
      <c r="O142" s="5">
        <v>0</v>
      </c>
      <c r="P142" s="5">
        <v>0</v>
      </c>
      <c r="Q142" s="5">
        <f t="shared" si="19"/>
        <v>0</v>
      </c>
      <c r="R142" s="5">
        <v>8082.0745669999997</v>
      </c>
      <c r="S142" s="5">
        <f t="shared" si="20"/>
        <v>8.997403871901227</v>
      </c>
      <c r="T142" s="2">
        <v>0</v>
      </c>
      <c r="U142" s="12">
        <v>1</v>
      </c>
      <c r="V142" s="5">
        <v>103.84</v>
      </c>
      <c r="W142" s="6">
        <f t="shared" si="14"/>
        <v>88.547795685170982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1</v>
      </c>
      <c r="AN142" s="6">
        <v>0</v>
      </c>
      <c r="AO142" s="6">
        <v>0</v>
      </c>
      <c r="AP142" s="6">
        <v>0</v>
      </c>
      <c r="AQ142" s="5">
        <v>1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</row>
    <row r="143" spans="1:50" ht="15.75" customHeight="1">
      <c r="A143" s="4">
        <v>43739</v>
      </c>
      <c r="B143" s="2" t="s">
        <v>6</v>
      </c>
      <c r="C143" s="19">
        <v>1</v>
      </c>
      <c r="D143" s="5" t="s">
        <v>18</v>
      </c>
      <c r="E143" s="5">
        <v>1195.54</v>
      </c>
      <c r="F143" s="6">
        <f t="shared" si="15"/>
        <v>7.0863532451424938</v>
      </c>
      <c r="G143" s="10">
        <v>2</v>
      </c>
      <c r="H143" s="5">
        <f t="shared" si="16"/>
        <v>1.0986122886681098</v>
      </c>
      <c r="I143" s="10">
        <v>405.46</v>
      </c>
      <c r="J143" s="6">
        <f t="shared" si="17"/>
        <v>6.0050222250400473</v>
      </c>
      <c r="K143" s="11">
        <v>107.7</v>
      </c>
      <c r="L143" s="11">
        <f t="shared" si="18"/>
        <v>4.6885917941271638</v>
      </c>
      <c r="M143" s="5">
        <v>1</v>
      </c>
      <c r="N143" s="5">
        <v>1</v>
      </c>
      <c r="O143" s="5">
        <v>0</v>
      </c>
      <c r="P143" s="5">
        <v>0</v>
      </c>
      <c r="Q143" s="5">
        <f t="shared" si="19"/>
        <v>0</v>
      </c>
      <c r="R143" s="5">
        <v>8082.0745669999997</v>
      </c>
      <c r="S143" s="5">
        <f t="shared" si="20"/>
        <v>8.997403871901227</v>
      </c>
      <c r="T143" s="2">
        <v>0</v>
      </c>
      <c r="U143" s="12">
        <v>1</v>
      </c>
      <c r="V143" s="5">
        <v>109.35</v>
      </c>
      <c r="W143" s="6">
        <f t="shared" si="14"/>
        <v>93.246354566385264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0</v>
      </c>
      <c r="AP143" s="6">
        <v>0</v>
      </c>
      <c r="AQ143" s="5">
        <v>1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</row>
    <row r="144" spans="1:50" ht="15.75" customHeight="1">
      <c r="A144" s="4">
        <v>43770</v>
      </c>
      <c r="B144" s="2" t="s">
        <v>6</v>
      </c>
      <c r="C144" s="19">
        <v>1</v>
      </c>
      <c r="D144" s="5" t="s">
        <v>18</v>
      </c>
      <c r="E144" s="5">
        <v>1043.74</v>
      </c>
      <c r="F144" s="6">
        <f t="shared" si="15"/>
        <v>6.9505656952808454</v>
      </c>
      <c r="G144" s="10">
        <v>1</v>
      </c>
      <c r="H144" s="5">
        <f t="shared" si="16"/>
        <v>0.69314718055994529</v>
      </c>
      <c r="I144" s="10">
        <v>410.6</v>
      </c>
      <c r="J144" s="6">
        <f t="shared" si="17"/>
        <v>6.0176195045848333</v>
      </c>
      <c r="K144" s="11">
        <v>106.8</v>
      </c>
      <c r="L144" s="11">
        <f t="shared" si="18"/>
        <v>4.6802776584748971</v>
      </c>
      <c r="M144" s="5">
        <v>1</v>
      </c>
      <c r="N144" s="5">
        <v>1</v>
      </c>
      <c r="O144" s="5">
        <v>0</v>
      </c>
      <c r="P144" s="5">
        <v>0</v>
      </c>
      <c r="Q144" s="5">
        <f t="shared" si="19"/>
        <v>0</v>
      </c>
      <c r="R144" s="5">
        <v>8082.0745669999997</v>
      </c>
      <c r="S144" s="5">
        <f t="shared" si="20"/>
        <v>8.997403871901227</v>
      </c>
      <c r="T144" s="2">
        <v>0</v>
      </c>
      <c r="U144" s="12">
        <v>1</v>
      </c>
      <c r="V144" s="5">
        <v>109.63</v>
      </c>
      <c r="W144" s="6">
        <f t="shared" si="14"/>
        <v>93.485119808987804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5">
        <v>1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</row>
    <row r="145" spans="1:50" ht="15.75" customHeight="1">
      <c r="A145" s="4">
        <v>43800</v>
      </c>
      <c r="B145" s="2" t="s">
        <v>6</v>
      </c>
      <c r="C145" s="19">
        <v>1</v>
      </c>
      <c r="D145" s="5" t="s">
        <v>18</v>
      </c>
      <c r="E145" s="5">
        <v>1130.08</v>
      </c>
      <c r="F145" s="6">
        <f t="shared" si="15"/>
        <v>7.0300437056606118</v>
      </c>
      <c r="G145" s="10">
        <v>2</v>
      </c>
      <c r="H145" s="5">
        <f t="shared" si="16"/>
        <v>1.0986122886681098</v>
      </c>
      <c r="I145" s="10">
        <v>446.14</v>
      </c>
      <c r="J145" s="6">
        <f t="shared" si="17"/>
        <v>6.1006328041086357</v>
      </c>
      <c r="K145" s="11">
        <v>106.4</v>
      </c>
      <c r="L145" s="11">
        <f t="shared" si="18"/>
        <v>4.6765601820747644</v>
      </c>
      <c r="M145" s="5">
        <v>1</v>
      </c>
      <c r="N145" s="5">
        <v>1</v>
      </c>
      <c r="O145" s="5">
        <v>0</v>
      </c>
      <c r="P145" s="5">
        <v>0</v>
      </c>
      <c r="Q145" s="5">
        <f t="shared" si="19"/>
        <v>0</v>
      </c>
      <c r="R145" s="5">
        <v>8082.0745669999997</v>
      </c>
      <c r="S145" s="5">
        <f t="shared" si="20"/>
        <v>8.997403871901227</v>
      </c>
      <c r="T145" s="2">
        <v>0</v>
      </c>
      <c r="U145" s="12">
        <v>1</v>
      </c>
      <c r="V145" s="5">
        <v>111.34</v>
      </c>
      <c r="W145" s="6">
        <f t="shared" si="14"/>
        <v>94.943293254881894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</v>
      </c>
      <c r="AQ145" s="5">
        <v>1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</row>
    <row r="146" spans="1:50" ht="15.75" customHeight="1">
      <c r="A146" s="4">
        <v>43831</v>
      </c>
      <c r="B146" s="2" t="s">
        <v>6</v>
      </c>
      <c r="C146" s="19">
        <v>1</v>
      </c>
      <c r="D146" s="5" t="s">
        <v>18</v>
      </c>
      <c r="E146" s="5">
        <v>1303.3900000000001</v>
      </c>
      <c r="F146" s="6">
        <f t="shared" si="15"/>
        <v>7.1727238416270191</v>
      </c>
      <c r="G146" s="10">
        <v>1</v>
      </c>
      <c r="H146" s="5">
        <f t="shared" si="16"/>
        <v>0.69314718055994529</v>
      </c>
      <c r="I146" s="10">
        <v>445.58</v>
      </c>
      <c r="J146" s="6">
        <f t="shared" si="17"/>
        <v>6.0993768043023771</v>
      </c>
      <c r="K146" s="11">
        <v>106.1</v>
      </c>
      <c r="L146" s="11">
        <f t="shared" si="18"/>
        <v>4.6737629774537028</v>
      </c>
      <c r="M146" s="5">
        <v>1</v>
      </c>
      <c r="N146" s="5">
        <v>1</v>
      </c>
      <c r="O146" s="5">
        <v>0</v>
      </c>
      <c r="P146" s="5">
        <v>0</v>
      </c>
      <c r="Q146" s="5">
        <f t="shared" si="19"/>
        <v>0</v>
      </c>
      <c r="R146" s="5">
        <v>8082.0745669999997</v>
      </c>
      <c r="S146" s="5">
        <f t="shared" si="20"/>
        <v>8.997403871901227</v>
      </c>
      <c r="T146" s="2">
        <v>0</v>
      </c>
      <c r="U146" s="12">
        <v>1</v>
      </c>
      <c r="V146" s="5">
        <v>111.18</v>
      </c>
      <c r="W146" s="6">
        <f t="shared" si="14"/>
        <v>94.806855973394732</v>
      </c>
      <c r="X146" s="5">
        <v>0</v>
      </c>
      <c r="Y146" s="5">
        <v>2</v>
      </c>
      <c r="Z146" s="5">
        <v>0</v>
      </c>
      <c r="AA146" s="5">
        <v>1</v>
      </c>
      <c r="AB146" s="5">
        <v>0</v>
      </c>
      <c r="AC146" s="5">
        <v>0</v>
      </c>
      <c r="AD146" s="5">
        <v>0</v>
      </c>
      <c r="AE146" s="5">
        <v>1</v>
      </c>
      <c r="AF146" s="5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5">
        <v>1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</row>
    <row r="147" spans="1:50" ht="15.75" customHeight="1">
      <c r="A147" s="4">
        <v>43862</v>
      </c>
      <c r="B147" s="2" t="s">
        <v>6</v>
      </c>
      <c r="C147" s="19">
        <v>1</v>
      </c>
      <c r="D147" s="5" t="s">
        <v>18</v>
      </c>
      <c r="E147" s="5">
        <v>1366.9</v>
      </c>
      <c r="F147" s="6">
        <f t="shared" si="15"/>
        <v>7.2203006811586077</v>
      </c>
      <c r="G147" s="10">
        <v>9</v>
      </c>
      <c r="H147" s="5">
        <f t="shared" si="16"/>
        <v>2.3025850929940459</v>
      </c>
      <c r="I147" s="10">
        <v>422.61</v>
      </c>
      <c r="J147" s="6">
        <f t="shared" si="17"/>
        <v>6.0464497679403255</v>
      </c>
      <c r="K147" s="11">
        <v>106.5</v>
      </c>
      <c r="L147" s="11">
        <f t="shared" si="18"/>
        <v>4.677490847567717</v>
      </c>
      <c r="M147" s="5">
        <v>1</v>
      </c>
      <c r="N147" s="5">
        <v>1</v>
      </c>
      <c r="O147" s="5">
        <v>0</v>
      </c>
      <c r="P147" s="5">
        <v>0</v>
      </c>
      <c r="Q147" s="5">
        <f t="shared" si="19"/>
        <v>0</v>
      </c>
      <c r="R147" s="5">
        <v>8082.0745669999997</v>
      </c>
      <c r="S147" s="5">
        <f t="shared" si="20"/>
        <v>8.997403871901227</v>
      </c>
      <c r="T147" s="2">
        <v>0</v>
      </c>
      <c r="U147" s="12">
        <v>1</v>
      </c>
      <c r="V147" s="5">
        <v>109.46</v>
      </c>
      <c r="W147" s="6">
        <f t="shared" si="14"/>
        <v>93.340155197407697</v>
      </c>
      <c r="X147" s="5">
        <v>0</v>
      </c>
      <c r="Y147" s="5">
        <v>59</v>
      </c>
      <c r="Z147" s="5">
        <v>0</v>
      </c>
      <c r="AA147" s="5">
        <v>2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5">
        <v>1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</row>
    <row r="148" spans="1:50" ht="15.75" customHeight="1">
      <c r="A148" s="4">
        <v>43891</v>
      </c>
      <c r="B148" s="2" t="s">
        <v>6</v>
      </c>
      <c r="C148" s="19">
        <v>1</v>
      </c>
      <c r="D148" s="5" t="s">
        <v>18</v>
      </c>
      <c r="E148" s="5">
        <v>1537.61</v>
      </c>
      <c r="F148" s="6">
        <f t="shared" si="15"/>
        <v>7.337984541836919</v>
      </c>
      <c r="G148" s="10">
        <v>1</v>
      </c>
      <c r="H148" s="5">
        <f t="shared" si="16"/>
        <v>0.69314718055994529</v>
      </c>
      <c r="I148" s="10">
        <v>396.85</v>
      </c>
      <c r="J148" s="6">
        <f t="shared" si="17"/>
        <v>5.9835583755368846</v>
      </c>
      <c r="K148" s="11">
        <v>100.2</v>
      </c>
      <c r="L148" s="11">
        <f t="shared" si="18"/>
        <v>4.6170987568533652</v>
      </c>
      <c r="M148" s="5">
        <v>1</v>
      </c>
      <c r="N148" s="5">
        <v>1</v>
      </c>
      <c r="O148" s="5">
        <v>0</v>
      </c>
      <c r="P148" s="5">
        <v>0</v>
      </c>
      <c r="Q148" s="5">
        <f t="shared" si="19"/>
        <v>0</v>
      </c>
      <c r="R148" s="5">
        <v>8082.0745669999997</v>
      </c>
      <c r="S148" s="5">
        <f t="shared" si="20"/>
        <v>8.997403871901227</v>
      </c>
      <c r="T148" s="2">
        <v>0</v>
      </c>
      <c r="U148" s="12">
        <v>1</v>
      </c>
      <c r="V148" s="5">
        <v>99.89</v>
      </c>
      <c r="W148" s="6">
        <f t="shared" si="14"/>
        <v>85.17950029845656</v>
      </c>
      <c r="X148" s="5">
        <v>51</v>
      </c>
      <c r="Y148" s="5">
        <v>38423</v>
      </c>
      <c r="Z148" s="5">
        <v>5</v>
      </c>
      <c r="AA148" s="5">
        <v>5138</v>
      </c>
      <c r="AB148" s="5">
        <v>0</v>
      </c>
      <c r="AC148" s="5">
        <v>0</v>
      </c>
      <c r="AD148" s="5">
        <v>1</v>
      </c>
      <c r="AE148" s="5">
        <v>0</v>
      </c>
      <c r="AF148" s="5">
        <v>0</v>
      </c>
      <c r="AG148" s="6">
        <v>1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5">
        <v>1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</row>
    <row r="149" spans="1:50" ht="15.75" customHeight="1">
      <c r="A149" s="4">
        <v>43922</v>
      </c>
      <c r="B149" s="2" t="s">
        <v>6</v>
      </c>
      <c r="C149" s="19">
        <v>1</v>
      </c>
      <c r="D149" s="5" t="s">
        <v>18</v>
      </c>
      <c r="E149" s="5">
        <v>1556.78</v>
      </c>
      <c r="F149" s="6">
        <f t="shared" si="15"/>
        <v>7.3503748644838538</v>
      </c>
      <c r="G149" s="10">
        <v>0</v>
      </c>
      <c r="H149" s="5">
        <f t="shared" si="16"/>
        <v>0</v>
      </c>
      <c r="I149" s="10">
        <v>282.60000000000002</v>
      </c>
      <c r="J149" s="6">
        <f t="shared" si="17"/>
        <v>5.6440324702504272</v>
      </c>
      <c r="K149" s="11">
        <v>79.5</v>
      </c>
      <c r="L149" s="11">
        <f t="shared" si="18"/>
        <v>4.3882571844245177</v>
      </c>
      <c r="M149" s="5">
        <v>1</v>
      </c>
      <c r="N149" s="5">
        <v>1</v>
      </c>
      <c r="O149" s="5">
        <v>0</v>
      </c>
      <c r="P149" s="5">
        <v>0</v>
      </c>
      <c r="Q149" s="5">
        <f t="shared" si="19"/>
        <v>0</v>
      </c>
      <c r="R149" s="5">
        <v>8082.0745669999997</v>
      </c>
      <c r="S149" s="5">
        <f t="shared" si="20"/>
        <v>8.997403871901227</v>
      </c>
      <c r="T149" s="2">
        <v>0</v>
      </c>
      <c r="U149" s="12">
        <v>1</v>
      </c>
      <c r="V149" s="5">
        <v>103.9</v>
      </c>
      <c r="W149" s="6">
        <f t="shared" si="14"/>
        <v>88.598959665728657</v>
      </c>
      <c r="X149" s="5">
        <v>7616</v>
      </c>
      <c r="Y149" s="5">
        <v>139059</v>
      </c>
      <c r="Z149" s="5">
        <v>163</v>
      </c>
      <c r="AA149" s="5">
        <v>33854</v>
      </c>
      <c r="AB149" s="5">
        <v>0</v>
      </c>
      <c r="AC149" s="5">
        <v>0</v>
      </c>
      <c r="AD149" s="5">
        <v>1</v>
      </c>
      <c r="AE149" s="5">
        <v>0</v>
      </c>
      <c r="AF149" s="5">
        <v>0</v>
      </c>
      <c r="AG149" s="6">
        <v>0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5">
        <v>1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</row>
    <row r="150" spans="1:50" ht="15.75" customHeight="1">
      <c r="A150" s="9">
        <v>43952</v>
      </c>
      <c r="B150" s="2" t="s">
        <v>6</v>
      </c>
      <c r="C150" s="19">
        <v>1</v>
      </c>
      <c r="D150" s="5" t="s">
        <v>18</v>
      </c>
      <c r="E150" s="5">
        <v>1526.83</v>
      </c>
      <c r="F150" s="6">
        <f t="shared" si="15"/>
        <v>7.330948969616994</v>
      </c>
      <c r="G150" s="10">
        <v>0</v>
      </c>
      <c r="H150" s="5">
        <f t="shared" si="16"/>
        <v>0</v>
      </c>
      <c r="I150" s="10">
        <v>315.67</v>
      </c>
      <c r="J150" s="6">
        <f t="shared" si="17"/>
        <v>5.7546973641243069</v>
      </c>
      <c r="K150" s="11">
        <v>84.4</v>
      </c>
      <c r="L150" s="11">
        <f t="shared" si="18"/>
        <v>4.4473461007945243</v>
      </c>
      <c r="M150" s="5">
        <v>1</v>
      </c>
      <c r="N150" s="5">
        <v>1</v>
      </c>
      <c r="O150" s="5">
        <v>0</v>
      </c>
      <c r="P150" s="5">
        <v>0</v>
      </c>
      <c r="Q150" s="5">
        <f t="shared" si="19"/>
        <v>0</v>
      </c>
      <c r="R150" s="5">
        <v>8082.0745669999997</v>
      </c>
      <c r="S150" s="5">
        <f t="shared" si="20"/>
        <v>8.997403871901227</v>
      </c>
      <c r="T150" s="2">
        <v>0</v>
      </c>
      <c r="U150" s="12">
        <v>1</v>
      </c>
      <c r="V150" s="5">
        <v>104.88</v>
      </c>
      <c r="W150" s="6">
        <f t="shared" si="14"/>
        <v>89.43463801483756</v>
      </c>
      <c r="X150" s="5">
        <v>39486</v>
      </c>
      <c r="Y150" s="5">
        <v>78602</v>
      </c>
      <c r="Z150" s="5">
        <v>482</v>
      </c>
      <c r="AA150" s="5">
        <v>13492</v>
      </c>
      <c r="AB150" s="5">
        <v>0</v>
      </c>
      <c r="AC150" s="5">
        <v>0</v>
      </c>
      <c r="AD150" s="5">
        <v>1</v>
      </c>
      <c r="AE150" s="5">
        <v>0</v>
      </c>
      <c r="AF150" s="5">
        <v>0</v>
      </c>
      <c r="AG150" s="6">
        <v>0</v>
      </c>
      <c r="AH150" s="6">
        <v>0</v>
      </c>
      <c r="AI150" s="6">
        <v>1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5">
        <v>1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</row>
    <row r="151" spans="1:50" ht="15.75" customHeight="1">
      <c r="A151" s="4">
        <v>43983</v>
      </c>
      <c r="B151" s="2" t="s">
        <v>6</v>
      </c>
      <c r="C151" s="19">
        <v>1</v>
      </c>
      <c r="D151" s="5" t="s">
        <v>18</v>
      </c>
      <c r="E151" s="5">
        <v>969.94</v>
      </c>
      <c r="F151" s="6">
        <f t="shared" si="15"/>
        <v>6.8772342139141847</v>
      </c>
      <c r="G151" s="10">
        <v>0</v>
      </c>
      <c r="H151" s="5">
        <f t="shared" si="16"/>
        <v>0</v>
      </c>
      <c r="I151" s="10">
        <v>402.45</v>
      </c>
      <c r="J151" s="6">
        <f t="shared" si="17"/>
        <v>5.9975708655397426</v>
      </c>
      <c r="K151" s="11">
        <v>93.8</v>
      </c>
      <c r="L151" s="11">
        <f t="shared" si="18"/>
        <v>4.5517694092609764</v>
      </c>
      <c r="M151" s="5">
        <v>1</v>
      </c>
      <c r="N151" s="5">
        <v>1</v>
      </c>
      <c r="O151" s="5">
        <v>0</v>
      </c>
      <c r="P151" s="5">
        <v>0</v>
      </c>
      <c r="Q151" s="5">
        <f t="shared" si="19"/>
        <v>0</v>
      </c>
      <c r="R151" s="5">
        <v>8082.0745669999997</v>
      </c>
      <c r="S151" s="5">
        <f t="shared" si="20"/>
        <v>8.997403871901227</v>
      </c>
      <c r="T151" s="2">
        <v>0</v>
      </c>
      <c r="U151" s="12">
        <v>1</v>
      </c>
      <c r="V151" s="5">
        <v>104.41</v>
      </c>
      <c r="W151" s="6">
        <f t="shared" si="14"/>
        <v>89.033853500469007</v>
      </c>
      <c r="X151" s="5">
        <v>98330</v>
      </c>
      <c r="Y151" s="5">
        <v>27565</v>
      </c>
      <c r="Z151" s="5">
        <v>1197</v>
      </c>
      <c r="AA151" s="5">
        <v>3712</v>
      </c>
      <c r="AB151" s="5">
        <v>0</v>
      </c>
      <c r="AC151" s="5">
        <v>0</v>
      </c>
      <c r="AD151" s="5">
        <v>1</v>
      </c>
      <c r="AE151" s="5">
        <v>0</v>
      </c>
      <c r="AF151" s="5">
        <v>0</v>
      </c>
      <c r="AG151" s="6">
        <v>0</v>
      </c>
      <c r="AH151" s="6">
        <v>0</v>
      </c>
      <c r="AI151" s="6">
        <v>0</v>
      </c>
      <c r="AJ151" s="6">
        <v>1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5">
        <v>1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</row>
    <row r="152" spans="1:50" ht="15.75" customHeight="1">
      <c r="A152" s="4">
        <v>44013</v>
      </c>
      <c r="B152" s="2" t="s">
        <v>6</v>
      </c>
      <c r="C152" s="19">
        <v>1</v>
      </c>
      <c r="D152" s="5" t="s">
        <v>18</v>
      </c>
      <c r="E152" s="5">
        <v>1560.63</v>
      </c>
      <c r="F152" s="6">
        <f t="shared" si="15"/>
        <v>7.3528448648735187</v>
      </c>
      <c r="G152" s="10">
        <v>0</v>
      </c>
      <c r="H152" s="5">
        <f t="shared" si="16"/>
        <v>0</v>
      </c>
      <c r="I152" s="10">
        <v>470.58</v>
      </c>
      <c r="J152" s="6">
        <f t="shared" si="17"/>
        <v>6.1539659764526302</v>
      </c>
      <c r="K152" s="11">
        <v>99.2</v>
      </c>
      <c r="L152" s="11">
        <f t="shared" si="18"/>
        <v>4.6071681886507641</v>
      </c>
      <c r="M152" s="5">
        <v>1</v>
      </c>
      <c r="N152" s="5">
        <v>1</v>
      </c>
      <c r="O152" s="5">
        <v>0</v>
      </c>
      <c r="P152" s="5">
        <v>0</v>
      </c>
      <c r="Q152" s="5">
        <f t="shared" si="19"/>
        <v>0</v>
      </c>
      <c r="R152" s="5">
        <v>8082.0745669999997</v>
      </c>
      <c r="S152" s="5">
        <f t="shared" si="20"/>
        <v>8.997403871901227</v>
      </c>
      <c r="T152" s="2">
        <v>0</v>
      </c>
      <c r="U152" s="12">
        <v>1</v>
      </c>
      <c r="V152" s="5">
        <v>110.21</v>
      </c>
      <c r="W152" s="6">
        <f t="shared" si="14"/>
        <v>93.979704954378789</v>
      </c>
      <c r="X152" s="5">
        <v>92178</v>
      </c>
      <c r="Y152" s="5">
        <v>19471</v>
      </c>
      <c r="Z152" s="5">
        <v>1264</v>
      </c>
      <c r="AA152" s="5">
        <v>1150</v>
      </c>
      <c r="AB152" s="5">
        <v>0</v>
      </c>
      <c r="AC152" s="5">
        <v>0</v>
      </c>
      <c r="AD152" s="5">
        <v>1</v>
      </c>
      <c r="AE152" s="5">
        <v>0</v>
      </c>
      <c r="AF152" s="5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5">
        <v>1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</row>
    <row r="153" spans="1:50" ht="15.75" customHeight="1">
      <c r="A153" s="4">
        <v>44044</v>
      </c>
      <c r="B153" s="2" t="s">
        <v>6</v>
      </c>
      <c r="C153" s="19">
        <v>1</v>
      </c>
      <c r="D153" s="5" t="s">
        <v>18</v>
      </c>
      <c r="E153" s="5">
        <v>1247.6400000000001</v>
      </c>
      <c r="F153" s="6">
        <f t="shared" si="15"/>
        <v>7.1290090457778792</v>
      </c>
      <c r="G153" s="10">
        <v>0</v>
      </c>
      <c r="H153" s="5">
        <f t="shared" si="16"/>
        <v>0</v>
      </c>
      <c r="I153" s="10">
        <v>409.83</v>
      </c>
      <c r="J153" s="6">
        <f t="shared" si="17"/>
        <v>6.0157424395675054</v>
      </c>
      <c r="K153" s="11">
        <v>100.9</v>
      </c>
      <c r="L153" s="11">
        <f t="shared" si="18"/>
        <v>4.6239919402286791</v>
      </c>
      <c r="M153" s="5">
        <v>1</v>
      </c>
      <c r="N153" s="5">
        <v>1</v>
      </c>
      <c r="O153" s="5">
        <v>0</v>
      </c>
      <c r="P153" s="5">
        <v>0</v>
      </c>
      <c r="Q153" s="5">
        <f t="shared" si="19"/>
        <v>0</v>
      </c>
      <c r="R153" s="5">
        <v>8082.0745669999997</v>
      </c>
      <c r="S153" s="5">
        <f t="shared" si="20"/>
        <v>8.997403871901227</v>
      </c>
      <c r="T153" s="2">
        <v>0</v>
      </c>
      <c r="U153" s="12">
        <v>1</v>
      </c>
      <c r="V153" s="5">
        <v>113.26</v>
      </c>
      <c r="W153" s="6">
        <f t="shared" si="14"/>
        <v>96.580540632727903</v>
      </c>
      <c r="X153" s="5">
        <v>75335</v>
      </c>
      <c r="Y153" s="5">
        <v>32692</v>
      </c>
      <c r="Z153" s="5">
        <v>1170</v>
      </c>
      <c r="AA153" s="5">
        <v>547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1</v>
      </c>
      <c r="AM153" s="6">
        <v>0</v>
      </c>
      <c r="AN153" s="6">
        <v>0</v>
      </c>
      <c r="AO153" s="6">
        <v>0</v>
      </c>
      <c r="AP153" s="6">
        <v>0</v>
      </c>
      <c r="AQ153" s="5">
        <v>1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</row>
    <row r="154" spans="1:50" ht="15.75" customHeight="1">
      <c r="A154" s="4">
        <v>44075</v>
      </c>
      <c r="B154" s="2" t="s">
        <v>6</v>
      </c>
      <c r="C154" s="19">
        <v>1</v>
      </c>
      <c r="D154" s="5" t="s">
        <v>18</v>
      </c>
      <c r="E154" s="5">
        <v>1569.44</v>
      </c>
      <c r="F154" s="6">
        <f t="shared" si="15"/>
        <v>7.3584741468160058</v>
      </c>
      <c r="G154" s="10">
        <v>6</v>
      </c>
      <c r="H154" s="5">
        <f t="shared" si="16"/>
        <v>1.9459101490553132</v>
      </c>
      <c r="I154" s="10">
        <v>427.32</v>
      </c>
      <c r="J154" s="6">
        <f t="shared" si="17"/>
        <v>6.0575331470776863</v>
      </c>
      <c r="K154" s="11">
        <v>101.7</v>
      </c>
      <c r="L154" s="11">
        <f t="shared" si="18"/>
        <v>4.6318121169345128</v>
      </c>
      <c r="M154" s="5">
        <v>1</v>
      </c>
      <c r="N154" s="5">
        <v>1</v>
      </c>
      <c r="O154" s="5">
        <v>0</v>
      </c>
      <c r="P154" s="5">
        <v>0</v>
      </c>
      <c r="Q154" s="5">
        <f t="shared" si="19"/>
        <v>0</v>
      </c>
      <c r="R154" s="5">
        <v>8082.0745669999997</v>
      </c>
      <c r="S154" s="5">
        <f t="shared" si="20"/>
        <v>8.997403871901227</v>
      </c>
      <c r="T154" s="2">
        <v>0</v>
      </c>
      <c r="U154" s="12">
        <v>1</v>
      </c>
      <c r="V154" s="5">
        <v>109.13</v>
      </c>
      <c r="W154" s="6">
        <f t="shared" si="14"/>
        <v>93.058753304340414</v>
      </c>
      <c r="X154" s="5">
        <v>50483</v>
      </c>
      <c r="Y154" s="5">
        <v>117391</v>
      </c>
      <c r="Z154" s="5">
        <v>970</v>
      </c>
      <c r="AA154" s="5">
        <v>889</v>
      </c>
      <c r="AB154" s="5">
        <v>0</v>
      </c>
      <c r="AC154" s="5">
        <v>0</v>
      </c>
      <c r="AD154" s="5">
        <v>1</v>
      </c>
      <c r="AE154" s="5">
        <v>0</v>
      </c>
      <c r="AF154" s="5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5">
        <v>1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</row>
    <row r="155" spans="1:50" ht="15.75" customHeight="1">
      <c r="A155" s="4">
        <v>44105</v>
      </c>
      <c r="B155" s="2" t="s">
        <v>6</v>
      </c>
      <c r="C155" s="19">
        <v>1</v>
      </c>
      <c r="D155" s="5" t="s">
        <v>18</v>
      </c>
      <c r="E155" s="5">
        <v>1457.75</v>
      </c>
      <c r="F155" s="6">
        <f t="shared" si="15"/>
        <v>7.2846494301022657</v>
      </c>
      <c r="G155" s="10">
        <v>1</v>
      </c>
      <c r="H155" s="5">
        <f t="shared" si="16"/>
        <v>0.69314718055994529</v>
      </c>
      <c r="I155" s="10">
        <v>429.25</v>
      </c>
      <c r="J155" s="6">
        <f t="shared" si="17"/>
        <v>6.062039499777585</v>
      </c>
      <c r="K155" s="11">
        <v>102.7</v>
      </c>
      <c r="L155" s="11">
        <f t="shared" si="18"/>
        <v>4.6415021152354816</v>
      </c>
      <c r="M155" s="5">
        <v>1</v>
      </c>
      <c r="N155" s="5">
        <v>1</v>
      </c>
      <c r="O155" s="5">
        <v>0</v>
      </c>
      <c r="P155" s="5">
        <v>0</v>
      </c>
      <c r="Q155" s="5">
        <f t="shared" si="19"/>
        <v>0</v>
      </c>
      <c r="R155" s="5">
        <v>8082.0745669999997</v>
      </c>
      <c r="S155" s="5">
        <f t="shared" si="20"/>
        <v>8.997403871901227</v>
      </c>
      <c r="T155" s="2">
        <v>0</v>
      </c>
      <c r="U155" s="12">
        <v>1</v>
      </c>
      <c r="V155" s="5">
        <v>110.09</v>
      </c>
      <c r="W155" s="6">
        <f t="shared" si="14"/>
        <v>93.877376993263411</v>
      </c>
      <c r="X155" s="5">
        <v>44205</v>
      </c>
      <c r="Y155" s="5">
        <v>558396</v>
      </c>
      <c r="Z155" s="5">
        <v>672</v>
      </c>
      <c r="AA155" s="5">
        <v>5433</v>
      </c>
      <c r="AB155" s="5">
        <v>0</v>
      </c>
      <c r="AC155" s="5">
        <v>0</v>
      </c>
      <c r="AD155" s="5">
        <v>1</v>
      </c>
      <c r="AE155" s="5">
        <v>0</v>
      </c>
      <c r="AF155" s="5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1</v>
      </c>
      <c r="AO155" s="6">
        <v>0</v>
      </c>
      <c r="AP155" s="6">
        <v>0</v>
      </c>
      <c r="AQ155" s="5">
        <v>1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</row>
    <row r="156" spans="1:50" ht="15.75" customHeight="1">
      <c r="A156" s="4">
        <v>44136</v>
      </c>
      <c r="B156" s="2" t="s">
        <v>6</v>
      </c>
      <c r="C156" s="19">
        <v>1</v>
      </c>
      <c r="D156" s="5" t="s">
        <v>18</v>
      </c>
      <c r="E156" s="5">
        <v>1516.23</v>
      </c>
      <c r="F156" s="6">
        <f t="shared" si="15"/>
        <v>7.3239822697343318</v>
      </c>
      <c r="G156" s="10">
        <v>0</v>
      </c>
      <c r="H156" s="5">
        <f t="shared" si="16"/>
        <v>0</v>
      </c>
      <c r="I156" s="10">
        <v>449.7</v>
      </c>
      <c r="J156" s="6">
        <f t="shared" si="17"/>
        <v>6.1085806937766618</v>
      </c>
      <c r="K156" s="11">
        <v>103.8</v>
      </c>
      <c r="L156" s="11">
        <f t="shared" si="18"/>
        <v>4.6520537718869415</v>
      </c>
      <c r="M156" s="5">
        <v>1</v>
      </c>
      <c r="N156" s="5">
        <v>1</v>
      </c>
      <c r="O156" s="5">
        <v>0</v>
      </c>
      <c r="P156" s="5">
        <v>0</v>
      </c>
      <c r="Q156" s="5">
        <f t="shared" si="19"/>
        <v>0</v>
      </c>
      <c r="R156" s="5">
        <v>8082.0745669999997</v>
      </c>
      <c r="S156" s="5">
        <f t="shared" si="20"/>
        <v>8.997403871901227</v>
      </c>
      <c r="T156" s="2">
        <v>0</v>
      </c>
      <c r="U156" s="12">
        <v>1</v>
      </c>
      <c r="V156" s="5">
        <v>112.92</v>
      </c>
      <c r="W156" s="6">
        <f t="shared" si="14"/>
        <v>96.290611409567674</v>
      </c>
      <c r="X156" s="5">
        <v>57248</v>
      </c>
      <c r="Y156" s="5">
        <v>617997</v>
      </c>
      <c r="Z156" s="5">
        <v>721</v>
      </c>
      <c r="AA156" s="5">
        <v>13444</v>
      </c>
      <c r="AB156" s="5">
        <v>0</v>
      </c>
      <c r="AC156" s="5">
        <v>0</v>
      </c>
      <c r="AD156" s="5">
        <v>1</v>
      </c>
      <c r="AE156" s="5">
        <v>0</v>
      </c>
      <c r="AF156" s="5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1</v>
      </c>
      <c r="AP156" s="6">
        <v>0</v>
      </c>
      <c r="AQ156" s="5">
        <v>1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</row>
    <row r="157" spans="1:50" ht="15.75" customHeight="1">
      <c r="A157" s="4">
        <v>44166</v>
      </c>
      <c r="B157" s="2" t="s">
        <v>6</v>
      </c>
      <c r="C157" s="19">
        <v>1</v>
      </c>
      <c r="D157" s="5" t="s">
        <v>18</v>
      </c>
      <c r="E157" s="5">
        <v>1298.55</v>
      </c>
      <c r="F157" s="6">
        <f t="shared" si="15"/>
        <v>7.1690035363298925</v>
      </c>
      <c r="G157" s="10">
        <v>3</v>
      </c>
      <c r="H157" s="5">
        <f t="shared" si="16"/>
        <v>1.3862943611198906</v>
      </c>
      <c r="I157" s="10">
        <v>471.52</v>
      </c>
      <c r="J157" s="6">
        <f t="shared" si="17"/>
        <v>6.1559615189893844</v>
      </c>
      <c r="K157" s="11">
        <v>103.4</v>
      </c>
      <c r="L157" s="11">
        <f t="shared" si="18"/>
        <v>4.6482296754485386</v>
      </c>
      <c r="M157" s="5">
        <v>1</v>
      </c>
      <c r="N157" s="5">
        <v>1</v>
      </c>
      <c r="O157" s="5">
        <v>0</v>
      </c>
      <c r="P157" s="5">
        <v>0</v>
      </c>
      <c r="Q157" s="5">
        <f t="shared" si="19"/>
        <v>0</v>
      </c>
      <c r="R157" s="5">
        <v>8082.0745669999997</v>
      </c>
      <c r="S157" s="5">
        <f t="shared" si="20"/>
        <v>8.997403871901227</v>
      </c>
      <c r="T157" s="2">
        <v>0</v>
      </c>
      <c r="U157" s="12">
        <v>1</v>
      </c>
      <c r="V157" s="5">
        <v>115.54</v>
      </c>
      <c r="W157" s="6">
        <f t="shared" si="14"/>
        <v>98.524771893920018</v>
      </c>
      <c r="X157" s="5">
        <v>48578</v>
      </c>
      <c r="Y157" s="5">
        <v>859123</v>
      </c>
      <c r="Z157" s="5">
        <v>915</v>
      </c>
      <c r="AA157" s="5">
        <v>17336</v>
      </c>
      <c r="AB157" s="5">
        <v>0</v>
      </c>
      <c r="AC157" s="5">
        <v>0</v>
      </c>
      <c r="AD157" s="5">
        <v>1</v>
      </c>
      <c r="AE157" s="5">
        <v>0</v>
      </c>
      <c r="AF157" s="5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5">
        <v>1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</row>
    <row r="158" spans="1:50" ht="15.75" customHeight="1">
      <c r="A158" s="4">
        <v>44197</v>
      </c>
      <c r="B158" s="2" t="s">
        <v>6</v>
      </c>
      <c r="C158" s="19">
        <v>1</v>
      </c>
      <c r="D158" s="5" t="s">
        <v>18</v>
      </c>
      <c r="E158" s="5">
        <v>1303.3900000000001</v>
      </c>
      <c r="F158" s="6">
        <f t="shared" si="15"/>
        <v>7.1727238416270191</v>
      </c>
      <c r="G158" s="10">
        <v>2</v>
      </c>
      <c r="H158" s="5">
        <f t="shared" si="16"/>
        <v>1.0986122886681098</v>
      </c>
      <c r="I158" s="10">
        <v>484.63</v>
      </c>
      <c r="J158" s="6">
        <f t="shared" si="17"/>
        <v>6.1833857131934806</v>
      </c>
      <c r="K158" s="11">
        <v>102</v>
      </c>
      <c r="L158" s="11">
        <f t="shared" si="18"/>
        <v>4.6347289882296359</v>
      </c>
      <c r="M158" s="5">
        <v>1</v>
      </c>
      <c r="N158" s="5">
        <v>1</v>
      </c>
      <c r="O158" s="5">
        <v>0</v>
      </c>
      <c r="P158" s="5">
        <v>0</v>
      </c>
      <c r="Q158" s="5">
        <f t="shared" si="19"/>
        <v>0</v>
      </c>
      <c r="R158" s="5">
        <v>8082.0745669999997</v>
      </c>
      <c r="S158" s="5">
        <f t="shared" si="20"/>
        <v>8.997403871901227</v>
      </c>
      <c r="T158" s="2">
        <v>0</v>
      </c>
      <c r="U158" s="12">
        <v>1</v>
      </c>
      <c r="V158" s="5">
        <v>116.21</v>
      </c>
      <c r="W158" s="6">
        <f t="shared" si="14"/>
        <v>99.09610301014753</v>
      </c>
      <c r="X158" s="5">
        <v>21629</v>
      </c>
      <c r="Y158" s="5">
        <v>1328396</v>
      </c>
      <c r="Z158" s="5">
        <v>568</v>
      </c>
      <c r="AA158" s="5">
        <v>36570</v>
      </c>
      <c r="AB158" s="5">
        <v>567</v>
      </c>
      <c r="AC158" s="5">
        <v>7112605</v>
      </c>
      <c r="AD158" s="5">
        <v>1</v>
      </c>
      <c r="AE158" s="5">
        <v>1</v>
      </c>
      <c r="AF158" s="5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5">
        <v>1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</row>
    <row r="159" spans="1:50" ht="15.75" customHeight="1">
      <c r="A159" s="4">
        <v>44228</v>
      </c>
      <c r="B159" s="2" t="s">
        <v>6</v>
      </c>
      <c r="C159" s="19">
        <v>1</v>
      </c>
      <c r="D159" s="5" t="s">
        <v>18</v>
      </c>
      <c r="E159" s="5">
        <v>1366.9</v>
      </c>
      <c r="F159" s="6">
        <f t="shared" si="15"/>
        <v>7.2203006811586077</v>
      </c>
      <c r="G159" s="10">
        <v>4</v>
      </c>
      <c r="H159" s="5">
        <f t="shared" si="16"/>
        <v>1.6094379124341003</v>
      </c>
      <c r="I159" s="10">
        <v>483.78</v>
      </c>
      <c r="J159" s="6">
        <f t="shared" si="17"/>
        <v>6.1816302579249855</v>
      </c>
      <c r="K159" s="11">
        <v>102.8</v>
      </c>
      <c r="L159" s="11">
        <f t="shared" si="18"/>
        <v>4.6424659707317879</v>
      </c>
      <c r="M159" s="5">
        <v>1</v>
      </c>
      <c r="N159" s="5">
        <v>1</v>
      </c>
      <c r="O159" s="5">
        <v>0</v>
      </c>
      <c r="P159" s="5">
        <v>0</v>
      </c>
      <c r="Q159" s="5">
        <f t="shared" si="19"/>
        <v>0</v>
      </c>
      <c r="R159" s="5">
        <v>8082.0745669999997</v>
      </c>
      <c r="S159" s="5">
        <f t="shared" si="20"/>
        <v>8.997403871901227</v>
      </c>
      <c r="T159" s="2">
        <v>0</v>
      </c>
      <c r="U159" s="12">
        <v>1</v>
      </c>
      <c r="V159" s="5">
        <v>118.16</v>
      </c>
      <c r="W159" s="6">
        <f t="shared" si="14"/>
        <v>100.75893237827236</v>
      </c>
      <c r="X159" s="5">
        <v>11077</v>
      </c>
      <c r="Y159" s="5">
        <v>359378</v>
      </c>
      <c r="Z159" s="5">
        <v>281</v>
      </c>
      <c r="AA159" s="5">
        <v>16814</v>
      </c>
      <c r="AB159" s="5">
        <v>1938619</v>
      </c>
      <c r="AC159" s="5">
        <v>11300691</v>
      </c>
      <c r="AD159" s="5">
        <v>1</v>
      </c>
      <c r="AE159" s="5">
        <v>0</v>
      </c>
      <c r="AF159" s="5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5">
        <v>1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</row>
    <row r="160" spans="1:50" ht="15.75" customHeight="1">
      <c r="A160" s="4">
        <v>44256</v>
      </c>
      <c r="B160" s="2" t="s">
        <v>6</v>
      </c>
      <c r="C160" s="19">
        <v>1</v>
      </c>
      <c r="D160" s="5" t="s">
        <v>18</v>
      </c>
      <c r="E160" s="5">
        <v>1537.61</v>
      </c>
      <c r="F160" s="6">
        <f t="shared" si="15"/>
        <v>7.337984541836919</v>
      </c>
      <c r="G160" s="10">
        <v>7</v>
      </c>
      <c r="H160" s="5">
        <f t="shared" si="16"/>
        <v>2.0794415416798357</v>
      </c>
      <c r="I160" s="10">
        <v>496.73</v>
      </c>
      <c r="J160" s="6">
        <f t="shared" si="17"/>
        <v>6.2080466189203456</v>
      </c>
      <c r="K160" s="11">
        <v>104</v>
      </c>
      <c r="L160" s="11">
        <f t="shared" si="18"/>
        <v>4.6539603501575231</v>
      </c>
      <c r="M160" s="5">
        <v>1</v>
      </c>
      <c r="N160" s="5">
        <v>1</v>
      </c>
      <c r="O160" s="5">
        <v>0</v>
      </c>
      <c r="P160" s="5">
        <v>0</v>
      </c>
      <c r="Q160" s="5">
        <f t="shared" si="19"/>
        <v>0</v>
      </c>
      <c r="R160" s="5">
        <v>8082.0745669999997</v>
      </c>
      <c r="S160" s="5">
        <f t="shared" si="20"/>
        <v>8.997403871901227</v>
      </c>
      <c r="T160" s="2">
        <v>0</v>
      </c>
      <c r="U160" s="12">
        <v>1</v>
      </c>
      <c r="V160" s="5">
        <v>116.53</v>
      </c>
      <c r="W160" s="6">
        <f t="shared" si="14"/>
        <v>99.368977573121853</v>
      </c>
      <c r="X160" s="5">
        <v>65079</v>
      </c>
      <c r="Y160" s="5">
        <v>169234</v>
      </c>
      <c r="Z160" s="5">
        <v>638</v>
      </c>
      <c r="AA160" s="5">
        <v>4295</v>
      </c>
      <c r="AB160" s="5">
        <v>70407</v>
      </c>
      <c r="AC160" s="5">
        <v>14569635</v>
      </c>
      <c r="AD160" s="5">
        <v>1</v>
      </c>
      <c r="AE160" s="5">
        <v>0</v>
      </c>
      <c r="AF160" s="5">
        <v>0</v>
      </c>
      <c r="AG160" s="6">
        <v>1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5">
        <v>1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</row>
    <row r="161" spans="1:50" ht="15.75" customHeight="1">
      <c r="A161" s="4">
        <v>44287</v>
      </c>
      <c r="B161" s="2" t="s">
        <v>6</v>
      </c>
      <c r="C161" s="19">
        <v>1</v>
      </c>
      <c r="D161" s="5" t="s">
        <v>18</v>
      </c>
      <c r="E161" s="5">
        <v>1556.78</v>
      </c>
      <c r="F161" s="6">
        <f t="shared" si="15"/>
        <v>7.3503748644838538</v>
      </c>
      <c r="G161" s="10">
        <v>2</v>
      </c>
      <c r="H161" s="5">
        <f t="shared" si="16"/>
        <v>1.0986122886681098</v>
      </c>
      <c r="I161" s="10">
        <v>504.07</v>
      </c>
      <c r="J161" s="6">
        <f t="shared" si="17"/>
        <v>6.2227151473160891</v>
      </c>
      <c r="K161" s="11">
        <v>103.4</v>
      </c>
      <c r="L161" s="11">
        <f t="shared" si="18"/>
        <v>4.6482296754485386</v>
      </c>
      <c r="M161" s="5">
        <v>1</v>
      </c>
      <c r="N161" s="5">
        <v>1</v>
      </c>
      <c r="O161" s="5">
        <v>0</v>
      </c>
      <c r="P161" s="5">
        <v>0</v>
      </c>
      <c r="Q161" s="5">
        <f t="shared" si="19"/>
        <v>0</v>
      </c>
      <c r="R161" s="5">
        <v>8082.0745669999997</v>
      </c>
      <c r="S161" s="5">
        <f t="shared" si="20"/>
        <v>8.997403871901227</v>
      </c>
      <c r="T161" s="2">
        <v>0</v>
      </c>
      <c r="U161" s="12">
        <v>1</v>
      </c>
      <c r="V161" s="5">
        <v>118.16</v>
      </c>
      <c r="W161" s="6">
        <f t="shared" si="14"/>
        <v>100.75893237827236</v>
      </c>
      <c r="X161" s="5">
        <v>147837</v>
      </c>
      <c r="Y161" s="5">
        <v>75695</v>
      </c>
      <c r="Z161" s="5">
        <v>2404</v>
      </c>
      <c r="AA161" s="5">
        <v>1102</v>
      </c>
      <c r="AB161" s="5">
        <v>1247104</v>
      </c>
      <c r="AC161" s="5">
        <v>13658616</v>
      </c>
      <c r="AD161" s="5">
        <v>1</v>
      </c>
      <c r="AE161" s="5">
        <v>0</v>
      </c>
      <c r="AF161" s="5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5">
        <v>1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</row>
    <row r="162" spans="1:50" ht="15.75" customHeight="1">
      <c r="A162" s="9">
        <v>44317</v>
      </c>
      <c r="B162" s="2" t="s">
        <v>6</v>
      </c>
      <c r="C162" s="19">
        <v>1</v>
      </c>
      <c r="D162" s="5" t="s">
        <v>18</v>
      </c>
      <c r="E162" s="5">
        <v>1524.45</v>
      </c>
      <c r="F162" s="6">
        <f t="shared" si="15"/>
        <v>7.3293889682518856</v>
      </c>
      <c r="G162" s="10">
        <v>4</v>
      </c>
      <c r="H162" s="5">
        <f t="shared" si="16"/>
        <v>1.6094379124341003</v>
      </c>
      <c r="I162" s="10">
        <v>477.97</v>
      </c>
      <c r="J162" s="6">
        <f t="shared" si="17"/>
        <v>6.1695479690155945</v>
      </c>
      <c r="K162" s="11">
        <v>104.4</v>
      </c>
      <c r="L162" s="11">
        <f t="shared" si="18"/>
        <v>4.6577626361072619</v>
      </c>
      <c r="M162" s="5">
        <v>1</v>
      </c>
      <c r="N162" s="5">
        <v>1</v>
      </c>
      <c r="O162" s="5">
        <v>0</v>
      </c>
      <c r="P162" s="5">
        <v>0</v>
      </c>
      <c r="Q162" s="5">
        <f t="shared" si="19"/>
        <v>0</v>
      </c>
      <c r="R162" s="5">
        <v>8082.0745669999997</v>
      </c>
      <c r="S162" s="5">
        <f t="shared" si="20"/>
        <v>8.997403871901227</v>
      </c>
      <c r="T162" s="2">
        <v>0</v>
      </c>
      <c r="U162" s="12">
        <v>1</v>
      </c>
      <c r="V162" s="5">
        <v>120.32</v>
      </c>
      <c r="W162" s="6">
        <f t="shared" si="14"/>
        <v>102.60083567834911</v>
      </c>
      <c r="X162" s="5">
        <v>41408</v>
      </c>
      <c r="Y162" s="5">
        <v>73080</v>
      </c>
      <c r="Z162" s="5">
        <v>1169</v>
      </c>
      <c r="AA162" s="5">
        <v>424</v>
      </c>
      <c r="AB162" s="5">
        <v>823451</v>
      </c>
      <c r="AC162" s="5">
        <v>15892359</v>
      </c>
      <c r="AD162" s="5">
        <v>1</v>
      </c>
      <c r="AE162" s="5">
        <v>0</v>
      </c>
      <c r="AF162" s="5">
        <v>0</v>
      </c>
      <c r="AG162" s="6">
        <v>0</v>
      </c>
      <c r="AH162" s="6">
        <v>0</v>
      </c>
      <c r="AI162" s="6">
        <v>1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5">
        <v>1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</row>
    <row r="163" spans="1:50" ht="15.75" customHeight="1">
      <c r="A163" s="4">
        <v>44348</v>
      </c>
      <c r="B163" s="2" t="s">
        <v>6</v>
      </c>
      <c r="C163" s="19">
        <v>1</v>
      </c>
      <c r="D163" s="5" t="s">
        <v>18</v>
      </c>
      <c r="E163" s="5">
        <v>1222.0999999999999</v>
      </c>
      <c r="F163" s="6">
        <f t="shared" si="15"/>
        <v>7.1083259694439551</v>
      </c>
      <c r="G163" s="10">
        <v>9</v>
      </c>
      <c r="H163" s="5">
        <f t="shared" si="16"/>
        <v>2.3025850929940459</v>
      </c>
      <c r="I163" s="10">
        <v>508.07</v>
      </c>
      <c r="J163" s="6">
        <f t="shared" si="17"/>
        <v>6.2306192333611756</v>
      </c>
      <c r="K163" s="11">
        <v>103</v>
      </c>
      <c r="L163" s="11">
        <f t="shared" si="18"/>
        <v>4.6443908991413725</v>
      </c>
      <c r="M163" s="5">
        <v>1</v>
      </c>
      <c r="N163" s="5">
        <v>1</v>
      </c>
      <c r="O163" s="5">
        <v>0</v>
      </c>
      <c r="P163" s="5">
        <v>0</v>
      </c>
      <c r="Q163" s="5">
        <f t="shared" si="19"/>
        <v>0</v>
      </c>
      <c r="R163" s="5">
        <v>8082.0745669999997</v>
      </c>
      <c r="S163" s="5">
        <f t="shared" si="20"/>
        <v>8.997403871901227</v>
      </c>
      <c r="T163" s="2">
        <v>0</v>
      </c>
      <c r="U163" s="12">
        <v>1</v>
      </c>
      <c r="V163" s="5">
        <v>117.36</v>
      </c>
      <c r="W163" s="6">
        <f t="shared" si="14"/>
        <v>100.07674597083654</v>
      </c>
      <c r="X163" s="5">
        <v>112718</v>
      </c>
      <c r="Y163" s="5">
        <v>313568</v>
      </c>
      <c r="Z163" s="5">
        <v>1884</v>
      </c>
      <c r="AA163" s="5">
        <v>482</v>
      </c>
      <c r="AB163" s="5">
        <v>42601</v>
      </c>
      <c r="AC163" s="5">
        <v>12697300</v>
      </c>
      <c r="AD163" s="5">
        <v>1</v>
      </c>
      <c r="AE163" s="5">
        <v>0</v>
      </c>
      <c r="AF163" s="5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5">
        <v>1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</row>
    <row r="164" spans="1:50" ht="15.75" customHeight="1">
      <c r="A164" s="4">
        <v>44378</v>
      </c>
      <c r="B164" s="2" t="s">
        <v>6</v>
      </c>
      <c r="C164" s="19">
        <v>1</v>
      </c>
      <c r="D164" s="5" t="s">
        <v>18</v>
      </c>
      <c r="E164" s="5">
        <v>1351.6</v>
      </c>
      <c r="F164" s="6">
        <f t="shared" si="15"/>
        <v>7.2090443548401346</v>
      </c>
      <c r="G164" s="10">
        <v>2</v>
      </c>
      <c r="H164" s="5">
        <f t="shared" si="16"/>
        <v>1.0986122886681098</v>
      </c>
      <c r="I164" s="10">
        <v>471.44</v>
      </c>
      <c r="J164" s="6">
        <f t="shared" si="17"/>
        <v>6.1557918405296581</v>
      </c>
      <c r="K164" s="11">
        <v>103.9</v>
      </c>
      <c r="L164" s="11">
        <f t="shared" si="18"/>
        <v>4.6530075154022512</v>
      </c>
      <c r="M164" s="5">
        <v>1</v>
      </c>
      <c r="N164" s="5">
        <v>1</v>
      </c>
      <c r="O164" s="5">
        <v>0</v>
      </c>
      <c r="P164" s="5">
        <v>0</v>
      </c>
      <c r="Q164" s="5">
        <f t="shared" si="19"/>
        <v>0</v>
      </c>
      <c r="R164" s="5">
        <v>8082.0745669999997</v>
      </c>
      <c r="S164" s="5">
        <f t="shared" si="20"/>
        <v>8.997403871901227</v>
      </c>
      <c r="T164" s="2">
        <v>0</v>
      </c>
      <c r="U164" s="12">
        <v>1</v>
      </c>
      <c r="V164" s="5">
        <v>117.88</v>
      </c>
      <c r="W164" s="6">
        <f t="shared" si="14"/>
        <v>100.52016713566982</v>
      </c>
      <c r="X164" s="5">
        <v>336226</v>
      </c>
      <c r="Y164" s="5">
        <v>1055621</v>
      </c>
      <c r="Z164" s="5">
        <v>6182</v>
      </c>
      <c r="AA164" s="5">
        <v>1827</v>
      </c>
      <c r="AB164" s="5">
        <v>2734283</v>
      </c>
      <c r="AC164" s="5">
        <v>7229376</v>
      </c>
      <c r="AD164" s="5">
        <v>1</v>
      </c>
      <c r="AE164" s="5">
        <v>0</v>
      </c>
      <c r="AF164" s="5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5">
        <v>1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</row>
    <row r="165" spans="1:50" ht="15.75" customHeight="1">
      <c r="A165" s="4">
        <v>44409</v>
      </c>
      <c r="B165" s="2" t="s">
        <v>6</v>
      </c>
      <c r="C165" s="19">
        <v>1</v>
      </c>
      <c r="D165" s="5" t="s">
        <v>18</v>
      </c>
      <c r="E165" s="5">
        <v>1239.03</v>
      </c>
      <c r="F165" s="6">
        <f t="shared" si="15"/>
        <v>7.122084094411071</v>
      </c>
      <c r="G165" s="10">
        <v>9</v>
      </c>
      <c r="H165" s="5">
        <f t="shared" si="16"/>
        <v>2.3025850929940459</v>
      </c>
      <c r="I165" s="10">
        <v>508.07</v>
      </c>
      <c r="J165" s="6">
        <f t="shared" si="17"/>
        <v>6.2306192333611756</v>
      </c>
      <c r="K165" s="11">
        <v>104.2</v>
      </c>
      <c r="L165" s="11">
        <f t="shared" si="18"/>
        <v>4.6558633003036096</v>
      </c>
      <c r="M165" s="5">
        <v>1</v>
      </c>
      <c r="N165" s="5">
        <v>1</v>
      </c>
      <c r="O165" s="5">
        <v>0</v>
      </c>
      <c r="P165" s="5">
        <v>0</v>
      </c>
      <c r="Q165" s="5">
        <f t="shared" si="19"/>
        <v>0</v>
      </c>
      <c r="R165" s="5">
        <v>8082.0745669999997</v>
      </c>
      <c r="S165" s="5">
        <f t="shared" si="20"/>
        <v>8.997403871901227</v>
      </c>
      <c r="T165" s="2">
        <v>0</v>
      </c>
      <c r="U165" s="12">
        <v>1</v>
      </c>
      <c r="V165" s="5">
        <v>117.24</v>
      </c>
      <c r="W165" s="6">
        <f t="shared" si="14"/>
        <v>99.974418009721163</v>
      </c>
      <c r="X165" s="5">
        <v>251134</v>
      </c>
      <c r="Y165" s="5">
        <v>933053</v>
      </c>
      <c r="Z165" s="5">
        <v>5510</v>
      </c>
      <c r="AA165" s="5">
        <v>3317</v>
      </c>
      <c r="AB165" s="5">
        <v>11087192</v>
      </c>
      <c r="AC165" s="5">
        <v>5859342</v>
      </c>
      <c r="AD165" s="5">
        <v>1</v>
      </c>
      <c r="AE165" s="5">
        <v>0</v>
      </c>
      <c r="AF165" s="5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0</v>
      </c>
      <c r="AO165" s="6">
        <v>0</v>
      </c>
      <c r="AP165" s="6">
        <v>0</v>
      </c>
      <c r="AQ165" s="5">
        <v>1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</row>
    <row r="166" spans="1:50" ht="15.75" customHeight="1">
      <c r="A166" s="4">
        <v>44440</v>
      </c>
      <c r="B166" s="2" t="s">
        <v>6</v>
      </c>
      <c r="C166" s="19">
        <v>1</v>
      </c>
      <c r="D166" s="5" t="s">
        <v>18</v>
      </c>
      <c r="E166" s="5">
        <v>1251.43</v>
      </c>
      <c r="F166" s="6">
        <f t="shared" si="15"/>
        <v>7.1320421764269835</v>
      </c>
      <c r="G166" s="10">
        <v>14</v>
      </c>
      <c r="H166" s="5">
        <f t="shared" si="16"/>
        <v>2.7080502011022101</v>
      </c>
      <c r="I166" s="10">
        <v>471.44</v>
      </c>
      <c r="J166" s="6">
        <f t="shared" si="17"/>
        <v>6.1557918405296581</v>
      </c>
      <c r="K166" s="11">
        <v>103.7</v>
      </c>
      <c r="L166" s="11">
        <f t="shared" si="18"/>
        <v>4.6510991178764911</v>
      </c>
      <c r="M166" s="5">
        <v>1</v>
      </c>
      <c r="N166" s="5">
        <v>1</v>
      </c>
      <c r="O166" s="5">
        <v>0</v>
      </c>
      <c r="P166" s="5">
        <v>0</v>
      </c>
      <c r="Q166" s="5">
        <f t="shared" si="19"/>
        <v>0</v>
      </c>
      <c r="R166" s="5">
        <v>8082.0745669999997</v>
      </c>
      <c r="S166" s="5">
        <f t="shared" si="20"/>
        <v>8.997403871901227</v>
      </c>
      <c r="T166" s="2">
        <v>0</v>
      </c>
      <c r="U166" s="12">
        <v>1</v>
      </c>
      <c r="V166" s="5">
        <v>114.8</v>
      </c>
      <c r="W166" s="6">
        <f t="shared" si="14"/>
        <v>97.893749467041872</v>
      </c>
      <c r="X166" s="5">
        <v>55293</v>
      </c>
      <c r="Y166" s="5">
        <v>1017455</v>
      </c>
      <c r="Z166" s="5">
        <v>1315</v>
      </c>
      <c r="AA166" s="5">
        <v>4378</v>
      </c>
      <c r="AB166" s="5">
        <v>18962130</v>
      </c>
      <c r="AC166" s="5">
        <v>3635629</v>
      </c>
      <c r="AD166" s="5">
        <v>1</v>
      </c>
      <c r="AE166" s="5">
        <v>0</v>
      </c>
      <c r="AF166" s="5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1</v>
      </c>
      <c r="AN166" s="6">
        <v>0</v>
      </c>
      <c r="AO166" s="6">
        <v>0</v>
      </c>
      <c r="AP166" s="6">
        <v>0</v>
      </c>
      <c r="AQ166" s="5">
        <v>1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</row>
    <row r="167" spans="1:50" ht="15.75" customHeight="1">
      <c r="A167" s="4">
        <v>44470</v>
      </c>
      <c r="B167" s="2" t="s">
        <v>6</v>
      </c>
      <c r="C167" s="19">
        <v>1</v>
      </c>
      <c r="D167" s="5" t="s">
        <v>18</v>
      </c>
      <c r="E167" s="5">
        <v>1227.1600000000001</v>
      </c>
      <c r="F167" s="6">
        <f t="shared" si="15"/>
        <v>7.1124578355576586</v>
      </c>
      <c r="G167" s="10">
        <v>13</v>
      </c>
      <c r="H167" s="5">
        <f t="shared" si="16"/>
        <v>2.6390573296152584</v>
      </c>
      <c r="I167" s="10">
        <v>461.8</v>
      </c>
      <c r="J167" s="6">
        <f t="shared" si="17"/>
        <v>6.1351318969203952</v>
      </c>
      <c r="K167" s="11">
        <v>102.9</v>
      </c>
      <c r="L167" s="11">
        <f t="shared" si="18"/>
        <v>4.6434288981051814</v>
      </c>
      <c r="M167" s="5">
        <v>1</v>
      </c>
      <c r="N167" s="5">
        <v>1</v>
      </c>
      <c r="O167" s="5">
        <v>0</v>
      </c>
      <c r="P167" s="5">
        <v>0</v>
      </c>
      <c r="Q167" s="5">
        <f t="shared" si="19"/>
        <v>0</v>
      </c>
      <c r="R167" s="5">
        <v>8082.0745669999997</v>
      </c>
      <c r="S167" s="5">
        <f t="shared" si="20"/>
        <v>8.997403871901227</v>
      </c>
      <c r="T167" s="2">
        <v>0</v>
      </c>
      <c r="U167" s="12">
        <v>1</v>
      </c>
      <c r="V167" s="5">
        <v>117.31</v>
      </c>
      <c r="W167" s="6">
        <f t="shared" si="14"/>
        <v>100.0341093203718</v>
      </c>
      <c r="X167" s="5">
        <v>13628</v>
      </c>
      <c r="Y167" s="5">
        <v>1250593</v>
      </c>
      <c r="Z167" s="5">
        <v>358</v>
      </c>
      <c r="AA167" s="5">
        <v>4555</v>
      </c>
      <c r="AB167" s="5">
        <v>6884827</v>
      </c>
      <c r="AC167" s="5">
        <v>9181381</v>
      </c>
      <c r="AD167" s="5">
        <v>1</v>
      </c>
      <c r="AE167" s="5">
        <v>0</v>
      </c>
      <c r="AF167" s="5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1</v>
      </c>
      <c r="AO167" s="6">
        <v>0</v>
      </c>
      <c r="AP167" s="6">
        <v>0</v>
      </c>
      <c r="AQ167" s="5">
        <v>1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</row>
    <row r="168" spans="1:50" ht="15.75" customHeight="1">
      <c r="A168" s="4">
        <v>44501</v>
      </c>
      <c r="B168" s="2" t="s">
        <v>6</v>
      </c>
      <c r="C168" s="19">
        <v>1</v>
      </c>
      <c r="D168" s="5" t="s">
        <v>18</v>
      </c>
      <c r="E168" s="5">
        <v>1189.18</v>
      </c>
      <c r="F168" s="6">
        <f t="shared" si="15"/>
        <v>7.0810192729535908</v>
      </c>
      <c r="G168" s="10">
        <v>28</v>
      </c>
      <c r="H168" s="5">
        <f t="shared" si="16"/>
        <v>3.3672958299864741</v>
      </c>
      <c r="I168" s="10">
        <v>516.14</v>
      </c>
      <c r="J168" s="6">
        <f t="shared" si="17"/>
        <v>6.2463780465109942</v>
      </c>
      <c r="K168" s="11">
        <v>104</v>
      </c>
      <c r="L168" s="11">
        <f t="shared" si="18"/>
        <v>4.6539603501575231</v>
      </c>
      <c r="M168" s="5">
        <v>1</v>
      </c>
      <c r="N168" s="5">
        <v>1</v>
      </c>
      <c r="O168" s="5">
        <v>0</v>
      </c>
      <c r="P168" s="5">
        <v>0</v>
      </c>
      <c r="Q168" s="5">
        <f t="shared" si="19"/>
        <v>0</v>
      </c>
      <c r="R168" s="5">
        <v>8082.0745669999997</v>
      </c>
      <c r="S168" s="5">
        <f t="shared" si="20"/>
        <v>8.997403871901227</v>
      </c>
      <c r="T168" s="2">
        <v>0</v>
      </c>
      <c r="U168" s="12">
        <v>1</v>
      </c>
      <c r="V168" s="5">
        <v>114.24</v>
      </c>
      <c r="W168" s="6">
        <f t="shared" si="14"/>
        <v>97.416218981836792</v>
      </c>
      <c r="X168" s="5">
        <v>6745</v>
      </c>
      <c r="Y168" s="5">
        <v>1171143</v>
      </c>
      <c r="Z168" s="5">
        <v>113</v>
      </c>
      <c r="AA168" s="5">
        <v>4486</v>
      </c>
      <c r="AB168" s="5">
        <v>16980584</v>
      </c>
      <c r="AC168" s="5">
        <v>12186782</v>
      </c>
      <c r="AD168" s="5">
        <v>1</v>
      </c>
      <c r="AE168" s="5">
        <v>0</v>
      </c>
      <c r="AF168" s="5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1</v>
      </c>
      <c r="AP168" s="6">
        <v>0</v>
      </c>
      <c r="AQ168" s="5">
        <v>1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</row>
    <row r="169" spans="1:50" ht="15.75" customHeight="1">
      <c r="A169" s="4">
        <v>44531</v>
      </c>
      <c r="B169" s="2" t="s">
        <v>6</v>
      </c>
      <c r="C169" s="19">
        <v>1</v>
      </c>
      <c r="D169" s="5" t="s">
        <v>18</v>
      </c>
      <c r="E169" s="5">
        <v>1256.46</v>
      </c>
      <c r="F169" s="6">
        <f t="shared" si="15"/>
        <v>7.1360535220161161</v>
      </c>
      <c r="G169" s="10">
        <v>29</v>
      </c>
      <c r="H169" s="5">
        <f t="shared" si="16"/>
        <v>3.4011973816621555</v>
      </c>
      <c r="I169" s="10">
        <v>518.45000000000005</v>
      </c>
      <c r="J169" s="6">
        <f t="shared" si="17"/>
        <v>6.250843591004287</v>
      </c>
      <c r="K169" s="11">
        <v>104.3</v>
      </c>
      <c r="L169" s="11">
        <f t="shared" si="18"/>
        <v>4.6568134191399295</v>
      </c>
      <c r="M169" s="5">
        <v>1</v>
      </c>
      <c r="N169" s="5">
        <v>1</v>
      </c>
      <c r="O169" s="5">
        <v>0</v>
      </c>
      <c r="P169" s="5">
        <v>0</v>
      </c>
      <c r="Q169" s="5">
        <f t="shared" si="19"/>
        <v>0</v>
      </c>
      <c r="R169" s="5">
        <v>8082.0745669999997</v>
      </c>
      <c r="S169" s="5">
        <f t="shared" si="20"/>
        <v>8.997403871901227</v>
      </c>
      <c r="T169" s="2">
        <v>0</v>
      </c>
      <c r="U169" s="12">
        <v>1</v>
      </c>
      <c r="V169" s="5">
        <v>115.73</v>
      </c>
      <c r="W169" s="6">
        <f t="shared" si="14"/>
        <v>98.686791165686031</v>
      </c>
      <c r="X169" s="5">
        <v>9255</v>
      </c>
      <c r="Y169" s="5">
        <v>2709114</v>
      </c>
      <c r="Z169" s="5">
        <v>91</v>
      </c>
      <c r="AA169" s="5">
        <v>4065</v>
      </c>
      <c r="AB169" s="5">
        <v>8813795</v>
      </c>
      <c r="AC169" s="5">
        <v>17311130</v>
      </c>
      <c r="AD169" s="5">
        <v>1</v>
      </c>
      <c r="AE169" s="5">
        <v>0</v>
      </c>
      <c r="AF169" s="5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1</v>
      </c>
      <c r="AQ169" s="5">
        <v>1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</row>
    <row r="170" spans="1:50" ht="15.75" customHeight="1">
      <c r="A170" s="4">
        <v>44562</v>
      </c>
      <c r="B170" s="2" t="s">
        <v>6</v>
      </c>
      <c r="C170" s="19">
        <v>1</v>
      </c>
      <c r="D170" s="5" t="s">
        <v>18</v>
      </c>
      <c r="E170" s="5">
        <v>1665.1</v>
      </c>
      <c r="F170" s="6">
        <f t="shared" si="15"/>
        <v>7.4176404606710706</v>
      </c>
      <c r="G170" s="10">
        <v>14</v>
      </c>
      <c r="H170" s="5">
        <f t="shared" si="16"/>
        <v>2.7080502011022101</v>
      </c>
      <c r="I170" s="10">
        <v>511.96</v>
      </c>
      <c r="J170" s="6">
        <f t="shared" si="17"/>
        <v>6.2382464969875908</v>
      </c>
      <c r="K170" s="11">
        <v>105.3</v>
      </c>
      <c r="L170" s="11">
        <f t="shared" si="18"/>
        <v>4.6662652853479019</v>
      </c>
      <c r="M170" s="5">
        <v>1</v>
      </c>
      <c r="N170" s="5">
        <v>1</v>
      </c>
      <c r="O170" s="5">
        <v>0</v>
      </c>
      <c r="P170" s="5">
        <v>0</v>
      </c>
      <c r="Q170" s="5">
        <f t="shared" si="19"/>
        <v>0</v>
      </c>
      <c r="R170" s="5">
        <v>8082.0745669999997</v>
      </c>
      <c r="S170" s="5">
        <f t="shared" si="20"/>
        <v>8.997403871901227</v>
      </c>
      <c r="T170" s="2">
        <v>0</v>
      </c>
      <c r="U170" s="12">
        <v>1</v>
      </c>
      <c r="V170" s="5">
        <v>115.29</v>
      </c>
      <c r="W170" s="6">
        <f t="shared" si="14"/>
        <v>98.311588641596316</v>
      </c>
      <c r="X170" s="5">
        <v>213294</v>
      </c>
      <c r="Y170" s="5">
        <v>3530636</v>
      </c>
      <c r="Z170" s="5">
        <v>322</v>
      </c>
      <c r="AA170" s="5">
        <v>6671</v>
      </c>
      <c r="AB170" s="5">
        <v>14576165</v>
      </c>
      <c r="AC170" s="5">
        <v>4830526</v>
      </c>
      <c r="AD170" s="5">
        <v>1</v>
      </c>
      <c r="AE170" s="5">
        <v>1</v>
      </c>
      <c r="AF170" s="5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5">
        <v>1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</row>
    <row r="171" spans="1:50" ht="15.75" customHeight="1">
      <c r="A171" s="4">
        <v>44593</v>
      </c>
      <c r="B171" s="2" t="s">
        <v>6</v>
      </c>
      <c r="C171" s="19">
        <v>1</v>
      </c>
      <c r="D171" s="5" t="s">
        <v>18</v>
      </c>
      <c r="E171" s="5">
        <v>1419.43</v>
      </c>
      <c r="F171" s="6">
        <f t="shared" si="15"/>
        <v>7.2580106615586644</v>
      </c>
      <c r="G171" s="10">
        <v>26</v>
      </c>
      <c r="H171" s="5">
        <f t="shared" si="16"/>
        <v>3.2958368660043291</v>
      </c>
      <c r="I171" s="10">
        <v>521.51</v>
      </c>
      <c r="J171" s="6">
        <f t="shared" si="17"/>
        <v>6.2567284497123978</v>
      </c>
      <c r="K171" s="11">
        <v>104.8</v>
      </c>
      <c r="L171" s="11">
        <f t="shared" si="18"/>
        <v>4.6615505194241988</v>
      </c>
      <c r="M171" s="5">
        <v>1</v>
      </c>
      <c r="N171" s="5">
        <v>1</v>
      </c>
      <c r="O171" s="5">
        <v>0</v>
      </c>
      <c r="P171" s="5">
        <v>0</v>
      </c>
      <c r="Q171" s="5">
        <f t="shared" si="19"/>
        <v>0</v>
      </c>
      <c r="R171" s="5">
        <v>8082.0745669999997</v>
      </c>
      <c r="S171" s="5">
        <f t="shared" si="20"/>
        <v>8.997403871901227</v>
      </c>
      <c r="T171" s="2">
        <v>0</v>
      </c>
      <c r="U171" s="12">
        <v>1</v>
      </c>
      <c r="V171" s="5">
        <v>115.3</v>
      </c>
      <c r="W171" s="6">
        <f t="shared" si="14"/>
        <v>98.320115971689262</v>
      </c>
      <c r="X171" s="5">
        <v>144744</v>
      </c>
      <c r="Y171" s="5">
        <v>1570808</v>
      </c>
      <c r="Z171" s="5">
        <v>643</v>
      </c>
      <c r="AA171" s="5">
        <v>3657</v>
      </c>
      <c r="AB171" s="5">
        <v>3913910</v>
      </c>
      <c r="AC171" s="5">
        <v>1740968</v>
      </c>
      <c r="AD171" s="5">
        <v>1</v>
      </c>
      <c r="AE171" s="5">
        <v>0</v>
      </c>
      <c r="AF171" s="5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5">
        <v>1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</row>
    <row r="172" spans="1:50" ht="15.75" customHeight="1">
      <c r="A172" s="4">
        <v>44621</v>
      </c>
      <c r="B172" s="2" t="s">
        <v>6</v>
      </c>
      <c r="C172" s="19">
        <v>1</v>
      </c>
      <c r="D172" s="5" t="s">
        <v>18</v>
      </c>
      <c r="E172" s="5">
        <v>1843.99</v>
      </c>
      <c r="F172" s="6">
        <f t="shared" si="15"/>
        <v>7.5196869811083422</v>
      </c>
      <c r="G172" s="10">
        <v>26</v>
      </c>
      <c r="H172" s="5">
        <f t="shared" si="16"/>
        <v>3.2958368660043291</v>
      </c>
      <c r="I172" s="10">
        <v>520.9</v>
      </c>
      <c r="J172" s="6">
        <f t="shared" si="17"/>
        <v>6.2555580847511454</v>
      </c>
      <c r="K172" s="11">
        <v>105.1</v>
      </c>
      <c r="L172" s="11">
        <f t="shared" si="18"/>
        <v>4.664382045619937</v>
      </c>
      <c r="M172" s="5">
        <v>1</v>
      </c>
      <c r="N172" s="5">
        <v>1</v>
      </c>
      <c r="O172" s="5">
        <v>0</v>
      </c>
      <c r="P172" s="5">
        <v>0</v>
      </c>
      <c r="Q172" s="5">
        <f t="shared" si="19"/>
        <v>0</v>
      </c>
      <c r="R172" s="5">
        <v>8082.0745669999997</v>
      </c>
      <c r="S172" s="5">
        <f t="shared" si="20"/>
        <v>8.997403871901227</v>
      </c>
      <c r="T172" s="2">
        <v>0</v>
      </c>
      <c r="U172" s="12">
        <v>1</v>
      </c>
      <c r="V172" s="5">
        <v>113.2</v>
      </c>
      <c r="W172" s="6">
        <f t="shared" si="14"/>
        <v>96.529376652170214</v>
      </c>
      <c r="X172" s="5">
        <v>8000</v>
      </c>
      <c r="Y172" s="5">
        <v>2260724</v>
      </c>
      <c r="Z172" s="5">
        <v>85</v>
      </c>
      <c r="AA172" s="5">
        <v>4379</v>
      </c>
      <c r="AB172" s="5">
        <v>30821308</v>
      </c>
      <c r="AC172" s="5">
        <v>2342354</v>
      </c>
      <c r="AD172" s="5">
        <v>1</v>
      </c>
      <c r="AE172" s="5">
        <v>0</v>
      </c>
      <c r="AF172" s="5">
        <v>0</v>
      </c>
      <c r="AG172" s="6">
        <v>1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5">
        <v>1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</row>
    <row r="173" spans="1:50" ht="15.75" customHeight="1">
      <c r="A173" s="4">
        <v>44652</v>
      </c>
      <c r="B173" s="2" t="s">
        <v>6</v>
      </c>
      <c r="C173" s="19">
        <v>1</v>
      </c>
      <c r="D173" s="5" t="s">
        <v>18</v>
      </c>
      <c r="E173" s="5">
        <v>2060.63</v>
      </c>
      <c r="F173" s="6">
        <f t="shared" si="15"/>
        <v>7.6307670402713379</v>
      </c>
      <c r="G173" s="10">
        <v>35</v>
      </c>
      <c r="H173" s="5">
        <f t="shared" si="16"/>
        <v>3.5835189384561099</v>
      </c>
      <c r="I173" s="10">
        <v>489.73</v>
      </c>
      <c r="J173" s="6">
        <f t="shared" si="17"/>
        <v>6.1938542188289736</v>
      </c>
      <c r="K173" s="11">
        <v>105</v>
      </c>
      <c r="L173" s="11">
        <f t="shared" si="18"/>
        <v>4.6634390941120669</v>
      </c>
      <c r="M173" s="5">
        <v>1</v>
      </c>
      <c r="N173" s="5">
        <v>1</v>
      </c>
      <c r="O173" s="5">
        <v>0</v>
      </c>
      <c r="P173" s="5">
        <v>0</v>
      </c>
      <c r="Q173" s="5">
        <f t="shared" si="19"/>
        <v>0</v>
      </c>
      <c r="R173" s="5">
        <v>8082.0745669999997</v>
      </c>
      <c r="S173" s="5">
        <f t="shared" si="20"/>
        <v>8.997403871901227</v>
      </c>
      <c r="T173" s="2">
        <v>0</v>
      </c>
      <c r="U173" s="12">
        <v>1</v>
      </c>
      <c r="V173" s="5">
        <v>108.49</v>
      </c>
      <c r="W173" s="6">
        <f t="shared" si="14"/>
        <v>92.513004178391753</v>
      </c>
      <c r="X173" s="5">
        <v>1114</v>
      </c>
      <c r="Y173" s="5">
        <v>890915</v>
      </c>
      <c r="Z173" s="5">
        <v>5</v>
      </c>
      <c r="AA173" s="5">
        <v>4841</v>
      </c>
      <c r="AB173" s="5">
        <v>1534602</v>
      </c>
      <c r="AC173" s="5">
        <v>3951244</v>
      </c>
      <c r="AD173" s="5">
        <v>1</v>
      </c>
      <c r="AE173" s="5">
        <v>0</v>
      </c>
      <c r="AF173" s="5">
        <v>0</v>
      </c>
      <c r="AG173" s="6">
        <v>0</v>
      </c>
      <c r="AH173" s="6">
        <v>1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5">
        <v>1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</row>
    <row r="174" spans="1:50" ht="15.75" customHeight="1">
      <c r="A174" s="9">
        <v>44682</v>
      </c>
      <c r="B174" s="2" t="s">
        <v>6</v>
      </c>
      <c r="C174" s="19">
        <v>1</v>
      </c>
      <c r="D174" s="5" t="s">
        <v>18</v>
      </c>
      <c r="E174" s="5">
        <v>1451.24</v>
      </c>
      <c r="F174" s="6">
        <f t="shared" si="15"/>
        <v>7.2801736423768189</v>
      </c>
      <c r="G174" s="10">
        <v>26</v>
      </c>
      <c r="H174" s="5">
        <f t="shared" si="16"/>
        <v>3.2958368660043291</v>
      </c>
      <c r="I174" s="10">
        <v>459.57</v>
      </c>
      <c r="J174" s="6">
        <f t="shared" si="17"/>
        <v>6.1302912696927141</v>
      </c>
      <c r="K174" s="11">
        <v>106.4</v>
      </c>
      <c r="L174" s="11">
        <f t="shared" si="18"/>
        <v>4.6765601820747644</v>
      </c>
      <c r="M174" s="5">
        <v>1</v>
      </c>
      <c r="N174" s="5">
        <v>1</v>
      </c>
      <c r="O174" s="5">
        <v>0</v>
      </c>
      <c r="P174" s="5">
        <v>0</v>
      </c>
      <c r="Q174" s="5">
        <f t="shared" si="19"/>
        <v>0</v>
      </c>
      <c r="R174" s="5">
        <v>8082.0745669999997</v>
      </c>
      <c r="S174" s="5">
        <f t="shared" si="20"/>
        <v>8.997403871901227</v>
      </c>
      <c r="T174" s="2">
        <v>0</v>
      </c>
      <c r="U174" s="12">
        <v>1</v>
      </c>
      <c r="V174" s="5">
        <v>112.6</v>
      </c>
      <c r="W174" s="6">
        <f t="shared" si="14"/>
        <v>96.017736846593337</v>
      </c>
      <c r="X174" s="5">
        <v>816</v>
      </c>
      <c r="Y174" s="5">
        <v>266182</v>
      </c>
      <c r="Z174" s="5">
        <v>4</v>
      </c>
      <c r="AA174" s="5">
        <v>2091</v>
      </c>
      <c r="AB174" s="5">
        <v>540962</v>
      </c>
      <c r="AC174" s="5">
        <v>2371840</v>
      </c>
      <c r="AD174" s="5">
        <v>1</v>
      </c>
      <c r="AE174" s="5">
        <v>0</v>
      </c>
      <c r="AF174" s="5">
        <v>0</v>
      </c>
      <c r="AG174" s="6">
        <v>0</v>
      </c>
      <c r="AH174" s="6">
        <v>0</v>
      </c>
      <c r="AI174" s="6">
        <v>1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5">
        <v>1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</row>
    <row r="175" spans="1:50" ht="15.75" customHeight="1">
      <c r="A175" s="4">
        <v>44713</v>
      </c>
      <c r="B175" s="2" t="s">
        <v>6</v>
      </c>
      <c r="C175" s="19">
        <v>1</v>
      </c>
      <c r="D175" s="5" t="s">
        <v>18</v>
      </c>
      <c r="E175" s="5">
        <v>1659.66</v>
      </c>
      <c r="F175" s="6">
        <f t="shared" si="15"/>
        <v>7.4143680410951482</v>
      </c>
      <c r="G175" s="10">
        <v>17</v>
      </c>
      <c r="H175" s="5">
        <f t="shared" si="16"/>
        <v>2.8903717578961645</v>
      </c>
      <c r="I175" s="10">
        <v>551.27</v>
      </c>
      <c r="J175" s="6">
        <f t="shared" si="17"/>
        <v>6.3122247072820477</v>
      </c>
      <c r="K175" s="11">
        <v>105.4</v>
      </c>
      <c r="L175" s="11">
        <f t="shared" si="18"/>
        <v>4.667205576907544</v>
      </c>
      <c r="M175" s="5">
        <v>1</v>
      </c>
      <c r="N175" s="5">
        <v>1</v>
      </c>
      <c r="O175" s="5">
        <v>0</v>
      </c>
      <c r="P175" s="5">
        <v>0</v>
      </c>
      <c r="Q175" s="5">
        <f t="shared" si="19"/>
        <v>0</v>
      </c>
      <c r="R175" s="5">
        <v>8082.0745669999997</v>
      </c>
      <c r="S175" s="5">
        <f t="shared" si="20"/>
        <v>8.997403871901227</v>
      </c>
      <c r="T175" s="2">
        <v>0</v>
      </c>
      <c r="U175" s="12">
        <v>1</v>
      </c>
      <c r="V175" s="5">
        <v>113.33</v>
      </c>
      <c r="W175" s="6">
        <f t="shared" si="14"/>
        <v>96.640231943378538</v>
      </c>
      <c r="X175" s="5">
        <v>20282</v>
      </c>
      <c r="Y175" s="5">
        <v>419758</v>
      </c>
      <c r="Z175" s="5">
        <v>18</v>
      </c>
      <c r="AA175" s="5">
        <v>1432</v>
      </c>
      <c r="AB175" s="5">
        <v>1159562</v>
      </c>
      <c r="AC175" s="5">
        <v>1210539</v>
      </c>
      <c r="AD175" s="5">
        <v>1</v>
      </c>
      <c r="AE175" s="5">
        <v>0</v>
      </c>
      <c r="AF175" s="5">
        <v>0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5">
        <v>1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</row>
    <row r="176" spans="1:50" ht="15.75" customHeight="1">
      <c r="A176" s="4">
        <v>44743</v>
      </c>
      <c r="B176" s="2" t="s">
        <v>6</v>
      </c>
      <c r="C176" s="19">
        <v>1</v>
      </c>
      <c r="D176" s="5" t="s">
        <v>18</v>
      </c>
      <c r="E176" s="5">
        <v>1856.9</v>
      </c>
      <c r="F176" s="6">
        <f t="shared" si="15"/>
        <v>7.5266637096065496</v>
      </c>
      <c r="G176" s="10">
        <v>70</v>
      </c>
      <c r="H176" s="5">
        <f t="shared" si="16"/>
        <v>4.2626798770413155</v>
      </c>
      <c r="I176" s="10">
        <v>487.4</v>
      </c>
      <c r="J176" s="6">
        <f t="shared" si="17"/>
        <v>6.1890851411911054</v>
      </c>
      <c r="K176" s="11">
        <v>107.72</v>
      </c>
      <c r="L176" s="11">
        <f t="shared" si="18"/>
        <v>4.6887757698428887</v>
      </c>
      <c r="M176" s="5">
        <v>1</v>
      </c>
      <c r="N176" s="5">
        <v>1</v>
      </c>
      <c r="O176" s="5">
        <v>0</v>
      </c>
      <c r="P176" s="5">
        <v>0</v>
      </c>
      <c r="Q176" s="5">
        <f t="shared" si="19"/>
        <v>0</v>
      </c>
      <c r="R176" s="5">
        <v>8082.0745669999997</v>
      </c>
      <c r="S176" s="5">
        <f t="shared" si="20"/>
        <v>8.997403871901227</v>
      </c>
      <c r="T176" s="2">
        <v>0</v>
      </c>
      <c r="U176" s="12">
        <v>1</v>
      </c>
      <c r="V176" s="5">
        <v>115.23</v>
      </c>
      <c r="W176" s="6">
        <f t="shared" si="14"/>
        <v>98.260424661038627</v>
      </c>
      <c r="X176" s="5">
        <v>31468</v>
      </c>
      <c r="Y176" s="5">
        <v>584138</v>
      </c>
      <c r="Z176" s="5">
        <v>142</v>
      </c>
      <c r="AA176" s="5">
        <v>3580</v>
      </c>
      <c r="AB176" s="5">
        <v>1012701</v>
      </c>
      <c r="AC176" s="5">
        <v>933527</v>
      </c>
      <c r="AD176" s="5">
        <v>1</v>
      </c>
      <c r="AE176" s="5">
        <v>0</v>
      </c>
      <c r="AF176" s="5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5">
        <v>1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</row>
    <row r="177" spans="1:50" ht="15.75" customHeight="1">
      <c r="A177" s="4">
        <v>44774</v>
      </c>
      <c r="B177" s="2" t="s">
        <v>6</v>
      </c>
      <c r="C177" s="19">
        <v>1</v>
      </c>
      <c r="D177" s="5" t="s">
        <v>18</v>
      </c>
      <c r="E177" s="5">
        <v>1729.94</v>
      </c>
      <c r="F177" s="6">
        <f t="shared" si="15"/>
        <v>7.4558420048094627</v>
      </c>
      <c r="G177" s="10">
        <v>95</v>
      </c>
      <c r="H177" s="5">
        <f t="shared" si="16"/>
        <v>4.5643481914678361</v>
      </c>
      <c r="I177" s="10">
        <v>517.33000000000004</v>
      </c>
      <c r="J177" s="6">
        <f t="shared" si="17"/>
        <v>6.2486809687553269</v>
      </c>
      <c r="K177" s="12">
        <v>109.01</v>
      </c>
      <c r="L177" s="11">
        <f t="shared" si="18"/>
        <v>4.7005712707513441</v>
      </c>
      <c r="M177" s="5">
        <v>1</v>
      </c>
      <c r="N177" s="5">
        <v>1</v>
      </c>
      <c r="O177" s="5">
        <v>0</v>
      </c>
      <c r="P177" s="5">
        <v>0</v>
      </c>
      <c r="Q177" s="5">
        <f t="shared" si="19"/>
        <v>0</v>
      </c>
      <c r="R177" s="5">
        <v>8082.0745669999997</v>
      </c>
      <c r="S177" s="5">
        <f t="shared" si="20"/>
        <v>8.997403871901227</v>
      </c>
      <c r="T177" s="2">
        <v>0</v>
      </c>
      <c r="U177" s="12">
        <v>1</v>
      </c>
      <c r="V177" s="5">
        <v>110.73</v>
      </c>
      <c r="W177" s="6">
        <f t="shared" si="14"/>
        <v>94.423126119212071</v>
      </c>
      <c r="X177" s="5">
        <v>6689</v>
      </c>
      <c r="Y177" s="5">
        <v>217313</v>
      </c>
      <c r="Z177" s="5">
        <v>32</v>
      </c>
      <c r="AA177" s="5">
        <v>2158</v>
      </c>
      <c r="AB177" s="14"/>
      <c r="AC177" s="5">
        <v>512543</v>
      </c>
      <c r="AD177" s="5">
        <v>1</v>
      </c>
      <c r="AE177" s="5">
        <v>0</v>
      </c>
      <c r="AF177" s="5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0</v>
      </c>
      <c r="AN177" s="6">
        <v>0</v>
      </c>
      <c r="AO177" s="6">
        <v>0</v>
      </c>
      <c r="AP177" s="6">
        <v>0</v>
      </c>
      <c r="AQ177" s="5">
        <v>1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</row>
    <row r="178" spans="1:50" ht="15.75" customHeight="1">
      <c r="A178" s="4">
        <v>44805</v>
      </c>
      <c r="B178" s="2" t="s">
        <v>6</v>
      </c>
      <c r="C178" s="19">
        <v>1</v>
      </c>
      <c r="D178" s="5" t="s">
        <v>18</v>
      </c>
      <c r="E178" s="5">
        <v>1231.72</v>
      </c>
      <c r="F178" s="6">
        <f t="shared" si="15"/>
        <v>7.1161668455358322</v>
      </c>
      <c r="G178" s="10">
        <v>70</v>
      </c>
      <c r="H178" s="5">
        <f t="shared" si="16"/>
        <v>4.2626798770413155</v>
      </c>
      <c r="I178" s="10">
        <v>496.1</v>
      </c>
      <c r="J178" s="6">
        <f t="shared" si="17"/>
        <v>6.2067775193070034</v>
      </c>
      <c r="K178" s="12">
        <v>116.81</v>
      </c>
      <c r="L178" s="11">
        <f t="shared" si="18"/>
        <v>4.7690731572580276</v>
      </c>
      <c r="M178" s="5">
        <v>1</v>
      </c>
      <c r="N178" s="5">
        <v>1</v>
      </c>
      <c r="O178" s="5">
        <v>0</v>
      </c>
      <c r="P178" s="5">
        <v>0</v>
      </c>
      <c r="Q178" s="5">
        <f t="shared" si="19"/>
        <v>0</v>
      </c>
      <c r="R178" s="5">
        <v>8082.0745669999997</v>
      </c>
      <c r="S178" s="5">
        <f t="shared" si="20"/>
        <v>8.997403871901227</v>
      </c>
      <c r="T178" s="2">
        <v>0</v>
      </c>
      <c r="U178" s="12">
        <v>1</v>
      </c>
      <c r="V178" s="5">
        <v>104.54</v>
      </c>
      <c r="W178" s="6">
        <f t="shared" si="14"/>
        <v>89.144708791677331</v>
      </c>
      <c r="X178" s="5">
        <v>12543</v>
      </c>
      <c r="Y178" s="5">
        <v>151060</v>
      </c>
      <c r="Z178" s="5">
        <v>39</v>
      </c>
      <c r="AA178" s="5">
        <v>406</v>
      </c>
      <c r="AB178" s="5">
        <v>240397</v>
      </c>
      <c r="AC178" s="5">
        <v>42462</v>
      </c>
      <c r="AD178" s="5">
        <v>1</v>
      </c>
      <c r="AE178" s="5">
        <v>0</v>
      </c>
      <c r="AF178" s="5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1</v>
      </c>
      <c r="AN178" s="6">
        <v>0</v>
      </c>
      <c r="AO178" s="6">
        <v>0</v>
      </c>
      <c r="AP178" s="6">
        <v>0</v>
      </c>
      <c r="AQ178" s="5">
        <v>1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</row>
    <row r="179" spans="1:50" ht="15.75" customHeight="1">
      <c r="A179" s="4">
        <v>44835</v>
      </c>
      <c r="B179" s="2" t="s">
        <v>6</v>
      </c>
      <c r="C179" s="19">
        <v>1</v>
      </c>
      <c r="D179" s="5" t="s">
        <v>18</v>
      </c>
      <c r="E179" s="5">
        <v>1067.4100000000001</v>
      </c>
      <c r="F179" s="6">
        <f t="shared" si="15"/>
        <v>6.9729904324150755</v>
      </c>
      <c r="G179" s="10">
        <v>115</v>
      </c>
      <c r="H179" s="5">
        <f t="shared" si="16"/>
        <v>4.7535901911063645</v>
      </c>
      <c r="I179" s="10">
        <v>1</v>
      </c>
      <c r="J179" s="6">
        <f t="shared" si="17"/>
        <v>0</v>
      </c>
      <c r="K179" s="12">
        <v>109.67</v>
      </c>
      <c r="L179" s="11">
        <f t="shared" si="18"/>
        <v>4.7065528002766941</v>
      </c>
      <c r="M179" s="5">
        <v>1</v>
      </c>
      <c r="N179" s="5">
        <v>1</v>
      </c>
      <c r="O179" s="5">
        <v>0</v>
      </c>
      <c r="P179" s="5">
        <v>0</v>
      </c>
      <c r="Q179" s="5">
        <f t="shared" si="19"/>
        <v>0</v>
      </c>
      <c r="R179" s="5">
        <v>8082.0745669999997</v>
      </c>
      <c r="S179" s="5">
        <f t="shared" si="20"/>
        <v>8.997403871901227</v>
      </c>
      <c r="T179" s="2">
        <v>0</v>
      </c>
      <c r="U179" s="12">
        <v>1</v>
      </c>
      <c r="V179" s="5">
        <v>112.65</v>
      </c>
      <c r="W179" s="6">
        <f t="shared" si="14"/>
        <v>96.06037349705808</v>
      </c>
      <c r="X179" s="14"/>
      <c r="Y179" s="14"/>
      <c r="Z179" s="14"/>
      <c r="AA179" s="14"/>
      <c r="AB179" s="14"/>
      <c r="AC179" s="5">
        <v>0</v>
      </c>
      <c r="AD179" s="5">
        <v>1</v>
      </c>
      <c r="AE179" s="5">
        <v>0</v>
      </c>
      <c r="AF179" s="5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0</v>
      </c>
      <c r="AQ179" s="5">
        <v>1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</row>
    <row r="180" spans="1:50" ht="15.75" customHeight="1">
      <c r="A180" s="4">
        <v>44866</v>
      </c>
      <c r="B180" s="2" t="s">
        <v>6</v>
      </c>
      <c r="C180" s="19">
        <v>1</v>
      </c>
      <c r="D180" s="5" t="s">
        <v>18</v>
      </c>
      <c r="E180" s="5">
        <v>1377.84</v>
      </c>
      <c r="F180" s="6">
        <f t="shared" si="15"/>
        <v>7.2282723345274906</v>
      </c>
      <c r="G180" s="10">
        <v>184</v>
      </c>
      <c r="H180" s="5">
        <f t="shared" si="16"/>
        <v>5.2203558250783244</v>
      </c>
      <c r="I180" s="10">
        <v>1</v>
      </c>
      <c r="J180" s="6">
        <f t="shared" si="17"/>
        <v>0</v>
      </c>
      <c r="K180" s="11"/>
      <c r="L180" s="11">
        <f t="shared" si="18"/>
        <v>0</v>
      </c>
      <c r="M180" s="5">
        <v>1</v>
      </c>
      <c r="N180" s="5">
        <v>1</v>
      </c>
      <c r="O180" s="5">
        <v>0</v>
      </c>
      <c r="P180" s="5">
        <v>0</v>
      </c>
      <c r="Q180" s="5">
        <f t="shared" si="19"/>
        <v>0</v>
      </c>
      <c r="R180" s="5">
        <v>8082.0745669999997</v>
      </c>
      <c r="S180" s="5">
        <f t="shared" si="20"/>
        <v>8.997403871901227</v>
      </c>
      <c r="T180" s="2">
        <v>0</v>
      </c>
      <c r="U180" s="12">
        <v>1</v>
      </c>
      <c r="V180" s="5">
        <v>117.16</v>
      </c>
      <c r="W180" s="6">
        <f t="shared" si="14"/>
        <v>99.906199368977582</v>
      </c>
      <c r="X180" s="14"/>
      <c r="Y180" s="14"/>
      <c r="Z180" s="14"/>
      <c r="AA180" s="14"/>
      <c r="AB180" s="14"/>
      <c r="AC180" s="5">
        <v>0</v>
      </c>
      <c r="AD180" s="5">
        <v>1</v>
      </c>
      <c r="AE180" s="5">
        <v>0</v>
      </c>
      <c r="AF180" s="5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1</v>
      </c>
      <c r="AP180" s="6">
        <v>0</v>
      </c>
      <c r="AQ180" s="5">
        <v>1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</row>
    <row r="181" spans="1:50" ht="15.75" customHeight="1">
      <c r="A181" s="4">
        <v>44896</v>
      </c>
      <c r="B181" s="2" t="s">
        <v>6</v>
      </c>
      <c r="C181" s="19">
        <v>1</v>
      </c>
      <c r="D181" s="5" t="s">
        <v>18</v>
      </c>
      <c r="E181" s="5">
        <v>1491.19</v>
      </c>
      <c r="F181" s="6">
        <f t="shared" si="15"/>
        <v>7.3073297379002575</v>
      </c>
      <c r="G181" s="10">
        <v>264</v>
      </c>
      <c r="H181" s="5">
        <f t="shared" si="16"/>
        <v>5.579729825986222</v>
      </c>
      <c r="I181" s="10">
        <v>1</v>
      </c>
      <c r="J181" s="6">
        <f t="shared" si="17"/>
        <v>0</v>
      </c>
      <c r="K181" s="11"/>
      <c r="L181" s="11">
        <f t="shared" si="18"/>
        <v>0</v>
      </c>
      <c r="M181" s="5">
        <v>1</v>
      </c>
      <c r="N181" s="5">
        <v>1</v>
      </c>
      <c r="O181" s="5">
        <v>0</v>
      </c>
      <c r="P181" s="5">
        <v>0</v>
      </c>
      <c r="Q181" s="5">
        <f t="shared" si="19"/>
        <v>0</v>
      </c>
      <c r="R181" s="5">
        <v>8082.0745669999997</v>
      </c>
      <c r="S181" s="5">
        <f t="shared" si="20"/>
        <v>8.997403871901227</v>
      </c>
      <c r="T181" s="2">
        <v>0</v>
      </c>
      <c r="U181" s="12">
        <v>1</v>
      </c>
      <c r="V181" s="5">
        <v>119.34</v>
      </c>
      <c r="W181" s="6">
        <f t="shared" si="14"/>
        <v>101.76515732924022</v>
      </c>
      <c r="X181" s="14"/>
      <c r="Y181" s="14"/>
      <c r="Z181" s="14"/>
      <c r="AA181" s="14"/>
      <c r="AB181" s="14"/>
      <c r="AC181" s="5">
        <v>0</v>
      </c>
      <c r="AD181" s="5">
        <v>1</v>
      </c>
      <c r="AE181" s="5">
        <v>0</v>
      </c>
      <c r="AF181" s="5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1</v>
      </c>
      <c r="AQ181" s="5">
        <v>1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</row>
    <row r="182" spans="1:50" ht="15.75" customHeight="1">
      <c r="A182" s="4">
        <v>43101</v>
      </c>
      <c r="B182" s="2" t="s">
        <v>6</v>
      </c>
      <c r="C182" s="19">
        <v>1</v>
      </c>
      <c r="D182" s="5" t="s">
        <v>10</v>
      </c>
      <c r="E182" s="5">
        <v>934.9</v>
      </c>
      <c r="F182" s="6">
        <f t="shared" si="15"/>
        <v>6.8404395716972699</v>
      </c>
      <c r="G182" s="21">
        <v>4274</v>
      </c>
      <c r="H182" s="5">
        <f t="shared" si="16"/>
        <v>8.3605393813708613</v>
      </c>
      <c r="I182" s="10">
        <v>362.83</v>
      </c>
      <c r="J182" s="6">
        <f t="shared" si="17"/>
        <v>5.8939344050097677</v>
      </c>
      <c r="K182" s="11">
        <v>105.66</v>
      </c>
      <c r="L182" s="11">
        <f t="shared" si="18"/>
        <v>4.6696462051724561</v>
      </c>
      <c r="M182" s="5">
        <v>0</v>
      </c>
      <c r="N182" s="5">
        <v>1</v>
      </c>
      <c r="O182" s="5">
        <v>0</v>
      </c>
      <c r="P182" s="5">
        <v>0</v>
      </c>
      <c r="Q182" s="5">
        <f t="shared" si="19"/>
        <v>0</v>
      </c>
      <c r="R182" s="5">
        <v>4269.3788199999999</v>
      </c>
      <c r="S182" s="5">
        <f t="shared" si="20"/>
        <v>8.3592236202302601</v>
      </c>
      <c r="T182" s="2">
        <v>0</v>
      </c>
      <c r="U182" s="12">
        <v>0</v>
      </c>
      <c r="V182" s="5">
        <v>276.66000000000003</v>
      </c>
      <c r="W182" s="6">
        <f t="shared" ref="W182:W241" si="21">V182*100/276.66</f>
        <v>100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1</v>
      </c>
      <c r="AF182" s="5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5">
        <v>1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</row>
    <row r="183" spans="1:50" ht="15.75" customHeight="1">
      <c r="A183" s="4">
        <v>43132</v>
      </c>
      <c r="B183" s="2" t="s">
        <v>6</v>
      </c>
      <c r="C183" s="19">
        <v>1</v>
      </c>
      <c r="D183" s="5" t="s">
        <v>10</v>
      </c>
      <c r="E183" s="5">
        <v>816.68</v>
      </c>
      <c r="F183" s="6">
        <f t="shared" si="15"/>
        <v>6.7052473412679987</v>
      </c>
      <c r="G183" s="21">
        <v>2081</v>
      </c>
      <c r="H183" s="5">
        <f t="shared" si="16"/>
        <v>7.6410842491749138</v>
      </c>
      <c r="I183" s="10">
        <v>344.64</v>
      </c>
      <c r="J183" s="6">
        <f t="shared" si="17"/>
        <v>5.8425003939680238</v>
      </c>
      <c r="K183" s="11">
        <v>105.66</v>
      </c>
      <c r="L183" s="11">
        <f t="shared" si="18"/>
        <v>4.6696462051724561</v>
      </c>
      <c r="M183" s="5">
        <v>0</v>
      </c>
      <c r="N183" s="5">
        <v>1</v>
      </c>
      <c r="O183" s="5">
        <v>0</v>
      </c>
      <c r="P183" s="5">
        <v>0</v>
      </c>
      <c r="Q183" s="5">
        <f t="shared" si="19"/>
        <v>0</v>
      </c>
      <c r="R183" s="5">
        <v>4269.3788199999999</v>
      </c>
      <c r="S183" s="5">
        <f t="shared" si="20"/>
        <v>8.3592236202302601</v>
      </c>
      <c r="T183" s="2">
        <v>0</v>
      </c>
      <c r="U183" s="12">
        <v>0</v>
      </c>
      <c r="V183" s="5">
        <v>276.86</v>
      </c>
      <c r="W183" s="6">
        <f t="shared" si="21"/>
        <v>100.07229089857586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5">
        <v>1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</row>
    <row r="184" spans="1:50" ht="15.75" customHeight="1">
      <c r="A184" s="4">
        <v>43160</v>
      </c>
      <c r="B184" s="2" t="s">
        <v>6</v>
      </c>
      <c r="C184" s="19">
        <v>1</v>
      </c>
      <c r="D184" s="5" t="s">
        <v>10</v>
      </c>
      <c r="E184" s="5">
        <v>925.25</v>
      </c>
      <c r="F184" s="6">
        <f t="shared" si="15"/>
        <v>6.8300639712662656</v>
      </c>
      <c r="G184" s="21">
        <v>4370</v>
      </c>
      <c r="H184" s="5">
        <f t="shared" si="16"/>
        <v>8.3827470948633138</v>
      </c>
      <c r="I184" s="10">
        <v>350.62</v>
      </c>
      <c r="J184" s="6">
        <f t="shared" si="17"/>
        <v>5.859703015925728</v>
      </c>
      <c r="K184" s="11">
        <v>105.66</v>
      </c>
      <c r="L184" s="11">
        <f t="shared" si="18"/>
        <v>4.6696462051724561</v>
      </c>
      <c r="M184" s="5">
        <v>0</v>
      </c>
      <c r="N184" s="5">
        <v>1</v>
      </c>
      <c r="O184" s="5">
        <v>0</v>
      </c>
      <c r="P184" s="5">
        <v>0</v>
      </c>
      <c r="Q184" s="5">
        <f t="shared" si="19"/>
        <v>0</v>
      </c>
      <c r="R184" s="5">
        <v>4269.3788199999999</v>
      </c>
      <c r="S184" s="5">
        <f t="shared" si="20"/>
        <v>8.3592236202302601</v>
      </c>
      <c r="T184" s="2">
        <v>0</v>
      </c>
      <c r="U184" s="12">
        <v>0</v>
      </c>
      <c r="V184" s="5">
        <v>277.13</v>
      </c>
      <c r="W184" s="6">
        <f t="shared" si="21"/>
        <v>100.16988361165329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6">
        <v>1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5">
        <v>1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</row>
    <row r="185" spans="1:50" ht="15.75" customHeight="1">
      <c r="A185" s="4">
        <v>43191</v>
      </c>
      <c r="B185" s="2" t="s">
        <v>6</v>
      </c>
      <c r="C185" s="19">
        <v>1</v>
      </c>
      <c r="D185" s="5" t="s">
        <v>10</v>
      </c>
      <c r="E185" s="5">
        <v>944.91</v>
      </c>
      <c r="F185" s="6">
        <f t="shared" si="15"/>
        <v>6.8510896848630694</v>
      </c>
      <c r="G185" s="10">
        <v>4731</v>
      </c>
      <c r="H185" s="5">
        <f t="shared" si="16"/>
        <v>8.4621032250982768</v>
      </c>
      <c r="I185" s="10">
        <v>351.08</v>
      </c>
      <c r="J185" s="6">
        <f t="shared" si="17"/>
        <v>5.8610141177239168</v>
      </c>
      <c r="K185" s="11">
        <v>105.66</v>
      </c>
      <c r="L185" s="11">
        <f t="shared" si="18"/>
        <v>4.6696462051724561</v>
      </c>
      <c r="M185" s="5">
        <v>0</v>
      </c>
      <c r="N185" s="5">
        <v>1</v>
      </c>
      <c r="O185" s="5">
        <v>0</v>
      </c>
      <c r="P185" s="5">
        <v>0</v>
      </c>
      <c r="Q185" s="5">
        <f t="shared" si="19"/>
        <v>0</v>
      </c>
      <c r="R185" s="5">
        <v>4269.3788199999999</v>
      </c>
      <c r="S185" s="5">
        <f t="shared" si="20"/>
        <v>8.3592236202302601</v>
      </c>
      <c r="T185" s="2">
        <v>0</v>
      </c>
      <c r="U185" s="12">
        <v>0</v>
      </c>
      <c r="V185" s="5">
        <v>275.68</v>
      </c>
      <c r="W185" s="6">
        <f t="shared" si="21"/>
        <v>99.645774596978228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5">
        <v>1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</row>
    <row r="186" spans="1:50" ht="15.75" customHeight="1">
      <c r="A186" s="9">
        <v>43221</v>
      </c>
      <c r="B186" s="2" t="s">
        <v>6</v>
      </c>
      <c r="C186" s="19">
        <v>1</v>
      </c>
      <c r="D186" s="5" t="s">
        <v>10</v>
      </c>
      <c r="E186" s="5">
        <v>1050.98</v>
      </c>
      <c r="F186" s="6">
        <f t="shared" si="15"/>
        <v>6.9574783412001695</v>
      </c>
      <c r="G186" s="21">
        <v>2299</v>
      </c>
      <c r="H186" s="5">
        <f t="shared" si="16"/>
        <v>7.7406644019172415</v>
      </c>
      <c r="I186" s="10">
        <v>373.8</v>
      </c>
      <c r="J186" s="6">
        <f t="shared" si="17"/>
        <v>5.9237208950214626</v>
      </c>
      <c r="K186" s="11">
        <v>105.66</v>
      </c>
      <c r="L186" s="11">
        <f t="shared" si="18"/>
        <v>4.6696462051724561</v>
      </c>
      <c r="M186" s="5">
        <v>0</v>
      </c>
      <c r="N186" s="5">
        <v>1</v>
      </c>
      <c r="O186" s="5">
        <v>0</v>
      </c>
      <c r="P186" s="5">
        <v>0</v>
      </c>
      <c r="Q186" s="5">
        <f t="shared" si="19"/>
        <v>0</v>
      </c>
      <c r="R186" s="5">
        <v>4269.3788199999999</v>
      </c>
      <c r="S186" s="5">
        <f t="shared" si="20"/>
        <v>8.3592236202302601</v>
      </c>
      <c r="T186" s="2">
        <v>0</v>
      </c>
      <c r="U186" s="12">
        <v>0</v>
      </c>
      <c r="V186" s="5">
        <v>276.74</v>
      </c>
      <c r="W186" s="6">
        <f t="shared" si="21"/>
        <v>100.02891635943034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6">
        <v>0</v>
      </c>
      <c r="AH186" s="6">
        <v>0</v>
      </c>
      <c r="AI186" s="6">
        <v>1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5">
        <v>1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</row>
    <row r="187" spans="1:50" ht="15.75" customHeight="1">
      <c r="A187" s="4">
        <v>43252</v>
      </c>
      <c r="B187" s="2" t="s">
        <v>6</v>
      </c>
      <c r="C187" s="19">
        <v>1</v>
      </c>
      <c r="D187" s="5" t="s">
        <v>10</v>
      </c>
      <c r="E187" s="5">
        <v>920.21</v>
      </c>
      <c r="F187" s="6">
        <f t="shared" si="15"/>
        <v>6.8246019048651023</v>
      </c>
      <c r="G187" s="21">
        <v>1661</v>
      </c>
      <c r="H187" s="5">
        <f t="shared" si="16"/>
        <v>7.4157769754153939</v>
      </c>
      <c r="I187" s="10">
        <v>340.32</v>
      </c>
      <c r="J187" s="6">
        <f t="shared" si="17"/>
        <v>5.8298863514519272</v>
      </c>
      <c r="K187" s="11">
        <v>105.66</v>
      </c>
      <c r="L187" s="11">
        <f t="shared" si="18"/>
        <v>4.6696462051724561</v>
      </c>
      <c r="M187" s="5">
        <v>0</v>
      </c>
      <c r="N187" s="5">
        <v>1</v>
      </c>
      <c r="O187" s="5">
        <v>0</v>
      </c>
      <c r="P187" s="5">
        <v>0</v>
      </c>
      <c r="Q187" s="5">
        <f t="shared" si="19"/>
        <v>0</v>
      </c>
      <c r="R187" s="5">
        <v>4269.3788199999999</v>
      </c>
      <c r="S187" s="5">
        <f t="shared" si="20"/>
        <v>8.3592236202302601</v>
      </c>
      <c r="T187" s="2">
        <v>0</v>
      </c>
      <c r="U187" s="12">
        <v>0</v>
      </c>
      <c r="V187" s="5">
        <v>276.82</v>
      </c>
      <c r="W187" s="6">
        <f t="shared" si="21"/>
        <v>100.05783271886068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6">
        <v>0</v>
      </c>
      <c r="AH187" s="6">
        <v>0</v>
      </c>
      <c r="AI187" s="6">
        <v>0</v>
      </c>
      <c r="AJ187" s="6">
        <v>1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5">
        <v>1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</row>
    <row r="188" spans="1:50" ht="15.75" customHeight="1">
      <c r="A188" s="4">
        <v>43282</v>
      </c>
      <c r="B188" s="2" t="s">
        <v>6</v>
      </c>
      <c r="C188" s="19">
        <v>1</v>
      </c>
      <c r="D188" s="5" t="s">
        <v>10</v>
      </c>
      <c r="E188" s="5">
        <v>898.27</v>
      </c>
      <c r="F188" s="6">
        <f t="shared" si="15"/>
        <v>6.8004706912620367</v>
      </c>
      <c r="G188" s="21">
        <v>2823</v>
      </c>
      <c r="H188" s="5">
        <f t="shared" si="16"/>
        <v>7.9459095986131327</v>
      </c>
      <c r="I188" s="10">
        <v>401.95</v>
      </c>
      <c r="J188" s="6">
        <f t="shared" si="17"/>
        <v>5.9963277027739696</v>
      </c>
      <c r="K188" s="11">
        <v>105.66</v>
      </c>
      <c r="L188" s="11">
        <f t="shared" si="18"/>
        <v>4.6696462051724561</v>
      </c>
      <c r="M188" s="5">
        <v>0</v>
      </c>
      <c r="N188" s="5">
        <v>1</v>
      </c>
      <c r="O188" s="5">
        <v>0</v>
      </c>
      <c r="P188" s="5">
        <v>0</v>
      </c>
      <c r="Q188" s="5">
        <f t="shared" si="19"/>
        <v>0</v>
      </c>
      <c r="R188" s="5">
        <v>4269.3788199999999</v>
      </c>
      <c r="S188" s="5">
        <f t="shared" si="20"/>
        <v>8.3592236202302601</v>
      </c>
      <c r="T188" s="2">
        <v>0</v>
      </c>
      <c r="U188" s="12">
        <v>0</v>
      </c>
      <c r="V188" s="5">
        <v>276.68</v>
      </c>
      <c r="W188" s="6">
        <f t="shared" si="21"/>
        <v>100.00722908985757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5">
        <v>1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</row>
    <row r="189" spans="1:50" ht="15.75" customHeight="1">
      <c r="A189" s="4">
        <v>43313</v>
      </c>
      <c r="B189" s="2" t="s">
        <v>6</v>
      </c>
      <c r="C189" s="19">
        <v>1</v>
      </c>
      <c r="D189" s="5" t="s">
        <v>10</v>
      </c>
      <c r="E189" s="5">
        <v>950.73</v>
      </c>
      <c r="F189" s="6">
        <f t="shared" si="15"/>
        <v>6.8572301105629174</v>
      </c>
      <c r="G189" s="21">
        <v>2275</v>
      </c>
      <c r="H189" s="5">
        <f t="shared" si="16"/>
        <v>7.7301747952462216</v>
      </c>
      <c r="I189" s="10">
        <v>390.44</v>
      </c>
      <c r="J189" s="6">
        <f t="shared" si="17"/>
        <v>5.9672743083067648</v>
      </c>
      <c r="K189" s="11">
        <v>105.66</v>
      </c>
      <c r="L189" s="11">
        <f t="shared" si="18"/>
        <v>4.6696462051724561</v>
      </c>
      <c r="M189" s="5">
        <v>0</v>
      </c>
      <c r="N189" s="5">
        <v>1</v>
      </c>
      <c r="O189" s="5">
        <v>0</v>
      </c>
      <c r="P189" s="5">
        <v>0</v>
      </c>
      <c r="Q189" s="5">
        <f t="shared" si="19"/>
        <v>0</v>
      </c>
      <c r="R189" s="5">
        <v>4269.3788199999999</v>
      </c>
      <c r="S189" s="5">
        <f t="shared" si="20"/>
        <v>8.3592236202302601</v>
      </c>
      <c r="T189" s="2">
        <v>0</v>
      </c>
      <c r="U189" s="12">
        <v>0</v>
      </c>
      <c r="V189" s="5">
        <v>276.72000000000003</v>
      </c>
      <c r="W189" s="6">
        <f t="shared" si="21"/>
        <v>100.02168726957277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1</v>
      </c>
      <c r="AM189" s="6">
        <v>0</v>
      </c>
      <c r="AN189" s="6">
        <v>0</v>
      </c>
      <c r="AO189" s="6">
        <v>0</v>
      </c>
      <c r="AP189" s="6">
        <v>0</v>
      </c>
      <c r="AQ189" s="5">
        <v>1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</row>
    <row r="190" spans="1:50" ht="15.75" customHeight="1">
      <c r="A190" s="4">
        <v>43344</v>
      </c>
      <c r="B190" s="2" t="s">
        <v>6</v>
      </c>
      <c r="C190" s="19">
        <v>1</v>
      </c>
      <c r="D190" s="5" t="s">
        <v>10</v>
      </c>
      <c r="E190" s="5">
        <v>806.93</v>
      </c>
      <c r="F190" s="6">
        <f t="shared" si="15"/>
        <v>6.6932369234916198</v>
      </c>
      <c r="G190" s="21">
        <v>1136</v>
      </c>
      <c r="H190" s="5">
        <f t="shared" si="16"/>
        <v>7.0361484937505363</v>
      </c>
      <c r="I190" s="10">
        <v>346.35</v>
      </c>
      <c r="J190" s="6">
        <f t="shared" si="17"/>
        <v>5.8474498244686144</v>
      </c>
      <c r="K190" s="11">
        <v>105.66</v>
      </c>
      <c r="L190" s="11">
        <f t="shared" si="18"/>
        <v>4.6696462051724561</v>
      </c>
      <c r="M190" s="5">
        <v>0</v>
      </c>
      <c r="N190" s="5">
        <v>1</v>
      </c>
      <c r="O190" s="5">
        <v>0</v>
      </c>
      <c r="P190" s="5">
        <v>0</v>
      </c>
      <c r="Q190" s="5">
        <f t="shared" si="19"/>
        <v>0</v>
      </c>
      <c r="R190" s="5">
        <v>4269.3788199999999</v>
      </c>
      <c r="S190" s="5">
        <f t="shared" si="20"/>
        <v>8.3592236202302601</v>
      </c>
      <c r="T190" s="2">
        <v>0</v>
      </c>
      <c r="U190" s="12">
        <v>0</v>
      </c>
      <c r="V190" s="5">
        <v>276.17</v>
      </c>
      <c r="W190" s="6">
        <f t="shared" si="21"/>
        <v>99.822887298489107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5">
        <v>1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</row>
    <row r="191" spans="1:50" ht="15.75" customHeight="1">
      <c r="A191" s="4">
        <v>43374</v>
      </c>
      <c r="B191" s="2" t="s">
        <v>6</v>
      </c>
      <c r="C191" s="19">
        <v>1</v>
      </c>
      <c r="D191" s="5" t="s">
        <v>10</v>
      </c>
      <c r="E191" s="5">
        <v>869.18</v>
      </c>
      <c r="F191" s="6">
        <f t="shared" si="15"/>
        <v>6.7675502384534889</v>
      </c>
      <c r="G191" s="10">
        <v>721</v>
      </c>
      <c r="H191" s="5">
        <f t="shared" si="16"/>
        <v>6.5820251388928259</v>
      </c>
      <c r="I191" s="10">
        <v>383.7</v>
      </c>
      <c r="J191" s="6">
        <f t="shared" si="17"/>
        <v>5.9498609972529071</v>
      </c>
      <c r="K191" s="11">
        <v>105.66</v>
      </c>
      <c r="L191" s="11">
        <f t="shared" si="18"/>
        <v>4.6696462051724561</v>
      </c>
      <c r="M191" s="5">
        <v>0</v>
      </c>
      <c r="N191" s="5">
        <v>1</v>
      </c>
      <c r="O191" s="5">
        <v>0</v>
      </c>
      <c r="P191" s="5">
        <v>0</v>
      </c>
      <c r="Q191" s="5">
        <f t="shared" si="19"/>
        <v>0</v>
      </c>
      <c r="R191" s="5">
        <v>4269.3788199999999</v>
      </c>
      <c r="S191" s="5">
        <f t="shared" si="20"/>
        <v>8.3592236202302601</v>
      </c>
      <c r="T191" s="2">
        <v>0</v>
      </c>
      <c r="U191" s="12">
        <v>0</v>
      </c>
      <c r="V191" s="5">
        <v>275.95999999999998</v>
      </c>
      <c r="W191" s="6">
        <f t="shared" si="21"/>
        <v>99.74698185498444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1</v>
      </c>
      <c r="AO191" s="6">
        <v>0</v>
      </c>
      <c r="AP191" s="6">
        <v>0</v>
      </c>
      <c r="AQ191" s="5">
        <v>1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</row>
    <row r="192" spans="1:50" ht="15.75" customHeight="1">
      <c r="A192" s="4">
        <v>43405</v>
      </c>
      <c r="B192" s="2" t="s">
        <v>6</v>
      </c>
      <c r="C192" s="19">
        <v>1</v>
      </c>
      <c r="D192" s="5" t="s">
        <v>10</v>
      </c>
      <c r="E192" s="5">
        <v>909.52</v>
      </c>
      <c r="F192" s="6">
        <f t="shared" si="15"/>
        <v>6.8129169878208513</v>
      </c>
      <c r="G192" s="10">
        <v>624</v>
      </c>
      <c r="H192" s="5">
        <f t="shared" si="16"/>
        <v>6.4377516497364011</v>
      </c>
      <c r="I192" s="10">
        <v>402.49</v>
      </c>
      <c r="J192" s="6">
        <f t="shared" si="17"/>
        <v>5.9976702518294864</v>
      </c>
      <c r="K192" s="11">
        <v>105.66</v>
      </c>
      <c r="L192" s="11">
        <f t="shared" si="18"/>
        <v>4.6696462051724561</v>
      </c>
      <c r="M192" s="5">
        <v>0</v>
      </c>
      <c r="N192" s="5">
        <v>1</v>
      </c>
      <c r="O192" s="5">
        <v>0</v>
      </c>
      <c r="P192" s="5">
        <v>0</v>
      </c>
      <c r="Q192" s="5">
        <f t="shared" si="19"/>
        <v>0</v>
      </c>
      <c r="R192" s="5">
        <v>4269.3788199999999</v>
      </c>
      <c r="S192" s="5">
        <f t="shared" si="20"/>
        <v>8.3592236202302601</v>
      </c>
      <c r="T192" s="2">
        <v>0</v>
      </c>
      <c r="U192" s="12">
        <v>0</v>
      </c>
      <c r="V192" s="5">
        <v>275.67</v>
      </c>
      <c r="W192" s="6">
        <f t="shared" si="21"/>
        <v>99.642160052049434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1</v>
      </c>
      <c r="AP192" s="6">
        <v>0</v>
      </c>
      <c r="AQ192" s="5">
        <v>1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</row>
    <row r="193" spans="1:50" ht="15.75" customHeight="1">
      <c r="A193" s="4">
        <v>43435</v>
      </c>
      <c r="B193" s="2" t="s">
        <v>6</v>
      </c>
      <c r="C193" s="19">
        <v>1</v>
      </c>
      <c r="D193" s="5" t="s">
        <v>10</v>
      </c>
      <c r="E193" s="5">
        <v>879.19</v>
      </c>
      <c r="F193" s="6">
        <f t="shared" si="15"/>
        <v>6.7790010290483851</v>
      </c>
      <c r="G193" s="10">
        <v>549</v>
      </c>
      <c r="H193" s="5">
        <f t="shared" si="16"/>
        <v>6.3099182782265162</v>
      </c>
      <c r="I193" s="10">
        <v>390.49</v>
      </c>
      <c r="J193" s="6">
        <f t="shared" si="17"/>
        <v>5.9674023607572231</v>
      </c>
      <c r="K193" s="11">
        <v>105.66</v>
      </c>
      <c r="L193" s="11">
        <f t="shared" si="18"/>
        <v>4.6696462051724561</v>
      </c>
      <c r="M193" s="5">
        <v>0</v>
      </c>
      <c r="N193" s="5">
        <v>1</v>
      </c>
      <c r="O193" s="5">
        <v>0</v>
      </c>
      <c r="P193" s="5">
        <v>0</v>
      </c>
      <c r="Q193" s="5">
        <f t="shared" si="19"/>
        <v>0</v>
      </c>
      <c r="R193" s="5">
        <v>4269.3788199999999</v>
      </c>
      <c r="S193" s="5">
        <f t="shared" si="20"/>
        <v>8.3592236202302601</v>
      </c>
      <c r="T193" s="2">
        <v>0</v>
      </c>
      <c r="U193" s="12">
        <v>0</v>
      </c>
      <c r="V193" s="5">
        <v>276.08</v>
      </c>
      <c r="W193" s="6">
        <f t="shared" si="21"/>
        <v>99.790356394129972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1</v>
      </c>
      <c r="AQ193" s="5">
        <v>1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</row>
    <row r="194" spans="1:50" ht="15.75" customHeight="1">
      <c r="A194" s="4">
        <v>43466</v>
      </c>
      <c r="B194" s="2" t="s">
        <v>6</v>
      </c>
      <c r="C194" s="19">
        <v>1</v>
      </c>
      <c r="D194" s="5" t="s">
        <v>10</v>
      </c>
      <c r="E194" s="5">
        <v>1249.6400000000001</v>
      </c>
      <c r="F194" s="6">
        <f t="shared" ref="F194:F257" si="22">LN(E194)</f>
        <v>7.1306107888163828</v>
      </c>
      <c r="G194" s="10">
        <v>626</v>
      </c>
      <c r="H194" s="5">
        <f t="shared" ref="H194:H257" si="23">LN(G194+1)</f>
        <v>6.4409465406329209</v>
      </c>
      <c r="I194" s="10">
        <v>401.35</v>
      </c>
      <c r="J194" s="6">
        <f t="shared" ref="J194:J257" si="24">LN(I194)</f>
        <v>5.9948338645775863</v>
      </c>
      <c r="K194" s="11">
        <v>118.21</v>
      </c>
      <c r="L194" s="11">
        <f t="shared" ref="L194:L257" si="25">LN(K194+1)</f>
        <v>4.78088664372991</v>
      </c>
      <c r="M194" s="5">
        <v>0</v>
      </c>
      <c r="N194" s="5">
        <v>1</v>
      </c>
      <c r="O194" s="5">
        <v>0</v>
      </c>
      <c r="P194" s="5">
        <v>0</v>
      </c>
      <c r="Q194" s="5">
        <f t="shared" ref="Q194:Q257" si="26">0+0</f>
        <v>0</v>
      </c>
      <c r="R194" s="5">
        <v>4269.3788199999999</v>
      </c>
      <c r="S194" s="5">
        <f t="shared" ref="S194:S257" si="27">LN(R194)</f>
        <v>8.3592236202302601</v>
      </c>
      <c r="T194" s="2">
        <v>0</v>
      </c>
      <c r="U194" s="12">
        <v>0</v>
      </c>
      <c r="V194" s="5">
        <v>276.97000000000003</v>
      </c>
      <c r="W194" s="6">
        <f t="shared" si="21"/>
        <v>100.1120508927926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1</v>
      </c>
      <c r="AF194" s="5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5">
        <v>1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</row>
    <row r="195" spans="1:50" ht="15.75" customHeight="1">
      <c r="A195" s="4">
        <v>43497</v>
      </c>
      <c r="B195" s="2" t="s">
        <v>6</v>
      </c>
      <c r="C195" s="19">
        <v>1</v>
      </c>
      <c r="D195" s="5" t="s">
        <v>10</v>
      </c>
      <c r="E195" s="5">
        <v>1005.98</v>
      </c>
      <c r="F195" s="6">
        <f t="shared" si="22"/>
        <v>6.9137174697463548</v>
      </c>
      <c r="G195" s="21">
        <v>1145</v>
      </c>
      <c r="H195" s="5">
        <f t="shared" si="23"/>
        <v>7.0440328972746853</v>
      </c>
      <c r="I195" s="10">
        <v>389.37</v>
      </c>
      <c r="J195" s="6">
        <f t="shared" si="24"/>
        <v>5.9645300483677772</v>
      </c>
      <c r="K195" s="11">
        <v>118.21</v>
      </c>
      <c r="L195" s="11">
        <f t="shared" si="25"/>
        <v>4.78088664372991</v>
      </c>
      <c r="M195" s="5">
        <v>0</v>
      </c>
      <c r="N195" s="5">
        <v>1</v>
      </c>
      <c r="O195" s="5">
        <v>0</v>
      </c>
      <c r="P195" s="5">
        <v>0</v>
      </c>
      <c r="Q195" s="5">
        <f t="shared" si="26"/>
        <v>0</v>
      </c>
      <c r="R195" s="5">
        <v>4269.3788199999999</v>
      </c>
      <c r="S195" s="5">
        <f t="shared" si="27"/>
        <v>8.3592236202302601</v>
      </c>
      <c r="T195" s="2">
        <v>0</v>
      </c>
      <c r="U195" s="12">
        <v>0</v>
      </c>
      <c r="V195" s="5">
        <v>277.45</v>
      </c>
      <c r="W195" s="6">
        <f t="shared" si="21"/>
        <v>100.28554904937468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5">
        <v>1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</row>
    <row r="196" spans="1:50" ht="15.75" customHeight="1">
      <c r="A196" s="4">
        <v>43525</v>
      </c>
      <c r="B196" s="2" t="s">
        <v>6</v>
      </c>
      <c r="C196" s="19">
        <v>1</v>
      </c>
      <c r="D196" s="5" t="s">
        <v>10</v>
      </c>
      <c r="E196" s="5">
        <v>1127.3800000000001</v>
      </c>
      <c r="F196" s="6">
        <f t="shared" si="22"/>
        <v>7.0276516355575316</v>
      </c>
      <c r="G196" s="21">
        <v>1139</v>
      </c>
      <c r="H196" s="5">
        <f t="shared" si="23"/>
        <v>7.0387835413885416</v>
      </c>
      <c r="I196" s="10">
        <v>384.07</v>
      </c>
      <c r="J196" s="6">
        <f t="shared" si="24"/>
        <v>5.950824827641287</v>
      </c>
      <c r="K196" s="11">
        <v>118.21</v>
      </c>
      <c r="L196" s="11">
        <f t="shared" si="25"/>
        <v>4.78088664372991</v>
      </c>
      <c r="M196" s="5">
        <v>0</v>
      </c>
      <c r="N196" s="5">
        <v>1</v>
      </c>
      <c r="O196" s="5">
        <v>0</v>
      </c>
      <c r="P196" s="5">
        <v>0</v>
      </c>
      <c r="Q196" s="5">
        <f t="shared" si="26"/>
        <v>0</v>
      </c>
      <c r="R196" s="5">
        <v>4269.3788199999999</v>
      </c>
      <c r="S196" s="5">
        <f t="shared" si="27"/>
        <v>8.3592236202302601</v>
      </c>
      <c r="T196" s="2">
        <v>0</v>
      </c>
      <c r="U196" s="12">
        <v>0</v>
      </c>
      <c r="V196" s="5">
        <v>276.91000000000003</v>
      </c>
      <c r="W196" s="6">
        <f t="shared" si="21"/>
        <v>100.09036362321984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6">
        <v>1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5">
        <v>1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</row>
    <row r="197" spans="1:50" ht="15.75" customHeight="1">
      <c r="A197" s="4">
        <v>43556</v>
      </c>
      <c r="B197" s="2" t="s">
        <v>6</v>
      </c>
      <c r="C197" s="19">
        <v>1</v>
      </c>
      <c r="D197" s="5" t="s">
        <v>10</v>
      </c>
      <c r="E197" s="5">
        <v>1226.76</v>
      </c>
      <c r="F197" s="6">
        <f t="shared" si="22"/>
        <v>7.1121318265569231</v>
      </c>
      <c r="G197" s="10">
        <v>567</v>
      </c>
      <c r="H197" s="5">
        <f t="shared" si="23"/>
        <v>6.3421214187211516</v>
      </c>
      <c r="I197" s="10">
        <v>374.23</v>
      </c>
      <c r="J197" s="6">
        <f t="shared" si="24"/>
        <v>5.9248705816579976</v>
      </c>
      <c r="K197" s="11">
        <v>118.21</v>
      </c>
      <c r="L197" s="11">
        <f t="shared" si="25"/>
        <v>4.78088664372991</v>
      </c>
      <c r="M197" s="5">
        <v>0</v>
      </c>
      <c r="N197" s="5">
        <v>1</v>
      </c>
      <c r="O197" s="5">
        <v>0</v>
      </c>
      <c r="P197" s="5">
        <v>0</v>
      </c>
      <c r="Q197" s="5">
        <f t="shared" si="26"/>
        <v>0</v>
      </c>
      <c r="R197" s="5">
        <v>4269.3788199999999</v>
      </c>
      <c r="S197" s="5">
        <f t="shared" si="27"/>
        <v>8.3592236202302601</v>
      </c>
      <c r="T197" s="2">
        <v>0</v>
      </c>
      <c r="U197" s="12">
        <v>0</v>
      </c>
      <c r="V197" s="5">
        <v>277.39</v>
      </c>
      <c r="W197" s="6">
        <f t="shared" si="21"/>
        <v>100.26386177980191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6">
        <v>0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5">
        <v>1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</row>
    <row r="198" spans="1:50" ht="15.75" customHeight="1">
      <c r="A198" s="9">
        <v>43586</v>
      </c>
      <c r="B198" s="2" t="s">
        <v>6</v>
      </c>
      <c r="C198" s="19">
        <v>1</v>
      </c>
      <c r="D198" s="5" t="s">
        <v>10</v>
      </c>
      <c r="E198" s="5">
        <v>1388.21</v>
      </c>
      <c r="F198" s="6">
        <f t="shared" si="22"/>
        <v>7.2357704264525102</v>
      </c>
      <c r="G198" s="10">
        <v>829</v>
      </c>
      <c r="H198" s="5">
        <f t="shared" si="23"/>
        <v>6.7214257007906433</v>
      </c>
      <c r="I198" s="10">
        <v>425.1</v>
      </c>
      <c r="J198" s="6">
        <f t="shared" si="24"/>
        <v>6.0523244353647447</v>
      </c>
      <c r="K198" s="11">
        <v>118.21</v>
      </c>
      <c r="L198" s="11">
        <f t="shared" si="25"/>
        <v>4.78088664372991</v>
      </c>
      <c r="M198" s="5">
        <v>0</v>
      </c>
      <c r="N198" s="5">
        <v>1</v>
      </c>
      <c r="O198" s="5">
        <v>0</v>
      </c>
      <c r="P198" s="5">
        <v>0</v>
      </c>
      <c r="Q198" s="5">
        <f t="shared" si="26"/>
        <v>0</v>
      </c>
      <c r="R198" s="5">
        <v>4269.3788199999999</v>
      </c>
      <c r="S198" s="5">
        <f t="shared" si="27"/>
        <v>8.3592236202302601</v>
      </c>
      <c r="T198" s="2">
        <v>0</v>
      </c>
      <c r="U198" s="12">
        <v>0</v>
      </c>
      <c r="V198" s="5">
        <v>277.64</v>
      </c>
      <c r="W198" s="6">
        <f t="shared" si="21"/>
        <v>100.35422540302174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6">
        <v>0</v>
      </c>
      <c r="AH198" s="6">
        <v>0</v>
      </c>
      <c r="AI198" s="6">
        <v>1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5">
        <v>1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</row>
    <row r="199" spans="1:50" ht="15.75" customHeight="1">
      <c r="A199" s="4">
        <v>43617</v>
      </c>
      <c r="B199" s="2" t="s">
        <v>6</v>
      </c>
      <c r="C199" s="19">
        <v>1</v>
      </c>
      <c r="D199" s="5" t="s">
        <v>10</v>
      </c>
      <c r="E199" s="5">
        <v>986.71</v>
      </c>
      <c r="F199" s="6">
        <f t="shared" si="22"/>
        <v>6.8943761766045082</v>
      </c>
      <c r="G199" s="10">
        <v>837</v>
      </c>
      <c r="H199" s="5">
        <f t="shared" si="23"/>
        <v>6.7310181004820828</v>
      </c>
      <c r="I199" s="10">
        <v>374.76</v>
      </c>
      <c r="J199" s="6">
        <f t="shared" si="24"/>
        <v>5.9262858210829874</v>
      </c>
      <c r="K199" s="11">
        <v>118.21</v>
      </c>
      <c r="L199" s="11">
        <f t="shared" si="25"/>
        <v>4.78088664372991</v>
      </c>
      <c r="M199" s="5">
        <v>0</v>
      </c>
      <c r="N199" s="5">
        <v>1</v>
      </c>
      <c r="O199" s="5">
        <v>0</v>
      </c>
      <c r="P199" s="5">
        <v>0</v>
      </c>
      <c r="Q199" s="5">
        <f t="shared" si="26"/>
        <v>0</v>
      </c>
      <c r="R199" s="5">
        <v>4269.3788199999999</v>
      </c>
      <c r="S199" s="5">
        <f t="shared" si="27"/>
        <v>8.3592236202302601</v>
      </c>
      <c r="T199" s="2">
        <v>0</v>
      </c>
      <c r="U199" s="12">
        <v>0</v>
      </c>
      <c r="V199" s="5">
        <v>278.45999999999998</v>
      </c>
      <c r="W199" s="6">
        <f t="shared" si="21"/>
        <v>100.65061808718281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5">
        <v>1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</row>
    <row r="200" spans="1:50" ht="15.75" customHeight="1">
      <c r="A200" s="4">
        <v>43647</v>
      </c>
      <c r="B200" s="2" t="s">
        <v>6</v>
      </c>
      <c r="C200" s="19">
        <v>1</v>
      </c>
      <c r="D200" s="5" t="s">
        <v>10</v>
      </c>
      <c r="E200" s="5">
        <v>1222.03</v>
      </c>
      <c r="F200" s="6">
        <f t="shared" si="22"/>
        <v>7.1082686893483631</v>
      </c>
      <c r="G200" s="21">
        <v>1706</v>
      </c>
      <c r="H200" s="5">
        <f t="shared" si="23"/>
        <v>7.4424927227944409</v>
      </c>
      <c r="I200" s="10">
        <v>428.56</v>
      </c>
      <c r="J200" s="6">
        <f t="shared" si="24"/>
        <v>6.0604307515727047</v>
      </c>
      <c r="K200" s="11">
        <v>118.21</v>
      </c>
      <c r="L200" s="11">
        <f t="shared" si="25"/>
        <v>4.78088664372991</v>
      </c>
      <c r="M200" s="5">
        <v>0</v>
      </c>
      <c r="N200" s="5">
        <v>1</v>
      </c>
      <c r="O200" s="5">
        <v>0</v>
      </c>
      <c r="P200" s="5">
        <v>0</v>
      </c>
      <c r="Q200" s="5">
        <f t="shared" si="26"/>
        <v>0</v>
      </c>
      <c r="R200" s="5">
        <v>4269.3788199999999</v>
      </c>
      <c r="S200" s="5">
        <f t="shared" si="27"/>
        <v>8.3592236202302601</v>
      </c>
      <c r="T200" s="2">
        <v>0</v>
      </c>
      <c r="U200" s="12">
        <v>0</v>
      </c>
      <c r="V200" s="5">
        <v>277.45999999999998</v>
      </c>
      <c r="W200" s="6">
        <f t="shared" si="21"/>
        <v>100.28916359430346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5">
        <v>1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</row>
    <row r="201" spans="1:50" ht="15.75" customHeight="1">
      <c r="A201" s="4">
        <v>43678</v>
      </c>
      <c r="B201" s="2" t="s">
        <v>6</v>
      </c>
      <c r="C201" s="19">
        <v>1</v>
      </c>
      <c r="D201" s="5" t="s">
        <v>10</v>
      </c>
      <c r="E201" s="5">
        <v>981.38</v>
      </c>
      <c r="F201" s="6">
        <f t="shared" si="22"/>
        <v>6.8889597443978108</v>
      </c>
      <c r="G201" s="10">
        <v>712</v>
      </c>
      <c r="H201" s="5">
        <f t="shared" si="23"/>
        <v>6.5694814204142959</v>
      </c>
      <c r="I201" s="10">
        <v>388</v>
      </c>
      <c r="J201" s="6">
        <f t="shared" si="24"/>
        <v>5.9610053396232736</v>
      </c>
      <c r="K201" s="11">
        <v>118.21</v>
      </c>
      <c r="L201" s="11">
        <f t="shared" si="25"/>
        <v>4.78088664372991</v>
      </c>
      <c r="M201" s="5">
        <v>0</v>
      </c>
      <c r="N201" s="5">
        <v>1</v>
      </c>
      <c r="O201" s="5">
        <v>0</v>
      </c>
      <c r="P201" s="5">
        <v>0</v>
      </c>
      <c r="Q201" s="5">
        <f t="shared" si="26"/>
        <v>0</v>
      </c>
      <c r="R201" s="5">
        <v>4269.3788199999999</v>
      </c>
      <c r="S201" s="5">
        <f t="shared" si="27"/>
        <v>8.3592236202302601</v>
      </c>
      <c r="T201" s="2">
        <v>0</v>
      </c>
      <c r="U201" s="12">
        <v>0</v>
      </c>
      <c r="V201" s="5">
        <v>278.10000000000002</v>
      </c>
      <c r="W201" s="6">
        <f t="shared" si="21"/>
        <v>100.52049446974627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5">
        <v>1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</row>
    <row r="202" spans="1:50" ht="15.75" customHeight="1">
      <c r="A202" s="4">
        <v>43709</v>
      </c>
      <c r="B202" s="2" t="s">
        <v>6</v>
      </c>
      <c r="C202" s="19">
        <v>1</v>
      </c>
      <c r="D202" s="5" t="s">
        <v>10</v>
      </c>
      <c r="E202" s="5">
        <v>988.65</v>
      </c>
      <c r="F202" s="6">
        <f t="shared" si="22"/>
        <v>6.8963403761668385</v>
      </c>
      <c r="G202" s="21">
        <v>1070</v>
      </c>
      <c r="H202" s="5">
        <f t="shared" si="23"/>
        <v>6.9763480704477487</v>
      </c>
      <c r="I202" s="10">
        <v>390.59</v>
      </c>
      <c r="J202" s="6">
        <f t="shared" si="24"/>
        <v>5.967658416476346</v>
      </c>
      <c r="K202" s="11">
        <v>118.21</v>
      </c>
      <c r="L202" s="11">
        <f t="shared" si="25"/>
        <v>4.78088664372991</v>
      </c>
      <c r="M202" s="5">
        <v>0</v>
      </c>
      <c r="N202" s="5">
        <v>1</v>
      </c>
      <c r="O202" s="5">
        <v>0</v>
      </c>
      <c r="P202" s="5">
        <v>0</v>
      </c>
      <c r="Q202" s="5">
        <f t="shared" si="26"/>
        <v>0</v>
      </c>
      <c r="R202" s="5">
        <v>4269.3788199999999</v>
      </c>
      <c r="S202" s="5">
        <f t="shared" si="27"/>
        <v>8.3592236202302601</v>
      </c>
      <c r="T202" s="2">
        <v>0</v>
      </c>
      <c r="U202" s="12">
        <v>0</v>
      </c>
      <c r="V202" s="5">
        <v>277.69</v>
      </c>
      <c r="W202" s="6">
        <f t="shared" si="21"/>
        <v>100.37229812766572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1</v>
      </c>
      <c r="AN202" s="6">
        <v>0</v>
      </c>
      <c r="AO202" s="6">
        <v>0</v>
      </c>
      <c r="AP202" s="6">
        <v>0</v>
      </c>
      <c r="AQ202" s="5">
        <v>1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</row>
    <row r="203" spans="1:50" ht="15.75" customHeight="1">
      <c r="A203" s="4">
        <v>43739</v>
      </c>
      <c r="B203" s="2" t="s">
        <v>6</v>
      </c>
      <c r="C203" s="19">
        <v>1</v>
      </c>
      <c r="D203" s="5" t="s">
        <v>10</v>
      </c>
      <c r="E203" s="5">
        <v>1028.23</v>
      </c>
      <c r="F203" s="6">
        <f t="shared" si="22"/>
        <v>6.9355941563986372</v>
      </c>
      <c r="G203" s="21">
        <v>1523</v>
      </c>
      <c r="H203" s="5">
        <f t="shared" si="23"/>
        <v>7.329093736246592</v>
      </c>
      <c r="I203" s="10">
        <v>405.46</v>
      </c>
      <c r="J203" s="6">
        <f t="shared" si="24"/>
        <v>6.0050222250400473</v>
      </c>
      <c r="K203" s="17">
        <v>118.21</v>
      </c>
      <c r="L203" s="11">
        <f t="shared" si="25"/>
        <v>4.78088664372991</v>
      </c>
      <c r="M203" s="5">
        <v>0</v>
      </c>
      <c r="N203" s="5">
        <v>1</v>
      </c>
      <c r="O203" s="5">
        <v>0</v>
      </c>
      <c r="P203" s="5">
        <v>0</v>
      </c>
      <c r="Q203" s="5">
        <f t="shared" si="26"/>
        <v>0</v>
      </c>
      <c r="R203" s="5">
        <v>4269.3788199999999</v>
      </c>
      <c r="S203" s="5">
        <f t="shared" si="27"/>
        <v>8.3592236202302601</v>
      </c>
      <c r="T203" s="2">
        <v>0</v>
      </c>
      <c r="U203" s="12">
        <v>0</v>
      </c>
      <c r="V203" s="5">
        <v>278.92</v>
      </c>
      <c r="W203" s="6">
        <f t="shared" si="21"/>
        <v>100.81688715390732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1</v>
      </c>
      <c r="AO203" s="6">
        <v>0</v>
      </c>
      <c r="AP203" s="6">
        <v>0</v>
      </c>
      <c r="AQ203" s="5">
        <v>1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</row>
    <row r="204" spans="1:50" ht="15.75" customHeight="1">
      <c r="A204" s="4">
        <v>43770</v>
      </c>
      <c r="B204" s="2" t="s">
        <v>6</v>
      </c>
      <c r="C204" s="19">
        <v>1</v>
      </c>
      <c r="D204" s="5" t="s">
        <v>10</v>
      </c>
      <c r="E204" s="5">
        <v>939.71</v>
      </c>
      <c r="F204" s="6">
        <f t="shared" si="22"/>
        <v>6.8455713170265549</v>
      </c>
      <c r="G204" s="21">
        <v>1124</v>
      </c>
      <c r="H204" s="5">
        <f t="shared" si="23"/>
        <v>7.0255383146385206</v>
      </c>
      <c r="I204" s="10">
        <v>410.6</v>
      </c>
      <c r="J204" s="6">
        <f t="shared" si="24"/>
        <v>6.0176195045848333</v>
      </c>
      <c r="K204" s="11">
        <v>118.21</v>
      </c>
      <c r="L204" s="11">
        <f t="shared" si="25"/>
        <v>4.78088664372991</v>
      </c>
      <c r="M204" s="5">
        <v>0</v>
      </c>
      <c r="N204" s="5">
        <v>1</v>
      </c>
      <c r="O204" s="5">
        <v>0</v>
      </c>
      <c r="P204" s="5">
        <v>0</v>
      </c>
      <c r="Q204" s="5">
        <f t="shared" si="26"/>
        <v>0</v>
      </c>
      <c r="R204" s="5">
        <v>4269.3788199999999</v>
      </c>
      <c r="S204" s="5">
        <f t="shared" si="27"/>
        <v>8.3592236202302601</v>
      </c>
      <c r="T204" s="2">
        <v>0</v>
      </c>
      <c r="U204" s="12">
        <v>0</v>
      </c>
      <c r="V204" s="5">
        <v>279.18</v>
      </c>
      <c r="W204" s="6">
        <f t="shared" si="21"/>
        <v>100.91086532205594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1</v>
      </c>
      <c r="AP204" s="6">
        <v>0</v>
      </c>
      <c r="AQ204" s="5">
        <v>1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</row>
    <row r="205" spans="1:50" ht="15.75" customHeight="1">
      <c r="A205" s="4">
        <v>43800</v>
      </c>
      <c r="B205" s="2" t="s">
        <v>6</v>
      </c>
      <c r="C205" s="19">
        <v>1</v>
      </c>
      <c r="D205" s="5" t="s">
        <v>10</v>
      </c>
      <c r="E205" s="5">
        <v>1142.48</v>
      </c>
      <c r="F205" s="6">
        <f t="shared" si="22"/>
        <v>7.040956617144678</v>
      </c>
      <c r="G205" s="21">
        <v>1049</v>
      </c>
      <c r="H205" s="5">
        <f t="shared" si="23"/>
        <v>6.956545443151569</v>
      </c>
      <c r="I205" s="10">
        <v>446.14</v>
      </c>
      <c r="J205" s="6">
        <f t="shared" si="24"/>
        <v>6.1006328041086357</v>
      </c>
      <c r="K205" s="11">
        <v>118.21</v>
      </c>
      <c r="L205" s="11">
        <f t="shared" si="25"/>
        <v>4.78088664372991</v>
      </c>
      <c r="M205" s="5">
        <v>0</v>
      </c>
      <c r="N205" s="5">
        <v>1</v>
      </c>
      <c r="O205" s="5">
        <v>0</v>
      </c>
      <c r="P205" s="5">
        <v>0</v>
      </c>
      <c r="Q205" s="5">
        <f t="shared" si="26"/>
        <v>0</v>
      </c>
      <c r="R205" s="5">
        <v>4269.3788199999999</v>
      </c>
      <c r="S205" s="5">
        <f t="shared" si="27"/>
        <v>8.3592236202302601</v>
      </c>
      <c r="T205" s="2">
        <v>0</v>
      </c>
      <c r="U205" s="12">
        <v>0</v>
      </c>
      <c r="V205" s="5">
        <v>280.01</v>
      </c>
      <c r="W205" s="6">
        <f t="shared" si="21"/>
        <v>101.2108725511458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1</v>
      </c>
      <c r="AQ205" s="5">
        <v>1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</row>
    <row r="206" spans="1:50" ht="15.75" customHeight="1">
      <c r="A206" s="4">
        <v>43831</v>
      </c>
      <c r="B206" s="2" t="s">
        <v>6</v>
      </c>
      <c r="C206" s="19">
        <v>1</v>
      </c>
      <c r="D206" s="5" t="s">
        <v>10</v>
      </c>
      <c r="E206" s="5">
        <v>1392.09</v>
      </c>
      <c r="F206" s="6">
        <f t="shared" si="22"/>
        <v>7.2385614939767233</v>
      </c>
      <c r="G206" s="10">
        <v>938</v>
      </c>
      <c r="H206" s="5">
        <f t="shared" si="23"/>
        <v>6.8448154792082629</v>
      </c>
      <c r="I206" s="10">
        <v>445.58</v>
      </c>
      <c r="J206" s="6">
        <f t="shared" si="24"/>
        <v>6.0993768043023771</v>
      </c>
      <c r="K206" s="11">
        <v>106.15</v>
      </c>
      <c r="L206" s="11">
        <f t="shared" si="25"/>
        <v>4.6742297219195859</v>
      </c>
      <c r="M206" s="5">
        <v>0</v>
      </c>
      <c r="N206" s="5">
        <v>1</v>
      </c>
      <c r="O206" s="5">
        <v>0</v>
      </c>
      <c r="P206" s="5">
        <v>0</v>
      </c>
      <c r="Q206" s="5">
        <f t="shared" si="26"/>
        <v>0</v>
      </c>
      <c r="R206" s="5">
        <v>4269.3788199999999</v>
      </c>
      <c r="S206" s="5">
        <f t="shared" si="27"/>
        <v>8.3592236202302601</v>
      </c>
      <c r="T206" s="2">
        <v>0</v>
      </c>
      <c r="U206" s="12">
        <v>0</v>
      </c>
      <c r="V206" s="5">
        <v>279.23</v>
      </c>
      <c r="W206" s="6">
        <f t="shared" si="21"/>
        <v>100.92893804669991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1</v>
      </c>
      <c r="AF206" s="5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5">
        <v>1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</row>
    <row r="207" spans="1:50" ht="15.75" customHeight="1">
      <c r="A207" s="4">
        <v>43862</v>
      </c>
      <c r="B207" s="2" t="s">
        <v>6</v>
      </c>
      <c r="C207" s="19">
        <v>1</v>
      </c>
      <c r="D207" s="5" t="s">
        <v>10</v>
      </c>
      <c r="E207" s="5">
        <v>1257</v>
      </c>
      <c r="F207" s="6">
        <f t="shared" si="22"/>
        <v>7.1364832085902474</v>
      </c>
      <c r="G207" s="10">
        <v>585</v>
      </c>
      <c r="H207" s="5">
        <f t="shared" si="23"/>
        <v>6.3733197895770122</v>
      </c>
      <c r="I207" s="10">
        <v>422.61</v>
      </c>
      <c r="J207" s="6">
        <f t="shared" si="24"/>
        <v>6.0464497679403255</v>
      </c>
      <c r="K207" s="11">
        <v>106.15</v>
      </c>
      <c r="L207" s="11">
        <f t="shared" si="25"/>
        <v>4.6742297219195859</v>
      </c>
      <c r="M207" s="5">
        <v>0</v>
      </c>
      <c r="N207" s="5">
        <v>1</v>
      </c>
      <c r="O207" s="5">
        <v>0</v>
      </c>
      <c r="P207" s="5">
        <v>0</v>
      </c>
      <c r="Q207" s="5">
        <f t="shared" si="26"/>
        <v>0</v>
      </c>
      <c r="R207" s="5">
        <v>4269.3788199999999</v>
      </c>
      <c r="S207" s="5">
        <f t="shared" si="27"/>
        <v>8.3592236202302601</v>
      </c>
      <c r="T207" s="2">
        <v>0</v>
      </c>
      <c r="U207" s="12">
        <v>0</v>
      </c>
      <c r="V207" s="5">
        <v>277.66000000000003</v>
      </c>
      <c r="W207" s="6">
        <f t="shared" si="21"/>
        <v>100.36145449287935</v>
      </c>
      <c r="X207" s="5">
        <v>0</v>
      </c>
      <c r="Y207" s="5">
        <v>45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5">
        <v>1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</row>
    <row r="208" spans="1:50" ht="15.75" customHeight="1">
      <c r="A208" s="4">
        <v>43891</v>
      </c>
      <c r="B208" s="2" t="s">
        <v>6</v>
      </c>
      <c r="C208" s="19">
        <v>1</v>
      </c>
      <c r="D208" s="5" t="s">
        <v>10</v>
      </c>
      <c r="E208" s="5">
        <v>1352.15</v>
      </c>
      <c r="F208" s="6">
        <f t="shared" si="22"/>
        <v>7.2094511971943369</v>
      </c>
      <c r="G208" s="10">
        <v>220</v>
      </c>
      <c r="H208" s="5">
        <f t="shared" si="23"/>
        <v>5.3981627015177525</v>
      </c>
      <c r="I208" s="10">
        <v>396.85</v>
      </c>
      <c r="J208" s="6">
        <f t="shared" si="24"/>
        <v>5.9835583755368846</v>
      </c>
      <c r="K208" s="11">
        <v>106.15</v>
      </c>
      <c r="L208" s="11">
        <f t="shared" si="25"/>
        <v>4.6742297219195859</v>
      </c>
      <c r="M208" s="5">
        <v>0</v>
      </c>
      <c r="N208" s="5">
        <v>1</v>
      </c>
      <c r="O208" s="5">
        <v>0</v>
      </c>
      <c r="P208" s="5">
        <v>0</v>
      </c>
      <c r="Q208" s="5">
        <f t="shared" si="26"/>
        <v>0</v>
      </c>
      <c r="R208" s="5">
        <v>4269.3788199999999</v>
      </c>
      <c r="S208" s="5">
        <f t="shared" si="27"/>
        <v>8.3592236202302601</v>
      </c>
      <c r="T208" s="2">
        <v>0</v>
      </c>
      <c r="U208" s="12">
        <v>0</v>
      </c>
      <c r="V208" s="5">
        <v>271.67</v>
      </c>
      <c r="W208" s="6">
        <f t="shared" si="21"/>
        <v>98.196342080532048</v>
      </c>
      <c r="X208" s="5">
        <v>51</v>
      </c>
      <c r="Y208" s="5">
        <v>244</v>
      </c>
      <c r="Z208" s="5">
        <v>5</v>
      </c>
      <c r="AA208" s="5">
        <v>0</v>
      </c>
      <c r="AB208" s="5">
        <v>0</v>
      </c>
      <c r="AC208" s="5">
        <v>0</v>
      </c>
      <c r="AD208" s="5">
        <v>1</v>
      </c>
      <c r="AE208" s="5">
        <v>0</v>
      </c>
      <c r="AF208" s="5">
        <v>0</v>
      </c>
      <c r="AG208" s="6">
        <v>1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5">
        <v>1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</row>
    <row r="209" spans="1:50" ht="15.75" customHeight="1">
      <c r="A209" s="4">
        <v>43922</v>
      </c>
      <c r="B209" s="2" t="s">
        <v>6</v>
      </c>
      <c r="C209" s="19">
        <v>1</v>
      </c>
      <c r="D209" s="5" t="s">
        <v>10</v>
      </c>
      <c r="E209" s="5">
        <v>1376.57</v>
      </c>
      <c r="F209" s="6">
        <f t="shared" si="22"/>
        <v>7.2273501769038999</v>
      </c>
      <c r="G209" s="10">
        <v>0</v>
      </c>
      <c r="H209" s="5">
        <f t="shared" si="23"/>
        <v>0</v>
      </c>
      <c r="I209" s="10">
        <v>282.60000000000002</v>
      </c>
      <c r="J209" s="6">
        <f t="shared" si="24"/>
        <v>5.6440324702504272</v>
      </c>
      <c r="K209" s="11">
        <v>106.15</v>
      </c>
      <c r="L209" s="11">
        <f t="shared" si="25"/>
        <v>4.6742297219195859</v>
      </c>
      <c r="M209" s="5">
        <v>0</v>
      </c>
      <c r="N209" s="5">
        <v>1</v>
      </c>
      <c r="O209" s="5">
        <v>0</v>
      </c>
      <c r="P209" s="5">
        <v>0</v>
      </c>
      <c r="Q209" s="5">
        <f t="shared" si="26"/>
        <v>0</v>
      </c>
      <c r="R209" s="5">
        <v>4269.3788199999999</v>
      </c>
      <c r="S209" s="5">
        <f t="shared" si="27"/>
        <v>8.3592236202302601</v>
      </c>
      <c r="T209" s="2">
        <v>0</v>
      </c>
      <c r="U209" s="12">
        <v>0</v>
      </c>
      <c r="V209" s="5">
        <v>274.64999999999998</v>
      </c>
      <c r="W209" s="6">
        <f t="shared" si="21"/>
        <v>99.273476469312484</v>
      </c>
      <c r="X209" s="5">
        <v>7616</v>
      </c>
      <c r="Y209" s="5">
        <v>3735</v>
      </c>
      <c r="Z209" s="5">
        <v>163</v>
      </c>
      <c r="AA209" s="5">
        <v>26</v>
      </c>
      <c r="AB209" s="5">
        <v>0</v>
      </c>
      <c r="AC209" s="5">
        <v>0</v>
      </c>
      <c r="AD209" s="5">
        <v>1</v>
      </c>
      <c r="AE209" s="5">
        <v>0</v>
      </c>
      <c r="AF209" s="5">
        <v>0</v>
      </c>
      <c r="AG209" s="6">
        <v>0</v>
      </c>
      <c r="AH209" s="6">
        <v>1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5">
        <v>1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</row>
    <row r="210" spans="1:50" ht="15.75" customHeight="1">
      <c r="A210" s="9">
        <v>43952</v>
      </c>
      <c r="B210" s="2" t="s">
        <v>6</v>
      </c>
      <c r="C210" s="19">
        <v>1</v>
      </c>
      <c r="D210" s="5" t="s">
        <v>10</v>
      </c>
      <c r="E210" s="5">
        <v>1346.12</v>
      </c>
      <c r="F210" s="6">
        <f t="shared" si="22"/>
        <v>7.2049816592768385</v>
      </c>
      <c r="G210" s="10">
        <v>0</v>
      </c>
      <c r="H210" s="5">
        <f t="shared" si="23"/>
        <v>0</v>
      </c>
      <c r="I210" s="10">
        <v>315.67</v>
      </c>
      <c r="J210" s="6">
        <f t="shared" si="24"/>
        <v>5.7546973641243069</v>
      </c>
      <c r="K210" s="11">
        <v>106.15</v>
      </c>
      <c r="L210" s="11">
        <f t="shared" si="25"/>
        <v>4.6742297219195859</v>
      </c>
      <c r="M210" s="5">
        <v>0</v>
      </c>
      <c r="N210" s="5">
        <v>1</v>
      </c>
      <c r="O210" s="5">
        <v>0</v>
      </c>
      <c r="P210" s="5">
        <v>0</v>
      </c>
      <c r="Q210" s="5">
        <f t="shared" si="26"/>
        <v>0</v>
      </c>
      <c r="R210" s="5">
        <v>4269.3788199999999</v>
      </c>
      <c r="S210" s="5">
        <f t="shared" si="27"/>
        <v>8.3592236202302601</v>
      </c>
      <c r="T210" s="2">
        <v>0</v>
      </c>
      <c r="U210" s="12">
        <v>0</v>
      </c>
      <c r="V210" s="5">
        <v>275.5</v>
      </c>
      <c r="W210" s="6">
        <f t="shared" si="21"/>
        <v>99.580712788259945</v>
      </c>
      <c r="X210" s="5">
        <v>39486</v>
      </c>
      <c r="Y210" s="5">
        <v>23019</v>
      </c>
      <c r="Z210" s="5">
        <v>482</v>
      </c>
      <c r="AA210" s="5">
        <v>186</v>
      </c>
      <c r="AB210" s="5">
        <v>0</v>
      </c>
      <c r="AC210" s="5">
        <v>0</v>
      </c>
      <c r="AD210" s="5">
        <v>1</v>
      </c>
      <c r="AE210" s="5">
        <v>0</v>
      </c>
      <c r="AF210" s="5">
        <v>0</v>
      </c>
      <c r="AG210" s="6">
        <v>0</v>
      </c>
      <c r="AH210" s="6">
        <v>0</v>
      </c>
      <c r="AI210" s="6">
        <v>1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5">
        <v>1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</row>
    <row r="211" spans="1:50" ht="15.75" customHeight="1">
      <c r="A211" s="4">
        <v>43983</v>
      </c>
      <c r="B211" s="2" t="s">
        <v>6</v>
      </c>
      <c r="C211" s="19">
        <v>1</v>
      </c>
      <c r="D211" s="5" t="s">
        <v>10</v>
      </c>
      <c r="E211" s="5">
        <v>1134.93</v>
      </c>
      <c r="F211" s="6">
        <f t="shared" si="22"/>
        <v>7.0343262540047728</v>
      </c>
      <c r="G211" s="10">
        <v>0</v>
      </c>
      <c r="H211" s="5">
        <f t="shared" si="23"/>
        <v>0</v>
      </c>
      <c r="I211" s="10">
        <v>402.45</v>
      </c>
      <c r="J211" s="6">
        <f t="shared" si="24"/>
        <v>5.9975708655397426</v>
      </c>
      <c r="K211" s="11">
        <v>106.15</v>
      </c>
      <c r="L211" s="11">
        <f t="shared" si="25"/>
        <v>4.6742297219195859</v>
      </c>
      <c r="M211" s="5">
        <v>0</v>
      </c>
      <c r="N211" s="5">
        <v>1</v>
      </c>
      <c r="O211" s="5">
        <v>0</v>
      </c>
      <c r="P211" s="5">
        <v>0</v>
      </c>
      <c r="Q211" s="5">
        <f t="shared" si="26"/>
        <v>0</v>
      </c>
      <c r="R211" s="5">
        <v>4269.3788199999999</v>
      </c>
      <c r="S211" s="5">
        <f t="shared" si="27"/>
        <v>8.3592236202302601</v>
      </c>
      <c r="T211" s="2">
        <v>0</v>
      </c>
      <c r="U211" s="12">
        <v>0</v>
      </c>
      <c r="V211" s="5">
        <v>275.87</v>
      </c>
      <c r="W211" s="6">
        <f t="shared" si="21"/>
        <v>99.714450950625306</v>
      </c>
      <c r="X211" s="5">
        <v>98330</v>
      </c>
      <c r="Y211" s="5">
        <v>19152</v>
      </c>
      <c r="Z211" s="5">
        <v>1197</v>
      </c>
      <c r="AA211" s="5">
        <v>142</v>
      </c>
      <c r="AB211" s="5">
        <v>0</v>
      </c>
      <c r="AC211" s="5">
        <v>0</v>
      </c>
      <c r="AD211" s="5">
        <v>1</v>
      </c>
      <c r="AE211" s="5">
        <v>0</v>
      </c>
      <c r="AF211" s="5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5">
        <v>1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</row>
    <row r="212" spans="1:50" ht="15.75" customHeight="1">
      <c r="A212" s="4">
        <v>44013</v>
      </c>
      <c r="B212" s="2" t="s">
        <v>6</v>
      </c>
      <c r="C212" s="19">
        <v>1</v>
      </c>
      <c r="D212" s="5" t="s">
        <v>10</v>
      </c>
      <c r="E212" s="5">
        <v>1467.84</v>
      </c>
      <c r="F212" s="6">
        <f t="shared" si="22"/>
        <v>7.2915472114088073</v>
      </c>
      <c r="G212" s="10">
        <v>0</v>
      </c>
      <c r="H212" s="5">
        <f t="shared" si="23"/>
        <v>0</v>
      </c>
      <c r="I212" s="10">
        <v>470.58</v>
      </c>
      <c r="J212" s="6">
        <f t="shared" si="24"/>
        <v>6.1539659764526302</v>
      </c>
      <c r="K212" s="11">
        <v>106.15</v>
      </c>
      <c r="L212" s="11">
        <f t="shared" si="25"/>
        <v>4.6742297219195859</v>
      </c>
      <c r="M212" s="5">
        <v>0</v>
      </c>
      <c r="N212" s="5">
        <v>1</v>
      </c>
      <c r="O212" s="5">
        <v>0</v>
      </c>
      <c r="P212" s="5">
        <v>0</v>
      </c>
      <c r="Q212" s="5">
        <f t="shared" si="26"/>
        <v>0</v>
      </c>
      <c r="R212" s="5">
        <v>4269.3788199999999</v>
      </c>
      <c r="S212" s="5">
        <f t="shared" si="27"/>
        <v>8.3592236202302601</v>
      </c>
      <c r="T212" s="2">
        <v>0</v>
      </c>
      <c r="U212" s="12">
        <v>0</v>
      </c>
      <c r="V212" s="5">
        <v>277.31</v>
      </c>
      <c r="W212" s="6">
        <f t="shared" si="21"/>
        <v>100.23494542037156</v>
      </c>
      <c r="X212" s="5">
        <v>92178</v>
      </c>
      <c r="Y212" s="5">
        <v>20762</v>
      </c>
      <c r="Z212" s="5">
        <v>1264</v>
      </c>
      <c r="AA212" s="5">
        <v>93</v>
      </c>
      <c r="AB212" s="5">
        <v>0</v>
      </c>
      <c r="AC212" s="5">
        <v>0</v>
      </c>
      <c r="AD212" s="5">
        <v>1</v>
      </c>
      <c r="AE212" s="5">
        <v>0</v>
      </c>
      <c r="AF212" s="5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5">
        <v>1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</row>
    <row r="213" spans="1:50" ht="15.75" customHeight="1">
      <c r="A213" s="4">
        <v>44044</v>
      </c>
      <c r="B213" s="2" t="s">
        <v>6</v>
      </c>
      <c r="C213" s="19">
        <v>1</v>
      </c>
      <c r="D213" s="5" t="s">
        <v>10</v>
      </c>
      <c r="E213" s="5">
        <v>1160.17</v>
      </c>
      <c r="F213" s="6">
        <f t="shared" si="22"/>
        <v>7.0563218250868935</v>
      </c>
      <c r="G213" s="10">
        <v>0</v>
      </c>
      <c r="H213" s="5">
        <f t="shared" si="23"/>
        <v>0</v>
      </c>
      <c r="I213" s="10">
        <v>409.83</v>
      </c>
      <c r="J213" s="6">
        <f t="shared" si="24"/>
        <v>6.0157424395675054</v>
      </c>
      <c r="K213" s="11">
        <v>106.15</v>
      </c>
      <c r="L213" s="11">
        <f t="shared" si="25"/>
        <v>4.6742297219195859</v>
      </c>
      <c r="M213" s="5">
        <v>0</v>
      </c>
      <c r="N213" s="5">
        <v>1</v>
      </c>
      <c r="O213" s="5">
        <v>0</v>
      </c>
      <c r="P213" s="5">
        <v>0</v>
      </c>
      <c r="Q213" s="5">
        <f t="shared" si="26"/>
        <v>0</v>
      </c>
      <c r="R213" s="5">
        <v>4269.3788199999999</v>
      </c>
      <c r="S213" s="5">
        <f t="shared" si="27"/>
        <v>8.3592236202302601</v>
      </c>
      <c r="T213" s="2">
        <v>0</v>
      </c>
      <c r="U213" s="12">
        <v>0</v>
      </c>
      <c r="V213" s="5">
        <v>277.66000000000003</v>
      </c>
      <c r="W213" s="6">
        <f t="shared" si="21"/>
        <v>100.36145449287935</v>
      </c>
      <c r="X213" s="5">
        <v>75335</v>
      </c>
      <c r="Y213" s="5">
        <v>18152</v>
      </c>
      <c r="Z213" s="5">
        <v>1170</v>
      </c>
      <c r="AA213" s="5">
        <v>84</v>
      </c>
      <c r="AB213" s="5">
        <v>0</v>
      </c>
      <c r="AC213" s="5">
        <v>0</v>
      </c>
      <c r="AD213" s="5">
        <v>1</v>
      </c>
      <c r="AE213" s="5">
        <v>0</v>
      </c>
      <c r="AF213" s="5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1</v>
      </c>
      <c r="AM213" s="6">
        <v>0</v>
      </c>
      <c r="AN213" s="6">
        <v>0</v>
      </c>
      <c r="AO213" s="6">
        <v>0</v>
      </c>
      <c r="AP213" s="6">
        <v>0</v>
      </c>
      <c r="AQ213" s="5">
        <v>1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</row>
    <row r="214" spans="1:50" ht="15.75" customHeight="1">
      <c r="A214" s="4">
        <v>44075</v>
      </c>
      <c r="B214" s="2" t="s">
        <v>6</v>
      </c>
      <c r="C214" s="19">
        <v>1</v>
      </c>
      <c r="D214" s="5" t="s">
        <v>10</v>
      </c>
      <c r="E214" s="5">
        <v>1327.5</v>
      </c>
      <c r="F214" s="6">
        <f t="shared" si="22"/>
        <v>7.1910527531160939</v>
      </c>
      <c r="G214" s="10">
        <v>0</v>
      </c>
      <c r="H214" s="5">
        <f t="shared" si="23"/>
        <v>0</v>
      </c>
      <c r="I214" s="10">
        <v>427.32</v>
      </c>
      <c r="J214" s="6">
        <f t="shared" si="24"/>
        <v>6.0575331470776863</v>
      </c>
      <c r="K214" s="11">
        <v>106.15</v>
      </c>
      <c r="L214" s="11">
        <f t="shared" si="25"/>
        <v>4.6742297219195859</v>
      </c>
      <c r="M214" s="5">
        <v>0</v>
      </c>
      <c r="N214" s="5">
        <v>1</v>
      </c>
      <c r="O214" s="5">
        <v>0</v>
      </c>
      <c r="P214" s="5">
        <v>0</v>
      </c>
      <c r="Q214" s="5">
        <f t="shared" si="26"/>
        <v>0</v>
      </c>
      <c r="R214" s="5">
        <v>4269.3788199999999</v>
      </c>
      <c r="S214" s="5">
        <f t="shared" si="27"/>
        <v>8.3592236202302601</v>
      </c>
      <c r="T214" s="2">
        <v>0</v>
      </c>
      <c r="U214" s="12">
        <v>0</v>
      </c>
      <c r="V214" s="5">
        <v>276.94</v>
      </c>
      <c r="W214" s="6">
        <f t="shared" si="21"/>
        <v>100.10120725800621</v>
      </c>
      <c r="X214" s="5">
        <v>50483</v>
      </c>
      <c r="Y214" s="5">
        <v>20073</v>
      </c>
      <c r="Z214" s="5">
        <v>970</v>
      </c>
      <c r="AA214" s="5">
        <v>79</v>
      </c>
      <c r="AB214" s="5">
        <v>0</v>
      </c>
      <c r="AC214" s="5">
        <v>0</v>
      </c>
      <c r="AD214" s="5">
        <v>1</v>
      </c>
      <c r="AE214" s="5">
        <v>0</v>
      </c>
      <c r="AF214" s="5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1</v>
      </c>
      <c r="AN214" s="6">
        <v>0</v>
      </c>
      <c r="AO214" s="6">
        <v>0</v>
      </c>
      <c r="AP214" s="6">
        <v>0</v>
      </c>
      <c r="AQ214" s="5">
        <v>1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</row>
    <row r="215" spans="1:50" ht="15.75" customHeight="1">
      <c r="A215" s="4">
        <v>44105</v>
      </c>
      <c r="B215" s="2" t="s">
        <v>6</v>
      </c>
      <c r="C215" s="19">
        <v>1</v>
      </c>
      <c r="D215" s="5" t="s">
        <v>10</v>
      </c>
      <c r="E215" s="5">
        <v>1315.96</v>
      </c>
      <c r="F215" s="6">
        <f t="shared" si="22"/>
        <v>7.1823217162865429</v>
      </c>
      <c r="G215" s="10">
        <v>0</v>
      </c>
      <c r="H215" s="5">
        <f t="shared" si="23"/>
        <v>0</v>
      </c>
      <c r="I215" s="10">
        <v>429.25</v>
      </c>
      <c r="J215" s="6">
        <f t="shared" si="24"/>
        <v>6.062039499777585</v>
      </c>
      <c r="K215" s="11">
        <v>106.15</v>
      </c>
      <c r="L215" s="11">
        <f t="shared" si="25"/>
        <v>4.6742297219195859</v>
      </c>
      <c r="M215" s="5">
        <v>0</v>
      </c>
      <c r="N215" s="5">
        <v>1</v>
      </c>
      <c r="O215" s="5">
        <v>0</v>
      </c>
      <c r="P215" s="5">
        <v>0</v>
      </c>
      <c r="Q215" s="5">
        <f t="shared" si="26"/>
        <v>0</v>
      </c>
      <c r="R215" s="5">
        <v>4269.3788199999999</v>
      </c>
      <c r="S215" s="5">
        <f t="shared" si="27"/>
        <v>8.3592236202302601</v>
      </c>
      <c r="T215" s="2">
        <v>0</v>
      </c>
      <c r="U215" s="12">
        <v>0</v>
      </c>
      <c r="V215" s="5">
        <v>277.35000000000002</v>
      </c>
      <c r="W215" s="6">
        <f t="shared" si="21"/>
        <v>100.24940360008675</v>
      </c>
      <c r="X215" s="5">
        <v>44205</v>
      </c>
      <c r="Y215" s="5">
        <v>20744</v>
      </c>
      <c r="Z215" s="5">
        <v>672</v>
      </c>
      <c r="AA215" s="5">
        <v>169</v>
      </c>
      <c r="AB215" s="5">
        <v>0</v>
      </c>
      <c r="AC215" s="5">
        <v>0</v>
      </c>
      <c r="AD215" s="5">
        <v>1</v>
      </c>
      <c r="AE215" s="5">
        <v>0</v>
      </c>
      <c r="AF215" s="5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5">
        <v>1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</row>
    <row r="216" spans="1:50" ht="15.75" customHeight="1">
      <c r="A216" s="4">
        <v>44136</v>
      </c>
      <c r="B216" s="2" t="s">
        <v>6</v>
      </c>
      <c r="C216" s="19">
        <v>1</v>
      </c>
      <c r="D216" s="5" t="s">
        <v>10</v>
      </c>
      <c r="E216" s="5">
        <v>1310.25</v>
      </c>
      <c r="F216" s="6">
        <f t="shared" si="22"/>
        <v>7.1779732376822754</v>
      </c>
      <c r="G216" s="10">
        <v>0</v>
      </c>
      <c r="H216" s="5">
        <f t="shared" si="23"/>
        <v>0</v>
      </c>
      <c r="I216" s="10">
        <v>449.7</v>
      </c>
      <c r="J216" s="6">
        <f t="shared" si="24"/>
        <v>6.1085806937766618</v>
      </c>
      <c r="K216" s="11">
        <v>106.15</v>
      </c>
      <c r="L216" s="11">
        <f t="shared" si="25"/>
        <v>4.6742297219195859</v>
      </c>
      <c r="M216" s="5">
        <v>0</v>
      </c>
      <c r="N216" s="5">
        <v>1</v>
      </c>
      <c r="O216" s="5">
        <v>0</v>
      </c>
      <c r="P216" s="5">
        <v>0</v>
      </c>
      <c r="Q216" s="5">
        <f t="shared" si="26"/>
        <v>0</v>
      </c>
      <c r="R216" s="5">
        <v>4269.3788199999999</v>
      </c>
      <c r="S216" s="5">
        <f t="shared" si="27"/>
        <v>8.3592236202302601</v>
      </c>
      <c r="T216" s="2">
        <v>0</v>
      </c>
      <c r="U216" s="12">
        <v>0</v>
      </c>
      <c r="V216" s="5">
        <v>277.58</v>
      </c>
      <c r="W216" s="6">
        <f t="shared" si="21"/>
        <v>100.33253813344899</v>
      </c>
      <c r="X216" s="5">
        <v>57248</v>
      </c>
      <c r="Y216" s="5">
        <v>16709</v>
      </c>
      <c r="Z216" s="5">
        <v>721</v>
      </c>
      <c r="AA216" s="5">
        <v>101</v>
      </c>
      <c r="AB216" s="5">
        <v>0</v>
      </c>
      <c r="AC216" s="5">
        <v>0</v>
      </c>
      <c r="AD216" s="5">
        <v>1</v>
      </c>
      <c r="AE216" s="5">
        <v>0</v>
      </c>
      <c r="AF216" s="5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1</v>
      </c>
      <c r="AP216" s="6">
        <v>0</v>
      </c>
      <c r="AQ216" s="5">
        <v>1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</row>
    <row r="217" spans="1:50" ht="15.75" customHeight="1">
      <c r="A217" s="4">
        <v>44166</v>
      </c>
      <c r="B217" s="2" t="s">
        <v>6</v>
      </c>
      <c r="C217" s="19">
        <v>1</v>
      </c>
      <c r="D217" s="5" t="s">
        <v>10</v>
      </c>
      <c r="E217" s="5">
        <v>1384.45</v>
      </c>
      <c r="F217" s="6">
        <f t="shared" si="22"/>
        <v>7.2330582278382645</v>
      </c>
      <c r="G217" s="10">
        <v>0</v>
      </c>
      <c r="H217" s="5">
        <f t="shared" si="23"/>
        <v>0</v>
      </c>
      <c r="I217" s="10">
        <v>471.52</v>
      </c>
      <c r="J217" s="6">
        <f t="shared" si="24"/>
        <v>6.1559615189893844</v>
      </c>
      <c r="K217" s="11">
        <v>106.15</v>
      </c>
      <c r="L217" s="11">
        <f t="shared" si="25"/>
        <v>4.6742297219195859</v>
      </c>
      <c r="M217" s="5">
        <v>0</v>
      </c>
      <c r="N217" s="5">
        <v>1</v>
      </c>
      <c r="O217" s="5">
        <v>0</v>
      </c>
      <c r="P217" s="5">
        <v>0</v>
      </c>
      <c r="Q217" s="5">
        <f t="shared" si="26"/>
        <v>0</v>
      </c>
      <c r="R217" s="5">
        <v>4269.3788199999999</v>
      </c>
      <c r="S217" s="5">
        <f t="shared" si="27"/>
        <v>8.3592236202302601</v>
      </c>
      <c r="T217" s="2">
        <v>0</v>
      </c>
      <c r="U217" s="12">
        <v>0</v>
      </c>
      <c r="V217" s="5">
        <v>278.58999999999997</v>
      </c>
      <c r="W217" s="6">
        <f t="shared" si="21"/>
        <v>100.69760717125712</v>
      </c>
      <c r="X217" s="5">
        <v>48578</v>
      </c>
      <c r="Y217" s="5">
        <v>7949</v>
      </c>
      <c r="Z217" s="5">
        <v>915</v>
      </c>
      <c r="AA217" s="5">
        <v>54</v>
      </c>
      <c r="AB217" s="5">
        <v>0</v>
      </c>
      <c r="AC217" s="5">
        <v>0</v>
      </c>
      <c r="AD217" s="5">
        <v>1</v>
      </c>
      <c r="AE217" s="5">
        <v>0</v>
      </c>
      <c r="AF217" s="5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1</v>
      </c>
      <c r="AQ217" s="5">
        <v>1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</row>
    <row r="218" spans="1:50" ht="15.75" customHeight="1">
      <c r="A218" s="4">
        <v>44197</v>
      </c>
      <c r="B218" s="2" t="s">
        <v>6</v>
      </c>
      <c r="C218" s="19">
        <v>1</v>
      </c>
      <c r="D218" s="5" t="s">
        <v>10</v>
      </c>
      <c r="E218" s="5">
        <v>1392.09</v>
      </c>
      <c r="F218" s="6">
        <f t="shared" si="22"/>
        <v>7.2385614939767233</v>
      </c>
      <c r="G218" s="10">
        <v>0</v>
      </c>
      <c r="H218" s="5">
        <f t="shared" si="23"/>
        <v>0</v>
      </c>
      <c r="I218" s="10">
        <v>484.63</v>
      </c>
      <c r="J218" s="6">
        <f t="shared" si="24"/>
        <v>6.1833857131934806</v>
      </c>
      <c r="K218" s="11"/>
      <c r="L218" s="11">
        <f t="shared" si="25"/>
        <v>0</v>
      </c>
      <c r="M218" s="5">
        <v>0</v>
      </c>
      <c r="N218" s="5">
        <v>1</v>
      </c>
      <c r="O218" s="5">
        <v>0</v>
      </c>
      <c r="P218" s="5">
        <v>0</v>
      </c>
      <c r="Q218" s="5">
        <f t="shared" si="26"/>
        <v>0</v>
      </c>
      <c r="R218" s="5">
        <v>4269.3788199999999</v>
      </c>
      <c r="S218" s="5">
        <f t="shared" si="27"/>
        <v>8.3592236202302601</v>
      </c>
      <c r="T218" s="2">
        <v>0</v>
      </c>
      <c r="U218" s="12">
        <v>0</v>
      </c>
      <c r="V218" s="5">
        <v>280.01</v>
      </c>
      <c r="W218" s="6">
        <f t="shared" si="21"/>
        <v>101.2108725511458</v>
      </c>
      <c r="X218" s="5">
        <v>21629</v>
      </c>
      <c r="Y218" s="5">
        <v>14673</v>
      </c>
      <c r="Z218" s="5">
        <v>568</v>
      </c>
      <c r="AA218" s="5">
        <v>25</v>
      </c>
      <c r="AB218" s="5">
        <v>567</v>
      </c>
      <c r="AC218" s="5">
        <v>0</v>
      </c>
      <c r="AD218" s="5">
        <v>1</v>
      </c>
      <c r="AE218" s="5">
        <v>1</v>
      </c>
      <c r="AF218" s="5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5">
        <v>1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</row>
    <row r="219" spans="1:50" ht="15.75" customHeight="1">
      <c r="A219" s="4">
        <v>44228</v>
      </c>
      <c r="B219" s="2" t="s">
        <v>6</v>
      </c>
      <c r="C219" s="19">
        <v>1</v>
      </c>
      <c r="D219" s="5" t="s">
        <v>10</v>
      </c>
      <c r="E219" s="5">
        <v>1257</v>
      </c>
      <c r="F219" s="6">
        <f t="shared" si="22"/>
        <v>7.1364832085902474</v>
      </c>
      <c r="G219" s="10">
        <v>1</v>
      </c>
      <c r="H219" s="5">
        <f t="shared" si="23"/>
        <v>0.69314718055994529</v>
      </c>
      <c r="I219" s="10">
        <v>483.78</v>
      </c>
      <c r="J219" s="6">
        <f t="shared" si="24"/>
        <v>6.1816302579249855</v>
      </c>
      <c r="K219" s="11"/>
      <c r="L219" s="11">
        <f t="shared" si="25"/>
        <v>0</v>
      </c>
      <c r="M219" s="5">
        <v>0</v>
      </c>
      <c r="N219" s="5">
        <v>1</v>
      </c>
      <c r="O219" s="5">
        <v>0</v>
      </c>
      <c r="P219" s="5">
        <v>0</v>
      </c>
      <c r="Q219" s="5">
        <f t="shared" si="26"/>
        <v>0</v>
      </c>
      <c r="R219" s="5">
        <v>4269.3788199999999</v>
      </c>
      <c r="S219" s="5">
        <f t="shared" si="27"/>
        <v>8.3592236202302601</v>
      </c>
      <c r="T219" s="2">
        <v>0</v>
      </c>
      <c r="U219" s="12">
        <v>0</v>
      </c>
      <c r="V219" s="5">
        <v>280.14999999999998</v>
      </c>
      <c r="W219" s="6">
        <f t="shared" si="21"/>
        <v>101.2614761801489</v>
      </c>
      <c r="X219" s="5">
        <v>11077</v>
      </c>
      <c r="Y219" s="5">
        <v>25595</v>
      </c>
      <c r="Z219" s="5">
        <v>281</v>
      </c>
      <c r="AA219" s="5">
        <v>124</v>
      </c>
      <c r="AB219" s="5">
        <v>1938619</v>
      </c>
      <c r="AC219" s="5">
        <v>0</v>
      </c>
      <c r="AD219" s="5">
        <v>1</v>
      </c>
      <c r="AE219" s="5">
        <v>0</v>
      </c>
      <c r="AF219" s="5">
        <v>1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5">
        <v>1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</row>
    <row r="220" spans="1:50" ht="15.75" customHeight="1">
      <c r="A220" s="4">
        <v>44256</v>
      </c>
      <c r="B220" s="2" t="s">
        <v>6</v>
      </c>
      <c r="C220" s="19">
        <v>1</v>
      </c>
      <c r="D220" s="5" t="s">
        <v>10</v>
      </c>
      <c r="E220" s="5">
        <v>1352.15</v>
      </c>
      <c r="F220" s="6">
        <f t="shared" si="22"/>
        <v>7.2094511971943369</v>
      </c>
      <c r="G220" s="10">
        <v>7</v>
      </c>
      <c r="H220" s="5">
        <f t="shared" si="23"/>
        <v>2.0794415416798357</v>
      </c>
      <c r="I220" s="10">
        <v>496.73</v>
      </c>
      <c r="J220" s="6">
        <f t="shared" si="24"/>
        <v>6.2080466189203456</v>
      </c>
      <c r="K220" s="11"/>
      <c r="L220" s="11">
        <f t="shared" si="25"/>
        <v>0</v>
      </c>
      <c r="M220" s="5">
        <v>0</v>
      </c>
      <c r="N220" s="5">
        <v>1</v>
      </c>
      <c r="O220" s="5">
        <v>0</v>
      </c>
      <c r="P220" s="5">
        <v>0</v>
      </c>
      <c r="Q220" s="5">
        <f t="shared" si="26"/>
        <v>0</v>
      </c>
      <c r="R220" s="5">
        <v>4269.3788199999999</v>
      </c>
      <c r="S220" s="5">
        <f t="shared" si="27"/>
        <v>8.3592236202302601</v>
      </c>
      <c r="T220" s="2">
        <v>0</v>
      </c>
      <c r="U220" s="12">
        <v>0</v>
      </c>
      <c r="V220" s="5">
        <v>280.62</v>
      </c>
      <c r="W220" s="6">
        <f t="shared" si="21"/>
        <v>101.43135979180221</v>
      </c>
      <c r="X220" s="5">
        <v>65079</v>
      </c>
      <c r="Y220" s="5">
        <v>41251</v>
      </c>
      <c r="Z220" s="5">
        <v>638</v>
      </c>
      <c r="AA220" s="5">
        <v>230</v>
      </c>
      <c r="AB220" s="5">
        <v>70407</v>
      </c>
      <c r="AC220" s="5">
        <v>0</v>
      </c>
      <c r="AD220" s="5">
        <v>1</v>
      </c>
      <c r="AE220" s="5">
        <v>0</v>
      </c>
      <c r="AF220" s="5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5">
        <v>1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</row>
    <row r="221" spans="1:50" ht="15.75" customHeight="1">
      <c r="A221" s="4">
        <v>44287</v>
      </c>
      <c r="B221" s="2" t="s">
        <v>6</v>
      </c>
      <c r="C221" s="19">
        <v>1</v>
      </c>
      <c r="D221" s="5" t="s">
        <v>10</v>
      </c>
      <c r="E221" s="5">
        <v>1376.57</v>
      </c>
      <c r="F221" s="6">
        <f t="shared" si="22"/>
        <v>7.2273501769038999</v>
      </c>
      <c r="G221" s="10">
        <v>10</v>
      </c>
      <c r="H221" s="5">
        <f t="shared" si="23"/>
        <v>2.3978952727983707</v>
      </c>
      <c r="I221" s="10">
        <v>504.07</v>
      </c>
      <c r="J221" s="6">
        <f t="shared" si="24"/>
        <v>6.2227151473160891</v>
      </c>
      <c r="K221" s="11"/>
      <c r="L221" s="11">
        <f t="shared" si="25"/>
        <v>0</v>
      </c>
      <c r="M221" s="5">
        <v>0</v>
      </c>
      <c r="N221" s="5">
        <v>1</v>
      </c>
      <c r="O221" s="5">
        <v>0</v>
      </c>
      <c r="P221" s="5">
        <v>0</v>
      </c>
      <c r="Q221" s="5">
        <f t="shared" si="26"/>
        <v>0</v>
      </c>
      <c r="R221" s="5">
        <v>4269.3788199999999</v>
      </c>
      <c r="S221" s="5">
        <f t="shared" si="27"/>
        <v>8.3592236202302601</v>
      </c>
      <c r="T221" s="2">
        <v>0</v>
      </c>
      <c r="U221" s="12">
        <v>0</v>
      </c>
      <c r="V221" s="5">
        <v>281.73</v>
      </c>
      <c r="W221" s="6">
        <f t="shared" si="21"/>
        <v>101.83257427889828</v>
      </c>
      <c r="X221" s="5">
        <v>147837</v>
      </c>
      <c r="Y221" s="5">
        <v>41888</v>
      </c>
      <c r="Z221" s="5">
        <v>2404</v>
      </c>
      <c r="AA221" s="5">
        <v>250</v>
      </c>
      <c r="AB221" s="5">
        <v>1247104</v>
      </c>
      <c r="AC221" s="5">
        <v>0</v>
      </c>
      <c r="AD221" s="5">
        <v>1</v>
      </c>
      <c r="AE221" s="5">
        <v>0</v>
      </c>
      <c r="AF221" s="5">
        <v>0</v>
      </c>
      <c r="AG221" s="6">
        <v>0</v>
      </c>
      <c r="AH221" s="6">
        <v>1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5">
        <v>1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</row>
    <row r="222" spans="1:50" ht="15.75" customHeight="1">
      <c r="A222" s="9">
        <v>44317</v>
      </c>
      <c r="B222" s="2" t="s">
        <v>6</v>
      </c>
      <c r="C222" s="19">
        <v>1</v>
      </c>
      <c r="D222" s="5" t="s">
        <v>10</v>
      </c>
      <c r="E222" s="5">
        <v>1346.12</v>
      </c>
      <c r="F222" s="6">
        <f t="shared" si="22"/>
        <v>7.2049816592768385</v>
      </c>
      <c r="G222" s="10">
        <v>12</v>
      </c>
      <c r="H222" s="5">
        <f t="shared" si="23"/>
        <v>2.5649493574615367</v>
      </c>
      <c r="I222" s="10">
        <v>477.97</v>
      </c>
      <c r="J222" s="6">
        <f t="shared" si="24"/>
        <v>6.1695479690155945</v>
      </c>
      <c r="K222" s="11"/>
      <c r="L222" s="11">
        <f t="shared" si="25"/>
        <v>0</v>
      </c>
      <c r="M222" s="5">
        <v>0</v>
      </c>
      <c r="N222" s="5">
        <v>1</v>
      </c>
      <c r="O222" s="5">
        <v>0</v>
      </c>
      <c r="P222" s="5">
        <v>0</v>
      </c>
      <c r="Q222" s="5">
        <f t="shared" si="26"/>
        <v>0</v>
      </c>
      <c r="R222" s="5">
        <v>4269.3788199999999</v>
      </c>
      <c r="S222" s="5">
        <f t="shared" si="27"/>
        <v>8.3592236202302601</v>
      </c>
      <c r="T222" s="2">
        <v>0</v>
      </c>
      <c r="U222" s="12">
        <v>0</v>
      </c>
      <c r="V222" s="5">
        <v>281.91000000000003</v>
      </c>
      <c r="W222" s="6">
        <f t="shared" si="21"/>
        <v>101.89763608761658</v>
      </c>
      <c r="X222" s="5">
        <v>41408</v>
      </c>
      <c r="Y222" s="5">
        <v>35231</v>
      </c>
      <c r="Z222" s="5">
        <v>1169</v>
      </c>
      <c r="AA222" s="5">
        <v>209</v>
      </c>
      <c r="AB222" s="5">
        <v>823451</v>
      </c>
      <c r="AC222" s="5">
        <v>0</v>
      </c>
      <c r="AD222" s="5">
        <v>1</v>
      </c>
      <c r="AE222" s="5">
        <v>0</v>
      </c>
      <c r="AF222" s="5">
        <v>0</v>
      </c>
      <c r="AG222" s="6">
        <v>0</v>
      </c>
      <c r="AH222" s="6">
        <v>0</v>
      </c>
      <c r="AI222" s="6">
        <v>1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5">
        <v>1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</row>
    <row r="223" spans="1:50" ht="15.75" customHeight="1">
      <c r="A223" s="4">
        <v>44348</v>
      </c>
      <c r="B223" s="2" t="s">
        <v>6</v>
      </c>
      <c r="C223" s="19">
        <v>1</v>
      </c>
      <c r="D223" s="5" t="s">
        <v>10</v>
      </c>
      <c r="E223" s="5">
        <v>1308.52</v>
      </c>
      <c r="F223" s="6">
        <f t="shared" si="22"/>
        <v>7.1766520065305022</v>
      </c>
      <c r="G223" s="10">
        <v>42</v>
      </c>
      <c r="H223" s="5">
        <f t="shared" si="23"/>
        <v>3.7612001156935624</v>
      </c>
      <c r="I223" s="10">
        <v>508.07</v>
      </c>
      <c r="J223" s="6">
        <f t="shared" si="24"/>
        <v>6.2306192333611756</v>
      </c>
      <c r="K223" s="11"/>
      <c r="L223" s="11">
        <f t="shared" si="25"/>
        <v>0</v>
      </c>
      <c r="M223" s="5">
        <v>0</v>
      </c>
      <c r="N223" s="5">
        <v>1</v>
      </c>
      <c r="O223" s="5">
        <v>0</v>
      </c>
      <c r="P223" s="5">
        <v>0</v>
      </c>
      <c r="Q223" s="5">
        <f t="shared" si="26"/>
        <v>0</v>
      </c>
      <c r="R223" s="5">
        <v>4269.3788199999999</v>
      </c>
      <c r="S223" s="5">
        <f t="shared" si="27"/>
        <v>8.3592236202302601</v>
      </c>
      <c r="T223" s="2">
        <v>0</v>
      </c>
      <c r="U223" s="12">
        <v>0</v>
      </c>
      <c r="V223" s="5">
        <v>281.68</v>
      </c>
      <c r="W223" s="6">
        <f t="shared" si="21"/>
        <v>101.81450155425431</v>
      </c>
      <c r="X223" s="5">
        <v>112718</v>
      </c>
      <c r="Y223" s="5">
        <v>47465</v>
      </c>
      <c r="Z223" s="5">
        <v>1884</v>
      </c>
      <c r="AA223" s="5">
        <v>197</v>
      </c>
      <c r="AB223" s="5">
        <v>42601</v>
      </c>
      <c r="AC223" s="5">
        <v>0</v>
      </c>
      <c r="AD223" s="5">
        <v>1</v>
      </c>
      <c r="AE223" s="5">
        <v>0</v>
      </c>
      <c r="AF223" s="5">
        <v>0</v>
      </c>
      <c r="AG223" s="6">
        <v>0</v>
      </c>
      <c r="AH223" s="6">
        <v>0</v>
      </c>
      <c r="AI223" s="6">
        <v>0</v>
      </c>
      <c r="AJ223" s="6">
        <v>1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5">
        <v>1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</row>
    <row r="224" spans="1:50" ht="15.75" customHeight="1">
      <c r="A224" s="4">
        <v>44378</v>
      </c>
      <c r="B224" s="2" t="s">
        <v>6</v>
      </c>
      <c r="C224" s="19">
        <v>1</v>
      </c>
      <c r="D224" s="5" t="s">
        <v>10</v>
      </c>
      <c r="E224" s="5">
        <v>1262.22</v>
      </c>
      <c r="F224" s="6">
        <f t="shared" si="22"/>
        <v>7.1406273543739927</v>
      </c>
      <c r="G224" s="10">
        <v>7</v>
      </c>
      <c r="H224" s="5">
        <f t="shared" si="23"/>
        <v>2.0794415416798357</v>
      </c>
      <c r="I224" s="10">
        <v>471.44</v>
      </c>
      <c r="J224" s="6">
        <f t="shared" si="24"/>
        <v>6.1557918405296581</v>
      </c>
      <c r="K224" s="11"/>
      <c r="L224" s="11">
        <f t="shared" si="25"/>
        <v>0</v>
      </c>
      <c r="M224" s="5">
        <v>0</v>
      </c>
      <c r="N224" s="5">
        <v>1</v>
      </c>
      <c r="O224" s="5">
        <v>0</v>
      </c>
      <c r="P224" s="5">
        <v>0</v>
      </c>
      <c r="Q224" s="5">
        <f t="shared" si="26"/>
        <v>0</v>
      </c>
      <c r="R224" s="5">
        <v>4269.3788199999999</v>
      </c>
      <c r="S224" s="5">
        <f t="shared" si="27"/>
        <v>8.3592236202302601</v>
      </c>
      <c r="T224" s="2">
        <v>0</v>
      </c>
      <c r="U224" s="12">
        <v>0</v>
      </c>
      <c r="V224" s="5">
        <v>282.02999999999997</v>
      </c>
      <c r="W224" s="6">
        <f t="shared" si="21"/>
        <v>101.94101062676206</v>
      </c>
      <c r="X224" s="5">
        <v>336226</v>
      </c>
      <c r="Y224" s="5">
        <v>41144</v>
      </c>
      <c r="Z224" s="5">
        <v>6182</v>
      </c>
      <c r="AA224" s="5">
        <v>351</v>
      </c>
      <c r="AB224" s="5">
        <v>2734283</v>
      </c>
      <c r="AC224" s="5">
        <v>0</v>
      </c>
      <c r="AD224" s="5">
        <v>1</v>
      </c>
      <c r="AE224" s="5">
        <v>0</v>
      </c>
      <c r="AF224" s="5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5">
        <v>1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</row>
    <row r="225" spans="1:50" ht="15.75" customHeight="1">
      <c r="A225" s="4">
        <v>44409</v>
      </c>
      <c r="B225" s="2" t="s">
        <v>6</v>
      </c>
      <c r="C225" s="19">
        <v>1</v>
      </c>
      <c r="D225" s="5" t="s">
        <v>10</v>
      </c>
      <c r="E225" s="5">
        <v>1296.6300000000001</v>
      </c>
      <c r="F225" s="6">
        <f t="shared" si="22"/>
        <v>7.1675238699096013</v>
      </c>
      <c r="G225" s="10">
        <v>14</v>
      </c>
      <c r="H225" s="5">
        <f t="shared" si="23"/>
        <v>2.7080502011022101</v>
      </c>
      <c r="I225" s="10">
        <v>508.07</v>
      </c>
      <c r="J225" s="6">
        <f t="shared" si="24"/>
        <v>6.2306192333611756</v>
      </c>
      <c r="K225" s="11"/>
      <c r="L225" s="11">
        <f t="shared" si="25"/>
        <v>0</v>
      </c>
      <c r="M225" s="5">
        <v>0</v>
      </c>
      <c r="N225" s="5">
        <v>1</v>
      </c>
      <c r="O225" s="5">
        <v>0</v>
      </c>
      <c r="P225" s="5">
        <v>0</v>
      </c>
      <c r="Q225" s="5">
        <f t="shared" si="26"/>
        <v>0</v>
      </c>
      <c r="R225" s="5">
        <v>4269.3788199999999</v>
      </c>
      <c r="S225" s="5">
        <f t="shared" si="27"/>
        <v>8.3592236202302601</v>
      </c>
      <c r="T225" s="2">
        <v>0</v>
      </c>
      <c r="U225" s="12">
        <v>0</v>
      </c>
      <c r="V225" s="5">
        <v>283.24</v>
      </c>
      <c r="W225" s="6">
        <f t="shared" si="21"/>
        <v>102.37837056314609</v>
      </c>
      <c r="X225" s="5">
        <v>251134</v>
      </c>
      <c r="Y225" s="5">
        <v>12029</v>
      </c>
      <c r="Z225" s="5">
        <v>5510</v>
      </c>
      <c r="AA225" s="5">
        <v>99</v>
      </c>
      <c r="AB225" s="5">
        <v>11087192</v>
      </c>
      <c r="AC225" s="5">
        <v>0</v>
      </c>
      <c r="AD225" s="5">
        <v>1</v>
      </c>
      <c r="AE225" s="5">
        <v>0</v>
      </c>
      <c r="AF225" s="5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1</v>
      </c>
      <c r="AM225" s="6">
        <v>0</v>
      </c>
      <c r="AN225" s="6">
        <v>0</v>
      </c>
      <c r="AO225" s="6">
        <v>0</v>
      </c>
      <c r="AP225" s="6">
        <v>0</v>
      </c>
      <c r="AQ225" s="5">
        <v>1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</row>
    <row r="226" spans="1:50" ht="15.75" customHeight="1">
      <c r="A226" s="4">
        <v>44440</v>
      </c>
      <c r="B226" s="2" t="s">
        <v>6</v>
      </c>
      <c r="C226" s="19">
        <v>1</v>
      </c>
      <c r="D226" s="5" t="s">
        <v>10</v>
      </c>
      <c r="E226" s="5">
        <v>1198.57</v>
      </c>
      <c r="F226" s="6">
        <f t="shared" si="22"/>
        <v>7.0888844585101154</v>
      </c>
      <c r="G226" s="10">
        <v>138</v>
      </c>
      <c r="H226" s="5">
        <f t="shared" si="23"/>
        <v>4.9344739331306915</v>
      </c>
      <c r="I226" s="10">
        <v>471.44</v>
      </c>
      <c r="J226" s="6">
        <f t="shared" si="24"/>
        <v>6.1557918405296581</v>
      </c>
      <c r="K226" s="11"/>
      <c r="L226" s="11">
        <f t="shared" si="25"/>
        <v>0</v>
      </c>
      <c r="M226" s="5">
        <v>0</v>
      </c>
      <c r="N226" s="5">
        <v>1</v>
      </c>
      <c r="O226" s="5">
        <v>0</v>
      </c>
      <c r="P226" s="5">
        <v>0</v>
      </c>
      <c r="Q226" s="5">
        <f t="shared" si="26"/>
        <v>0</v>
      </c>
      <c r="R226" s="5">
        <v>4269.3788199999999</v>
      </c>
      <c r="S226" s="5">
        <f t="shared" si="27"/>
        <v>8.3592236202302601</v>
      </c>
      <c r="T226" s="2">
        <v>0</v>
      </c>
      <c r="U226" s="12">
        <v>0</v>
      </c>
      <c r="V226" s="5">
        <v>283.44</v>
      </c>
      <c r="W226" s="6">
        <f t="shared" si="21"/>
        <v>102.45066146172196</v>
      </c>
      <c r="X226" s="5">
        <v>55293</v>
      </c>
      <c r="Y226" s="5">
        <v>1795</v>
      </c>
      <c r="Z226" s="5">
        <v>1315</v>
      </c>
      <c r="AA226" s="5">
        <v>30</v>
      </c>
      <c r="AB226" s="5">
        <v>18962130</v>
      </c>
      <c r="AC226" s="5">
        <v>0</v>
      </c>
      <c r="AD226" s="5">
        <v>1</v>
      </c>
      <c r="AE226" s="5">
        <v>0</v>
      </c>
      <c r="AF226" s="5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5">
        <v>1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</row>
    <row r="227" spans="1:50" ht="15.75" customHeight="1">
      <c r="A227" s="4">
        <v>44470</v>
      </c>
      <c r="B227" s="2" t="s">
        <v>6</v>
      </c>
      <c r="C227" s="19">
        <v>1</v>
      </c>
      <c r="D227" s="5" t="s">
        <v>10</v>
      </c>
      <c r="E227" s="5">
        <v>1122.8</v>
      </c>
      <c r="F227" s="6">
        <f t="shared" si="22"/>
        <v>7.0235808444877277</v>
      </c>
      <c r="G227" s="10">
        <v>245</v>
      </c>
      <c r="H227" s="5">
        <f t="shared" si="23"/>
        <v>5.5053315359323625</v>
      </c>
      <c r="I227" s="10">
        <v>461.8</v>
      </c>
      <c r="J227" s="6">
        <f t="shared" si="24"/>
        <v>6.1351318969203952</v>
      </c>
      <c r="K227" s="11"/>
      <c r="L227" s="11">
        <f t="shared" si="25"/>
        <v>0</v>
      </c>
      <c r="M227" s="5">
        <v>0</v>
      </c>
      <c r="N227" s="5">
        <v>1</v>
      </c>
      <c r="O227" s="5">
        <v>0</v>
      </c>
      <c r="P227" s="5">
        <v>0</v>
      </c>
      <c r="Q227" s="5">
        <f t="shared" si="26"/>
        <v>0</v>
      </c>
      <c r="R227" s="5">
        <v>4269.3788199999999</v>
      </c>
      <c r="S227" s="5">
        <f t="shared" si="27"/>
        <v>8.3592236202302601</v>
      </c>
      <c r="T227" s="2">
        <v>0</v>
      </c>
      <c r="U227" s="12">
        <v>0</v>
      </c>
      <c r="V227" s="5">
        <v>283.97000000000003</v>
      </c>
      <c r="W227" s="6">
        <f t="shared" si="21"/>
        <v>102.64223234294802</v>
      </c>
      <c r="X227" s="5">
        <v>13628</v>
      </c>
      <c r="Y227" s="5">
        <v>1023</v>
      </c>
      <c r="Z227" s="5">
        <v>358</v>
      </c>
      <c r="AA227" s="5">
        <v>12</v>
      </c>
      <c r="AB227" s="5">
        <v>6884827</v>
      </c>
      <c r="AC227" s="5">
        <v>0</v>
      </c>
      <c r="AD227" s="5">
        <v>1</v>
      </c>
      <c r="AE227" s="5">
        <v>0</v>
      </c>
      <c r="AF227" s="5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1</v>
      </c>
      <c r="AO227" s="6">
        <v>0</v>
      </c>
      <c r="AP227" s="6">
        <v>0</v>
      </c>
      <c r="AQ227" s="5">
        <v>1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</row>
    <row r="228" spans="1:50" ht="15.75" customHeight="1">
      <c r="A228" s="4">
        <v>44501</v>
      </c>
      <c r="B228" s="2" t="s">
        <v>6</v>
      </c>
      <c r="C228" s="19">
        <v>1</v>
      </c>
      <c r="D228" s="5" t="s">
        <v>10</v>
      </c>
      <c r="E228" s="5">
        <v>1088.83</v>
      </c>
      <c r="F228" s="6">
        <f t="shared" si="22"/>
        <v>6.9928590042273262</v>
      </c>
      <c r="G228" s="10">
        <v>459</v>
      </c>
      <c r="H228" s="5">
        <f t="shared" si="23"/>
        <v>6.131226489483141</v>
      </c>
      <c r="I228" s="10">
        <v>516.14</v>
      </c>
      <c r="J228" s="6">
        <f t="shared" si="24"/>
        <v>6.2463780465109942</v>
      </c>
      <c r="K228" s="11"/>
      <c r="L228" s="11">
        <f t="shared" si="25"/>
        <v>0</v>
      </c>
      <c r="M228" s="5">
        <v>0</v>
      </c>
      <c r="N228" s="5">
        <v>1</v>
      </c>
      <c r="O228" s="5">
        <v>0</v>
      </c>
      <c r="P228" s="5">
        <v>0</v>
      </c>
      <c r="Q228" s="5">
        <f t="shared" si="26"/>
        <v>0</v>
      </c>
      <c r="R228" s="5">
        <v>4269.3788199999999</v>
      </c>
      <c r="S228" s="5">
        <f t="shared" si="27"/>
        <v>8.3592236202302601</v>
      </c>
      <c r="T228" s="2">
        <v>0</v>
      </c>
      <c r="U228" s="12">
        <v>0</v>
      </c>
      <c r="V228" s="5">
        <v>283.45</v>
      </c>
      <c r="W228" s="6">
        <f t="shared" si="21"/>
        <v>102.45427600665076</v>
      </c>
      <c r="X228" s="5">
        <v>6745</v>
      </c>
      <c r="Y228" s="5">
        <v>684</v>
      </c>
      <c r="Z228" s="5">
        <v>113</v>
      </c>
      <c r="AA228" s="5">
        <v>4</v>
      </c>
      <c r="AB228" s="5">
        <v>16980584</v>
      </c>
      <c r="AC228" s="5">
        <v>0</v>
      </c>
      <c r="AD228" s="5">
        <v>1</v>
      </c>
      <c r="AE228" s="5">
        <v>0</v>
      </c>
      <c r="AF228" s="5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1</v>
      </c>
      <c r="AP228" s="6">
        <v>0</v>
      </c>
      <c r="AQ228" s="5">
        <v>1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</row>
    <row r="229" spans="1:50" ht="15.75" customHeight="1">
      <c r="A229" s="4">
        <v>44531</v>
      </c>
      <c r="B229" s="2" t="s">
        <v>6</v>
      </c>
      <c r="C229" s="19">
        <v>1</v>
      </c>
      <c r="D229" s="5" t="s">
        <v>10</v>
      </c>
      <c r="E229" s="5">
        <v>1201.3699999999999</v>
      </c>
      <c r="F229" s="6">
        <f t="shared" si="22"/>
        <v>7.0912178512369621</v>
      </c>
      <c r="G229" s="10">
        <v>913</v>
      </c>
      <c r="H229" s="5">
        <f t="shared" si="23"/>
        <v>6.8178305714541496</v>
      </c>
      <c r="I229" s="10">
        <v>518.45000000000005</v>
      </c>
      <c r="J229" s="6">
        <f t="shared" si="24"/>
        <v>6.250843591004287</v>
      </c>
      <c r="K229" s="11"/>
      <c r="L229" s="11">
        <f t="shared" si="25"/>
        <v>0</v>
      </c>
      <c r="M229" s="5">
        <v>0</v>
      </c>
      <c r="N229" s="5">
        <v>1</v>
      </c>
      <c r="O229" s="5">
        <v>0</v>
      </c>
      <c r="P229" s="5">
        <v>0</v>
      </c>
      <c r="Q229" s="5">
        <f t="shared" si="26"/>
        <v>0</v>
      </c>
      <c r="R229" s="5">
        <v>4269.3788199999999</v>
      </c>
      <c r="S229" s="5">
        <f t="shared" si="27"/>
        <v>8.3592236202302601</v>
      </c>
      <c r="T229" s="2">
        <v>0</v>
      </c>
      <c r="U229" s="12">
        <v>0</v>
      </c>
      <c r="V229" s="5">
        <v>283.54000000000002</v>
      </c>
      <c r="W229" s="6">
        <f t="shared" si="21"/>
        <v>102.48680691100991</v>
      </c>
      <c r="X229" s="5">
        <v>9255</v>
      </c>
      <c r="Y229" s="5">
        <v>3773</v>
      </c>
      <c r="Z229" s="5">
        <v>91</v>
      </c>
      <c r="AA229" s="5">
        <v>3</v>
      </c>
      <c r="AB229" s="5">
        <v>8813795</v>
      </c>
      <c r="AC229" s="5">
        <v>11920</v>
      </c>
      <c r="AD229" s="5">
        <v>1</v>
      </c>
      <c r="AE229" s="5">
        <v>0</v>
      </c>
      <c r="AF229" s="5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5">
        <v>1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</row>
    <row r="230" spans="1:50" ht="15.75" customHeight="1">
      <c r="A230" s="4">
        <v>44562</v>
      </c>
      <c r="B230" s="2" t="s">
        <v>6</v>
      </c>
      <c r="C230" s="19">
        <v>1</v>
      </c>
      <c r="D230" s="5" t="s">
        <v>10</v>
      </c>
      <c r="E230" s="5">
        <v>1128.4000000000001</v>
      </c>
      <c r="F230" s="6">
        <f t="shared" si="22"/>
        <v>7.0285559791278409</v>
      </c>
      <c r="G230" s="10">
        <v>721</v>
      </c>
      <c r="H230" s="5">
        <f t="shared" si="23"/>
        <v>6.5820251388928259</v>
      </c>
      <c r="I230" s="10">
        <v>511.96</v>
      </c>
      <c r="J230" s="6">
        <f t="shared" si="24"/>
        <v>6.2382464969875908</v>
      </c>
      <c r="K230" s="11"/>
      <c r="L230" s="11">
        <f t="shared" si="25"/>
        <v>0</v>
      </c>
      <c r="M230" s="5">
        <v>0</v>
      </c>
      <c r="N230" s="5">
        <v>1</v>
      </c>
      <c r="O230" s="5">
        <v>0</v>
      </c>
      <c r="P230" s="5">
        <v>0</v>
      </c>
      <c r="Q230" s="5">
        <f t="shared" si="26"/>
        <v>0</v>
      </c>
      <c r="R230" s="5">
        <v>4269.3788199999999</v>
      </c>
      <c r="S230" s="5">
        <f t="shared" si="27"/>
        <v>8.3592236202302601</v>
      </c>
      <c r="T230" s="2">
        <v>0</v>
      </c>
      <c r="U230" s="12">
        <v>0</v>
      </c>
      <c r="V230" s="5">
        <v>283.92</v>
      </c>
      <c r="W230" s="6">
        <f t="shared" si="21"/>
        <v>102.62415961830405</v>
      </c>
      <c r="X230" s="5">
        <v>213294</v>
      </c>
      <c r="Y230" s="5">
        <v>128582</v>
      </c>
      <c r="Z230" s="5">
        <v>322</v>
      </c>
      <c r="AA230" s="5">
        <v>29</v>
      </c>
      <c r="AB230" s="5">
        <v>14576165</v>
      </c>
      <c r="AC230" s="5">
        <v>19007</v>
      </c>
      <c r="AD230" s="5">
        <v>1</v>
      </c>
      <c r="AE230" s="5">
        <v>1</v>
      </c>
      <c r="AF230" s="5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5">
        <v>1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</row>
    <row r="231" spans="1:50" ht="15.75" customHeight="1">
      <c r="A231" s="4">
        <v>44593</v>
      </c>
      <c r="B231" s="2" t="s">
        <v>6</v>
      </c>
      <c r="C231" s="19">
        <v>1</v>
      </c>
      <c r="D231" s="5" t="s">
        <v>10</v>
      </c>
      <c r="E231" s="5">
        <v>1036.9000000000001</v>
      </c>
      <c r="F231" s="6">
        <f t="shared" si="22"/>
        <v>6.9439907715642324</v>
      </c>
      <c r="G231" s="10">
        <v>518</v>
      </c>
      <c r="H231" s="5">
        <f t="shared" si="23"/>
        <v>6.2519038831658884</v>
      </c>
      <c r="I231" s="10">
        <v>521.51</v>
      </c>
      <c r="J231" s="6">
        <f t="shared" si="24"/>
        <v>6.2567284497123978</v>
      </c>
      <c r="K231" s="11"/>
      <c r="L231" s="11">
        <f t="shared" si="25"/>
        <v>0</v>
      </c>
      <c r="M231" s="5">
        <v>0</v>
      </c>
      <c r="N231" s="5">
        <v>1</v>
      </c>
      <c r="O231" s="5">
        <v>0</v>
      </c>
      <c r="P231" s="5">
        <v>0</v>
      </c>
      <c r="Q231" s="5">
        <f t="shared" si="26"/>
        <v>0</v>
      </c>
      <c r="R231" s="5">
        <v>4269.3788199999999</v>
      </c>
      <c r="S231" s="5">
        <f t="shared" si="27"/>
        <v>8.3592236202302601</v>
      </c>
      <c r="T231" s="2">
        <v>0</v>
      </c>
      <c r="U231" s="12">
        <v>0</v>
      </c>
      <c r="V231" s="5">
        <v>283.64</v>
      </c>
      <c r="W231" s="6">
        <f t="shared" si="21"/>
        <v>102.52295236029784</v>
      </c>
      <c r="X231" s="5">
        <v>144744</v>
      </c>
      <c r="Y231" s="5">
        <v>74177</v>
      </c>
      <c r="Z231" s="5">
        <v>643</v>
      </c>
      <c r="AA231" s="5">
        <v>41</v>
      </c>
      <c r="AB231" s="5">
        <v>3913910</v>
      </c>
      <c r="AC231" s="5">
        <v>0</v>
      </c>
      <c r="AD231" s="5">
        <v>1</v>
      </c>
      <c r="AE231" s="5">
        <v>0</v>
      </c>
      <c r="AF231" s="5">
        <v>1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5">
        <v>1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</row>
    <row r="232" spans="1:50" ht="15.75" customHeight="1">
      <c r="A232" s="4">
        <v>44621</v>
      </c>
      <c r="B232" s="2" t="s">
        <v>6</v>
      </c>
      <c r="C232" s="19">
        <v>1</v>
      </c>
      <c r="D232" s="5" t="s">
        <v>10</v>
      </c>
      <c r="E232" s="5">
        <v>1243.3800000000001</v>
      </c>
      <c r="F232" s="6">
        <f t="shared" si="22"/>
        <v>7.125588756777451</v>
      </c>
      <c r="G232" s="10">
        <v>727</v>
      </c>
      <c r="H232" s="5">
        <f t="shared" si="23"/>
        <v>6.5903010481966859</v>
      </c>
      <c r="I232" s="10">
        <v>520.9</v>
      </c>
      <c r="J232" s="6">
        <f t="shared" si="24"/>
        <v>6.2555580847511454</v>
      </c>
      <c r="K232" s="11"/>
      <c r="L232" s="11">
        <f t="shared" si="25"/>
        <v>0</v>
      </c>
      <c r="M232" s="5">
        <v>0</v>
      </c>
      <c r="N232" s="5">
        <v>1</v>
      </c>
      <c r="O232" s="5">
        <v>0</v>
      </c>
      <c r="P232" s="5">
        <v>0</v>
      </c>
      <c r="Q232" s="5">
        <f t="shared" si="26"/>
        <v>0</v>
      </c>
      <c r="R232" s="5">
        <v>4269.3788199999999</v>
      </c>
      <c r="S232" s="5">
        <f t="shared" si="27"/>
        <v>8.3592236202302601</v>
      </c>
      <c r="T232" s="2">
        <v>0</v>
      </c>
      <c r="U232" s="12">
        <v>0</v>
      </c>
      <c r="V232" s="5">
        <v>283.60000000000002</v>
      </c>
      <c r="W232" s="6">
        <f t="shared" si="21"/>
        <v>102.50849418058267</v>
      </c>
      <c r="X232" s="5">
        <v>8000</v>
      </c>
      <c r="Y232" s="5">
        <v>9084</v>
      </c>
      <c r="Z232" s="5">
        <v>85</v>
      </c>
      <c r="AA232" s="5">
        <v>16</v>
      </c>
      <c r="AB232" s="5">
        <v>30821308</v>
      </c>
      <c r="AC232" s="5">
        <v>0</v>
      </c>
      <c r="AD232" s="5">
        <v>1</v>
      </c>
      <c r="AE232" s="5">
        <v>0</v>
      </c>
      <c r="AF232" s="5">
        <v>0</v>
      </c>
      <c r="AG232" s="6">
        <v>1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5">
        <v>1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</row>
    <row r="233" spans="1:50" ht="15.75" customHeight="1">
      <c r="A233" s="4">
        <v>44652</v>
      </c>
      <c r="B233" s="2" t="s">
        <v>6</v>
      </c>
      <c r="C233" s="19">
        <v>1</v>
      </c>
      <c r="D233" s="5" t="s">
        <v>10</v>
      </c>
      <c r="E233" s="5">
        <v>1278.8699999999999</v>
      </c>
      <c r="F233" s="6">
        <f t="shared" si="22"/>
        <v>7.1537321545052137</v>
      </c>
      <c r="G233" s="10">
        <v>1201</v>
      </c>
      <c r="H233" s="5">
        <f t="shared" si="23"/>
        <v>7.091742115095153</v>
      </c>
      <c r="I233" s="10">
        <v>489.73</v>
      </c>
      <c r="J233" s="6">
        <f t="shared" si="24"/>
        <v>6.1938542188289736</v>
      </c>
      <c r="K233" s="11"/>
      <c r="L233" s="11">
        <f t="shared" si="25"/>
        <v>0</v>
      </c>
      <c r="M233" s="5">
        <v>0</v>
      </c>
      <c r="N233" s="5">
        <v>1</v>
      </c>
      <c r="O233" s="5">
        <v>0</v>
      </c>
      <c r="P233" s="5">
        <v>0</v>
      </c>
      <c r="Q233" s="5">
        <f t="shared" si="26"/>
        <v>0</v>
      </c>
      <c r="R233" s="5">
        <v>4269.3788199999999</v>
      </c>
      <c r="S233" s="5">
        <f t="shared" si="27"/>
        <v>8.3592236202302601</v>
      </c>
      <c r="T233" s="2">
        <v>0</v>
      </c>
      <c r="U233" s="12">
        <v>0</v>
      </c>
      <c r="V233" s="5">
        <v>282.24</v>
      </c>
      <c r="W233" s="6">
        <f t="shared" si="21"/>
        <v>102.01691607026675</v>
      </c>
      <c r="X233" s="5">
        <v>1114</v>
      </c>
      <c r="Y233" s="5">
        <v>2431</v>
      </c>
      <c r="Z233" s="5">
        <v>5</v>
      </c>
      <c r="AA233" s="5">
        <v>1</v>
      </c>
      <c r="AB233" s="5">
        <v>1534602</v>
      </c>
      <c r="AC233" s="5">
        <v>4709</v>
      </c>
      <c r="AD233" s="5">
        <v>1</v>
      </c>
      <c r="AE233" s="5">
        <v>0</v>
      </c>
      <c r="AF233" s="5">
        <v>0</v>
      </c>
      <c r="AG233" s="6">
        <v>0</v>
      </c>
      <c r="AH233" s="6">
        <v>1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5">
        <v>1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</row>
    <row r="234" spans="1:50" ht="15.75" customHeight="1">
      <c r="A234" s="9">
        <v>44682</v>
      </c>
      <c r="B234" s="2" t="s">
        <v>6</v>
      </c>
      <c r="C234" s="19">
        <v>1</v>
      </c>
      <c r="D234" s="5" t="s">
        <v>10</v>
      </c>
      <c r="E234" s="5">
        <v>1281.76</v>
      </c>
      <c r="F234" s="6">
        <f t="shared" si="22"/>
        <v>7.1559894124668064</v>
      </c>
      <c r="G234" s="10">
        <v>945</v>
      </c>
      <c r="H234" s="5">
        <f t="shared" si="23"/>
        <v>6.852242569051878</v>
      </c>
      <c r="I234" s="10">
        <v>459.57</v>
      </c>
      <c r="J234" s="6">
        <f t="shared" si="24"/>
        <v>6.1302912696927141</v>
      </c>
      <c r="K234" s="11"/>
      <c r="L234" s="11">
        <f t="shared" si="25"/>
        <v>0</v>
      </c>
      <c r="M234" s="5">
        <v>0</v>
      </c>
      <c r="N234" s="5">
        <v>1</v>
      </c>
      <c r="O234" s="5">
        <v>0</v>
      </c>
      <c r="P234" s="5">
        <v>0</v>
      </c>
      <c r="Q234" s="5">
        <f t="shared" si="26"/>
        <v>0</v>
      </c>
      <c r="R234" s="5">
        <v>4269.3788199999999</v>
      </c>
      <c r="S234" s="5">
        <f t="shared" si="27"/>
        <v>8.3592236202302601</v>
      </c>
      <c r="T234" s="2">
        <v>0</v>
      </c>
      <c r="U234" s="12">
        <v>0</v>
      </c>
      <c r="V234" s="5">
        <v>290.8</v>
      </c>
      <c r="W234" s="6">
        <f t="shared" si="21"/>
        <v>105.11096652931396</v>
      </c>
      <c r="X234" s="5">
        <v>816</v>
      </c>
      <c r="Y234" s="5">
        <v>1816</v>
      </c>
      <c r="Z234" s="5">
        <v>4</v>
      </c>
      <c r="AA234" s="5">
        <v>0</v>
      </c>
      <c r="AB234" s="5">
        <v>540962</v>
      </c>
      <c r="AC234" s="5">
        <v>0</v>
      </c>
      <c r="AD234" s="5">
        <v>1</v>
      </c>
      <c r="AE234" s="5">
        <v>0</v>
      </c>
      <c r="AF234" s="5">
        <v>0</v>
      </c>
      <c r="AG234" s="6">
        <v>0</v>
      </c>
      <c r="AH234" s="6">
        <v>0</v>
      </c>
      <c r="AI234" s="6">
        <v>1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5">
        <v>1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</row>
    <row r="235" spans="1:50" ht="15.75" customHeight="1">
      <c r="A235" s="4">
        <v>44713</v>
      </c>
      <c r="B235" s="2" t="s">
        <v>6</v>
      </c>
      <c r="C235" s="19">
        <v>1</v>
      </c>
      <c r="D235" s="5" t="s">
        <v>10</v>
      </c>
      <c r="E235" s="5">
        <v>1452.03</v>
      </c>
      <c r="F235" s="6">
        <f t="shared" si="22"/>
        <v>7.2807178563283275</v>
      </c>
      <c r="G235" s="10">
        <v>2198</v>
      </c>
      <c r="H235" s="5">
        <f t="shared" si="23"/>
        <v>7.6957579905547613</v>
      </c>
      <c r="I235" s="10">
        <v>551.27</v>
      </c>
      <c r="J235" s="6">
        <f t="shared" si="24"/>
        <v>6.3122247072820477</v>
      </c>
      <c r="K235" s="11"/>
      <c r="L235" s="11">
        <f t="shared" si="25"/>
        <v>0</v>
      </c>
      <c r="M235" s="5">
        <v>0</v>
      </c>
      <c r="N235" s="5">
        <v>1</v>
      </c>
      <c r="O235" s="5">
        <v>0</v>
      </c>
      <c r="P235" s="5">
        <v>0</v>
      </c>
      <c r="Q235" s="5">
        <f t="shared" si="26"/>
        <v>0</v>
      </c>
      <c r="R235" s="5">
        <v>4269.3788199999999</v>
      </c>
      <c r="S235" s="5">
        <f t="shared" si="27"/>
        <v>8.3592236202302601</v>
      </c>
      <c r="T235" s="2">
        <v>0</v>
      </c>
      <c r="U235" s="12">
        <v>0</v>
      </c>
      <c r="V235" s="5">
        <v>304.60000000000002</v>
      </c>
      <c r="W235" s="6">
        <f t="shared" si="21"/>
        <v>110.09903853104895</v>
      </c>
      <c r="X235" s="5">
        <v>20282</v>
      </c>
      <c r="Y235" s="5">
        <v>9779</v>
      </c>
      <c r="Z235" s="5">
        <v>18</v>
      </c>
      <c r="AA235" s="5">
        <v>0</v>
      </c>
      <c r="AB235" s="5">
        <v>1159562</v>
      </c>
      <c r="AC235" s="5">
        <v>0</v>
      </c>
      <c r="AD235" s="5">
        <v>1</v>
      </c>
      <c r="AE235" s="5">
        <v>0</v>
      </c>
      <c r="AF235" s="5">
        <v>0</v>
      </c>
      <c r="AG235" s="6">
        <v>0</v>
      </c>
      <c r="AH235" s="6">
        <v>0</v>
      </c>
      <c r="AI235" s="6">
        <v>0</v>
      </c>
      <c r="AJ235" s="6">
        <v>1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5">
        <v>1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</row>
    <row r="236" spans="1:50" ht="15.75" customHeight="1">
      <c r="A236" s="4">
        <v>44743</v>
      </c>
      <c r="B236" s="2" t="s">
        <v>6</v>
      </c>
      <c r="C236" s="19">
        <v>1</v>
      </c>
      <c r="D236" s="5" t="s">
        <v>10</v>
      </c>
      <c r="E236" s="5">
        <v>1331.98</v>
      </c>
      <c r="F236" s="6">
        <f t="shared" si="22"/>
        <v>7.1944218359725927</v>
      </c>
      <c r="G236" s="10">
        <v>2297</v>
      </c>
      <c r="H236" s="5">
        <f t="shared" si="23"/>
        <v>7.7397944584087011</v>
      </c>
      <c r="I236" s="10">
        <v>487.4</v>
      </c>
      <c r="J236" s="6">
        <f t="shared" si="24"/>
        <v>6.1890851411911054</v>
      </c>
      <c r="K236" s="11"/>
      <c r="L236" s="11">
        <f t="shared" si="25"/>
        <v>0</v>
      </c>
      <c r="M236" s="5">
        <v>0</v>
      </c>
      <c r="N236" s="5">
        <v>1</v>
      </c>
      <c r="O236" s="5">
        <v>0</v>
      </c>
      <c r="P236" s="5">
        <v>0</v>
      </c>
      <c r="Q236" s="5">
        <f t="shared" si="26"/>
        <v>0</v>
      </c>
      <c r="R236" s="5">
        <v>4269.3788199999999</v>
      </c>
      <c r="S236" s="5">
        <f t="shared" si="27"/>
        <v>8.3592236202302601</v>
      </c>
      <c r="T236" s="2">
        <v>0</v>
      </c>
      <c r="U236" s="12">
        <v>0</v>
      </c>
      <c r="V236" s="5">
        <v>308.47000000000003</v>
      </c>
      <c r="W236" s="6">
        <f t="shared" si="21"/>
        <v>111.49786741849202</v>
      </c>
      <c r="X236" s="5">
        <v>31468</v>
      </c>
      <c r="Y236" s="5">
        <v>10726</v>
      </c>
      <c r="Z236" s="5">
        <v>142</v>
      </c>
      <c r="AA236" s="5">
        <v>4</v>
      </c>
      <c r="AB236" s="5">
        <v>1012701</v>
      </c>
      <c r="AC236" s="5">
        <v>0</v>
      </c>
      <c r="AD236" s="5">
        <v>1</v>
      </c>
      <c r="AE236" s="5">
        <v>0</v>
      </c>
      <c r="AF236" s="5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5">
        <v>1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</row>
    <row r="237" spans="1:50" ht="15.75" customHeight="1">
      <c r="A237" s="4">
        <v>44774</v>
      </c>
      <c r="B237" s="2" t="s">
        <v>6</v>
      </c>
      <c r="C237" s="19">
        <v>1</v>
      </c>
      <c r="D237" s="5" t="s">
        <v>10</v>
      </c>
      <c r="E237" s="5">
        <v>1361.8</v>
      </c>
      <c r="F237" s="6">
        <f t="shared" si="22"/>
        <v>7.2165626330488664</v>
      </c>
      <c r="G237" s="10">
        <v>2730</v>
      </c>
      <c r="H237" s="5">
        <f t="shared" si="23"/>
        <v>7.9124231214737053</v>
      </c>
      <c r="I237" s="10">
        <v>517.33000000000004</v>
      </c>
      <c r="J237" s="6">
        <f t="shared" si="24"/>
        <v>6.2486809687553269</v>
      </c>
      <c r="K237" s="11"/>
      <c r="L237" s="11">
        <f t="shared" si="25"/>
        <v>0</v>
      </c>
      <c r="M237" s="5">
        <v>0</v>
      </c>
      <c r="N237" s="5">
        <v>1</v>
      </c>
      <c r="O237" s="5">
        <v>0</v>
      </c>
      <c r="P237" s="5">
        <v>0</v>
      </c>
      <c r="Q237" s="5">
        <f t="shared" si="26"/>
        <v>0</v>
      </c>
      <c r="R237" s="5">
        <v>4269.3788199999999</v>
      </c>
      <c r="S237" s="5">
        <f t="shared" si="27"/>
        <v>8.3592236202302601</v>
      </c>
      <c r="T237" s="2">
        <v>0</v>
      </c>
      <c r="U237" s="12">
        <v>0</v>
      </c>
      <c r="V237" s="5">
        <v>308.39</v>
      </c>
      <c r="W237" s="6">
        <f t="shared" si="21"/>
        <v>111.46895105906165</v>
      </c>
      <c r="X237" s="5">
        <v>6689</v>
      </c>
      <c r="Y237" s="5">
        <v>3665</v>
      </c>
      <c r="Z237" s="5">
        <v>32</v>
      </c>
      <c r="AA237" s="5">
        <v>4</v>
      </c>
      <c r="AB237" s="5">
        <v>0</v>
      </c>
      <c r="AC237" s="5">
        <v>0</v>
      </c>
      <c r="AD237" s="5">
        <v>1</v>
      </c>
      <c r="AE237" s="5">
        <v>0</v>
      </c>
      <c r="AF237" s="5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1</v>
      </c>
      <c r="AM237" s="6">
        <v>0</v>
      </c>
      <c r="AN237" s="6">
        <v>0</v>
      </c>
      <c r="AO237" s="6">
        <v>0</v>
      </c>
      <c r="AP237" s="6">
        <v>0</v>
      </c>
      <c r="AQ237" s="5">
        <v>1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</row>
    <row r="238" spans="1:50" ht="15.75" customHeight="1">
      <c r="A238" s="4">
        <v>44805</v>
      </c>
      <c r="B238" s="2" t="s">
        <v>6</v>
      </c>
      <c r="C238" s="19">
        <v>1</v>
      </c>
      <c r="D238" s="5" t="s">
        <v>10</v>
      </c>
      <c r="E238" s="5">
        <v>1127.31</v>
      </c>
      <c r="F238" s="6">
        <f t="shared" si="22"/>
        <v>7.0275895427642672</v>
      </c>
      <c r="G238" s="10">
        <v>2262</v>
      </c>
      <c r="H238" s="5">
        <f t="shared" si="23"/>
        <v>7.7244466456335372</v>
      </c>
      <c r="I238" s="10">
        <v>496.1</v>
      </c>
      <c r="J238" s="6">
        <f t="shared" si="24"/>
        <v>6.2067775193070034</v>
      </c>
      <c r="K238" s="11"/>
      <c r="L238" s="11">
        <f t="shared" si="25"/>
        <v>0</v>
      </c>
      <c r="M238" s="5">
        <v>0</v>
      </c>
      <c r="N238" s="5">
        <v>1</v>
      </c>
      <c r="O238" s="5">
        <v>0</v>
      </c>
      <c r="P238" s="5">
        <v>0</v>
      </c>
      <c r="Q238" s="5">
        <f t="shared" si="26"/>
        <v>0</v>
      </c>
      <c r="R238" s="5">
        <v>4269.3788199999999</v>
      </c>
      <c r="S238" s="5">
        <f t="shared" si="27"/>
        <v>8.3592236202302601</v>
      </c>
      <c r="T238" s="2">
        <v>0</v>
      </c>
      <c r="U238" s="12">
        <v>0</v>
      </c>
      <c r="V238" s="5">
        <v>309.23</v>
      </c>
      <c r="W238" s="6">
        <f t="shared" si="21"/>
        <v>111.7725728330803</v>
      </c>
      <c r="X238" s="5">
        <v>12543</v>
      </c>
      <c r="Y238" s="5">
        <v>1125</v>
      </c>
      <c r="Z238" s="5">
        <v>39</v>
      </c>
      <c r="AA238" s="5">
        <v>0</v>
      </c>
      <c r="AB238" s="5">
        <v>240397</v>
      </c>
      <c r="AC238" s="5">
        <v>0</v>
      </c>
      <c r="AD238" s="5">
        <v>1</v>
      </c>
      <c r="AE238" s="5">
        <v>0</v>
      </c>
      <c r="AF238" s="5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1</v>
      </c>
      <c r="AN238" s="6">
        <v>0</v>
      </c>
      <c r="AO238" s="6">
        <v>0</v>
      </c>
      <c r="AP238" s="6">
        <v>0</v>
      </c>
      <c r="AQ238" s="5">
        <v>1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</row>
    <row r="239" spans="1:50" ht="15.75" customHeight="1">
      <c r="A239" s="4">
        <v>44835</v>
      </c>
      <c r="B239" s="2" t="s">
        <v>6</v>
      </c>
      <c r="C239" s="19">
        <v>1</v>
      </c>
      <c r="D239" s="5" t="s">
        <v>10</v>
      </c>
      <c r="E239" s="5">
        <v>1279.57</v>
      </c>
      <c r="F239" s="6">
        <f t="shared" si="22"/>
        <v>7.1542793629740205</v>
      </c>
      <c r="G239" s="10">
        <v>2203</v>
      </c>
      <c r="H239" s="5">
        <f t="shared" si="23"/>
        <v>7.6980291702728048</v>
      </c>
      <c r="I239" s="10">
        <v>1</v>
      </c>
      <c r="J239" s="6">
        <f t="shared" si="24"/>
        <v>0</v>
      </c>
      <c r="K239" s="11"/>
      <c r="L239" s="11">
        <f t="shared" si="25"/>
        <v>0</v>
      </c>
      <c r="M239" s="5">
        <v>0</v>
      </c>
      <c r="N239" s="5">
        <v>1</v>
      </c>
      <c r="O239" s="5">
        <v>0</v>
      </c>
      <c r="P239" s="5">
        <v>0</v>
      </c>
      <c r="Q239" s="5">
        <f t="shared" si="26"/>
        <v>0</v>
      </c>
      <c r="R239" s="5">
        <v>4269.3788199999999</v>
      </c>
      <c r="S239" s="5">
        <f t="shared" si="27"/>
        <v>8.3592236202302601</v>
      </c>
      <c r="T239" s="2">
        <v>0</v>
      </c>
      <c r="U239" s="12">
        <v>0</v>
      </c>
      <c r="V239" s="5">
        <v>313.31</v>
      </c>
      <c r="W239" s="6">
        <f t="shared" si="21"/>
        <v>113.24730716402804</v>
      </c>
      <c r="X239" s="14"/>
      <c r="Y239" s="14"/>
      <c r="Z239" s="14"/>
      <c r="AA239" s="14"/>
      <c r="AB239" s="5">
        <v>0</v>
      </c>
      <c r="AC239" s="5">
        <v>0</v>
      </c>
      <c r="AD239" s="5">
        <v>1</v>
      </c>
      <c r="AE239" s="5">
        <v>0</v>
      </c>
      <c r="AF239" s="5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1</v>
      </c>
      <c r="AO239" s="6">
        <v>0</v>
      </c>
      <c r="AP239" s="6">
        <v>0</v>
      </c>
      <c r="AQ239" s="5">
        <v>1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</row>
    <row r="240" spans="1:50" ht="15.75" customHeight="1">
      <c r="A240" s="4">
        <v>44866</v>
      </c>
      <c r="B240" s="2" t="s">
        <v>6</v>
      </c>
      <c r="C240" s="19">
        <v>1</v>
      </c>
      <c r="D240" s="5" t="s">
        <v>10</v>
      </c>
      <c r="E240" s="5">
        <v>1232.78</v>
      </c>
      <c r="F240" s="6">
        <f t="shared" si="22"/>
        <v>7.1170270606426405</v>
      </c>
      <c r="G240" s="10">
        <v>2210</v>
      </c>
      <c r="H240" s="5">
        <f t="shared" si="23"/>
        <v>7.7012001808574464</v>
      </c>
      <c r="I240" s="10">
        <v>1</v>
      </c>
      <c r="J240" s="6">
        <f t="shared" si="24"/>
        <v>0</v>
      </c>
      <c r="K240" s="11"/>
      <c r="L240" s="11">
        <f t="shared" si="25"/>
        <v>0</v>
      </c>
      <c r="M240" s="5">
        <v>0</v>
      </c>
      <c r="N240" s="5">
        <v>1</v>
      </c>
      <c r="O240" s="5">
        <v>0</v>
      </c>
      <c r="P240" s="5">
        <v>0</v>
      </c>
      <c r="Q240" s="5">
        <f t="shared" si="26"/>
        <v>0</v>
      </c>
      <c r="R240" s="5">
        <v>4269.3788199999999</v>
      </c>
      <c r="S240" s="5">
        <f t="shared" si="27"/>
        <v>8.3592236202302601</v>
      </c>
      <c r="T240" s="2">
        <v>0</v>
      </c>
      <c r="U240" s="12">
        <v>0</v>
      </c>
      <c r="V240" s="5">
        <v>318.49</v>
      </c>
      <c r="W240" s="6">
        <f t="shared" si="21"/>
        <v>115.11964143714306</v>
      </c>
      <c r="X240" s="14"/>
      <c r="Y240" s="14"/>
      <c r="Z240" s="14"/>
      <c r="AA240" s="14"/>
      <c r="AB240" s="5">
        <v>0</v>
      </c>
      <c r="AC240" s="5">
        <v>0</v>
      </c>
      <c r="AD240" s="5">
        <v>1</v>
      </c>
      <c r="AE240" s="5">
        <v>0</v>
      </c>
      <c r="AF240" s="5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5">
        <v>1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</row>
    <row r="241" spans="1:50" ht="15.75" customHeight="1">
      <c r="A241" s="4">
        <v>44896</v>
      </c>
      <c r="B241" s="2" t="s">
        <v>6</v>
      </c>
      <c r="C241" s="19">
        <v>1</v>
      </c>
      <c r="D241" s="5" t="s">
        <v>10</v>
      </c>
      <c r="E241" s="5">
        <v>996.37</v>
      </c>
      <c r="F241" s="6">
        <f t="shared" si="22"/>
        <v>6.904118674544554</v>
      </c>
      <c r="G241" s="10">
        <v>2410</v>
      </c>
      <c r="H241" s="5">
        <f t="shared" si="23"/>
        <v>7.7877968781811706</v>
      </c>
      <c r="I241" s="10">
        <v>1</v>
      </c>
      <c r="J241" s="6">
        <f t="shared" si="24"/>
        <v>0</v>
      </c>
      <c r="K241" s="11"/>
      <c r="L241" s="11">
        <f t="shared" si="25"/>
        <v>0</v>
      </c>
      <c r="M241" s="5">
        <v>0</v>
      </c>
      <c r="N241" s="5">
        <v>1</v>
      </c>
      <c r="O241" s="5">
        <v>0</v>
      </c>
      <c r="P241" s="5">
        <v>0</v>
      </c>
      <c r="Q241" s="5">
        <f t="shared" si="26"/>
        <v>0</v>
      </c>
      <c r="R241" s="5">
        <v>4269.3788199999999</v>
      </c>
      <c r="S241" s="5">
        <f t="shared" si="27"/>
        <v>8.3592236202302601</v>
      </c>
      <c r="T241" s="2">
        <v>0</v>
      </c>
      <c r="U241" s="12">
        <v>0</v>
      </c>
      <c r="V241" s="5">
        <v>323.16000000000003</v>
      </c>
      <c r="W241" s="6">
        <f t="shared" si="21"/>
        <v>116.80763391888962</v>
      </c>
      <c r="X241" s="14"/>
      <c r="Y241" s="14"/>
      <c r="Z241" s="14"/>
      <c r="AA241" s="14"/>
      <c r="AB241" s="5">
        <v>0</v>
      </c>
      <c r="AC241" s="5">
        <v>0</v>
      </c>
      <c r="AD241" s="5">
        <v>1</v>
      </c>
      <c r="AE241" s="5">
        <v>0</v>
      </c>
      <c r="AF241" s="5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1</v>
      </c>
      <c r="AQ241" s="5">
        <v>1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</row>
    <row r="242" spans="1:50" ht="15.75" customHeight="1">
      <c r="A242" s="4">
        <v>43101</v>
      </c>
      <c r="B242" s="2" t="s">
        <v>6</v>
      </c>
      <c r="C242" s="19">
        <v>1</v>
      </c>
      <c r="D242" s="5" t="s">
        <v>11</v>
      </c>
      <c r="E242" s="5">
        <v>1.08</v>
      </c>
      <c r="F242" s="6">
        <f t="shared" si="22"/>
        <v>7.6961041136128394E-2</v>
      </c>
      <c r="G242" s="10">
        <v>0</v>
      </c>
      <c r="H242" s="5">
        <f t="shared" si="23"/>
        <v>0</v>
      </c>
      <c r="I242" s="10">
        <v>362.83</v>
      </c>
      <c r="J242" s="6">
        <f t="shared" si="24"/>
        <v>5.8939344050097677</v>
      </c>
      <c r="K242" s="11">
        <v>98.47</v>
      </c>
      <c r="L242" s="11">
        <f t="shared" si="25"/>
        <v>4.5998560911643223</v>
      </c>
      <c r="M242" s="5">
        <v>0</v>
      </c>
      <c r="N242" s="5">
        <v>1</v>
      </c>
      <c r="O242" s="5">
        <v>0</v>
      </c>
      <c r="P242" s="5">
        <v>0</v>
      </c>
      <c r="Q242" s="5">
        <f t="shared" si="26"/>
        <v>0</v>
      </c>
      <c r="R242" s="5">
        <v>7231.3126659999998</v>
      </c>
      <c r="S242" s="5">
        <f t="shared" si="27"/>
        <v>8.8861758569027085</v>
      </c>
      <c r="T242" s="2">
        <v>0</v>
      </c>
      <c r="U242" s="12">
        <v>0</v>
      </c>
      <c r="V242" s="5">
        <v>62.6</v>
      </c>
      <c r="W242" s="6">
        <f>V242*100/62.6</f>
        <v>100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1</v>
      </c>
      <c r="AF242" s="5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5">
        <v>1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</row>
    <row r="243" spans="1:50" ht="15.75" customHeight="1">
      <c r="A243" s="4">
        <v>43132</v>
      </c>
      <c r="B243" s="2" t="s">
        <v>6</v>
      </c>
      <c r="C243" s="19">
        <v>1</v>
      </c>
      <c r="D243" s="5" t="s">
        <v>11</v>
      </c>
      <c r="E243" s="5">
        <v>4.8099999999999996</v>
      </c>
      <c r="F243" s="6">
        <f t="shared" si="22"/>
        <v>1.5706970841176697</v>
      </c>
      <c r="G243" s="10">
        <v>0</v>
      </c>
      <c r="H243" s="5">
        <f t="shared" si="23"/>
        <v>0</v>
      </c>
      <c r="I243" s="10">
        <v>344.64</v>
      </c>
      <c r="J243" s="6">
        <f t="shared" si="24"/>
        <v>5.8425003939680238</v>
      </c>
      <c r="K243" s="11">
        <v>98.47</v>
      </c>
      <c r="L243" s="11">
        <f t="shared" si="25"/>
        <v>4.5998560911643223</v>
      </c>
      <c r="M243" s="5">
        <v>0</v>
      </c>
      <c r="N243" s="5">
        <v>1</v>
      </c>
      <c r="O243" s="5">
        <v>0</v>
      </c>
      <c r="P243" s="5">
        <v>0</v>
      </c>
      <c r="Q243" s="5">
        <f t="shared" si="26"/>
        <v>0</v>
      </c>
      <c r="R243" s="5">
        <v>7231.3126659999998</v>
      </c>
      <c r="S243" s="5">
        <f t="shared" si="27"/>
        <v>8.8861758569027085</v>
      </c>
      <c r="T243" s="2">
        <v>0</v>
      </c>
      <c r="U243" s="12">
        <v>0</v>
      </c>
      <c r="V243" s="5">
        <v>62.38</v>
      </c>
      <c r="W243" s="6">
        <f>V243*100/62.6</f>
        <v>99.648562300319483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1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5">
        <v>1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</row>
    <row r="244" spans="1:50" ht="15.75" customHeight="1">
      <c r="A244" s="4">
        <v>43160</v>
      </c>
      <c r="B244" s="2" t="s">
        <v>6</v>
      </c>
      <c r="C244" s="19">
        <v>1</v>
      </c>
      <c r="D244" s="5" t="s">
        <v>11</v>
      </c>
      <c r="E244" s="5">
        <v>1.24</v>
      </c>
      <c r="F244" s="6">
        <f t="shared" si="22"/>
        <v>0.21511137961694549</v>
      </c>
      <c r="G244" s="10">
        <v>0</v>
      </c>
      <c r="H244" s="5">
        <f t="shared" si="23"/>
        <v>0</v>
      </c>
      <c r="I244" s="10">
        <v>350.62</v>
      </c>
      <c r="J244" s="6">
        <f t="shared" si="24"/>
        <v>5.859703015925728</v>
      </c>
      <c r="K244" s="11">
        <v>98.47</v>
      </c>
      <c r="L244" s="11">
        <f t="shared" si="25"/>
        <v>4.5998560911643223</v>
      </c>
      <c r="M244" s="5">
        <v>0</v>
      </c>
      <c r="N244" s="5">
        <v>1</v>
      </c>
      <c r="O244" s="5">
        <v>0</v>
      </c>
      <c r="P244" s="5">
        <v>0</v>
      </c>
      <c r="Q244" s="5">
        <f t="shared" si="26"/>
        <v>0</v>
      </c>
      <c r="R244" s="5">
        <v>7231.3126659999998</v>
      </c>
      <c r="S244" s="5">
        <f t="shared" si="27"/>
        <v>8.8861758569027085</v>
      </c>
      <c r="T244" s="2">
        <v>0</v>
      </c>
      <c r="U244" s="12">
        <v>0</v>
      </c>
      <c r="V244" s="14"/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6">
        <v>1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5">
        <v>1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</row>
    <row r="245" spans="1:50" ht="15.75" customHeight="1">
      <c r="A245" s="4">
        <v>43191</v>
      </c>
      <c r="B245" s="2" t="s">
        <v>6</v>
      </c>
      <c r="C245" s="19">
        <v>1</v>
      </c>
      <c r="D245" s="5" t="s">
        <v>11</v>
      </c>
      <c r="E245" s="5">
        <v>2.4900000000000002</v>
      </c>
      <c r="F245" s="6">
        <f t="shared" si="22"/>
        <v>0.91228271047661635</v>
      </c>
      <c r="G245" s="10">
        <v>0</v>
      </c>
      <c r="H245" s="5">
        <f t="shared" si="23"/>
        <v>0</v>
      </c>
      <c r="I245" s="10">
        <v>351.08</v>
      </c>
      <c r="J245" s="6">
        <f t="shared" si="24"/>
        <v>5.8610141177239168</v>
      </c>
      <c r="K245" s="11">
        <v>98.47</v>
      </c>
      <c r="L245" s="11">
        <f t="shared" si="25"/>
        <v>4.5998560911643223</v>
      </c>
      <c r="M245" s="5">
        <v>0</v>
      </c>
      <c r="N245" s="5">
        <v>1</v>
      </c>
      <c r="O245" s="5">
        <v>0</v>
      </c>
      <c r="P245" s="5">
        <v>0</v>
      </c>
      <c r="Q245" s="5">
        <f t="shared" si="26"/>
        <v>0</v>
      </c>
      <c r="R245" s="5">
        <v>7231.3126659999998</v>
      </c>
      <c r="S245" s="5">
        <f t="shared" si="27"/>
        <v>8.8861758569027085</v>
      </c>
      <c r="T245" s="2">
        <v>0</v>
      </c>
      <c r="U245" s="12">
        <v>0</v>
      </c>
      <c r="V245" s="14"/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6">
        <v>0</v>
      </c>
      <c r="AH245" s="6">
        <v>1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5">
        <v>1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</row>
    <row r="246" spans="1:50" ht="15.75" customHeight="1">
      <c r="A246" s="9">
        <v>43221</v>
      </c>
      <c r="B246" s="2" t="s">
        <v>6</v>
      </c>
      <c r="C246" s="19">
        <v>1</v>
      </c>
      <c r="D246" s="5" t="s">
        <v>11</v>
      </c>
      <c r="E246" s="5">
        <v>1.67</v>
      </c>
      <c r="F246" s="6">
        <f t="shared" si="22"/>
        <v>0.51282362642866375</v>
      </c>
      <c r="G246" s="10">
        <v>1</v>
      </c>
      <c r="H246" s="5">
        <f t="shared" si="23"/>
        <v>0.69314718055994529</v>
      </c>
      <c r="I246" s="10">
        <v>373.8</v>
      </c>
      <c r="J246" s="6">
        <f t="shared" si="24"/>
        <v>5.9237208950214626</v>
      </c>
      <c r="K246" s="11">
        <v>98.47</v>
      </c>
      <c r="L246" s="11">
        <f t="shared" si="25"/>
        <v>4.5998560911643223</v>
      </c>
      <c r="M246" s="5">
        <v>0</v>
      </c>
      <c r="N246" s="5">
        <v>1</v>
      </c>
      <c r="O246" s="5">
        <v>0</v>
      </c>
      <c r="P246" s="5">
        <v>0</v>
      </c>
      <c r="Q246" s="5">
        <f t="shared" si="26"/>
        <v>0</v>
      </c>
      <c r="R246" s="5">
        <v>7231.3126659999998</v>
      </c>
      <c r="S246" s="5">
        <f t="shared" si="27"/>
        <v>8.8861758569027085</v>
      </c>
      <c r="T246" s="2">
        <v>0</v>
      </c>
      <c r="U246" s="12">
        <v>0</v>
      </c>
      <c r="V246" s="14"/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6">
        <v>0</v>
      </c>
      <c r="AH246" s="6">
        <v>0</v>
      </c>
      <c r="AI246" s="6">
        <v>1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5">
        <v>1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</row>
    <row r="247" spans="1:50" ht="15.75" customHeight="1">
      <c r="A247" s="4">
        <v>43252</v>
      </c>
      <c r="B247" s="2" t="s">
        <v>6</v>
      </c>
      <c r="C247" s="19">
        <v>1</v>
      </c>
      <c r="D247" s="5" t="s">
        <v>11</v>
      </c>
      <c r="E247" s="5">
        <v>1.0900000000000001</v>
      </c>
      <c r="F247" s="6">
        <f t="shared" si="22"/>
        <v>8.6177696241052412E-2</v>
      </c>
      <c r="G247" s="10">
        <v>1</v>
      </c>
      <c r="H247" s="5">
        <f t="shared" si="23"/>
        <v>0.69314718055994529</v>
      </c>
      <c r="I247" s="10">
        <v>340.32</v>
      </c>
      <c r="J247" s="6">
        <f t="shared" si="24"/>
        <v>5.8298863514519272</v>
      </c>
      <c r="K247" s="11">
        <v>98.47</v>
      </c>
      <c r="L247" s="11">
        <f t="shared" si="25"/>
        <v>4.5998560911643223</v>
      </c>
      <c r="M247" s="5">
        <v>0</v>
      </c>
      <c r="N247" s="5">
        <v>1</v>
      </c>
      <c r="O247" s="5">
        <v>0</v>
      </c>
      <c r="P247" s="5">
        <v>0</v>
      </c>
      <c r="Q247" s="5">
        <f t="shared" si="26"/>
        <v>0</v>
      </c>
      <c r="R247" s="5">
        <v>7231.3126659999998</v>
      </c>
      <c r="S247" s="5">
        <f t="shared" si="27"/>
        <v>8.8861758569027085</v>
      </c>
      <c r="T247" s="2">
        <v>0</v>
      </c>
      <c r="U247" s="12">
        <v>0</v>
      </c>
      <c r="V247" s="14"/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6">
        <v>0</v>
      </c>
      <c r="AH247" s="6">
        <v>0</v>
      </c>
      <c r="AI247" s="6">
        <v>0</v>
      </c>
      <c r="AJ247" s="6">
        <v>1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5">
        <v>1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</row>
    <row r="248" spans="1:50" ht="15.75" customHeight="1">
      <c r="A248" s="4">
        <v>43282</v>
      </c>
      <c r="B248" s="2" t="s">
        <v>6</v>
      </c>
      <c r="C248" s="19">
        <v>1</v>
      </c>
      <c r="D248" s="5" t="s">
        <v>11</v>
      </c>
      <c r="E248" s="5">
        <v>37.1</v>
      </c>
      <c r="F248" s="6">
        <f t="shared" si="22"/>
        <v>3.6136169696133895</v>
      </c>
      <c r="G248" s="10">
        <v>5</v>
      </c>
      <c r="H248" s="5">
        <f t="shared" si="23"/>
        <v>1.791759469228055</v>
      </c>
      <c r="I248" s="10">
        <v>401.95</v>
      </c>
      <c r="J248" s="6">
        <f t="shared" si="24"/>
        <v>5.9963277027739696</v>
      </c>
      <c r="K248" s="11">
        <v>98.47</v>
      </c>
      <c r="L248" s="11">
        <f t="shared" si="25"/>
        <v>4.5998560911643223</v>
      </c>
      <c r="M248" s="5">
        <v>0</v>
      </c>
      <c r="N248" s="5">
        <v>1</v>
      </c>
      <c r="O248" s="5">
        <v>0</v>
      </c>
      <c r="P248" s="5">
        <v>0</v>
      </c>
      <c r="Q248" s="5">
        <f t="shared" si="26"/>
        <v>0</v>
      </c>
      <c r="R248" s="5">
        <v>7231.3126659999998</v>
      </c>
      <c r="S248" s="5">
        <f t="shared" si="27"/>
        <v>8.8861758569027085</v>
      </c>
      <c r="T248" s="2">
        <v>0</v>
      </c>
      <c r="U248" s="12">
        <v>0</v>
      </c>
      <c r="V248" s="14"/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5">
        <v>1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</row>
    <row r="249" spans="1:50" ht="15.75" customHeight="1">
      <c r="A249" s="4">
        <v>43313</v>
      </c>
      <c r="B249" s="2" t="s">
        <v>6</v>
      </c>
      <c r="C249" s="19">
        <v>1</v>
      </c>
      <c r="D249" s="5" t="s">
        <v>11</v>
      </c>
      <c r="E249" s="5">
        <v>1.93</v>
      </c>
      <c r="F249" s="6">
        <f t="shared" si="22"/>
        <v>0.65752000291679413</v>
      </c>
      <c r="G249" s="10">
        <v>0</v>
      </c>
      <c r="H249" s="5">
        <f t="shared" si="23"/>
        <v>0</v>
      </c>
      <c r="I249" s="10">
        <v>390.44</v>
      </c>
      <c r="J249" s="6">
        <f t="shared" si="24"/>
        <v>5.9672743083067648</v>
      </c>
      <c r="K249" s="11">
        <v>98.47</v>
      </c>
      <c r="L249" s="11">
        <f t="shared" si="25"/>
        <v>4.5998560911643223</v>
      </c>
      <c r="M249" s="5">
        <v>0</v>
      </c>
      <c r="N249" s="5">
        <v>1</v>
      </c>
      <c r="O249" s="5">
        <v>0</v>
      </c>
      <c r="P249" s="5">
        <v>0</v>
      </c>
      <c r="Q249" s="5">
        <f t="shared" si="26"/>
        <v>0</v>
      </c>
      <c r="R249" s="5">
        <v>7231.3126659999998</v>
      </c>
      <c r="S249" s="5">
        <f t="shared" si="27"/>
        <v>8.8861758569027085</v>
      </c>
      <c r="T249" s="2">
        <v>0</v>
      </c>
      <c r="U249" s="12">
        <v>0</v>
      </c>
      <c r="V249" s="14"/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0</v>
      </c>
      <c r="AQ249" s="5">
        <v>1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</row>
    <row r="250" spans="1:50" ht="15.75" customHeight="1">
      <c r="A250" s="4">
        <v>43344</v>
      </c>
      <c r="B250" s="2" t="s">
        <v>6</v>
      </c>
      <c r="C250" s="19">
        <v>1</v>
      </c>
      <c r="D250" s="5" t="s">
        <v>11</v>
      </c>
      <c r="E250" s="5">
        <v>1.26</v>
      </c>
      <c r="F250" s="6">
        <f t="shared" si="22"/>
        <v>0.23111172096338664</v>
      </c>
      <c r="G250" s="10">
        <v>0</v>
      </c>
      <c r="H250" s="5">
        <f t="shared" si="23"/>
        <v>0</v>
      </c>
      <c r="I250" s="10">
        <v>346.35</v>
      </c>
      <c r="J250" s="6">
        <f t="shared" si="24"/>
        <v>5.8474498244686144</v>
      </c>
      <c r="K250" s="11">
        <v>98.47</v>
      </c>
      <c r="L250" s="11">
        <f t="shared" si="25"/>
        <v>4.5998560911643223</v>
      </c>
      <c r="M250" s="5">
        <v>0</v>
      </c>
      <c r="N250" s="5">
        <v>1</v>
      </c>
      <c r="O250" s="5">
        <v>0</v>
      </c>
      <c r="P250" s="5">
        <v>0</v>
      </c>
      <c r="Q250" s="5">
        <f t="shared" si="26"/>
        <v>0</v>
      </c>
      <c r="R250" s="5">
        <v>7231.3126659999998</v>
      </c>
      <c r="S250" s="5">
        <f t="shared" si="27"/>
        <v>8.8861758569027085</v>
      </c>
      <c r="T250" s="2">
        <v>0</v>
      </c>
      <c r="U250" s="12">
        <v>0</v>
      </c>
      <c r="V250" s="14"/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1</v>
      </c>
      <c r="AN250" s="6">
        <v>0</v>
      </c>
      <c r="AO250" s="6">
        <v>0</v>
      </c>
      <c r="AP250" s="6">
        <v>0</v>
      </c>
      <c r="AQ250" s="5">
        <v>1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</row>
    <row r="251" spans="1:50" ht="15.75" customHeight="1">
      <c r="A251" s="4">
        <v>43374</v>
      </c>
      <c r="B251" s="2" t="s">
        <v>6</v>
      </c>
      <c r="C251" s="19">
        <v>1</v>
      </c>
      <c r="D251" s="5" t="s">
        <v>11</v>
      </c>
      <c r="E251" s="5">
        <v>2.5099999999999998</v>
      </c>
      <c r="F251" s="6">
        <f t="shared" si="22"/>
        <v>0.92028275314369246</v>
      </c>
      <c r="G251" s="10">
        <v>0</v>
      </c>
      <c r="H251" s="5">
        <f t="shared" si="23"/>
        <v>0</v>
      </c>
      <c r="I251" s="10">
        <v>383.7</v>
      </c>
      <c r="J251" s="6">
        <f t="shared" si="24"/>
        <v>5.9498609972529071</v>
      </c>
      <c r="K251" s="11">
        <v>98.47</v>
      </c>
      <c r="L251" s="11">
        <f t="shared" si="25"/>
        <v>4.5998560911643223</v>
      </c>
      <c r="M251" s="5">
        <v>0</v>
      </c>
      <c r="N251" s="5">
        <v>1</v>
      </c>
      <c r="O251" s="5">
        <v>0</v>
      </c>
      <c r="P251" s="5">
        <v>0</v>
      </c>
      <c r="Q251" s="5">
        <f t="shared" si="26"/>
        <v>0</v>
      </c>
      <c r="R251" s="5">
        <v>7231.3126659999998</v>
      </c>
      <c r="S251" s="5">
        <f t="shared" si="27"/>
        <v>8.8861758569027085</v>
      </c>
      <c r="T251" s="2">
        <v>0</v>
      </c>
      <c r="U251" s="12">
        <v>0</v>
      </c>
      <c r="V251" s="14"/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1</v>
      </c>
      <c r="AO251" s="6">
        <v>0</v>
      </c>
      <c r="AP251" s="6">
        <v>0</v>
      </c>
      <c r="AQ251" s="5">
        <v>1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</row>
    <row r="252" spans="1:50" ht="15.75" customHeight="1">
      <c r="A252" s="4">
        <v>43405</v>
      </c>
      <c r="B252" s="2" t="s">
        <v>6</v>
      </c>
      <c r="C252" s="19">
        <v>1</v>
      </c>
      <c r="D252" s="5" t="s">
        <v>11</v>
      </c>
      <c r="E252" s="5">
        <v>2.2599999999999998</v>
      </c>
      <c r="F252" s="6">
        <f t="shared" si="22"/>
        <v>0.81536481328419441</v>
      </c>
      <c r="G252" s="10">
        <v>1</v>
      </c>
      <c r="H252" s="5">
        <f t="shared" si="23"/>
        <v>0.69314718055994529</v>
      </c>
      <c r="I252" s="10">
        <v>402.49</v>
      </c>
      <c r="J252" s="6">
        <f t="shared" si="24"/>
        <v>5.9976702518294864</v>
      </c>
      <c r="K252" s="11">
        <v>98.47</v>
      </c>
      <c r="L252" s="11">
        <f t="shared" si="25"/>
        <v>4.5998560911643223</v>
      </c>
      <c r="M252" s="5">
        <v>0</v>
      </c>
      <c r="N252" s="5">
        <v>1</v>
      </c>
      <c r="O252" s="5">
        <v>0</v>
      </c>
      <c r="P252" s="5">
        <v>0</v>
      </c>
      <c r="Q252" s="5">
        <f t="shared" si="26"/>
        <v>0</v>
      </c>
      <c r="R252" s="5">
        <v>7231.3126659999998</v>
      </c>
      <c r="S252" s="5">
        <f t="shared" si="27"/>
        <v>8.8861758569027085</v>
      </c>
      <c r="T252" s="2">
        <v>0</v>
      </c>
      <c r="U252" s="12">
        <v>0</v>
      </c>
      <c r="V252" s="14"/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1</v>
      </c>
      <c r="AP252" s="6">
        <v>0</v>
      </c>
      <c r="AQ252" s="5">
        <v>1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</row>
    <row r="253" spans="1:50" ht="15.75" customHeight="1">
      <c r="A253" s="4">
        <v>43435</v>
      </c>
      <c r="B253" s="2" t="s">
        <v>6</v>
      </c>
      <c r="C253" s="19">
        <v>1</v>
      </c>
      <c r="D253" s="5" t="s">
        <v>11</v>
      </c>
      <c r="E253" s="5">
        <v>2.1</v>
      </c>
      <c r="F253" s="6">
        <f t="shared" si="22"/>
        <v>0.74193734472937733</v>
      </c>
      <c r="G253" s="10">
        <v>1</v>
      </c>
      <c r="H253" s="5">
        <f t="shared" si="23"/>
        <v>0.69314718055994529</v>
      </c>
      <c r="I253" s="10">
        <v>390.49</v>
      </c>
      <c r="J253" s="6">
        <f t="shared" si="24"/>
        <v>5.9674023607572231</v>
      </c>
      <c r="K253" s="11">
        <v>98.47</v>
      </c>
      <c r="L253" s="11">
        <f t="shared" si="25"/>
        <v>4.5998560911643223</v>
      </c>
      <c r="M253" s="5">
        <v>0</v>
      </c>
      <c r="N253" s="5">
        <v>1</v>
      </c>
      <c r="O253" s="5">
        <v>0</v>
      </c>
      <c r="P253" s="5">
        <v>0</v>
      </c>
      <c r="Q253" s="5">
        <f t="shared" si="26"/>
        <v>0</v>
      </c>
      <c r="R253" s="5">
        <v>7231.3126659999998</v>
      </c>
      <c r="S253" s="5">
        <f t="shared" si="27"/>
        <v>8.8861758569027085</v>
      </c>
      <c r="T253" s="2">
        <v>0</v>
      </c>
      <c r="U253" s="12">
        <v>0</v>
      </c>
      <c r="V253" s="14"/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1</v>
      </c>
      <c r="AQ253" s="5">
        <v>1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</row>
    <row r="254" spans="1:50" ht="15.75" customHeight="1">
      <c r="A254" s="4">
        <v>43466</v>
      </c>
      <c r="B254" s="2" t="s">
        <v>6</v>
      </c>
      <c r="C254" s="19">
        <v>1</v>
      </c>
      <c r="D254" s="5" t="s">
        <v>11</v>
      </c>
      <c r="E254" s="5">
        <v>3.44</v>
      </c>
      <c r="F254" s="6">
        <f t="shared" si="22"/>
        <v>1.235471471385307</v>
      </c>
      <c r="G254" s="10">
        <v>0</v>
      </c>
      <c r="H254" s="5">
        <f t="shared" si="23"/>
        <v>0</v>
      </c>
      <c r="I254" s="10">
        <v>401.35</v>
      </c>
      <c r="J254" s="6">
        <f t="shared" si="24"/>
        <v>5.9948338645775863</v>
      </c>
      <c r="K254" s="11">
        <v>96.51</v>
      </c>
      <c r="L254" s="11">
        <f t="shared" si="25"/>
        <v>4.5799549368470274</v>
      </c>
      <c r="M254" s="5">
        <v>0</v>
      </c>
      <c r="N254" s="5">
        <v>1</v>
      </c>
      <c r="O254" s="5">
        <v>0</v>
      </c>
      <c r="P254" s="5">
        <v>0</v>
      </c>
      <c r="Q254" s="5">
        <f t="shared" si="26"/>
        <v>0</v>
      </c>
      <c r="R254" s="5">
        <v>7231.3126659999998</v>
      </c>
      <c r="S254" s="5">
        <f t="shared" si="27"/>
        <v>8.8861758569027085</v>
      </c>
      <c r="T254" s="2">
        <v>0</v>
      </c>
      <c r="U254" s="12">
        <v>0</v>
      </c>
      <c r="V254" s="14"/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1</v>
      </c>
      <c r="AF254" s="5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5">
        <v>1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</row>
    <row r="255" spans="1:50" ht="15.75" customHeight="1">
      <c r="A255" s="4">
        <v>43497</v>
      </c>
      <c r="B255" s="2" t="s">
        <v>6</v>
      </c>
      <c r="C255" s="19">
        <v>1</v>
      </c>
      <c r="D255" s="5" t="s">
        <v>11</v>
      </c>
      <c r="E255" s="5">
        <v>2.35</v>
      </c>
      <c r="F255" s="6">
        <f t="shared" si="22"/>
        <v>0.85441532815606758</v>
      </c>
      <c r="G255" s="10">
        <v>0</v>
      </c>
      <c r="H255" s="5">
        <f t="shared" si="23"/>
        <v>0</v>
      </c>
      <c r="I255" s="10">
        <v>389.37</v>
      </c>
      <c r="J255" s="6">
        <f t="shared" si="24"/>
        <v>5.9645300483677772</v>
      </c>
      <c r="K255" s="11">
        <v>96.51</v>
      </c>
      <c r="L255" s="11">
        <f t="shared" si="25"/>
        <v>4.5799549368470274</v>
      </c>
      <c r="M255" s="5">
        <v>0</v>
      </c>
      <c r="N255" s="5">
        <v>1</v>
      </c>
      <c r="O255" s="5">
        <v>0</v>
      </c>
      <c r="P255" s="5">
        <v>0</v>
      </c>
      <c r="Q255" s="5">
        <f t="shared" si="26"/>
        <v>0</v>
      </c>
      <c r="R255" s="5">
        <v>7231.3126659999998</v>
      </c>
      <c r="S255" s="5">
        <f t="shared" si="27"/>
        <v>8.8861758569027085</v>
      </c>
      <c r="T255" s="2">
        <v>0</v>
      </c>
      <c r="U255" s="12">
        <v>0</v>
      </c>
      <c r="V255" s="14"/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1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5">
        <v>1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</row>
    <row r="256" spans="1:50" ht="15.75" customHeight="1">
      <c r="A256" s="4">
        <v>43525</v>
      </c>
      <c r="B256" s="2" t="s">
        <v>6</v>
      </c>
      <c r="C256" s="19">
        <v>1</v>
      </c>
      <c r="D256" s="5" t="s">
        <v>11</v>
      </c>
      <c r="E256" s="5">
        <v>2.95</v>
      </c>
      <c r="F256" s="6">
        <f t="shared" si="22"/>
        <v>1.0818051703517284</v>
      </c>
      <c r="G256" s="10">
        <v>0</v>
      </c>
      <c r="H256" s="5">
        <f t="shared" si="23"/>
        <v>0</v>
      </c>
      <c r="I256" s="10">
        <v>384.07</v>
      </c>
      <c r="J256" s="6">
        <f t="shared" si="24"/>
        <v>5.950824827641287</v>
      </c>
      <c r="K256" s="11">
        <v>96.51</v>
      </c>
      <c r="L256" s="11">
        <f t="shared" si="25"/>
        <v>4.5799549368470274</v>
      </c>
      <c r="M256" s="5">
        <v>0</v>
      </c>
      <c r="N256" s="5">
        <v>1</v>
      </c>
      <c r="O256" s="5">
        <v>0</v>
      </c>
      <c r="P256" s="5">
        <v>0</v>
      </c>
      <c r="Q256" s="5">
        <f t="shared" si="26"/>
        <v>0</v>
      </c>
      <c r="R256" s="5">
        <v>7231.3126659999998</v>
      </c>
      <c r="S256" s="5">
        <f t="shared" si="27"/>
        <v>8.8861758569027085</v>
      </c>
      <c r="T256" s="2">
        <v>0</v>
      </c>
      <c r="U256" s="12">
        <v>0</v>
      </c>
      <c r="V256" s="14"/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5">
        <v>1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</row>
    <row r="257" spans="1:50" ht="15.75" customHeight="1">
      <c r="A257" s="4">
        <v>43556</v>
      </c>
      <c r="B257" s="2" t="s">
        <v>6</v>
      </c>
      <c r="C257" s="19">
        <v>1</v>
      </c>
      <c r="D257" s="5" t="s">
        <v>11</v>
      </c>
      <c r="E257" s="5">
        <v>1.69</v>
      </c>
      <c r="F257" s="6">
        <f t="shared" si="22"/>
        <v>0.52472852893498212</v>
      </c>
      <c r="G257" s="10">
        <v>1</v>
      </c>
      <c r="H257" s="5">
        <f t="shared" si="23"/>
        <v>0.69314718055994529</v>
      </c>
      <c r="I257" s="10">
        <v>374.23</v>
      </c>
      <c r="J257" s="6">
        <f t="shared" si="24"/>
        <v>5.9248705816579976</v>
      </c>
      <c r="K257" s="11">
        <v>96.51</v>
      </c>
      <c r="L257" s="11">
        <f t="shared" si="25"/>
        <v>4.5799549368470274</v>
      </c>
      <c r="M257" s="5">
        <v>0</v>
      </c>
      <c r="N257" s="5">
        <v>1</v>
      </c>
      <c r="O257" s="5">
        <v>0</v>
      </c>
      <c r="P257" s="5">
        <v>0</v>
      </c>
      <c r="Q257" s="5">
        <f t="shared" si="26"/>
        <v>0</v>
      </c>
      <c r="R257" s="5">
        <v>7231.3126659999998</v>
      </c>
      <c r="S257" s="5">
        <f t="shared" si="27"/>
        <v>8.8861758569027085</v>
      </c>
      <c r="T257" s="2">
        <v>0</v>
      </c>
      <c r="U257" s="12">
        <v>0</v>
      </c>
      <c r="V257" s="14"/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6">
        <v>0</v>
      </c>
      <c r="AH257" s="6">
        <v>1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5">
        <v>1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</row>
    <row r="258" spans="1:50" ht="15.75" customHeight="1">
      <c r="A258" s="9">
        <v>43586</v>
      </c>
      <c r="B258" s="2" t="s">
        <v>6</v>
      </c>
      <c r="C258" s="19">
        <v>1</v>
      </c>
      <c r="D258" s="5" t="s">
        <v>11</v>
      </c>
      <c r="E258" s="5">
        <v>5.58</v>
      </c>
      <c r="F258" s="6">
        <f t="shared" ref="F258:F321" si="28">LN(E258)</f>
        <v>1.7191887763932197</v>
      </c>
      <c r="G258" s="10">
        <v>0</v>
      </c>
      <c r="H258" s="5">
        <f t="shared" ref="H258:H321" si="29">LN(G258+1)</f>
        <v>0</v>
      </c>
      <c r="I258" s="10">
        <v>425.1</v>
      </c>
      <c r="J258" s="6">
        <f t="shared" ref="J258:J321" si="30">LN(I258)</f>
        <v>6.0523244353647447</v>
      </c>
      <c r="K258" s="11">
        <v>96.51</v>
      </c>
      <c r="L258" s="11">
        <f t="shared" ref="L258:L321" si="31">LN(K258+1)</f>
        <v>4.5799549368470274</v>
      </c>
      <c r="M258" s="5">
        <v>0</v>
      </c>
      <c r="N258" s="5">
        <v>1</v>
      </c>
      <c r="O258" s="5">
        <v>0</v>
      </c>
      <c r="P258" s="5">
        <v>0</v>
      </c>
      <c r="Q258" s="5">
        <f t="shared" ref="Q258:Q321" si="32">0+0</f>
        <v>0</v>
      </c>
      <c r="R258" s="5">
        <v>7231.3126659999998</v>
      </c>
      <c r="S258" s="5">
        <f t="shared" ref="S258:S321" si="33">LN(R258)</f>
        <v>8.8861758569027085</v>
      </c>
      <c r="T258" s="2">
        <v>0</v>
      </c>
      <c r="U258" s="12">
        <v>0</v>
      </c>
      <c r="V258" s="14"/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6">
        <v>0</v>
      </c>
      <c r="AH258" s="6">
        <v>0</v>
      </c>
      <c r="AI258" s="6">
        <v>1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5">
        <v>1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</row>
    <row r="259" spans="1:50" ht="15.75" customHeight="1">
      <c r="A259" s="4">
        <v>43617</v>
      </c>
      <c r="B259" s="2" t="s">
        <v>6</v>
      </c>
      <c r="C259" s="19">
        <v>1</v>
      </c>
      <c r="D259" s="5" t="s">
        <v>11</v>
      </c>
      <c r="E259" s="5">
        <v>2.62</v>
      </c>
      <c r="F259" s="6">
        <f t="shared" si="28"/>
        <v>0.96317431777300555</v>
      </c>
      <c r="G259" s="10">
        <v>0</v>
      </c>
      <c r="H259" s="5">
        <f t="shared" si="29"/>
        <v>0</v>
      </c>
      <c r="I259" s="10">
        <v>374.76</v>
      </c>
      <c r="J259" s="6">
        <f t="shared" si="30"/>
        <v>5.9262858210829874</v>
      </c>
      <c r="K259" s="11">
        <v>96.51</v>
      </c>
      <c r="L259" s="11">
        <f t="shared" si="31"/>
        <v>4.5799549368470274</v>
      </c>
      <c r="M259" s="5">
        <v>0</v>
      </c>
      <c r="N259" s="5">
        <v>1</v>
      </c>
      <c r="O259" s="5">
        <v>0</v>
      </c>
      <c r="P259" s="5">
        <v>0</v>
      </c>
      <c r="Q259" s="5">
        <f t="shared" si="32"/>
        <v>0</v>
      </c>
      <c r="R259" s="5">
        <v>7231.3126659999998</v>
      </c>
      <c r="S259" s="5">
        <f t="shared" si="33"/>
        <v>8.8861758569027085</v>
      </c>
      <c r="T259" s="2">
        <v>0</v>
      </c>
      <c r="U259" s="12">
        <v>0</v>
      </c>
      <c r="V259" s="14"/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6">
        <v>0</v>
      </c>
      <c r="AH259" s="6">
        <v>0</v>
      </c>
      <c r="AI259" s="6">
        <v>0</v>
      </c>
      <c r="AJ259" s="6">
        <v>1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5">
        <v>1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</row>
    <row r="260" spans="1:50" ht="15.75" customHeight="1">
      <c r="A260" s="4">
        <v>43647</v>
      </c>
      <c r="B260" s="2" t="s">
        <v>6</v>
      </c>
      <c r="C260" s="19">
        <v>1</v>
      </c>
      <c r="D260" s="5" t="s">
        <v>11</v>
      </c>
      <c r="E260" s="5">
        <v>3.97</v>
      </c>
      <c r="F260" s="6">
        <f t="shared" si="28"/>
        <v>1.3787660946990992</v>
      </c>
      <c r="G260" s="10">
        <v>0</v>
      </c>
      <c r="H260" s="5">
        <f t="shared" si="29"/>
        <v>0</v>
      </c>
      <c r="I260" s="10">
        <v>428.56</v>
      </c>
      <c r="J260" s="6">
        <f t="shared" si="30"/>
        <v>6.0604307515727047</v>
      </c>
      <c r="K260" s="11">
        <v>96.51</v>
      </c>
      <c r="L260" s="11">
        <f t="shared" si="31"/>
        <v>4.5799549368470274</v>
      </c>
      <c r="M260" s="5">
        <v>0</v>
      </c>
      <c r="N260" s="5">
        <v>1</v>
      </c>
      <c r="O260" s="5">
        <v>0</v>
      </c>
      <c r="P260" s="5">
        <v>0</v>
      </c>
      <c r="Q260" s="5">
        <f t="shared" si="32"/>
        <v>0</v>
      </c>
      <c r="R260" s="5">
        <v>7231.3126659999998</v>
      </c>
      <c r="S260" s="5">
        <f t="shared" si="33"/>
        <v>8.8861758569027085</v>
      </c>
      <c r="T260" s="2">
        <v>0</v>
      </c>
      <c r="U260" s="12">
        <v>0</v>
      </c>
      <c r="V260" s="14"/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5">
        <v>1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</row>
    <row r="261" spans="1:50" ht="15.75" customHeight="1">
      <c r="A261" s="4">
        <v>43678</v>
      </c>
      <c r="B261" s="2" t="s">
        <v>6</v>
      </c>
      <c r="C261" s="19">
        <v>1</v>
      </c>
      <c r="D261" s="5" t="s">
        <v>11</v>
      </c>
      <c r="E261" s="5">
        <v>2.54</v>
      </c>
      <c r="F261" s="6">
        <f t="shared" si="28"/>
        <v>0.93216408103044524</v>
      </c>
      <c r="G261" s="10">
        <v>0</v>
      </c>
      <c r="H261" s="5">
        <f t="shared" si="29"/>
        <v>0</v>
      </c>
      <c r="I261" s="10">
        <v>388</v>
      </c>
      <c r="J261" s="6">
        <f t="shared" si="30"/>
        <v>5.9610053396232736</v>
      </c>
      <c r="K261" s="11">
        <v>96.51</v>
      </c>
      <c r="L261" s="11">
        <f t="shared" si="31"/>
        <v>4.5799549368470274</v>
      </c>
      <c r="M261" s="5">
        <v>0</v>
      </c>
      <c r="N261" s="5">
        <v>1</v>
      </c>
      <c r="O261" s="5">
        <v>0</v>
      </c>
      <c r="P261" s="5">
        <v>0</v>
      </c>
      <c r="Q261" s="5">
        <f t="shared" si="32"/>
        <v>0</v>
      </c>
      <c r="R261" s="5">
        <v>7231.3126659999998</v>
      </c>
      <c r="S261" s="5">
        <f t="shared" si="33"/>
        <v>8.8861758569027085</v>
      </c>
      <c r="T261" s="2">
        <v>0</v>
      </c>
      <c r="U261" s="12">
        <v>0</v>
      </c>
      <c r="V261" s="14"/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1</v>
      </c>
      <c r="AM261" s="6">
        <v>0</v>
      </c>
      <c r="AN261" s="6">
        <v>0</v>
      </c>
      <c r="AO261" s="6">
        <v>0</v>
      </c>
      <c r="AP261" s="6">
        <v>0</v>
      </c>
      <c r="AQ261" s="5">
        <v>1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</row>
    <row r="262" spans="1:50" ht="15.75" customHeight="1">
      <c r="A262" s="4">
        <v>43709</v>
      </c>
      <c r="B262" s="2" t="s">
        <v>6</v>
      </c>
      <c r="C262" s="19">
        <v>1</v>
      </c>
      <c r="D262" s="5" t="s">
        <v>11</v>
      </c>
      <c r="E262" s="5">
        <v>4.1399999999999997</v>
      </c>
      <c r="F262" s="6">
        <f t="shared" si="28"/>
        <v>1.4206957878372228</v>
      </c>
      <c r="G262" s="10">
        <v>0</v>
      </c>
      <c r="H262" s="5">
        <f t="shared" si="29"/>
        <v>0</v>
      </c>
      <c r="I262" s="10">
        <v>390.59</v>
      </c>
      <c r="J262" s="6">
        <f t="shared" si="30"/>
        <v>5.967658416476346</v>
      </c>
      <c r="K262" s="11">
        <v>96.51</v>
      </c>
      <c r="L262" s="11">
        <f t="shared" si="31"/>
        <v>4.5799549368470274</v>
      </c>
      <c r="M262" s="5">
        <v>0</v>
      </c>
      <c r="N262" s="5">
        <v>1</v>
      </c>
      <c r="O262" s="5">
        <v>0</v>
      </c>
      <c r="P262" s="5">
        <v>0</v>
      </c>
      <c r="Q262" s="5">
        <f t="shared" si="32"/>
        <v>0</v>
      </c>
      <c r="R262" s="5">
        <v>7231.3126659999998</v>
      </c>
      <c r="S262" s="5">
        <f t="shared" si="33"/>
        <v>8.8861758569027085</v>
      </c>
      <c r="T262" s="2">
        <v>0</v>
      </c>
      <c r="U262" s="12">
        <v>0</v>
      </c>
      <c r="V262" s="14"/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1</v>
      </c>
      <c r="AN262" s="6">
        <v>0</v>
      </c>
      <c r="AO262" s="6">
        <v>0</v>
      </c>
      <c r="AP262" s="6">
        <v>0</v>
      </c>
      <c r="AQ262" s="5">
        <v>1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</row>
    <row r="263" spans="1:50" ht="15.75" customHeight="1">
      <c r="A263" s="4">
        <v>43739</v>
      </c>
      <c r="B263" s="2" t="s">
        <v>6</v>
      </c>
      <c r="C263" s="19">
        <v>1</v>
      </c>
      <c r="D263" s="5" t="s">
        <v>11</v>
      </c>
      <c r="E263" s="5">
        <v>4.0599999999999996</v>
      </c>
      <c r="F263" s="6">
        <f t="shared" si="28"/>
        <v>1.4011829736136412</v>
      </c>
      <c r="G263" s="10">
        <v>0</v>
      </c>
      <c r="H263" s="5">
        <f t="shared" si="29"/>
        <v>0</v>
      </c>
      <c r="I263" s="10">
        <v>405.46</v>
      </c>
      <c r="J263" s="6">
        <f t="shared" si="30"/>
        <v>6.0050222250400473</v>
      </c>
      <c r="K263" s="11">
        <v>96.51</v>
      </c>
      <c r="L263" s="11">
        <f t="shared" si="31"/>
        <v>4.5799549368470274</v>
      </c>
      <c r="M263" s="5">
        <v>0</v>
      </c>
      <c r="N263" s="5">
        <v>1</v>
      </c>
      <c r="O263" s="5">
        <v>0</v>
      </c>
      <c r="P263" s="5">
        <v>0</v>
      </c>
      <c r="Q263" s="5">
        <f t="shared" si="32"/>
        <v>0</v>
      </c>
      <c r="R263" s="5">
        <v>7231.3126659999998</v>
      </c>
      <c r="S263" s="5">
        <f t="shared" si="33"/>
        <v>8.8861758569027085</v>
      </c>
      <c r="T263" s="2">
        <v>0</v>
      </c>
      <c r="U263" s="12">
        <v>0</v>
      </c>
      <c r="V263" s="14"/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1</v>
      </c>
      <c r="AO263" s="6">
        <v>0</v>
      </c>
      <c r="AP263" s="6">
        <v>0</v>
      </c>
      <c r="AQ263" s="5">
        <v>1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</row>
    <row r="264" spans="1:50" ht="15.75" customHeight="1">
      <c r="A264" s="4">
        <v>43770</v>
      </c>
      <c r="B264" s="2" t="s">
        <v>6</v>
      </c>
      <c r="C264" s="19">
        <v>1</v>
      </c>
      <c r="D264" s="5" t="s">
        <v>11</v>
      </c>
      <c r="E264" s="5">
        <v>4.32</v>
      </c>
      <c r="F264" s="6">
        <f t="shared" si="28"/>
        <v>1.4632554022560189</v>
      </c>
      <c r="G264" s="10">
        <v>0</v>
      </c>
      <c r="H264" s="5">
        <f t="shared" si="29"/>
        <v>0</v>
      </c>
      <c r="I264" s="10">
        <v>410.6</v>
      </c>
      <c r="J264" s="6">
        <f t="shared" si="30"/>
        <v>6.0176195045848333</v>
      </c>
      <c r="K264" s="11">
        <v>96.51</v>
      </c>
      <c r="L264" s="11">
        <f t="shared" si="31"/>
        <v>4.5799549368470274</v>
      </c>
      <c r="M264" s="5">
        <v>0</v>
      </c>
      <c r="N264" s="5">
        <v>1</v>
      </c>
      <c r="O264" s="5">
        <v>0</v>
      </c>
      <c r="P264" s="5">
        <v>0</v>
      </c>
      <c r="Q264" s="5">
        <f t="shared" si="32"/>
        <v>0</v>
      </c>
      <c r="R264" s="5">
        <v>7231.3126659999998</v>
      </c>
      <c r="S264" s="5">
        <f t="shared" si="33"/>
        <v>8.8861758569027085</v>
      </c>
      <c r="T264" s="2">
        <v>0</v>
      </c>
      <c r="U264" s="12">
        <v>0</v>
      </c>
      <c r="V264" s="14"/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1</v>
      </c>
      <c r="AP264" s="6">
        <v>0</v>
      </c>
      <c r="AQ264" s="5">
        <v>1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</row>
    <row r="265" spans="1:50" ht="15.75" customHeight="1">
      <c r="A265" s="4">
        <v>43800</v>
      </c>
      <c r="B265" s="2" t="s">
        <v>6</v>
      </c>
      <c r="C265" s="19">
        <v>1</v>
      </c>
      <c r="D265" s="5" t="s">
        <v>11</v>
      </c>
      <c r="E265" s="5">
        <v>5.09</v>
      </c>
      <c r="F265" s="6">
        <f t="shared" si="28"/>
        <v>1.6272778305624314</v>
      </c>
      <c r="G265" s="10">
        <v>0</v>
      </c>
      <c r="H265" s="5">
        <f t="shared" si="29"/>
        <v>0</v>
      </c>
      <c r="I265" s="10">
        <v>446.14</v>
      </c>
      <c r="J265" s="6">
        <f t="shared" si="30"/>
        <v>6.1006328041086357</v>
      </c>
      <c r="K265" s="11">
        <v>96.51</v>
      </c>
      <c r="L265" s="11">
        <f t="shared" si="31"/>
        <v>4.5799549368470274</v>
      </c>
      <c r="M265" s="5">
        <v>0</v>
      </c>
      <c r="N265" s="5">
        <v>1</v>
      </c>
      <c r="O265" s="5">
        <v>0</v>
      </c>
      <c r="P265" s="5">
        <v>0</v>
      </c>
      <c r="Q265" s="5">
        <f t="shared" si="32"/>
        <v>0</v>
      </c>
      <c r="R265" s="5">
        <v>7231.3126659999998</v>
      </c>
      <c r="S265" s="5">
        <f t="shared" si="33"/>
        <v>8.8861758569027085</v>
      </c>
      <c r="T265" s="2">
        <v>0</v>
      </c>
      <c r="U265" s="12">
        <v>0</v>
      </c>
      <c r="V265" s="14"/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1</v>
      </c>
      <c r="AQ265" s="5">
        <v>1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</row>
    <row r="266" spans="1:50" ht="15.75" customHeight="1">
      <c r="A266" s="4">
        <v>43831</v>
      </c>
      <c r="B266" s="2" t="s">
        <v>6</v>
      </c>
      <c r="C266" s="19">
        <v>1</v>
      </c>
      <c r="D266" s="5" t="s">
        <v>11</v>
      </c>
      <c r="E266" s="5">
        <v>12.47</v>
      </c>
      <c r="F266" s="6">
        <f t="shared" si="28"/>
        <v>2.5233257596919452</v>
      </c>
      <c r="G266" s="10">
        <v>0</v>
      </c>
      <c r="H266" s="5">
        <f t="shared" si="29"/>
        <v>0</v>
      </c>
      <c r="I266" s="10">
        <v>445.58</v>
      </c>
      <c r="J266" s="6">
        <f t="shared" si="30"/>
        <v>6.0993768043023771</v>
      </c>
      <c r="K266" s="11">
        <v>97.75</v>
      </c>
      <c r="L266" s="11">
        <f t="shared" si="31"/>
        <v>4.5925914037812312</v>
      </c>
      <c r="M266" s="5">
        <v>0</v>
      </c>
      <c r="N266" s="5">
        <v>1</v>
      </c>
      <c r="O266" s="5">
        <v>0</v>
      </c>
      <c r="P266" s="5">
        <v>0</v>
      </c>
      <c r="Q266" s="5">
        <f t="shared" si="32"/>
        <v>0</v>
      </c>
      <c r="R266" s="5">
        <v>7231.3126659999998</v>
      </c>
      <c r="S266" s="5">
        <f t="shared" si="33"/>
        <v>8.8861758569027085</v>
      </c>
      <c r="T266" s="2">
        <v>0</v>
      </c>
      <c r="U266" s="12">
        <v>0</v>
      </c>
      <c r="V266" s="14"/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1</v>
      </c>
      <c r="AF266" s="5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5">
        <v>1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</row>
    <row r="267" spans="1:50" ht="15.75" customHeight="1">
      <c r="A267" s="4">
        <v>43862</v>
      </c>
      <c r="B267" s="2" t="s">
        <v>6</v>
      </c>
      <c r="C267" s="19">
        <v>1</v>
      </c>
      <c r="D267" s="5" t="s">
        <v>11</v>
      </c>
      <c r="E267" s="5">
        <v>12.55</v>
      </c>
      <c r="F267" s="6">
        <f t="shared" si="28"/>
        <v>2.5297206655777931</v>
      </c>
      <c r="G267" s="10">
        <v>0</v>
      </c>
      <c r="H267" s="5">
        <f t="shared" si="29"/>
        <v>0</v>
      </c>
      <c r="I267" s="10">
        <v>422.61</v>
      </c>
      <c r="J267" s="6">
        <f t="shared" si="30"/>
        <v>6.0464497679403255</v>
      </c>
      <c r="K267" s="11">
        <v>97.75</v>
      </c>
      <c r="L267" s="11">
        <f t="shared" si="31"/>
        <v>4.5925914037812312</v>
      </c>
      <c r="M267" s="5">
        <v>0</v>
      </c>
      <c r="N267" s="5">
        <v>1</v>
      </c>
      <c r="O267" s="5">
        <v>0</v>
      </c>
      <c r="P267" s="5">
        <v>0</v>
      </c>
      <c r="Q267" s="5">
        <f t="shared" si="32"/>
        <v>0</v>
      </c>
      <c r="R267" s="5">
        <v>7231.3126659999998</v>
      </c>
      <c r="S267" s="5">
        <f t="shared" si="33"/>
        <v>8.8861758569027085</v>
      </c>
      <c r="T267" s="2">
        <v>0</v>
      </c>
      <c r="U267" s="12">
        <v>0</v>
      </c>
      <c r="V267" s="14"/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5">
        <v>1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</row>
    <row r="268" spans="1:50" ht="15.75" customHeight="1">
      <c r="A268" s="4">
        <v>43891</v>
      </c>
      <c r="B268" s="2" t="s">
        <v>6</v>
      </c>
      <c r="C268" s="19">
        <v>1</v>
      </c>
      <c r="D268" s="5" t="s">
        <v>11</v>
      </c>
      <c r="E268" s="5">
        <v>6.28</v>
      </c>
      <c r="F268" s="6">
        <f t="shared" si="28"/>
        <v>1.8373699804801074</v>
      </c>
      <c r="G268" s="10">
        <v>0</v>
      </c>
      <c r="H268" s="5">
        <f t="shared" si="29"/>
        <v>0</v>
      </c>
      <c r="I268" s="10">
        <v>396.85</v>
      </c>
      <c r="J268" s="6">
        <f t="shared" si="30"/>
        <v>5.9835583755368846</v>
      </c>
      <c r="K268" s="11">
        <v>97.75</v>
      </c>
      <c r="L268" s="11">
        <f t="shared" si="31"/>
        <v>4.5925914037812312</v>
      </c>
      <c r="M268" s="5">
        <v>0</v>
      </c>
      <c r="N268" s="5">
        <v>1</v>
      </c>
      <c r="O268" s="5">
        <v>0</v>
      </c>
      <c r="P268" s="5">
        <v>0</v>
      </c>
      <c r="Q268" s="5">
        <f t="shared" si="32"/>
        <v>0</v>
      </c>
      <c r="R268" s="5">
        <v>7231.3126659999998</v>
      </c>
      <c r="S268" s="5">
        <f t="shared" si="33"/>
        <v>8.8861758569027085</v>
      </c>
      <c r="T268" s="2">
        <v>0</v>
      </c>
      <c r="U268" s="12">
        <v>0</v>
      </c>
      <c r="V268" s="14"/>
      <c r="W268" s="5">
        <v>0</v>
      </c>
      <c r="X268" s="5">
        <v>51</v>
      </c>
      <c r="Y268" s="5">
        <v>10</v>
      </c>
      <c r="Z268" s="5">
        <v>5</v>
      </c>
      <c r="AA268" s="5">
        <v>0</v>
      </c>
      <c r="AB268" s="5">
        <v>0</v>
      </c>
      <c r="AC268" s="5">
        <v>0</v>
      </c>
      <c r="AD268" s="5">
        <v>1</v>
      </c>
      <c r="AE268" s="5">
        <v>0</v>
      </c>
      <c r="AF268" s="5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5">
        <v>1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</row>
    <row r="269" spans="1:50" ht="15.75" customHeight="1">
      <c r="A269" s="4">
        <v>43922</v>
      </c>
      <c r="B269" s="2" t="s">
        <v>6</v>
      </c>
      <c r="C269" s="19">
        <v>1</v>
      </c>
      <c r="D269" s="5" t="s">
        <v>11</v>
      </c>
      <c r="E269" s="5">
        <v>2.37</v>
      </c>
      <c r="F269" s="6">
        <f t="shared" si="28"/>
        <v>0.86288995514703981</v>
      </c>
      <c r="G269" s="10">
        <v>0</v>
      </c>
      <c r="H269" s="5">
        <f t="shared" si="29"/>
        <v>0</v>
      </c>
      <c r="I269" s="10">
        <v>282.60000000000002</v>
      </c>
      <c r="J269" s="6">
        <f t="shared" si="30"/>
        <v>5.6440324702504272</v>
      </c>
      <c r="K269" s="11">
        <v>97.75</v>
      </c>
      <c r="L269" s="11">
        <f t="shared" si="31"/>
        <v>4.5925914037812312</v>
      </c>
      <c r="M269" s="5">
        <v>0</v>
      </c>
      <c r="N269" s="5">
        <v>1</v>
      </c>
      <c r="O269" s="5">
        <v>0</v>
      </c>
      <c r="P269" s="5">
        <v>0</v>
      </c>
      <c r="Q269" s="5">
        <f t="shared" si="32"/>
        <v>0</v>
      </c>
      <c r="R269" s="5">
        <v>7231.3126659999998</v>
      </c>
      <c r="S269" s="5">
        <f t="shared" si="33"/>
        <v>8.8861758569027085</v>
      </c>
      <c r="T269" s="2">
        <v>0</v>
      </c>
      <c r="U269" s="12">
        <v>0</v>
      </c>
      <c r="V269" s="14"/>
      <c r="W269" s="5">
        <v>0</v>
      </c>
      <c r="X269" s="5">
        <v>7616</v>
      </c>
      <c r="Y269" s="5">
        <v>51</v>
      </c>
      <c r="Z269" s="5">
        <v>163</v>
      </c>
      <c r="AA269" s="5">
        <v>3</v>
      </c>
      <c r="AB269" s="5">
        <v>0</v>
      </c>
      <c r="AC269" s="5">
        <v>0</v>
      </c>
      <c r="AD269" s="5">
        <v>1</v>
      </c>
      <c r="AE269" s="5">
        <v>0</v>
      </c>
      <c r="AF269" s="5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5">
        <v>1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</row>
    <row r="270" spans="1:50" ht="15.75" customHeight="1">
      <c r="A270" s="9">
        <v>43952</v>
      </c>
      <c r="B270" s="2" t="s">
        <v>6</v>
      </c>
      <c r="C270" s="19">
        <v>1</v>
      </c>
      <c r="D270" s="5" t="s">
        <v>11</v>
      </c>
      <c r="E270" s="5">
        <v>3.48</v>
      </c>
      <c r="F270" s="6">
        <f t="shared" si="28"/>
        <v>1.2470322937863829</v>
      </c>
      <c r="G270" s="10">
        <v>0</v>
      </c>
      <c r="H270" s="5">
        <f t="shared" si="29"/>
        <v>0</v>
      </c>
      <c r="I270" s="10">
        <v>315.67</v>
      </c>
      <c r="J270" s="6">
        <f t="shared" si="30"/>
        <v>5.7546973641243069</v>
      </c>
      <c r="K270" s="11">
        <v>97.75</v>
      </c>
      <c r="L270" s="11">
        <f t="shared" si="31"/>
        <v>4.5925914037812312</v>
      </c>
      <c r="M270" s="5">
        <v>0</v>
      </c>
      <c r="N270" s="5">
        <v>1</v>
      </c>
      <c r="O270" s="5">
        <v>0</v>
      </c>
      <c r="P270" s="5">
        <v>0</v>
      </c>
      <c r="Q270" s="5">
        <f t="shared" si="32"/>
        <v>0</v>
      </c>
      <c r="R270" s="5">
        <v>7231.3126659999998</v>
      </c>
      <c r="S270" s="5">
        <f t="shared" si="33"/>
        <v>8.8861758569027085</v>
      </c>
      <c r="T270" s="2">
        <v>0</v>
      </c>
      <c r="U270" s="12">
        <v>0</v>
      </c>
      <c r="V270" s="14"/>
      <c r="W270" s="5">
        <v>0</v>
      </c>
      <c r="X270" s="5">
        <v>39486</v>
      </c>
      <c r="Y270" s="5">
        <v>95</v>
      </c>
      <c r="Z270" s="5">
        <v>482</v>
      </c>
      <c r="AA270" s="5">
        <v>2</v>
      </c>
      <c r="AB270" s="5">
        <v>0</v>
      </c>
      <c r="AC270" s="5">
        <v>0</v>
      </c>
      <c r="AD270" s="5">
        <v>1</v>
      </c>
      <c r="AE270" s="5">
        <v>0</v>
      </c>
      <c r="AF270" s="5">
        <v>0</v>
      </c>
      <c r="AG270" s="6">
        <v>0</v>
      </c>
      <c r="AH270" s="6">
        <v>0</v>
      </c>
      <c r="AI270" s="6">
        <v>1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5">
        <v>1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</row>
    <row r="271" spans="1:50" ht="15.75" customHeight="1">
      <c r="A271" s="4">
        <v>43983</v>
      </c>
      <c r="B271" s="2" t="s">
        <v>6</v>
      </c>
      <c r="C271" s="19">
        <v>1</v>
      </c>
      <c r="D271" s="5" t="s">
        <v>11</v>
      </c>
      <c r="E271" s="5">
        <v>1.19</v>
      </c>
      <c r="F271" s="6">
        <f t="shared" si="28"/>
        <v>0.17395330712343798</v>
      </c>
      <c r="G271" s="10">
        <v>0</v>
      </c>
      <c r="H271" s="5">
        <f t="shared" si="29"/>
        <v>0</v>
      </c>
      <c r="I271" s="10">
        <v>402.45</v>
      </c>
      <c r="J271" s="6">
        <f t="shared" si="30"/>
        <v>5.9975708655397426</v>
      </c>
      <c r="K271" s="11">
        <v>97.75</v>
      </c>
      <c r="L271" s="11">
        <f t="shared" si="31"/>
        <v>4.5925914037812312</v>
      </c>
      <c r="M271" s="5">
        <v>0</v>
      </c>
      <c r="N271" s="5">
        <v>1</v>
      </c>
      <c r="O271" s="5">
        <v>0</v>
      </c>
      <c r="P271" s="5">
        <v>0</v>
      </c>
      <c r="Q271" s="5">
        <f t="shared" si="32"/>
        <v>0</v>
      </c>
      <c r="R271" s="5">
        <v>7231.3126659999998</v>
      </c>
      <c r="S271" s="5">
        <f t="shared" si="33"/>
        <v>8.8861758569027085</v>
      </c>
      <c r="T271" s="2">
        <v>0</v>
      </c>
      <c r="U271" s="12">
        <v>0</v>
      </c>
      <c r="V271" s="14"/>
      <c r="W271" s="5">
        <v>0</v>
      </c>
      <c r="X271" s="5">
        <v>98330</v>
      </c>
      <c r="Y271" s="5">
        <v>668</v>
      </c>
      <c r="Z271" s="5">
        <v>1197</v>
      </c>
      <c r="AA271" s="5">
        <v>19</v>
      </c>
      <c r="AB271" s="5">
        <v>0</v>
      </c>
      <c r="AC271" s="5">
        <v>0</v>
      </c>
      <c r="AD271" s="5">
        <v>1</v>
      </c>
      <c r="AE271" s="5">
        <v>0</v>
      </c>
      <c r="AF271" s="5">
        <v>0</v>
      </c>
      <c r="AG271" s="6">
        <v>0</v>
      </c>
      <c r="AH271" s="6">
        <v>0</v>
      </c>
      <c r="AI271" s="6">
        <v>0</v>
      </c>
      <c r="AJ271" s="6">
        <v>1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5">
        <v>1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</row>
    <row r="272" spans="1:50" ht="15.75" customHeight="1">
      <c r="A272" s="4">
        <v>44013</v>
      </c>
      <c r="B272" s="2" t="s">
        <v>6</v>
      </c>
      <c r="C272" s="19">
        <v>1</v>
      </c>
      <c r="D272" s="5" t="s">
        <v>11</v>
      </c>
      <c r="E272" s="5">
        <v>3.22</v>
      </c>
      <c r="F272" s="6">
        <f t="shared" si="28"/>
        <v>1.1693813595563169</v>
      </c>
      <c r="G272" s="10">
        <v>0</v>
      </c>
      <c r="H272" s="5">
        <f t="shared" si="29"/>
        <v>0</v>
      </c>
      <c r="I272" s="10">
        <v>470.58</v>
      </c>
      <c r="J272" s="6">
        <f t="shared" si="30"/>
        <v>6.1539659764526302</v>
      </c>
      <c r="K272" s="11">
        <v>97.75</v>
      </c>
      <c r="L272" s="11">
        <f t="shared" si="31"/>
        <v>4.5925914037812312</v>
      </c>
      <c r="M272" s="5">
        <v>0</v>
      </c>
      <c r="N272" s="5">
        <v>1</v>
      </c>
      <c r="O272" s="5">
        <v>0</v>
      </c>
      <c r="P272" s="5">
        <v>0</v>
      </c>
      <c r="Q272" s="5">
        <f t="shared" si="32"/>
        <v>0</v>
      </c>
      <c r="R272" s="5">
        <v>7231.3126659999998</v>
      </c>
      <c r="S272" s="5">
        <f t="shared" si="33"/>
        <v>8.8861758569027085</v>
      </c>
      <c r="T272" s="2">
        <v>0</v>
      </c>
      <c r="U272" s="12">
        <v>0</v>
      </c>
      <c r="V272" s="14"/>
      <c r="W272" s="5">
        <v>0</v>
      </c>
      <c r="X272" s="5">
        <v>92178</v>
      </c>
      <c r="Y272" s="5">
        <v>2797</v>
      </c>
      <c r="Z272" s="5">
        <v>1264</v>
      </c>
      <c r="AA272" s="5">
        <v>53</v>
      </c>
      <c r="AB272" s="5">
        <v>0</v>
      </c>
      <c r="AC272" s="5">
        <v>0</v>
      </c>
      <c r="AD272" s="5">
        <v>1</v>
      </c>
      <c r="AE272" s="5">
        <v>0</v>
      </c>
      <c r="AF272" s="5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1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5">
        <v>1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</row>
    <row r="273" spans="1:50" ht="15.75" customHeight="1">
      <c r="A273" s="4">
        <v>44044</v>
      </c>
      <c r="B273" s="2" t="s">
        <v>6</v>
      </c>
      <c r="C273" s="19">
        <v>1</v>
      </c>
      <c r="D273" s="5" t="s">
        <v>11</v>
      </c>
      <c r="E273" s="5">
        <v>1.87</v>
      </c>
      <c r="F273" s="6">
        <f t="shared" si="28"/>
        <v>0.62593843086649537</v>
      </c>
      <c r="G273" s="10">
        <v>0</v>
      </c>
      <c r="H273" s="5">
        <f t="shared" si="29"/>
        <v>0</v>
      </c>
      <c r="I273" s="10">
        <v>409.83</v>
      </c>
      <c r="J273" s="6">
        <f t="shared" si="30"/>
        <v>6.0157424395675054</v>
      </c>
      <c r="K273" s="11">
        <v>97.75</v>
      </c>
      <c r="L273" s="11">
        <f t="shared" si="31"/>
        <v>4.5925914037812312</v>
      </c>
      <c r="M273" s="5">
        <v>0</v>
      </c>
      <c r="N273" s="5">
        <v>1</v>
      </c>
      <c r="O273" s="5">
        <v>0</v>
      </c>
      <c r="P273" s="5">
        <v>0</v>
      </c>
      <c r="Q273" s="5">
        <f t="shared" si="32"/>
        <v>0</v>
      </c>
      <c r="R273" s="5">
        <v>7231.3126659999998</v>
      </c>
      <c r="S273" s="5">
        <f t="shared" si="33"/>
        <v>8.8861758569027085</v>
      </c>
      <c r="T273" s="2">
        <v>0</v>
      </c>
      <c r="U273" s="12">
        <v>0</v>
      </c>
      <c r="V273" s="14"/>
      <c r="W273" s="5">
        <v>0</v>
      </c>
      <c r="X273" s="5">
        <v>75335</v>
      </c>
      <c r="Y273" s="5">
        <v>10345</v>
      </c>
      <c r="Z273" s="5">
        <v>1170</v>
      </c>
      <c r="AA273" s="5">
        <v>163</v>
      </c>
      <c r="AB273" s="5">
        <v>0</v>
      </c>
      <c r="AC273" s="5">
        <v>0</v>
      </c>
      <c r="AD273" s="5">
        <v>1</v>
      </c>
      <c r="AE273" s="5">
        <v>0</v>
      </c>
      <c r="AF273" s="5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1</v>
      </c>
      <c r="AM273" s="6">
        <v>0</v>
      </c>
      <c r="AN273" s="6">
        <v>0</v>
      </c>
      <c r="AO273" s="6">
        <v>0</v>
      </c>
      <c r="AP273" s="6">
        <v>0</v>
      </c>
      <c r="AQ273" s="5">
        <v>1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</row>
    <row r="274" spans="1:50" ht="15.75" customHeight="1">
      <c r="A274" s="4">
        <v>44075</v>
      </c>
      <c r="B274" s="2" t="s">
        <v>6</v>
      </c>
      <c r="C274" s="19">
        <v>1</v>
      </c>
      <c r="D274" s="5" t="s">
        <v>11</v>
      </c>
      <c r="E274" s="5">
        <v>1.95</v>
      </c>
      <c r="F274" s="6">
        <f t="shared" si="28"/>
        <v>0.66782937257565544</v>
      </c>
      <c r="G274" s="10">
        <v>0</v>
      </c>
      <c r="H274" s="5">
        <f t="shared" si="29"/>
        <v>0</v>
      </c>
      <c r="I274" s="10">
        <v>427.32</v>
      </c>
      <c r="J274" s="6">
        <f t="shared" si="30"/>
        <v>6.0575331470776863</v>
      </c>
      <c r="K274" s="11">
        <v>97.75</v>
      </c>
      <c r="L274" s="11">
        <f t="shared" si="31"/>
        <v>4.5925914037812312</v>
      </c>
      <c r="M274" s="5">
        <v>0</v>
      </c>
      <c r="N274" s="5">
        <v>1</v>
      </c>
      <c r="O274" s="5">
        <v>0</v>
      </c>
      <c r="P274" s="5">
        <v>0</v>
      </c>
      <c r="Q274" s="5">
        <f t="shared" si="32"/>
        <v>0</v>
      </c>
      <c r="R274" s="5">
        <v>7231.3126659999998</v>
      </c>
      <c r="S274" s="5">
        <f t="shared" si="33"/>
        <v>8.8861758569027085</v>
      </c>
      <c r="T274" s="2">
        <v>0</v>
      </c>
      <c r="U274" s="12">
        <v>0</v>
      </c>
      <c r="V274" s="14"/>
      <c r="W274" s="5">
        <v>0</v>
      </c>
      <c r="X274" s="5">
        <v>50483</v>
      </c>
      <c r="Y274" s="5">
        <v>20559</v>
      </c>
      <c r="Z274" s="5">
        <v>970</v>
      </c>
      <c r="AA274" s="5">
        <v>314</v>
      </c>
      <c r="AB274" s="5">
        <v>0</v>
      </c>
      <c r="AC274" s="5">
        <v>0</v>
      </c>
      <c r="AD274" s="5">
        <v>1</v>
      </c>
      <c r="AE274" s="5">
        <v>0</v>
      </c>
      <c r="AF274" s="5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1</v>
      </c>
      <c r="AN274" s="6">
        <v>0</v>
      </c>
      <c r="AO274" s="6">
        <v>0</v>
      </c>
      <c r="AP274" s="6">
        <v>0</v>
      </c>
      <c r="AQ274" s="5">
        <v>1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</row>
    <row r="275" spans="1:50" ht="15.75" customHeight="1">
      <c r="A275" s="4">
        <v>44105</v>
      </c>
      <c r="B275" s="2" t="s">
        <v>6</v>
      </c>
      <c r="C275" s="19">
        <v>1</v>
      </c>
      <c r="D275" s="5" t="s">
        <v>11</v>
      </c>
      <c r="E275" s="5">
        <v>3.48</v>
      </c>
      <c r="F275" s="6">
        <f t="shared" si="28"/>
        <v>1.2470322937863829</v>
      </c>
      <c r="G275" s="10">
        <v>0</v>
      </c>
      <c r="H275" s="5">
        <f t="shared" si="29"/>
        <v>0</v>
      </c>
      <c r="I275" s="10">
        <v>429.25</v>
      </c>
      <c r="J275" s="6">
        <f t="shared" si="30"/>
        <v>6.062039499777585</v>
      </c>
      <c r="K275" s="11">
        <v>97.75</v>
      </c>
      <c r="L275" s="11">
        <f t="shared" si="31"/>
        <v>4.5925914037812312</v>
      </c>
      <c r="M275" s="5">
        <v>0</v>
      </c>
      <c r="N275" s="5">
        <v>1</v>
      </c>
      <c r="O275" s="5">
        <v>0</v>
      </c>
      <c r="P275" s="5">
        <v>0</v>
      </c>
      <c r="Q275" s="5">
        <f t="shared" si="32"/>
        <v>0</v>
      </c>
      <c r="R275" s="5">
        <v>7231.3126659999998</v>
      </c>
      <c r="S275" s="5">
        <f t="shared" si="33"/>
        <v>8.8861758569027085</v>
      </c>
      <c r="T275" s="2">
        <v>0</v>
      </c>
      <c r="U275" s="12">
        <v>0</v>
      </c>
      <c r="V275" s="14"/>
      <c r="W275" s="5">
        <v>0</v>
      </c>
      <c r="X275" s="5">
        <v>44205</v>
      </c>
      <c r="Y275" s="5">
        <v>26570</v>
      </c>
      <c r="Z275" s="5">
        <v>672</v>
      </c>
      <c r="AA275" s="5">
        <v>306</v>
      </c>
      <c r="AB275" s="5">
        <v>0</v>
      </c>
      <c r="AC275" s="5">
        <v>0</v>
      </c>
      <c r="AD275" s="5">
        <v>1</v>
      </c>
      <c r="AE275" s="5">
        <v>0</v>
      </c>
      <c r="AF275" s="5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1</v>
      </c>
      <c r="AO275" s="6">
        <v>0</v>
      </c>
      <c r="AP275" s="6">
        <v>0</v>
      </c>
      <c r="AQ275" s="5">
        <v>1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</row>
    <row r="276" spans="1:50" ht="15.75" customHeight="1">
      <c r="A276" s="4">
        <v>44136</v>
      </c>
      <c r="B276" s="2" t="s">
        <v>6</v>
      </c>
      <c r="C276" s="19">
        <v>1</v>
      </c>
      <c r="D276" s="5" t="s">
        <v>11</v>
      </c>
      <c r="E276" s="5">
        <v>2.97</v>
      </c>
      <c r="F276" s="6">
        <f t="shared" si="28"/>
        <v>1.0885619528146082</v>
      </c>
      <c r="G276" s="10">
        <v>0</v>
      </c>
      <c r="H276" s="5">
        <f t="shared" si="29"/>
        <v>0</v>
      </c>
      <c r="I276" s="10">
        <v>449.7</v>
      </c>
      <c r="J276" s="6">
        <f t="shared" si="30"/>
        <v>6.1085806937766618</v>
      </c>
      <c r="K276" s="11">
        <v>97.75</v>
      </c>
      <c r="L276" s="11">
        <f t="shared" si="31"/>
        <v>4.5925914037812312</v>
      </c>
      <c r="M276" s="5">
        <v>0</v>
      </c>
      <c r="N276" s="5">
        <v>1</v>
      </c>
      <c r="O276" s="5">
        <v>0</v>
      </c>
      <c r="P276" s="5">
        <v>0</v>
      </c>
      <c r="Q276" s="5">
        <f t="shared" si="32"/>
        <v>0</v>
      </c>
      <c r="R276" s="5">
        <v>7231.3126659999998</v>
      </c>
      <c r="S276" s="5">
        <f t="shared" si="33"/>
        <v>8.8861758569027085</v>
      </c>
      <c r="T276" s="2">
        <v>0</v>
      </c>
      <c r="U276" s="12">
        <v>0</v>
      </c>
      <c r="V276" s="14"/>
      <c r="W276" s="5">
        <v>0</v>
      </c>
      <c r="X276" s="5">
        <v>57248</v>
      </c>
      <c r="Y276" s="5">
        <v>21714</v>
      </c>
      <c r="Z276" s="5">
        <v>721</v>
      </c>
      <c r="AA276" s="5">
        <v>326</v>
      </c>
      <c r="AB276" s="5">
        <v>0</v>
      </c>
      <c r="AC276" s="5">
        <v>0</v>
      </c>
      <c r="AD276" s="5">
        <v>1</v>
      </c>
      <c r="AE276" s="5">
        <v>0</v>
      </c>
      <c r="AF276" s="5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1</v>
      </c>
      <c r="AP276" s="6">
        <v>0</v>
      </c>
      <c r="AQ276" s="5">
        <v>1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</row>
    <row r="277" spans="1:50" ht="15.75" customHeight="1">
      <c r="A277" s="4">
        <v>44166</v>
      </c>
      <c r="B277" s="2" t="s">
        <v>6</v>
      </c>
      <c r="C277" s="19">
        <v>1</v>
      </c>
      <c r="D277" s="5" t="s">
        <v>11</v>
      </c>
      <c r="E277" s="5">
        <v>5.6</v>
      </c>
      <c r="F277" s="6">
        <f t="shared" si="28"/>
        <v>1.7227665977411035</v>
      </c>
      <c r="G277" s="10">
        <v>93</v>
      </c>
      <c r="H277" s="5">
        <f t="shared" si="29"/>
        <v>4.5432947822700038</v>
      </c>
      <c r="I277" s="10">
        <v>471.52</v>
      </c>
      <c r="J277" s="6">
        <f t="shared" si="30"/>
        <v>6.1559615189893844</v>
      </c>
      <c r="K277" s="11">
        <v>97.75</v>
      </c>
      <c r="L277" s="11">
        <f t="shared" si="31"/>
        <v>4.5925914037812312</v>
      </c>
      <c r="M277" s="5">
        <v>0</v>
      </c>
      <c r="N277" s="5">
        <v>1</v>
      </c>
      <c r="O277" s="5">
        <v>0</v>
      </c>
      <c r="P277" s="5">
        <v>0</v>
      </c>
      <c r="Q277" s="5">
        <f t="shared" si="32"/>
        <v>0</v>
      </c>
      <c r="R277" s="5">
        <v>7231.3126659999998</v>
      </c>
      <c r="S277" s="5">
        <f t="shared" si="33"/>
        <v>8.8861758569027085</v>
      </c>
      <c r="T277" s="2">
        <v>0</v>
      </c>
      <c r="U277" s="12">
        <v>0</v>
      </c>
      <c r="V277" s="14"/>
      <c r="W277" s="5">
        <v>0</v>
      </c>
      <c r="X277" s="5">
        <v>48578</v>
      </c>
      <c r="Y277" s="5">
        <v>17468</v>
      </c>
      <c r="Z277" s="5">
        <v>915</v>
      </c>
      <c r="AA277" s="5">
        <v>295</v>
      </c>
      <c r="AB277" s="5">
        <v>0</v>
      </c>
      <c r="AC277" s="5">
        <v>0</v>
      </c>
      <c r="AD277" s="5">
        <v>1</v>
      </c>
      <c r="AE277" s="5">
        <v>0</v>
      </c>
      <c r="AF277" s="5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1</v>
      </c>
      <c r="AQ277" s="5">
        <v>1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</row>
    <row r="278" spans="1:50" ht="15.75" customHeight="1">
      <c r="A278" s="4">
        <v>44197</v>
      </c>
      <c r="B278" s="2" t="s">
        <v>6</v>
      </c>
      <c r="C278" s="19">
        <v>1</v>
      </c>
      <c r="D278" s="5" t="s">
        <v>11</v>
      </c>
      <c r="E278" s="5">
        <v>12.47</v>
      </c>
      <c r="F278" s="6">
        <f t="shared" si="28"/>
        <v>2.5233257596919452</v>
      </c>
      <c r="G278" s="10">
        <v>0</v>
      </c>
      <c r="H278" s="5">
        <f t="shared" si="29"/>
        <v>0</v>
      </c>
      <c r="I278" s="10">
        <v>484.63</v>
      </c>
      <c r="J278" s="6">
        <f t="shared" si="30"/>
        <v>6.1833857131934806</v>
      </c>
      <c r="K278" s="11"/>
      <c r="L278" s="11">
        <f t="shared" si="31"/>
        <v>0</v>
      </c>
      <c r="M278" s="5">
        <v>0</v>
      </c>
      <c r="N278" s="5">
        <v>1</v>
      </c>
      <c r="O278" s="5">
        <v>0</v>
      </c>
      <c r="P278" s="5">
        <v>0</v>
      </c>
      <c r="Q278" s="5">
        <f t="shared" si="32"/>
        <v>0</v>
      </c>
      <c r="R278" s="5">
        <v>7231.3126659999998</v>
      </c>
      <c r="S278" s="5">
        <f t="shared" si="33"/>
        <v>8.8861758569027085</v>
      </c>
      <c r="T278" s="2">
        <v>0</v>
      </c>
      <c r="U278" s="12">
        <v>0</v>
      </c>
      <c r="V278" s="14"/>
      <c r="W278" s="5">
        <v>0</v>
      </c>
      <c r="X278" s="5">
        <v>21629</v>
      </c>
      <c r="Y278" s="5">
        <v>18354</v>
      </c>
      <c r="Z278" s="5">
        <v>568</v>
      </c>
      <c r="AA278" s="5">
        <v>399</v>
      </c>
      <c r="AB278" s="5">
        <v>567</v>
      </c>
      <c r="AC278" s="5">
        <v>0</v>
      </c>
      <c r="AD278" s="5">
        <v>1</v>
      </c>
      <c r="AE278" s="5">
        <v>1</v>
      </c>
      <c r="AF278" s="5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5">
        <v>1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</row>
    <row r="279" spans="1:50" ht="15.75" customHeight="1">
      <c r="A279" s="4">
        <v>44228</v>
      </c>
      <c r="B279" s="2" t="s">
        <v>6</v>
      </c>
      <c r="C279" s="19">
        <v>1</v>
      </c>
      <c r="D279" s="5" t="s">
        <v>11</v>
      </c>
      <c r="E279" s="5">
        <v>12.55</v>
      </c>
      <c r="F279" s="6">
        <f t="shared" si="28"/>
        <v>2.5297206655777931</v>
      </c>
      <c r="G279" s="10">
        <v>2</v>
      </c>
      <c r="H279" s="5">
        <f t="shared" si="29"/>
        <v>1.0986122886681098</v>
      </c>
      <c r="I279" s="10">
        <v>483.78</v>
      </c>
      <c r="J279" s="6">
        <f t="shared" si="30"/>
        <v>6.1816302579249855</v>
      </c>
      <c r="K279" s="11"/>
      <c r="L279" s="11">
        <f t="shared" si="31"/>
        <v>0</v>
      </c>
      <c r="M279" s="5">
        <v>0</v>
      </c>
      <c r="N279" s="5">
        <v>1</v>
      </c>
      <c r="O279" s="5">
        <v>0</v>
      </c>
      <c r="P279" s="5">
        <v>0</v>
      </c>
      <c r="Q279" s="5">
        <f t="shared" si="32"/>
        <v>0</v>
      </c>
      <c r="R279" s="5">
        <v>7231.3126659999998</v>
      </c>
      <c r="S279" s="5">
        <f t="shared" si="33"/>
        <v>8.8861758569027085</v>
      </c>
      <c r="T279" s="2">
        <v>0</v>
      </c>
      <c r="U279" s="12">
        <v>0</v>
      </c>
      <c r="V279" s="14"/>
      <c r="W279" s="5">
        <v>0</v>
      </c>
      <c r="X279" s="5">
        <v>11077</v>
      </c>
      <c r="Y279" s="5">
        <v>14707</v>
      </c>
      <c r="Z279" s="5">
        <v>281</v>
      </c>
      <c r="AA279" s="5">
        <v>302</v>
      </c>
      <c r="AB279" s="5">
        <v>1938619</v>
      </c>
      <c r="AC279" s="5">
        <v>0</v>
      </c>
      <c r="AD279" s="5">
        <v>1</v>
      </c>
      <c r="AE279" s="5">
        <v>0</v>
      </c>
      <c r="AF279" s="5">
        <v>1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5">
        <v>1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</row>
    <row r="280" spans="1:50" ht="15.75" customHeight="1">
      <c r="A280" s="4">
        <v>44256</v>
      </c>
      <c r="B280" s="2" t="s">
        <v>6</v>
      </c>
      <c r="C280" s="19">
        <v>1</v>
      </c>
      <c r="D280" s="5" t="s">
        <v>11</v>
      </c>
      <c r="E280" s="5">
        <v>6.28</v>
      </c>
      <c r="F280" s="6">
        <f t="shared" si="28"/>
        <v>1.8373699804801074</v>
      </c>
      <c r="G280" s="10">
        <v>0</v>
      </c>
      <c r="H280" s="5">
        <f t="shared" si="29"/>
        <v>0</v>
      </c>
      <c r="I280" s="10">
        <v>496.73</v>
      </c>
      <c r="J280" s="6">
        <f t="shared" si="30"/>
        <v>6.2080466189203456</v>
      </c>
      <c r="K280" s="11"/>
      <c r="L280" s="11">
        <f t="shared" si="31"/>
        <v>0</v>
      </c>
      <c r="M280" s="5">
        <v>0</v>
      </c>
      <c r="N280" s="5">
        <v>1</v>
      </c>
      <c r="O280" s="5">
        <v>0</v>
      </c>
      <c r="P280" s="5">
        <v>0</v>
      </c>
      <c r="Q280" s="5">
        <f t="shared" si="32"/>
        <v>0</v>
      </c>
      <c r="R280" s="5">
        <v>7231.3126659999998</v>
      </c>
      <c r="S280" s="5">
        <f t="shared" si="33"/>
        <v>8.8861758569027085</v>
      </c>
      <c r="T280" s="2">
        <v>0</v>
      </c>
      <c r="U280" s="12">
        <v>0</v>
      </c>
      <c r="V280" s="14"/>
      <c r="W280" s="5">
        <v>0</v>
      </c>
      <c r="X280" s="5">
        <v>65079</v>
      </c>
      <c r="Y280" s="5">
        <v>25619</v>
      </c>
      <c r="Z280" s="5">
        <v>638</v>
      </c>
      <c r="AA280" s="5">
        <v>488</v>
      </c>
      <c r="AB280" s="5">
        <v>70407</v>
      </c>
      <c r="AC280" s="5">
        <v>0</v>
      </c>
      <c r="AD280" s="5">
        <v>1</v>
      </c>
      <c r="AE280" s="5">
        <v>0</v>
      </c>
      <c r="AF280" s="5">
        <v>0</v>
      </c>
      <c r="AG280" s="6">
        <v>1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5">
        <v>1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</row>
    <row r="281" spans="1:50" ht="15.75" customHeight="1">
      <c r="A281" s="4">
        <v>44287</v>
      </c>
      <c r="B281" s="2" t="s">
        <v>6</v>
      </c>
      <c r="C281" s="19">
        <v>1</v>
      </c>
      <c r="D281" s="5" t="s">
        <v>11</v>
      </c>
      <c r="E281" s="5">
        <v>2.37</v>
      </c>
      <c r="F281" s="6">
        <f t="shared" si="28"/>
        <v>0.86288995514703981</v>
      </c>
      <c r="G281" s="10">
        <v>0</v>
      </c>
      <c r="H281" s="5">
        <f t="shared" si="29"/>
        <v>0</v>
      </c>
      <c r="I281" s="10">
        <v>504.07</v>
      </c>
      <c r="J281" s="6">
        <f t="shared" si="30"/>
        <v>6.2227151473160891</v>
      </c>
      <c r="K281" s="11"/>
      <c r="L281" s="11">
        <f t="shared" si="31"/>
        <v>0</v>
      </c>
      <c r="M281" s="5">
        <v>0</v>
      </c>
      <c r="N281" s="5">
        <v>1</v>
      </c>
      <c r="O281" s="5">
        <v>0</v>
      </c>
      <c r="P281" s="5">
        <v>0</v>
      </c>
      <c r="Q281" s="5">
        <f t="shared" si="32"/>
        <v>0</v>
      </c>
      <c r="R281" s="5">
        <v>7231.3126659999998</v>
      </c>
      <c r="S281" s="5">
        <f t="shared" si="33"/>
        <v>8.8861758569027085</v>
      </c>
      <c r="T281" s="2">
        <v>0</v>
      </c>
      <c r="U281" s="12">
        <v>0</v>
      </c>
      <c r="V281" s="14"/>
      <c r="W281" s="5">
        <v>0</v>
      </c>
      <c r="X281" s="5">
        <v>147837</v>
      </c>
      <c r="Y281" s="5">
        <v>18551</v>
      </c>
      <c r="Z281" s="5">
        <v>2404</v>
      </c>
      <c r="AA281" s="5">
        <v>362</v>
      </c>
      <c r="AB281" s="5">
        <v>1247104</v>
      </c>
      <c r="AC281" s="5">
        <v>0</v>
      </c>
      <c r="AD281" s="5">
        <v>1</v>
      </c>
      <c r="AE281" s="5">
        <v>0</v>
      </c>
      <c r="AF281" s="5">
        <v>0</v>
      </c>
      <c r="AG281" s="6">
        <v>0</v>
      </c>
      <c r="AH281" s="6">
        <v>1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5">
        <v>1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</row>
    <row r="282" spans="1:50" ht="15.75" customHeight="1">
      <c r="A282" s="9">
        <v>44317</v>
      </c>
      <c r="B282" s="2" t="s">
        <v>6</v>
      </c>
      <c r="C282" s="19">
        <v>1</v>
      </c>
      <c r="D282" s="5" t="s">
        <v>11</v>
      </c>
      <c r="E282" s="5">
        <v>3.48</v>
      </c>
      <c r="F282" s="6">
        <f t="shared" si="28"/>
        <v>1.2470322937863829</v>
      </c>
      <c r="G282" s="10">
        <v>1</v>
      </c>
      <c r="H282" s="5">
        <f t="shared" si="29"/>
        <v>0.69314718055994529</v>
      </c>
      <c r="I282" s="10">
        <v>477.97</v>
      </c>
      <c r="J282" s="6">
        <f t="shared" si="30"/>
        <v>6.1695479690155945</v>
      </c>
      <c r="K282" s="11"/>
      <c r="L282" s="11">
        <f t="shared" si="31"/>
        <v>0</v>
      </c>
      <c r="M282" s="5">
        <v>0</v>
      </c>
      <c r="N282" s="5">
        <v>1</v>
      </c>
      <c r="O282" s="5">
        <v>0</v>
      </c>
      <c r="P282" s="5">
        <v>0</v>
      </c>
      <c r="Q282" s="5">
        <f t="shared" si="32"/>
        <v>0</v>
      </c>
      <c r="R282" s="5">
        <v>7231.3126659999998</v>
      </c>
      <c r="S282" s="5">
        <f t="shared" si="33"/>
        <v>8.8861758569027085</v>
      </c>
      <c r="T282" s="2">
        <v>0</v>
      </c>
      <c r="U282" s="12">
        <v>0</v>
      </c>
      <c r="V282" s="14"/>
      <c r="W282" s="5">
        <v>0</v>
      </c>
      <c r="X282" s="5">
        <v>41408</v>
      </c>
      <c r="Y282" s="5">
        <v>8268</v>
      </c>
      <c r="Z282" s="5">
        <v>1169</v>
      </c>
      <c r="AA282" s="5">
        <v>97</v>
      </c>
      <c r="AB282" s="5">
        <v>823451</v>
      </c>
      <c r="AC282" s="5">
        <v>0</v>
      </c>
      <c r="AD282" s="5">
        <v>1</v>
      </c>
      <c r="AE282" s="5">
        <v>0</v>
      </c>
      <c r="AF282" s="5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5">
        <v>1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</row>
    <row r="283" spans="1:50" ht="15.75" customHeight="1">
      <c r="A283" s="4">
        <v>44348</v>
      </c>
      <c r="B283" s="2" t="s">
        <v>6</v>
      </c>
      <c r="C283" s="19">
        <v>1</v>
      </c>
      <c r="D283" s="5" t="s">
        <v>11</v>
      </c>
      <c r="E283" s="5">
        <v>2.8</v>
      </c>
      <c r="F283" s="6">
        <f t="shared" si="28"/>
        <v>1.0296194171811581</v>
      </c>
      <c r="G283" s="10">
        <v>0</v>
      </c>
      <c r="H283" s="5">
        <f t="shared" si="29"/>
        <v>0</v>
      </c>
      <c r="I283" s="10">
        <v>508.07</v>
      </c>
      <c r="J283" s="6">
        <f t="shared" si="30"/>
        <v>6.2306192333611756</v>
      </c>
      <c r="K283" s="11"/>
      <c r="L283" s="11">
        <f t="shared" si="31"/>
        <v>0</v>
      </c>
      <c r="M283" s="5">
        <v>0</v>
      </c>
      <c r="N283" s="5">
        <v>1</v>
      </c>
      <c r="O283" s="5">
        <v>0</v>
      </c>
      <c r="P283" s="5">
        <v>0</v>
      </c>
      <c r="Q283" s="5">
        <f t="shared" si="32"/>
        <v>0</v>
      </c>
      <c r="R283" s="5">
        <v>7231.3126659999998</v>
      </c>
      <c r="S283" s="5">
        <f t="shared" si="33"/>
        <v>8.8861758569027085</v>
      </c>
      <c r="T283" s="2">
        <v>0</v>
      </c>
      <c r="U283" s="12">
        <v>0</v>
      </c>
      <c r="V283" s="14"/>
      <c r="W283" s="5">
        <v>0</v>
      </c>
      <c r="X283" s="5">
        <v>112718</v>
      </c>
      <c r="Y283" s="5">
        <v>7698</v>
      </c>
      <c r="Z283" s="5">
        <v>1884</v>
      </c>
      <c r="AA283" s="5">
        <v>67</v>
      </c>
      <c r="AB283" s="5">
        <v>42601</v>
      </c>
      <c r="AC283" s="5">
        <v>0</v>
      </c>
      <c r="AD283" s="5">
        <v>1</v>
      </c>
      <c r="AE283" s="5">
        <v>0</v>
      </c>
      <c r="AF283" s="5">
        <v>0</v>
      </c>
      <c r="AG283" s="6">
        <v>0</v>
      </c>
      <c r="AH283" s="6">
        <v>0</v>
      </c>
      <c r="AI283" s="6">
        <v>0</v>
      </c>
      <c r="AJ283" s="6">
        <v>1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5">
        <v>1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</row>
    <row r="284" spans="1:50" ht="15.75" customHeight="1">
      <c r="A284" s="4">
        <v>44378</v>
      </c>
      <c r="B284" s="2" t="s">
        <v>6</v>
      </c>
      <c r="C284" s="19">
        <v>1</v>
      </c>
      <c r="D284" s="5" t="s">
        <v>11</v>
      </c>
      <c r="E284" s="5">
        <v>1.95</v>
      </c>
      <c r="F284" s="6">
        <f t="shared" si="28"/>
        <v>0.66782937257565544</v>
      </c>
      <c r="G284" s="10">
        <v>0</v>
      </c>
      <c r="H284" s="5">
        <f t="shared" si="29"/>
        <v>0</v>
      </c>
      <c r="I284" s="10">
        <v>471.44</v>
      </c>
      <c r="J284" s="6">
        <f t="shared" si="30"/>
        <v>6.1557918405296581</v>
      </c>
      <c r="K284" s="11"/>
      <c r="L284" s="11">
        <f t="shared" si="31"/>
        <v>0</v>
      </c>
      <c r="M284" s="5">
        <v>0</v>
      </c>
      <c r="N284" s="5">
        <v>1</v>
      </c>
      <c r="O284" s="5">
        <v>0</v>
      </c>
      <c r="P284" s="5">
        <v>0</v>
      </c>
      <c r="Q284" s="5">
        <f t="shared" si="32"/>
        <v>0</v>
      </c>
      <c r="R284" s="5">
        <v>7231.3126659999998</v>
      </c>
      <c r="S284" s="5">
        <f t="shared" si="33"/>
        <v>8.8861758569027085</v>
      </c>
      <c r="T284" s="2">
        <v>0</v>
      </c>
      <c r="U284" s="12">
        <v>0</v>
      </c>
      <c r="V284" s="14"/>
      <c r="W284" s="5">
        <v>0</v>
      </c>
      <c r="X284" s="5">
        <v>336226</v>
      </c>
      <c r="Y284" s="5">
        <v>55640</v>
      </c>
      <c r="Z284" s="5">
        <v>6182</v>
      </c>
      <c r="AA284" s="5">
        <v>316</v>
      </c>
      <c r="AB284" s="5">
        <v>2734283</v>
      </c>
      <c r="AC284" s="5">
        <v>0</v>
      </c>
      <c r="AD284" s="5">
        <v>1</v>
      </c>
      <c r="AE284" s="5">
        <v>0</v>
      </c>
      <c r="AF284" s="5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5">
        <v>1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</row>
    <row r="285" spans="1:50" ht="15.75" customHeight="1">
      <c r="A285" s="4">
        <v>44409</v>
      </c>
      <c r="B285" s="2" t="s">
        <v>6</v>
      </c>
      <c r="C285" s="19">
        <v>1</v>
      </c>
      <c r="D285" s="5" t="s">
        <v>11</v>
      </c>
      <c r="E285" s="5">
        <v>2.63</v>
      </c>
      <c r="F285" s="6">
        <f t="shared" si="28"/>
        <v>0.96698384618967315</v>
      </c>
      <c r="G285" s="10">
        <v>0</v>
      </c>
      <c r="H285" s="5">
        <f t="shared" si="29"/>
        <v>0</v>
      </c>
      <c r="I285" s="10">
        <v>508.07</v>
      </c>
      <c r="J285" s="6">
        <f t="shared" si="30"/>
        <v>6.2306192333611756</v>
      </c>
      <c r="K285" s="11"/>
      <c r="L285" s="11">
        <f t="shared" si="31"/>
        <v>0</v>
      </c>
      <c r="M285" s="5">
        <v>0</v>
      </c>
      <c r="N285" s="5">
        <v>1</v>
      </c>
      <c r="O285" s="5">
        <v>0</v>
      </c>
      <c r="P285" s="5">
        <v>0</v>
      </c>
      <c r="Q285" s="5">
        <f t="shared" si="32"/>
        <v>0</v>
      </c>
      <c r="R285" s="5">
        <v>7231.3126659999998</v>
      </c>
      <c r="S285" s="5">
        <f t="shared" si="33"/>
        <v>8.8861758569027085</v>
      </c>
      <c r="T285" s="2">
        <v>0</v>
      </c>
      <c r="U285" s="12">
        <v>0</v>
      </c>
      <c r="V285" s="14"/>
      <c r="W285" s="5">
        <v>0</v>
      </c>
      <c r="X285" s="5">
        <v>251134</v>
      </c>
      <c r="Y285" s="5">
        <v>59858</v>
      </c>
      <c r="Z285" s="5">
        <v>5510</v>
      </c>
      <c r="AA285" s="5">
        <v>738</v>
      </c>
      <c r="AB285" s="5">
        <v>11087192</v>
      </c>
      <c r="AC285" s="5">
        <v>33382</v>
      </c>
      <c r="AD285" s="5">
        <v>1</v>
      </c>
      <c r="AE285" s="5">
        <v>0</v>
      </c>
      <c r="AF285" s="5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1</v>
      </c>
      <c r="AM285" s="6">
        <v>0</v>
      </c>
      <c r="AN285" s="6">
        <v>0</v>
      </c>
      <c r="AO285" s="6">
        <v>0</v>
      </c>
      <c r="AP285" s="6">
        <v>0</v>
      </c>
      <c r="AQ285" s="5">
        <v>1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</row>
    <row r="286" spans="1:50" ht="15.75" customHeight="1">
      <c r="A286" s="4">
        <v>44440</v>
      </c>
      <c r="B286" s="2" t="s">
        <v>6</v>
      </c>
      <c r="C286" s="19">
        <v>1</v>
      </c>
      <c r="D286" s="5" t="s">
        <v>11</v>
      </c>
      <c r="E286" s="5">
        <v>2.0499999999999998</v>
      </c>
      <c r="F286" s="6">
        <f t="shared" si="28"/>
        <v>0.71783979315031676</v>
      </c>
      <c r="G286" s="10">
        <v>0</v>
      </c>
      <c r="H286" s="5">
        <f t="shared" si="29"/>
        <v>0</v>
      </c>
      <c r="I286" s="10">
        <v>471.44</v>
      </c>
      <c r="J286" s="6">
        <f t="shared" si="30"/>
        <v>6.1557918405296581</v>
      </c>
      <c r="K286" s="11"/>
      <c r="L286" s="11">
        <f t="shared" si="31"/>
        <v>0</v>
      </c>
      <c r="M286" s="5">
        <v>0</v>
      </c>
      <c r="N286" s="5">
        <v>1</v>
      </c>
      <c r="O286" s="5">
        <v>0</v>
      </c>
      <c r="P286" s="5">
        <v>0</v>
      </c>
      <c r="Q286" s="5">
        <f t="shared" si="32"/>
        <v>0</v>
      </c>
      <c r="R286" s="5">
        <v>7231.3126659999998</v>
      </c>
      <c r="S286" s="5">
        <f t="shared" si="33"/>
        <v>8.8861758569027085</v>
      </c>
      <c r="T286" s="2">
        <v>0</v>
      </c>
      <c r="U286" s="12">
        <v>0</v>
      </c>
      <c r="V286" s="14"/>
      <c r="W286" s="5">
        <v>0</v>
      </c>
      <c r="X286" s="5">
        <v>55293</v>
      </c>
      <c r="Y286" s="5">
        <v>31112</v>
      </c>
      <c r="Z286" s="5">
        <v>1315</v>
      </c>
      <c r="AA286" s="5">
        <v>404</v>
      </c>
      <c r="AB286" s="5">
        <v>18962130</v>
      </c>
      <c r="AC286" s="5">
        <v>48231</v>
      </c>
      <c r="AD286" s="5">
        <v>1</v>
      </c>
      <c r="AE286" s="5">
        <v>0</v>
      </c>
      <c r="AF286" s="5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1</v>
      </c>
      <c r="AN286" s="6">
        <v>0</v>
      </c>
      <c r="AO286" s="6">
        <v>0</v>
      </c>
      <c r="AP286" s="6">
        <v>0</v>
      </c>
      <c r="AQ286" s="5">
        <v>1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</row>
    <row r="287" spans="1:50" ht="15.75" customHeight="1">
      <c r="A287" s="4">
        <v>44470</v>
      </c>
      <c r="B287" s="2" t="s">
        <v>6</v>
      </c>
      <c r="C287" s="19">
        <v>1</v>
      </c>
      <c r="D287" s="5" t="s">
        <v>11</v>
      </c>
      <c r="E287" s="5">
        <v>2.0499999999999998</v>
      </c>
      <c r="F287" s="6">
        <f t="shared" si="28"/>
        <v>0.71783979315031676</v>
      </c>
      <c r="G287" s="10">
        <v>0</v>
      </c>
      <c r="H287" s="5">
        <f t="shared" si="29"/>
        <v>0</v>
      </c>
      <c r="I287" s="10">
        <v>461.8</v>
      </c>
      <c r="J287" s="6">
        <f t="shared" si="30"/>
        <v>6.1351318969203952</v>
      </c>
      <c r="K287" s="11"/>
      <c r="L287" s="11">
        <f t="shared" si="31"/>
        <v>0</v>
      </c>
      <c r="M287" s="5">
        <v>0</v>
      </c>
      <c r="N287" s="5">
        <v>1</v>
      </c>
      <c r="O287" s="5">
        <v>0</v>
      </c>
      <c r="P287" s="5">
        <v>0</v>
      </c>
      <c r="Q287" s="5">
        <f t="shared" si="32"/>
        <v>0</v>
      </c>
      <c r="R287" s="5">
        <v>7231.3126659999998</v>
      </c>
      <c r="S287" s="5">
        <f t="shared" si="33"/>
        <v>8.8861758569027085</v>
      </c>
      <c r="T287" s="2">
        <v>0</v>
      </c>
      <c r="U287" s="12">
        <v>0</v>
      </c>
      <c r="V287" s="14"/>
      <c r="W287" s="5">
        <v>0</v>
      </c>
      <c r="X287" s="5">
        <v>13628</v>
      </c>
      <c r="Y287" s="5">
        <v>17254</v>
      </c>
      <c r="Z287" s="5">
        <v>358</v>
      </c>
      <c r="AA287" s="5">
        <v>448</v>
      </c>
      <c r="AB287" s="5">
        <v>6884827</v>
      </c>
      <c r="AC287" s="5">
        <v>0</v>
      </c>
      <c r="AD287" s="5">
        <v>1</v>
      </c>
      <c r="AE287" s="5">
        <v>0</v>
      </c>
      <c r="AF287" s="5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1</v>
      </c>
      <c r="AO287" s="6">
        <v>0</v>
      </c>
      <c r="AP287" s="6">
        <v>0</v>
      </c>
      <c r="AQ287" s="5">
        <v>1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</row>
    <row r="288" spans="1:50" ht="15.75" customHeight="1">
      <c r="A288" s="4">
        <v>44501</v>
      </c>
      <c r="B288" s="2" t="s">
        <v>6</v>
      </c>
      <c r="C288" s="19">
        <v>1</v>
      </c>
      <c r="D288" s="5" t="s">
        <v>11</v>
      </c>
      <c r="E288" s="5">
        <v>1.2</v>
      </c>
      <c r="F288" s="6">
        <f t="shared" si="28"/>
        <v>0.18232155679395459</v>
      </c>
      <c r="G288" s="10">
        <v>0</v>
      </c>
      <c r="H288" s="5">
        <f t="shared" si="29"/>
        <v>0</v>
      </c>
      <c r="I288" s="10">
        <v>516.14</v>
      </c>
      <c r="J288" s="6">
        <f t="shared" si="30"/>
        <v>6.2463780465109942</v>
      </c>
      <c r="K288" s="11"/>
      <c r="L288" s="11">
        <f t="shared" si="31"/>
        <v>0</v>
      </c>
      <c r="M288" s="5">
        <v>0</v>
      </c>
      <c r="N288" s="5">
        <v>1</v>
      </c>
      <c r="O288" s="5">
        <v>0</v>
      </c>
      <c r="P288" s="5">
        <v>0</v>
      </c>
      <c r="Q288" s="5">
        <f t="shared" si="32"/>
        <v>0</v>
      </c>
      <c r="R288" s="5">
        <v>7231.3126659999998</v>
      </c>
      <c r="S288" s="5">
        <f t="shared" si="33"/>
        <v>8.8861758569027085</v>
      </c>
      <c r="T288" s="2">
        <v>0</v>
      </c>
      <c r="U288" s="12">
        <v>0</v>
      </c>
      <c r="V288" s="14"/>
      <c r="W288" s="5">
        <v>0</v>
      </c>
      <c r="X288" s="5">
        <v>6745</v>
      </c>
      <c r="Y288" s="5">
        <v>15298</v>
      </c>
      <c r="Z288" s="5">
        <v>113</v>
      </c>
      <c r="AA288" s="5">
        <v>357</v>
      </c>
      <c r="AB288" s="5">
        <v>16980584</v>
      </c>
      <c r="AC288" s="5">
        <v>0</v>
      </c>
      <c r="AD288" s="5">
        <v>1</v>
      </c>
      <c r="AE288" s="5">
        <v>0</v>
      </c>
      <c r="AF288" s="5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1</v>
      </c>
      <c r="AP288" s="6">
        <v>0</v>
      </c>
      <c r="AQ288" s="5">
        <v>1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</row>
    <row r="289" spans="1:50" ht="15.75" customHeight="1">
      <c r="A289" s="4">
        <v>44531</v>
      </c>
      <c r="B289" s="2" t="s">
        <v>6</v>
      </c>
      <c r="C289" s="19">
        <v>1</v>
      </c>
      <c r="D289" s="5" t="s">
        <v>11</v>
      </c>
      <c r="E289" s="5">
        <v>1.46</v>
      </c>
      <c r="F289" s="6">
        <f t="shared" si="28"/>
        <v>0.37843643572024505</v>
      </c>
      <c r="G289" s="10">
        <v>0</v>
      </c>
      <c r="H289" s="5">
        <f t="shared" si="29"/>
        <v>0</v>
      </c>
      <c r="I289" s="10">
        <v>518.45000000000005</v>
      </c>
      <c r="J289" s="6">
        <f t="shared" si="30"/>
        <v>6.250843591004287</v>
      </c>
      <c r="K289" s="11"/>
      <c r="L289" s="11">
        <f t="shared" si="31"/>
        <v>0</v>
      </c>
      <c r="M289" s="5">
        <v>0</v>
      </c>
      <c r="N289" s="5">
        <v>1</v>
      </c>
      <c r="O289" s="5">
        <v>0</v>
      </c>
      <c r="P289" s="5">
        <v>0</v>
      </c>
      <c r="Q289" s="5">
        <f t="shared" si="32"/>
        <v>0</v>
      </c>
      <c r="R289" s="5">
        <v>7231.3126659999998</v>
      </c>
      <c r="S289" s="5">
        <f t="shared" si="33"/>
        <v>8.8861758569027085</v>
      </c>
      <c r="T289" s="2">
        <v>0</v>
      </c>
      <c r="U289" s="12">
        <v>0</v>
      </c>
      <c r="V289" s="14"/>
      <c r="W289" s="5">
        <v>0</v>
      </c>
      <c r="X289" s="5">
        <v>9255</v>
      </c>
      <c r="Y289" s="5">
        <v>16098</v>
      </c>
      <c r="Z289" s="5">
        <v>91</v>
      </c>
      <c r="AA289" s="5">
        <v>254</v>
      </c>
      <c r="AB289" s="5">
        <v>8813795</v>
      </c>
      <c r="AC289" s="5">
        <v>0</v>
      </c>
      <c r="AD289" s="5">
        <v>1</v>
      </c>
      <c r="AE289" s="5">
        <v>0</v>
      </c>
      <c r="AF289" s="5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1</v>
      </c>
      <c r="AQ289" s="5">
        <v>1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</row>
    <row r="290" spans="1:50" ht="15.75" customHeight="1">
      <c r="A290" s="4">
        <v>44562</v>
      </c>
      <c r="B290" s="2" t="s">
        <v>6</v>
      </c>
      <c r="C290" s="19">
        <v>1</v>
      </c>
      <c r="D290" s="5" t="s">
        <v>11</v>
      </c>
      <c r="E290" s="5">
        <v>1.98</v>
      </c>
      <c r="F290" s="6">
        <f t="shared" si="28"/>
        <v>0.68309684470644383</v>
      </c>
      <c r="G290" s="10">
        <v>2</v>
      </c>
      <c r="H290" s="5">
        <f t="shared" si="29"/>
        <v>1.0986122886681098</v>
      </c>
      <c r="I290" s="10">
        <v>511.96</v>
      </c>
      <c r="J290" s="6">
        <f t="shared" si="30"/>
        <v>6.2382464969875908</v>
      </c>
      <c r="K290" s="11"/>
      <c r="L290" s="11">
        <f t="shared" si="31"/>
        <v>0</v>
      </c>
      <c r="M290" s="5">
        <v>0</v>
      </c>
      <c r="N290" s="5">
        <v>1</v>
      </c>
      <c r="O290" s="5">
        <v>0</v>
      </c>
      <c r="P290" s="5">
        <v>0</v>
      </c>
      <c r="Q290" s="5">
        <f t="shared" si="32"/>
        <v>0</v>
      </c>
      <c r="R290" s="5">
        <v>7231.3126659999998</v>
      </c>
      <c r="S290" s="5">
        <f t="shared" si="33"/>
        <v>8.8861758569027085</v>
      </c>
      <c r="T290" s="2">
        <v>0</v>
      </c>
      <c r="U290" s="12">
        <v>0</v>
      </c>
      <c r="V290" s="14"/>
      <c r="W290" s="5">
        <v>0</v>
      </c>
      <c r="X290" s="5">
        <v>213294</v>
      </c>
      <c r="Y290" s="5">
        <v>40932</v>
      </c>
      <c r="Z290" s="5">
        <v>322</v>
      </c>
      <c r="AA290" s="5">
        <v>307</v>
      </c>
      <c r="AB290" s="5">
        <v>14576165</v>
      </c>
      <c r="AC290" s="5">
        <v>0</v>
      </c>
      <c r="AD290" s="5">
        <v>1</v>
      </c>
      <c r="AE290" s="5">
        <v>1</v>
      </c>
      <c r="AF290" s="5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5">
        <v>1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</row>
    <row r="291" spans="1:50" ht="15.75" customHeight="1">
      <c r="A291" s="4">
        <v>44593</v>
      </c>
      <c r="B291" s="2" t="s">
        <v>6</v>
      </c>
      <c r="C291" s="19">
        <v>1</v>
      </c>
      <c r="D291" s="5" t="s">
        <v>11</v>
      </c>
      <c r="E291" s="5">
        <v>1.46</v>
      </c>
      <c r="F291" s="6">
        <f t="shared" si="28"/>
        <v>0.37843643572024505</v>
      </c>
      <c r="G291" s="10">
        <v>0</v>
      </c>
      <c r="H291" s="5">
        <f t="shared" si="29"/>
        <v>0</v>
      </c>
      <c r="I291" s="10">
        <v>521.51</v>
      </c>
      <c r="J291" s="6">
        <f t="shared" si="30"/>
        <v>6.2567284497123978</v>
      </c>
      <c r="K291" s="11"/>
      <c r="L291" s="11">
        <f t="shared" si="31"/>
        <v>0</v>
      </c>
      <c r="M291" s="5">
        <v>0</v>
      </c>
      <c r="N291" s="5">
        <v>1</v>
      </c>
      <c r="O291" s="5">
        <v>0</v>
      </c>
      <c r="P291" s="5">
        <v>0</v>
      </c>
      <c r="Q291" s="5">
        <f t="shared" si="32"/>
        <v>0</v>
      </c>
      <c r="R291" s="5">
        <v>7231.3126659999998</v>
      </c>
      <c r="S291" s="5">
        <f t="shared" si="33"/>
        <v>8.8861758569027085</v>
      </c>
      <c r="T291" s="2">
        <v>0</v>
      </c>
      <c r="U291" s="12">
        <v>0</v>
      </c>
      <c r="V291" s="14"/>
      <c r="W291" s="5">
        <v>0</v>
      </c>
      <c r="X291" s="5">
        <v>144744</v>
      </c>
      <c r="Y291" s="5">
        <v>64780</v>
      </c>
      <c r="Z291" s="5">
        <v>643</v>
      </c>
      <c r="AA291" s="5">
        <v>244</v>
      </c>
      <c r="AB291" s="5">
        <v>3913910</v>
      </c>
      <c r="AC291" s="5">
        <v>60075</v>
      </c>
      <c r="AD291" s="5">
        <v>1</v>
      </c>
      <c r="AE291" s="5">
        <v>0</v>
      </c>
      <c r="AF291" s="5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5">
        <v>1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</row>
    <row r="292" spans="1:50" ht="15.75" customHeight="1">
      <c r="A292" s="4">
        <v>44621</v>
      </c>
      <c r="B292" s="2" t="s">
        <v>6</v>
      </c>
      <c r="C292" s="19">
        <v>1</v>
      </c>
      <c r="D292" s="5" t="s">
        <v>11</v>
      </c>
      <c r="E292" s="5">
        <v>1.2</v>
      </c>
      <c r="F292" s="6">
        <f t="shared" si="28"/>
        <v>0.18232155679395459</v>
      </c>
      <c r="G292" s="10">
        <v>0</v>
      </c>
      <c r="H292" s="5">
        <f t="shared" si="29"/>
        <v>0</v>
      </c>
      <c r="I292" s="10">
        <v>520.9</v>
      </c>
      <c r="J292" s="6">
        <f t="shared" si="30"/>
        <v>6.2555580847511454</v>
      </c>
      <c r="K292" s="11"/>
      <c r="L292" s="11">
        <f t="shared" si="31"/>
        <v>0</v>
      </c>
      <c r="M292" s="5">
        <v>0</v>
      </c>
      <c r="N292" s="5">
        <v>1</v>
      </c>
      <c r="O292" s="5">
        <v>0</v>
      </c>
      <c r="P292" s="5">
        <v>0</v>
      </c>
      <c r="Q292" s="5">
        <f t="shared" si="32"/>
        <v>0</v>
      </c>
      <c r="R292" s="5">
        <v>7231.3126659999998</v>
      </c>
      <c r="S292" s="5">
        <f t="shared" si="33"/>
        <v>8.8861758569027085</v>
      </c>
      <c r="T292" s="2">
        <v>0</v>
      </c>
      <c r="U292" s="12">
        <v>0</v>
      </c>
      <c r="V292" s="14"/>
      <c r="W292" s="5">
        <v>0</v>
      </c>
      <c r="X292" s="5">
        <v>8000</v>
      </c>
      <c r="Y292" s="5">
        <v>7259</v>
      </c>
      <c r="Z292" s="5">
        <v>85</v>
      </c>
      <c r="AA292" s="5">
        <v>154</v>
      </c>
      <c r="AB292" s="5">
        <v>30821308</v>
      </c>
      <c r="AC292" s="5">
        <v>58967</v>
      </c>
      <c r="AD292" s="5">
        <v>1</v>
      </c>
      <c r="AE292" s="5">
        <v>0</v>
      </c>
      <c r="AF292" s="5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5">
        <v>1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</row>
    <row r="293" spans="1:50" ht="15.75" customHeight="1">
      <c r="A293" s="4">
        <v>44652</v>
      </c>
      <c r="B293" s="2" t="s">
        <v>6</v>
      </c>
      <c r="C293" s="19">
        <v>1</v>
      </c>
      <c r="D293" s="5" t="s">
        <v>11</v>
      </c>
      <c r="E293" s="5">
        <v>1.55</v>
      </c>
      <c r="F293" s="6">
        <f t="shared" si="28"/>
        <v>0.43825493093115531</v>
      </c>
      <c r="G293" s="10">
        <v>7</v>
      </c>
      <c r="H293" s="5">
        <f t="shared" si="29"/>
        <v>2.0794415416798357</v>
      </c>
      <c r="I293" s="10">
        <v>489.73</v>
      </c>
      <c r="J293" s="6">
        <f t="shared" si="30"/>
        <v>6.1938542188289736</v>
      </c>
      <c r="K293" s="11"/>
      <c r="L293" s="11">
        <f t="shared" si="31"/>
        <v>0</v>
      </c>
      <c r="M293" s="5">
        <v>0</v>
      </c>
      <c r="N293" s="5">
        <v>1</v>
      </c>
      <c r="O293" s="5">
        <v>0</v>
      </c>
      <c r="P293" s="5">
        <v>0</v>
      </c>
      <c r="Q293" s="5">
        <f t="shared" si="32"/>
        <v>0</v>
      </c>
      <c r="R293" s="5">
        <v>7231.3126659999998</v>
      </c>
      <c r="S293" s="5">
        <f t="shared" si="33"/>
        <v>8.8861758569027085</v>
      </c>
      <c r="T293" s="2">
        <v>0</v>
      </c>
      <c r="U293" s="12">
        <v>0</v>
      </c>
      <c r="V293" s="14"/>
      <c r="W293" s="5">
        <v>0</v>
      </c>
      <c r="X293" s="5">
        <v>1114</v>
      </c>
      <c r="Y293" s="5">
        <v>199</v>
      </c>
      <c r="Z293" s="5">
        <v>5</v>
      </c>
      <c r="AA293" s="5">
        <v>15</v>
      </c>
      <c r="AB293" s="5">
        <v>1534602</v>
      </c>
      <c r="AC293" s="5">
        <v>0</v>
      </c>
      <c r="AD293" s="5">
        <v>1</v>
      </c>
      <c r="AE293" s="5">
        <v>0</v>
      </c>
      <c r="AF293" s="5">
        <v>0</v>
      </c>
      <c r="AG293" s="6">
        <v>0</v>
      </c>
      <c r="AH293" s="6">
        <v>1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5">
        <v>1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</row>
    <row r="294" spans="1:50" ht="15.75" customHeight="1">
      <c r="A294" s="9">
        <v>44682</v>
      </c>
      <c r="B294" s="2" t="s">
        <v>6</v>
      </c>
      <c r="C294" s="19">
        <v>1</v>
      </c>
      <c r="D294" s="5" t="s">
        <v>11</v>
      </c>
      <c r="E294" s="5">
        <v>1.31</v>
      </c>
      <c r="F294" s="6">
        <f t="shared" si="28"/>
        <v>0.27002713721306021</v>
      </c>
      <c r="G294" s="10">
        <v>2</v>
      </c>
      <c r="H294" s="5">
        <f t="shared" si="29"/>
        <v>1.0986122886681098</v>
      </c>
      <c r="I294" s="10">
        <v>459.57</v>
      </c>
      <c r="J294" s="6">
        <f t="shared" si="30"/>
        <v>6.1302912696927141</v>
      </c>
      <c r="K294" s="11"/>
      <c r="L294" s="11">
        <f t="shared" si="31"/>
        <v>0</v>
      </c>
      <c r="M294" s="5">
        <v>0</v>
      </c>
      <c r="N294" s="5">
        <v>1</v>
      </c>
      <c r="O294" s="5">
        <v>0</v>
      </c>
      <c r="P294" s="5">
        <v>0</v>
      </c>
      <c r="Q294" s="5">
        <f t="shared" si="32"/>
        <v>0</v>
      </c>
      <c r="R294" s="5">
        <v>7231.3126659999998</v>
      </c>
      <c r="S294" s="5">
        <f t="shared" si="33"/>
        <v>8.8861758569027085</v>
      </c>
      <c r="T294" s="2">
        <v>0</v>
      </c>
      <c r="U294" s="12">
        <v>0</v>
      </c>
      <c r="V294" s="14"/>
      <c r="W294" s="5">
        <v>0</v>
      </c>
      <c r="X294" s="5">
        <v>816</v>
      </c>
      <c r="Y294" s="5">
        <v>112</v>
      </c>
      <c r="Z294" s="5">
        <v>4</v>
      </c>
      <c r="AA294" s="5">
        <v>0</v>
      </c>
      <c r="AB294" s="5">
        <v>540962</v>
      </c>
      <c r="AC294" s="5">
        <v>0</v>
      </c>
      <c r="AD294" s="5">
        <v>1</v>
      </c>
      <c r="AE294" s="5">
        <v>0</v>
      </c>
      <c r="AF294" s="5">
        <v>0</v>
      </c>
      <c r="AG294" s="6">
        <v>0</v>
      </c>
      <c r="AH294" s="6">
        <v>0</v>
      </c>
      <c r="AI294" s="6">
        <v>1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5">
        <v>1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</row>
    <row r="295" spans="1:50" ht="15.75" customHeight="1">
      <c r="A295" s="4">
        <v>44713</v>
      </c>
      <c r="B295" s="2" t="s">
        <v>6</v>
      </c>
      <c r="C295" s="19">
        <v>1</v>
      </c>
      <c r="D295" s="5" t="s">
        <v>11</v>
      </c>
      <c r="E295" s="5">
        <v>1.29</v>
      </c>
      <c r="F295" s="6">
        <f t="shared" si="28"/>
        <v>0.25464221837358075</v>
      </c>
      <c r="G295" s="10">
        <v>0</v>
      </c>
      <c r="H295" s="5">
        <f t="shared" si="29"/>
        <v>0</v>
      </c>
      <c r="I295" s="10">
        <v>551.27</v>
      </c>
      <c r="J295" s="6">
        <f t="shared" si="30"/>
        <v>6.3122247072820477</v>
      </c>
      <c r="K295" s="11"/>
      <c r="L295" s="11">
        <f t="shared" si="31"/>
        <v>0</v>
      </c>
      <c r="M295" s="5">
        <v>0</v>
      </c>
      <c r="N295" s="5">
        <v>1</v>
      </c>
      <c r="O295" s="5">
        <v>0</v>
      </c>
      <c r="P295" s="5">
        <v>0</v>
      </c>
      <c r="Q295" s="5">
        <f t="shared" si="32"/>
        <v>0</v>
      </c>
      <c r="R295" s="5">
        <v>7231.3126659999998</v>
      </c>
      <c r="S295" s="5">
        <f t="shared" si="33"/>
        <v>8.8861758569027085</v>
      </c>
      <c r="T295" s="2">
        <v>0</v>
      </c>
      <c r="U295" s="12">
        <v>0</v>
      </c>
      <c r="V295" s="14"/>
      <c r="W295" s="5">
        <v>0</v>
      </c>
      <c r="X295" s="5">
        <v>20282</v>
      </c>
      <c r="Y295" s="5">
        <v>122</v>
      </c>
      <c r="Z295" s="5">
        <v>18</v>
      </c>
      <c r="AA295" s="5">
        <v>0</v>
      </c>
      <c r="AB295" s="5">
        <v>1159562</v>
      </c>
      <c r="AC295" s="5">
        <v>0</v>
      </c>
      <c r="AD295" s="5">
        <v>1</v>
      </c>
      <c r="AE295" s="5">
        <v>0</v>
      </c>
      <c r="AF295" s="5">
        <v>0</v>
      </c>
      <c r="AG295" s="6">
        <v>0</v>
      </c>
      <c r="AH295" s="6">
        <v>0</v>
      </c>
      <c r="AI295" s="6">
        <v>0</v>
      </c>
      <c r="AJ295" s="6">
        <v>1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5">
        <v>1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</row>
    <row r="296" spans="1:50" ht="15.75" customHeight="1">
      <c r="A296" s="4">
        <v>44743</v>
      </c>
      <c r="B296" s="2" t="s">
        <v>6</v>
      </c>
      <c r="C296" s="19">
        <v>1</v>
      </c>
      <c r="D296" s="5" t="s">
        <v>11</v>
      </c>
      <c r="E296" s="5">
        <v>1.1299999999999999</v>
      </c>
      <c r="F296" s="6">
        <f t="shared" si="28"/>
        <v>0.12221763272424911</v>
      </c>
      <c r="G296" s="10">
        <v>0</v>
      </c>
      <c r="H296" s="5">
        <f t="shared" si="29"/>
        <v>0</v>
      </c>
      <c r="I296" s="10">
        <v>487.4</v>
      </c>
      <c r="J296" s="6">
        <f t="shared" si="30"/>
        <v>6.1890851411911054</v>
      </c>
      <c r="K296" s="11"/>
      <c r="L296" s="11">
        <f t="shared" si="31"/>
        <v>0</v>
      </c>
      <c r="M296" s="5">
        <v>0</v>
      </c>
      <c r="N296" s="5">
        <v>1</v>
      </c>
      <c r="O296" s="5">
        <v>0</v>
      </c>
      <c r="P296" s="5">
        <v>0</v>
      </c>
      <c r="Q296" s="5">
        <f t="shared" si="32"/>
        <v>0</v>
      </c>
      <c r="R296" s="5">
        <v>7231.3126659999998</v>
      </c>
      <c r="S296" s="5">
        <f t="shared" si="33"/>
        <v>8.8861758569027085</v>
      </c>
      <c r="T296" s="2">
        <v>0</v>
      </c>
      <c r="U296" s="12">
        <v>0</v>
      </c>
      <c r="V296" s="14"/>
      <c r="W296" s="5">
        <v>0</v>
      </c>
      <c r="X296" s="5">
        <v>31468</v>
      </c>
      <c r="Y296" s="5">
        <v>1473</v>
      </c>
      <c r="Z296" s="5">
        <v>142</v>
      </c>
      <c r="AA296" s="5">
        <v>1</v>
      </c>
      <c r="AB296" s="5">
        <v>1012701</v>
      </c>
      <c r="AC296" s="5">
        <v>0</v>
      </c>
      <c r="AD296" s="5">
        <v>1</v>
      </c>
      <c r="AE296" s="5">
        <v>0</v>
      </c>
      <c r="AF296" s="5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5">
        <v>1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</row>
    <row r="297" spans="1:50" ht="15.75" customHeight="1">
      <c r="A297" s="4">
        <v>44774</v>
      </c>
      <c r="B297" s="2" t="s">
        <v>6</v>
      </c>
      <c r="C297" s="19">
        <v>1</v>
      </c>
      <c r="D297" s="5" t="s">
        <v>11</v>
      </c>
      <c r="E297" s="5">
        <v>1.1399999999999999</v>
      </c>
      <c r="F297" s="6">
        <f t="shared" si="28"/>
        <v>0.131028262406404</v>
      </c>
      <c r="G297" s="10">
        <v>9</v>
      </c>
      <c r="H297" s="5">
        <f t="shared" si="29"/>
        <v>2.3025850929940459</v>
      </c>
      <c r="I297" s="10">
        <v>517.33000000000004</v>
      </c>
      <c r="J297" s="6">
        <f t="shared" si="30"/>
        <v>6.2486809687553269</v>
      </c>
      <c r="K297" s="11"/>
      <c r="L297" s="11">
        <f t="shared" si="31"/>
        <v>0</v>
      </c>
      <c r="M297" s="5">
        <v>0</v>
      </c>
      <c r="N297" s="5">
        <v>1</v>
      </c>
      <c r="O297" s="5">
        <v>0</v>
      </c>
      <c r="P297" s="5">
        <v>0</v>
      </c>
      <c r="Q297" s="5">
        <f t="shared" si="32"/>
        <v>0</v>
      </c>
      <c r="R297" s="5">
        <v>7231.3126659999998</v>
      </c>
      <c r="S297" s="5">
        <f t="shared" si="33"/>
        <v>8.8861758569027085</v>
      </c>
      <c r="T297" s="2">
        <v>0</v>
      </c>
      <c r="U297" s="12">
        <v>0</v>
      </c>
      <c r="V297" s="14"/>
      <c r="W297" s="5">
        <v>0</v>
      </c>
      <c r="X297" s="5">
        <v>6689</v>
      </c>
      <c r="Y297" s="5">
        <v>3179</v>
      </c>
      <c r="Z297" s="5">
        <v>32</v>
      </c>
      <c r="AA297" s="5">
        <v>6</v>
      </c>
      <c r="AB297" s="5">
        <v>0</v>
      </c>
      <c r="AC297" s="5">
        <v>0</v>
      </c>
      <c r="AD297" s="5">
        <v>1</v>
      </c>
      <c r="AE297" s="5">
        <v>0</v>
      </c>
      <c r="AF297" s="5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1</v>
      </c>
      <c r="AM297" s="6">
        <v>0</v>
      </c>
      <c r="AN297" s="6">
        <v>0</v>
      </c>
      <c r="AO297" s="6">
        <v>0</v>
      </c>
      <c r="AP297" s="6">
        <v>0</v>
      </c>
      <c r="AQ297" s="5">
        <v>1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</row>
    <row r="298" spans="1:50" ht="15.75" customHeight="1">
      <c r="A298" s="4">
        <v>44805</v>
      </c>
      <c r="B298" s="2" t="s">
        <v>6</v>
      </c>
      <c r="C298" s="19">
        <v>1</v>
      </c>
      <c r="D298" s="5" t="s">
        <v>11</v>
      </c>
      <c r="E298" s="5">
        <v>1.91</v>
      </c>
      <c r="F298" s="6">
        <f t="shared" si="28"/>
        <v>0.64710324205853842</v>
      </c>
      <c r="G298" s="10">
        <v>17</v>
      </c>
      <c r="H298" s="5">
        <f t="shared" si="29"/>
        <v>2.8903717578961645</v>
      </c>
      <c r="I298" s="10">
        <v>496.1</v>
      </c>
      <c r="J298" s="6">
        <f t="shared" si="30"/>
        <v>6.2067775193070034</v>
      </c>
      <c r="K298" s="11"/>
      <c r="L298" s="11">
        <f t="shared" si="31"/>
        <v>0</v>
      </c>
      <c r="M298" s="5">
        <v>0</v>
      </c>
      <c r="N298" s="5">
        <v>1</v>
      </c>
      <c r="O298" s="5">
        <v>0</v>
      </c>
      <c r="P298" s="5">
        <v>0</v>
      </c>
      <c r="Q298" s="5">
        <f t="shared" si="32"/>
        <v>0</v>
      </c>
      <c r="R298" s="5">
        <v>7231.3126659999998</v>
      </c>
      <c r="S298" s="5">
        <f t="shared" si="33"/>
        <v>8.8861758569027085</v>
      </c>
      <c r="T298" s="2">
        <v>0</v>
      </c>
      <c r="U298" s="12">
        <v>0</v>
      </c>
      <c r="V298" s="14"/>
      <c r="W298" s="5">
        <v>0</v>
      </c>
      <c r="X298" s="5">
        <v>12543</v>
      </c>
      <c r="Y298" s="5">
        <v>201</v>
      </c>
      <c r="Z298" s="5">
        <v>39</v>
      </c>
      <c r="AA298" s="5">
        <v>0</v>
      </c>
      <c r="AB298" s="5">
        <v>240397</v>
      </c>
      <c r="AC298" s="5">
        <v>0</v>
      </c>
      <c r="AD298" s="5">
        <v>1</v>
      </c>
      <c r="AE298" s="5">
        <v>0</v>
      </c>
      <c r="AF298" s="5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1</v>
      </c>
      <c r="AN298" s="6">
        <v>0</v>
      </c>
      <c r="AO298" s="6">
        <v>0</v>
      </c>
      <c r="AP298" s="6">
        <v>0</v>
      </c>
      <c r="AQ298" s="5">
        <v>1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</row>
    <row r="299" spans="1:50" ht="15.75" customHeight="1">
      <c r="A299" s="4">
        <v>44835</v>
      </c>
      <c r="B299" s="2" t="s">
        <v>6</v>
      </c>
      <c r="C299" s="19">
        <v>1</v>
      </c>
      <c r="D299" s="5" t="s">
        <v>11</v>
      </c>
      <c r="E299" s="5">
        <v>1.55</v>
      </c>
      <c r="F299" s="6">
        <f t="shared" si="28"/>
        <v>0.43825493093115531</v>
      </c>
      <c r="G299" s="10">
        <v>7</v>
      </c>
      <c r="H299" s="5">
        <f t="shared" si="29"/>
        <v>2.0794415416798357</v>
      </c>
      <c r="I299" s="10">
        <v>1</v>
      </c>
      <c r="J299" s="6">
        <f t="shared" si="30"/>
        <v>0</v>
      </c>
      <c r="K299" s="11"/>
      <c r="L299" s="11">
        <f t="shared" si="31"/>
        <v>0</v>
      </c>
      <c r="M299" s="5">
        <v>0</v>
      </c>
      <c r="N299" s="5">
        <v>1</v>
      </c>
      <c r="O299" s="5">
        <v>0</v>
      </c>
      <c r="P299" s="5">
        <v>0</v>
      </c>
      <c r="Q299" s="5">
        <f t="shared" si="32"/>
        <v>0</v>
      </c>
      <c r="R299" s="5">
        <v>7231.3126659999998</v>
      </c>
      <c r="S299" s="5">
        <f t="shared" si="33"/>
        <v>8.8861758569027085</v>
      </c>
      <c r="T299" s="2">
        <v>0</v>
      </c>
      <c r="U299" s="12">
        <v>0</v>
      </c>
      <c r="V299" s="14"/>
      <c r="W299" s="5">
        <v>0</v>
      </c>
      <c r="X299" s="14"/>
      <c r="Y299" s="14"/>
      <c r="Z299" s="14"/>
      <c r="AA299" s="14"/>
      <c r="AB299" s="5">
        <v>0</v>
      </c>
      <c r="AC299" s="5">
        <v>0</v>
      </c>
      <c r="AD299" s="5">
        <v>1</v>
      </c>
      <c r="AE299" s="5">
        <v>0</v>
      </c>
      <c r="AF299" s="5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1</v>
      </c>
      <c r="AO299" s="6">
        <v>0</v>
      </c>
      <c r="AP299" s="6">
        <v>0</v>
      </c>
      <c r="AQ299" s="5">
        <v>1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</row>
    <row r="300" spans="1:50" ht="15.75" customHeight="1">
      <c r="A300" s="4">
        <v>44866</v>
      </c>
      <c r="B300" s="2" t="s">
        <v>6</v>
      </c>
      <c r="C300" s="19">
        <v>1</v>
      </c>
      <c r="D300" s="5" t="s">
        <v>11</v>
      </c>
      <c r="E300" s="5">
        <v>2.15</v>
      </c>
      <c r="F300" s="6">
        <f t="shared" si="28"/>
        <v>0.76546784213957142</v>
      </c>
      <c r="G300" s="10">
        <v>70</v>
      </c>
      <c r="H300" s="5">
        <f t="shared" si="29"/>
        <v>4.2626798770413155</v>
      </c>
      <c r="I300" s="10">
        <v>1</v>
      </c>
      <c r="J300" s="6">
        <f t="shared" si="30"/>
        <v>0</v>
      </c>
      <c r="K300" s="11"/>
      <c r="L300" s="11">
        <f t="shared" si="31"/>
        <v>0</v>
      </c>
      <c r="M300" s="5">
        <v>0</v>
      </c>
      <c r="N300" s="5">
        <v>1</v>
      </c>
      <c r="O300" s="5">
        <v>0</v>
      </c>
      <c r="P300" s="5">
        <v>0</v>
      </c>
      <c r="Q300" s="5">
        <f t="shared" si="32"/>
        <v>0</v>
      </c>
      <c r="R300" s="5">
        <v>7231.3126659999998</v>
      </c>
      <c r="S300" s="5">
        <f t="shared" si="33"/>
        <v>8.8861758569027085</v>
      </c>
      <c r="T300" s="2">
        <v>0</v>
      </c>
      <c r="U300" s="12">
        <v>0</v>
      </c>
      <c r="V300" s="14"/>
      <c r="W300" s="5">
        <v>0</v>
      </c>
      <c r="X300" s="14"/>
      <c r="Y300" s="14"/>
      <c r="Z300" s="14"/>
      <c r="AA300" s="14"/>
      <c r="AB300" s="5">
        <v>0</v>
      </c>
      <c r="AC300" s="5">
        <v>0</v>
      </c>
      <c r="AD300" s="5">
        <v>1</v>
      </c>
      <c r="AE300" s="5">
        <v>0</v>
      </c>
      <c r="AF300" s="5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1</v>
      </c>
      <c r="AP300" s="6">
        <v>0</v>
      </c>
      <c r="AQ300" s="5">
        <v>1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</row>
    <row r="301" spans="1:50" ht="15.75" customHeight="1">
      <c r="A301" s="4">
        <v>44896</v>
      </c>
      <c r="B301" s="2" t="s">
        <v>6</v>
      </c>
      <c r="C301" s="19">
        <v>1</v>
      </c>
      <c r="D301" s="5" t="s">
        <v>11</v>
      </c>
      <c r="E301" s="5">
        <v>1.88</v>
      </c>
      <c r="F301" s="6">
        <f t="shared" si="28"/>
        <v>0.63127177684185776</v>
      </c>
      <c r="G301" s="10">
        <v>58</v>
      </c>
      <c r="H301" s="5">
        <f t="shared" si="29"/>
        <v>4.0775374439057197</v>
      </c>
      <c r="I301" s="10">
        <v>1</v>
      </c>
      <c r="J301" s="6">
        <f t="shared" si="30"/>
        <v>0</v>
      </c>
      <c r="K301" s="11"/>
      <c r="L301" s="11">
        <f t="shared" si="31"/>
        <v>0</v>
      </c>
      <c r="M301" s="5">
        <v>0</v>
      </c>
      <c r="N301" s="5">
        <v>1</v>
      </c>
      <c r="O301" s="5">
        <v>0</v>
      </c>
      <c r="P301" s="5">
        <v>0</v>
      </c>
      <c r="Q301" s="5">
        <f t="shared" si="32"/>
        <v>0</v>
      </c>
      <c r="R301" s="5">
        <v>7231.3126659999998</v>
      </c>
      <c r="S301" s="5">
        <f t="shared" si="33"/>
        <v>8.8861758569027085</v>
      </c>
      <c r="T301" s="2">
        <v>0</v>
      </c>
      <c r="U301" s="12">
        <v>0</v>
      </c>
      <c r="V301" s="14"/>
      <c r="W301" s="5">
        <v>0</v>
      </c>
      <c r="X301" s="14"/>
      <c r="Y301" s="14"/>
      <c r="Z301" s="14"/>
      <c r="AA301" s="14"/>
      <c r="AB301" s="5">
        <v>0</v>
      </c>
      <c r="AC301" s="5">
        <v>0</v>
      </c>
      <c r="AD301" s="5">
        <v>1</v>
      </c>
      <c r="AE301" s="5">
        <v>0</v>
      </c>
      <c r="AF301" s="5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1</v>
      </c>
      <c r="AQ301" s="5">
        <v>1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</row>
    <row r="302" spans="1:50" ht="15.75" customHeight="1">
      <c r="A302" s="4">
        <v>43101</v>
      </c>
      <c r="B302" s="2" t="s">
        <v>6</v>
      </c>
      <c r="C302" s="19">
        <v>1</v>
      </c>
      <c r="D302" s="5" t="s">
        <v>14</v>
      </c>
      <c r="E302" s="5">
        <v>659.04</v>
      </c>
      <c r="F302" s="6">
        <f t="shared" si="28"/>
        <v>6.4907842306877708</v>
      </c>
      <c r="G302" s="21">
        <v>7127</v>
      </c>
      <c r="H302" s="5">
        <f t="shared" si="29"/>
        <v>8.8717859691506451</v>
      </c>
      <c r="I302" s="10">
        <v>362.83</v>
      </c>
      <c r="J302" s="6">
        <f t="shared" si="30"/>
        <v>5.8939344050097677</v>
      </c>
      <c r="K302" s="11"/>
      <c r="L302" s="11">
        <f t="shared" si="31"/>
        <v>0</v>
      </c>
      <c r="M302" s="5">
        <v>0</v>
      </c>
      <c r="N302" s="5">
        <v>1</v>
      </c>
      <c r="O302" s="5">
        <v>0</v>
      </c>
      <c r="P302" s="5">
        <v>0</v>
      </c>
      <c r="Q302" s="5">
        <f t="shared" si="32"/>
        <v>0</v>
      </c>
      <c r="R302" s="5">
        <v>3942.476032</v>
      </c>
      <c r="S302" s="5">
        <f t="shared" si="33"/>
        <v>8.2795642394274651</v>
      </c>
      <c r="T302" s="2">
        <v>0</v>
      </c>
      <c r="U302" s="12">
        <v>0</v>
      </c>
      <c r="V302" s="5">
        <v>22.77</v>
      </c>
      <c r="W302" s="6">
        <f t="shared" ref="W302:W361" si="34">V302*100/22.77</f>
        <v>100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1</v>
      </c>
      <c r="AF302" s="5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5">
        <v>1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</row>
    <row r="303" spans="1:50" ht="15.75" customHeight="1">
      <c r="A303" s="4">
        <v>43132</v>
      </c>
      <c r="B303" s="2" t="s">
        <v>6</v>
      </c>
      <c r="C303" s="19">
        <v>1</v>
      </c>
      <c r="D303" s="5" t="s">
        <v>14</v>
      </c>
      <c r="E303" s="5">
        <v>574.38</v>
      </c>
      <c r="F303" s="6">
        <f t="shared" si="28"/>
        <v>6.3532911981863167</v>
      </c>
      <c r="G303" s="21">
        <v>6854</v>
      </c>
      <c r="H303" s="5">
        <f t="shared" si="29"/>
        <v>8.8327335919964156</v>
      </c>
      <c r="I303" s="10">
        <v>344.64</v>
      </c>
      <c r="J303" s="6">
        <f t="shared" si="30"/>
        <v>5.8425003939680238</v>
      </c>
      <c r="K303" s="11"/>
      <c r="L303" s="11">
        <f t="shared" si="31"/>
        <v>0</v>
      </c>
      <c r="M303" s="5">
        <v>0</v>
      </c>
      <c r="N303" s="5">
        <v>1</v>
      </c>
      <c r="O303" s="5">
        <v>0</v>
      </c>
      <c r="P303" s="5">
        <v>0</v>
      </c>
      <c r="Q303" s="5">
        <f t="shared" si="32"/>
        <v>0</v>
      </c>
      <c r="R303" s="5">
        <v>3942.476032</v>
      </c>
      <c r="S303" s="5">
        <f t="shared" si="33"/>
        <v>8.2795642394274651</v>
      </c>
      <c r="T303" s="2">
        <v>0</v>
      </c>
      <c r="U303" s="12">
        <v>0</v>
      </c>
      <c r="V303" s="5">
        <v>22.78</v>
      </c>
      <c r="W303" s="6">
        <f t="shared" si="34"/>
        <v>100.04391743522179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5">
        <v>1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</row>
    <row r="304" spans="1:50" ht="15.75" customHeight="1">
      <c r="A304" s="4">
        <v>43160</v>
      </c>
      <c r="B304" s="2" t="s">
        <v>6</v>
      </c>
      <c r="C304" s="19">
        <v>1</v>
      </c>
      <c r="D304" s="5" t="s">
        <v>14</v>
      </c>
      <c r="E304" s="5">
        <v>712.13</v>
      </c>
      <c r="F304" s="6">
        <f t="shared" si="28"/>
        <v>6.5682604790151595</v>
      </c>
      <c r="G304" s="21">
        <v>7367</v>
      </c>
      <c r="H304" s="5">
        <f t="shared" si="29"/>
        <v>8.9049015779351421</v>
      </c>
      <c r="I304" s="10">
        <v>350.62</v>
      </c>
      <c r="J304" s="6">
        <f t="shared" si="30"/>
        <v>5.859703015925728</v>
      </c>
      <c r="K304" s="11"/>
      <c r="L304" s="11">
        <f t="shared" si="31"/>
        <v>0</v>
      </c>
      <c r="M304" s="5">
        <v>0</v>
      </c>
      <c r="N304" s="5">
        <v>1</v>
      </c>
      <c r="O304" s="5">
        <v>0</v>
      </c>
      <c r="P304" s="5">
        <v>0</v>
      </c>
      <c r="Q304" s="5">
        <f t="shared" si="32"/>
        <v>0</v>
      </c>
      <c r="R304" s="5">
        <v>3942.476032</v>
      </c>
      <c r="S304" s="5">
        <f t="shared" si="33"/>
        <v>8.2795642394274651</v>
      </c>
      <c r="T304" s="2">
        <v>0</v>
      </c>
      <c r="U304" s="12">
        <v>0</v>
      </c>
      <c r="V304" s="5">
        <v>22.78</v>
      </c>
      <c r="W304" s="6">
        <f t="shared" si="34"/>
        <v>100.04391743522179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6">
        <v>1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5">
        <v>1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</row>
    <row r="305" spans="1:50" ht="15.75" customHeight="1">
      <c r="A305" s="4">
        <v>43191</v>
      </c>
      <c r="B305" s="2" t="s">
        <v>6</v>
      </c>
      <c r="C305" s="19">
        <v>1</v>
      </c>
      <c r="D305" s="5" t="s">
        <v>14</v>
      </c>
      <c r="E305" s="5">
        <v>681.64</v>
      </c>
      <c r="F305" s="6">
        <f t="shared" si="28"/>
        <v>6.524501659239192</v>
      </c>
      <c r="G305" s="21">
        <v>7612</v>
      </c>
      <c r="H305" s="5">
        <f t="shared" si="29"/>
        <v>8.9376125913062126</v>
      </c>
      <c r="I305" s="10">
        <v>351.08</v>
      </c>
      <c r="J305" s="6">
        <f t="shared" si="30"/>
        <v>5.8610141177239168</v>
      </c>
      <c r="K305" s="11"/>
      <c r="L305" s="11">
        <f t="shared" si="31"/>
        <v>0</v>
      </c>
      <c r="M305" s="5">
        <v>0</v>
      </c>
      <c r="N305" s="5">
        <v>1</v>
      </c>
      <c r="O305" s="5">
        <v>0</v>
      </c>
      <c r="P305" s="5">
        <v>0</v>
      </c>
      <c r="Q305" s="5">
        <f t="shared" si="32"/>
        <v>0</v>
      </c>
      <c r="R305" s="5">
        <v>3942.476032</v>
      </c>
      <c r="S305" s="5">
        <f t="shared" si="33"/>
        <v>8.2795642394274651</v>
      </c>
      <c r="T305" s="2">
        <v>0</v>
      </c>
      <c r="U305" s="12">
        <v>0</v>
      </c>
      <c r="V305" s="5">
        <v>22.79</v>
      </c>
      <c r="W305" s="6">
        <f t="shared" si="34"/>
        <v>100.08783487044357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5">
        <v>1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</row>
    <row r="306" spans="1:50" ht="15.75" customHeight="1">
      <c r="A306" s="9">
        <v>43221</v>
      </c>
      <c r="B306" s="2" t="s">
        <v>6</v>
      </c>
      <c r="C306" s="19">
        <v>1</v>
      </c>
      <c r="D306" s="5" t="s">
        <v>14</v>
      </c>
      <c r="E306" s="5">
        <v>840.68</v>
      </c>
      <c r="F306" s="6">
        <f t="shared" si="28"/>
        <v>6.7342110881592117</v>
      </c>
      <c r="G306" s="21">
        <v>6854</v>
      </c>
      <c r="H306" s="5">
        <f t="shared" si="29"/>
        <v>8.8327335919964156</v>
      </c>
      <c r="I306" s="10">
        <v>373.8</v>
      </c>
      <c r="J306" s="6">
        <f t="shared" si="30"/>
        <v>5.9237208950214626</v>
      </c>
      <c r="K306" s="11"/>
      <c r="L306" s="11">
        <f t="shared" si="31"/>
        <v>0</v>
      </c>
      <c r="M306" s="5">
        <v>0</v>
      </c>
      <c r="N306" s="5">
        <v>1</v>
      </c>
      <c r="O306" s="5">
        <v>0</v>
      </c>
      <c r="P306" s="5">
        <v>0</v>
      </c>
      <c r="Q306" s="5">
        <f t="shared" si="32"/>
        <v>0</v>
      </c>
      <c r="R306" s="5">
        <v>3942.476032</v>
      </c>
      <c r="S306" s="5">
        <f t="shared" si="33"/>
        <v>8.2795642394274651</v>
      </c>
      <c r="T306" s="2">
        <v>0</v>
      </c>
      <c r="U306" s="12">
        <v>0</v>
      </c>
      <c r="V306" s="5">
        <v>22.99</v>
      </c>
      <c r="W306" s="6">
        <f t="shared" si="34"/>
        <v>100.96618357487922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6">
        <v>0</v>
      </c>
      <c r="AH306" s="6">
        <v>0</v>
      </c>
      <c r="AI306" s="6">
        <v>1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5">
        <v>1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</row>
    <row r="307" spans="1:50" ht="15.75" customHeight="1">
      <c r="A307" s="4">
        <v>43252</v>
      </c>
      <c r="B307" s="2" t="s">
        <v>6</v>
      </c>
      <c r="C307" s="19">
        <v>1</v>
      </c>
      <c r="D307" s="5" t="s">
        <v>14</v>
      </c>
      <c r="E307" s="5">
        <v>733.39</v>
      </c>
      <c r="F307" s="6">
        <f t="shared" si="28"/>
        <v>6.5976776204201872</v>
      </c>
      <c r="G307" s="21">
        <v>4373</v>
      </c>
      <c r="H307" s="5">
        <f t="shared" si="29"/>
        <v>8.3834332012367128</v>
      </c>
      <c r="I307" s="10">
        <v>340.32</v>
      </c>
      <c r="J307" s="6">
        <f t="shared" si="30"/>
        <v>5.8298863514519272</v>
      </c>
      <c r="K307" s="11"/>
      <c r="L307" s="11">
        <f t="shared" si="31"/>
        <v>0</v>
      </c>
      <c r="M307" s="5">
        <v>0</v>
      </c>
      <c r="N307" s="5">
        <v>1</v>
      </c>
      <c r="O307" s="5">
        <v>0</v>
      </c>
      <c r="P307" s="5">
        <v>0</v>
      </c>
      <c r="Q307" s="5">
        <f t="shared" si="32"/>
        <v>0</v>
      </c>
      <c r="R307" s="5">
        <v>3942.476032</v>
      </c>
      <c r="S307" s="5">
        <f t="shared" si="33"/>
        <v>8.2795642394274651</v>
      </c>
      <c r="T307" s="2">
        <v>0</v>
      </c>
      <c r="U307" s="12">
        <v>0</v>
      </c>
      <c r="V307" s="5">
        <v>23</v>
      </c>
      <c r="W307" s="6">
        <f t="shared" si="34"/>
        <v>101.01010101010101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6">
        <v>0</v>
      </c>
      <c r="AH307" s="6">
        <v>0</v>
      </c>
      <c r="AI307" s="6">
        <v>0</v>
      </c>
      <c r="AJ307" s="6">
        <v>1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5">
        <v>1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</row>
    <row r="308" spans="1:50" ht="15.75" customHeight="1">
      <c r="A308" s="4">
        <v>43282</v>
      </c>
      <c r="B308" s="2" t="s">
        <v>6</v>
      </c>
      <c r="C308" s="19">
        <v>1</v>
      </c>
      <c r="D308" s="5" t="s">
        <v>14</v>
      </c>
      <c r="E308" s="5">
        <v>732.12</v>
      </c>
      <c r="F308" s="6">
        <f t="shared" si="28"/>
        <v>6.5959444349517611</v>
      </c>
      <c r="G308" s="21">
        <v>5193</v>
      </c>
      <c r="H308" s="5">
        <f t="shared" si="29"/>
        <v>8.5552593922226929</v>
      </c>
      <c r="I308" s="10">
        <v>401.95</v>
      </c>
      <c r="J308" s="6">
        <f t="shared" si="30"/>
        <v>5.9963277027739696</v>
      </c>
      <c r="K308" s="11"/>
      <c r="L308" s="11">
        <f t="shared" si="31"/>
        <v>0</v>
      </c>
      <c r="M308" s="5">
        <v>0</v>
      </c>
      <c r="N308" s="5">
        <v>1</v>
      </c>
      <c r="O308" s="5">
        <v>0</v>
      </c>
      <c r="P308" s="5">
        <v>0</v>
      </c>
      <c r="Q308" s="5">
        <f t="shared" si="32"/>
        <v>0</v>
      </c>
      <c r="R308" s="5">
        <v>3942.476032</v>
      </c>
      <c r="S308" s="5">
        <f t="shared" si="33"/>
        <v>8.2795642394274651</v>
      </c>
      <c r="T308" s="2">
        <v>0</v>
      </c>
      <c r="U308" s="12">
        <v>0</v>
      </c>
      <c r="V308" s="5">
        <v>23</v>
      </c>
      <c r="W308" s="6">
        <f t="shared" si="34"/>
        <v>101.01010101010101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5">
        <v>1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</row>
    <row r="309" spans="1:50" ht="15.75" customHeight="1">
      <c r="A309" s="4">
        <v>43313</v>
      </c>
      <c r="B309" s="2" t="s">
        <v>6</v>
      </c>
      <c r="C309" s="19">
        <v>1</v>
      </c>
      <c r="D309" s="5" t="s">
        <v>14</v>
      </c>
      <c r="E309" s="5">
        <v>726.62</v>
      </c>
      <c r="F309" s="6">
        <f t="shared" si="28"/>
        <v>6.5884036448693344</v>
      </c>
      <c r="G309" s="21">
        <v>5606</v>
      </c>
      <c r="H309" s="5">
        <f t="shared" si="29"/>
        <v>8.6317710961236731</v>
      </c>
      <c r="I309" s="10">
        <v>390.44</v>
      </c>
      <c r="J309" s="6">
        <f t="shared" si="30"/>
        <v>5.9672743083067648</v>
      </c>
      <c r="K309" s="11"/>
      <c r="L309" s="11">
        <f t="shared" si="31"/>
        <v>0</v>
      </c>
      <c r="M309" s="5">
        <v>0</v>
      </c>
      <c r="N309" s="5">
        <v>1</v>
      </c>
      <c r="O309" s="5">
        <v>0</v>
      </c>
      <c r="P309" s="5">
        <v>0</v>
      </c>
      <c r="Q309" s="5">
        <f t="shared" si="32"/>
        <v>0</v>
      </c>
      <c r="R309" s="5">
        <v>3942.476032</v>
      </c>
      <c r="S309" s="5">
        <f t="shared" si="33"/>
        <v>8.2795642394274651</v>
      </c>
      <c r="T309" s="2">
        <v>0</v>
      </c>
      <c r="U309" s="12">
        <v>0</v>
      </c>
      <c r="V309" s="5">
        <v>23</v>
      </c>
      <c r="W309" s="6">
        <f t="shared" si="34"/>
        <v>101.01010101010101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1</v>
      </c>
      <c r="AM309" s="6">
        <v>0</v>
      </c>
      <c r="AN309" s="6">
        <v>0</v>
      </c>
      <c r="AO309" s="6">
        <v>0</v>
      </c>
      <c r="AP309" s="6">
        <v>0</v>
      </c>
      <c r="AQ309" s="5">
        <v>1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</row>
    <row r="310" spans="1:50" ht="15.75" customHeight="1">
      <c r="A310" s="4">
        <v>43344</v>
      </c>
      <c r="B310" s="2" t="s">
        <v>6</v>
      </c>
      <c r="C310" s="19">
        <v>1</v>
      </c>
      <c r="D310" s="5" t="s">
        <v>14</v>
      </c>
      <c r="E310" s="5">
        <v>646.63</v>
      </c>
      <c r="F310" s="6">
        <f t="shared" si="28"/>
        <v>6.471774260750772</v>
      </c>
      <c r="G310" s="21">
        <v>5756</v>
      </c>
      <c r="H310" s="5">
        <f t="shared" si="29"/>
        <v>8.6581717846758099</v>
      </c>
      <c r="I310" s="10">
        <v>346.35</v>
      </c>
      <c r="J310" s="6">
        <f t="shared" si="30"/>
        <v>5.8474498244686144</v>
      </c>
      <c r="K310" s="11"/>
      <c r="L310" s="11">
        <f t="shared" si="31"/>
        <v>0</v>
      </c>
      <c r="M310" s="5">
        <v>0</v>
      </c>
      <c r="N310" s="5">
        <v>1</v>
      </c>
      <c r="O310" s="5">
        <v>0</v>
      </c>
      <c r="P310" s="5">
        <v>0</v>
      </c>
      <c r="Q310" s="5">
        <f t="shared" si="32"/>
        <v>0</v>
      </c>
      <c r="R310" s="5">
        <v>3942.476032</v>
      </c>
      <c r="S310" s="5">
        <f t="shared" si="33"/>
        <v>8.2795642394274651</v>
      </c>
      <c r="T310" s="2">
        <v>0</v>
      </c>
      <c r="U310" s="12">
        <v>0</v>
      </c>
      <c r="V310" s="5">
        <v>23</v>
      </c>
      <c r="W310" s="6">
        <f t="shared" si="34"/>
        <v>101.01010101010101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1</v>
      </c>
      <c r="AN310" s="6">
        <v>0</v>
      </c>
      <c r="AO310" s="6">
        <v>0</v>
      </c>
      <c r="AP310" s="6">
        <v>0</v>
      </c>
      <c r="AQ310" s="5">
        <v>1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</row>
    <row r="311" spans="1:50" ht="15.75" customHeight="1">
      <c r="A311" s="4">
        <v>43374</v>
      </c>
      <c r="B311" s="2" t="s">
        <v>6</v>
      </c>
      <c r="C311" s="19">
        <v>1</v>
      </c>
      <c r="D311" s="5" t="s">
        <v>14</v>
      </c>
      <c r="E311" s="5">
        <v>676.15</v>
      </c>
      <c r="F311" s="6">
        <f t="shared" si="28"/>
        <v>6.5164149449193687</v>
      </c>
      <c r="G311" s="21">
        <v>6641</v>
      </c>
      <c r="H311" s="5">
        <f t="shared" si="29"/>
        <v>8.8011684019366925</v>
      </c>
      <c r="I311" s="10">
        <v>383.7</v>
      </c>
      <c r="J311" s="6">
        <f t="shared" si="30"/>
        <v>5.9498609972529071</v>
      </c>
      <c r="K311" s="11"/>
      <c r="L311" s="11">
        <f t="shared" si="31"/>
        <v>0</v>
      </c>
      <c r="M311" s="5">
        <v>0</v>
      </c>
      <c r="N311" s="5">
        <v>1</v>
      </c>
      <c r="O311" s="5">
        <v>0</v>
      </c>
      <c r="P311" s="5">
        <v>0</v>
      </c>
      <c r="Q311" s="5">
        <f t="shared" si="32"/>
        <v>0</v>
      </c>
      <c r="R311" s="5">
        <v>3942.476032</v>
      </c>
      <c r="S311" s="5">
        <f t="shared" si="33"/>
        <v>8.2795642394274651</v>
      </c>
      <c r="T311" s="2">
        <v>0</v>
      </c>
      <c r="U311" s="12">
        <v>0</v>
      </c>
      <c r="V311" s="5">
        <v>23.03</v>
      </c>
      <c r="W311" s="6">
        <f t="shared" si="34"/>
        <v>101.14185331576635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1</v>
      </c>
      <c r="AO311" s="6">
        <v>0</v>
      </c>
      <c r="AP311" s="6">
        <v>0</v>
      </c>
      <c r="AQ311" s="5">
        <v>1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</row>
    <row r="312" spans="1:50" ht="15.75" customHeight="1">
      <c r="A312" s="4">
        <v>43405</v>
      </c>
      <c r="B312" s="2" t="s">
        <v>6</v>
      </c>
      <c r="C312" s="19">
        <v>1</v>
      </c>
      <c r="D312" s="5" t="s">
        <v>14</v>
      </c>
      <c r="E312" s="5">
        <v>625.03</v>
      </c>
      <c r="F312" s="6">
        <f t="shared" si="28"/>
        <v>6.4377996485844386</v>
      </c>
      <c r="G312" s="21">
        <v>7102</v>
      </c>
      <c r="H312" s="5">
        <f t="shared" si="29"/>
        <v>8.8682725089978103</v>
      </c>
      <c r="I312" s="10">
        <v>402.49</v>
      </c>
      <c r="J312" s="6">
        <f t="shared" si="30"/>
        <v>5.9976702518294864</v>
      </c>
      <c r="K312" s="11"/>
      <c r="L312" s="11">
        <f t="shared" si="31"/>
        <v>0</v>
      </c>
      <c r="M312" s="5">
        <v>0</v>
      </c>
      <c r="N312" s="5">
        <v>1</v>
      </c>
      <c r="O312" s="5">
        <v>0</v>
      </c>
      <c r="P312" s="5">
        <v>0</v>
      </c>
      <c r="Q312" s="5">
        <f t="shared" si="32"/>
        <v>0</v>
      </c>
      <c r="R312" s="5">
        <v>3942.476032</v>
      </c>
      <c r="S312" s="5">
        <f t="shared" si="33"/>
        <v>8.2795642394274651</v>
      </c>
      <c r="T312" s="2">
        <v>0</v>
      </c>
      <c r="U312" s="12">
        <v>0</v>
      </c>
      <c r="V312" s="5">
        <v>23.04</v>
      </c>
      <c r="W312" s="6">
        <f t="shared" si="34"/>
        <v>101.18577075098814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5">
        <v>1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</row>
    <row r="313" spans="1:50" ht="15.75" customHeight="1">
      <c r="A313" s="4">
        <v>43435</v>
      </c>
      <c r="B313" s="2" t="s">
        <v>6</v>
      </c>
      <c r="C313" s="19">
        <v>1</v>
      </c>
      <c r="D313" s="5" t="s">
        <v>14</v>
      </c>
      <c r="E313" s="5">
        <v>622.12</v>
      </c>
      <c r="F313" s="6">
        <f t="shared" si="28"/>
        <v>6.4331330001763591</v>
      </c>
      <c r="G313" s="21">
        <v>6132</v>
      </c>
      <c r="H313" s="5">
        <f t="shared" si="29"/>
        <v>8.7214393056259834</v>
      </c>
      <c r="I313" s="10">
        <v>390.49</v>
      </c>
      <c r="J313" s="6">
        <f t="shared" si="30"/>
        <v>5.9674023607572231</v>
      </c>
      <c r="K313" s="11"/>
      <c r="L313" s="11">
        <f t="shared" si="31"/>
        <v>0</v>
      </c>
      <c r="M313" s="5">
        <v>0</v>
      </c>
      <c r="N313" s="5">
        <v>1</v>
      </c>
      <c r="O313" s="5">
        <v>0</v>
      </c>
      <c r="P313" s="5">
        <v>0</v>
      </c>
      <c r="Q313" s="5">
        <f t="shared" si="32"/>
        <v>0</v>
      </c>
      <c r="R313" s="5">
        <v>3942.476032</v>
      </c>
      <c r="S313" s="5">
        <f t="shared" si="33"/>
        <v>8.2795642394274651</v>
      </c>
      <c r="T313" s="2">
        <v>0</v>
      </c>
      <c r="U313" s="12">
        <v>0</v>
      </c>
      <c r="V313" s="5">
        <v>23.04</v>
      </c>
      <c r="W313" s="6">
        <f t="shared" si="34"/>
        <v>101.18577075098814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5">
        <v>1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</row>
    <row r="314" spans="1:50" ht="15.75" customHeight="1">
      <c r="A314" s="4">
        <v>43466</v>
      </c>
      <c r="B314" s="2" t="s">
        <v>6</v>
      </c>
      <c r="C314" s="19">
        <v>1</v>
      </c>
      <c r="D314" s="5" t="s">
        <v>14</v>
      </c>
      <c r="E314" s="5">
        <v>808.02</v>
      </c>
      <c r="F314" s="6">
        <f t="shared" si="28"/>
        <v>6.6945868106900051</v>
      </c>
      <c r="G314" s="21">
        <v>7871</v>
      </c>
      <c r="H314" s="5">
        <f t="shared" si="29"/>
        <v>8.9710674387320886</v>
      </c>
      <c r="I314" s="10">
        <v>401.35</v>
      </c>
      <c r="J314" s="6">
        <f t="shared" si="30"/>
        <v>5.9948338645775863</v>
      </c>
      <c r="K314" s="11"/>
      <c r="L314" s="11">
        <f t="shared" si="31"/>
        <v>0</v>
      </c>
      <c r="M314" s="5">
        <v>0</v>
      </c>
      <c r="N314" s="5">
        <v>1</v>
      </c>
      <c r="O314" s="5">
        <v>0</v>
      </c>
      <c r="P314" s="5">
        <v>0</v>
      </c>
      <c r="Q314" s="5">
        <f t="shared" si="32"/>
        <v>0</v>
      </c>
      <c r="R314" s="5">
        <v>3942.476032</v>
      </c>
      <c r="S314" s="5">
        <f t="shared" si="33"/>
        <v>8.2795642394274651</v>
      </c>
      <c r="T314" s="2">
        <v>0</v>
      </c>
      <c r="U314" s="12">
        <v>0</v>
      </c>
      <c r="V314" s="5">
        <v>23.06</v>
      </c>
      <c r="W314" s="6">
        <f t="shared" si="34"/>
        <v>101.27360562143171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1</v>
      </c>
      <c r="AF314" s="5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5">
        <v>1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</row>
    <row r="315" spans="1:50" ht="15.75" customHeight="1">
      <c r="A315" s="4">
        <v>43497</v>
      </c>
      <c r="B315" s="2" t="s">
        <v>6</v>
      </c>
      <c r="C315" s="19">
        <v>1</v>
      </c>
      <c r="D315" s="5" t="s">
        <v>14</v>
      </c>
      <c r="E315" s="5">
        <v>592.83000000000004</v>
      </c>
      <c r="F315" s="6">
        <f t="shared" si="28"/>
        <v>6.3849076799888209</v>
      </c>
      <c r="G315" s="21">
        <v>10739</v>
      </c>
      <c r="H315" s="5">
        <f t="shared" si="29"/>
        <v>9.2817303680628562</v>
      </c>
      <c r="I315" s="10">
        <v>389.37</v>
      </c>
      <c r="J315" s="6">
        <f t="shared" si="30"/>
        <v>5.9645300483677772</v>
      </c>
      <c r="K315" s="11"/>
      <c r="L315" s="11">
        <f t="shared" si="31"/>
        <v>0</v>
      </c>
      <c r="M315" s="5">
        <v>0</v>
      </c>
      <c r="N315" s="5">
        <v>1</v>
      </c>
      <c r="O315" s="5">
        <v>0</v>
      </c>
      <c r="P315" s="5">
        <v>0</v>
      </c>
      <c r="Q315" s="5">
        <f t="shared" si="32"/>
        <v>0</v>
      </c>
      <c r="R315" s="5">
        <v>3942.476032</v>
      </c>
      <c r="S315" s="5">
        <f t="shared" si="33"/>
        <v>8.2795642394274651</v>
      </c>
      <c r="T315" s="2">
        <v>0</v>
      </c>
      <c r="U315" s="12">
        <v>0</v>
      </c>
      <c r="V315" s="5">
        <v>23.11</v>
      </c>
      <c r="W315" s="6">
        <f t="shared" si="34"/>
        <v>101.49319279754063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5">
        <v>1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</row>
    <row r="316" spans="1:50" ht="15.75" customHeight="1">
      <c r="A316" s="4">
        <v>43525</v>
      </c>
      <c r="B316" s="2" t="s">
        <v>6</v>
      </c>
      <c r="C316" s="19">
        <v>1</v>
      </c>
      <c r="D316" s="5" t="s">
        <v>14</v>
      </c>
      <c r="E316" s="5">
        <v>731.43</v>
      </c>
      <c r="F316" s="6">
        <f t="shared" si="28"/>
        <v>6.5950015221013327</v>
      </c>
      <c r="G316" s="21">
        <v>4935</v>
      </c>
      <c r="H316" s="5">
        <f t="shared" si="29"/>
        <v>8.5043105655852234</v>
      </c>
      <c r="I316" s="10">
        <v>384.07</v>
      </c>
      <c r="J316" s="6">
        <f t="shared" si="30"/>
        <v>5.950824827641287</v>
      </c>
      <c r="K316" s="11"/>
      <c r="L316" s="11">
        <f t="shared" si="31"/>
        <v>0</v>
      </c>
      <c r="M316" s="5">
        <v>0</v>
      </c>
      <c r="N316" s="5">
        <v>1</v>
      </c>
      <c r="O316" s="5">
        <v>0</v>
      </c>
      <c r="P316" s="5">
        <v>0</v>
      </c>
      <c r="Q316" s="5">
        <f t="shared" si="32"/>
        <v>0</v>
      </c>
      <c r="R316" s="5">
        <v>3942.476032</v>
      </c>
      <c r="S316" s="5">
        <f t="shared" si="33"/>
        <v>8.2795642394274651</v>
      </c>
      <c r="T316" s="2">
        <v>0</v>
      </c>
      <c r="U316" s="12">
        <v>0</v>
      </c>
      <c r="V316" s="5">
        <v>23.14</v>
      </c>
      <c r="W316" s="6">
        <f t="shared" si="34"/>
        <v>101.62494510320597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6">
        <v>1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5">
        <v>1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</row>
    <row r="317" spans="1:50" ht="15.75" customHeight="1">
      <c r="A317" s="4">
        <v>43556</v>
      </c>
      <c r="B317" s="2" t="s">
        <v>6</v>
      </c>
      <c r="C317" s="19">
        <v>1</v>
      </c>
      <c r="D317" s="5" t="s">
        <v>14</v>
      </c>
      <c r="E317" s="5">
        <v>810.42</v>
      </c>
      <c r="F317" s="6">
        <f t="shared" si="28"/>
        <v>6.6975526318007281</v>
      </c>
      <c r="G317" s="21">
        <v>4622</v>
      </c>
      <c r="H317" s="5">
        <f t="shared" si="29"/>
        <v>8.4387991239882254</v>
      </c>
      <c r="I317" s="10">
        <v>374.23</v>
      </c>
      <c r="J317" s="6">
        <f t="shared" si="30"/>
        <v>5.9248705816579976</v>
      </c>
      <c r="K317" s="11"/>
      <c r="L317" s="11">
        <f t="shared" si="31"/>
        <v>0</v>
      </c>
      <c r="M317" s="5">
        <v>0</v>
      </c>
      <c r="N317" s="5">
        <v>1</v>
      </c>
      <c r="O317" s="5">
        <v>0</v>
      </c>
      <c r="P317" s="5">
        <v>0</v>
      </c>
      <c r="Q317" s="5">
        <f t="shared" si="32"/>
        <v>0</v>
      </c>
      <c r="R317" s="5">
        <v>3942.476032</v>
      </c>
      <c r="S317" s="5">
        <f t="shared" si="33"/>
        <v>8.2795642394274651</v>
      </c>
      <c r="T317" s="2">
        <v>0</v>
      </c>
      <c r="U317" s="12">
        <v>0</v>
      </c>
      <c r="V317" s="5">
        <v>23.19</v>
      </c>
      <c r="W317" s="6">
        <f t="shared" si="34"/>
        <v>101.84453227931489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6">
        <v>0</v>
      </c>
      <c r="AH317" s="6">
        <v>1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5">
        <v>1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</row>
    <row r="318" spans="1:50" ht="15.75" customHeight="1">
      <c r="A318" s="9">
        <v>43586</v>
      </c>
      <c r="B318" s="2" t="s">
        <v>6</v>
      </c>
      <c r="C318" s="19">
        <v>1</v>
      </c>
      <c r="D318" s="5" t="s">
        <v>14</v>
      </c>
      <c r="E318" s="5">
        <v>923.33</v>
      </c>
      <c r="F318" s="6">
        <f t="shared" si="28"/>
        <v>6.8279867003984549</v>
      </c>
      <c r="G318" s="21">
        <v>4939</v>
      </c>
      <c r="H318" s="5">
        <f t="shared" si="29"/>
        <v>8.5051206101819687</v>
      </c>
      <c r="I318" s="10">
        <v>425.1</v>
      </c>
      <c r="J318" s="6">
        <f t="shared" si="30"/>
        <v>6.0523244353647447</v>
      </c>
      <c r="K318" s="11"/>
      <c r="L318" s="11">
        <f t="shared" si="31"/>
        <v>0</v>
      </c>
      <c r="M318" s="5">
        <v>0</v>
      </c>
      <c r="N318" s="5">
        <v>1</v>
      </c>
      <c r="O318" s="5">
        <v>0</v>
      </c>
      <c r="P318" s="5">
        <v>0</v>
      </c>
      <c r="Q318" s="5">
        <f t="shared" si="32"/>
        <v>0</v>
      </c>
      <c r="R318" s="5">
        <v>3942.476032</v>
      </c>
      <c r="S318" s="5">
        <f t="shared" si="33"/>
        <v>8.2795642394274651</v>
      </c>
      <c r="T318" s="2">
        <v>0</v>
      </c>
      <c r="U318" s="12">
        <v>0</v>
      </c>
      <c r="V318" s="5">
        <v>23.21</v>
      </c>
      <c r="W318" s="6">
        <f t="shared" si="34"/>
        <v>101.93236714975846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6">
        <v>0</v>
      </c>
      <c r="AH318" s="6">
        <v>0</v>
      </c>
      <c r="AI318" s="6">
        <v>1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5">
        <v>1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</row>
    <row r="319" spans="1:50" ht="15.75" customHeight="1">
      <c r="A319" s="4">
        <v>43617</v>
      </c>
      <c r="B319" s="2" t="s">
        <v>6</v>
      </c>
      <c r="C319" s="19">
        <v>1</v>
      </c>
      <c r="D319" s="5" t="s">
        <v>14</v>
      </c>
      <c r="E319" s="5">
        <v>710.98</v>
      </c>
      <c r="F319" s="6">
        <f t="shared" si="28"/>
        <v>6.566644300012384</v>
      </c>
      <c r="G319" s="21">
        <v>2962</v>
      </c>
      <c r="H319" s="5">
        <f t="shared" si="29"/>
        <v>7.9939575475735651</v>
      </c>
      <c r="I319" s="10">
        <v>374.76</v>
      </c>
      <c r="J319" s="6">
        <f t="shared" si="30"/>
        <v>5.9262858210829874</v>
      </c>
      <c r="K319" s="11"/>
      <c r="L319" s="11">
        <f t="shared" si="31"/>
        <v>0</v>
      </c>
      <c r="M319" s="5">
        <v>0</v>
      </c>
      <c r="N319" s="5">
        <v>1</v>
      </c>
      <c r="O319" s="5">
        <v>0</v>
      </c>
      <c r="P319" s="5">
        <v>0</v>
      </c>
      <c r="Q319" s="5">
        <f t="shared" si="32"/>
        <v>0</v>
      </c>
      <c r="R319" s="5">
        <v>3942.476032</v>
      </c>
      <c r="S319" s="5">
        <f t="shared" si="33"/>
        <v>8.2795642394274651</v>
      </c>
      <c r="T319" s="2">
        <v>0</v>
      </c>
      <c r="U319" s="12">
        <v>0</v>
      </c>
      <c r="V319" s="5">
        <v>23.21</v>
      </c>
      <c r="W319" s="6">
        <f t="shared" si="34"/>
        <v>101.93236714975846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6">
        <v>0</v>
      </c>
      <c r="AH319" s="6">
        <v>0</v>
      </c>
      <c r="AI319" s="6">
        <v>0</v>
      </c>
      <c r="AJ319" s="6">
        <v>1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5">
        <v>1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</row>
    <row r="320" spans="1:50" ht="15.75" customHeight="1">
      <c r="A320" s="4">
        <v>43647</v>
      </c>
      <c r="B320" s="2" t="s">
        <v>6</v>
      </c>
      <c r="C320" s="19">
        <v>1</v>
      </c>
      <c r="D320" s="5" t="s">
        <v>14</v>
      </c>
      <c r="E320" s="5">
        <v>882.68</v>
      </c>
      <c r="F320" s="6">
        <f t="shared" si="28"/>
        <v>6.7829627340148795</v>
      </c>
      <c r="G320" s="21">
        <v>3597</v>
      </c>
      <c r="H320" s="5">
        <f t="shared" si="29"/>
        <v>8.188133414510478</v>
      </c>
      <c r="I320" s="10">
        <v>428.56</v>
      </c>
      <c r="J320" s="6">
        <f t="shared" si="30"/>
        <v>6.0604307515727047</v>
      </c>
      <c r="K320" s="11"/>
      <c r="L320" s="11">
        <f t="shared" si="31"/>
        <v>0</v>
      </c>
      <c r="M320" s="5">
        <v>0</v>
      </c>
      <c r="N320" s="5">
        <v>1</v>
      </c>
      <c r="O320" s="5">
        <v>0</v>
      </c>
      <c r="P320" s="5">
        <v>0</v>
      </c>
      <c r="Q320" s="5">
        <f t="shared" si="32"/>
        <v>0</v>
      </c>
      <c r="R320" s="5">
        <v>3942.476032</v>
      </c>
      <c r="S320" s="5">
        <f t="shared" si="33"/>
        <v>8.2795642394274651</v>
      </c>
      <c r="T320" s="2">
        <v>0</v>
      </c>
      <c r="U320" s="12">
        <v>0</v>
      </c>
      <c r="V320" s="5">
        <v>23.21</v>
      </c>
      <c r="W320" s="6">
        <f t="shared" si="34"/>
        <v>101.93236714975846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1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5">
        <v>1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</row>
    <row r="321" spans="1:50" ht="15.75" customHeight="1">
      <c r="A321" s="4">
        <v>43678</v>
      </c>
      <c r="B321" s="2" t="s">
        <v>6</v>
      </c>
      <c r="C321" s="19">
        <v>1</v>
      </c>
      <c r="D321" s="5" t="s">
        <v>14</v>
      </c>
      <c r="E321" s="5">
        <v>749.68</v>
      </c>
      <c r="F321" s="6">
        <f t="shared" si="28"/>
        <v>6.6196464488155682</v>
      </c>
      <c r="G321" s="21">
        <v>2225</v>
      </c>
      <c r="H321" s="5">
        <f t="shared" si="29"/>
        <v>7.7079615318354904</v>
      </c>
      <c r="I321" s="10">
        <v>388</v>
      </c>
      <c r="J321" s="6">
        <f t="shared" si="30"/>
        <v>5.9610053396232736</v>
      </c>
      <c r="K321" s="11"/>
      <c r="L321" s="11">
        <f t="shared" si="31"/>
        <v>0</v>
      </c>
      <c r="M321" s="5">
        <v>0</v>
      </c>
      <c r="N321" s="5">
        <v>1</v>
      </c>
      <c r="O321" s="5">
        <v>0</v>
      </c>
      <c r="P321" s="5">
        <v>0</v>
      </c>
      <c r="Q321" s="5">
        <f t="shared" si="32"/>
        <v>0</v>
      </c>
      <c r="R321" s="5">
        <v>3942.476032</v>
      </c>
      <c r="S321" s="5">
        <f t="shared" si="33"/>
        <v>8.2795642394274651</v>
      </c>
      <c r="T321" s="2">
        <v>0</v>
      </c>
      <c r="U321" s="12">
        <v>0</v>
      </c>
      <c r="V321" s="5">
        <v>23.21</v>
      </c>
      <c r="W321" s="6">
        <f t="shared" si="34"/>
        <v>101.93236714975846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1</v>
      </c>
      <c r="AM321" s="6">
        <v>0</v>
      </c>
      <c r="AN321" s="6">
        <v>0</v>
      </c>
      <c r="AO321" s="6">
        <v>0</v>
      </c>
      <c r="AP321" s="6">
        <v>0</v>
      </c>
      <c r="AQ321" s="5">
        <v>1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</row>
    <row r="322" spans="1:50" ht="15.75" customHeight="1">
      <c r="A322" s="4">
        <v>43709</v>
      </c>
      <c r="B322" s="2" t="s">
        <v>6</v>
      </c>
      <c r="C322" s="19">
        <v>1</v>
      </c>
      <c r="D322" s="5" t="s">
        <v>14</v>
      </c>
      <c r="E322" s="5">
        <v>774.44</v>
      </c>
      <c r="F322" s="6">
        <f t="shared" ref="F322:F385" si="35">LN(E322)</f>
        <v>6.6521401875209643</v>
      </c>
      <c r="G322" s="21">
        <v>2685</v>
      </c>
      <c r="H322" s="5">
        <f t="shared" ref="H322:H385" si="36">LN(G322+1)</f>
        <v>7.8958083770831831</v>
      </c>
      <c r="I322" s="10">
        <v>390.59</v>
      </c>
      <c r="J322" s="6">
        <f t="shared" ref="J322:J385" si="37">LN(I322)</f>
        <v>5.967658416476346</v>
      </c>
      <c r="K322" s="11"/>
      <c r="L322" s="11">
        <f t="shared" ref="L322:L385" si="38">LN(K322+1)</f>
        <v>0</v>
      </c>
      <c r="M322" s="5">
        <v>0</v>
      </c>
      <c r="N322" s="5">
        <v>1</v>
      </c>
      <c r="O322" s="5">
        <v>0</v>
      </c>
      <c r="P322" s="5">
        <v>0</v>
      </c>
      <c r="Q322" s="5">
        <f t="shared" ref="Q322:Q385" si="39">0+0</f>
        <v>0</v>
      </c>
      <c r="R322" s="5">
        <v>3942.476032</v>
      </c>
      <c r="S322" s="5">
        <f t="shared" ref="S322:S385" si="40">LN(R322)</f>
        <v>8.2795642394274651</v>
      </c>
      <c r="T322" s="2">
        <v>0</v>
      </c>
      <c r="U322" s="12">
        <v>0</v>
      </c>
      <c r="V322" s="5">
        <v>23.21</v>
      </c>
      <c r="W322" s="6">
        <f t="shared" si="34"/>
        <v>101.93236714975846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5">
        <v>1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</row>
    <row r="323" spans="1:50" ht="15.75" customHeight="1">
      <c r="A323" s="4">
        <v>43739</v>
      </c>
      <c r="B323" s="2" t="s">
        <v>6</v>
      </c>
      <c r="C323" s="19">
        <v>1</v>
      </c>
      <c r="D323" s="5" t="s">
        <v>14</v>
      </c>
      <c r="E323" s="5">
        <v>800.3</v>
      </c>
      <c r="F323" s="6">
        <f t="shared" si="35"/>
        <v>6.6849866573730008</v>
      </c>
      <c r="G323" s="21">
        <v>2227</v>
      </c>
      <c r="H323" s="5">
        <f t="shared" si="36"/>
        <v>7.708859601047175</v>
      </c>
      <c r="I323" s="10">
        <v>405.46</v>
      </c>
      <c r="J323" s="6">
        <f t="shared" si="37"/>
        <v>6.0050222250400473</v>
      </c>
      <c r="K323" s="11"/>
      <c r="L323" s="11">
        <f t="shared" si="38"/>
        <v>0</v>
      </c>
      <c r="M323" s="5">
        <v>0</v>
      </c>
      <c r="N323" s="5">
        <v>1</v>
      </c>
      <c r="O323" s="5">
        <v>0</v>
      </c>
      <c r="P323" s="5">
        <v>0</v>
      </c>
      <c r="Q323" s="5">
        <f t="shared" si="39"/>
        <v>0</v>
      </c>
      <c r="R323" s="5">
        <v>3942.476032</v>
      </c>
      <c r="S323" s="5">
        <f t="shared" si="40"/>
        <v>8.2795642394274651</v>
      </c>
      <c r="T323" s="2">
        <v>0</v>
      </c>
      <c r="U323" s="12">
        <v>0</v>
      </c>
      <c r="V323" s="5">
        <v>23.28</v>
      </c>
      <c r="W323" s="6">
        <f t="shared" si="34"/>
        <v>102.23978919631094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1</v>
      </c>
      <c r="AO323" s="6">
        <v>0</v>
      </c>
      <c r="AP323" s="6">
        <v>0</v>
      </c>
      <c r="AQ323" s="5">
        <v>1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</row>
    <row r="324" spans="1:50" ht="15.75" customHeight="1">
      <c r="A324" s="4">
        <v>43770</v>
      </c>
      <c r="B324" s="2" t="s">
        <v>6</v>
      </c>
      <c r="C324" s="19">
        <v>1</v>
      </c>
      <c r="D324" s="5" t="s">
        <v>14</v>
      </c>
      <c r="E324" s="5">
        <v>665.62</v>
      </c>
      <c r="F324" s="6">
        <f t="shared" si="35"/>
        <v>6.5007189371324872</v>
      </c>
      <c r="G324" s="21">
        <v>1811</v>
      </c>
      <c r="H324" s="5">
        <f t="shared" si="36"/>
        <v>7.5021864866029242</v>
      </c>
      <c r="I324" s="10">
        <v>410.6</v>
      </c>
      <c r="J324" s="6">
        <f t="shared" si="37"/>
        <v>6.0176195045848333</v>
      </c>
      <c r="K324" s="11"/>
      <c r="L324" s="11">
        <f t="shared" si="38"/>
        <v>0</v>
      </c>
      <c r="M324" s="5">
        <v>0</v>
      </c>
      <c r="N324" s="5">
        <v>1</v>
      </c>
      <c r="O324" s="5">
        <v>0</v>
      </c>
      <c r="P324" s="5">
        <v>0</v>
      </c>
      <c r="Q324" s="5">
        <f t="shared" si="39"/>
        <v>0</v>
      </c>
      <c r="R324" s="5">
        <v>3942.476032</v>
      </c>
      <c r="S324" s="5">
        <f t="shared" si="40"/>
        <v>8.2795642394274651</v>
      </c>
      <c r="T324" s="2">
        <v>0</v>
      </c>
      <c r="U324" s="12">
        <v>0</v>
      </c>
      <c r="V324" s="5">
        <v>23.32</v>
      </c>
      <c r="W324" s="6">
        <f t="shared" si="34"/>
        <v>102.41545893719807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1</v>
      </c>
      <c r="AP324" s="6">
        <v>0</v>
      </c>
      <c r="AQ324" s="5">
        <v>1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</row>
    <row r="325" spans="1:50" ht="15.75" customHeight="1">
      <c r="A325" s="4">
        <v>43800</v>
      </c>
      <c r="B325" s="2" t="s">
        <v>6</v>
      </c>
      <c r="C325" s="19">
        <v>1</v>
      </c>
      <c r="D325" s="5" t="s">
        <v>14</v>
      </c>
      <c r="E325" s="5">
        <v>870.38</v>
      </c>
      <c r="F325" s="6">
        <f t="shared" si="35"/>
        <v>6.7689298978965047</v>
      </c>
      <c r="G325" s="21">
        <v>1569</v>
      </c>
      <c r="H325" s="5">
        <f t="shared" si="36"/>
        <v>7.3588308983423536</v>
      </c>
      <c r="I325" s="10">
        <v>446.14</v>
      </c>
      <c r="J325" s="6">
        <f t="shared" si="37"/>
        <v>6.1006328041086357</v>
      </c>
      <c r="K325" s="11"/>
      <c r="L325" s="11">
        <f t="shared" si="38"/>
        <v>0</v>
      </c>
      <c r="M325" s="5">
        <v>0</v>
      </c>
      <c r="N325" s="5">
        <v>1</v>
      </c>
      <c r="O325" s="5">
        <v>0</v>
      </c>
      <c r="P325" s="5">
        <v>0</v>
      </c>
      <c r="Q325" s="5">
        <f t="shared" si="39"/>
        <v>0</v>
      </c>
      <c r="R325" s="5">
        <v>3942.476032</v>
      </c>
      <c r="S325" s="5">
        <f t="shared" si="40"/>
        <v>8.2795642394274651</v>
      </c>
      <c r="T325" s="2">
        <v>0</v>
      </c>
      <c r="U325" s="12">
        <v>0</v>
      </c>
      <c r="V325" s="5">
        <v>23.18</v>
      </c>
      <c r="W325" s="6">
        <f t="shared" si="34"/>
        <v>101.8006148440931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1</v>
      </c>
      <c r="AQ325" s="5">
        <v>1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</row>
    <row r="326" spans="1:50" ht="15.75" customHeight="1">
      <c r="A326" s="4">
        <v>43831</v>
      </c>
      <c r="B326" s="2" t="s">
        <v>6</v>
      </c>
      <c r="C326" s="19">
        <v>1</v>
      </c>
      <c r="D326" s="5" t="s">
        <v>14</v>
      </c>
      <c r="E326" s="5">
        <v>960.03</v>
      </c>
      <c r="F326" s="6">
        <f t="shared" si="35"/>
        <v>6.8669645339736105</v>
      </c>
      <c r="G326" s="21">
        <v>1319</v>
      </c>
      <c r="H326" s="5">
        <f t="shared" si="36"/>
        <v>7.1853870155804165</v>
      </c>
      <c r="I326" s="10">
        <v>445.58</v>
      </c>
      <c r="J326" s="6">
        <f t="shared" si="37"/>
        <v>6.0993768043023771</v>
      </c>
      <c r="K326" s="11"/>
      <c r="L326" s="11">
        <f t="shared" si="38"/>
        <v>0</v>
      </c>
      <c r="M326" s="5">
        <v>0</v>
      </c>
      <c r="N326" s="5">
        <v>1</v>
      </c>
      <c r="O326" s="5">
        <v>0</v>
      </c>
      <c r="P326" s="5">
        <v>0</v>
      </c>
      <c r="Q326" s="5">
        <f t="shared" si="39"/>
        <v>0</v>
      </c>
      <c r="R326" s="5">
        <v>3942.476032</v>
      </c>
      <c r="S326" s="5">
        <f t="shared" si="40"/>
        <v>8.2795642394274651</v>
      </c>
      <c r="T326" s="2">
        <v>0</v>
      </c>
      <c r="U326" s="12">
        <v>0</v>
      </c>
      <c r="V326" s="5">
        <v>23.18</v>
      </c>
      <c r="W326" s="6">
        <f t="shared" si="34"/>
        <v>101.8006148440931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</v>
      </c>
      <c r="AF326" s="5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5">
        <v>1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</row>
    <row r="327" spans="1:50" ht="15.75" customHeight="1">
      <c r="A327" s="4">
        <v>43862</v>
      </c>
      <c r="B327" s="2" t="s">
        <v>6</v>
      </c>
      <c r="C327" s="19">
        <v>1</v>
      </c>
      <c r="D327" s="5" t="s">
        <v>14</v>
      </c>
      <c r="E327" s="5">
        <v>938.32</v>
      </c>
      <c r="F327" s="6">
        <f t="shared" si="35"/>
        <v>6.8440910422132495</v>
      </c>
      <c r="G327" s="21">
        <v>1508</v>
      </c>
      <c r="H327" s="5">
        <f t="shared" si="36"/>
        <v>7.3192024587678493</v>
      </c>
      <c r="I327" s="10">
        <v>422.61</v>
      </c>
      <c r="J327" s="6">
        <f t="shared" si="37"/>
        <v>6.0464497679403255</v>
      </c>
      <c r="K327" s="11"/>
      <c r="L327" s="11">
        <f t="shared" si="38"/>
        <v>0</v>
      </c>
      <c r="M327" s="5">
        <v>0</v>
      </c>
      <c r="N327" s="5">
        <v>1</v>
      </c>
      <c r="O327" s="5">
        <v>0</v>
      </c>
      <c r="P327" s="5">
        <v>0</v>
      </c>
      <c r="Q327" s="5">
        <f t="shared" si="39"/>
        <v>0</v>
      </c>
      <c r="R327" s="5">
        <v>3942.476032</v>
      </c>
      <c r="S327" s="5">
        <f t="shared" si="40"/>
        <v>8.2795642394274651</v>
      </c>
      <c r="T327" s="2">
        <v>0</v>
      </c>
      <c r="U327" s="12">
        <v>0</v>
      </c>
      <c r="V327" s="5">
        <v>23.33</v>
      </c>
      <c r="W327" s="6">
        <f t="shared" si="34"/>
        <v>102.45937637241985</v>
      </c>
      <c r="X327" s="5">
        <v>0</v>
      </c>
      <c r="Y327" s="5">
        <v>1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5">
        <v>1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</row>
    <row r="328" spans="1:50" ht="15.75" customHeight="1">
      <c r="A328" s="4">
        <v>43891</v>
      </c>
      <c r="B328" s="2" t="s">
        <v>6</v>
      </c>
      <c r="C328" s="19">
        <v>1</v>
      </c>
      <c r="D328" s="5" t="s">
        <v>14</v>
      </c>
      <c r="E328" s="5">
        <v>1004.04</v>
      </c>
      <c r="F328" s="6">
        <f t="shared" si="35"/>
        <v>6.911787140095508</v>
      </c>
      <c r="G328" s="10">
        <v>675</v>
      </c>
      <c r="H328" s="5">
        <f t="shared" si="36"/>
        <v>6.5161930760429643</v>
      </c>
      <c r="I328" s="10">
        <v>396.85</v>
      </c>
      <c r="J328" s="6">
        <f t="shared" si="37"/>
        <v>5.9835583755368846</v>
      </c>
      <c r="K328" s="11"/>
      <c r="L328" s="11">
        <f t="shared" si="38"/>
        <v>0</v>
      </c>
      <c r="M328" s="5">
        <v>0</v>
      </c>
      <c r="N328" s="5">
        <v>1</v>
      </c>
      <c r="O328" s="5">
        <v>0</v>
      </c>
      <c r="P328" s="5">
        <v>0</v>
      </c>
      <c r="Q328" s="5">
        <f t="shared" si="39"/>
        <v>0</v>
      </c>
      <c r="R328" s="5">
        <v>3942.476032</v>
      </c>
      <c r="S328" s="5">
        <f t="shared" si="40"/>
        <v>8.2795642394274651</v>
      </c>
      <c r="T328" s="2">
        <v>0</v>
      </c>
      <c r="U328" s="12">
        <v>0</v>
      </c>
      <c r="V328" s="5">
        <v>23.33</v>
      </c>
      <c r="W328" s="6">
        <f t="shared" si="34"/>
        <v>102.45937637241985</v>
      </c>
      <c r="X328" s="5">
        <v>51</v>
      </c>
      <c r="Y328" s="5">
        <v>780</v>
      </c>
      <c r="Z328" s="5">
        <v>5</v>
      </c>
      <c r="AA328" s="5">
        <v>2</v>
      </c>
      <c r="AB328" s="5">
        <v>0</v>
      </c>
      <c r="AC328" s="5">
        <v>0</v>
      </c>
      <c r="AD328" s="5">
        <v>1</v>
      </c>
      <c r="AE328" s="5">
        <v>0</v>
      </c>
      <c r="AF328" s="5">
        <v>0</v>
      </c>
      <c r="AG328" s="6">
        <v>1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5">
        <v>1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</row>
    <row r="329" spans="1:50" ht="15.75" customHeight="1">
      <c r="A329" s="4">
        <v>43922</v>
      </c>
      <c r="B329" s="2" t="s">
        <v>6</v>
      </c>
      <c r="C329" s="19">
        <v>1</v>
      </c>
      <c r="D329" s="5" t="s">
        <v>14</v>
      </c>
      <c r="E329" s="5">
        <v>1178.48</v>
      </c>
      <c r="F329" s="6">
        <f t="shared" si="35"/>
        <v>7.0719807515066826</v>
      </c>
      <c r="G329" s="10">
        <v>0</v>
      </c>
      <c r="H329" s="5">
        <f t="shared" si="36"/>
        <v>0</v>
      </c>
      <c r="I329" s="10">
        <v>282.60000000000002</v>
      </c>
      <c r="J329" s="6">
        <f t="shared" si="37"/>
        <v>5.6440324702504272</v>
      </c>
      <c r="K329" s="11"/>
      <c r="L329" s="11">
        <f t="shared" si="38"/>
        <v>0</v>
      </c>
      <c r="M329" s="5">
        <v>0</v>
      </c>
      <c r="N329" s="5">
        <v>1</v>
      </c>
      <c r="O329" s="5">
        <v>0</v>
      </c>
      <c r="P329" s="5">
        <v>0</v>
      </c>
      <c r="Q329" s="5">
        <f t="shared" si="39"/>
        <v>0</v>
      </c>
      <c r="R329" s="5">
        <v>3942.476032</v>
      </c>
      <c r="S329" s="5">
        <f t="shared" si="40"/>
        <v>8.2795642394274651</v>
      </c>
      <c r="T329" s="2">
        <v>0</v>
      </c>
      <c r="U329" s="12">
        <v>0</v>
      </c>
      <c r="V329" s="5">
        <v>23.33</v>
      </c>
      <c r="W329" s="6">
        <f t="shared" si="34"/>
        <v>102.45937637241985</v>
      </c>
      <c r="X329" s="5">
        <v>7616</v>
      </c>
      <c r="Y329" s="5">
        <v>12628</v>
      </c>
      <c r="Z329" s="5">
        <v>163</v>
      </c>
      <c r="AA329" s="5">
        <v>8</v>
      </c>
      <c r="AB329" s="5">
        <v>0</v>
      </c>
      <c r="AC329" s="5">
        <v>0</v>
      </c>
      <c r="AD329" s="5">
        <v>1</v>
      </c>
      <c r="AE329" s="5">
        <v>0</v>
      </c>
      <c r="AF329" s="5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5">
        <v>1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</row>
    <row r="330" spans="1:50" ht="15.75" customHeight="1">
      <c r="A330" s="9">
        <v>43952</v>
      </c>
      <c r="B330" s="2" t="s">
        <v>6</v>
      </c>
      <c r="C330" s="19">
        <v>1</v>
      </c>
      <c r="D330" s="5" t="s">
        <v>14</v>
      </c>
      <c r="E330" s="5">
        <v>1229.52</v>
      </c>
      <c r="F330" s="6">
        <f t="shared" si="35"/>
        <v>7.1143791282990563</v>
      </c>
      <c r="G330" s="10">
        <v>0</v>
      </c>
      <c r="H330" s="5">
        <f t="shared" si="36"/>
        <v>0</v>
      </c>
      <c r="I330" s="10">
        <v>315.67</v>
      </c>
      <c r="J330" s="6">
        <f t="shared" si="37"/>
        <v>5.7546973641243069</v>
      </c>
      <c r="K330" s="11"/>
      <c r="L330" s="11">
        <f t="shared" si="38"/>
        <v>0</v>
      </c>
      <c r="M330" s="5">
        <v>0</v>
      </c>
      <c r="N330" s="5">
        <v>1</v>
      </c>
      <c r="O330" s="5">
        <v>0</v>
      </c>
      <c r="P330" s="5">
        <v>0</v>
      </c>
      <c r="Q330" s="5">
        <f t="shared" si="39"/>
        <v>0</v>
      </c>
      <c r="R330" s="5">
        <v>3942.476032</v>
      </c>
      <c r="S330" s="5">
        <f t="shared" si="40"/>
        <v>8.2795642394274651</v>
      </c>
      <c r="T330" s="2">
        <v>0</v>
      </c>
      <c r="U330" s="12">
        <v>0</v>
      </c>
      <c r="V330" s="5">
        <v>23.21</v>
      </c>
      <c r="W330" s="6">
        <f t="shared" si="34"/>
        <v>101.93236714975846</v>
      </c>
      <c r="X330" s="5">
        <v>39486</v>
      </c>
      <c r="Y330" s="5">
        <v>43501</v>
      </c>
      <c r="Z330" s="5">
        <v>482</v>
      </c>
      <c r="AA330" s="5">
        <v>28</v>
      </c>
      <c r="AB330" s="5">
        <v>0</v>
      </c>
      <c r="AC330" s="5">
        <v>0</v>
      </c>
      <c r="AD330" s="5">
        <v>1</v>
      </c>
      <c r="AE330" s="5">
        <v>0</v>
      </c>
      <c r="AF330" s="5">
        <v>0</v>
      </c>
      <c r="AG330" s="6">
        <v>0</v>
      </c>
      <c r="AH330" s="6">
        <v>0</v>
      </c>
      <c r="AI330" s="6">
        <v>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5">
        <v>1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</row>
    <row r="331" spans="1:50" ht="15.75" customHeight="1">
      <c r="A331" s="4">
        <v>43983</v>
      </c>
      <c r="B331" s="2" t="s">
        <v>6</v>
      </c>
      <c r="C331" s="19">
        <v>1</v>
      </c>
      <c r="D331" s="5" t="s">
        <v>14</v>
      </c>
      <c r="E331" s="5">
        <v>912.11</v>
      </c>
      <c r="F331" s="6">
        <f t="shared" si="35"/>
        <v>6.8157605968361317</v>
      </c>
      <c r="G331" s="10">
        <v>0</v>
      </c>
      <c r="H331" s="5">
        <f t="shared" si="36"/>
        <v>0</v>
      </c>
      <c r="I331" s="10">
        <v>402.45</v>
      </c>
      <c r="J331" s="6">
        <f t="shared" si="37"/>
        <v>5.9975708655397426</v>
      </c>
      <c r="K331" s="11"/>
      <c r="L331" s="11">
        <f t="shared" si="38"/>
        <v>0</v>
      </c>
      <c r="M331" s="5">
        <v>0</v>
      </c>
      <c r="N331" s="5">
        <v>1</v>
      </c>
      <c r="O331" s="5">
        <v>0</v>
      </c>
      <c r="P331" s="5">
        <v>0</v>
      </c>
      <c r="Q331" s="5">
        <f t="shared" si="39"/>
        <v>0</v>
      </c>
      <c r="R331" s="5">
        <v>3942.476032</v>
      </c>
      <c r="S331" s="5">
        <f t="shared" si="40"/>
        <v>8.2795642394274651</v>
      </c>
      <c r="T331" s="2">
        <v>0</v>
      </c>
      <c r="U331" s="12">
        <v>0</v>
      </c>
      <c r="V331" s="5">
        <v>23.32</v>
      </c>
      <c r="W331" s="6">
        <f t="shared" si="34"/>
        <v>102.41545893719807</v>
      </c>
      <c r="X331" s="5">
        <v>98330</v>
      </c>
      <c r="Y331" s="5">
        <v>39178</v>
      </c>
      <c r="Z331" s="5">
        <v>1197</v>
      </c>
      <c r="AA331" s="5">
        <v>75</v>
      </c>
      <c r="AB331" s="5">
        <v>0</v>
      </c>
      <c r="AC331" s="5">
        <v>0</v>
      </c>
      <c r="AD331" s="5">
        <v>1</v>
      </c>
      <c r="AE331" s="5">
        <v>0</v>
      </c>
      <c r="AF331" s="5">
        <v>0</v>
      </c>
      <c r="AG331" s="6">
        <v>0</v>
      </c>
      <c r="AH331" s="6">
        <v>0</v>
      </c>
      <c r="AI331" s="6">
        <v>0</v>
      </c>
      <c r="AJ331" s="6">
        <v>1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5">
        <v>1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</row>
    <row r="332" spans="1:50" ht="15.75" customHeight="1">
      <c r="A332" s="4">
        <v>44013</v>
      </c>
      <c r="B332" s="2" t="s">
        <v>6</v>
      </c>
      <c r="C332" s="19">
        <v>1</v>
      </c>
      <c r="D332" s="5" t="s">
        <v>14</v>
      </c>
      <c r="E332" s="5">
        <v>1082.79</v>
      </c>
      <c r="F332" s="6">
        <f t="shared" si="35"/>
        <v>6.9872963223816527</v>
      </c>
      <c r="G332" s="10">
        <v>0</v>
      </c>
      <c r="H332" s="5">
        <f t="shared" si="36"/>
        <v>0</v>
      </c>
      <c r="I332" s="10">
        <v>470.58</v>
      </c>
      <c r="J332" s="6">
        <f t="shared" si="37"/>
        <v>6.1539659764526302</v>
      </c>
      <c r="K332" s="11"/>
      <c r="L332" s="11">
        <f t="shared" si="38"/>
        <v>0</v>
      </c>
      <c r="M332" s="5">
        <v>0</v>
      </c>
      <c r="N332" s="5">
        <v>1</v>
      </c>
      <c r="O332" s="5">
        <v>0</v>
      </c>
      <c r="P332" s="5">
        <v>0</v>
      </c>
      <c r="Q332" s="5">
        <f t="shared" si="39"/>
        <v>0</v>
      </c>
      <c r="R332" s="5">
        <v>3942.476032</v>
      </c>
      <c r="S332" s="5">
        <f t="shared" si="40"/>
        <v>8.2795642394274651</v>
      </c>
      <c r="T332" s="2">
        <v>0</v>
      </c>
      <c r="U332" s="12">
        <v>0</v>
      </c>
      <c r="V332" s="5">
        <v>23.29</v>
      </c>
      <c r="W332" s="6">
        <f t="shared" si="34"/>
        <v>102.28370663153272</v>
      </c>
      <c r="X332" s="5">
        <v>92178</v>
      </c>
      <c r="Y332" s="5">
        <v>14607</v>
      </c>
      <c r="Z332" s="5">
        <v>1264</v>
      </c>
      <c r="AA332" s="5">
        <v>61</v>
      </c>
      <c r="AB332" s="5">
        <v>0</v>
      </c>
      <c r="AC332" s="5">
        <v>0</v>
      </c>
      <c r="AD332" s="5">
        <v>1</v>
      </c>
      <c r="AE332" s="5">
        <v>0</v>
      </c>
      <c r="AF332" s="5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5">
        <v>1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</row>
    <row r="333" spans="1:50" ht="15.75" customHeight="1">
      <c r="A333" s="4">
        <v>44044</v>
      </c>
      <c r="B333" s="2" t="s">
        <v>6</v>
      </c>
      <c r="C333" s="19">
        <v>1</v>
      </c>
      <c r="D333" s="5" t="s">
        <v>14</v>
      </c>
      <c r="E333" s="5">
        <v>865.7</v>
      </c>
      <c r="F333" s="6">
        <f t="shared" si="35"/>
        <v>6.7635384282217279</v>
      </c>
      <c r="G333" s="10">
        <v>0</v>
      </c>
      <c r="H333" s="5">
        <f t="shared" si="36"/>
        <v>0</v>
      </c>
      <c r="I333" s="10">
        <v>409.83</v>
      </c>
      <c r="J333" s="6">
        <f t="shared" si="37"/>
        <v>6.0157424395675054</v>
      </c>
      <c r="K333" s="11"/>
      <c r="L333" s="11">
        <f t="shared" si="38"/>
        <v>0</v>
      </c>
      <c r="M333" s="5">
        <v>0</v>
      </c>
      <c r="N333" s="5">
        <v>1</v>
      </c>
      <c r="O333" s="5">
        <v>0</v>
      </c>
      <c r="P333" s="5">
        <v>0</v>
      </c>
      <c r="Q333" s="5">
        <f t="shared" si="39"/>
        <v>0</v>
      </c>
      <c r="R333" s="5">
        <v>3942.476032</v>
      </c>
      <c r="S333" s="5">
        <f t="shared" si="40"/>
        <v>8.2795642394274651</v>
      </c>
      <c r="T333" s="2">
        <v>0</v>
      </c>
      <c r="U333" s="12">
        <v>0</v>
      </c>
      <c r="V333" s="5">
        <v>23.29</v>
      </c>
      <c r="W333" s="6">
        <f t="shared" si="34"/>
        <v>102.28370663153272</v>
      </c>
      <c r="X333" s="5">
        <v>75335</v>
      </c>
      <c r="Y333" s="5">
        <v>8083</v>
      </c>
      <c r="Z333" s="5">
        <v>1170</v>
      </c>
      <c r="AA333" s="5">
        <v>23</v>
      </c>
      <c r="AB333" s="5">
        <v>0</v>
      </c>
      <c r="AC333" s="5">
        <v>0</v>
      </c>
      <c r="AD333" s="5">
        <v>1</v>
      </c>
      <c r="AE333" s="5">
        <v>0</v>
      </c>
      <c r="AF333" s="5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1</v>
      </c>
      <c r="AM333" s="6">
        <v>0</v>
      </c>
      <c r="AN333" s="6">
        <v>0</v>
      </c>
      <c r="AO333" s="6">
        <v>0</v>
      </c>
      <c r="AP333" s="6">
        <v>0</v>
      </c>
      <c r="AQ333" s="5">
        <v>1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</row>
    <row r="334" spans="1:50" ht="15.75" customHeight="1">
      <c r="A334" s="4">
        <v>44075</v>
      </c>
      <c r="B334" s="2" t="s">
        <v>6</v>
      </c>
      <c r="C334" s="19">
        <v>1</v>
      </c>
      <c r="D334" s="5" t="s">
        <v>14</v>
      </c>
      <c r="E334" s="5">
        <v>990.58</v>
      </c>
      <c r="F334" s="6">
        <f t="shared" si="35"/>
        <v>6.8982906301663514</v>
      </c>
      <c r="G334" s="10">
        <v>0</v>
      </c>
      <c r="H334" s="5">
        <f t="shared" si="36"/>
        <v>0</v>
      </c>
      <c r="I334" s="10">
        <v>427.32</v>
      </c>
      <c r="J334" s="6">
        <f t="shared" si="37"/>
        <v>6.0575331470776863</v>
      </c>
      <c r="K334" s="11"/>
      <c r="L334" s="11">
        <f t="shared" si="38"/>
        <v>0</v>
      </c>
      <c r="M334" s="5">
        <v>0</v>
      </c>
      <c r="N334" s="5">
        <v>1</v>
      </c>
      <c r="O334" s="5">
        <v>0</v>
      </c>
      <c r="P334" s="5">
        <v>0</v>
      </c>
      <c r="Q334" s="5">
        <f t="shared" si="39"/>
        <v>0</v>
      </c>
      <c r="R334" s="5">
        <v>3942.476032</v>
      </c>
      <c r="S334" s="5">
        <f t="shared" si="40"/>
        <v>8.2795642394274651</v>
      </c>
      <c r="T334" s="2">
        <v>0</v>
      </c>
      <c r="U334" s="12">
        <v>0</v>
      </c>
      <c r="V334" s="5">
        <v>23.3</v>
      </c>
      <c r="W334" s="6">
        <f t="shared" si="34"/>
        <v>102.32762406675451</v>
      </c>
      <c r="X334" s="5">
        <v>50483</v>
      </c>
      <c r="Y334" s="5">
        <v>6982</v>
      </c>
      <c r="Z334" s="5">
        <v>970</v>
      </c>
      <c r="AA334" s="5">
        <v>17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1</v>
      </c>
      <c r="AN334" s="6">
        <v>0</v>
      </c>
      <c r="AO334" s="6">
        <v>0</v>
      </c>
      <c r="AP334" s="6">
        <v>0</v>
      </c>
      <c r="AQ334" s="5">
        <v>1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</row>
    <row r="335" spans="1:50" ht="15.75" customHeight="1">
      <c r="A335" s="4">
        <v>44105</v>
      </c>
      <c r="B335" s="2" t="s">
        <v>6</v>
      </c>
      <c r="C335" s="19">
        <v>1</v>
      </c>
      <c r="D335" s="5" t="s">
        <v>14</v>
      </c>
      <c r="E335" s="5">
        <v>871.94</v>
      </c>
      <c r="F335" s="6">
        <f t="shared" si="35"/>
        <v>6.7707206142021965</v>
      </c>
      <c r="G335" s="10">
        <v>3</v>
      </c>
      <c r="H335" s="5">
        <f t="shared" si="36"/>
        <v>1.3862943611198906</v>
      </c>
      <c r="I335" s="10">
        <v>429.25</v>
      </c>
      <c r="J335" s="6">
        <f t="shared" si="37"/>
        <v>6.062039499777585</v>
      </c>
      <c r="K335" s="11"/>
      <c r="L335" s="11">
        <f t="shared" si="38"/>
        <v>0</v>
      </c>
      <c r="M335" s="5">
        <v>0</v>
      </c>
      <c r="N335" s="5">
        <v>1</v>
      </c>
      <c r="O335" s="5">
        <v>0</v>
      </c>
      <c r="P335" s="5">
        <v>0</v>
      </c>
      <c r="Q335" s="5">
        <f t="shared" si="39"/>
        <v>0</v>
      </c>
      <c r="R335" s="5">
        <v>3942.476032</v>
      </c>
      <c r="S335" s="5">
        <f t="shared" si="40"/>
        <v>8.2795642394274651</v>
      </c>
      <c r="T335" s="2">
        <v>0</v>
      </c>
      <c r="U335" s="12">
        <v>0</v>
      </c>
      <c r="V335" s="5">
        <v>23.29</v>
      </c>
      <c r="W335" s="6">
        <f t="shared" si="34"/>
        <v>102.28370663153272</v>
      </c>
      <c r="X335" s="5">
        <v>44205</v>
      </c>
      <c r="Y335" s="5">
        <v>6796</v>
      </c>
      <c r="Z335" s="5">
        <v>672</v>
      </c>
      <c r="AA335" s="5">
        <v>18</v>
      </c>
      <c r="AB335" s="5">
        <v>0</v>
      </c>
      <c r="AC335" s="5">
        <v>0</v>
      </c>
      <c r="AD335" s="5">
        <v>1</v>
      </c>
      <c r="AE335" s="5">
        <v>0</v>
      </c>
      <c r="AF335" s="5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5">
        <v>1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</row>
    <row r="336" spans="1:50" ht="15.75" customHeight="1">
      <c r="A336" s="4">
        <v>44136</v>
      </c>
      <c r="B336" s="2" t="s">
        <v>6</v>
      </c>
      <c r="C336" s="19">
        <v>1</v>
      </c>
      <c r="D336" s="5" t="s">
        <v>14</v>
      </c>
      <c r="E336" s="5">
        <v>954.01</v>
      </c>
      <c r="F336" s="6">
        <f t="shared" si="35"/>
        <v>6.8606741535736422</v>
      </c>
      <c r="G336" s="10">
        <v>10</v>
      </c>
      <c r="H336" s="5">
        <f t="shared" si="36"/>
        <v>2.3978952727983707</v>
      </c>
      <c r="I336" s="10">
        <v>449.7</v>
      </c>
      <c r="J336" s="6">
        <f t="shared" si="37"/>
        <v>6.1085806937766618</v>
      </c>
      <c r="K336" s="11"/>
      <c r="L336" s="11">
        <f t="shared" si="38"/>
        <v>0</v>
      </c>
      <c r="M336" s="5">
        <v>0</v>
      </c>
      <c r="N336" s="5">
        <v>1</v>
      </c>
      <c r="O336" s="5">
        <v>0</v>
      </c>
      <c r="P336" s="5">
        <v>0</v>
      </c>
      <c r="Q336" s="5">
        <f t="shared" si="39"/>
        <v>0</v>
      </c>
      <c r="R336" s="5">
        <v>3942.476032</v>
      </c>
      <c r="S336" s="5">
        <f t="shared" si="40"/>
        <v>8.2795642394274651</v>
      </c>
      <c r="T336" s="2">
        <v>0</v>
      </c>
      <c r="U336" s="12">
        <v>0</v>
      </c>
      <c r="V336" s="5">
        <v>23.29</v>
      </c>
      <c r="W336" s="6">
        <f t="shared" si="34"/>
        <v>102.28370663153272</v>
      </c>
      <c r="X336" s="5">
        <v>57248</v>
      </c>
      <c r="Y336" s="5">
        <v>6277</v>
      </c>
      <c r="Z336" s="5">
        <v>721</v>
      </c>
      <c r="AA336" s="5">
        <v>5</v>
      </c>
      <c r="AB336" s="5">
        <v>0</v>
      </c>
      <c r="AC336" s="5">
        <v>0</v>
      </c>
      <c r="AD336" s="5">
        <v>1</v>
      </c>
      <c r="AE336" s="5">
        <v>0</v>
      </c>
      <c r="AF336" s="5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1</v>
      </c>
      <c r="AP336" s="6">
        <v>0</v>
      </c>
      <c r="AQ336" s="5">
        <v>1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</row>
    <row r="337" spans="1:50" ht="15.75" customHeight="1">
      <c r="A337" s="4">
        <v>44166</v>
      </c>
      <c r="B337" s="2" t="s">
        <v>6</v>
      </c>
      <c r="C337" s="19">
        <v>1</v>
      </c>
      <c r="D337" s="5" t="s">
        <v>14</v>
      </c>
      <c r="E337" s="5">
        <v>953.16</v>
      </c>
      <c r="F337" s="6">
        <f t="shared" si="35"/>
        <v>6.8597827804330409</v>
      </c>
      <c r="G337" s="10">
        <v>92</v>
      </c>
      <c r="H337" s="5">
        <f t="shared" si="36"/>
        <v>4.5325994931532563</v>
      </c>
      <c r="I337" s="10">
        <v>471.52</v>
      </c>
      <c r="J337" s="6">
        <f t="shared" si="37"/>
        <v>6.1559615189893844</v>
      </c>
      <c r="K337" s="11"/>
      <c r="L337" s="11">
        <f t="shared" si="38"/>
        <v>0</v>
      </c>
      <c r="M337" s="5">
        <v>0</v>
      </c>
      <c r="N337" s="5">
        <v>1</v>
      </c>
      <c r="O337" s="5">
        <v>0</v>
      </c>
      <c r="P337" s="5">
        <v>0</v>
      </c>
      <c r="Q337" s="5">
        <f t="shared" si="39"/>
        <v>0</v>
      </c>
      <c r="R337" s="5">
        <v>3942.476032</v>
      </c>
      <c r="S337" s="5">
        <f t="shared" si="40"/>
        <v>8.2795642394274651</v>
      </c>
      <c r="T337" s="2">
        <v>0</v>
      </c>
      <c r="U337" s="12">
        <v>0</v>
      </c>
      <c r="V337" s="5">
        <v>23.29</v>
      </c>
      <c r="W337" s="6">
        <f t="shared" si="34"/>
        <v>102.28370663153272</v>
      </c>
      <c r="X337" s="5">
        <v>48578</v>
      </c>
      <c r="Y337" s="5">
        <v>5001</v>
      </c>
      <c r="Z337" s="5">
        <v>915</v>
      </c>
      <c r="AA337" s="5">
        <v>8</v>
      </c>
      <c r="AB337" s="5">
        <v>0</v>
      </c>
      <c r="AC337" s="5">
        <v>0</v>
      </c>
      <c r="AD337" s="5">
        <v>1</v>
      </c>
      <c r="AE337" s="5">
        <v>0</v>
      </c>
      <c r="AF337" s="5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5">
        <v>1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</row>
    <row r="338" spans="1:50" ht="15.75" customHeight="1">
      <c r="A338" s="4">
        <v>44197</v>
      </c>
      <c r="B338" s="2" t="s">
        <v>6</v>
      </c>
      <c r="C338" s="19">
        <v>1</v>
      </c>
      <c r="D338" s="5" t="s">
        <v>14</v>
      </c>
      <c r="E338" s="5">
        <v>960.03</v>
      </c>
      <c r="F338" s="6">
        <f t="shared" si="35"/>
        <v>6.8669645339736105</v>
      </c>
      <c r="G338" s="10">
        <v>199</v>
      </c>
      <c r="H338" s="5">
        <f t="shared" si="36"/>
        <v>5.2983173665480363</v>
      </c>
      <c r="I338" s="10">
        <v>484.63</v>
      </c>
      <c r="J338" s="6">
        <f t="shared" si="37"/>
        <v>6.1833857131934806</v>
      </c>
      <c r="K338" s="11"/>
      <c r="L338" s="11">
        <f t="shared" si="38"/>
        <v>0</v>
      </c>
      <c r="M338" s="5">
        <v>0</v>
      </c>
      <c r="N338" s="5">
        <v>1</v>
      </c>
      <c r="O338" s="5">
        <v>0</v>
      </c>
      <c r="P338" s="5">
        <v>0</v>
      </c>
      <c r="Q338" s="5">
        <f t="shared" si="39"/>
        <v>0</v>
      </c>
      <c r="R338" s="5">
        <v>3942.476032</v>
      </c>
      <c r="S338" s="5">
        <f t="shared" si="40"/>
        <v>8.2795642394274651</v>
      </c>
      <c r="T338" s="2">
        <v>0</v>
      </c>
      <c r="U338" s="12">
        <v>0</v>
      </c>
      <c r="V338" s="5">
        <v>23.29</v>
      </c>
      <c r="W338" s="6">
        <f t="shared" si="34"/>
        <v>102.28370663153272</v>
      </c>
      <c r="X338" s="5">
        <v>21629</v>
      </c>
      <c r="Y338" s="5">
        <v>7501</v>
      </c>
      <c r="Z338" s="5">
        <v>568</v>
      </c>
      <c r="AA338" s="5">
        <v>3</v>
      </c>
      <c r="AB338" s="5">
        <v>567</v>
      </c>
      <c r="AC338" s="5">
        <v>0</v>
      </c>
      <c r="AD338" s="5">
        <v>1</v>
      </c>
      <c r="AE338" s="5">
        <v>1</v>
      </c>
      <c r="AF338" s="5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5">
        <v>1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</row>
    <row r="339" spans="1:50" ht="15.75" customHeight="1">
      <c r="A339" s="4">
        <v>44228</v>
      </c>
      <c r="B339" s="2" t="s">
        <v>6</v>
      </c>
      <c r="C339" s="19">
        <v>1</v>
      </c>
      <c r="D339" s="5" t="s">
        <v>14</v>
      </c>
      <c r="E339" s="5">
        <v>938.32</v>
      </c>
      <c r="F339" s="6">
        <f t="shared" si="35"/>
        <v>6.8440910422132495</v>
      </c>
      <c r="G339" s="10">
        <v>313</v>
      </c>
      <c r="H339" s="5">
        <f t="shared" si="36"/>
        <v>5.7493929859082531</v>
      </c>
      <c r="I339" s="10">
        <v>483.78</v>
      </c>
      <c r="J339" s="6">
        <f t="shared" si="37"/>
        <v>6.1816302579249855</v>
      </c>
      <c r="K339" s="11"/>
      <c r="L339" s="11">
        <f t="shared" si="38"/>
        <v>0</v>
      </c>
      <c r="M339" s="5">
        <v>0</v>
      </c>
      <c r="N339" s="5">
        <v>1</v>
      </c>
      <c r="O339" s="5">
        <v>0</v>
      </c>
      <c r="P339" s="5">
        <v>0</v>
      </c>
      <c r="Q339" s="5">
        <f t="shared" si="39"/>
        <v>0</v>
      </c>
      <c r="R339" s="5">
        <v>3942.476032</v>
      </c>
      <c r="S339" s="5">
        <f t="shared" si="40"/>
        <v>8.2795642394274651</v>
      </c>
      <c r="T339" s="2">
        <v>0</v>
      </c>
      <c r="U339" s="12">
        <v>0</v>
      </c>
      <c r="V339" s="5">
        <v>23.29</v>
      </c>
      <c r="W339" s="6">
        <f t="shared" si="34"/>
        <v>102.28370663153272</v>
      </c>
      <c r="X339" s="5">
        <v>11077</v>
      </c>
      <c r="Y339" s="5">
        <v>12329</v>
      </c>
      <c r="Z339" s="5">
        <v>281</v>
      </c>
      <c r="AA339" s="5">
        <v>10</v>
      </c>
      <c r="AB339" s="5">
        <v>1938619</v>
      </c>
      <c r="AC339" s="5">
        <v>0</v>
      </c>
      <c r="AD339" s="5">
        <v>1</v>
      </c>
      <c r="AE339" s="5">
        <v>0</v>
      </c>
      <c r="AF339" s="5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5">
        <v>1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</row>
    <row r="340" spans="1:50" ht="15.75" customHeight="1">
      <c r="A340" s="4">
        <v>44256</v>
      </c>
      <c r="B340" s="2" t="s">
        <v>6</v>
      </c>
      <c r="C340" s="19">
        <v>1</v>
      </c>
      <c r="D340" s="5" t="s">
        <v>14</v>
      </c>
      <c r="E340" s="5">
        <v>1004.04</v>
      </c>
      <c r="F340" s="6">
        <f t="shared" si="35"/>
        <v>6.911787140095508</v>
      </c>
      <c r="G340" s="10">
        <v>491</v>
      </c>
      <c r="H340" s="5">
        <f t="shared" si="36"/>
        <v>6.1984787164923079</v>
      </c>
      <c r="I340" s="10">
        <v>496.73</v>
      </c>
      <c r="J340" s="6">
        <f t="shared" si="37"/>
        <v>6.2080466189203456</v>
      </c>
      <c r="K340" s="11"/>
      <c r="L340" s="11">
        <f t="shared" si="38"/>
        <v>0</v>
      </c>
      <c r="M340" s="5">
        <v>0</v>
      </c>
      <c r="N340" s="5">
        <v>1</v>
      </c>
      <c r="O340" s="5">
        <v>0</v>
      </c>
      <c r="P340" s="5">
        <v>0</v>
      </c>
      <c r="Q340" s="5">
        <f t="shared" si="39"/>
        <v>0</v>
      </c>
      <c r="R340" s="5">
        <v>3942.476032</v>
      </c>
      <c r="S340" s="5">
        <f t="shared" si="40"/>
        <v>8.2795642394274651</v>
      </c>
      <c r="T340" s="2">
        <v>0</v>
      </c>
      <c r="U340" s="12">
        <v>0</v>
      </c>
      <c r="V340" s="5">
        <v>23.29</v>
      </c>
      <c r="W340" s="6">
        <f t="shared" si="34"/>
        <v>102.28370663153272</v>
      </c>
      <c r="X340" s="5">
        <v>65079</v>
      </c>
      <c r="Y340" s="5">
        <v>16300</v>
      </c>
      <c r="Z340" s="5">
        <v>638</v>
      </c>
      <c r="AA340" s="5">
        <v>33</v>
      </c>
      <c r="AB340" s="5">
        <v>70407</v>
      </c>
      <c r="AC340" s="5">
        <v>221871</v>
      </c>
      <c r="AD340" s="5">
        <v>1</v>
      </c>
      <c r="AE340" s="5">
        <v>0</v>
      </c>
      <c r="AF340" s="5">
        <v>0</v>
      </c>
      <c r="AG340" s="6">
        <v>1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5">
        <v>1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</row>
    <row r="341" spans="1:50" ht="15.75" customHeight="1">
      <c r="A341" s="4">
        <v>44287</v>
      </c>
      <c r="B341" s="2" t="s">
        <v>6</v>
      </c>
      <c r="C341" s="19">
        <v>1</v>
      </c>
      <c r="D341" s="5" t="s">
        <v>14</v>
      </c>
      <c r="E341" s="5">
        <v>1178.48</v>
      </c>
      <c r="F341" s="6">
        <f t="shared" si="35"/>
        <v>7.0719807515066826</v>
      </c>
      <c r="G341" s="10">
        <v>640</v>
      </c>
      <c r="H341" s="5">
        <f t="shared" si="36"/>
        <v>6.4630294569206699</v>
      </c>
      <c r="I341" s="10">
        <v>504.07</v>
      </c>
      <c r="J341" s="6">
        <f t="shared" si="37"/>
        <v>6.2227151473160891</v>
      </c>
      <c r="K341" s="11">
        <v>99.8</v>
      </c>
      <c r="L341" s="11">
        <f t="shared" si="38"/>
        <v>4.6131383556372683</v>
      </c>
      <c r="M341" s="5">
        <v>0</v>
      </c>
      <c r="N341" s="5">
        <v>1</v>
      </c>
      <c r="O341" s="5">
        <v>0</v>
      </c>
      <c r="P341" s="5">
        <v>0</v>
      </c>
      <c r="Q341" s="5">
        <f t="shared" si="39"/>
        <v>0</v>
      </c>
      <c r="R341" s="5">
        <v>3942.476032</v>
      </c>
      <c r="S341" s="5">
        <f t="shared" si="40"/>
        <v>8.2795642394274651</v>
      </c>
      <c r="T341" s="2">
        <v>0</v>
      </c>
      <c r="U341" s="12">
        <v>0</v>
      </c>
      <c r="V341" s="5">
        <v>23.29</v>
      </c>
      <c r="W341" s="6">
        <f t="shared" si="34"/>
        <v>102.28370663153272</v>
      </c>
      <c r="X341" s="5">
        <v>147837</v>
      </c>
      <c r="Y341" s="5">
        <v>25688</v>
      </c>
      <c r="Z341" s="5">
        <v>2404</v>
      </c>
      <c r="AA341" s="5">
        <v>167</v>
      </c>
      <c r="AB341" s="5">
        <v>1247104</v>
      </c>
      <c r="AC341" s="5">
        <v>739719</v>
      </c>
      <c r="AD341" s="5">
        <v>1</v>
      </c>
      <c r="AE341" s="5">
        <v>0</v>
      </c>
      <c r="AF341" s="5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5">
        <v>1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</row>
    <row r="342" spans="1:50" ht="15.75" customHeight="1">
      <c r="A342" s="9">
        <v>44317</v>
      </c>
      <c r="B342" s="2" t="s">
        <v>6</v>
      </c>
      <c r="C342" s="19">
        <v>1</v>
      </c>
      <c r="D342" s="5" t="s">
        <v>14</v>
      </c>
      <c r="E342" s="5">
        <v>1229.52</v>
      </c>
      <c r="F342" s="6">
        <f t="shared" si="35"/>
        <v>7.1143791282990563</v>
      </c>
      <c r="G342" s="10">
        <v>375</v>
      </c>
      <c r="H342" s="5">
        <f t="shared" si="36"/>
        <v>5.9295891433898946</v>
      </c>
      <c r="I342" s="10">
        <v>477.97</v>
      </c>
      <c r="J342" s="6">
        <f t="shared" si="37"/>
        <v>6.1695479690155945</v>
      </c>
      <c r="K342" s="11"/>
      <c r="L342" s="11">
        <f t="shared" si="38"/>
        <v>0</v>
      </c>
      <c r="M342" s="5">
        <v>0</v>
      </c>
      <c r="N342" s="5">
        <v>1</v>
      </c>
      <c r="O342" s="5">
        <v>0</v>
      </c>
      <c r="P342" s="5">
        <v>0</v>
      </c>
      <c r="Q342" s="5">
        <f t="shared" si="39"/>
        <v>0</v>
      </c>
      <c r="R342" s="5">
        <v>3942.476032</v>
      </c>
      <c r="S342" s="5">
        <f t="shared" si="40"/>
        <v>8.2795642394274651</v>
      </c>
      <c r="T342" s="2">
        <v>0</v>
      </c>
      <c r="U342" s="12">
        <v>0</v>
      </c>
      <c r="V342" s="5">
        <v>23.15</v>
      </c>
      <c r="W342" s="6">
        <f t="shared" si="34"/>
        <v>101.66886253842776</v>
      </c>
      <c r="X342" s="5">
        <v>41408</v>
      </c>
      <c r="Y342" s="5">
        <v>11806</v>
      </c>
      <c r="Z342" s="5">
        <v>1169</v>
      </c>
      <c r="AA342" s="5">
        <v>98</v>
      </c>
      <c r="AB342" s="5">
        <v>823451</v>
      </c>
      <c r="AC342" s="5">
        <v>929366</v>
      </c>
      <c r="AD342" s="5">
        <v>1</v>
      </c>
      <c r="AE342" s="5">
        <v>0</v>
      </c>
      <c r="AF342" s="5">
        <v>0</v>
      </c>
      <c r="AG342" s="6">
        <v>0</v>
      </c>
      <c r="AH342" s="6">
        <v>0</v>
      </c>
      <c r="AI342" s="6">
        <v>1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5">
        <v>1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</row>
    <row r="343" spans="1:50" ht="15.75" customHeight="1">
      <c r="A343" s="4">
        <v>44348</v>
      </c>
      <c r="B343" s="2" t="s">
        <v>6</v>
      </c>
      <c r="C343" s="19">
        <v>1</v>
      </c>
      <c r="D343" s="5" t="s">
        <v>14</v>
      </c>
      <c r="E343" s="5">
        <v>1269.8499999999999</v>
      </c>
      <c r="F343" s="6">
        <f t="shared" si="35"/>
        <v>7.1466540622408532</v>
      </c>
      <c r="G343" s="10">
        <v>1025</v>
      </c>
      <c r="H343" s="5">
        <f t="shared" si="36"/>
        <v>6.9334230257307148</v>
      </c>
      <c r="I343" s="10">
        <v>508.07</v>
      </c>
      <c r="J343" s="6">
        <f t="shared" si="37"/>
        <v>6.2306192333611756</v>
      </c>
      <c r="K343" s="11">
        <v>99.1</v>
      </c>
      <c r="L343" s="11">
        <f t="shared" si="38"/>
        <v>4.6061696863211745</v>
      </c>
      <c r="M343" s="5">
        <v>0</v>
      </c>
      <c r="N343" s="5">
        <v>1</v>
      </c>
      <c r="O343" s="5">
        <v>0</v>
      </c>
      <c r="P343" s="5">
        <v>0</v>
      </c>
      <c r="Q343" s="5">
        <f t="shared" si="39"/>
        <v>0</v>
      </c>
      <c r="R343" s="5">
        <v>3942.476032</v>
      </c>
      <c r="S343" s="5">
        <f t="shared" si="40"/>
        <v>8.2795642394274651</v>
      </c>
      <c r="T343" s="2">
        <v>0</v>
      </c>
      <c r="U343" s="12">
        <v>0</v>
      </c>
      <c r="V343" s="5">
        <v>22.91</v>
      </c>
      <c r="W343" s="6">
        <f t="shared" si="34"/>
        <v>100.61484409310496</v>
      </c>
      <c r="X343" s="5">
        <v>112718</v>
      </c>
      <c r="Y343" s="5">
        <v>4613</v>
      </c>
      <c r="Z343" s="5">
        <v>1884</v>
      </c>
      <c r="AA343" s="5">
        <v>34</v>
      </c>
      <c r="AB343" s="5">
        <v>42601</v>
      </c>
      <c r="AC343" s="5">
        <v>599869</v>
      </c>
      <c r="AD343" s="5">
        <v>1</v>
      </c>
      <c r="AE343" s="5">
        <v>0</v>
      </c>
      <c r="AF343" s="5">
        <v>0</v>
      </c>
      <c r="AG343" s="6">
        <v>0</v>
      </c>
      <c r="AH343" s="6">
        <v>0</v>
      </c>
      <c r="AI343" s="6">
        <v>0</v>
      </c>
      <c r="AJ343" s="6">
        <v>1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5">
        <v>1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</row>
    <row r="344" spans="1:50" ht="15.75" customHeight="1">
      <c r="A344" s="4">
        <v>44378</v>
      </c>
      <c r="B344" s="2" t="s">
        <v>6</v>
      </c>
      <c r="C344" s="19">
        <v>1</v>
      </c>
      <c r="D344" s="5" t="s">
        <v>14</v>
      </c>
      <c r="E344" s="5">
        <v>1021.63</v>
      </c>
      <c r="F344" s="6">
        <f t="shared" si="35"/>
        <v>6.9291546699880273</v>
      </c>
      <c r="G344" s="10">
        <v>417</v>
      </c>
      <c r="H344" s="5">
        <f t="shared" si="36"/>
        <v>6.0354814325247563</v>
      </c>
      <c r="I344" s="10">
        <v>471.44</v>
      </c>
      <c r="J344" s="6">
        <f t="shared" si="37"/>
        <v>6.1557918405296581</v>
      </c>
      <c r="K344" s="11">
        <v>100.3</v>
      </c>
      <c r="L344" s="11">
        <f t="shared" si="38"/>
        <v>4.6180864112546374</v>
      </c>
      <c r="M344" s="5">
        <v>0</v>
      </c>
      <c r="N344" s="5">
        <v>1</v>
      </c>
      <c r="O344" s="5">
        <v>0</v>
      </c>
      <c r="P344" s="5">
        <v>0</v>
      </c>
      <c r="Q344" s="5">
        <f t="shared" si="39"/>
        <v>0</v>
      </c>
      <c r="R344" s="5">
        <v>3942.476032</v>
      </c>
      <c r="S344" s="5">
        <f t="shared" si="40"/>
        <v>8.2795642394274651</v>
      </c>
      <c r="T344" s="2">
        <v>0</v>
      </c>
      <c r="U344" s="12">
        <v>0</v>
      </c>
      <c r="V344" s="5">
        <v>23.29</v>
      </c>
      <c r="W344" s="6">
        <f t="shared" si="34"/>
        <v>102.28370663153272</v>
      </c>
      <c r="X344" s="5">
        <v>336226</v>
      </c>
      <c r="Y344" s="5">
        <v>4168</v>
      </c>
      <c r="Z344" s="5">
        <v>6182</v>
      </c>
      <c r="AA344" s="5">
        <v>11</v>
      </c>
      <c r="AB344" s="5">
        <v>2734283</v>
      </c>
      <c r="AC344" s="5">
        <v>591817</v>
      </c>
      <c r="AD344" s="5">
        <v>1</v>
      </c>
      <c r="AE344" s="5">
        <v>0</v>
      </c>
      <c r="AF344" s="5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5">
        <v>1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</row>
    <row r="345" spans="1:50" ht="15.75" customHeight="1">
      <c r="A345" s="4">
        <v>44409</v>
      </c>
      <c r="B345" s="2" t="s">
        <v>6</v>
      </c>
      <c r="C345" s="19">
        <v>1</v>
      </c>
      <c r="D345" s="5" t="s">
        <v>14</v>
      </c>
      <c r="E345" s="5">
        <v>1071.1600000000001</v>
      </c>
      <c r="F345" s="6">
        <f t="shared" si="35"/>
        <v>6.9764974523802818</v>
      </c>
      <c r="G345" s="10">
        <v>1747</v>
      </c>
      <c r="H345" s="5">
        <f t="shared" si="36"/>
        <v>7.4662275562154807</v>
      </c>
      <c r="I345" s="10">
        <v>508.07</v>
      </c>
      <c r="J345" s="6">
        <f t="shared" si="37"/>
        <v>6.2306192333611756</v>
      </c>
      <c r="K345" s="11"/>
      <c r="L345" s="11">
        <f t="shared" si="38"/>
        <v>0</v>
      </c>
      <c r="M345" s="5">
        <v>0</v>
      </c>
      <c r="N345" s="5">
        <v>1</v>
      </c>
      <c r="O345" s="5">
        <v>0</v>
      </c>
      <c r="P345" s="5">
        <v>0</v>
      </c>
      <c r="Q345" s="5">
        <f t="shared" si="39"/>
        <v>0</v>
      </c>
      <c r="R345" s="5">
        <v>3942.476032</v>
      </c>
      <c r="S345" s="5">
        <f t="shared" si="40"/>
        <v>8.2795642394274651</v>
      </c>
      <c r="T345" s="2">
        <v>0</v>
      </c>
      <c r="U345" s="12">
        <v>0</v>
      </c>
      <c r="V345" s="5">
        <v>23.06</v>
      </c>
      <c r="W345" s="6">
        <f t="shared" si="34"/>
        <v>101.27360562143171</v>
      </c>
      <c r="X345" s="5">
        <v>251134</v>
      </c>
      <c r="Y345" s="5">
        <v>6505</v>
      </c>
      <c r="Z345" s="5">
        <v>5510</v>
      </c>
      <c r="AA345" s="5">
        <v>1</v>
      </c>
      <c r="AB345" s="5">
        <v>11087192</v>
      </c>
      <c r="AC345" s="5">
        <v>604328</v>
      </c>
      <c r="AD345" s="5">
        <v>1</v>
      </c>
      <c r="AE345" s="5">
        <v>0</v>
      </c>
      <c r="AF345" s="5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5">
        <v>1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</row>
    <row r="346" spans="1:50" ht="15.75" customHeight="1">
      <c r="A346" s="4">
        <v>44440</v>
      </c>
      <c r="B346" s="2" t="s">
        <v>6</v>
      </c>
      <c r="C346" s="19">
        <v>1</v>
      </c>
      <c r="D346" s="5" t="s">
        <v>14</v>
      </c>
      <c r="E346" s="5">
        <v>935.8</v>
      </c>
      <c r="F346" s="6">
        <f t="shared" si="35"/>
        <v>6.8414017784321155</v>
      </c>
      <c r="G346" s="10">
        <v>1568</v>
      </c>
      <c r="H346" s="5">
        <f t="shared" si="36"/>
        <v>7.3581937527330323</v>
      </c>
      <c r="I346" s="10">
        <v>471.44</v>
      </c>
      <c r="J346" s="6">
        <f t="shared" si="37"/>
        <v>6.1557918405296581</v>
      </c>
      <c r="K346" s="11"/>
      <c r="L346" s="11">
        <f t="shared" si="38"/>
        <v>0</v>
      </c>
      <c r="M346" s="5">
        <v>0</v>
      </c>
      <c r="N346" s="5">
        <v>1</v>
      </c>
      <c r="O346" s="5">
        <v>0</v>
      </c>
      <c r="P346" s="5">
        <v>0</v>
      </c>
      <c r="Q346" s="5">
        <f t="shared" si="39"/>
        <v>0</v>
      </c>
      <c r="R346" s="5">
        <v>3942.476032</v>
      </c>
      <c r="S346" s="5">
        <f t="shared" si="40"/>
        <v>8.2795642394274651</v>
      </c>
      <c r="T346" s="2">
        <v>0</v>
      </c>
      <c r="U346" s="12">
        <v>0</v>
      </c>
      <c r="V346" s="5">
        <v>23.3</v>
      </c>
      <c r="W346" s="6">
        <f t="shared" si="34"/>
        <v>102.32762406675451</v>
      </c>
      <c r="X346" s="5">
        <v>55293</v>
      </c>
      <c r="Y346" s="5">
        <v>3899</v>
      </c>
      <c r="Z346" s="5">
        <v>1315</v>
      </c>
      <c r="AA346" s="5">
        <v>4</v>
      </c>
      <c r="AB346" s="5">
        <v>18962130</v>
      </c>
      <c r="AC346" s="5">
        <v>149336</v>
      </c>
      <c r="AD346" s="5">
        <v>1</v>
      </c>
      <c r="AE346" s="5">
        <v>0</v>
      </c>
      <c r="AF346" s="5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1</v>
      </c>
      <c r="AN346" s="6">
        <v>0</v>
      </c>
      <c r="AO346" s="6">
        <v>0</v>
      </c>
      <c r="AP346" s="6">
        <v>0</v>
      </c>
      <c r="AQ346" s="5">
        <v>1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</row>
    <row r="347" spans="1:50" ht="15.75" customHeight="1">
      <c r="A347" s="4">
        <v>44470</v>
      </c>
      <c r="B347" s="2" t="s">
        <v>6</v>
      </c>
      <c r="C347" s="19">
        <v>1</v>
      </c>
      <c r="D347" s="5" t="s">
        <v>14</v>
      </c>
      <c r="E347" s="5">
        <v>915.28</v>
      </c>
      <c r="F347" s="6">
        <f t="shared" si="35"/>
        <v>6.8192300293926884</v>
      </c>
      <c r="G347" s="10">
        <v>1514</v>
      </c>
      <c r="H347" s="5">
        <f t="shared" si="36"/>
        <v>7.3231707179434693</v>
      </c>
      <c r="I347" s="10">
        <v>461.8</v>
      </c>
      <c r="J347" s="6">
        <f t="shared" si="37"/>
        <v>6.1351318969203952</v>
      </c>
      <c r="K347" s="11"/>
      <c r="L347" s="11">
        <f t="shared" si="38"/>
        <v>0</v>
      </c>
      <c r="M347" s="5">
        <v>0</v>
      </c>
      <c r="N347" s="5">
        <v>1</v>
      </c>
      <c r="O347" s="5">
        <v>0</v>
      </c>
      <c r="P347" s="5">
        <v>0</v>
      </c>
      <c r="Q347" s="5">
        <f t="shared" si="39"/>
        <v>0</v>
      </c>
      <c r="R347" s="5">
        <v>3942.476032</v>
      </c>
      <c r="S347" s="5">
        <f t="shared" si="40"/>
        <v>8.2795642394274651</v>
      </c>
      <c r="T347" s="2">
        <v>0</v>
      </c>
      <c r="U347" s="12">
        <v>0</v>
      </c>
      <c r="V347" s="5">
        <v>23.41</v>
      </c>
      <c r="W347" s="6">
        <f t="shared" si="34"/>
        <v>102.81071585419411</v>
      </c>
      <c r="X347" s="5">
        <v>13628</v>
      </c>
      <c r="Y347" s="5">
        <v>2604</v>
      </c>
      <c r="Z347" s="5">
        <v>358</v>
      </c>
      <c r="AA347" s="5">
        <v>4</v>
      </c>
      <c r="AB347" s="5">
        <v>6884827</v>
      </c>
      <c r="AC347" s="5">
        <v>114249</v>
      </c>
      <c r="AD347" s="5">
        <v>1</v>
      </c>
      <c r="AE347" s="5">
        <v>0</v>
      </c>
      <c r="AF347" s="5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1</v>
      </c>
      <c r="AO347" s="6">
        <v>0</v>
      </c>
      <c r="AP347" s="6">
        <v>0</v>
      </c>
      <c r="AQ347" s="5">
        <v>1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</row>
    <row r="348" spans="1:50" ht="15.75" customHeight="1">
      <c r="A348" s="4">
        <v>44501</v>
      </c>
      <c r="B348" s="2" t="s">
        <v>6</v>
      </c>
      <c r="C348" s="19">
        <v>1</v>
      </c>
      <c r="D348" s="5" t="s">
        <v>14</v>
      </c>
      <c r="E348" s="5">
        <v>906.9</v>
      </c>
      <c r="F348" s="6">
        <f t="shared" si="35"/>
        <v>6.8100321904535219</v>
      </c>
      <c r="G348" s="10">
        <v>1439</v>
      </c>
      <c r="H348" s="5">
        <f t="shared" si="36"/>
        <v>7.2723983925700466</v>
      </c>
      <c r="I348" s="10">
        <v>516.14</v>
      </c>
      <c r="J348" s="6">
        <f t="shared" si="37"/>
        <v>6.2463780465109942</v>
      </c>
      <c r="K348" s="11"/>
      <c r="L348" s="11">
        <f t="shared" si="38"/>
        <v>0</v>
      </c>
      <c r="M348" s="5">
        <v>0</v>
      </c>
      <c r="N348" s="5">
        <v>1</v>
      </c>
      <c r="O348" s="5">
        <v>0</v>
      </c>
      <c r="P348" s="5">
        <v>0</v>
      </c>
      <c r="Q348" s="5">
        <f t="shared" si="39"/>
        <v>0</v>
      </c>
      <c r="R348" s="5">
        <v>3942.476032</v>
      </c>
      <c r="S348" s="5">
        <f t="shared" si="40"/>
        <v>8.2795642394274651</v>
      </c>
      <c r="T348" s="2">
        <v>0</v>
      </c>
      <c r="U348" s="12">
        <v>0</v>
      </c>
      <c r="V348" s="5">
        <v>23.38</v>
      </c>
      <c r="W348" s="6">
        <f t="shared" si="34"/>
        <v>102.67896354852877</v>
      </c>
      <c r="X348" s="5">
        <v>6745</v>
      </c>
      <c r="Y348" s="5">
        <v>4200</v>
      </c>
      <c r="Z348" s="5">
        <v>113</v>
      </c>
      <c r="AA348" s="5">
        <v>1</v>
      </c>
      <c r="AB348" s="5">
        <v>16980584</v>
      </c>
      <c r="AC348" s="5">
        <v>96987</v>
      </c>
      <c r="AD348" s="5">
        <v>1</v>
      </c>
      <c r="AE348" s="5">
        <v>0</v>
      </c>
      <c r="AF348" s="5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5">
        <v>1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</row>
    <row r="349" spans="1:50" ht="15.75" customHeight="1">
      <c r="A349" s="4">
        <v>44531</v>
      </c>
      <c r="B349" s="2" t="s">
        <v>6</v>
      </c>
      <c r="C349" s="19">
        <v>1</v>
      </c>
      <c r="D349" s="5" t="s">
        <v>14</v>
      </c>
      <c r="E349" s="5">
        <v>993.99</v>
      </c>
      <c r="F349" s="6">
        <f t="shared" si="35"/>
        <v>6.901727146243795</v>
      </c>
      <c r="G349" s="10">
        <v>1430</v>
      </c>
      <c r="H349" s="5">
        <f t="shared" si="36"/>
        <v>7.2661287795564506</v>
      </c>
      <c r="I349" s="10">
        <v>518.45000000000005</v>
      </c>
      <c r="J349" s="6">
        <f t="shared" si="37"/>
        <v>6.250843591004287</v>
      </c>
      <c r="K349" s="11"/>
      <c r="L349" s="11">
        <f t="shared" si="38"/>
        <v>0</v>
      </c>
      <c r="M349" s="5">
        <v>0</v>
      </c>
      <c r="N349" s="5">
        <v>1</v>
      </c>
      <c r="O349" s="5">
        <v>0</v>
      </c>
      <c r="P349" s="5">
        <v>0</v>
      </c>
      <c r="Q349" s="5">
        <f t="shared" si="39"/>
        <v>0</v>
      </c>
      <c r="R349" s="5">
        <v>3942.476032</v>
      </c>
      <c r="S349" s="5">
        <f t="shared" si="40"/>
        <v>8.2795642394274651</v>
      </c>
      <c r="T349" s="2">
        <v>0</v>
      </c>
      <c r="U349" s="12">
        <v>0</v>
      </c>
      <c r="V349" s="5">
        <v>23.56</v>
      </c>
      <c r="W349" s="6">
        <f t="shared" si="34"/>
        <v>103.46947738252086</v>
      </c>
      <c r="X349" s="5">
        <v>9255</v>
      </c>
      <c r="Y349" s="5">
        <v>7081</v>
      </c>
      <c r="Z349" s="5">
        <v>91</v>
      </c>
      <c r="AA349" s="5">
        <v>7</v>
      </c>
      <c r="AB349" s="5">
        <v>8813795</v>
      </c>
      <c r="AC349" s="5">
        <v>171353</v>
      </c>
      <c r="AD349" s="5">
        <v>1</v>
      </c>
      <c r="AE349" s="5">
        <v>0</v>
      </c>
      <c r="AF349" s="5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1</v>
      </c>
      <c r="AQ349" s="5">
        <v>1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</row>
    <row r="350" spans="1:50" ht="15.75" customHeight="1">
      <c r="A350" s="4">
        <v>44562</v>
      </c>
      <c r="B350" s="2" t="s">
        <v>6</v>
      </c>
      <c r="C350" s="19">
        <v>1</v>
      </c>
      <c r="D350" s="5" t="s">
        <v>14</v>
      </c>
      <c r="E350" s="5">
        <v>960.71</v>
      </c>
      <c r="F350" s="6">
        <f t="shared" si="35"/>
        <v>6.8676725944382335</v>
      </c>
      <c r="G350" s="10">
        <v>1431</v>
      </c>
      <c r="H350" s="5">
        <f t="shared" si="36"/>
        <v>7.2668273475205911</v>
      </c>
      <c r="I350" s="10">
        <v>511.96</v>
      </c>
      <c r="J350" s="6">
        <f t="shared" si="37"/>
        <v>6.2382464969875908</v>
      </c>
      <c r="K350" s="11">
        <v>110.7</v>
      </c>
      <c r="L350" s="11">
        <f t="shared" si="38"/>
        <v>4.715816706075155</v>
      </c>
      <c r="M350" s="5">
        <v>0</v>
      </c>
      <c r="N350" s="5">
        <v>1</v>
      </c>
      <c r="O350" s="5">
        <v>0</v>
      </c>
      <c r="P350" s="5">
        <v>0</v>
      </c>
      <c r="Q350" s="5">
        <f t="shared" si="39"/>
        <v>0</v>
      </c>
      <c r="R350" s="5">
        <v>3942.476032</v>
      </c>
      <c r="S350" s="5">
        <f t="shared" si="40"/>
        <v>8.2795642394274651</v>
      </c>
      <c r="T350" s="2">
        <v>0</v>
      </c>
      <c r="U350" s="12">
        <v>0</v>
      </c>
      <c r="V350" s="5">
        <v>23.51</v>
      </c>
      <c r="W350" s="6">
        <f t="shared" si="34"/>
        <v>103.24989020641195</v>
      </c>
      <c r="X350" s="5">
        <v>213294</v>
      </c>
      <c r="Y350" s="5">
        <v>88619</v>
      </c>
      <c r="Z350" s="5">
        <v>322</v>
      </c>
      <c r="AA350" s="5">
        <v>27</v>
      </c>
      <c r="AB350" s="5">
        <v>14576165</v>
      </c>
      <c r="AC350" s="5">
        <v>446510</v>
      </c>
      <c r="AD350" s="5">
        <v>1</v>
      </c>
      <c r="AE350" s="5">
        <v>1</v>
      </c>
      <c r="AF350" s="5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5">
        <v>1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</row>
    <row r="351" spans="1:50" ht="15.75" customHeight="1">
      <c r="A351" s="4">
        <v>44593</v>
      </c>
      <c r="B351" s="2" t="s">
        <v>6</v>
      </c>
      <c r="C351" s="19">
        <v>1</v>
      </c>
      <c r="D351" s="5" t="s">
        <v>14</v>
      </c>
      <c r="E351" s="5">
        <v>841.6</v>
      </c>
      <c r="F351" s="6">
        <f t="shared" si="35"/>
        <v>6.7353048419834458</v>
      </c>
      <c r="G351" s="10">
        <v>1434</v>
      </c>
      <c r="H351" s="5">
        <f t="shared" si="36"/>
        <v>7.2689201281937219</v>
      </c>
      <c r="I351" s="10">
        <v>521.51</v>
      </c>
      <c r="J351" s="6">
        <f t="shared" si="37"/>
        <v>6.2567284497123978</v>
      </c>
      <c r="K351" s="11">
        <v>88.3</v>
      </c>
      <c r="L351" s="11">
        <f t="shared" si="38"/>
        <v>4.4920014878824537</v>
      </c>
      <c r="M351" s="5">
        <v>0</v>
      </c>
      <c r="N351" s="5">
        <v>1</v>
      </c>
      <c r="O351" s="5">
        <v>0</v>
      </c>
      <c r="P351" s="5">
        <v>0</v>
      </c>
      <c r="Q351" s="5">
        <f t="shared" si="39"/>
        <v>0</v>
      </c>
      <c r="R351" s="5">
        <v>3942.476032</v>
      </c>
      <c r="S351" s="5">
        <f t="shared" si="40"/>
        <v>8.2795642394274651</v>
      </c>
      <c r="T351" s="2">
        <v>0</v>
      </c>
      <c r="U351" s="12">
        <v>0</v>
      </c>
      <c r="V351" s="5">
        <v>23.48</v>
      </c>
      <c r="W351" s="6">
        <f t="shared" si="34"/>
        <v>103.1181379007466</v>
      </c>
      <c r="X351" s="5">
        <v>144744</v>
      </c>
      <c r="Y351" s="5">
        <v>17835</v>
      </c>
      <c r="Z351" s="5">
        <v>643</v>
      </c>
      <c r="AA351" s="5">
        <v>25</v>
      </c>
      <c r="AB351" s="5">
        <v>3913910</v>
      </c>
      <c r="AC351" s="5">
        <v>411315</v>
      </c>
      <c r="AD351" s="5">
        <v>1</v>
      </c>
      <c r="AE351" s="5">
        <v>0</v>
      </c>
      <c r="AF351" s="5">
        <v>1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5">
        <v>1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</row>
    <row r="352" spans="1:50" ht="15.75" customHeight="1">
      <c r="A352" s="4">
        <v>44621</v>
      </c>
      <c r="B352" s="2" t="s">
        <v>6</v>
      </c>
      <c r="C352" s="19">
        <v>1</v>
      </c>
      <c r="D352" s="5" t="s">
        <v>14</v>
      </c>
      <c r="E352" s="5">
        <v>1029.44</v>
      </c>
      <c r="F352" s="6">
        <f t="shared" si="35"/>
        <v>6.9367702440506616</v>
      </c>
      <c r="G352" s="10">
        <v>1631</v>
      </c>
      <c r="H352" s="5">
        <f t="shared" si="36"/>
        <v>7.3975615355240523</v>
      </c>
      <c r="I352" s="10">
        <v>520.9</v>
      </c>
      <c r="J352" s="6">
        <f t="shared" si="37"/>
        <v>6.2555580847511454</v>
      </c>
      <c r="K352" s="11">
        <v>101.2</v>
      </c>
      <c r="L352" s="11">
        <f t="shared" si="38"/>
        <v>4.6269316777696039</v>
      </c>
      <c r="M352" s="5">
        <v>0</v>
      </c>
      <c r="N352" s="5">
        <v>1</v>
      </c>
      <c r="O352" s="5">
        <v>0</v>
      </c>
      <c r="P352" s="5">
        <v>0</v>
      </c>
      <c r="Q352" s="5">
        <f t="shared" si="39"/>
        <v>0</v>
      </c>
      <c r="R352" s="5">
        <v>3942.476032</v>
      </c>
      <c r="S352" s="5">
        <f t="shared" si="40"/>
        <v>8.2795642394274651</v>
      </c>
      <c r="T352" s="2">
        <v>0</v>
      </c>
      <c r="U352" s="12">
        <v>0</v>
      </c>
      <c r="V352" s="5">
        <v>23.53</v>
      </c>
      <c r="W352" s="6">
        <f t="shared" si="34"/>
        <v>103.33772507685552</v>
      </c>
      <c r="X352" s="5">
        <v>8000</v>
      </c>
      <c r="Y352" s="5">
        <v>4433</v>
      </c>
      <c r="Z352" s="5">
        <v>85</v>
      </c>
      <c r="AA352" s="5">
        <v>7</v>
      </c>
      <c r="AB352" s="5">
        <v>30821308</v>
      </c>
      <c r="AC352" s="5">
        <v>202025</v>
      </c>
      <c r="AD352" s="5">
        <v>1</v>
      </c>
      <c r="AE352" s="5">
        <v>0</v>
      </c>
      <c r="AF352" s="5">
        <v>0</v>
      </c>
      <c r="AG352" s="6">
        <v>1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5">
        <v>1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</row>
    <row r="353" spans="1:50" ht="15.75" customHeight="1">
      <c r="A353" s="4">
        <v>44652</v>
      </c>
      <c r="B353" s="2" t="s">
        <v>6</v>
      </c>
      <c r="C353" s="19">
        <v>1</v>
      </c>
      <c r="D353" s="5" t="s">
        <v>14</v>
      </c>
      <c r="E353" s="5">
        <v>974.05</v>
      </c>
      <c r="F353" s="6">
        <f t="shared" si="35"/>
        <v>6.8814626370272132</v>
      </c>
      <c r="G353" s="10">
        <v>1745</v>
      </c>
      <c r="H353" s="5">
        <f t="shared" si="36"/>
        <v>7.4650827363995473</v>
      </c>
      <c r="I353" s="10">
        <v>489.73</v>
      </c>
      <c r="J353" s="6">
        <f t="shared" si="37"/>
        <v>6.1938542188289736</v>
      </c>
      <c r="K353" s="11">
        <v>102.6</v>
      </c>
      <c r="L353" s="11">
        <f t="shared" si="38"/>
        <v>4.6405373298253823</v>
      </c>
      <c r="M353" s="5">
        <v>0</v>
      </c>
      <c r="N353" s="5">
        <v>1</v>
      </c>
      <c r="O353" s="5">
        <v>0</v>
      </c>
      <c r="P353" s="5">
        <v>0</v>
      </c>
      <c r="Q353" s="5">
        <f t="shared" si="39"/>
        <v>0</v>
      </c>
      <c r="R353" s="5">
        <v>3942.476032</v>
      </c>
      <c r="S353" s="5">
        <f t="shared" si="40"/>
        <v>8.2795642394274651</v>
      </c>
      <c r="T353" s="2">
        <v>0</v>
      </c>
      <c r="U353" s="12">
        <v>0</v>
      </c>
      <c r="V353" s="5">
        <v>23.65</v>
      </c>
      <c r="W353" s="6">
        <f t="shared" si="34"/>
        <v>103.86473429951691</v>
      </c>
      <c r="X353" s="5">
        <v>1114</v>
      </c>
      <c r="Y353" s="5">
        <v>3187</v>
      </c>
      <c r="Z353" s="5">
        <v>5</v>
      </c>
      <c r="AA353" s="5">
        <v>0</v>
      </c>
      <c r="AB353" s="5">
        <v>1534602</v>
      </c>
      <c r="AC353" s="5">
        <v>68326</v>
      </c>
      <c r="AD353" s="5">
        <v>1</v>
      </c>
      <c r="AE353" s="5">
        <v>0</v>
      </c>
      <c r="AF353" s="5">
        <v>0</v>
      </c>
      <c r="AG353" s="6">
        <v>0</v>
      </c>
      <c r="AH353" s="6">
        <v>1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5">
        <v>1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</row>
    <row r="354" spans="1:50" ht="15.75" customHeight="1">
      <c r="A354" s="9">
        <v>44682</v>
      </c>
      <c r="B354" s="2" t="s">
        <v>6</v>
      </c>
      <c r="C354" s="19">
        <v>1</v>
      </c>
      <c r="D354" s="5" t="s">
        <v>14</v>
      </c>
      <c r="E354" s="5">
        <v>916.55</v>
      </c>
      <c r="F354" s="6">
        <f t="shared" si="35"/>
        <v>6.8206166211653736</v>
      </c>
      <c r="G354" s="10">
        <v>1580</v>
      </c>
      <c r="H354" s="5">
        <f t="shared" si="36"/>
        <v>7.3658128372094724</v>
      </c>
      <c r="I354" s="10">
        <v>459.57</v>
      </c>
      <c r="J354" s="6">
        <f t="shared" si="37"/>
        <v>6.1302912696927141</v>
      </c>
      <c r="K354" s="11">
        <v>98.6</v>
      </c>
      <c r="L354" s="11">
        <f t="shared" si="38"/>
        <v>4.6011621645905523</v>
      </c>
      <c r="M354" s="5">
        <v>0</v>
      </c>
      <c r="N354" s="5">
        <v>1</v>
      </c>
      <c r="O354" s="5">
        <v>0</v>
      </c>
      <c r="P354" s="5">
        <v>0</v>
      </c>
      <c r="Q354" s="5">
        <f t="shared" si="39"/>
        <v>0</v>
      </c>
      <c r="R354" s="5">
        <v>3942.476032</v>
      </c>
      <c r="S354" s="5">
        <f t="shared" si="40"/>
        <v>8.2795642394274651</v>
      </c>
      <c r="T354" s="2">
        <v>0</v>
      </c>
      <c r="U354" s="12">
        <v>0</v>
      </c>
      <c r="V354" s="5">
        <v>24.38</v>
      </c>
      <c r="W354" s="6">
        <f t="shared" si="34"/>
        <v>107.07070707070707</v>
      </c>
      <c r="X354" s="5">
        <v>816</v>
      </c>
      <c r="Y354" s="5">
        <v>4186</v>
      </c>
      <c r="Z354" s="5">
        <v>4</v>
      </c>
      <c r="AA354" s="5">
        <v>0</v>
      </c>
      <c r="AB354" s="5">
        <v>540962</v>
      </c>
      <c r="AC354" s="5">
        <v>100921</v>
      </c>
      <c r="AD354" s="5">
        <v>1</v>
      </c>
      <c r="AE354" s="5">
        <v>0</v>
      </c>
      <c r="AF354" s="5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5">
        <v>1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</row>
    <row r="355" spans="1:50" ht="15.75" customHeight="1">
      <c r="A355" s="4">
        <v>44713</v>
      </c>
      <c r="B355" s="2" t="s">
        <v>6</v>
      </c>
      <c r="C355" s="19">
        <v>1</v>
      </c>
      <c r="D355" s="5" t="s">
        <v>14</v>
      </c>
      <c r="E355" s="5">
        <v>1052.1400000000001</v>
      </c>
      <c r="F355" s="6">
        <f t="shared" si="35"/>
        <v>6.9585814642912265</v>
      </c>
      <c r="G355" s="10">
        <v>2378</v>
      </c>
      <c r="H355" s="5">
        <f t="shared" si="36"/>
        <v>7.7744355103029577</v>
      </c>
      <c r="I355" s="10">
        <v>551.27</v>
      </c>
      <c r="J355" s="6">
        <f t="shared" si="37"/>
        <v>6.3122247072820477</v>
      </c>
      <c r="K355" s="11">
        <v>99.7</v>
      </c>
      <c r="L355" s="11">
        <f t="shared" si="38"/>
        <v>4.6121457997245168</v>
      </c>
      <c r="M355" s="5">
        <v>0</v>
      </c>
      <c r="N355" s="5">
        <v>1</v>
      </c>
      <c r="O355" s="5">
        <v>0</v>
      </c>
      <c r="P355" s="5">
        <v>0</v>
      </c>
      <c r="Q355" s="5">
        <f t="shared" si="39"/>
        <v>0</v>
      </c>
      <c r="R355" s="5">
        <v>3942.476032</v>
      </c>
      <c r="S355" s="5">
        <f t="shared" si="40"/>
        <v>8.2795642394274651</v>
      </c>
      <c r="T355" s="2">
        <v>0</v>
      </c>
      <c r="U355" s="12">
        <v>0</v>
      </c>
      <c r="V355" s="5">
        <v>25.51</v>
      </c>
      <c r="W355" s="6">
        <f t="shared" si="34"/>
        <v>112.03337725076855</v>
      </c>
      <c r="X355" s="5">
        <v>20282</v>
      </c>
      <c r="Y355" s="5">
        <v>13847</v>
      </c>
      <c r="Z355" s="5">
        <v>18</v>
      </c>
      <c r="AA355" s="5">
        <v>2</v>
      </c>
      <c r="AB355" s="5">
        <v>1159562</v>
      </c>
      <c r="AC355" s="5">
        <v>27258</v>
      </c>
      <c r="AD355" s="5">
        <v>1</v>
      </c>
      <c r="AE355" s="5">
        <v>0</v>
      </c>
      <c r="AF355" s="5">
        <v>0</v>
      </c>
      <c r="AG355" s="6">
        <v>0</v>
      </c>
      <c r="AH355" s="6">
        <v>0</v>
      </c>
      <c r="AI355" s="6">
        <v>0</v>
      </c>
      <c r="AJ355" s="6">
        <v>1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5">
        <v>1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</row>
    <row r="356" spans="1:50" ht="15.75" customHeight="1">
      <c r="A356" s="4">
        <v>44743</v>
      </c>
      <c r="B356" s="2" t="s">
        <v>6</v>
      </c>
      <c r="C356" s="19">
        <v>1</v>
      </c>
      <c r="D356" s="5" t="s">
        <v>14</v>
      </c>
      <c r="E356" s="5">
        <v>1003.56</v>
      </c>
      <c r="F356" s="6">
        <f t="shared" si="35"/>
        <v>6.9113089571814346</v>
      </c>
      <c r="G356" s="10">
        <v>2145</v>
      </c>
      <c r="H356" s="5">
        <f t="shared" si="36"/>
        <v>7.6713609231906439</v>
      </c>
      <c r="I356" s="10">
        <v>487.4</v>
      </c>
      <c r="J356" s="6">
        <f t="shared" si="37"/>
        <v>6.1890851411911054</v>
      </c>
      <c r="K356" s="11">
        <v>104.5</v>
      </c>
      <c r="L356" s="11">
        <f t="shared" si="38"/>
        <v>4.6587109529161213</v>
      </c>
      <c r="M356" s="5">
        <v>0</v>
      </c>
      <c r="N356" s="5">
        <v>1</v>
      </c>
      <c r="O356" s="5">
        <v>0</v>
      </c>
      <c r="P356" s="5">
        <v>0</v>
      </c>
      <c r="Q356" s="5">
        <f t="shared" si="39"/>
        <v>0</v>
      </c>
      <c r="R356" s="5">
        <v>3942.476032</v>
      </c>
      <c r="S356" s="5">
        <f t="shared" si="40"/>
        <v>8.2795642394274651</v>
      </c>
      <c r="T356" s="2">
        <v>0</v>
      </c>
      <c r="U356" s="12">
        <v>0</v>
      </c>
      <c r="V356" s="5">
        <v>25.73</v>
      </c>
      <c r="W356" s="6">
        <f t="shared" si="34"/>
        <v>112.99956082564779</v>
      </c>
      <c r="X356" s="5">
        <v>31468</v>
      </c>
      <c r="Y356" s="5">
        <v>26021</v>
      </c>
      <c r="Z356" s="5">
        <v>142</v>
      </c>
      <c r="AA356" s="5">
        <v>2</v>
      </c>
      <c r="AB356" s="5">
        <v>1012701</v>
      </c>
      <c r="AC356" s="14"/>
      <c r="AD356" s="5">
        <v>1</v>
      </c>
      <c r="AE356" s="5">
        <v>0</v>
      </c>
      <c r="AF356" s="5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5">
        <v>1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</row>
    <row r="357" spans="1:50" ht="15.75" customHeight="1">
      <c r="A357" s="4">
        <v>44774</v>
      </c>
      <c r="B357" s="2" t="s">
        <v>6</v>
      </c>
      <c r="C357" s="19">
        <v>1</v>
      </c>
      <c r="D357" s="5" t="s">
        <v>14</v>
      </c>
      <c r="E357" s="5">
        <v>1247.06</v>
      </c>
      <c r="F357" s="6">
        <f t="shared" si="35"/>
        <v>7.128544059999669</v>
      </c>
      <c r="G357" s="10">
        <v>2633</v>
      </c>
      <c r="H357" s="5">
        <f t="shared" si="36"/>
        <v>7.876258882303226</v>
      </c>
      <c r="I357" s="10">
        <v>517.33000000000004</v>
      </c>
      <c r="J357" s="6">
        <f t="shared" si="37"/>
        <v>6.2486809687553269</v>
      </c>
      <c r="K357" s="11"/>
      <c r="L357" s="11">
        <f t="shared" si="38"/>
        <v>0</v>
      </c>
      <c r="M357" s="5">
        <v>0</v>
      </c>
      <c r="N357" s="5">
        <v>1</v>
      </c>
      <c r="O357" s="5">
        <v>0</v>
      </c>
      <c r="P357" s="5">
        <v>0</v>
      </c>
      <c r="Q357" s="5">
        <f t="shared" si="39"/>
        <v>0</v>
      </c>
      <c r="R357" s="5">
        <v>3942.476032</v>
      </c>
      <c r="S357" s="5">
        <f t="shared" si="40"/>
        <v>8.2795642394274651</v>
      </c>
      <c r="T357" s="2">
        <v>0</v>
      </c>
      <c r="U357" s="12">
        <v>0</v>
      </c>
      <c r="V357" s="5">
        <v>25.86</v>
      </c>
      <c r="W357" s="6">
        <f t="shared" si="34"/>
        <v>113.57048748353097</v>
      </c>
      <c r="X357" s="5">
        <v>6689</v>
      </c>
      <c r="Y357" s="5">
        <v>20740</v>
      </c>
      <c r="Z357" s="5">
        <v>32</v>
      </c>
      <c r="AA357" s="5">
        <v>0</v>
      </c>
      <c r="AB357" s="14"/>
      <c r="AC357" s="14"/>
      <c r="AD357" s="5">
        <v>1</v>
      </c>
      <c r="AE357" s="5">
        <v>0</v>
      </c>
      <c r="AF357" s="5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1</v>
      </c>
      <c r="AM357" s="6">
        <v>0</v>
      </c>
      <c r="AN357" s="6">
        <v>0</v>
      </c>
      <c r="AO357" s="6">
        <v>0</v>
      </c>
      <c r="AP357" s="6">
        <v>0</v>
      </c>
      <c r="AQ357" s="5">
        <v>1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</row>
    <row r="358" spans="1:50" ht="15.75" customHeight="1">
      <c r="A358" s="4">
        <v>44805</v>
      </c>
      <c r="B358" s="2" t="s">
        <v>6</v>
      </c>
      <c r="C358" s="19">
        <v>1</v>
      </c>
      <c r="D358" s="5" t="s">
        <v>14</v>
      </c>
      <c r="E358" s="5">
        <v>1088.0999999999999</v>
      </c>
      <c r="F358" s="6">
        <f t="shared" si="35"/>
        <v>6.9921883349569667</v>
      </c>
      <c r="G358" s="10">
        <v>2227</v>
      </c>
      <c r="H358" s="5">
        <f t="shared" si="36"/>
        <v>7.708859601047175</v>
      </c>
      <c r="I358" s="10">
        <v>496.1</v>
      </c>
      <c r="J358" s="6">
        <f t="shared" si="37"/>
        <v>6.2067775193070034</v>
      </c>
      <c r="K358" s="11"/>
      <c r="L358" s="11">
        <f t="shared" si="38"/>
        <v>0</v>
      </c>
      <c r="M358" s="5">
        <v>0</v>
      </c>
      <c r="N358" s="5">
        <v>1</v>
      </c>
      <c r="O358" s="5">
        <v>0</v>
      </c>
      <c r="P358" s="5">
        <v>0</v>
      </c>
      <c r="Q358" s="5">
        <f t="shared" si="39"/>
        <v>0</v>
      </c>
      <c r="R358" s="5">
        <v>3942.476032</v>
      </c>
      <c r="S358" s="5">
        <f t="shared" si="40"/>
        <v>8.2795642394274651</v>
      </c>
      <c r="T358" s="2">
        <v>0</v>
      </c>
      <c r="U358" s="12">
        <v>0</v>
      </c>
      <c r="V358" s="5">
        <v>26.21</v>
      </c>
      <c r="W358" s="6">
        <f t="shared" si="34"/>
        <v>115.10759771629337</v>
      </c>
      <c r="X358" s="5">
        <v>12543</v>
      </c>
      <c r="Y358" s="5">
        <v>21052</v>
      </c>
      <c r="Z358" s="5">
        <v>39</v>
      </c>
      <c r="AA358" s="5">
        <v>1</v>
      </c>
      <c r="AB358" s="5">
        <v>240397</v>
      </c>
      <c r="AC358" s="14"/>
      <c r="AD358" s="5">
        <v>1</v>
      </c>
      <c r="AE358" s="5">
        <v>0</v>
      </c>
      <c r="AF358" s="5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0</v>
      </c>
      <c r="AP358" s="6">
        <v>0</v>
      </c>
      <c r="AQ358" s="5">
        <v>1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</row>
    <row r="359" spans="1:50" ht="15.75" customHeight="1">
      <c r="A359" s="4">
        <v>44835</v>
      </c>
      <c r="B359" s="2" t="s">
        <v>6</v>
      </c>
      <c r="C359" s="19">
        <v>1</v>
      </c>
      <c r="D359" s="5" t="s">
        <v>14</v>
      </c>
      <c r="E359" s="5">
        <v>1370.68</v>
      </c>
      <c r="F359" s="6">
        <f t="shared" si="35"/>
        <v>7.2230622460460374</v>
      </c>
      <c r="G359" s="10">
        <v>2706</v>
      </c>
      <c r="H359" s="5">
        <f t="shared" si="36"/>
        <v>7.9035962896143008</v>
      </c>
      <c r="I359" s="10">
        <v>1</v>
      </c>
      <c r="J359" s="6">
        <f t="shared" si="37"/>
        <v>0</v>
      </c>
      <c r="K359" s="11"/>
      <c r="L359" s="11">
        <f t="shared" si="38"/>
        <v>0</v>
      </c>
      <c r="M359" s="5">
        <v>0</v>
      </c>
      <c r="N359" s="5">
        <v>1</v>
      </c>
      <c r="O359" s="5">
        <v>0</v>
      </c>
      <c r="P359" s="5">
        <v>0</v>
      </c>
      <c r="Q359" s="5">
        <f t="shared" si="39"/>
        <v>0</v>
      </c>
      <c r="R359" s="5">
        <v>3942.476032</v>
      </c>
      <c r="S359" s="5">
        <f t="shared" si="40"/>
        <v>8.2795642394274651</v>
      </c>
      <c r="T359" s="2">
        <v>0</v>
      </c>
      <c r="U359" s="12">
        <v>0</v>
      </c>
      <c r="V359" s="5">
        <v>26.39</v>
      </c>
      <c r="W359" s="6">
        <f t="shared" si="34"/>
        <v>115.89811155028546</v>
      </c>
      <c r="X359" s="14"/>
      <c r="Y359" s="14"/>
      <c r="Z359" s="14"/>
      <c r="AA359" s="14"/>
      <c r="AB359" s="14"/>
      <c r="AC359" s="14"/>
      <c r="AD359" s="5">
        <v>1</v>
      </c>
      <c r="AE359" s="5">
        <v>0</v>
      </c>
      <c r="AF359" s="5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1</v>
      </c>
      <c r="AO359" s="6">
        <v>0</v>
      </c>
      <c r="AP359" s="6">
        <v>0</v>
      </c>
      <c r="AQ359" s="5">
        <v>1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</row>
    <row r="360" spans="1:50" ht="15.75" customHeight="1">
      <c r="A360" s="4">
        <v>44866</v>
      </c>
      <c r="B360" s="2" t="s">
        <v>6</v>
      </c>
      <c r="C360" s="19">
        <v>1</v>
      </c>
      <c r="D360" s="5" t="s">
        <v>14</v>
      </c>
      <c r="E360" s="5">
        <v>1183.3900000000001</v>
      </c>
      <c r="F360" s="6">
        <f t="shared" si="35"/>
        <v>7.0761384799787344</v>
      </c>
      <c r="G360" s="10">
        <v>2506</v>
      </c>
      <c r="H360" s="5">
        <f t="shared" si="36"/>
        <v>7.8268420981582931</v>
      </c>
      <c r="I360" s="10">
        <v>1</v>
      </c>
      <c r="J360" s="6">
        <f t="shared" si="37"/>
        <v>0</v>
      </c>
      <c r="K360" s="11"/>
      <c r="L360" s="11">
        <f t="shared" si="38"/>
        <v>0</v>
      </c>
      <c r="M360" s="5">
        <v>0</v>
      </c>
      <c r="N360" s="5">
        <v>1</v>
      </c>
      <c r="O360" s="5">
        <v>0</v>
      </c>
      <c r="P360" s="5">
        <v>0</v>
      </c>
      <c r="Q360" s="5">
        <f t="shared" si="39"/>
        <v>0</v>
      </c>
      <c r="R360" s="5">
        <v>3942.476032</v>
      </c>
      <c r="S360" s="5">
        <f t="shared" si="40"/>
        <v>8.2795642394274651</v>
      </c>
      <c r="T360" s="2">
        <v>0</v>
      </c>
      <c r="U360" s="12">
        <v>0</v>
      </c>
      <c r="V360" s="5">
        <v>26.75</v>
      </c>
      <c r="W360" s="6">
        <f t="shared" si="34"/>
        <v>117.47913921826965</v>
      </c>
      <c r="X360" s="14"/>
      <c r="Y360" s="14"/>
      <c r="Z360" s="14"/>
      <c r="AA360" s="14"/>
      <c r="AB360" s="14"/>
      <c r="AC360" s="14"/>
      <c r="AD360" s="5">
        <v>1</v>
      </c>
      <c r="AE360" s="5">
        <v>0</v>
      </c>
      <c r="AF360" s="5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5">
        <v>1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</row>
    <row r="361" spans="1:50" ht="15.75" customHeight="1">
      <c r="A361" s="4">
        <v>44896</v>
      </c>
      <c r="B361" s="2" t="s">
        <v>6</v>
      </c>
      <c r="C361" s="19">
        <v>1</v>
      </c>
      <c r="D361" s="5" t="s">
        <v>14</v>
      </c>
      <c r="E361" s="5">
        <v>830.9</v>
      </c>
      <c r="F361" s="6">
        <f t="shared" si="35"/>
        <v>6.7225094506709357</v>
      </c>
      <c r="G361" s="10">
        <v>2031</v>
      </c>
      <c r="H361" s="5">
        <f t="shared" si="36"/>
        <v>7.6167758086983728</v>
      </c>
      <c r="I361" s="10">
        <v>1</v>
      </c>
      <c r="J361" s="6">
        <f t="shared" si="37"/>
        <v>0</v>
      </c>
      <c r="K361" s="11"/>
      <c r="L361" s="11">
        <f t="shared" si="38"/>
        <v>0</v>
      </c>
      <c r="M361" s="5">
        <v>0</v>
      </c>
      <c r="N361" s="5">
        <v>1</v>
      </c>
      <c r="O361" s="5">
        <v>0</v>
      </c>
      <c r="P361" s="5">
        <v>0</v>
      </c>
      <c r="Q361" s="5">
        <f t="shared" si="39"/>
        <v>0</v>
      </c>
      <c r="R361" s="5">
        <v>3942.476032</v>
      </c>
      <c r="S361" s="5">
        <f t="shared" si="40"/>
        <v>8.2795642394274651</v>
      </c>
      <c r="T361" s="2">
        <v>0</v>
      </c>
      <c r="U361" s="12">
        <v>0</v>
      </c>
      <c r="V361" s="5">
        <v>27.03</v>
      </c>
      <c r="W361" s="6">
        <f t="shared" si="34"/>
        <v>118.70882740447958</v>
      </c>
      <c r="X361" s="14"/>
      <c r="Y361" s="14"/>
      <c r="Z361" s="14"/>
      <c r="AA361" s="14"/>
      <c r="AB361" s="14"/>
      <c r="AC361" s="14"/>
      <c r="AD361" s="5">
        <v>1</v>
      </c>
      <c r="AE361" s="5">
        <v>0</v>
      </c>
      <c r="AF361" s="5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1</v>
      </c>
      <c r="AQ361" s="5">
        <v>1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</row>
    <row r="362" spans="1:50" ht="15.75" customHeight="1">
      <c r="A362" s="4">
        <v>43101</v>
      </c>
      <c r="B362" s="2" t="s">
        <v>6</v>
      </c>
      <c r="C362" s="19">
        <v>1</v>
      </c>
      <c r="D362" s="5" t="s">
        <v>13</v>
      </c>
      <c r="E362" s="5">
        <v>673.37</v>
      </c>
      <c r="F362" s="6">
        <f t="shared" si="35"/>
        <v>6.5122949556900416</v>
      </c>
      <c r="G362" s="21">
        <v>7871</v>
      </c>
      <c r="H362" s="5">
        <f t="shared" si="36"/>
        <v>8.9710674387320886</v>
      </c>
      <c r="I362" s="10">
        <v>362.83</v>
      </c>
      <c r="J362" s="6">
        <f t="shared" si="37"/>
        <v>5.8939344050097677</v>
      </c>
      <c r="K362" s="11"/>
      <c r="L362" s="11">
        <f t="shared" si="38"/>
        <v>0</v>
      </c>
      <c r="M362" s="5">
        <v>0</v>
      </c>
      <c r="N362" s="5">
        <v>1</v>
      </c>
      <c r="O362" s="5">
        <v>0</v>
      </c>
      <c r="P362" s="5">
        <v>0</v>
      </c>
      <c r="Q362" s="5">
        <f t="shared" si="39"/>
        <v>0</v>
      </c>
      <c r="R362" s="5">
        <v>3366.1109670000001</v>
      </c>
      <c r="S362" s="5">
        <f t="shared" si="40"/>
        <v>8.1215133412305232</v>
      </c>
      <c r="T362" s="2">
        <v>0</v>
      </c>
      <c r="U362" s="12">
        <v>0</v>
      </c>
      <c r="V362" s="5">
        <v>215.32</v>
      </c>
      <c r="W362" s="6">
        <f t="shared" ref="W362:W418" si="41">V362*100/215.32</f>
        <v>100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1</v>
      </c>
      <c r="AF362" s="5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5">
        <v>1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</row>
    <row r="363" spans="1:50" ht="15.75" customHeight="1">
      <c r="A363" s="4">
        <v>43132</v>
      </c>
      <c r="B363" s="2" t="s">
        <v>6</v>
      </c>
      <c r="C363" s="19">
        <v>1</v>
      </c>
      <c r="D363" s="5" t="s">
        <v>13</v>
      </c>
      <c r="E363" s="5">
        <v>615.35</v>
      </c>
      <c r="F363" s="6">
        <f t="shared" si="35"/>
        <v>6.4221912116183457</v>
      </c>
      <c r="G363" s="21">
        <v>6085</v>
      </c>
      <c r="H363" s="5">
        <f t="shared" si="36"/>
        <v>8.7137463304569156</v>
      </c>
      <c r="I363" s="10">
        <v>344.64</v>
      </c>
      <c r="J363" s="6">
        <f t="shared" si="37"/>
        <v>5.8425003939680238</v>
      </c>
      <c r="K363" s="11"/>
      <c r="L363" s="11">
        <f t="shared" si="38"/>
        <v>0</v>
      </c>
      <c r="M363" s="5">
        <v>0</v>
      </c>
      <c r="N363" s="5">
        <v>1</v>
      </c>
      <c r="O363" s="5">
        <v>0</v>
      </c>
      <c r="P363" s="5">
        <v>0</v>
      </c>
      <c r="Q363" s="5">
        <f t="shared" si="39"/>
        <v>0</v>
      </c>
      <c r="R363" s="5">
        <v>3366.1109670000001</v>
      </c>
      <c r="S363" s="5">
        <f t="shared" si="40"/>
        <v>8.1215133412305232</v>
      </c>
      <c r="T363" s="2">
        <v>0</v>
      </c>
      <c r="U363" s="12">
        <v>0</v>
      </c>
      <c r="V363" s="5">
        <v>215.48</v>
      </c>
      <c r="W363" s="6">
        <f t="shared" si="41"/>
        <v>100.07430800668773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5">
        <v>1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</row>
    <row r="364" spans="1:50" ht="15.75" customHeight="1">
      <c r="A364" s="4">
        <v>43160</v>
      </c>
      <c r="B364" s="2" t="s">
        <v>6</v>
      </c>
      <c r="C364" s="19">
        <v>1</v>
      </c>
      <c r="D364" s="5" t="s">
        <v>13</v>
      </c>
      <c r="E364" s="5">
        <v>682.84</v>
      </c>
      <c r="F364" s="6">
        <f t="shared" si="35"/>
        <v>6.5262605715125526</v>
      </c>
      <c r="G364" s="21">
        <v>6417</v>
      </c>
      <c r="H364" s="5">
        <f t="shared" si="36"/>
        <v>8.7668618216698029</v>
      </c>
      <c r="I364" s="10">
        <v>350.62</v>
      </c>
      <c r="J364" s="6">
        <f t="shared" si="37"/>
        <v>5.859703015925728</v>
      </c>
      <c r="K364" s="11"/>
      <c r="L364" s="11">
        <f t="shared" si="38"/>
        <v>0</v>
      </c>
      <c r="M364" s="5">
        <v>0</v>
      </c>
      <c r="N364" s="5">
        <v>1</v>
      </c>
      <c r="O364" s="5">
        <v>0</v>
      </c>
      <c r="P364" s="5">
        <v>0</v>
      </c>
      <c r="Q364" s="5">
        <f t="shared" si="39"/>
        <v>0</v>
      </c>
      <c r="R364" s="5">
        <v>3366.1109670000001</v>
      </c>
      <c r="S364" s="5">
        <f t="shared" si="40"/>
        <v>8.1215133412305232</v>
      </c>
      <c r="T364" s="2">
        <v>0</v>
      </c>
      <c r="U364" s="12">
        <v>0</v>
      </c>
      <c r="V364" s="5">
        <v>215.48</v>
      </c>
      <c r="W364" s="6">
        <f t="shared" si="41"/>
        <v>100.07430800668773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5">
        <v>1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</row>
    <row r="365" spans="1:50" ht="15.75" customHeight="1">
      <c r="A365" s="4">
        <v>43191</v>
      </c>
      <c r="B365" s="2" t="s">
        <v>6</v>
      </c>
      <c r="C365" s="19">
        <v>1</v>
      </c>
      <c r="D365" s="5" t="s">
        <v>13</v>
      </c>
      <c r="E365" s="5">
        <v>679.48</v>
      </c>
      <c r="F365" s="6">
        <f t="shared" si="35"/>
        <v>6.5213277997511101</v>
      </c>
      <c r="G365" s="10">
        <v>6189</v>
      </c>
      <c r="H365" s="5">
        <f t="shared" si="36"/>
        <v>8.7306903656786421</v>
      </c>
      <c r="I365" s="10">
        <v>351.08</v>
      </c>
      <c r="J365" s="6">
        <f t="shared" si="37"/>
        <v>5.8610141177239168</v>
      </c>
      <c r="K365" s="11"/>
      <c r="L365" s="11">
        <f t="shared" si="38"/>
        <v>0</v>
      </c>
      <c r="M365" s="5">
        <v>0</v>
      </c>
      <c r="N365" s="5">
        <v>1</v>
      </c>
      <c r="O365" s="5">
        <v>0</v>
      </c>
      <c r="P365" s="5">
        <v>0</v>
      </c>
      <c r="Q365" s="5">
        <f t="shared" si="39"/>
        <v>0</v>
      </c>
      <c r="R365" s="5">
        <v>3366.1109670000001</v>
      </c>
      <c r="S365" s="5">
        <f t="shared" si="40"/>
        <v>8.1215133412305232</v>
      </c>
      <c r="T365" s="2">
        <v>0</v>
      </c>
      <c r="U365" s="12">
        <v>0</v>
      </c>
      <c r="V365" s="5">
        <v>215.53</v>
      </c>
      <c r="W365" s="6">
        <f t="shared" si="41"/>
        <v>100.09752925877764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6">
        <v>0</v>
      </c>
      <c r="AH365" s="6">
        <v>1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5">
        <v>1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</row>
    <row r="366" spans="1:50" ht="15.75" customHeight="1">
      <c r="A366" s="9">
        <v>43221</v>
      </c>
      <c r="B366" s="2" t="s">
        <v>6</v>
      </c>
      <c r="C366" s="19">
        <v>1</v>
      </c>
      <c r="D366" s="5" t="s">
        <v>13</v>
      </c>
      <c r="E366" s="5">
        <v>751.63</v>
      </c>
      <c r="F366" s="6">
        <f t="shared" si="35"/>
        <v>6.6222441815910571</v>
      </c>
      <c r="G366" s="21">
        <v>6957</v>
      </c>
      <c r="H366" s="5">
        <f t="shared" si="36"/>
        <v>8.8476473557118869</v>
      </c>
      <c r="I366" s="10">
        <v>373.8</v>
      </c>
      <c r="J366" s="6">
        <f t="shared" si="37"/>
        <v>5.9237208950214626</v>
      </c>
      <c r="K366" s="11"/>
      <c r="L366" s="11">
        <f t="shared" si="38"/>
        <v>0</v>
      </c>
      <c r="M366" s="5">
        <v>0</v>
      </c>
      <c r="N366" s="5">
        <v>1</v>
      </c>
      <c r="O366" s="5">
        <v>0</v>
      </c>
      <c r="P366" s="5">
        <v>0</v>
      </c>
      <c r="Q366" s="5">
        <f t="shared" si="39"/>
        <v>0</v>
      </c>
      <c r="R366" s="5">
        <v>3366.1109670000001</v>
      </c>
      <c r="S366" s="5">
        <f t="shared" si="40"/>
        <v>8.1215133412305232</v>
      </c>
      <c r="T366" s="2">
        <v>0</v>
      </c>
      <c r="U366" s="12">
        <v>0</v>
      </c>
      <c r="V366" s="5">
        <v>217.4</v>
      </c>
      <c r="W366" s="6">
        <f t="shared" si="41"/>
        <v>100.96600408694037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5">
        <v>1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</row>
    <row r="367" spans="1:50" ht="15.75" customHeight="1">
      <c r="A367" s="4">
        <v>43252</v>
      </c>
      <c r="B367" s="2" t="s">
        <v>6</v>
      </c>
      <c r="C367" s="19">
        <v>1</v>
      </c>
      <c r="D367" s="5" t="s">
        <v>13</v>
      </c>
      <c r="E367" s="5">
        <v>815</v>
      </c>
      <c r="F367" s="6">
        <f t="shared" si="35"/>
        <v>6.7031881132408628</v>
      </c>
      <c r="G367" s="21">
        <v>4160</v>
      </c>
      <c r="H367" s="5">
        <f t="shared" si="36"/>
        <v>8.3335107089829421</v>
      </c>
      <c r="I367" s="10">
        <v>340.32</v>
      </c>
      <c r="J367" s="6">
        <f t="shared" si="37"/>
        <v>5.8298863514519272</v>
      </c>
      <c r="K367" s="11"/>
      <c r="L367" s="11">
        <f t="shared" si="38"/>
        <v>0</v>
      </c>
      <c r="M367" s="5">
        <v>0</v>
      </c>
      <c r="N367" s="5">
        <v>1</v>
      </c>
      <c r="O367" s="5">
        <v>0</v>
      </c>
      <c r="P367" s="5">
        <v>0</v>
      </c>
      <c r="Q367" s="5">
        <f t="shared" si="39"/>
        <v>0</v>
      </c>
      <c r="R367" s="5">
        <v>3366.1109670000001</v>
      </c>
      <c r="S367" s="5">
        <f t="shared" si="40"/>
        <v>8.1215133412305232</v>
      </c>
      <c r="T367" s="2">
        <v>0</v>
      </c>
      <c r="U367" s="12">
        <v>0</v>
      </c>
      <c r="V367" s="5">
        <v>217.47</v>
      </c>
      <c r="W367" s="6">
        <f t="shared" si="41"/>
        <v>100.99851383986625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6">
        <v>0</v>
      </c>
      <c r="AH367" s="6">
        <v>0</v>
      </c>
      <c r="AI367" s="6">
        <v>0</v>
      </c>
      <c r="AJ367" s="6">
        <v>1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5">
        <v>1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</row>
    <row r="368" spans="1:50" ht="15.75" customHeight="1">
      <c r="A368" s="4">
        <v>43282</v>
      </c>
      <c r="B368" s="2" t="s">
        <v>6</v>
      </c>
      <c r="C368" s="19">
        <v>1</v>
      </c>
      <c r="D368" s="5" t="s">
        <v>13</v>
      </c>
      <c r="E368" s="5">
        <v>638.24</v>
      </c>
      <c r="F368" s="6">
        <f t="shared" si="35"/>
        <v>6.4587143881570963</v>
      </c>
      <c r="G368" s="21">
        <v>5651</v>
      </c>
      <c r="H368" s="5">
        <f t="shared" si="36"/>
        <v>8.6397647438044185</v>
      </c>
      <c r="I368" s="10">
        <v>401.95</v>
      </c>
      <c r="J368" s="6">
        <f t="shared" si="37"/>
        <v>5.9963277027739696</v>
      </c>
      <c r="K368" s="11"/>
      <c r="L368" s="11">
        <f t="shared" si="38"/>
        <v>0</v>
      </c>
      <c r="M368" s="5">
        <v>0</v>
      </c>
      <c r="N368" s="5">
        <v>1</v>
      </c>
      <c r="O368" s="5">
        <v>0</v>
      </c>
      <c r="P368" s="5">
        <v>0</v>
      </c>
      <c r="Q368" s="5">
        <f t="shared" si="39"/>
        <v>0</v>
      </c>
      <c r="R368" s="5">
        <v>3366.1109670000001</v>
      </c>
      <c r="S368" s="5">
        <f t="shared" si="40"/>
        <v>8.1215133412305232</v>
      </c>
      <c r="T368" s="2">
        <v>0</v>
      </c>
      <c r="U368" s="12">
        <v>0</v>
      </c>
      <c r="V368" s="5">
        <v>217.56</v>
      </c>
      <c r="W368" s="6">
        <f t="shared" si="41"/>
        <v>101.04031209362809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5">
        <v>1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</row>
    <row r="369" spans="1:50" ht="15.75" customHeight="1">
      <c r="A369" s="4">
        <v>43313</v>
      </c>
      <c r="B369" s="2" t="s">
        <v>6</v>
      </c>
      <c r="C369" s="19">
        <v>1</v>
      </c>
      <c r="D369" s="5" t="s">
        <v>13</v>
      </c>
      <c r="E369" s="5">
        <v>936.58</v>
      </c>
      <c r="F369" s="6">
        <f t="shared" si="35"/>
        <v>6.8422349426884317</v>
      </c>
      <c r="G369" s="21">
        <v>4442</v>
      </c>
      <c r="H369" s="5">
        <f t="shared" si="36"/>
        <v>8.3990851029359082</v>
      </c>
      <c r="I369" s="10">
        <v>390.44</v>
      </c>
      <c r="J369" s="6">
        <f t="shared" si="37"/>
        <v>5.9672743083067648</v>
      </c>
      <c r="K369" s="11"/>
      <c r="L369" s="11">
        <f t="shared" si="38"/>
        <v>0</v>
      </c>
      <c r="M369" s="5">
        <v>0</v>
      </c>
      <c r="N369" s="5">
        <v>1</v>
      </c>
      <c r="O369" s="5">
        <v>0</v>
      </c>
      <c r="P369" s="5">
        <v>0</v>
      </c>
      <c r="Q369" s="5">
        <f t="shared" si="39"/>
        <v>0</v>
      </c>
      <c r="R369" s="5">
        <v>3366.1109670000001</v>
      </c>
      <c r="S369" s="5">
        <f t="shared" si="40"/>
        <v>8.1215133412305232</v>
      </c>
      <c r="T369" s="2">
        <v>0</v>
      </c>
      <c r="U369" s="12">
        <v>0</v>
      </c>
      <c r="V369" s="5">
        <v>217.53</v>
      </c>
      <c r="W369" s="6">
        <f t="shared" si="41"/>
        <v>101.02637934237414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1</v>
      </c>
      <c r="AM369" s="6">
        <v>0</v>
      </c>
      <c r="AN369" s="6">
        <v>0</v>
      </c>
      <c r="AO369" s="6">
        <v>0</v>
      </c>
      <c r="AP369" s="6">
        <v>0</v>
      </c>
      <c r="AQ369" s="5">
        <v>1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</row>
    <row r="370" spans="1:50" ht="15.75" customHeight="1">
      <c r="A370" s="4">
        <v>43344</v>
      </c>
      <c r="B370" s="2" t="s">
        <v>6</v>
      </c>
      <c r="C370" s="19">
        <v>1</v>
      </c>
      <c r="D370" s="5" t="s">
        <v>13</v>
      </c>
      <c r="E370" s="5">
        <v>615.05999999999995</v>
      </c>
      <c r="F370" s="6">
        <f t="shared" si="35"/>
        <v>6.4217198240233655</v>
      </c>
      <c r="G370" s="21">
        <v>5714</v>
      </c>
      <c r="H370" s="5">
        <f t="shared" si="36"/>
        <v>8.6508495762289108</v>
      </c>
      <c r="I370" s="10">
        <v>346.35</v>
      </c>
      <c r="J370" s="6">
        <f t="shared" si="37"/>
        <v>5.8474498244686144</v>
      </c>
      <c r="K370" s="11"/>
      <c r="L370" s="11">
        <f t="shared" si="38"/>
        <v>0</v>
      </c>
      <c r="M370" s="5">
        <v>0</v>
      </c>
      <c r="N370" s="5">
        <v>1</v>
      </c>
      <c r="O370" s="5">
        <v>0</v>
      </c>
      <c r="P370" s="5">
        <v>0</v>
      </c>
      <c r="Q370" s="5">
        <f t="shared" si="39"/>
        <v>0</v>
      </c>
      <c r="R370" s="5">
        <v>3366.1109670000001</v>
      </c>
      <c r="S370" s="5">
        <f t="shared" si="40"/>
        <v>8.1215133412305232</v>
      </c>
      <c r="T370" s="2">
        <v>0</v>
      </c>
      <c r="U370" s="12">
        <v>0</v>
      </c>
      <c r="V370" s="5">
        <v>217.53</v>
      </c>
      <c r="W370" s="6">
        <f t="shared" si="41"/>
        <v>101.02637934237414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1</v>
      </c>
      <c r="AN370" s="6">
        <v>0</v>
      </c>
      <c r="AO370" s="6">
        <v>0</v>
      </c>
      <c r="AP370" s="6">
        <v>0</v>
      </c>
      <c r="AQ370" s="5">
        <v>1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</row>
    <row r="371" spans="1:50" ht="15.75" customHeight="1">
      <c r="A371" s="4">
        <v>43374</v>
      </c>
      <c r="B371" s="2" t="s">
        <v>6</v>
      </c>
      <c r="C371" s="19">
        <v>1</v>
      </c>
      <c r="D371" s="5" t="s">
        <v>13</v>
      </c>
      <c r="E371" s="5">
        <v>634.07000000000005</v>
      </c>
      <c r="F371" s="6">
        <f t="shared" si="35"/>
        <v>6.4521593584371173</v>
      </c>
      <c r="G371" s="21">
        <v>6842</v>
      </c>
      <c r="H371" s="5">
        <f t="shared" si="36"/>
        <v>8.8309815109524976</v>
      </c>
      <c r="I371" s="10">
        <v>383.7</v>
      </c>
      <c r="J371" s="6">
        <f t="shared" si="37"/>
        <v>5.9498609972529071</v>
      </c>
      <c r="K371" s="11"/>
      <c r="L371" s="11">
        <f t="shared" si="38"/>
        <v>0</v>
      </c>
      <c r="M371" s="5">
        <v>0</v>
      </c>
      <c r="N371" s="5">
        <v>1</v>
      </c>
      <c r="O371" s="5">
        <v>0</v>
      </c>
      <c r="P371" s="5">
        <v>0</v>
      </c>
      <c r="Q371" s="5">
        <f t="shared" si="39"/>
        <v>0</v>
      </c>
      <c r="R371" s="5">
        <v>3366.1109670000001</v>
      </c>
      <c r="S371" s="5">
        <f t="shared" si="40"/>
        <v>8.1215133412305232</v>
      </c>
      <c r="T371" s="2">
        <v>0</v>
      </c>
      <c r="U371" s="12">
        <v>0</v>
      </c>
      <c r="V371" s="5">
        <v>217.85</v>
      </c>
      <c r="W371" s="6">
        <f t="shared" si="41"/>
        <v>101.17499535574959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1</v>
      </c>
      <c r="AO371" s="6">
        <v>0</v>
      </c>
      <c r="AP371" s="6">
        <v>0</v>
      </c>
      <c r="AQ371" s="5">
        <v>1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</row>
    <row r="372" spans="1:50" ht="15.75" customHeight="1">
      <c r="A372" s="4">
        <v>43405</v>
      </c>
      <c r="B372" s="2" t="s">
        <v>6</v>
      </c>
      <c r="C372" s="19">
        <v>1</v>
      </c>
      <c r="D372" s="5" t="s">
        <v>13</v>
      </c>
      <c r="E372" s="5">
        <v>613.53</v>
      </c>
      <c r="F372" s="6">
        <f t="shared" si="35"/>
        <v>6.4192291627109128</v>
      </c>
      <c r="G372" s="21">
        <v>6405</v>
      </c>
      <c r="H372" s="5">
        <f t="shared" si="36"/>
        <v>8.7649903301691037</v>
      </c>
      <c r="I372" s="10">
        <v>402.49</v>
      </c>
      <c r="J372" s="6">
        <f t="shared" si="37"/>
        <v>5.9976702518294864</v>
      </c>
      <c r="K372" s="11"/>
      <c r="L372" s="11">
        <f t="shared" si="38"/>
        <v>0</v>
      </c>
      <c r="M372" s="5">
        <v>0</v>
      </c>
      <c r="N372" s="5">
        <v>1</v>
      </c>
      <c r="O372" s="5">
        <v>0</v>
      </c>
      <c r="P372" s="5">
        <v>0</v>
      </c>
      <c r="Q372" s="5">
        <f t="shared" si="39"/>
        <v>0</v>
      </c>
      <c r="R372" s="5">
        <v>3366.1109670000001</v>
      </c>
      <c r="S372" s="5">
        <f t="shared" si="40"/>
        <v>8.1215133412305232</v>
      </c>
      <c r="T372" s="2">
        <v>0</v>
      </c>
      <c r="U372" s="12">
        <v>0</v>
      </c>
      <c r="V372" s="5">
        <v>217.92</v>
      </c>
      <c r="W372" s="6">
        <f t="shared" si="41"/>
        <v>101.20750510867546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1</v>
      </c>
      <c r="AP372" s="6">
        <v>0</v>
      </c>
      <c r="AQ372" s="5">
        <v>1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</row>
    <row r="373" spans="1:50" ht="15.75" customHeight="1">
      <c r="A373" s="4">
        <v>43435</v>
      </c>
      <c r="B373" s="2" t="s">
        <v>6</v>
      </c>
      <c r="C373" s="19">
        <v>1</v>
      </c>
      <c r="D373" s="5" t="s">
        <v>13</v>
      </c>
      <c r="E373" s="5">
        <v>595.27</v>
      </c>
      <c r="F373" s="6">
        <f t="shared" si="35"/>
        <v>6.3890150841305404</v>
      </c>
      <c r="G373" s="21">
        <v>5817</v>
      </c>
      <c r="H373" s="5">
        <f t="shared" si="36"/>
        <v>8.6687118390551472</v>
      </c>
      <c r="I373" s="10">
        <v>390.49</v>
      </c>
      <c r="J373" s="6">
        <f t="shared" si="37"/>
        <v>5.9674023607572231</v>
      </c>
      <c r="K373" s="11"/>
      <c r="L373" s="11">
        <f t="shared" si="38"/>
        <v>0</v>
      </c>
      <c r="M373" s="5">
        <v>0</v>
      </c>
      <c r="N373" s="5">
        <v>1</v>
      </c>
      <c r="O373" s="5">
        <v>0</v>
      </c>
      <c r="P373" s="5">
        <v>0</v>
      </c>
      <c r="Q373" s="5">
        <f t="shared" si="39"/>
        <v>0</v>
      </c>
      <c r="R373" s="5">
        <v>3366.1109670000001</v>
      </c>
      <c r="S373" s="5">
        <f t="shared" si="40"/>
        <v>8.1215133412305232</v>
      </c>
      <c r="T373" s="2">
        <v>0</v>
      </c>
      <c r="U373" s="12">
        <v>0</v>
      </c>
      <c r="V373" s="5">
        <v>217.92</v>
      </c>
      <c r="W373" s="6">
        <f t="shared" si="41"/>
        <v>101.20750510867546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1</v>
      </c>
      <c r="AQ373" s="5">
        <v>1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</row>
    <row r="374" spans="1:50" ht="15.75" customHeight="1">
      <c r="A374" s="4">
        <v>43466</v>
      </c>
      <c r="B374" s="2" t="s">
        <v>6</v>
      </c>
      <c r="C374" s="19">
        <v>1</v>
      </c>
      <c r="D374" s="5" t="s">
        <v>13</v>
      </c>
      <c r="E374" s="5">
        <v>754.8</v>
      </c>
      <c r="F374" s="6">
        <f t="shared" si="35"/>
        <v>6.626452813494395</v>
      </c>
      <c r="G374" s="21">
        <v>8326</v>
      </c>
      <c r="H374" s="5">
        <f t="shared" si="36"/>
        <v>9.0272585262358191</v>
      </c>
      <c r="I374" s="10">
        <v>401.35</v>
      </c>
      <c r="J374" s="6">
        <f t="shared" si="37"/>
        <v>5.9948338645775863</v>
      </c>
      <c r="K374" s="11"/>
      <c r="L374" s="11">
        <f t="shared" si="38"/>
        <v>0</v>
      </c>
      <c r="M374" s="5">
        <v>0</v>
      </c>
      <c r="N374" s="5">
        <v>1</v>
      </c>
      <c r="O374" s="5">
        <v>0</v>
      </c>
      <c r="P374" s="5">
        <v>0</v>
      </c>
      <c r="Q374" s="5">
        <f t="shared" si="39"/>
        <v>0</v>
      </c>
      <c r="R374" s="5">
        <v>3366.1109670000001</v>
      </c>
      <c r="S374" s="5">
        <f t="shared" si="40"/>
        <v>8.1215133412305232</v>
      </c>
      <c r="T374" s="2">
        <v>0</v>
      </c>
      <c r="U374" s="12">
        <v>0</v>
      </c>
      <c r="V374" s="5">
        <v>218.05</v>
      </c>
      <c r="W374" s="6">
        <f t="shared" si="41"/>
        <v>101.26788036410923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1</v>
      </c>
      <c r="AF374" s="5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5">
        <v>1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</row>
    <row r="375" spans="1:50" ht="15.75" customHeight="1">
      <c r="A375" s="4">
        <v>43497</v>
      </c>
      <c r="B375" s="2" t="s">
        <v>6</v>
      </c>
      <c r="C375" s="19">
        <v>1</v>
      </c>
      <c r="D375" s="5" t="s">
        <v>13</v>
      </c>
      <c r="E375" s="5">
        <v>744.19</v>
      </c>
      <c r="F375" s="6">
        <f t="shared" si="35"/>
        <v>6.6122963785741904</v>
      </c>
      <c r="G375" s="21">
        <v>5393</v>
      </c>
      <c r="H375" s="5">
        <f t="shared" si="36"/>
        <v>8.5930425036996745</v>
      </c>
      <c r="I375" s="10">
        <v>389.37</v>
      </c>
      <c r="J375" s="6">
        <f t="shared" si="37"/>
        <v>5.9645300483677772</v>
      </c>
      <c r="K375" s="11"/>
      <c r="L375" s="11">
        <f t="shared" si="38"/>
        <v>0</v>
      </c>
      <c r="M375" s="5">
        <v>0</v>
      </c>
      <c r="N375" s="5">
        <v>1</v>
      </c>
      <c r="O375" s="5">
        <v>0</v>
      </c>
      <c r="P375" s="5">
        <v>0</v>
      </c>
      <c r="Q375" s="5">
        <f t="shared" si="39"/>
        <v>0</v>
      </c>
      <c r="R375" s="5">
        <v>3366.1109670000001</v>
      </c>
      <c r="S375" s="5">
        <f t="shared" si="40"/>
        <v>8.1215133412305232</v>
      </c>
      <c r="T375" s="2">
        <v>0</v>
      </c>
      <c r="U375" s="12">
        <v>0</v>
      </c>
      <c r="V375" s="5">
        <v>218.57</v>
      </c>
      <c r="W375" s="6">
        <f t="shared" si="41"/>
        <v>101.50938138584432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5">
        <v>1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</row>
    <row r="376" spans="1:50" ht="15.75" customHeight="1">
      <c r="A376" s="4">
        <v>43525</v>
      </c>
      <c r="B376" s="2" t="s">
        <v>6</v>
      </c>
      <c r="C376" s="19">
        <v>1</v>
      </c>
      <c r="D376" s="5" t="s">
        <v>13</v>
      </c>
      <c r="E376" s="5">
        <v>828.19</v>
      </c>
      <c r="F376" s="6">
        <f t="shared" si="35"/>
        <v>6.7192425966604015</v>
      </c>
      <c r="G376" s="21">
        <v>6543</v>
      </c>
      <c r="H376" s="5">
        <f t="shared" si="36"/>
        <v>8.7863038782825829</v>
      </c>
      <c r="I376" s="10">
        <v>384.07</v>
      </c>
      <c r="J376" s="6">
        <f t="shared" si="37"/>
        <v>5.950824827641287</v>
      </c>
      <c r="K376" s="11"/>
      <c r="L376" s="11">
        <f t="shared" si="38"/>
        <v>0</v>
      </c>
      <c r="M376" s="5">
        <v>0</v>
      </c>
      <c r="N376" s="5">
        <v>1</v>
      </c>
      <c r="O376" s="5">
        <v>0</v>
      </c>
      <c r="P376" s="5">
        <v>0</v>
      </c>
      <c r="Q376" s="5">
        <f t="shared" si="39"/>
        <v>0</v>
      </c>
      <c r="R376" s="5">
        <v>3366.1109670000001</v>
      </c>
      <c r="S376" s="5">
        <f t="shared" si="40"/>
        <v>8.1215133412305232</v>
      </c>
      <c r="T376" s="2">
        <v>0</v>
      </c>
      <c r="U376" s="12">
        <v>0</v>
      </c>
      <c r="V376" s="5">
        <v>218.83</v>
      </c>
      <c r="W376" s="6">
        <f t="shared" si="41"/>
        <v>101.63013189671187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6">
        <v>1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5">
        <v>1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</row>
    <row r="377" spans="1:50" ht="15.75" customHeight="1">
      <c r="A377" s="4">
        <v>43556</v>
      </c>
      <c r="B377" s="2" t="s">
        <v>6</v>
      </c>
      <c r="C377" s="19">
        <v>1</v>
      </c>
      <c r="D377" s="5" t="s">
        <v>13</v>
      </c>
      <c r="E377" s="5">
        <v>763.28</v>
      </c>
      <c r="F377" s="6">
        <f t="shared" si="35"/>
        <v>6.6376249364435909</v>
      </c>
      <c r="G377" s="21">
        <v>6181</v>
      </c>
      <c r="H377" s="5">
        <f t="shared" si="36"/>
        <v>8.7293971226920615</v>
      </c>
      <c r="I377" s="10">
        <v>374.23</v>
      </c>
      <c r="J377" s="6">
        <f t="shared" si="37"/>
        <v>5.9248705816579976</v>
      </c>
      <c r="K377" s="11"/>
      <c r="L377" s="11">
        <f t="shared" si="38"/>
        <v>0</v>
      </c>
      <c r="M377" s="5">
        <v>0</v>
      </c>
      <c r="N377" s="5">
        <v>1</v>
      </c>
      <c r="O377" s="5">
        <v>0</v>
      </c>
      <c r="P377" s="5">
        <v>0</v>
      </c>
      <c r="Q377" s="5">
        <f t="shared" si="39"/>
        <v>0</v>
      </c>
      <c r="R377" s="5">
        <v>3366.1109670000001</v>
      </c>
      <c r="S377" s="5">
        <f t="shared" si="40"/>
        <v>8.1215133412305232</v>
      </c>
      <c r="T377" s="2">
        <v>0</v>
      </c>
      <c r="U377" s="12">
        <v>0</v>
      </c>
      <c r="V377" s="5">
        <v>219.35</v>
      </c>
      <c r="W377" s="6">
        <f t="shared" si="41"/>
        <v>101.87163291844696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5">
        <v>1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</row>
    <row r="378" spans="1:50" ht="15.75" customHeight="1">
      <c r="A378" s="9">
        <v>43586</v>
      </c>
      <c r="B378" s="2" t="s">
        <v>6</v>
      </c>
      <c r="C378" s="19">
        <v>1</v>
      </c>
      <c r="D378" s="5" t="s">
        <v>13</v>
      </c>
      <c r="E378" s="5">
        <v>965.92</v>
      </c>
      <c r="F378" s="6">
        <f t="shared" si="35"/>
        <v>6.8730810150481156</v>
      </c>
      <c r="G378" s="21">
        <v>6476</v>
      </c>
      <c r="H378" s="5">
        <f t="shared" si="36"/>
        <v>8.7760127191829174</v>
      </c>
      <c r="I378" s="10">
        <v>425.1</v>
      </c>
      <c r="J378" s="6">
        <f t="shared" si="37"/>
        <v>6.0523244353647447</v>
      </c>
      <c r="K378" s="11"/>
      <c r="L378" s="11">
        <f t="shared" si="38"/>
        <v>0</v>
      </c>
      <c r="M378" s="5">
        <v>0</v>
      </c>
      <c r="N378" s="5">
        <v>1</v>
      </c>
      <c r="O378" s="5">
        <v>0</v>
      </c>
      <c r="P378" s="5">
        <v>0</v>
      </c>
      <c r="Q378" s="5">
        <f t="shared" si="39"/>
        <v>0</v>
      </c>
      <c r="R378" s="5">
        <v>3366.1109670000001</v>
      </c>
      <c r="S378" s="5">
        <f t="shared" si="40"/>
        <v>8.1215133412305232</v>
      </c>
      <c r="T378" s="2">
        <v>0</v>
      </c>
      <c r="U378" s="12">
        <v>0</v>
      </c>
      <c r="V378" s="5">
        <v>219.48</v>
      </c>
      <c r="W378" s="6">
        <f t="shared" si="41"/>
        <v>101.93200817388075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5">
        <v>1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</row>
    <row r="379" spans="1:50" ht="15.75" customHeight="1">
      <c r="A379" s="4">
        <v>43617</v>
      </c>
      <c r="B379" s="2" t="s">
        <v>6</v>
      </c>
      <c r="C379" s="19">
        <v>1</v>
      </c>
      <c r="D379" s="5" t="s">
        <v>13</v>
      </c>
      <c r="E379" s="5">
        <v>871.87</v>
      </c>
      <c r="F379" s="6">
        <f t="shared" si="35"/>
        <v>6.7706403302262617</v>
      </c>
      <c r="G379" s="21">
        <v>4432</v>
      </c>
      <c r="H379" s="5">
        <f t="shared" si="36"/>
        <v>8.3968318347450541</v>
      </c>
      <c r="I379" s="10">
        <v>374.76</v>
      </c>
      <c r="J379" s="6">
        <f t="shared" si="37"/>
        <v>5.9262858210829874</v>
      </c>
      <c r="K379" s="11"/>
      <c r="L379" s="11">
        <f t="shared" si="38"/>
        <v>0</v>
      </c>
      <c r="M379" s="5">
        <v>0</v>
      </c>
      <c r="N379" s="5">
        <v>1</v>
      </c>
      <c r="O379" s="5">
        <v>0</v>
      </c>
      <c r="P379" s="5">
        <v>0</v>
      </c>
      <c r="Q379" s="5">
        <f t="shared" si="39"/>
        <v>0</v>
      </c>
      <c r="R379" s="5">
        <v>3366.1109670000001</v>
      </c>
      <c r="S379" s="5">
        <f t="shared" si="40"/>
        <v>8.1215133412305232</v>
      </c>
      <c r="T379" s="2">
        <v>0</v>
      </c>
      <c r="U379" s="12">
        <v>0</v>
      </c>
      <c r="V379" s="5">
        <v>219.48</v>
      </c>
      <c r="W379" s="6">
        <f t="shared" si="41"/>
        <v>101.93200817388075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6">
        <v>0</v>
      </c>
      <c r="AH379" s="6">
        <v>0</v>
      </c>
      <c r="AI379" s="6">
        <v>0</v>
      </c>
      <c r="AJ379" s="6">
        <v>1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5">
        <v>1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</row>
    <row r="380" spans="1:50" ht="15.75" customHeight="1">
      <c r="A380" s="4">
        <v>43647</v>
      </c>
      <c r="B380" s="2" t="s">
        <v>6</v>
      </c>
      <c r="C380" s="19">
        <v>1</v>
      </c>
      <c r="D380" s="5" t="s">
        <v>13</v>
      </c>
      <c r="E380" s="5">
        <v>893.84</v>
      </c>
      <c r="F380" s="6">
        <f t="shared" si="35"/>
        <v>6.7955267882390826</v>
      </c>
      <c r="G380" s="21">
        <v>6092</v>
      </c>
      <c r="H380" s="5">
        <f t="shared" si="36"/>
        <v>8.7148958502484941</v>
      </c>
      <c r="I380" s="10">
        <v>428.56</v>
      </c>
      <c r="J380" s="6">
        <f t="shared" si="37"/>
        <v>6.0604307515727047</v>
      </c>
      <c r="K380" s="11"/>
      <c r="L380" s="11">
        <f t="shared" si="38"/>
        <v>0</v>
      </c>
      <c r="M380" s="5">
        <v>0</v>
      </c>
      <c r="N380" s="5">
        <v>1</v>
      </c>
      <c r="O380" s="5">
        <v>0</v>
      </c>
      <c r="P380" s="5">
        <v>0</v>
      </c>
      <c r="Q380" s="5">
        <f t="shared" si="39"/>
        <v>0</v>
      </c>
      <c r="R380" s="5">
        <v>3366.1109670000001</v>
      </c>
      <c r="S380" s="5">
        <f t="shared" si="40"/>
        <v>8.1215133412305232</v>
      </c>
      <c r="T380" s="2">
        <v>0</v>
      </c>
      <c r="U380" s="12">
        <v>0</v>
      </c>
      <c r="V380" s="5">
        <v>219.48</v>
      </c>
      <c r="W380" s="6">
        <f t="shared" si="41"/>
        <v>101.93200817388075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5">
        <v>1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</row>
    <row r="381" spans="1:50" ht="15.75" customHeight="1">
      <c r="A381" s="4">
        <v>43678</v>
      </c>
      <c r="B381" s="2" t="s">
        <v>6</v>
      </c>
      <c r="C381" s="19">
        <v>1</v>
      </c>
      <c r="D381" s="5" t="s">
        <v>13</v>
      </c>
      <c r="E381" s="5">
        <v>954.26</v>
      </c>
      <c r="F381" s="6">
        <f t="shared" si="35"/>
        <v>6.8609361710045409</v>
      </c>
      <c r="G381" s="21">
        <v>4571</v>
      </c>
      <c r="H381" s="5">
        <f t="shared" si="36"/>
        <v>8.427706024914702</v>
      </c>
      <c r="I381" s="10">
        <v>388</v>
      </c>
      <c r="J381" s="6">
        <f t="shared" si="37"/>
        <v>5.9610053396232736</v>
      </c>
      <c r="K381" s="11"/>
      <c r="L381" s="11">
        <f t="shared" si="38"/>
        <v>0</v>
      </c>
      <c r="M381" s="5">
        <v>0</v>
      </c>
      <c r="N381" s="5">
        <v>1</v>
      </c>
      <c r="O381" s="5">
        <v>0</v>
      </c>
      <c r="P381" s="5">
        <v>0</v>
      </c>
      <c r="Q381" s="5">
        <f t="shared" si="39"/>
        <v>0</v>
      </c>
      <c r="R381" s="5">
        <v>3366.1109670000001</v>
      </c>
      <c r="S381" s="5">
        <f t="shared" si="40"/>
        <v>8.1215133412305232</v>
      </c>
      <c r="T381" s="2">
        <v>0</v>
      </c>
      <c r="U381" s="12">
        <v>0</v>
      </c>
      <c r="V381" s="5">
        <v>219.48</v>
      </c>
      <c r="W381" s="6">
        <f t="shared" si="41"/>
        <v>101.93200817388075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1</v>
      </c>
      <c r="AM381" s="6">
        <v>0</v>
      </c>
      <c r="AN381" s="6">
        <v>0</v>
      </c>
      <c r="AO381" s="6">
        <v>0</v>
      </c>
      <c r="AP381" s="6">
        <v>0</v>
      </c>
      <c r="AQ381" s="5">
        <v>1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</row>
    <row r="382" spans="1:50" ht="15.75" customHeight="1">
      <c r="A382" s="4">
        <v>43709</v>
      </c>
      <c r="B382" s="2" t="s">
        <v>6</v>
      </c>
      <c r="C382" s="19">
        <v>1</v>
      </c>
      <c r="D382" s="5" t="s">
        <v>13</v>
      </c>
      <c r="E382" s="5">
        <v>846.35</v>
      </c>
      <c r="F382" s="6">
        <f t="shared" si="35"/>
        <v>6.7409329856351059</v>
      </c>
      <c r="G382" s="21">
        <v>6194</v>
      </c>
      <c r="H382" s="5">
        <f t="shared" si="36"/>
        <v>8.7314977940632428</v>
      </c>
      <c r="I382" s="10">
        <v>390.59</v>
      </c>
      <c r="J382" s="6">
        <f t="shared" si="37"/>
        <v>5.967658416476346</v>
      </c>
      <c r="K382" s="11"/>
      <c r="L382" s="11">
        <f t="shared" si="38"/>
        <v>0</v>
      </c>
      <c r="M382" s="5">
        <v>0</v>
      </c>
      <c r="N382" s="5">
        <v>1</v>
      </c>
      <c r="O382" s="5">
        <v>0</v>
      </c>
      <c r="P382" s="5">
        <v>0</v>
      </c>
      <c r="Q382" s="5">
        <f t="shared" si="39"/>
        <v>0</v>
      </c>
      <c r="R382" s="5">
        <v>3366.1109670000001</v>
      </c>
      <c r="S382" s="5">
        <f t="shared" si="40"/>
        <v>8.1215133412305232</v>
      </c>
      <c r="T382" s="2">
        <v>0</v>
      </c>
      <c r="U382" s="12">
        <v>0</v>
      </c>
      <c r="V382" s="5">
        <v>219.48</v>
      </c>
      <c r="W382" s="6">
        <f t="shared" si="41"/>
        <v>101.93200817388075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1</v>
      </c>
      <c r="AN382" s="6">
        <v>0</v>
      </c>
      <c r="AO382" s="6">
        <v>0</v>
      </c>
      <c r="AP382" s="6">
        <v>0</v>
      </c>
      <c r="AQ382" s="5">
        <v>1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</row>
    <row r="383" spans="1:50" ht="15.75" customHeight="1">
      <c r="A383" s="4">
        <v>43739</v>
      </c>
      <c r="B383" s="2" t="s">
        <v>6</v>
      </c>
      <c r="C383" s="19">
        <v>1</v>
      </c>
      <c r="D383" s="5" t="s">
        <v>13</v>
      </c>
      <c r="E383" s="5">
        <v>932.47</v>
      </c>
      <c r="F383" s="6">
        <f t="shared" si="35"/>
        <v>6.8378369794186851</v>
      </c>
      <c r="G383" s="21">
        <v>7792</v>
      </c>
      <c r="H383" s="5">
        <f t="shared" si="36"/>
        <v>8.9609811738435603</v>
      </c>
      <c r="I383" s="10">
        <v>405.46</v>
      </c>
      <c r="J383" s="6">
        <f t="shared" si="37"/>
        <v>6.0050222250400473</v>
      </c>
      <c r="K383" s="11"/>
      <c r="L383" s="11">
        <f t="shared" si="38"/>
        <v>0</v>
      </c>
      <c r="M383" s="5">
        <v>0</v>
      </c>
      <c r="N383" s="5">
        <v>1</v>
      </c>
      <c r="O383" s="5">
        <v>0</v>
      </c>
      <c r="P383" s="5">
        <v>0</v>
      </c>
      <c r="Q383" s="5">
        <f t="shared" si="39"/>
        <v>0</v>
      </c>
      <c r="R383" s="5">
        <v>3366.1109670000001</v>
      </c>
      <c r="S383" s="5">
        <f t="shared" si="40"/>
        <v>8.1215133412305232</v>
      </c>
      <c r="T383" s="2">
        <v>0</v>
      </c>
      <c r="U383" s="12">
        <v>0</v>
      </c>
      <c r="V383" s="5">
        <v>220.13</v>
      </c>
      <c r="W383" s="6">
        <f t="shared" si="41"/>
        <v>102.2338844510496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1</v>
      </c>
      <c r="AO383" s="6">
        <v>0</v>
      </c>
      <c r="AP383" s="6">
        <v>0</v>
      </c>
      <c r="AQ383" s="5">
        <v>1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</row>
    <row r="384" spans="1:50" ht="15.75" customHeight="1">
      <c r="A384" s="4">
        <v>43770</v>
      </c>
      <c r="B384" s="2" t="s">
        <v>6</v>
      </c>
      <c r="C384" s="19">
        <v>1</v>
      </c>
      <c r="D384" s="5" t="s">
        <v>13</v>
      </c>
      <c r="E384" s="5">
        <v>839.08</v>
      </c>
      <c r="F384" s="6">
        <f t="shared" si="35"/>
        <v>6.7323060535305892</v>
      </c>
      <c r="G384" s="21">
        <v>5408</v>
      </c>
      <c r="H384" s="5">
        <f t="shared" si="36"/>
        <v>8.5958195118714276</v>
      </c>
      <c r="I384" s="10">
        <v>410.6</v>
      </c>
      <c r="J384" s="6">
        <f t="shared" si="37"/>
        <v>6.0176195045848333</v>
      </c>
      <c r="K384" s="11"/>
      <c r="L384" s="11">
        <f t="shared" si="38"/>
        <v>0</v>
      </c>
      <c r="M384" s="5">
        <v>0</v>
      </c>
      <c r="N384" s="5">
        <v>1</v>
      </c>
      <c r="O384" s="5">
        <v>0</v>
      </c>
      <c r="P384" s="5">
        <v>0</v>
      </c>
      <c r="Q384" s="5">
        <f t="shared" si="39"/>
        <v>0</v>
      </c>
      <c r="R384" s="5">
        <v>3366.1109670000001</v>
      </c>
      <c r="S384" s="5">
        <f t="shared" si="40"/>
        <v>8.1215133412305232</v>
      </c>
      <c r="T384" s="2">
        <v>0</v>
      </c>
      <c r="U384" s="12">
        <v>0</v>
      </c>
      <c r="V384" s="5">
        <v>220.52</v>
      </c>
      <c r="W384" s="6">
        <f t="shared" si="41"/>
        <v>102.41501021735093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1</v>
      </c>
      <c r="AP384" s="6">
        <v>0</v>
      </c>
      <c r="AQ384" s="5">
        <v>1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</row>
    <row r="385" spans="1:50" ht="15.75" customHeight="1">
      <c r="A385" s="4">
        <v>43800</v>
      </c>
      <c r="B385" s="2" t="s">
        <v>6</v>
      </c>
      <c r="C385" s="19">
        <v>1</v>
      </c>
      <c r="D385" s="5" t="s">
        <v>13</v>
      </c>
      <c r="E385" s="5">
        <v>841.6</v>
      </c>
      <c r="F385" s="6">
        <f t="shared" si="35"/>
        <v>6.7353048419834458</v>
      </c>
      <c r="G385" s="21">
        <v>5477</v>
      </c>
      <c r="H385" s="5">
        <f t="shared" si="36"/>
        <v>8.6084953498230234</v>
      </c>
      <c r="I385" s="10">
        <v>446.14</v>
      </c>
      <c r="J385" s="6">
        <f t="shared" si="37"/>
        <v>6.1006328041086357</v>
      </c>
      <c r="K385" s="11"/>
      <c r="L385" s="11">
        <f t="shared" si="38"/>
        <v>0</v>
      </c>
      <c r="M385" s="5">
        <v>0</v>
      </c>
      <c r="N385" s="5">
        <v>1</v>
      </c>
      <c r="O385" s="5">
        <v>0</v>
      </c>
      <c r="P385" s="5">
        <v>0</v>
      </c>
      <c r="Q385" s="5">
        <f t="shared" si="39"/>
        <v>0</v>
      </c>
      <c r="R385" s="5">
        <v>3366.1109670000001</v>
      </c>
      <c r="S385" s="5">
        <f t="shared" si="40"/>
        <v>8.1215133412305232</v>
      </c>
      <c r="T385" s="2">
        <v>0</v>
      </c>
      <c r="U385" s="12">
        <v>0</v>
      </c>
      <c r="V385" s="5">
        <v>220.52</v>
      </c>
      <c r="W385" s="6">
        <f t="shared" si="41"/>
        <v>102.41501021735093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</v>
      </c>
      <c r="AQ385" s="5">
        <v>1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</row>
    <row r="386" spans="1:50" ht="15.75" customHeight="1">
      <c r="A386" s="4">
        <v>43831</v>
      </c>
      <c r="B386" s="2" t="s">
        <v>6</v>
      </c>
      <c r="C386" s="19">
        <v>1</v>
      </c>
      <c r="D386" s="5" t="s">
        <v>13</v>
      </c>
      <c r="E386" s="5">
        <v>903.39</v>
      </c>
      <c r="F386" s="6">
        <f t="shared" ref="F386:F449" si="42">LN(E386)</f>
        <v>6.8061543538654599</v>
      </c>
      <c r="G386" s="21">
        <v>6506</v>
      </c>
      <c r="H386" s="5">
        <f t="shared" ref="H386:H449" si="43">LN(G386+1)</f>
        <v>8.7806337994949839</v>
      </c>
      <c r="I386" s="10">
        <v>445.58</v>
      </c>
      <c r="J386" s="6">
        <f t="shared" ref="J386:J449" si="44">LN(I386)</f>
        <v>6.0993768043023771</v>
      </c>
      <c r="K386" s="11"/>
      <c r="L386" s="11">
        <f t="shared" ref="L386:L449" si="45">LN(K386+1)</f>
        <v>0</v>
      </c>
      <c r="M386" s="5">
        <v>0</v>
      </c>
      <c r="N386" s="5">
        <v>1</v>
      </c>
      <c r="O386" s="5">
        <v>0</v>
      </c>
      <c r="P386" s="5">
        <v>0</v>
      </c>
      <c r="Q386" s="5">
        <f t="shared" ref="Q386:Q449" si="46">0+0</f>
        <v>0</v>
      </c>
      <c r="R386" s="5">
        <v>3366.1109670000001</v>
      </c>
      <c r="S386" s="5">
        <f t="shared" ref="S386:S449" si="47">LN(R386)</f>
        <v>8.1215133412305232</v>
      </c>
      <c r="T386" s="2">
        <v>0</v>
      </c>
      <c r="U386" s="12">
        <v>0</v>
      </c>
      <c r="V386" s="5">
        <v>220.52</v>
      </c>
      <c r="W386" s="6">
        <f t="shared" si="41"/>
        <v>102.41501021735093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1</v>
      </c>
      <c r="AF386" s="5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5">
        <v>1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</row>
    <row r="387" spans="1:50" ht="15.75" customHeight="1">
      <c r="A387" s="4">
        <v>43862</v>
      </c>
      <c r="B387" s="2" t="s">
        <v>6</v>
      </c>
      <c r="C387" s="19">
        <v>1</v>
      </c>
      <c r="D387" s="5" t="s">
        <v>13</v>
      </c>
      <c r="E387" s="5">
        <v>751.25</v>
      </c>
      <c r="F387" s="6">
        <f t="shared" si="42"/>
        <v>6.6217384858494173</v>
      </c>
      <c r="G387" s="21">
        <v>5801</v>
      </c>
      <c r="H387" s="5">
        <f t="shared" si="43"/>
        <v>8.6659579646813487</v>
      </c>
      <c r="I387" s="10">
        <v>422.61</v>
      </c>
      <c r="J387" s="6">
        <f t="shared" si="44"/>
        <v>6.0464497679403255</v>
      </c>
      <c r="K387" s="11"/>
      <c r="L387" s="11">
        <f t="shared" si="45"/>
        <v>0</v>
      </c>
      <c r="M387" s="5">
        <v>0</v>
      </c>
      <c r="N387" s="5">
        <v>1</v>
      </c>
      <c r="O387" s="5">
        <v>0</v>
      </c>
      <c r="P387" s="5">
        <v>0</v>
      </c>
      <c r="Q387" s="5">
        <f t="shared" si="46"/>
        <v>0</v>
      </c>
      <c r="R387" s="5">
        <v>3366.1109670000001</v>
      </c>
      <c r="S387" s="5">
        <f t="shared" si="47"/>
        <v>8.1215133412305232</v>
      </c>
      <c r="T387" s="2">
        <v>0</v>
      </c>
      <c r="U387" s="12">
        <v>0</v>
      </c>
      <c r="V387" s="5">
        <v>220.65</v>
      </c>
      <c r="W387" s="6">
        <f t="shared" si="41"/>
        <v>102.47538547278469</v>
      </c>
      <c r="X387" s="5">
        <v>0</v>
      </c>
      <c r="Y387" s="5">
        <v>6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1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5">
        <v>1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</row>
    <row r="388" spans="1:50" ht="15.75" customHeight="1">
      <c r="A388" s="4">
        <v>43891</v>
      </c>
      <c r="B388" s="2" t="s">
        <v>6</v>
      </c>
      <c r="C388" s="19">
        <v>1</v>
      </c>
      <c r="D388" s="5" t="s">
        <v>13</v>
      </c>
      <c r="E388" s="5">
        <v>901.26</v>
      </c>
      <c r="F388" s="6">
        <f t="shared" si="42"/>
        <v>6.8037937842380183</v>
      </c>
      <c r="G388" s="21">
        <v>5092</v>
      </c>
      <c r="H388" s="5">
        <f t="shared" si="43"/>
        <v>8.5356223268846048</v>
      </c>
      <c r="I388" s="10">
        <v>396.85</v>
      </c>
      <c r="J388" s="6">
        <f t="shared" si="44"/>
        <v>5.9835583755368846</v>
      </c>
      <c r="K388" s="11"/>
      <c r="L388" s="11">
        <f t="shared" si="45"/>
        <v>0</v>
      </c>
      <c r="M388" s="5">
        <v>0</v>
      </c>
      <c r="N388" s="5">
        <v>1</v>
      </c>
      <c r="O388" s="5">
        <v>0</v>
      </c>
      <c r="P388" s="5">
        <v>0</v>
      </c>
      <c r="Q388" s="5">
        <f t="shared" si="46"/>
        <v>0</v>
      </c>
      <c r="R388" s="5">
        <v>3366.1109670000001</v>
      </c>
      <c r="S388" s="5">
        <f t="shared" si="47"/>
        <v>8.1215133412305232</v>
      </c>
      <c r="T388" s="2">
        <v>0</v>
      </c>
      <c r="U388" s="12">
        <v>0</v>
      </c>
      <c r="V388" s="5">
        <v>220.59</v>
      </c>
      <c r="W388" s="6">
        <f t="shared" si="41"/>
        <v>102.4475199702768</v>
      </c>
      <c r="X388" s="5">
        <v>51</v>
      </c>
      <c r="Y388" s="5">
        <v>186</v>
      </c>
      <c r="Z388" s="5">
        <v>5</v>
      </c>
      <c r="AA388" s="5">
        <v>1</v>
      </c>
      <c r="AB388" s="5">
        <v>0</v>
      </c>
      <c r="AC388" s="5">
        <v>0</v>
      </c>
      <c r="AD388" s="5">
        <v>1</v>
      </c>
      <c r="AE388" s="5">
        <v>0</v>
      </c>
      <c r="AF388" s="5">
        <v>0</v>
      </c>
      <c r="AG388" s="6">
        <v>1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5">
        <v>1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</row>
    <row r="389" spans="1:50" ht="15.75" customHeight="1">
      <c r="A389" s="4">
        <v>43922</v>
      </c>
      <c r="B389" s="2" t="s">
        <v>6</v>
      </c>
      <c r="C389" s="19">
        <v>1</v>
      </c>
      <c r="D389" s="5" t="s">
        <v>13</v>
      </c>
      <c r="E389" s="5">
        <v>949.6</v>
      </c>
      <c r="F389" s="6">
        <f t="shared" si="42"/>
        <v>6.8560408432954585</v>
      </c>
      <c r="G389" s="10">
        <v>0</v>
      </c>
      <c r="H389" s="5">
        <f t="shared" si="43"/>
        <v>0</v>
      </c>
      <c r="I389" s="10">
        <v>282.60000000000002</v>
      </c>
      <c r="J389" s="6">
        <f t="shared" si="44"/>
        <v>5.6440324702504272</v>
      </c>
      <c r="K389" s="11"/>
      <c r="L389" s="11">
        <f t="shared" si="45"/>
        <v>0</v>
      </c>
      <c r="M389" s="5">
        <v>0</v>
      </c>
      <c r="N389" s="5">
        <v>1</v>
      </c>
      <c r="O389" s="5">
        <v>0</v>
      </c>
      <c r="P389" s="5">
        <v>0</v>
      </c>
      <c r="Q389" s="5">
        <f t="shared" si="46"/>
        <v>0</v>
      </c>
      <c r="R389" s="5">
        <v>3366.1109670000001</v>
      </c>
      <c r="S389" s="5">
        <f t="shared" si="47"/>
        <v>8.1215133412305232</v>
      </c>
      <c r="T389" s="2">
        <v>0</v>
      </c>
      <c r="U389" s="12">
        <v>0</v>
      </c>
      <c r="V389" s="5">
        <v>220.94</v>
      </c>
      <c r="W389" s="6">
        <f t="shared" si="41"/>
        <v>102.61006873490619</v>
      </c>
      <c r="X389" s="5">
        <v>7616</v>
      </c>
      <c r="Y389" s="5">
        <v>2156</v>
      </c>
      <c r="Z389" s="5">
        <v>163</v>
      </c>
      <c r="AA389" s="5">
        <v>10</v>
      </c>
      <c r="AB389" s="5">
        <v>0</v>
      </c>
      <c r="AC389" s="5">
        <v>0</v>
      </c>
      <c r="AD389" s="5">
        <v>1</v>
      </c>
      <c r="AE389" s="5">
        <v>0</v>
      </c>
      <c r="AF389" s="5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5">
        <v>1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</row>
    <row r="390" spans="1:50" ht="15.75" customHeight="1">
      <c r="A390" s="9">
        <v>43952</v>
      </c>
      <c r="B390" s="2" t="s">
        <v>6</v>
      </c>
      <c r="C390" s="19">
        <v>1</v>
      </c>
      <c r="D390" s="5" t="s">
        <v>13</v>
      </c>
      <c r="E390" s="5">
        <v>1138.19</v>
      </c>
      <c r="F390" s="6">
        <f t="shared" si="42"/>
        <v>7.0371945603282846</v>
      </c>
      <c r="G390" s="10">
        <v>0</v>
      </c>
      <c r="H390" s="5">
        <f t="shared" si="43"/>
        <v>0</v>
      </c>
      <c r="I390" s="10">
        <v>315.67</v>
      </c>
      <c r="J390" s="6">
        <f t="shared" si="44"/>
        <v>5.7546973641243069</v>
      </c>
      <c r="K390" s="11"/>
      <c r="L390" s="11">
        <f t="shared" si="45"/>
        <v>0</v>
      </c>
      <c r="M390" s="5">
        <v>0</v>
      </c>
      <c r="N390" s="5">
        <v>1</v>
      </c>
      <c r="O390" s="5">
        <v>0</v>
      </c>
      <c r="P390" s="5">
        <v>0</v>
      </c>
      <c r="Q390" s="5">
        <f t="shared" si="46"/>
        <v>0</v>
      </c>
      <c r="R390" s="5">
        <v>3366.1109670000001</v>
      </c>
      <c r="S390" s="5">
        <f t="shared" si="47"/>
        <v>8.1215133412305232</v>
      </c>
      <c r="T390" s="2">
        <v>0</v>
      </c>
      <c r="U390" s="12">
        <v>0</v>
      </c>
      <c r="V390" s="5">
        <v>221.22</v>
      </c>
      <c r="W390" s="6">
        <f t="shared" si="41"/>
        <v>102.7401077466097</v>
      </c>
      <c r="X390" s="5">
        <v>39486</v>
      </c>
      <c r="Y390" s="5">
        <v>9089</v>
      </c>
      <c r="Z390" s="5">
        <v>482</v>
      </c>
      <c r="AA390" s="5">
        <v>38</v>
      </c>
      <c r="AB390" s="5">
        <v>0</v>
      </c>
      <c r="AC390" s="5">
        <v>0</v>
      </c>
      <c r="AD390" s="5">
        <v>1</v>
      </c>
      <c r="AE390" s="5">
        <v>0</v>
      </c>
      <c r="AF390" s="5">
        <v>0</v>
      </c>
      <c r="AG390" s="6">
        <v>0</v>
      </c>
      <c r="AH390" s="6">
        <v>0</v>
      </c>
      <c r="AI390" s="6">
        <v>1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5">
        <v>1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</row>
    <row r="391" spans="1:50" ht="15.75" customHeight="1">
      <c r="A391" s="4">
        <v>43983</v>
      </c>
      <c r="B391" s="2" t="s">
        <v>6</v>
      </c>
      <c r="C391" s="19">
        <v>1</v>
      </c>
      <c r="D391" s="5" t="s">
        <v>13</v>
      </c>
      <c r="E391" s="5">
        <v>1150.56</v>
      </c>
      <c r="F391" s="6">
        <f t="shared" si="42"/>
        <v>7.0480040593541835</v>
      </c>
      <c r="G391" s="10">
        <v>0</v>
      </c>
      <c r="H391" s="5">
        <f t="shared" si="43"/>
        <v>0</v>
      </c>
      <c r="I391" s="10">
        <v>402.45</v>
      </c>
      <c r="J391" s="6">
        <f t="shared" si="44"/>
        <v>5.9975708655397426</v>
      </c>
      <c r="K391" s="11"/>
      <c r="L391" s="11">
        <f t="shared" si="45"/>
        <v>0</v>
      </c>
      <c r="M391" s="5">
        <v>0</v>
      </c>
      <c r="N391" s="5">
        <v>1</v>
      </c>
      <c r="O391" s="5">
        <v>0</v>
      </c>
      <c r="P391" s="5">
        <v>0</v>
      </c>
      <c r="Q391" s="5">
        <f t="shared" si="46"/>
        <v>0</v>
      </c>
      <c r="R391" s="5">
        <v>3366.1109670000001</v>
      </c>
      <c r="S391" s="5">
        <f t="shared" si="47"/>
        <v>8.1215133412305232</v>
      </c>
      <c r="T391" s="2">
        <v>0</v>
      </c>
      <c r="U391" s="12">
        <v>0</v>
      </c>
      <c r="V391" s="5">
        <v>220.52</v>
      </c>
      <c r="W391" s="6">
        <f t="shared" si="41"/>
        <v>102.41501021735093</v>
      </c>
      <c r="X391" s="5">
        <v>98330</v>
      </c>
      <c r="Y391" s="5">
        <v>28633</v>
      </c>
      <c r="Z391" s="5">
        <v>1197</v>
      </c>
      <c r="AA391" s="5">
        <v>127</v>
      </c>
      <c r="AB391" s="5">
        <v>0</v>
      </c>
      <c r="AC391" s="5">
        <v>0</v>
      </c>
      <c r="AD391" s="5">
        <v>1</v>
      </c>
      <c r="AE391" s="5">
        <v>0</v>
      </c>
      <c r="AF391" s="5">
        <v>0</v>
      </c>
      <c r="AG391" s="6">
        <v>0</v>
      </c>
      <c r="AH391" s="6">
        <v>0</v>
      </c>
      <c r="AI391" s="6">
        <v>0</v>
      </c>
      <c r="AJ391" s="6">
        <v>1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5">
        <v>1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</row>
    <row r="392" spans="1:50" ht="15.75" customHeight="1">
      <c r="A392" s="4">
        <v>44013</v>
      </c>
      <c r="B392" s="2" t="s">
        <v>6</v>
      </c>
      <c r="C392" s="19">
        <v>1</v>
      </c>
      <c r="D392" s="5" t="s">
        <v>13</v>
      </c>
      <c r="E392" s="5">
        <v>1680.8</v>
      </c>
      <c r="F392" s="6">
        <f t="shared" si="42"/>
        <v>7.4270251495307908</v>
      </c>
      <c r="G392" s="10">
        <v>0</v>
      </c>
      <c r="H392" s="5">
        <f t="shared" si="43"/>
        <v>0</v>
      </c>
      <c r="I392" s="10">
        <v>470.58</v>
      </c>
      <c r="J392" s="6">
        <f t="shared" si="44"/>
        <v>6.1539659764526302</v>
      </c>
      <c r="K392" s="11"/>
      <c r="L392" s="11">
        <f t="shared" si="45"/>
        <v>0</v>
      </c>
      <c r="M392" s="5">
        <v>0</v>
      </c>
      <c r="N392" s="5">
        <v>1</v>
      </c>
      <c r="O392" s="5">
        <v>0</v>
      </c>
      <c r="P392" s="5">
        <v>0</v>
      </c>
      <c r="Q392" s="5">
        <f t="shared" si="46"/>
        <v>0</v>
      </c>
      <c r="R392" s="5">
        <v>3366.1109670000001</v>
      </c>
      <c r="S392" s="5">
        <f t="shared" si="47"/>
        <v>8.1215133412305232</v>
      </c>
      <c r="T392" s="2">
        <v>0</v>
      </c>
      <c r="U392" s="12">
        <v>0</v>
      </c>
      <c r="V392" s="5">
        <v>220.26</v>
      </c>
      <c r="W392" s="6">
        <f t="shared" si="41"/>
        <v>102.29425970648337</v>
      </c>
      <c r="X392" s="5">
        <v>92178</v>
      </c>
      <c r="Y392" s="5">
        <v>39089</v>
      </c>
      <c r="Z392" s="5">
        <v>1264</v>
      </c>
      <c r="AA392" s="5">
        <v>245</v>
      </c>
      <c r="AB392" s="5">
        <v>0</v>
      </c>
      <c r="AC392" s="5">
        <v>0</v>
      </c>
      <c r="AD392" s="5">
        <v>1</v>
      </c>
      <c r="AE392" s="5">
        <v>0</v>
      </c>
      <c r="AF392" s="5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5">
        <v>1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</row>
    <row r="393" spans="1:50" ht="15.75" customHeight="1">
      <c r="A393" s="4">
        <v>44044</v>
      </c>
      <c r="B393" s="2" t="s">
        <v>6</v>
      </c>
      <c r="C393" s="19">
        <v>1</v>
      </c>
      <c r="D393" s="5" t="s">
        <v>13</v>
      </c>
      <c r="E393" s="5">
        <v>1141.68</v>
      </c>
      <c r="F393" s="6">
        <f t="shared" si="42"/>
        <v>7.0402561407921356</v>
      </c>
      <c r="G393" s="10">
        <v>3</v>
      </c>
      <c r="H393" s="5">
        <f t="shared" si="43"/>
        <v>1.3862943611198906</v>
      </c>
      <c r="I393" s="10">
        <v>409.83</v>
      </c>
      <c r="J393" s="6">
        <f t="shared" si="44"/>
        <v>6.0157424395675054</v>
      </c>
      <c r="K393" s="11"/>
      <c r="L393" s="11">
        <f t="shared" si="45"/>
        <v>0</v>
      </c>
      <c r="M393" s="5">
        <v>0</v>
      </c>
      <c r="N393" s="5">
        <v>1</v>
      </c>
      <c r="O393" s="5">
        <v>0</v>
      </c>
      <c r="P393" s="5">
        <v>0</v>
      </c>
      <c r="Q393" s="5">
        <f t="shared" si="46"/>
        <v>0</v>
      </c>
      <c r="R393" s="5">
        <v>3366.1109670000001</v>
      </c>
      <c r="S393" s="5">
        <f t="shared" si="47"/>
        <v>8.1215133412305232</v>
      </c>
      <c r="T393" s="2">
        <v>0</v>
      </c>
      <c r="U393" s="12">
        <v>0</v>
      </c>
      <c r="V393" s="5">
        <v>220.32</v>
      </c>
      <c r="W393" s="6">
        <f t="shared" si="41"/>
        <v>102.32212520899127</v>
      </c>
      <c r="X393" s="5">
        <v>75335</v>
      </c>
      <c r="Y393" s="5">
        <v>6563</v>
      </c>
      <c r="Z393" s="5">
        <v>1170</v>
      </c>
      <c r="AA393" s="5">
        <v>264</v>
      </c>
      <c r="AB393" s="5">
        <v>0</v>
      </c>
      <c r="AC393" s="5">
        <v>0</v>
      </c>
      <c r="AD393" s="5">
        <v>1</v>
      </c>
      <c r="AE393" s="5">
        <v>0</v>
      </c>
      <c r="AF393" s="5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5">
        <v>1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</row>
    <row r="394" spans="1:50" ht="15.75" customHeight="1">
      <c r="A394" s="4">
        <v>44075</v>
      </c>
      <c r="B394" s="2" t="s">
        <v>6</v>
      </c>
      <c r="C394" s="19">
        <v>1</v>
      </c>
      <c r="D394" s="5" t="s">
        <v>13</v>
      </c>
      <c r="E394" s="5">
        <v>1299.5999999999999</v>
      </c>
      <c r="F394" s="6">
        <f t="shared" si="42"/>
        <v>7.1698118037949454</v>
      </c>
      <c r="G394" s="10">
        <v>22</v>
      </c>
      <c r="H394" s="5">
        <f t="shared" si="43"/>
        <v>3.1354942159291497</v>
      </c>
      <c r="I394" s="10">
        <v>427.32</v>
      </c>
      <c r="J394" s="6">
        <f t="shared" si="44"/>
        <v>6.0575331470776863</v>
      </c>
      <c r="K394" s="11"/>
      <c r="L394" s="11">
        <f t="shared" si="45"/>
        <v>0</v>
      </c>
      <c r="M394" s="5">
        <v>0</v>
      </c>
      <c r="N394" s="5">
        <v>1</v>
      </c>
      <c r="O394" s="5">
        <v>0</v>
      </c>
      <c r="P394" s="5">
        <v>0</v>
      </c>
      <c r="Q394" s="5">
        <f t="shared" si="46"/>
        <v>0</v>
      </c>
      <c r="R394" s="5">
        <v>3366.1109670000001</v>
      </c>
      <c r="S394" s="5">
        <f t="shared" si="47"/>
        <v>8.1215133412305232</v>
      </c>
      <c r="T394" s="2">
        <v>0</v>
      </c>
      <c r="U394" s="12">
        <v>0</v>
      </c>
      <c r="V394" s="5">
        <v>220.36</v>
      </c>
      <c r="W394" s="6">
        <f t="shared" si="41"/>
        <v>102.3407022106632</v>
      </c>
      <c r="X394" s="5">
        <v>50483</v>
      </c>
      <c r="Y394" s="5">
        <v>12863</v>
      </c>
      <c r="Z394" s="5">
        <v>970</v>
      </c>
      <c r="AA394" s="5">
        <v>250</v>
      </c>
      <c r="AB394" s="5">
        <v>0</v>
      </c>
      <c r="AC394" s="5">
        <v>0</v>
      </c>
      <c r="AD394" s="5">
        <v>1</v>
      </c>
      <c r="AE394" s="5">
        <v>0</v>
      </c>
      <c r="AF394" s="5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1</v>
      </c>
      <c r="AN394" s="6">
        <v>0</v>
      </c>
      <c r="AO394" s="6">
        <v>0</v>
      </c>
      <c r="AP394" s="6">
        <v>0</v>
      </c>
      <c r="AQ394" s="5">
        <v>1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</row>
    <row r="395" spans="1:50" ht="15.75" customHeight="1">
      <c r="A395" s="4">
        <v>44105</v>
      </c>
      <c r="B395" s="2" t="s">
        <v>6</v>
      </c>
      <c r="C395" s="19">
        <v>1</v>
      </c>
      <c r="D395" s="5" t="s">
        <v>13</v>
      </c>
      <c r="E395" s="5">
        <v>1322.15</v>
      </c>
      <c r="F395" s="6">
        <f t="shared" si="42"/>
        <v>7.1870144784228343</v>
      </c>
      <c r="G395" s="10">
        <v>296</v>
      </c>
      <c r="H395" s="5">
        <f t="shared" si="43"/>
        <v>5.6937321388026998</v>
      </c>
      <c r="I395" s="10">
        <v>429.25</v>
      </c>
      <c r="J395" s="6">
        <f t="shared" si="44"/>
        <v>6.062039499777585</v>
      </c>
      <c r="K395" s="11"/>
      <c r="L395" s="11">
        <f t="shared" si="45"/>
        <v>0</v>
      </c>
      <c r="M395" s="5">
        <v>0</v>
      </c>
      <c r="N395" s="5">
        <v>1</v>
      </c>
      <c r="O395" s="5">
        <v>0</v>
      </c>
      <c r="P395" s="5">
        <v>0</v>
      </c>
      <c r="Q395" s="5">
        <f t="shared" si="46"/>
        <v>0</v>
      </c>
      <c r="R395" s="5">
        <v>3366.1109670000001</v>
      </c>
      <c r="S395" s="5">
        <f t="shared" si="47"/>
        <v>8.1215133412305232</v>
      </c>
      <c r="T395" s="2">
        <v>0</v>
      </c>
      <c r="U395" s="12">
        <v>0</v>
      </c>
      <c r="V395" s="5">
        <v>220.23</v>
      </c>
      <c r="W395" s="6">
        <f t="shared" si="41"/>
        <v>102.28032695522943</v>
      </c>
      <c r="X395" s="5">
        <v>44205</v>
      </c>
      <c r="Y395" s="5">
        <v>15849</v>
      </c>
      <c r="Z395" s="5">
        <v>672</v>
      </c>
      <c r="AA395" s="5">
        <v>273</v>
      </c>
      <c r="AB395" s="5">
        <v>0</v>
      </c>
      <c r="AC395" s="5">
        <v>0</v>
      </c>
      <c r="AD395" s="5">
        <v>1</v>
      </c>
      <c r="AE395" s="5">
        <v>0</v>
      </c>
      <c r="AF395" s="5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1</v>
      </c>
      <c r="AO395" s="6">
        <v>0</v>
      </c>
      <c r="AP395" s="6">
        <v>0</v>
      </c>
      <c r="AQ395" s="5">
        <v>1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</row>
    <row r="396" spans="1:50" ht="15.75" customHeight="1">
      <c r="A396" s="4">
        <v>44136</v>
      </c>
      <c r="B396" s="2" t="s">
        <v>6</v>
      </c>
      <c r="C396" s="19">
        <v>1</v>
      </c>
      <c r="D396" s="5" t="s">
        <v>13</v>
      </c>
      <c r="E396" s="5">
        <v>1086.1199999999999</v>
      </c>
      <c r="F396" s="6">
        <f t="shared" si="42"/>
        <v>6.9903669916270799</v>
      </c>
      <c r="G396" s="21">
        <v>1272</v>
      </c>
      <c r="H396" s="5">
        <f t="shared" si="43"/>
        <v>7.1491315985574069</v>
      </c>
      <c r="I396" s="10">
        <v>449.7</v>
      </c>
      <c r="J396" s="6">
        <f t="shared" si="44"/>
        <v>6.1085806937766618</v>
      </c>
      <c r="K396" s="11"/>
      <c r="L396" s="11">
        <f t="shared" si="45"/>
        <v>0</v>
      </c>
      <c r="M396" s="5">
        <v>0</v>
      </c>
      <c r="N396" s="5">
        <v>1</v>
      </c>
      <c r="O396" s="5">
        <v>0</v>
      </c>
      <c r="P396" s="5">
        <v>0</v>
      </c>
      <c r="Q396" s="5">
        <f t="shared" si="46"/>
        <v>0</v>
      </c>
      <c r="R396" s="5">
        <v>3366.1109670000001</v>
      </c>
      <c r="S396" s="5">
        <f t="shared" si="47"/>
        <v>8.1215133412305232</v>
      </c>
      <c r="T396" s="2">
        <v>0</v>
      </c>
      <c r="U396" s="12">
        <v>0</v>
      </c>
      <c r="V396" s="5">
        <v>220.26</v>
      </c>
      <c r="W396" s="6">
        <f t="shared" si="41"/>
        <v>102.29425970648337</v>
      </c>
      <c r="X396" s="5">
        <v>57248</v>
      </c>
      <c r="Y396" s="5">
        <v>9265</v>
      </c>
      <c r="Z396" s="5">
        <v>721</v>
      </c>
      <c r="AA396" s="5">
        <v>215</v>
      </c>
      <c r="AB396" s="5">
        <v>0</v>
      </c>
      <c r="AC396" s="5">
        <v>0</v>
      </c>
      <c r="AD396" s="5">
        <v>1</v>
      </c>
      <c r="AE396" s="5">
        <v>0</v>
      </c>
      <c r="AF396" s="5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1</v>
      </c>
      <c r="AP396" s="6">
        <v>0</v>
      </c>
      <c r="AQ396" s="5">
        <v>1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</row>
    <row r="397" spans="1:50" ht="15.75" customHeight="1">
      <c r="A397" s="4">
        <v>44166</v>
      </c>
      <c r="B397" s="2" t="s">
        <v>6</v>
      </c>
      <c r="C397" s="19">
        <v>1</v>
      </c>
      <c r="D397" s="5" t="s">
        <v>13</v>
      </c>
      <c r="E397" s="5">
        <v>843.85</v>
      </c>
      <c r="F397" s="6">
        <f t="shared" si="42"/>
        <v>6.7379747536824937</v>
      </c>
      <c r="G397" s="21">
        <v>2173</v>
      </c>
      <c r="H397" s="5">
        <f t="shared" si="43"/>
        <v>7.6843240676811551</v>
      </c>
      <c r="I397" s="10">
        <v>471.52</v>
      </c>
      <c r="J397" s="6">
        <f t="shared" si="44"/>
        <v>6.1559615189893844</v>
      </c>
      <c r="K397" s="11"/>
      <c r="L397" s="11">
        <f t="shared" si="45"/>
        <v>0</v>
      </c>
      <c r="M397" s="5">
        <v>0</v>
      </c>
      <c r="N397" s="5">
        <v>1</v>
      </c>
      <c r="O397" s="5">
        <v>0</v>
      </c>
      <c r="P397" s="5">
        <v>0</v>
      </c>
      <c r="Q397" s="5">
        <f t="shared" si="46"/>
        <v>0</v>
      </c>
      <c r="R397" s="5">
        <v>3366.1109670000001</v>
      </c>
      <c r="S397" s="5">
        <f t="shared" si="47"/>
        <v>8.1215133412305232</v>
      </c>
      <c r="T397" s="2">
        <v>0</v>
      </c>
      <c r="U397" s="12">
        <v>0</v>
      </c>
      <c r="V397" s="5">
        <v>220.26</v>
      </c>
      <c r="W397" s="6">
        <f t="shared" si="41"/>
        <v>102.29425970648337</v>
      </c>
      <c r="X397" s="5">
        <v>48578</v>
      </c>
      <c r="Y397" s="5">
        <v>5168</v>
      </c>
      <c r="Z397" s="5">
        <v>915</v>
      </c>
      <c r="AA397" s="5">
        <v>76</v>
      </c>
      <c r="AB397" s="5">
        <v>0</v>
      </c>
      <c r="AC397" s="5">
        <v>4799</v>
      </c>
      <c r="AD397" s="5">
        <v>1</v>
      </c>
      <c r="AE397" s="5">
        <v>0</v>
      </c>
      <c r="AF397" s="5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1</v>
      </c>
      <c r="AQ397" s="5">
        <v>1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</row>
    <row r="398" spans="1:50" ht="15.75" customHeight="1">
      <c r="A398" s="4">
        <v>44197</v>
      </c>
      <c r="B398" s="2" t="s">
        <v>6</v>
      </c>
      <c r="C398" s="19">
        <v>1</v>
      </c>
      <c r="D398" s="5" t="s">
        <v>13</v>
      </c>
      <c r="E398" s="5">
        <v>903.39</v>
      </c>
      <c r="F398" s="6">
        <f t="shared" si="42"/>
        <v>6.8061543538654599</v>
      </c>
      <c r="G398" s="10">
        <v>2865</v>
      </c>
      <c r="H398" s="5">
        <f t="shared" si="43"/>
        <v>7.9606726083881174</v>
      </c>
      <c r="I398" s="10">
        <v>484.63</v>
      </c>
      <c r="J398" s="6">
        <f t="shared" si="44"/>
        <v>6.1833857131934806</v>
      </c>
      <c r="K398" s="11"/>
      <c r="L398" s="11">
        <f t="shared" si="45"/>
        <v>0</v>
      </c>
      <c r="M398" s="5">
        <v>0</v>
      </c>
      <c r="N398" s="5">
        <v>1</v>
      </c>
      <c r="O398" s="5">
        <v>0</v>
      </c>
      <c r="P398" s="5">
        <v>0</v>
      </c>
      <c r="Q398" s="5">
        <f t="shared" si="46"/>
        <v>0</v>
      </c>
      <c r="R398" s="5">
        <v>3366.1109670000001</v>
      </c>
      <c r="S398" s="5">
        <f t="shared" si="47"/>
        <v>8.1215133412305232</v>
      </c>
      <c r="T398" s="2">
        <v>0</v>
      </c>
      <c r="U398" s="12">
        <v>0</v>
      </c>
      <c r="V398" s="5">
        <v>220.27</v>
      </c>
      <c r="W398" s="6">
        <f t="shared" si="41"/>
        <v>102.29890395690136</v>
      </c>
      <c r="X398" s="5">
        <v>21629</v>
      </c>
      <c r="Y398" s="5">
        <v>5459</v>
      </c>
      <c r="Z398" s="5">
        <v>568</v>
      </c>
      <c r="AA398" s="5">
        <v>30</v>
      </c>
      <c r="AB398" s="5">
        <v>567</v>
      </c>
      <c r="AC398" s="5">
        <v>28118</v>
      </c>
      <c r="AD398" s="5">
        <v>1</v>
      </c>
      <c r="AE398" s="5">
        <v>1</v>
      </c>
      <c r="AF398" s="5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5">
        <v>1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</row>
    <row r="399" spans="1:50" ht="15.75" customHeight="1">
      <c r="A399" s="4">
        <v>44228</v>
      </c>
      <c r="B399" s="2" t="s">
        <v>6</v>
      </c>
      <c r="C399" s="19">
        <v>1</v>
      </c>
      <c r="D399" s="5" t="s">
        <v>13</v>
      </c>
      <c r="E399" s="5">
        <v>751.25</v>
      </c>
      <c r="F399" s="6">
        <f t="shared" si="42"/>
        <v>6.6217384858494173</v>
      </c>
      <c r="G399" s="10">
        <v>4463</v>
      </c>
      <c r="H399" s="5">
        <f t="shared" si="43"/>
        <v>8.403800504061147</v>
      </c>
      <c r="I399" s="10">
        <v>483.78</v>
      </c>
      <c r="J399" s="6">
        <f t="shared" si="44"/>
        <v>6.1816302579249855</v>
      </c>
      <c r="K399" s="11"/>
      <c r="L399" s="11">
        <f t="shared" si="45"/>
        <v>0</v>
      </c>
      <c r="M399" s="5">
        <v>0</v>
      </c>
      <c r="N399" s="5">
        <v>1</v>
      </c>
      <c r="O399" s="5">
        <v>0</v>
      </c>
      <c r="P399" s="5">
        <v>0</v>
      </c>
      <c r="Q399" s="5">
        <f t="shared" si="46"/>
        <v>0</v>
      </c>
      <c r="R399" s="5">
        <v>3366.1109670000001</v>
      </c>
      <c r="S399" s="5">
        <f t="shared" si="47"/>
        <v>8.1215133412305232</v>
      </c>
      <c r="T399" s="2">
        <v>0</v>
      </c>
      <c r="U399" s="12">
        <v>0</v>
      </c>
      <c r="V399" s="5">
        <v>220.27</v>
      </c>
      <c r="W399" s="6">
        <f t="shared" si="41"/>
        <v>102.29890395690136</v>
      </c>
      <c r="X399" s="5">
        <v>11077</v>
      </c>
      <c r="Y399" s="5">
        <v>7170</v>
      </c>
      <c r="Z399" s="5">
        <v>281</v>
      </c>
      <c r="AA399" s="5">
        <v>41</v>
      </c>
      <c r="AB399" s="5">
        <v>1938619</v>
      </c>
      <c r="AC399" s="5">
        <v>28514</v>
      </c>
      <c r="AD399" s="5">
        <v>1</v>
      </c>
      <c r="AE399" s="5">
        <v>0</v>
      </c>
      <c r="AF399" s="5">
        <v>1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5">
        <v>1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</row>
    <row r="400" spans="1:50" ht="15.75" customHeight="1">
      <c r="A400" s="4">
        <v>44256</v>
      </c>
      <c r="B400" s="2" t="s">
        <v>6</v>
      </c>
      <c r="C400" s="19">
        <v>1</v>
      </c>
      <c r="D400" s="5" t="s">
        <v>13</v>
      </c>
      <c r="E400" s="5">
        <v>901.26</v>
      </c>
      <c r="F400" s="6">
        <f t="shared" si="42"/>
        <v>6.8037937842380183</v>
      </c>
      <c r="G400" s="10">
        <v>7414</v>
      </c>
      <c r="H400" s="5">
        <f t="shared" si="43"/>
        <v>8.9112602545720332</v>
      </c>
      <c r="I400" s="10">
        <v>496.73</v>
      </c>
      <c r="J400" s="6">
        <f t="shared" si="44"/>
        <v>6.2080466189203456</v>
      </c>
      <c r="K400" s="11"/>
      <c r="L400" s="11">
        <f t="shared" si="45"/>
        <v>0</v>
      </c>
      <c r="M400" s="5">
        <v>0</v>
      </c>
      <c r="N400" s="5">
        <v>1</v>
      </c>
      <c r="O400" s="5">
        <v>0</v>
      </c>
      <c r="P400" s="5">
        <v>0</v>
      </c>
      <c r="Q400" s="5">
        <f t="shared" si="46"/>
        <v>0</v>
      </c>
      <c r="R400" s="5">
        <v>3366.1109670000001</v>
      </c>
      <c r="S400" s="5">
        <f t="shared" si="47"/>
        <v>8.1215133412305232</v>
      </c>
      <c r="T400" s="2">
        <v>0</v>
      </c>
      <c r="U400" s="12">
        <v>0</v>
      </c>
      <c r="V400" s="5">
        <v>220.27</v>
      </c>
      <c r="W400" s="6">
        <f t="shared" si="41"/>
        <v>102.29890395690136</v>
      </c>
      <c r="X400" s="5">
        <v>65079</v>
      </c>
      <c r="Y400" s="5">
        <v>17722</v>
      </c>
      <c r="Z400" s="5">
        <v>638</v>
      </c>
      <c r="AA400" s="5">
        <v>108</v>
      </c>
      <c r="AB400" s="5">
        <v>70407</v>
      </c>
      <c r="AC400" s="5">
        <v>3650</v>
      </c>
      <c r="AD400" s="5">
        <v>1</v>
      </c>
      <c r="AE400" s="5">
        <v>0</v>
      </c>
      <c r="AF400" s="5">
        <v>0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5">
        <v>1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</row>
    <row r="401" spans="1:50" ht="15.75" customHeight="1">
      <c r="A401" s="4">
        <v>44287</v>
      </c>
      <c r="B401" s="2" t="s">
        <v>6</v>
      </c>
      <c r="C401" s="19">
        <v>1</v>
      </c>
      <c r="D401" s="5" t="s">
        <v>13</v>
      </c>
      <c r="E401" s="5">
        <v>949.6</v>
      </c>
      <c r="F401" s="6">
        <f t="shared" si="42"/>
        <v>6.8560408432954585</v>
      </c>
      <c r="G401" s="10">
        <v>4201</v>
      </c>
      <c r="H401" s="5">
        <f t="shared" si="43"/>
        <v>8.343315881404946</v>
      </c>
      <c r="I401" s="10">
        <v>504.07</v>
      </c>
      <c r="J401" s="6">
        <f t="shared" si="44"/>
        <v>6.2227151473160891</v>
      </c>
      <c r="K401" s="11"/>
      <c r="L401" s="11">
        <f t="shared" si="45"/>
        <v>0</v>
      </c>
      <c r="M401" s="5">
        <v>0</v>
      </c>
      <c r="N401" s="5">
        <v>1</v>
      </c>
      <c r="O401" s="5">
        <v>0</v>
      </c>
      <c r="P401" s="5">
        <v>0</v>
      </c>
      <c r="Q401" s="5">
        <f t="shared" si="46"/>
        <v>0</v>
      </c>
      <c r="R401" s="5">
        <v>3366.1109670000001</v>
      </c>
      <c r="S401" s="5">
        <f t="shared" si="47"/>
        <v>8.1215133412305232</v>
      </c>
      <c r="T401" s="2">
        <v>0</v>
      </c>
      <c r="U401" s="12">
        <v>0</v>
      </c>
      <c r="V401" s="5">
        <v>220.26</v>
      </c>
      <c r="W401" s="6">
        <f t="shared" si="41"/>
        <v>102.29425970648337</v>
      </c>
      <c r="X401" s="5">
        <v>147837</v>
      </c>
      <c r="Y401" s="5">
        <v>34035</v>
      </c>
      <c r="Z401" s="5">
        <v>2404</v>
      </c>
      <c r="AA401" s="5">
        <v>332</v>
      </c>
      <c r="AB401" s="5">
        <v>1247104</v>
      </c>
      <c r="AC401" s="5">
        <v>0</v>
      </c>
      <c r="AD401" s="5">
        <v>1</v>
      </c>
      <c r="AE401" s="5">
        <v>0</v>
      </c>
      <c r="AF401" s="5">
        <v>0</v>
      </c>
      <c r="AG401" s="6">
        <v>0</v>
      </c>
      <c r="AH401" s="6">
        <v>1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5">
        <v>1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</row>
    <row r="402" spans="1:50" ht="15.75" customHeight="1">
      <c r="A402" s="9">
        <v>44317</v>
      </c>
      <c r="B402" s="2" t="s">
        <v>6</v>
      </c>
      <c r="C402" s="19">
        <v>1</v>
      </c>
      <c r="D402" s="5" t="s">
        <v>13</v>
      </c>
      <c r="E402" s="5">
        <v>1138.19</v>
      </c>
      <c r="F402" s="6">
        <f t="shared" si="42"/>
        <v>7.0371945603282846</v>
      </c>
      <c r="G402" s="10">
        <v>99</v>
      </c>
      <c r="H402" s="5">
        <f t="shared" si="43"/>
        <v>4.6051701859880918</v>
      </c>
      <c r="I402" s="10">
        <v>477.97</v>
      </c>
      <c r="J402" s="6">
        <f t="shared" si="44"/>
        <v>6.1695479690155945</v>
      </c>
      <c r="K402" s="11"/>
      <c r="L402" s="11">
        <f t="shared" si="45"/>
        <v>0</v>
      </c>
      <c r="M402" s="5">
        <v>0</v>
      </c>
      <c r="N402" s="5">
        <v>1</v>
      </c>
      <c r="O402" s="5">
        <v>0</v>
      </c>
      <c r="P402" s="5">
        <v>0</v>
      </c>
      <c r="Q402" s="5">
        <f t="shared" si="46"/>
        <v>0</v>
      </c>
      <c r="R402" s="5">
        <v>3366.1109670000001</v>
      </c>
      <c r="S402" s="5">
        <f t="shared" si="47"/>
        <v>8.1215133412305232</v>
      </c>
      <c r="T402" s="2">
        <v>0</v>
      </c>
      <c r="U402" s="12">
        <v>0</v>
      </c>
      <c r="V402" s="5">
        <v>220.26</v>
      </c>
      <c r="W402" s="6">
        <f t="shared" si="41"/>
        <v>102.29425970648337</v>
      </c>
      <c r="X402" s="5">
        <v>41408</v>
      </c>
      <c r="Y402" s="5">
        <v>23971</v>
      </c>
      <c r="Z402" s="5">
        <v>1169</v>
      </c>
      <c r="AA402" s="5">
        <v>335</v>
      </c>
      <c r="AB402" s="5">
        <v>823451</v>
      </c>
      <c r="AC402" s="5">
        <v>0</v>
      </c>
      <c r="AD402" s="5">
        <v>1</v>
      </c>
      <c r="AE402" s="5">
        <v>0</v>
      </c>
      <c r="AF402" s="5">
        <v>0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5">
        <v>1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</row>
    <row r="403" spans="1:50" ht="15.75" customHeight="1">
      <c r="A403" s="4">
        <v>44348</v>
      </c>
      <c r="B403" s="2" t="s">
        <v>6</v>
      </c>
      <c r="C403" s="19">
        <v>1</v>
      </c>
      <c r="D403" s="5" t="s">
        <v>13</v>
      </c>
      <c r="E403" s="5">
        <v>1005.39</v>
      </c>
      <c r="F403" s="6">
        <f t="shared" si="42"/>
        <v>6.9131308049189766</v>
      </c>
      <c r="G403" s="10">
        <v>0</v>
      </c>
      <c r="H403" s="5">
        <f t="shared" si="43"/>
        <v>0</v>
      </c>
      <c r="I403" s="10">
        <v>508.07</v>
      </c>
      <c r="J403" s="6">
        <f t="shared" si="44"/>
        <v>6.2306192333611756</v>
      </c>
      <c r="K403" s="11"/>
      <c r="L403" s="11">
        <f t="shared" si="45"/>
        <v>0</v>
      </c>
      <c r="M403" s="5">
        <v>0</v>
      </c>
      <c r="N403" s="5">
        <v>1</v>
      </c>
      <c r="O403" s="5">
        <v>0</v>
      </c>
      <c r="P403" s="5">
        <v>0</v>
      </c>
      <c r="Q403" s="5">
        <f t="shared" si="46"/>
        <v>0</v>
      </c>
      <c r="R403" s="5">
        <v>3366.1109670000001</v>
      </c>
      <c r="S403" s="5">
        <f t="shared" si="47"/>
        <v>8.1215133412305232</v>
      </c>
      <c r="T403" s="2">
        <v>0</v>
      </c>
      <c r="U403" s="12">
        <v>0</v>
      </c>
      <c r="V403" s="5">
        <v>220.29</v>
      </c>
      <c r="W403" s="6">
        <f t="shared" si="41"/>
        <v>102.30819245773732</v>
      </c>
      <c r="X403" s="5">
        <v>112718</v>
      </c>
      <c r="Y403" s="5">
        <v>51321</v>
      </c>
      <c r="Z403" s="5">
        <v>1884</v>
      </c>
      <c r="AA403" s="5">
        <v>755</v>
      </c>
      <c r="AB403" s="5">
        <v>42601</v>
      </c>
      <c r="AC403" s="5">
        <v>0</v>
      </c>
      <c r="AD403" s="5">
        <v>1</v>
      </c>
      <c r="AE403" s="5">
        <v>0</v>
      </c>
      <c r="AF403" s="5">
        <v>0</v>
      </c>
      <c r="AG403" s="6">
        <v>0</v>
      </c>
      <c r="AH403" s="6">
        <v>0</v>
      </c>
      <c r="AI403" s="6">
        <v>0</v>
      </c>
      <c r="AJ403" s="6">
        <v>1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5">
        <v>1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</row>
    <row r="404" spans="1:50" ht="15.75" customHeight="1">
      <c r="A404" s="4">
        <v>44378</v>
      </c>
      <c r="B404" s="2" t="s">
        <v>6</v>
      </c>
      <c r="C404" s="19">
        <v>1</v>
      </c>
      <c r="D404" s="5" t="s">
        <v>13</v>
      </c>
      <c r="E404" s="5">
        <v>933.01</v>
      </c>
      <c r="F404" s="6">
        <f t="shared" si="42"/>
        <v>6.8384159189035172</v>
      </c>
      <c r="G404" s="10">
        <v>0</v>
      </c>
      <c r="H404" s="5">
        <f t="shared" si="43"/>
        <v>0</v>
      </c>
      <c r="I404" s="10">
        <v>471.44</v>
      </c>
      <c r="J404" s="6">
        <f t="shared" si="44"/>
        <v>6.1557918405296581</v>
      </c>
      <c r="K404" s="11"/>
      <c r="L404" s="11">
        <f t="shared" si="45"/>
        <v>0</v>
      </c>
      <c r="M404" s="5">
        <v>0</v>
      </c>
      <c r="N404" s="5">
        <v>1</v>
      </c>
      <c r="O404" s="5">
        <v>0</v>
      </c>
      <c r="P404" s="5">
        <v>0</v>
      </c>
      <c r="Q404" s="5">
        <f t="shared" si="46"/>
        <v>0</v>
      </c>
      <c r="R404" s="5">
        <v>3366.1109670000001</v>
      </c>
      <c r="S404" s="5">
        <f t="shared" si="47"/>
        <v>8.1215133412305232</v>
      </c>
      <c r="T404" s="2">
        <v>0</v>
      </c>
      <c r="U404" s="12">
        <v>0</v>
      </c>
      <c r="V404" s="5">
        <v>220.28</v>
      </c>
      <c r="W404" s="6">
        <f t="shared" si="41"/>
        <v>102.30354820731934</v>
      </c>
      <c r="X404" s="5">
        <v>336226</v>
      </c>
      <c r="Y404" s="5">
        <v>27312</v>
      </c>
      <c r="Z404" s="5">
        <v>6182</v>
      </c>
      <c r="AA404" s="5">
        <v>714</v>
      </c>
      <c r="AB404" s="5">
        <v>2734283</v>
      </c>
      <c r="AC404" s="5">
        <v>0</v>
      </c>
      <c r="AD404" s="5">
        <v>1</v>
      </c>
      <c r="AE404" s="5">
        <v>0</v>
      </c>
      <c r="AF404" s="5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5">
        <v>1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</row>
    <row r="405" spans="1:50" ht="15.75" customHeight="1">
      <c r="A405" s="4">
        <v>44409</v>
      </c>
      <c r="B405" s="2" t="s">
        <v>6</v>
      </c>
      <c r="C405" s="19">
        <v>1</v>
      </c>
      <c r="D405" s="5" t="s">
        <v>13</v>
      </c>
      <c r="E405" s="5">
        <v>848.08</v>
      </c>
      <c r="F405" s="6">
        <f t="shared" si="42"/>
        <v>6.7429749709648421</v>
      </c>
      <c r="G405" s="10">
        <v>576</v>
      </c>
      <c r="H405" s="5">
        <f t="shared" si="43"/>
        <v>6.3578422665080998</v>
      </c>
      <c r="I405" s="10">
        <v>508.07</v>
      </c>
      <c r="J405" s="6">
        <f t="shared" si="44"/>
        <v>6.2306192333611756</v>
      </c>
      <c r="K405" s="11"/>
      <c r="L405" s="11">
        <f t="shared" si="45"/>
        <v>0</v>
      </c>
      <c r="M405" s="5">
        <v>0</v>
      </c>
      <c r="N405" s="5">
        <v>1</v>
      </c>
      <c r="O405" s="5">
        <v>0</v>
      </c>
      <c r="P405" s="5">
        <v>0</v>
      </c>
      <c r="Q405" s="5">
        <f t="shared" si="46"/>
        <v>0</v>
      </c>
      <c r="R405" s="5">
        <v>3366.1109670000001</v>
      </c>
      <c r="S405" s="5">
        <f t="shared" si="47"/>
        <v>8.1215133412305232</v>
      </c>
      <c r="T405" s="2">
        <v>0</v>
      </c>
      <c r="U405" s="12">
        <v>0</v>
      </c>
      <c r="V405" s="5">
        <v>221.3</v>
      </c>
      <c r="W405" s="6">
        <f t="shared" si="41"/>
        <v>102.77726174995357</v>
      </c>
      <c r="X405" s="5">
        <v>251134</v>
      </c>
      <c r="Y405" s="5">
        <v>6443</v>
      </c>
      <c r="Z405" s="5">
        <v>5510</v>
      </c>
      <c r="AA405" s="5">
        <v>250</v>
      </c>
      <c r="AB405" s="5">
        <v>11087192</v>
      </c>
      <c r="AC405" s="5">
        <v>0</v>
      </c>
      <c r="AD405" s="5">
        <v>1</v>
      </c>
      <c r="AE405" s="5">
        <v>0</v>
      </c>
      <c r="AF405" s="5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5">
        <v>1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</row>
    <row r="406" spans="1:50" ht="15.75" customHeight="1">
      <c r="A406" s="4">
        <v>44440</v>
      </c>
      <c r="B406" s="2" t="s">
        <v>6</v>
      </c>
      <c r="C406" s="19">
        <v>1</v>
      </c>
      <c r="D406" s="5" t="s">
        <v>13</v>
      </c>
      <c r="E406" s="5">
        <v>696.48</v>
      </c>
      <c r="F406" s="6">
        <f t="shared" si="42"/>
        <v>6.5460390778039876</v>
      </c>
      <c r="G406" s="10">
        <v>4661</v>
      </c>
      <c r="H406" s="5">
        <f t="shared" si="43"/>
        <v>8.4471998195957028</v>
      </c>
      <c r="I406" s="10">
        <v>471.44</v>
      </c>
      <c r="J406" s="6">
        <f t="shared" si="44"/>
        <v>6.1557918405296581</v>
      </c>
      <c r="K406" s="11"/>
      <c r="L406" s="11">
        <f t="shared" si="45"/>
        <v>0</v>
      </c>
      <c r="M406" s="5">
        <v>0</v>
      </c>
      <c r="N406" s="5">
        <v>1</v>
      </c>
      <c r="O406" s="5">
        <v>0</v>
      </c>
      <c r="P406" s="5">
        <v>0</v>
      </c>
      <c r="Q406" s="5">
        <f t="shared" si="46"/>
        <v>0</v>
      </c>
      <c r="R406" s="5">
        <v>3366.1109670000001</v>
      </c>
      <c r="S406" s="5">
        <f t="shared" si="47"/>
        <v>8.1215133412305232</v>
      </c>
      <c r="T406" s="2">
        <v>0</v>
      </c>
      <c r="U406" s="12">
        <v>0</v>
      </c>
      <c r="V406" s="5">
        <v>222.08</v>
      </c>
      <c r="W406" s="6">
        <f t="shared" si="41"/>
        <v>103.13951328255619</v>
      </c>
      <c r="X406" s="5">
        <v>55293</v>
      </c>
      <c r="Y406" s="5">
        <v>1469</v>
      </c>
      <c r="Z406" s="5">
        <v>1315</v>
      </c>
      <c r="AA406" s="5">
        <v>32</v>
      </c>
      <c r="AB406" s="5">
        <v>18962130</v>
      </c>
      <c r="AC406" s="5">
        <v>0</v>
      </c>
      <c r="AD406" s="5">
        <v>1</v>
      </c>
      <c r="AE406" s="5">
        <v>0</v>
      </c>
      <c r="AF406" s="5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1</v>
      </c>
      <c r="AN406" s="6">
        <v>0</v>
      </c>
      <c r="AO406" s="6">
        <v>0</v>
      </c>
      <c r="AP406" s="6">
        <v>0</v>
      </c>
      <c r="AQ406" s="5">
        <v>1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</row>
    <row r="407" spans="1:50" ht="15.75" customHeight="1">
      <c r="A407" s="4">
        <v>44470</v>
      </c>
      <c r="B407" s="2" t="s">
        <v>6</v>
      </c>
      <c r="C407" s="19">
        <v>1</v>
      </c>
      <c r="D407" s="5" t="s">
        <v>13</v>
      </c>
      <c r="E407" s="5">
        <v>556.55999999999995</v>
      </c>
      <c r="F407" s="6">
        <f t="shared" si="42"/>
        <v>6.3217749816153859</v>
      </c>
      <c r="G407" s="10">
        <v>5101</v>
      </c>
      <c r="H407" s="5">
        <f t="shared" si="43"/>
        <v>8.5373878987017573</v>
      </c>
      <c r="I407" s="10">
        <v>461.8</v>
      </c>
      <c r="J407" s="6">
        <f t="shared" si="44"/>
        <v>6.1351318969203952</v>
      </c>
      <c r="K407" s="11"/>
      <c r="L407" s="11">
        <f t="shared" si="45"/>
        <v>0</v>
      </c>
      <c r="M407" s="5">
        <v>0</v>
      </c>
      <c r="N407" s="5">
        <v>1</v>
      </c>
      <c r="O407" s="5">
        <v>0</v>
      </c>
      <c r="P407" s="5">
        <v>0</v>
      </c>
      <c r="Q407" s="5">
        <f t="shared" si="46"/>
        <v>0</v>
      </c>
      <c r="R407" s="5">
        <v>3366.1109670000001</v>
      </c>
      <c r="S407" s="5">
        <f t="shared" si="47"/>
        <v>8.1215133412305232</v>
      </c>
      <c r="T407" s="2">
        <v>0</v>
      </c>
      <c r="U407" s="12">
        <v>0</v>
      </c>
      <c r="V407" s="5">
        <v>222.53</v>
      </c>
      <c r="W407" s="6">
        <f t="shared" si="41"/>
        <v>103.34850455136541</v>
      </c>
      <c r="X407" s="5">
        <v>13628</v>
      </c>
      <c r="Y407" s="5">
        <v>522</v>
      </c>
      <c r="Z407" s="5">
        <v>358</v>
      </c>
      <c r="AA407" s="5">
        <v>15</v>
      </c>
      <c r="AB407" s="5">
        <v>6884827</v>
      </c>
      <c r="AC407" s="5">
        <v>0</v>
      </c>
      <c r="AD407" s="5">
        <v>1</v>
      </c>
      <c r="AE407" s="5">
        <v>0</v>
      </c>
      <c r="AF407" s="5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1</v>
      </c>
      <c r="AO407" s="6">
        <v>0</v>
      </c>
      <c r="AP407" s="6">
        <v>0</v>
      </c>
      <c r="AQ407" s="5">
        <v>1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</row>
    <row r="408" spans="1:50" ht="15.75" customHeight="1">
      <c r="A408" s="4">
        <v>44501</v>
      </c>
      <c r="B408" s="2" t="s">
        <v>6</v>
      </c>
      <c r="C408" s="19">
        <v>1</v>
      </c>
      <c r="D408" s="5" t="s">
        <v>13</v>
      </c>
      <c r="E408" s="5">
        <v>536.44000000000005</v>
      </c>
      <c r="F408" s="6">
        <f t="shared" si="42"/>
        <v>6.2849547198427391</v>
      </c>
      <c r="G408" s="10">
        <v>10707</v>
      </c>
      <c r="H408" s="5">
        <f t="shared" si="43"/>
        <v>9.278746404640243</v>
      </c>
      <c r="I408" s="10">
        <v>516.14</v>
      </c>
      <c r="J408" s="6">
        <f t="shared" si="44"/>
        <v>6.2463780465109942</v>
      </c>
      <c r="K408" s="11"/>
      <c r="L408" s="11">
        <f t="shared" si="45"/>
        <v>0</v>
      </c>
      <c r="M408" s="5">
        <v>0</v>
      </c>
      <c r="N408" s="5">
        <v>1</v>
      </c>
      <c r="O408" s="5">
        <v>0</v>
      </c>
      <c r="P408" s="5">
        <v>0</v>
      </c>
      <c r="Q408" s="5">
        <f t="shared" si="46"/>
        <v>0</v>
      </c>
      <c r="R408" s="5">
        <v>3366.1109670000001</v>
      </c>
      <c r="S408" s="5">
        <f t="shared" si="47"/>
        <v>8.1215133412305232</v>
      </c>
      <c r="T408" s="2">
        <v>0</v>
      </c>
      <c r="U408" s="12">
        <v>0</v>
      </c>
      <c r="V408" s="5">
        <v>222.86</v>
      </c>
      <c r="W408" s="6">
        <f t="shared" si="41"/>
        <v>103.50176481515884</v>
      </c>
      <c r="X408" s="5">
        <v>6745</v>
      </c>
      <c r="Y408" s="5">
        <v>263</v>
      </c>
      <c r="Z408" s="5">
        <v>113</v>
      </c>
      <c r="AA408" s="5">
        <v>2</v>
      </c>
      <c r="AB408" s="5">
        <v>16980584</v>
      </c>
      <c r="AC408" s="5">
        <v>0</v>
      </c>
      <c r="AD408" s="5">
        <v>1</v>
      </c>
      <c r="AE408" s="5">
        <v>0</v>
      </c>
      <c r="AF408" s="5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1</v>
      </c>
      <c r="AP408" s="6">
        <v>0</v>
      </c>
      <c r="AQ408" s="5">
        <v>1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</row>
    <row r="409" spans="1:50" ht="15.75" customHeight="1">
      <c r="A409" s="4">
        <v>44531</v>
      </c>
      <c r="B409" s="2" t="s">
        <v>6</v>
      </c>
      <c r="C409" s="19">
        <v>1</v>
      </c>
      <c r="D409" s="5" t="s">
        <v>13</v>
      </c>
      <c r="E409" s="5">
        <v>527.33000000000004</v>
      </c>
      <c r="F409" s="6">
        <f t="shared" si="42"/>
        <v>6.2678265385269958</v>
      </c>
      <c r="G409" s="10">
        <v>14922</v>
      </c>
      <c r="H409" s="5">
        <f t="shared" si="43"/>
        <v>9.6106589259314674</v>
      </c>
      <c r="I409" s="10">
        <v>518.45000000000005</v>
      </c>
      <c r="J409" s="6">
        <f t="shared" si="44"/>
        <v>6.250843591004287</v>
      </c>
      <c r="K409" s="11"/>
      <c r="L409" s="11">
        <f t="shared" si="45"/>
        <v>0</v>
      </c>
      <c r="M409" s="5">
        <v>0</v>
      </c>
      <c r="N409" s="5">
        <v>1</v>
      </c>
      <c r="O409" s="5">
        <v>0</v>
      </c>
      <c r="P409" s="5">
        <v>0</v>
      </c>
      <c r="Q409" s="5">
        <f t="shared" si="46"/>
        <v>0</v>
      </c>
      <c r="R409" s="5">
        <v>3366.1109670000001</v>
      </c>
      <c r="S409" s="5">
        <f t="shared" si="47"/>
        <v>8.1215133412305232</v>
      </c>
      <c r="T409" s="2">
        <v>0</v>
      </c>
      <c r="U409" s="12">
        <v>0</v>
      </c>
      <c r="V409" s="5">
        <v>222.86</v>
      </c>
      <c r="W409" s="6">
        <f t="shared" si="41"/>
        <v>103.50176481515884</v>
      </c>
      <c r="X409" s="5">
        <v>9255</v>
      </c>
      <c r="Y409" s="5">
        <v>935</v>
      </c>
      <c r="Z409" s="5">
        <v>91</v>
      </c>
      <c r="AA409" s="5">
        <v>3</v>
      </c>
      <c r="AB409" s="5">
        <v>8813795</v>
      </c>
      <c r="AC409" s="5">
        <v>0</v>
      </c>
      <c r="AD409" s="5">
        <v>1</v>
      </c>
      <c r="AE409" s="5">
        <v>0</v>
      </c>
      <c r="AF409" s="5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1</v>
      </c>
      <c r="AQ409" s="5">
        <v>1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</row>
    <row r="410" spans="1:50" ht="15.75" customHeight="1">
      <c r="A410" s="4">
        <v>44562</v>
      </c>
      <c r="B410" s="2" t="s">
        <v>6</v>
      </c>
      <c r="C410" s="19">
        <v>1</v>
      </c>
      <c r="D410" s="5" t="s">
        <v>13</v>
      </c>
      <c r="E410" s="5">
        <v>593.94000000000005</v>
      </c>
      <c r="F410" s="6">
        <f t="shared" si="42"/>
        <v>6.3867783041597708</v>
      </c>
      <c r="G410" s="10">
        <v>14515</v>
      </c>
      <c r="H410" s="5">
        <f t="shared" si="43"/>
        <v>9.5830067683329609</v>
      </c>
      <c r="I410" s="10">
        <v>511.96</v>
      </c>
      <c r="J410" s="6">
        <f t="shared" si="44"/>
        <v>6.2382464969875908</v>
      </c>
      <c r="K410" s="11"/>
      <c r="L410" s="11">
        <f t="shared" si="45"/>
        <v>0</v>
      </c>
      <c r="M410" s="5">
        <v>0</v>
      </c>
      <c r="N410" s="5">
        <v>1</v>
      </c>
      <c r="O410" s="5">
        <v>0</v>
      </c>
      <c r="P410" s="5">
        <v>0</v>
      </c>
      <c r="Q410" s="5">
        <f t="shared" si="46"/>
        <v>0</v>
      </c>
      <c r="R410" s="5">
        <v>3366.1109670000001</v>
      </c>
      <c r="S410" s="5">
        <f t="shared" si="47"/>
        <v>8.1215133412305232</v>
      </c>
      <c r="T410" s="2">
        <v>0</v>
      </c>
      <c r="U410" s="12">
        <v>0</v>
      </c>
      <c r="V410" s="5">
        <v>223.38</v>
      </c>
      <c r="W410" s="6">
        <f t="shared" si="41"/>
        <v>103.74326583689393</v>
      </c>
      <c r="X410" s="5">
        <v>213294</v>
      </c>
      <c r="Y410" s="5">
        <v>33391</v>
      </c>
      <c r="Z410" s="5">
        <v>322</v>
      </c>
      <c r="AA410" s="5">
        <v>30</v>
      </c>
      <c r="AB410" s="5">
        <v>14576165</v>
      </c>
      <c r="AC410" s="5">
        <v>0</v>
      </c>
      <c r="AD410" s="5">
        <v>1</v>
      </c>
      <c r="AE410" s="5">
        <v>1</v>
      </c>
      <c r="AF410" s="5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5">
        <v>1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</row>
    <row r="411" spans="1:50" ht="15.75" customHeight="1">
      <c r="A411" s="4">
        <v>44593</v>
      </c>
      <c r="B411" s="2" t="s">
        <v>6</v>
      </c>
      <c r="C411" s="19">
        <v>1</v>
      </c>
      <c r="D411" s="5" t="s">
        <v>13</v>
      </c>
      <c r="E411" s="5">
        <v>498.46</v>
      </c>
      <c r="F411" s="6">
        <f t="shared" si="42"/>
        <v>6.2115233454602672</v>
      </c>
      <c r="G411" s="10">
        <v>12713</v>
      </c>
      <c r="H411" s="5">
        <f t="shared" si="43"/>
        <v>9.450459027496354</v>
      </c>
      <c r="I411" s="10">
        <v>521.51</v>
      </c>
      <c r="J411" s="6">
        <f t="shared" si="44"/>
        <v>6.2567284497123978</v>
      </c>
      <c r="K411" s="11"/>
      <c r="L411" s="11">
        <f t="shared" si="45"/>
        <v>0</v>
      </c>
      <c r="M411" s="5">
        <v>0</v>
      </c>
      <c r="N411" s="5">
        <v>1</v>
      </c>
      <c r="O411" s="5">
        <v>0</v>
      </c>
      <c r="P411" s="5">
        <v>0</v>
      </c>
      <c r="Q411" s="5">
        <f t="shared" si="46"/>
        <v>0</v>
      </c>
      <c r="R411" s="5">
        <v>3366.1109670000001</v>
      </c>
      <c r="S411" s="5">
        <f t="shared" si="47"/>
        <v>8.1215133412305232</v>
      </c>
      <c r="T411" s="2">
        <v>0</v>
      </c>
      <c r="U411" s="12">
        <v>0</v>
      </c>
      <c r="V411" s="5">
        <v>223.38</v>
      </c>
      <c r="W411" s="6">
        <f t="shared" si="41"/>
        <v>103.74326583689393</v>
      </c>
      <c r="X411" s="5">
        <v>144744</v>
      </c>
      <c r="Y411" s="5">
        <v>43364</v>
      </c>
      <c r="Z411" s="5">
        <v>643</v>
      </c>
      <c r="AA411" s="5">
        <v>98</v>
      </c>
      <c r="AB411" s="5">
        <v>3913910</v>
      </c>
      <c r="AC411" s="5">
        <v>0</v>
      </c>
      <c r="AD411" s="5">
        <v>1</v>
      </c>
      <c r="AE411" s="5">
        <v>0</v>
      </c>
      <c r="AF411" s="5">
        <v>1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5">
        <v>1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</row>
    <row r="412" spans="1:50" ht="15.75" customHeight="1">
      <c r="A412" s="4">
        <v>44621</v>
      </c>
      <c r="B412" s="2" t="s">
        <v>6</v>
      </c>
      <c r="C412" s="19">
        <v>1</v>
      </c>
      <c r="D412" s="5" t="s">
        <v>13</v>
      </c>
      <c r="E412" s="5">
        <v>639.41999999999996</v>
      </c>
      <c r="F412" s="6">
        <f t="shared" si="42"/>
        <v>6.4605615154609195</v>
      </c>
      <c r="G412" s="10">
        <v>14389</v>
      </c>
      <c r="H412" s="5">
        <f t="shared" si="43"/>
        <v>9.5742887998814137</v>
      </c>
      <c r="I412" s="10">
        <v>520.9</v>
      </c>
      <c r="J412" s="6">
        <f t="shared" si="44"/>
        <v>6.2555580847511454</v>
      </c>
      <c r="K412" s="11"/>
      <c r="L412" s="11">
        <f t="shared" si="45"/>
        <v>0</v>
      </c>
      <c r="M412" s="5">
        <v>0</v>
      </c>
      <c r="N412" s="5">
        <v>1</v>
      </c>
      <c r="O412" s="5">
        <v>0</v>
      </c>
      <c r="P412" s="5">
        <v>0</v>
      </c>
      <c r="Q412" s="5">
        <f t="shared" si="46"/>
        <v>0</v>
      </c>
      <c r="R412" s="5">
        <v>3366.1109670000001</v>
      </c>
      <c r="S412" s="5">
        <f t="shared" si="47"/>
        <v>8.1215133412305232</v>
      </c>
      <c r="T412" s="2">
        <v>0</v>
      </c>
      <c r="U412" s="12">
        <v>0</v>
      </c>
      <c r="V412" s="5">
        <v>223.9</v>
      </c>
      <c r="W412" s="6">
        <f t="shared" si="41"/>
        <v>103.98476685862902</v>
      </c>
      <c r="X412" s="5">
        <v>8000</v>
      </c>
      <c r="Y412" s="5">
        <v>6099</v>
      </c>
      <c r="Z412" s="5">
        <v>85</v>
      </c>
      <c r="AA412" s="5">
        <v>6</v>
      </c>
      <c r="AB412" s="5">
        <v>30821308</v>
      </c>
      <c r="AC412" s="5">
        <v>0</v>
      </c>
      <c r="AD412" s="5">
        <v>1</v>
      </c>
      <c r="AE412" s="5">
        <v>0</v>
      </c>
      <c r="AF412" s="5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5">
        <v>1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</row>
    <row r="413" spans="1:50" ht="15.75" customHeight="1">
      <c r="A413" s="4">
        <v>44652</v>
      </c>
      <c r="B413" s="2" t="s">
        <v>6</v>
      </c>
      <c r="C413" s="19">
        <v>1</v>
      </c>
      <c r="D413" s="5" t="s">
        <v>13</v>
      </c>
      <c r="E413" s="5">
        <v>641.89</v>
      </c>
      <c r="F413" s="6">
        <f t="shared" si="42"/>
        <v>6.4644169494457984</v>
      </c>
      <c r="G413" s="10">
        <v>15213</v>
      </c>
      <c r="H413" s="5">
        <f t="shared" si="43"/>
        <v>9.6299713355572472</v>
      </c>
      <c r="I413" s="10">
        <v>489.73</v>
      </c>
      <c r="J413" s="6">
        <f t="shared" si="44"/>
        <v>6.1938542188289736</v>
      </c>
      <c r="K413" s="11"/>
      <c r="L413" s="11">
        <f t="shared" si="45"/>
        <v>0</v>
      </c>
      <c r="M413" s="5">
        <v>0</v>
      </c>
      <c r="N413" s="5">
        <v>1</v>
      </c>
      <c r="O413" s="5">
        <v>0</v>
      </c>
      <c r="P413" s="5">
        <v>0</v>
      </c>
      <c r="Q413" s="5">
        <f t="shared" si="46"/>
        <v>0</v>
      </c>
      <c r="R413" s="5">
        <v>3366.1109670000001</v>
      </c>
      <c r="S413" s="5">
        <f t="shared" si="47"/>
        <v>8.1215133412305232</v>
      </c>
      <c r="T413" s="2">
        <v>0</v>
      </c>
      <c r="U413" s="12">
        <v>0</v>
      </c>
      <c r="V413" s="5">
        <v>224.55</v>
      </c>
      <c r="W413" s="6">
        <f t="shared" si="41"/>
        <v>104.28664313579789</v>
      </c>
      <c r="X413" s="5">
        <v>1114</v>
      </c>
      <c r="Y413" s="5">
        <v>783</v>
      </c>
      <c r="Z413" s="5">
        <v>5</v>
      </c>
      <c r="AA413" s="5">
        <v>8</v>
      </c>
      <c r="AB413" s="5">
        <v>1534602</v>
      </c>
      <c r="AC413" s="5">
        <v>0</v>
      </c>
      <c r="AD413" s="5">
        <v>1</v>
      </c>
      <c r="AE413" s="5">
        <v>0</v>
      </c>
      <c r="AF413" s="5">
        <v>0</v>
      </c>
      <c r="AG413" s="6">
        <v>0</v>
      </c>
      <c r="AH413" s="6">
        <v>1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5">
        <v>1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</row>
    <row r="414" spans="1:50" ht="15.75" customHeight="1">
      <c r="A414" s="9">
        <v>44682</v>
      </c>
      <c r="B414" s="2" t="s">
        <v>6</v>
      </c>
      <c r="C414" s="19">
        <v>1</v>
      </c>
      <c r="D414" s="5" t="s">
        <v>13</v>
      </c>
      <c r="E414" s="5">
        <v>738.18</v>
      </c>
      <c r="F414" s="6">
        <f t="shared" si="42"/>
        <v>6.6041876973001328</v>
      </c>
      <c r="G414" s="10">
        <v>12252</v>
      </c>
      <c r="H414" s="5">
        <f t="shared" si="43"/>
        <v>9.4135260839494457</v>
      </c>
      <c r="I414" s="10">
        <v>459.57</v>
      </c>
      <c r="J414" s="6">
        <f t="shared" si="44"/>
        <v>6.1302912696927141</v>
      </c>
      <c r="K414" s="11"/>
      <c r="L414" s="11">
        <f t="shared" si="45"/>
        <v>0</v>
      </c>
      <c r="M414" s="5">
        <v>0</v>
      </c>
      <c r="N414" s="5">
        <v>1</v>
      </c>
      <c r="O414" s="5">
        <v>0</v>
      </c>
      <c r="P414" s="5">
        <v>0</v>
      </c>
      <c r="Q414" s="5">
        <f t="shared" si="46"/>
        <v>0</v>
      </c>
      <c r="R414" s="5">
        <v>3366.1109670000001</v>
      </c>
      <c r="S414" s="5">
        <f t="shared" si="47"/>
        <v>8.1215133412305232</v>
      </c>
      <c r="T414" s="2">
        <v>0</v>
      </c>
      <c r="U414" s="12">
        <v>0</v>
      </c>
      <c r="V414" s="5">
        <v>231.17</v>
      </c>
      <c r="W414" s="6">
        <f t="shared" si="41"/>
        <v>107.36113691250233</v>
      </c>
      <c r="X414" s="5">
        <v>816</v>
      </c>
      <c r="Y414" s="5">
        <v>347</v>
      </c>
      <c r="Z414" s="5">
        <v>4</v>
      </c>
      <c r="AA414" s="5">
        <v>2</v>
      </c>
      <c r="AB414" s="5">
        <v>540962</v>
      </c>
      <c r="AC414" s="5">
        <v>0</v>
      </c>
      <c r="AD414" s="5">
        <v>1</v>
      </c>
      <c r="AE414" s="5">
        <v>0</v>
      </c>
      <c r="AF414" s="5">
        <v>0</v>
      </c>
      <c r="AG414" s="6">
        <v>0</v>
      </c>
      <c r="AH414" s="6">
        <v>0</v>
      </c>
      <c r="AI414" s="6">
        <v>1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5">
        <v>1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</row>
    <row r="415" spans="1:50" ht="15.75" customHeight="1">
      <c r="A415" s="4">
        <v>44713</v>
      </c>
      <c r="B415" s="2" t="s">
        <v>6</v>
      </c>
      <c r="C415" s="19">
        <v>1</v>
      </c>
      <c r="D415" s="5" t="s">
        <v>13</v>
      </c>
      <c r="E415" s="5">
        <v>518.89</v>
      </c>
      <c r="F415" s="6">
        <f t="shared" si="42"/>
        <v>6.2516919146520538</v>
      </c>
      <c r="G415" s="10">
        <v>14682</v>
      </c>
      <c r="H415" s="5">
        <f t="shared" si="43"/>
        <v>9.5944456409629382</v>
      </c>
      <c r="I415" s="10">
        <v>551.27</v>
      </c>
      <c r="J415" s="6">
        <f t="shared" si="44"/>
        <v>6.3122247072820477</v>
      </c>
      <c r="K415" s="11"/>
      <c r="L415" s="11">
        <f t="shared" si="45"/>
        <v>0</v>
      </c>
      <c r="M415" s="5">
        <v>0</v>
      </c>
      <c r="N415" s="5">
        <v>1</v>
      </c>
      <c r="O415" s="5">
        <v>0</v>
      </c>
      <c r="P415" s="5">
        <v>0</v>
      </c>
      <c r="Q415" s="5">
        <f t="shared" si="46"/>
        <v>0</v>
      </c>
      <c r="R415" s="5">
        <v>3366.1109670000001</v>
      </c>
      <c r="S415" s="5">
        <f t="shared" si="47"/>
        <v>8.1215133412305232</v>
      </c>
      <c r="T415" s="2">
        <v>0</v>
      </c>
      <c r="U415" s="12">
        <v>0</v>
      </c>
      <c r="V415" s="5">
        <v>242.73</v>
      </c>
      <c r="W415" s="6">
        <f t="shared" si="41"/>
        <v>112.72989039569013</v>
      </c>
      <c r="X415" s="5">
        <v>20282</v>
      </c>
      <c r="Y415" s="5">
        <v>771</v>
      </c>
      <c r="Z415" s="5">
        <v>18</v>
      </c>
      <c r="AA415" s="5">
        <v>0</v>
      </c>
      <c r="AB415" s="5">
        <v>1159562</v>
      </c>
      <c r="AC415" s="5">
        <v>0</v>
      </c>
      <c r="AD415" s="5">
        <v>1</v>
      </c>
      <c r="AE415" s="5">
        <v>0</v>
      </c>
      <c r="AF415" s="5">
        <v>0</v>
      </c>
      <c r="AG415" s="6">
        <v>0</v>
      </c>
      <c r="AH415" s="6">
        <v>0</v>
      </c>
      <c r="AI415" s="6">
        <v>0</v>
      </c>
      <c r="AJ415" s="6">
        <v>1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5">
        <v>1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</row>
    <row r="416" spans="1:50" ht="15.75" customHeight="1">
      <c r="A416" s="4">
        <v>44743</v>
      </c>
      <c r="B416" s="2" t="s">
        <v>6</v>
      </c>
      <c r="C416" s="19">
        <v>1</v>
      </c>
      <c r="D416" s="5" t="s">
        <v>13</v>
      </c>
      <c r="E416" s="5">
        <v>734.57</v>
      </c>
      <c r="F416" s="6">
        <f t="shared" si="42"/>
        <v>6.5992852940000581</v>
      </c>
      <c r="G416" s="10">
        <v>13986</v>
      </c>
      <c r="H416" s="5">
        <f t="shared" si="43"/>
        <v>9.5458836057793039</v>
      </c>
      <c r="I416" s="10">
        <v>487.4</v>
      </c>
      <c r="J416" s="6">
        <f t="shared" si="44"/>
        <v>6.1890851411911054</v>
      </c>
      <c r="K416" s="11"/>
      <c r="L416" s="11">
        <f t="shared" si="45"/>
        <v>0</v>
      </c>
      <c r="M416" s="5">
        <v>0</v>
      </c>
      <c r="N416" s="5">
        <v>1</v>
      </c>
      <c r="O416" s="5">
        <v>0</v>
      </c>
      <c r="P416" s="5">
        <v>0</v>
      </c>
      <c r="Q416" s="5">
        <f t="shared" si="46"/>
        <v>0</v>
      </c>
      <c r="R416" s="5">
        <v>3366.1109670000001</v>
      </c>
      <c r="S416" s="5">
        <f t="shared" si="47"/>
        <v>8.1215133412305232</v>
      </c>
      <c r="T416" s="2">
        <v>0</v>
      </c>
      <c r="U416" s="12">
        <v>0</v>
      </c>
      <c r="V416" s="5">
        <v>246.29</v>
      </c>
      <c r="W416" s="6">
        <f t="shared" si="41"/>
        <v>114.38324354449192</v>
      </c>
      <c r="X416" s="5">
        <v>31468</v>
      </c>
      <c r="Y416" s="5">
        <v>5493</v>
      </c>
      <c r="Z416" s="5">
        <v>142</v>
      </c>
      <c r="AA416" s="5">
        <v>0</v>
      </c>
      <c r="AB416" s="5">
        <v>1012701</v>
      </c>
      <c r="AC416" s="5">
        <v>0</v>
      </c>
      <c r="AD416" s="5">
        <v>1</v>
      </c>
      <c r="AE416" s="5">
        <v>0</v>
      </c>
      <c r="AF416" s="5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5">
        <v>1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</row>
    <row r="417" spans="1:50" ht="15.75" customHeight="1">
      <c r="A417" s="4">
        <v>44774</v>
      </c>
      <c r="B417" s="2" t="s">
        <v>6</v>
      </c>
      <c r="C417" s="19">
        <v>1</v>
      </c>
      <c r="D417" s="5" t="s">
        <v>13</v>
      </c>
      <c r="E417" s="5">
        <v>486.3</v>
      </c>
      <c r="F417" s="6">
        <f t="shared" si="42"/>
        <v>6.1868257174097403</v>
      </c>
      <c r="G417" s="10">
        <v>19764</v>
      </c>
      <c r="H417" s="5">
        <f t="shared" si="43"/>
        <v>9.891667975730785</v>
      </c>
      <c r="I417" s="10">
        <v>517.33000000000004</v>
      </c>
      <c r="J417" s="6">
        <f t="shared" si="44"/>
        <v>6.2486809687553269</v>
      </c>
      <c r="K417" s="11"/>
      <c r="L417" s="11">
        <f t="shared" si="45"/>
        <v>0</v>
      </c>
      <c r="M417" s="5">
        <v>0</v>
      </c>
      <c r="N417" s="5">
        <v>1</v>
      </c>
      <c r="O417" s="5">
        <v>0</v>
      </c>
      <c r="P417" s="5">
        <v>0</v>
      </c>
      <c r="Q417" s="5">
        <f t="shared" si="46"/>
        <v>0</v>
      </c>
      <c r="R417" s="5">
        <v>3366.1109670000001</v>
      </c>
      <c r="S417" s="5">
        <f t="shared" si="47"/>
        <v>8.1215133412305232</v>
      </c>
      <c r="T417" s="2">
        <v>0</v>
      </c>
      <c r="U417" s="12">
        <v>0</v>
      </c>
      <c r="V417" s="5">
        <v>246.75</v>
      </c>
      <c r="W417" s="6">
        <f t="shared" si="41"/>
        <v>114.59687906371911</v>
      </c>
      <c r="X417" s="5">
        <v>6689</v>
      </c>
      <c r="Y417" s="5">
        <v>2109</v>
      </c>
      <c r="Z417" s="5">
        <v>32</v>
      </c>
      <c r="AA417" s="5">
        <v>0</v>
      </c>
      <c r="AB417" s="14"/>
      <c r="AC417" s="5">
        <v>0</v>
      </c>
      <c r="AD417" s="5">
        <v>1</v>
      </c>
      <c r="AE417" s="5">
        <v>0</v>
      </c>
      <c r="AF417" s="5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5">
        <v>1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</row>
    <row r="418" spans="1:50" ht="15.75" customHeight="1">
      <c r="A418" s="4">
        <v>44805</v>
      </c>
      <c r="B418" s="2" t="s">
        <v>6</v>
      </c>
      <c r="C418" s="19">
        <v>1</v>
      </c>
      <c r="D418" s="5" t="s">
        <v>13</v>
      </c>
      <c r="E418" s="5">
        <v>387.91</v>
      </c>
      <c r="F418" s="6">
        <f t="shared" si="42"/>
        <v>5.9607733539537922</v>
      </c>
      <c r="G418" s="10">
        <v>17996</v>
      </c>
      <c r="H418" s="5">
        <f t="shared" si="43"/>
        <v>9.7979603563212034</v>
      </c>
      <c r="I418" s="10">
        <v>496.1</v>
      </c>
      <c r="J418" s="6">
        <f t="shared" si="44"/>
        <v>6.2067775193070034</v>
      </c>
      <c r="K418" s="11"/>
      <c r="L418" s="11">
        <f t="shared" si="45"/>
        <v>0</v>
      </c>
      <c r="M418" s="5">
        <v>0</v>
      </c>
      <c r="N418" s="5">
        <v>1</v>
      </c>
      <c r="O418" s="5">
        <v>0</v>
      </c>
      <c r="P418" s="5">
        <v>0</v>
      </c>
      <c r="Q418" s="5">
        <f t="shared" si="46"/>
        <v>0</v>
      </c>
      <c r="R418" s="5">
        <v>3366.1109670000001</v>
      </c>
      <c r="S418" s="5">
        <f t="shared" si="47"/>
        <v>8.1215133412305232</v>
      </c>
      <c r="T418" s="2">
        <v>0</v>
      </c>
      <c r="U418" s="12">
        <v>0</v>
      </c>
      <c r="V418" s="5">
        <v>249.35</v>
      </c>
      <c r="W418" s="6">
        <f t="shared" si="41"/>
        <v>115.80438417239458</v>
      </c>
      <c r="X418" s="5">
        <v>12543</v>
      </c>
      <c r="Y418" s="5">
        <v>578</v>
      </c>
      <c r="Z418" s="5">
        <v>39</v>
      </c>
      <c r="AA418" s="5">
        <v>0</v>
      </c>
      <c r="AB418" s="5">
        <v>240397</v>
      </c>
      <c r="AC418" s="5">
        <v>0</v>
      </c>
      <c r="AD418" s="5">
        <v>1</v>
      </c>
      <c r="AE418" s="5">
        <v>0</v>
      </c>
      <c r="AF418" s="5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1</v>
      </c>
      <c r="AN418" s="6">
        <v>0</v>
      </c>
      <c r="AO418" s="6">
        <v>0</v>
      </c>
      <c r="AP418" s="6">
        <v>0</v>
      </c>
      <c r="AQ418" s="5">
        <v>1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</row>
    <row r="419" spans="1:50" ht="15.75" customHeight="1">
      <c r="A419" s="4">
        <v>44835</v>
      </c>
      <c r="B419" s="2" t="s">
        <v>6</v>
      </c>
      <c r="C419" s="19">
        <v>1</v>
      </c>
      <c r="D419" s="5" t="s">
        <v>13</v>
      </c>
      <c r="E419" s="5">
        <v>480.08</v>
      </c>
      <c r="F419" s="6">
        <f t="shared" si="42"/>
        <v>6.1739527566812571</v>
      </c>
      <c r="G419" s="10">
        <v>10030</v>
      </c>
      <c r="H419" s="5">
        <f t="shared" si="43"/>
        <v>9.2134355768834855</v>
      </c>
      <c r="I419" s="10">
        <v>1</v>
      </c>
      <c r="J419" s="6">
        <f t="shared" si="44"/>
        <v>0</v>
      </c>
      <c r="K419" s="11"/>
      <c r="L419" s="11">
        <f t="shared" si="45"/>
        <v>0</v>
      </c>
      <c r="M419" s="5">
        <v>0</v>
      </c>
      <c r="N419" s="5">
        <v>1</v>
      </c>
      <c r="O419" s="5">
        <v>0</v>
      </c>
      <c r="P419" s="5">
        <v>0</v>
      </c>
      <c r="Q419" s="5">
        <f t="shared" si="46"/>
        <v>0</v>
      </c>
      <c r="R419" s="5">
        <v>3366.1109670000001</v>
      </c>
      <c r="S419" s="5">
        <f t="shared" si="47"/>
        <v>8.1215133412305232</v>
      </c>
      <c r="T419" s="2">
        <v>0</v>
      </c>
      <c r="U419" s="12">
        <v>0</v>
      </c>
      <c r="V419" s="5">
        <v>251.92</v>
      </c>
      <c r="W419" s="5">
        <v>116.99</v>
      </c>
      <c r="X419" s="14"/>
      <c r="Y419" s="14"/>
      <c r="Z419" s="14"/>
      <c r="AA419" s="14"/>
      <c r="AB419" s="14"/>
      <c r="AC419" s="5">
        <v>0</v>
      </c>
      <c r="AD419" s="5">
        <v>1</v>
      </c>
      <c r="AE419" s="5">
        <v>0</v>
      </c>
      <c r="AF419" s="5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1</v>
      </c>
      <c r="AO419" s="6">
        <v>0</v>
      </c>
      <c r="AP419" s="6">
        <v>0</v>
      </c>
      <c r="AQ419" s="5">
        <v>1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</row>
    <row r="420" spans="1:50" ht="15.75" customHeight="1">
      <c r="A420" s="4">
        <v>44866</v>
      </c>
      <c r="B420" s="2" t="s">
        <v>6</v>
      </c>
      <c r="C420" s="19">
        <v>1</v>
      </c>
      <c r="D420" s="5" t="s">
        <v>13</v>
      </c>
      <c r="E420" s="5">
        <v>486.52</v>
      </c>
      <c r="F420" s="6">
        <f t="shared" si="42"/>
        <v>6.1872780107502354</v>
      </c>
      <c r="G420" s="10">
        <v>14739</v>
      </c>
      <c r="H420" s="5">
        <f t="shared" si="43"/>
        <v>9.5983201657433277</v>
      </c>
      <c r="I420" s="10">
        <v>1</v>
      </c>
      <c r="J420" s="6">
        <f t="shared" si="44"/>
        <v>0</v>
      </c>
      <c r="K420" s="11"/>
      <c r="L420" s="11">
        <f t="shared" si="45"/>
        <v>0</v>
      </c>
      <c r="M420" s="5">
        <v>0</v>
      </c>
      <c r="N420" s="5">
        <v>1</v>
      </c>
      <c r="O420" s="5">
        <v>0</v>
      </c>
      <c r="P420" s="5">
        <v>0</v>
      </c>
      <c r="Q420" s="5">
        <f t="shared" si="46"/>
        <v>0</v>
      </c>
      <c r="R420" s="5">
        <v>3366.1109670000001</v>
      </c>
      <c r="S420" s="5">
        <f t="shared" si="47"/>
        <v>8.1215133412305232</v>
      </c>
      <c r="T420" s="2">
        <v>0</v>
      </c>
      <c r="U420" s="12">
        <v>0</v>
      </c>
      <c r="V420" s="5">
        <v>254.55</v>
      </c>
      <c r="W420" s="5">
        <v>118.21</v>
      </c>
      <c r="X420" s="14"/>
      <c r="Y420" s="14"/>
      <c r="Z420" s="14"/>
      <c r="AA420" s="14"/>
      <c r="AB420" s="14"/>
      <c r="AC420" s="5">
        <v>0</v>
      </c>
      <c r="AD420" s="5">
        <v>1</v>
      </c>
      <c r="AE420" s="5">
        <v>0</v>
      </c>
      <c r="AF420" s="5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1</v>
      </c>
      <c r="AP420" s="6">
        <v>0</v>
      </c>
      <c r="AQ420" s="5">
        <v>1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</row>
    <row r="421" spans="1:50" ht="15.75" customHeight="1">
      <c r="A421" s="4">
        <v>44896</v>
      </c>
      <c r="B421" s="2" t="s">
        <v>6</v>
      </c>
      <c r="C421" s="19">
        <v>1</v>
      </c>
      <c r="D421" s="5" t="s">
        <v>13</v>
      </c>
      <c r="E421" s="5">
        <v>429.68</v>
      </c>
      <c r="F421" s="6">
        <f t="shared" si="42"/>
        <v>6.0630407455972035</v>
      </c>
      <c r="G421" s="10">
        <v>19362</v>
      </c>
      <c r="H421" s="5">
        <f t="shared" si="43"/>
        <v>9.8711193075033989</v>
      </c>
      <c r="I421" s="10">
        <v>1</v>
      </c>
      <c r="J421" s="6">
        <f t="shared" si="44"/>
        <v>0</v>
      </c>
      <c r="K421" s="11"/>
      <c r="L421" s="11">
        <f t="shared" si="45"/>
        <v>0</v>
      </c>
      <c r="M421" s="5">
        <v>0</v>
      </c>
      <c r="N421" s="5">
        <v>1</v>
      </c>
      <c r="O421" s="5">
        <v>0</v>
      </c>
      <c r="P421" s="5">
        <v>0</v>
      </c>
      <c r="Q421" s="5">
        <f t="shared" si="46"/>
        <v>0</v>
      </c>
      <c r="R421" s="5">
        <v>3366.1109670000001</v>
      </c>
      <c r="S421" s="5">
        <f t="shared" si="47"/>
        <v>8.1215133412305232</v>
      </c>
      <c r="T421" s="2">
        <v>0</v>
      </c>
      <c r="U421" s="12">
        <v>0</v>
      </c>
      <c r="V421" s="5">
        <v>257.14</v>
      </c>
      <c r="W421" s="5">
        <v>119.42</v>
      </c>
      <c r="X421" s="14"/>
      <c r="Y421" s="14"/>
      <c r="Z421" s="14"/>
      <c r="AA421" s="14"/>
      <c r="AB421" s="14"/>
      <c r="AC421" s="5">
        <v>0</v>
      </c>
      <c r="AD421" s="5">
        <v>1</v>
      </c>
      <c r="AE421" s="5">
        <v>0</v>
      </c>
      <c r="AF421" s="5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1</v>
      </c>
      <c r="AQ421" s="5">
        <v>1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</row>
    <row r="422" spans="1:50" ht="15.75" customHeight="1">
      <c r="A422" s="4">
        <v>43101</v>
      </c>
      <c r="B422" s="2" t="s">
        <v>6</v>
      </c>
      <c r="C422" s="19">
        <v>1</v>
      </c>
      <c r="D422" s="5" t="s">
        <v>16</v>
      </c>
      <c r="E422" s="5">
        <v>260.37</v>
      </c>
      <c r="F422" s="6">
        <f t="shared" si="42"/>
        <v>5.5621036963242627</v>
      </c>
      <c r="G422" s="10">
        <v>3016</v>
      </c>
      <c r="H422" s="5">
        <f t="shared" si="43"/>
        <v>8.0120182391590617</v>
      </c>
      <c r="I422" s="10">
        <v>362.83</v>
      </c>
      <c r="J422" s="6">
        <f t="shared" si="44"/>
        <v>5.8939344050097677</v>
      </c>
      <c r="K422" s="11">
        <v>132.19999999999999</v>
      </c>
      <c r="L422" s="11">
        <f t="shared" si="45"/>
        <v>4.8918517581062888</v>
      </c>
      <c r="M422" s="5">
        <v>0</v>
      </c>
      <c r="N422" s="5">
        <v>1</v>
      </c>
      <c r="O422" s="5">
        <v>0</v>
      </c>
      <c r="P422" s="5">
        <v>0</v>
      </c>
      <c r="Q422" s="5">
        <f t="shared" si="46"/>
        <v>0</v>
      </c>
      <c r="R422" s="5">
        <v>2853.5286179999998</v>
      </c>
      <c r="S422" s="5">
        <f t="shared" si="47"/>
        <v>7.9563116190135581</v>
      </c>
      <c r="T422" s="2">
        <v>0</v>
      </c>
      <c r="U422" s="12">
        <v>0</v>
      </c>
      <c r="V422" s="5">
        <v>10.53</v>
      </c>
      <c r="W422" s="6">
        <f t="shared" ref="W422:W481" si="48">V422*100/10.53</f>
        <v>100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1</v>
      </c>
      <c r="AF422" s="5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5">
        <v>1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</row>
    <row r="423" spans="1:50" ht="15.75" customHeight="1">
      <c r="A423" s="4">
        <v>43132</v>
      </c>
      <c r="B423" s="2" t="s">
        <v>6</v>
      </c>
      <c r="C423" s="19">
        <v>1</v>
      </c>
      <c r="D423" s="5" t="s">
        <v>16</v>
      </c>
      <c r="E423" s="5">
        <v>245.86</v>
      </c>
      <c r="F423" s="6">
        <f t="shared" si="42"/>
        <v>5.5047622682391948</v>
      </c>
      <c r="G423" s="21">
        <v>2275</v>
      </c>
      <c r="H423" s="5">
        <f t="shared" si="43"/>
        <v>7.7301747952462216</v>
      </c>
      <c r="I423" s="10">
        <v>344.64</v>
      </c>
      <c r="J423" s="6">
        <f t="shared" si="44"/>
        <v>5.8425003939680238</v>
      </c>
      <c r="K423" s="11">
        <v>110.08</v>
      </c>
      <c r="L423" s="11">
        <f t="shared" si="45"/>
        <v>4.7102506624385985</v>
      </c>
      <c r="M423" s="5">
        <v>0</v>
      </c>
      <c r="N423" s="5">
        <v>1</v>
      </c>
      <c r="O423" s="5">
        <v>0</v>
      </c>
      <c r="P423" s="5">
        <v>0</v>
      </c>
      <c r="Q423" s="5">
        <f t="shared" si="46"/>
        <v>0</v>
      </c>
      <c r="R423" s="5">
        <v>2853.5286179999998</v>
      </c>
      <c r="S423" s="5">
        <f t="shared" si="47"/>
        <v>7.9563116190135581</v>
      </c>
      <c r="T423" s="2">
        <v>0</v>
      </c>
      <c r="U423" s="12">
        <v>0</v>
      </c>
      <c r="V423" s="5">
        <v>10.08</v>
      </c>
      <c r="W423" s="6">
        <f t="shared" si="48"/>
        <v>95.726495726495727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1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5">
        <v>1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</row>
    <row r="424" spans="1:50" ht="15.75" customHeight="1">
      <c r="A424" s="4">
        <v>43160</v>
      </c>
      <c r="B424" s="2" t="s">
        <v>6</v>
      </c>
      <c r="C424" s="19">
        <v>1</v>
      </c>
      <c r="D424" s="5" t="s">
        <v>16</v>
      </c>
      <c r="E424" s="5">
        <v>239.42</v>
      </c>
      <c r="F424" s="6">
        <f t="shared" si="42"/>
        <v>5.4782193318232242</v>
      </c>
      <c r="G424" s="21">
        <v>3262</v>
      </c>
      <c r="H424" s="5">
        <f t="shared" si="43"/>
        <v>8.0904022965933198</v>
      </c>
      <c r="I424" s="10">
        <v>350.62</v>
      </c>
      <c r="J424" s="6">
        <f t="shared" si="44"/>
        <v>5.859703015925728</v>
      </c>
      <c r="K424" s="11">
        <v>135.82</v>
      </c>
      <c r="L424" s="11">
        <f t="shared" si="45"/>
        <v>4.9186661933328519</v>
      </c>
      <c r="M424" s="5">
        <v>0</v>
      </c>
      <c r="N424" s="5">
        <v>1</v>
      </c>
      <c r="O424" s="5">
        <v>0</v>
      </c>
      <c r="P424" s="5">
        <v>0</v>
      </c>
      <c r="Q424" s="5">
        <f t="shared" si="46"/>
        <v>0</v>
      </c>
      <c r="R424" s="5">
        <v>2853.5286179999998</v>
      </c>
      <c r="S424" s="5">
        <f t="shared" si="47"/>
        <v>7.9563116190135581</v>
      </c>
      <c r="T424" s="2">
        <v>0</v>
      </c>
      <c r="U424" s="12">
        <v>0</v>
      </c>
      <c r="V424" s="5">
        <v>9.94</v>
      </c>
      <c r="W424" s="6">
        <f t="shared" si="48"/>
        <v>94.396961063627742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6">
        <v>1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5">
        <v>1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</row>
    <row r="425" spans="1:50" ht="15.75" customHeight="1">
      <c r="A425" s="4">
        <v>43191</v>
      </c>
      <c r="B425" s="2" t="s">
        <v>6</v>
      </c>
      <c r="C425" s="19">
        <v>1</v>
      </c>
      <c r="D425" s="5" t="s">
        <v>16</v>
      </c>
      <c r="E425" s="5">
        <v>258.63</v>
      </c>
      <c r="F425" s="6">
        <f t="shared" si="42"/>
        <v>5.5553984688899432</v>
      </c>
      <c r="G425" s="21">
        <v>6189</v>
      </c>
      <c r="H425" s="5">
        <f t="shared" si="43"/>
        <v>8.7306903656786421</v>
      </c>
      <c r="I425" s="10">
        <v>351.08</v>
      </c>
      <c r="J425" s="6">
        <f t="shared" si="44"/>
        <v>5.8610141177239168</v>
      </c>
      <c r="K425" s="11">
        <v>130.38999999999999</v>
      </c>
      <c r="L425" s="11">
        <f t="shared" si="45"/>
        <v>4.8781699996537302</v>
      </c>
      <c r="M425" s="5">
        <v>0</v>
      </c>
      <c r="N425" s="5">
        <v>1</v>
      </c>
      <c r="O425" s="5">
        <v>0</v>
      </c>
      <c r="P425" s="5">
        <v>0</v>
      </c>
      <c r="Q425" s="5">
        <f t="shared" si="46"/>
        <v>0</v>
      </c>
      <c r="R425" s="5">
        <v>2853.5286179999998</v>
      </c>
      <c r="S425" s="5">
        <f t="shared" si="47"/>
        <v>7.9563116190135581</v>
      </c>
      <c r="T425" s="2">
        <v>0</v>
      </c>
      <c r="U425" s="12">
        <v>0</v>
      </c>
      <c r="V425" s="5">
        <v>9.57</v>
      </c>
      <c r="W425" s="6">
        <f t="shared" si="48"/>
        <v>90.883190883190892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6">
        <v>0</v>
      </c>
      <c r="AH425" s="6">
        <v>1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5">
        <v>1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</row>
    <row r="426" spans="1:50" ht="15.75" customHeight="1">
      <c r="A426" s="9">
        <v>43221</v>
      </c>
      <c r="B426" s="2" t="s">
        <v>6</v>
      </c>
      <c r="C426" s="19">
        <v>1</v>
      </c>
      <c r="D426" s="5" t="s">
        <v>16</v>
      </c>
      <c r="E426" s="5">
        <v>274.83999999999997</v>
      </c>
      <c r="F426" s="6">
        <f t="shared" si="42"/>
        <v>5.6161891101628747</v>
      </c>
      <c r="G426" s="21">
        <v>3928</v>
      </c>
      <c r="H426" s="5">
        <f t="shared" si="43"/>
        <v>8.2761402195584601</v>
      </c>
      <c r="I426" s="10">
        <v>373.8</v>
      </c>
      <c r="J426" s="6">
        <f t="shared" si="44"/>
        <v>5.9237208950214626</v>
      </c>
      <c r="K426" s="11">
        <v>128.06</v>
      </c>
      <c r="L426" s="11">
        <f t="shared" si="45"/>
        <v>4.8602774125076937</v>
      </c>
      <c r="M426" s="5">
        <v>0</v>
      </c>
      <c r="N426" s="5">
        <v>1</v>
      </c>
      <c r="O426" s="5">
        <v>0</v>
      </c>
      <c r="P426" s="5">
        <v>0</v>
      </c>
      <c r="Q426" s="5">
        <f t="shared" si="46"/>
        <v>0</v>
      </c>
      <c r="R426" s="5">
        <v>2853.5286179999998</v>
      </c>
      <c r="S426" s="5">
        <f t="shared" si="47"/>
        <v>7.9563116190135581</v>
      </c>
      <c r="T426" s="2">
        <v>0</v>
      </c>
      <c r="U426" s="12">
        <v>0</v>
      </c>
      <c r="V426" s="5">
        <v>9.5</v>
      </c>
      <c r="W426" s="6">
        <f t="shared" si="48"/>
        <v>90.218423551756885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6">
        <v>0</v>
      </c>
      <c r="AH426" s="6">
        <v>0</v>
      </c>
      <c r="AI426" s="6">
        <v>1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5">
        <v>1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</row>
    <row r="427" spans="1:50" ht="15.75" customHeight="1">
      <c r="A427" s="4">
        <v>43252</v>
      </c>
      <c r="B427" s="2" t="s">
        <v>6</v>
      </c>
      <c r="C427" s="19">
        <v>1</v>
      </c>
      <c r="D427" s="5" t="s">
        <v>16</v>
      </c>
      <c r="E427" s="5">
        <v>252.86</v>
      </c>
      <c r="F427" s="6">
        <f t="shared" si="42"/>
        <v>5.532835975883752</v>
      </c>
      <c r="G427" s="21">
        <v>4054</v>
      </c>
      <c r="H427" s="5">
        <f t="shared" si="43"/>
        <v>8.3077059665495128</v>
      </c>
      <c r="I427" s="10">
        <v>340.32</v>
      </c>
      <c r="J427" s="6">
        <f t="shared" si="44"/>
        <v>5.8298863514519272</v>
      </c>
      <c r="K427" s="11">
        <v>140.35</v>
      </c>
      <c r="L427" s="11">
        <f t="shared" si="45"/>
        <v>4.9512390841395995</v>
      </c>
      <c r="M427" s="5">
        <v>0</v>
      </c>
      <c r="N427" s="5">
        <v>1</v>
      </c>
      <c r="O427" s="5">
        <v>0</v>
      </c>
      <c r="P427" s="5">
        <v>0</v>
      </c>
      <c r="Q427" s="5">
        <f t="shared" si="46"/>
        <v>0</v>
      </c>
      <c r="R427" s="5">
        <v>2853.5286179999998</v>
      </c>
      <c r="S427" s="5">
        <f t="shared" si="47"/>
        <v>7.9563116190135581</v>
      </c>
      <c r="T427" s="2">
        <v>0</v>
      </c>
      <c r="U427" s="12">
        <v>0</v>
      </c>
      <c r="V427" s="5">
        <v>9.34</v>
      </c>
      <c r="W427" s="6">
        <f t="shared" si="48"/>
        <v>88.698955365622041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6">
        <v>0</v>
      </c>
      <c r="AH427" s="6">
        <v>0</v>
      </c>
      <c r="AI427" s="6">
        <v>0</v>
      </c>
      <c r="AJ427" s="6">
        <v>1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5">
        <v>1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</row>
    <row r="428" spans="1:50" ht="15.75" customHeight="1">
      <c r="A428" s="4">
        <v>43282</v>
      </c>
      <c r="B428" s="2" t="s">
        <v>6</v>
      </c>
      <c r="C428" s="19">
        <v>1</v>
      </c>
      <c r="D428" s="5" t="s">
        <v>16</v>
      </c>
      <c r="E428" s="5">
        <v>249.82</v>
      </c>
      <c r="F428" s="6">
        <f t="shared" si="42"/>
        <v>5.520740658537763</v>
      </c>
      <c r="G428" s="21">
        <v>2982</v>
      </c>
      <c r="H428" s="5">
        <f t="shared" si="43"/>
        <v>8.000684784514748</v>
      </c>
      <c r="I428" s="10">
        <v>401.95</v>
      </c>
      <c r="J428" s="6">
        <f t="shared" si="44"/>
        <v>5.9963277027739696</v>
      </c>
      <c r="K428" s="11">
        <v>137.37</v>
      </c>
      <c r="L428" s="11">
        <f t="shared" si="45"/>
        <v>4.929931256681293</v>
      </c>
      <c r="M428" s="5">
        <v>0</v>
      </c>
      <c r="N428" s="5">
        <v>1</v>
      </c>
      <c r="O428" s="5">
        <v>0</v>
      </c>
      <c r="P428" s="5">
        <v>0</v>
      </c>
      <c r="Q428" s="5">
        <f t="shared" si="46"/>
        <v>0</v>
      </c>
      <c r="R428" s="5">
        <v>2853.5286179999998</v>
      </c>
      <c r="S428" s="5">
        <f t="shared" si="47"/>
        <v>7.9563116190135581</v>
      </c>
      <c r="T428" s="2">
        <v>0</v>
      </c>
      <c r="U428" s="12">
        <v>0</v>
      </c>
      <c r="V428" s="5">
        <v>9.56</v>
      </c>
      <c r="W428" s="6">
        <f t="shared" si="48"/>
        <v>90.788224121557462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5">
        <v>1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</row>
    <row r="429" spans="1:50" ht="15.75" customHeight="1">
      <c r="A429" s="4">
        <v>43313</v>
      </c>
      <c r="B429" s="2" t="s">
        <v>6</v>
      </c>
      <c r="C429" s="19">
        <v>1</v>
      </c>
      <c r="D429" s="5" t="s">
        <v>16</v>
      </c>
      <c r="E429" s="5">
        <v>261.8</v>
      </c>
      <c r="F429" s="6">
        <f t="shared" si="42"/>
        <v>5.5675808534757998</v>
      </c>
      <c r="G429" s="21">
        <v>3370</v>
      </c>
      <c r="H429" s="5">
        <f t="shared" si="43"/>
        <v>8.1229647152340601</v>
      </c>
      <c r="I429" s="10">
        <v>390.44</v>
      </c>
      <c r="J429" s="6">
        <f t="shared" si="44"/>
        <v>5.9672743083067648</v>
      </c>
      <c r="K429" s="11">
        <v>131.81</v>
      </c>
      <c r="L429" s="11">
        <f t="shared" si="45"/>
        <v>4.8889195354121595</v>
      </c>
      <c r="M429" s="5">
        <v>0</v>
      </c>
      <c r="N429" s="5">
        <v>1</v>
      </c>
      <c r="O429" s="5">
        <v>0</v>
      </c>
      <c r="P429" s="5">
        <v>0</v>
      </c>
      <c r="Q429" s="5">
        <f t="shared" si="46"/>
        <v>0</v>
      </c>
      <c r="R429" s="5">
        <v>2853.5286179999998</v>
      </c>
      <c r="S429" s="5">
        <f t="shared" si="47"/>
        <v>7.9563116190135581</v>
      </c>
      <c r="T429" s="2">
        <v>0</v>
      </c>
      <c r="U429" s="12">
        <v>0</v>
      </c>
      <c r="V429" s="5">
        <v>9.16</v>
      </c>
      <c r="W429" s="6">
        <f t="shared" si="48"/>
        <v>86.989553656220323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5">
        <v>1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</row>
    <row r="430" spans="1:50" ht="15.75" customHeight="1">
      <c r="A430" s="4">
        <v>43344</v>
      </c>
      <c r="B430" s="2" t="s">
        <v>6</v>
      </c>
      <c r="C430" s="19">
        <v>1</v>
      </c>
      <c r="D430" s="5" t="s">
        <v>16</v>
      </c>
      <c r="E430" s="5">
        <v>235.34</v>
      </c>
      <c r="F430" s="6">
        <f t="shared" si="42"/>
        <v>5.4610312770357829</v>
      </c>
      <c r="G430" s="21">
        <v>3943</v>
      </c>
      <c r="H430" s="5">
        <f t="shared" si="43"/>
        <v>8.2799507157225261</v>
      </c>
      <c r="I430" s="10">
        <v>346.35</v>
      </c>
      <c r="J430" s="6">
        <f t="shared" si="44"/>
        <v>5.8474498244686144</v>
      </c>
      <c r="K430" s="11">
        <v>133.1</v>
      </c>
      <c r="L430" s="11">
        <f t="shared" si="45"/>
        <v>4.8985857902876324</v>
      </c>
      <c r="M430" s="5">
        <v>0</v>
      </c>
      <c r="N430" s="5">
        <v>1</v>
      </c>
      <c r="O430" s="5">
        <v>0</v>
      </c>
      <c r="P430" s="5">
        <v>0</v>
      </c>
      <c r="Q430" s="5">
        <f t="shared" si="46"/>
        <v>0</v>
      </c>
      <c r="R430" s="5">
        <v>2853.5286179999998</v>
      </c>
      <c r="S430" s="5">
        <f t="shared" si="47"/>
        <v>7.9563116190135581</v>
      </c>
      <c r="T430" s="2">
        <v>0</v>
      </c>
      <c r="U430" s="12">
        <v>0</v>
      </c>
      <c r="V430" s="5">
        <v>9.42</v>
      </c>
      <c r="W430" s="6">
        <f t="shared" si="48"/>
        <v>89.458689458689463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5">
        <v>1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</row>
    <row r="431" spans="1:50" ht="15.75" customHeight="1">
      <c r="A431" s="4">
        <v>43374</v>
      </c>
      <c r="B431" s="2" t="s">
        <v>6</v>
      </c>
      <c r="C431" s="19">
        <v>1</v>
      </c>
      <c r="D431" s="5" t="s">
        <v>16</v>
      </c>
      <c r="E431" s="5">
        <v>212.39</v>
      </c>
      <c r="F431" s="6">
        <f t="shared" si="42"/>
        <v>5.3584242072801551</v>
      </c>
      <c r="G431" s="21">
        <v>3889</v>
      </c>
      <c r="H431" s="5">
        <f t="shared" si="43"/>
        <v>8.2661644366124918</v>
      </c>
      <c r="I431" s="10">
        <v>383.7</v>
      </c>
      <c r="J431" s="6">
        <f t="shared" si="44"/>
        <v>5.9498609972529071</v>
      </c>
      <c r="K431" s="11">
        <v>132.72</v>
      </c>
      <c r="L431" s="11">
        <f t="shared" si="45"/>
        <v>4.895748061551898</v>
      </c>
      <c r="M431" s="5">
        <v>0</v>
      </c>
      <c r="N431" s="5">
        <v>1</v>
      </c>
      <c r="O431" s="5">
        <v>0</v>
      </c>
      <c r="P431" s="5">
        <v>0</v>
      </c>
      <c r="Q431" s="5">
        <f t="shared" si="46"/>
        <v>0</v>
      </c>
      <c r="R431" s="5">
        <v>2853.5286179999998</v>
      </c>
      <c r="S431" s="5">
        <f t="shared" si="47"/>
        <v>7.9563116190135581</v>
      </c>
      <c r="T431" s="2">
        <v>0</v>
      </c>
      <c r="U431" s="12">
        <v>0</v>
      </c>
      <c r="V431" s="5">
        <v>9.14</v>
      </c>
      <c r="W431" s="6">
        <f t="shared" si="48"/>
        <v>86.799620132953478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5">
        <v>1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</row>
    <row r="432" spans="1:50" ht="15.75" customHeight="1">
      <c r="A432" s="4">
        <v>43405</v>
      </c>
      <c r="B432" s="2" t="s">
        <v>6</v>
      </c>
      <c r="C432" s="19">
        <v>1</v>
      </c>
      <c r="D432" s="5" t="s">
        <v>16</v>
      </c>
      <c r="E432" s="5">
        <v>216.39</v>
      </c>
      <c r="F432" s="6">
        <f t="shared" si="42"/>
        <v>5.3770823351836912</v>
      </c>
      <c r="G432" s="21">
        <v>3403</v>
      </c>
      <c r="H432" s="5">
        <f t="shared" si="43"/>
        <v>8.1327064896932644</v>
      </c>
      <c r="I432" s="10">
        <v>402.49</v>
      </c>
      <c r="J432" s="6">
        <f t="shared" si="44"/>
        <v>5.9976702518294864</v>
      </c>
      <c r="K432" s="11">
        <v>131.81</v>
      </c>
      <c r="L432" s="11">
        <f t="shared" si="45"/>
        <v>4.8889195354121595</v>
      </c>
      <c r="M432" s="5">
        <v>0</v>
      </c>
      <c r="N432" s="5">
        <v>1</v>
      </c>
      <c r="O432" s="5">
        <v>0</v>
      </c>
      <c r="P432" s="5">
        <v>0</v>
      </c>
      <c r="Q432" s="5">
        <f t="shared" si="46"/>
        <v>0</v>
      </c>
      <c r="R432" s="5">
        <v>2853.5286179999998</v>
      </c>
      <c r="S432" s="5">
        <f t="shared" si="47"/>
        <v>7.9563116190135581</v>
      </c>
      <c r="T432" s="2">
        <v>0</v>
      </c>
      <c r="U432" s="12">
        <v>0</v>
      </c>
      <c r="V432" s="5">
        <v>9.2899999999999991</v>
      </c>
      <c r="W432" s="6">
        <f t="shared" si="48"/>
        <v>88.224121557454879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1</v>
      </c>
      <c r="AP432" s="6">
        <v>0</v>
      </c>
      <c r="AQ432" s="5">
        <v>1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</row>
    <row r="433" spans="1:50" ht="15.75" customHeight="1">
      <c r="A433" s="4">
        <v>43435</v>
      </c>
      <c r="B433" s="2" t="s">
        <v>6</v>
      </c>
      <c r="C433" s="19">
        <v>1</v>
      </c>
      <c r="D433" s="5" t="s">
        <v>16</v>
      </c>
      <c r="E433" s="5">
        <v>208.07</v>
      </c>
      <c r="F433" s="6">
        <f t="shared" si="42"/>
        <v>5.3378745615464904</v>
      </c>
      <c r="G433" s="21">
        <v>2875</v>
      </c>
      <c r="H433" s="5">
        <f t="shared" si="43"/>
        <v>7.9641557188409369</v>
      </c>
      <c r="I433" s="10">
        <v>390.49</v>
      </c>
      <c r="J433" s="6">
        <f t="shared" si="44"/>
        <v>5.9674023607572231</v>
      </c>
      <c r="K433" s="11">
        <v>131.41999999999999</v>
      </c>
      <c r="L433" s="11">
        <f t="shared" si="45"/>
        <v>4.8859786894967003</v>
      </c>
      <c r="M433" s="5">
        <v>0</v>
      </c>
      <c r="N433" s="5">
        <v>1</v>
      </c>
      <c r="O433" s="5">
        <v>0</v>
      </c>
      <c r="P433" s="5">
        <v>0</v>
      </c>
      <c r="Q433" s="5">
        <f t="shared" si="46"/>
        <v>0</v>
      </c>
      <c r="R433" s="5">
        <v>2853.5286179999998</v>
      </c>
      <c r="S433" s="5">
        <f t="shared" si="47"/>
        <v>7.9563116190135581</v>
      </c>
      <c r="T433" s="2">
        <v>0</v>
      </c>
      <c r="U433" s="12">
        <v>0</v>
      </c>
      <c r="V433" s="5">
        <v>9.36</v>
      </c>
      <c r="W433" s="6">
        <f t="shared" si="48"/>
        <v>88.8888888888889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1</v>
      </c>
      <c r="AQ433" s="5">
        <v>1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</row>
    <row r="434" spans="1:50" ht="15.75" customHeight="1">
      <c r="A434" s="4">
        <v>43466</v>
      </c>
      <c r="B434" s="2" t="s">
        <v>6</v>
      </c>
      <c r="C434" s="19">
        <v>1</v>
      </c>
      <c r="D434" s="5" t="s">
        <v>16</v>
      </c>
      <c r="E434" s="5">
        <v>300.93</v>
      </c>
      <c r="F434" s="6">
        <f t="shared" si="42"/>
        <v>5.7068776795635037</v>
      </c>
      <c r="G434" s="21">
        <v>3565</v>
      </c>
      <c r="H434" s="5">
        <f t="shared" si="43"/>
        <v>8.1791997984230864</v>
      </c>
      <c r="I434" s="10">
        <v>401.35</v>
      </c>
      <c r="J434" s="6">
        <f t="shared" si="44"/>
        <v>5.9948338645775863</v>
      </c>
      <c r="K434" s="11">
        <v>138.28</v>
      </c>
      <c r="L434" s="11">
        <f t="shared" si="45"/>
        <v>4.9364862954599333</v>
      </c>
      <c r="M434" s="5">
        <v>0</v>
      </c>
      <c r="N434" s="5">
        <v>1</v>
      </c>
      <c r="O434" s="5">
        <v>0</v>
      </c>
      <c r="P434" s="5">
        <v>0</v>
      </c>
      <c r="Q434" s="5">
        <f t="shared" si="46"/>
        <v>0</v>
      </c>
      <c r="R434" s="5">
        <v>2853.5286179999998</v>
      </c>
      <c r="S434" s="5">
        <f t="shared" si="47"/>
        <v>7.9563116190135581</v>
      </c>
      <c r="T434" s="2">
        <v>0</v>
      </c>
      <c r="U434" s="12">
        <v>0</v>
      </c>
      <c r="V434" s="5">
        <v>62.31</v>
      </c>
      <c r="W434" s="6">
        <f t="shared" si="48"/>
        <v>591.7378917378918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1</v>
      </c>
      <c r="AF434" s="5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5">
        <v>1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</row>
    <row r="435" spans="1:50" ht="15.75" customHeight="1">
      <c r="A435" s="4">
        <v>43497</v>
      </c>
      <c r="B435" s="2" t="s">
        <v>6</v>
      </c>
      <c r="C435" s="19">
        <v>1</v>
      </c>
      <c r="D435" s="5" t="s">
        <v>16</v>
      </c>
      <c r="E435" s="5">
        <v>232.71</v>
      </c>
      <c r="F435" s="6">
        <f t="shared" si="42"/>
        <v>5.4497930431708896</v>
      </c>
      <c r="G435" s="21">
        <v>2371</v>
      </c>
      <c r="H435" s="5">
        <f t="shared" si="43"/>
        <v>7.7714887601176157</v>
      </c>
      <c r="I435" s="10">
        <v>389.37</v>
      </c>
      <c r="J435" s="6">
        <f t="shared" si="44"/>
        <v>5.9645300483677772</v>
      </c>
      <c r="K435" s="11">
        <v>114.61</v>
      </c>
      <c r="L435" s="11">
        <f t="shared" si="45"/>
        <v>4.7502224576872303</v>
      </c>
      <c r="M435" s="5">
        <v>0</v>
      </c>
      <c r="N435" s="5">
        <v>1</v>
      </c>
      <c r="O435" s="5">
        <v>0</v>
      </c>
      <c r="P435" s="5">
        <v>0</v>
      </c>
      <c r="Q435" s="5">
        <f t="shared" si="46"/>
        <v>0</v>
      </c>
      <c r="R435" s="5">
        <v>2853.5286179999998</v>
      </c>
      <c r="S435" s="5">
        <f t="shared" si="47"/>
        <v>7.9563116190135581</v>
      </c>
      <c r="T435" s="2">
        <v>0</v>
      </c>
      <c r="U435" s="12">
        <v>0</v>
      </c>
      <c r="V435" s="5">
        <v>62.46</v>
      </c>
      <c r="W435" s="6">
        <f t="shared" si="48"/>
        <v>593.16239316239319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5">
        <v>1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</row>
    <row r="436" spans="1:50" ht="15.75" customHeight="1">
      <c r="A436" s="4">
        <v>43525</v>
      </c>
      <c r="B436" s="2" t="s">
        <v>6</v>
      </c>
      <c r="C436" s="19">
        <v>1</v>
      </c>
      <c r="D436" s="5" t="s">
        <v>16</v>
      </c>
      <c r="E436" s="5">
        <v>266.35000000000002</v>
      </c>
      <c r="F436" s="6">
        <f t="shared" si="42"/>
        <v>5.5848112333630082</v>
      </c>
      <c r="G436" s="21">
        <v>4165</v>
      </c>
      <c r="H436" s="5">
        <f t="shared" si="43"/>
        <v>8.334711621820917</v>
      </c>
      <c r="I436" s="10">
        <v>384.07</v>
      </c>
      <c r="J436" s="6">
        <f t="shared" si="44"/>
        <v>5.950824827641287</v>
      </c>
      <c r="K436" s="11">
        <v>125.21</v>
      </c>
      <c r="L436" s="11">
        <f t="shared" si="45"/>
        <v>4.8379471862705392</v>
      </c>
      <c r="M436" s="5">
        <v>0</v>
      </c>
      <c r="N436" s="5">
        <v>1</v>
      </c>
      <c r="O436" s="5">
        <v>0</v>
      </c>
      <c r="P436" s="5">
        <v>0</v>
      </c>
      <c r="Q436" s="5">
        <f t="shared" si="46"/>
        <v>0</v>
      </c>
      <c r="R436" s="5">
        <v>2853.5286179999998</v>
      </c>
      <c r="S436" s="5">
        <f t="shared" si="47"/>
        <v>7.9563116190135581</v>
      </c>
      <c r="T436" s="2">
        <v>0</v>
      </c>
      <c r="U436" s="12">
        <v>0</v>
      </c>
      <c r="V436" s="5">
        <v>62.14</v>
      </c>
      <c r="W436" s="6">
        <f t="shared" si="48"/>
        <v>590.12345679012344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6">
        <v>1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5">
        <v>1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</row>
    <row r="437" spans="1:50" ht="15.75" customHeight="1">
      <c r="A437" s="4">
        <v>43556</v>
      </c>
      <c r="B437" s="2" t="s">
        <v>6</v>
      </c>
      <c r="C437" s="19">
        <v>1</v>
      </c>
      <c r="D437" s="5" t="s">
        <v>16</v>
      </c>
      <c r="E437" s="5">
        <v>286.14</v>
      </c>
      <c r="F437" s="6">
        <f t="shared" si="42"/>
        <v>5.6564812015381882</v>
      </c>
      <c r="G437" s="21">
        <v>4362</v>
      </c>
      <c r="H437" s="5">
        <f t="shared" si="43"/>
        <v>8.3809151731236096</v>
      </c>
      <c r="I437" s="10">
        <v>374.23</v>
      </c>
      <c r="J437" s="6">
        <f t="shared" si="44"/>
        <v>5.9248705816579976</v>
      </c>
      <c r="K437" s="11">
        <v>135.94999999999999</v>
      </c>
      <c r="L437" s="11">
        <f t="shared" si="45"/>
        <v>4.9196158957090868</v>
      </c>
      <c r="M437" s="5">
        <v>0</v>
      </c>
      <c r="N437" s="5">
        <v>1</v>
      </c>
      <c r="O437" s="5">
        <v>0</v>
      </c>
      <c r="P437" s="5">
        <v>0</v>
      </c>
      <c r="Q437" s="5">
        <f t="shared" si="46"/>
        <v>0</v>
      </c>
      <c r="R437" s="5">
        <v>2853.5286179999998</v>
      </c>
      <c r="S437" s="5">
        <f t="shared" si="47"/>
        <v>7.9563116190135581</v>
      </c>
      <c r="T437" s="2">
        <v>0</v>
      </c>
      <c r="U437" s="12">
        <v>0</v>
      </c>
      <c r="V437" s="5">
        <v>62.02</v>
      </c>
      <c r="W437" s="6">
        <f t="shared" si="48"/>
        <v>588.9838556505224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6">
        <v>0</v>
      </c>
      <c r="AH437" s="6">
        <v>1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5">
        <v>1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</row>
    <row r="438" spans="1:50" ht="15.75" customHeight="1">
      <c r="A438" s="9">
        <v>43586</v>
      </c>
      <c r="B438" s="2" t="s">
        <v>6</v>
      </c>
      <c r="C438" s="19">
        <v>1</v>
      </c>
      <c r="D438" s="5" t="s">
        <v>16</v>
      </c>
      <c r="E438" s="5">
        <v>313.13</v>
      </c>
      <c r="F438" s="6">
        <f t="shared" si="42"/>
        <v>5.7466184397755136</v>
      </c>
      <c r="G438" s="21">
        <v>4185</v>
      </c>
      <c r="H438" s="5">
        <f t="shared" si="43"/>
        <v>8.3395009030059448</v>
      </c>
      <c r="I438" s="10">
        <v>425.1</v>
      </c>
      <c r="J438" s="6">
        <f t="shared" si="44"/>
        <v>6.0523244353647447</v>
      </c>
      <c r="K438" s="11">
        <v>124.95</v>
      </c>
      <c r="L438" s="11">
        <f t="shared" si="45"/>
        <v>4.8358850027986193</v>
      </c>
      <c r="M438" s="5">
        <v>0</v>
      </c>
      <c r="N438" s="5">
        <v>1</v>
      </c>
      <c r="O438" s="5">
        <v>0</v>
      </c>
      <c r="P438" s="5">
        <v>0</v>
      </c>
      <c r="Q438" s="5">
        <f t="shared" si="46"/>
        <v>0</v>
      </c>
      <c r="R438" s="5">
        <v>2853.5286179999998</v>
      </c>
      <c r="S438" s="5">
        <f t="shared" si="47"/>
        <v>7.9563116190135581</v>
      </c>
      <c r="T438" s="2">
        <v>0</v>
      </c>
      <c r="U438" s="12">
        <v>0</v>
      </c>
      <c r="V438" s="5">
        <v>61.18</v>
      </c>
      <c r="W438" s="6">
        <f t="shared" si="48"/>
        <v>581.00664767331432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6">
        <v>0</v>
      </c>
      <c r="AH438" s="6">
        <v>0</v>
      </c>
      <c r="AI438" s="6">
        <v>1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5">
        <v>1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</row>
    <row r="439" spans="1:50" ht="15.75" customHeight="1">
      <c r="A439" s="4">
        <v>43617</v>
      </c>
      <c r="B439" s="2" t="s">
        <v>6</v>
      </c>
      <c r="C439" s="19">
        <v>1</v>
      </c>
      <c r="D439" s="5" t="s">
        <v>16</v>
      </c>
      <c r="E439" s="5">
        <v>312.99</v>
      </c>
      <c r="F439" s="6">
        <f t="shared" si="42"/>
        <v>5.7461712411479873</v>
      </c>
      <c r="G439" s="21">
        <v>4664</v>
      </c>
      <c r="H439" s="5">
        <f t="shared" si="43"/>
        <v>8.4478431132814436</v>
      </c>
      <c r="I439" s="10">
        <v>374.76</v>
      </c>
      <c r="J439" s="6">
        <f t="shared" si="44"/>
        <v>5.9262858210829874</v>
      </c>
      <c r="K439" s="11">
        <v>135.94999999999999</v>
      </c>
      <c r="L439" s="11">
        <f t="shared" si="45"/>
        <v>4.9196158957090868</v>
      </c>
      <c r="M439" s="5">
        <v>0</v>
      </c>
      <c r="N439" s="5">
        <v>1</v>
      </c>
      <c r="O439" s="5">
        <v>0</v>
      </c>
      <c r="P439" s="5">
        <v>0</v>
      </c>
      <c r="Q439" s="5">
        <f t="shared" si="46"/>
        <v>0</v>
      </c>
      <c r="R439" s="5">
        <v>2853.5286179999998</v>
      </c>
      <c r="S439" s="5">
        <f t="shared" si="47"/>
        <v>7.9563116190135581</v>
      </c>
      <c r="T439" s="2">
        <v>0</v>
      </c>
      <c r="U439" s="12">
        <v>0</v>
      </c>
      <c r="V439" s="5">
        <v>62.47</v>
      </c>
      <c r="W439" s="6">
        <f t="shared" si="48"/>
        <v>593.25735992402667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6">
        <v>0</v>
      </c>
      <c r="AH439" s="6">
        <v>0</v>
      </c>
      <c r="AI439" s="6">
        <v>0</v>
      </c>
      <c r="AJ439" s="6">
        <v>1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5">
        <v>1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</row>
    <row r="440" spans="1:50" ht="15.75" customHeight="1">
      <c r="A440" s="4">
        <v>43647</v>
      </c>
      <c r="B440" s="2" t="s">
        <v>6</v>
      </c>
      <c r="C440" s="19">
        <v>1</v>
      </c>
      <c r="D440" s="5" t="s">
        <v>16</v>
      </c>
      <c r="E440" s="5">
        <v>300.48</v>
      </c>
      <c r="F440" s="6">
        <f t="shared" si="42"/>
        <v>5.7053811960198981</v>
      </c>
      <c r="G440" s="21">
        <v>5644</v>
      </c>
      <c r="H440" s="5">
        <f t="shared" si="43"/>
        <v>8.6385254765837622</v>
      </c>
      <c r="I440" s="10">
        <v>428.56</v>
      </c>
      <c r="J440" s="6">
        <f t="shared" si="44"/>
        <v>6.0604307515727047</v>
      </c>
      <c r="K440" s="11">
        <v>143.84</v>
      </c>
      <c r="L440" s="11">
        <f t="shared" si="45"/>
        <v>4.9756296848974406</v>
      </c>
      <c r="M440" s="5">
        <v>0</v>
      </c>
      <c r="N440" s="5">
        <v>1</v>
      </c>
      <c r="O440" s="5">
        <v>0</v>
      </c>
      <c r="P440" s="5">
        <v>0</v>
      </c>
      <c r="Q440" s="5">
        <f t="shared" si="46"/>
        <v>0</v>
      </c>
      <c r="R440" s="5">
        <v>2853.5286179999998</v>
      </c>
      <c r="S440" s="5">
        <f t="shared" si="47"/>
        <v>7.9563116190135581</v>
      </c>
      <c r="T440" s="2">
        <v>0</v>
      </c>
      <c r="U440" s="12">
        <v>0</v>
      </c>
      <c r="V440" s="5">
        <v>61.67</v>
      </c>
      <c r="W440" s="6">
        <f t="shared" si="48"/>
        <v>585.66001899335231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5">
        <v>1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</row>
    <row r="441" spans="1:50" ht="15.75" customHeight="1">
      <c r="A441" s="4">
        <v>43678</v>
      </c>
      <c r="B441" s="2" t="s">
        <v>6</v>
      </c>
      <c r="C441" s="19">
        <v>1</v>
      </c>
      <c r="D441" s="5" t="s">
        <v>16</v>
      </c>
      <c r="E441" s="5">
        <v>304.45</v>
      </c>
      <c r="F441" s="6">
        <f t="shared" si="42"/>
        <v>5.7185068700545827</v>
      </c>
      <c r="G441" s="21">
        <v>4044</v>
      </c>
      <c r="H441" s="5">
        <f t="shared" si="43"/>
        <v>8.3052368294925927</v>
      </c>
      <c r="I441" s="10">
        <v>388</v>
      </c>
      <c r="J441" s="6">
        <f t="shared" si="44"/>
        <v>5.9610053396232736</v>
      </c>
      <c r="K441" s="11">
        <v>122.11</v>
      </c>
      <c r="L441" s="11">
        <f t="shared" si="45"/>
        <v>4.8130782646595236</v>
      </c>
      <c r="M441" s="5">
        <v>0</v>
      </c>
      <c r="N441" s="5">
        <v>1</v>
      </c>
      <c r="O441" s="5">
        <v>0</v>
      </c>
      <c r="P441" s="5">
        <v>0</v>
      </c>
      <c r="Q441" s="5">
        <f t="shared" si="46"/>
        <v>0</v>
      </c>
      <c r="R441" s="5">
        <v>2853.5286179999998</v>
      </c>
      <c r="S441" s="5">
        <f t="shared" si="47"/>
        <v>7.9563116190135581</v>
      </c>
      <c r="T441" s="2">
        <v>0</v>
      </c>
      <c r="U441" s="12">
        <v>0</v>
      </c>
      <c r="V441" s="5">
        <v>60.85</v>
      </c>
      <c r="W441" s="6">
        <f t="shared" si="48"/>
        <v>577.8727445394112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1</v>
      </c>
      <c r="AM441" s="6">
        <v>0</v>
      </c>
      <c r="AN441" s="6">
        <v>0</v>
      </c>
      <c r="AO441" s="6">
        <v>0</v>
      </c>
      <c r="AP441" s="6">
        <v>0</v>
      </c>
      <c r="AQ441" s="5">
        <v>1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</row>
    <row r="442" spans="1:50" ht="15.75" customHeight="1">
      <c r="A442" s="4">
        <v>43709</v>
      </c>
      <c r="B442" s="2" t="s">
        <v>6</v>
      </c>
      <c r="C442" s="19">
        <v>1</v>
      </c>
      <c r="D442" s="5" t="s">
        <v>16</v>
      </c>
      <c r="E442" s="5">
        <v>303.36</v>
      </c>
      <c r="F442" s="6">
        <f t="shared" si="42"/>
        <v>5.7149202190666566</v>
      </c>
      <c r="G442" s="21">
        <v>3500</v>
      </c>
      <c r="H442" s="5">
        <f t="shared" si="43"/>
        <v>8.160803920954665</v>
      </c>
      <c r="I442" s="10">
        <v>390.59</v>
      </c>
      <c r="J442" s="6">
        <f t="shared" si="44"/>
        <v>5.967658416476346</v>
      </c>
      <c r="K442" s="11">
        <v>131.16</v>
      </c>
      <c r="L442" s="11">
        <f t="shared" si="45"/>
        <v>4.8840133097726683</v>
      </c>
      <c r="M442" s="5">
        <v>0</v>
      </c>
      <c r="N442" s="5">
        <v>1</v>
      </c>
      <c r="O442" s="5">
        <v>0</v>
      </c>
      <c r="P442" s="5">
        <v>0</v>
      </c>
      <c r="Q442" s="5">
        <f t="shared" si="46"/>
        <v>0</v>
      </c>
      <c r="R442" s="5">
        <v>2853.5286179999998</v>
      </c>
      <c r="S442" s="5">
        <f t="shared" si="47"/>
        <v>7.9563116190135581</v>
      </c>
      <c r="T442" s="2">
        <v>0</v>
      </c>
      <c r="U442" s="12">
        <v>0</v>
      </c>
      <c r="V442" s="5">
        <v>61.16</v>
      </c>
      <c r="W442" s="6">
        <f t="shared" si="48"/>
        <v>580.81671415004757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1</v>
      </c>
      <c r="AN442" s="6">
        <v>0</v>
      </c>
      <c r="AO442" s="6">
        <v>0</v>
      </c>
      <c r="AP442" s="6">
        <v>0</v>
      </c>
      <c r="AQ442" s="5">
        <v>1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</row>
    <row r="443" spans="1:50" ht="15.75" customHeight="1">
      <c r="A443" s="4">
        <v>43739</v>
      </c>
      <c r="B443" s="2" t="s">
        <v>6</v>
      </c>
      <c r="C443" s="19">
        <v>1</v>
      </c>
      <c r="D443" s="5" t="s">
        <v>16</v>
      </c>
      <c r="E443" s="5">
        <v>347.15</v>
      </c>
      <c r="F443" s="6">
        <f t="shared" si="42"/>
        <v>5.8497569631992823</v>
      </c>
      <c r="G443" s="21">
        <v>5181</v>
      </c>
      <c r="H443" s="5">
        <f t="shared" si="43"/>
        <v>8.5529463611220553</v>
      </c>
      <c r="I443" s="10">
        <v>405.46</v>
      </c>
      <c r="J443" s="6">
        <f t="shared" si="44"/>
        <v>6.0050222250400473</v>
      </c>
      <c r="K443" s="11">
        <v>138.02000000000001</v>
      </c>
      <c r="L443" s="11">
        <f t="shared" si="45"/>
        <v>4.9346178076723399</v>
      </c>
      <c r="M443" s="5">
        <v>0</v>
      </c>
      <c r="N443" s="5">
        <v>1</v>
      </c>
      <c r="O443" s="5">
        <v>0</v>
      </c>
      <c r="P443" s="5">
        <v>0</v>
      </c>
      <c r="Q443" s="5">
        <f t="shared" si="46"/>
        <v>0</v>
      </c>
      <c r="R443" s="5">
        <v>2853.5286179999998</v>
      </c>
      <c r="S443" s="5">
        <f t="shared" si="47"/>
        <v>7.9563116190135581</v>
      </c>
      <c r="T443" s="2">
        <v>0</v>
      </c>
      <c r="U443" s="12">
        <v>0</v>
      </c>
      <c r="V443" s="5">
        <v>62.22</v>
      </c>
      <c r="W443" s="6">
        <f t="shared" si="48"/>
        <v>590.88319088319088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1</v>
      </c>
      <c r="AO443" s="6">
        <v>0</v>
      </c>
      <c r="AP443" s="6">
        <v>0</v>
      </c>
      <c r="AQ443" s="5">
        <v>1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</row>
    <row r="444" spans="1:50" ht="15.75" customHeight="1">
      <c r="A444" s="4">
        <v>43770</v>
      </c>
      <c r="B444" s="2" t="s">
        <v>6</v>
      </c>
      <c r="C444" s="19">
        <v>1</v>
      </c>
      <c r="D444" s="5" t="s">
        <v>16</v>
      </c>
      <c r="E444" s="5">
        <v>335.39</v>
      </c>
      <c r="F444" s="6">
        <f t="shared" si="42"/>
        <v>5.8152940337985335</v>
      </c>
      <c r="G444" s="21">
        <v>4060</v>
      </c>
      <c r="H444" s="5">
        <f t="shared" si="43"/>
        <v>8.3091845276862983</v>
      </c>
      <c r="I444" s="10">
        <v>410.6</v>
      </c>
      <c r="J444" s="6">
        <f t="shared" si="44"/>
        <v>6.0176195045848333</v>
      </c>
      <c r="K444" s="11">
        <v>115.64</v>
      </c>
      <c r="L444" s="11">
        <f t="shared" si="45"/>
        <v>4.759092268260348</v>
      </c>
      <c r="M444" s="5">
        <v>0</v>
      </c>
      <c r="N444" s="5">
        <v>1</v>
      </c>
      <c r="O444" s="5">
        <v>0</v>
      </c>
      <c r="P444" s="5">
        <v>0</v>
      </c>
      <c r="Q444" s="5">
        <f t="shared" si="46"/>
        <v>0</v>
      </c>
      <c r="R444" s="5">
        <v>2853.5286179999998</v>
      </c>
      <c r="S444" s="5">
        <f t="shared" si="47"/>
        <v>7.9563116190135581</v>
      </c>
      <c r="T444" s="2">
        <v>0</v>
      </c>
      <c r="U444" s="12">
        <v>0</v>
      </c>
      <c r="V444" s="5">
        <v>62.16</v>
      </c>
      <c r="W444" s="6">
        <f t="shared" si="48"/>
        <v>590.3133903133903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1</v>
      </c>
      <c r="AP444" s="6">
        <v>0</v>
      </c>
      <c r="AQ444" s="5">
        <v>1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</row>
    <row r="445" spans="1:50" ht="15.75" customHeight="1">
      <c r="A445" s="4">
        <v>43800</v>
      </c>
      <c r="B445" s="2" t="s">
        <v>6</v>
      </c>
      <c r="C445" s="19">
        <v>1</v>
      </c>
      <c r="D445" s="5" t="s">
        <v>16</v>
      </c>
      <c r="E445" s="5">
        <v>376.95</v>
      </c>
      <c r="F445" s="6">
        <f t="shared" si="42"/>
        <v>5.9321125526577108</v>
      </c>
      <c r="G445" s="21">
        <v>4054</v>
      </c>
      <c r="H445" s="5">
        <f t="shared" si="43"/>
        <v>8.3077059665495128</v>
      </c>
      <c r="I445" s="10">
        <v>446.14</v>
      </c>
      <c r="J445" s="6">
        <f t="shared" si="44"/>
        <v>6.1006328041086357</v>
      </c>
      <c r="K445" s="11">
        <v>126.51</v>
      </c>
      <c r="L445" s="11">
        <f t="shared" si="45"/>
        <v>4.848194792895451</v>
      </c>
      <c r="M445" s="5">
        <v>0</v>
      </c>
      <c r="N445" s="5">
        <v>1</v>
      </c>
      <c r="O445" s="5">
        <v>0</v>
      </c>
      <c r="P445" s="5">
        <v>0</v>
      </c>
      <c r="Q445" s="5">
        <f t="shared" si="46"/>
        <v>0</v>
      </c>
      <c r="R445" s="5">
        <v>2853.5286179999998</v>
      </c>
      <c r="S445" s="5">
        <f t="shared" si="47"/>
        <v>7.9563116190135581</v>
      </c>
      <c r="T445" s="2">
        <v>0</v>
      </c>
      <c r="U445" s="12">
        <v>0</v>
      </c>
      <c r="V445" s="5">
        <v>62.95</v>
      </c>
      <c r="W445" s="6">
        <f t="shared" si="48"/>
        <v>597.81576448243118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1</v>
      </c>
      <c r="AQ445" s="5">
        <v>1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</row>
    <row r="446" spans="1:50" ht="15.75" customHeight="1">
      <c r="A446" s="4">
        <v>43831</v>
      </c>
      <c r="B446" s="2" t="s">
        <v>6</v>
      </c>
      <c r="C446" s="19">
        <v>1</v>
      </c>
      <c r="D446" s="5" t="s">
        <v>16</v>
      </c>
      <c r="E446" s="5">
        <v>430.37</v>
      </c>
      <c r="F446" s="6">
        <f t="shared" si="42"/>
        <v>6.0646453038160049</v>
      </c>
      <c r="G446" s="21">
        <v>3439</v>
      </c>
      <c r="H446" s="5">
        <f t="shared" si="43"/>
        <v>8.1432267503674449</v>
      </c>
      <c r="I446" s="10">
        <v>445.58</v>
      </c>
      <c r="J446" s="6">
        <f t="shared" si="44"/>
        <v>6.0993768043023771</v>
      </c>
      <c r="K446" s="11">
        <v>143.44999999999999</v>
      </c>
      <c r="L446" s="11">
        <f t="shared" si="45"/>
        <v>4.9729334269122445</v>
      </c>
      <c r="M446" s="5">
        <v>0</v>
      </c>
      <c r="N446" s="5">
        <v>1</v>
      </c>
      <c r="O446" s="5">
        <v>0</v>
      </c>
      <c r="P446" s="5">
        <v>0</v>
      </c>
      <c r="Q446" s="5">
        <f t="shared" si="46"/>
        <v>0</v>
      </c>
      <c r="R446" s="5">
        <v>2853.5286179999998</v>
      </c>
      <c r="S446" s="5">
        <f t="shared" si="47"/>
        <v>7.9563116190135581</v>
      </c>
      <c r="T446" s="2">
        <v>0</v>
      </c>
      <c r="U446" s="12">
        <v>0</v>
      </c>
      <c r="V446" s="5">
        <v>62.35</v>
      </c>
      <c r="W446" s="6">
        <f t="shared" si="48"/>
        <v>592.11775878442552</v>
      </c>
      <c r="X446" s="5">
        <v>0</v>
      </c>
      <c r="Y446" s="5">
        <v>13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5">
        <v>1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</row>
    <row r="447" spans="1:50" ht="15.75" customHeight="1">
      <c r="A447" s="4">
        <v>43862</v>
      </c>
      <c r="B447" s="2" t="s">
        <v>6</v>
      </c>
      <c r="C447" s="19">
        <v>1</v>
      </c>
      <c r="D447" s="5" t="s">
        <v>16</v>
      </c>
      <c r="E447" s="5">
        <v>368.54</v>
      </c>
      <c r="F447" s="6">
        <f t="shared" si="42"/>
        <v>5.9095492539067145</v>
      </c>
      <c r="G447" s="21">
        <v>2683</v>
      </c>
      <c r="H447" s="5">
        <f t="shared" si="43"/>
        <v>7.8950634980915728</v>
      </c>
      <c r="I447" s="10">
        <v>422.61</v>
      </c>
      <c r="J447" s="6">
        <f t="shared" si="44"/>
        <v>6.0464497679403255</v>
      </c>
      <c r="K447" s="11">
        <v>113.96</v>
      </c>
      <c r="L447" s="11">
        <f t="shared" si="45"/>
        <v>4.7445842417707693</v>
      </c>
      <c r="M447" s="5">
        <v>0</v>
      </c>
      <c r="N447" s="5">
        <v>1</v>
      </c>
      <c r="O447" s="5">
        <v>0</v>
      </c>
      <c r="P447" s="5">
        <v>0</v>
      </c>
      <c r="Q447" s="5">
        <f t="shared" si="46"/>
        <v>0</v>
      </c>
      <c r="R447" s="5">
        <v>2853.5286179999998</v>
      </c>
      <c r="S447" s="5">
        <f t="shared" si="47"/>
        <v>7.9563116190135581</v>
      </c>
      <c r="T447" s="2">
        <v>0</v>
      </c>
      <c r="U447" s="12">
        <v>0</v>
      </c>
      <c r="V447" s="5">
        <v>60.89</v>
      </c>
      <c r="W447" s="6">
        <f t="shared" si="48"/>
        <v>578.25261158594492</v>
      </c>
      <c r="X447" s="5">
        <v>0</v>
      </c>
      <c r="Y447" s="5">
        <v>89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1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5">
        <v>1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</row>
    <row r="448" spans="1:50" ht="15.75" customHeight="1">
      <c r="A448" s="4">
        <v>43891</v>
      </c>
      <c r="B448" s="2" t="s">
        <v>6</v>
      </c>
      <c r="C448" s="19">
        <v>1</v>
      </c>
      <c r="D448" s="5" t="s">
        <v>16</v>
      </c>
      <c r="E448" s="5">
        <v>362.35</v>
      </c>
      <c r="F448" s="6">
        <f t="shared" si="42"/>
        <v>5.8926105955552908</v>
      </c>
      <c r="G448" s="21">
        <v>3296</v>
      </c>
      <c r="H448" s="5">
        <f t="shared" si="43"/>
        <v>8.1007682430717303</v>
      </c>
      <c r="I448" s="10">
        <v>396.85</v>
      </c>
      <c r="J448" s="6">
        <f t="shared" si="44"/>
        <v>5.9835583755368846</v>
      </c>
      <c r="K448" s="11">
        <v>152.25</v>
      </c>
      <c r="L448" s="11">
        <f t="shared" si="45"/>
        <v>5.0320705748163208</v>
      </c>
      <c r="M448" s="5">
        <v>0</v>
      </c>
      <c r="N448" s="5">
        <v>1</v>
      </c>
      <c r="O448" s="5">
        <v>0</v>
      </c>
      <c r="P448" s="5">
        <v>0</v>
      </c>
      <c r="Q448" s="5">
        <f t="shared" si="46"/>
        <v>0</v>
      </c>
      <c r="R448" s="5">
        <v>2853.5286179999998</v>
      </c>
      <c r="S448" s="5">
        <f t="shared" si="47"/>
        <v>7.9563116190135581</v>
      </c>
      <c r="T448" s="2">
        <v>0</v>
      </c>
      <c r="U448" s="12">
        <v>0</v>
      </c>
      <c r="V448" s="5">
        <v>58.73</v>
      </c>
      <c r="W448" s="6">
        <f t="shared" si="48"/>
        <v>557.73979107312448</v>
      </c>
      <c r="X448" s="5">
        <v>51</v>
      </c>
      <c r="Y448" s="5">
        <v>824</v>
      </c>
      <c r="Z448" s="5">
        <v>5</v>
      </c>
      <c r="AA448" s="5">
        <v>3</v>
      </c>
      <c r="AB448" s="5">
        <v>0</v>
      </c>
      <c r="AC448" s="5">
        <v>0</v>
      </c>
      <c r="AD448" s="5">
        <v>1</v>
      </c>
      <c r="AE448" s="5">
        <v>0</v>
      </c>
      <c r="AF448" s="5">
        <v>0</v>
      </c>
      <c r="AG448" s="6">
        <v>1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5">
        <v>1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</row>
    <row r="449" spans="1:50" ht="15.75" customHeight="1">
      <c r="A449" s="4">
        <v>43922</v>
      </c>
      <c r="B449" s="2" t="s">
        <v>6</v>
      </c>
      <c r="C449" s="19">
        <v>1</v>
      </c>
      <c r="D449" s="5" t="s">
        <v>16</v>
      </c>
      <c r="E449" s="5">
        <v>393.22</v>
      </c>
      <c r="F449" s="6">
        <f t="shared" si="42"/>
        <v>5.9743692516793452</v>
      </c>
      <c r="G449" s="10">
        <v>0</v>
      </c>
      <c r="H449" s="5">
        <f t="shared" si="43"/>
        <v>0</v>
      </c>
      <c r="I449" s="10">
        <v>282.60000000000002</v>
      </c>
      <c r="J449" s="6">
        <f t="shared" si="44"/>
        <v>5.6440324702504272</v>
      </c>
      <c r="K449" s="11">
        <v>152.25</v>
      </c>
      <c r="L449" s="11">
        <f t="shared" si="45"/>
        <v>5.0320705748163208</v>
      </c>
      <c r="M449" s="5">
        <v>0</v>
      </c>
      <c r="N449" s="5">
        <v>1</v>
      </c>
      <c r="O449" s="5">
        <v>0</v>
      </c>
      <c r="P449" s="5">
        <v>0</v>
      </c>
      <c r="Q449" s="5">
        <f t="shared" si="46"/>
        <v>0</v>
      </c>
      <c r="R449" s="5">
        <v>2853.5286179999998</v>
      </c>
      <c r="S449" s="5">
        <f t="shared" si="47"/>
        <v>7.9563116190135581</v>
      </c>
      <c r="T449" s="2">
        <v>0</v>
      </c>
      <c r="U449" s="12">
        <v>0</v>
      </c>
      <c r="V449" s="5">
        <v>59.82</v>
      </c>
      <c r="W449" s="6">
        <f t="shared" si="48"/>
        <v>568.09116809116813</v>
      </c>
      <c r="X449" s="5">
        <v>7616</v>
      </c>
      <c r="Y449" s="5">
        <v>15243</v>
      </c>
      <c r="Z449" s="5">
        <v>163</v>
      </c>
      <c r="AA449" s="5">
        <v>12</v>
      </c>
      <c r="AB449" s="5">
        <v>0</v>
      </c>
      <c r="AC449" s="5">
        <v>0</v>
      </c>
      <c r="AD449" s="5">
        <v>1</v>
      </c>
      <c r="AE449" s="5">
        <v>0</v>
      </c>
      <c r="AF449" s="5">
        <v>0</v>
      </c>
      <c r="AG449" s="6">
        <v>0</v>
      </c>
      <c r="AH449" s="6">
        <v>1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5">
        <v>1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</row>
    <row r="450" spans="1:50" ht="15.75" customHeight="1">
      <c r="A450" s="9">
        <v>43952</v>
      </c>
      <c r="B450" s="2" t="s">
        <v>6</v>
      </c>
      <c r="C450" s="19">
        <v>1</v>
      </c>
      <c r="D450" s="5" t="s">
        <v>16</v>
      </c>
      <c r="E450" s="5">
        <v>453.43</v>
      </c>
      <c r="F450" s="6">
        <f t="shared" ref="F450:F513" si="49">LN(E450)</f>
        <v>6.1168409026246913</v>
      </c>
      <c r="G450" s="10">
        <v>0</v>
      </c>
      <c r="H450" s="5">
        <f t="shared" ref="H450:H513" si="50">LN(G450+1)</f>
        <v>0</v>
      </c>
      <c r="I450" s="10">
        <v>315.67</v>
      </c>
      <c r="J450" s="6">
        <f t="shared" ref="J450:J513" si="51">LN(I450)</f>
        <v>5.7546973641243069</v>
      </c>
      <c r="K450" s="11">
        <v>115.12</v>
      </c>
      <c r="L450" s="11">
        <f t="shared" ref="L450:L513" si="52">LN(K450+1)</f>
        <v>4.7546241391564292</v>
      </c>
      <c r="M450" s="5">
        <v>0</v>
      </c>
      <c r="N450" s="5">
        <v>1</v>
      </c>
      <c r="O450" s="5">
        <v>0</v>
      </c>
      <c r="P450" s="5">
        <v>0</v>
      </c>
      <c r="Q450" s="5">
        <f t="shared" ref="Q450:Q513" si="53">0+0</f>
        <v>0</v>
      </c>
      <c r="R450" s="5">
        <v>2853.5286179999998</v>
      </c>
      <c r="S450" s="5">
        <f t="shared" ref="S450:S513" si="54">LN(R450)</f>
        <v>7.9563116190135581</v>
      </c>
      <c r="T450" s="2">
        <v>0</v>
      </c>
      <c r="U450" s="12">
        <v>0</v>
      </c>
      <c r="V450" s="5">
        <v>60.07</v>
      </c>
      <c r="W450" s="6">
        <f t="shared" si="48"/>
        <v>570.46533713200381</v>
      </c>
      <c r="X450" s="5">
        <v>39486</v>
      </c>
      <c r="Y450" s="5">
        <v>18715</v>
      </c>
      <c r="Z450" s="5">
        <v>482</v>
      </c>
      <c r="AA450" s="5">
        <v>8</v>
      </c>
      <c r="AB450" s="5">
        <v>0</v>
      </c>
      <c r="AC450" s="5">
        <v>0</v>
      </c>
      <c r="AD450" s="5">
        <v>1</v>
      </c>
      <c r="AE450" s="5">
        <v>0</v>
      </c>
      <c r="AF450" s="5">
        <v>0</v>
      </c>
      <c r="AG450" s="6">
        <v>0</v>
      </c>
      <c r="AH450" s="6">
        <v>0</v>
      </c>
      <c r="AI450" s="6">
        <v>1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5">
        <v>1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</row>
    <row r="451" spans="1:50" ht="15.75" customHeight="1">
      <c r="A451" s="4">
        <v>43983</v>
      </c>
      <c r="B451" s="2" t="s">
        <v>6</v>
      </c>
      <c r="C451" s="19">
        <v>1</v>
      </c>
      <c r="D451" s="5" t="s">
        <v>16</v>
      </c>
      <c r="E451" s="5">
        <v>369.05</v>
      </c>
      <c r="F451" s="6">
        <f t="shared" si="49"/>
        <v>5.9109321362160614</v>
      </c>
      <c r="G451" s="10">
        <v>0</v>
      </c>
      <c r="H451" s="5">
        <f t="shared" si="50"/>
        <v>0</v>
      </c>
      <c r="I451" s="10">
        <v>402.45</v>
      </c>
      <c r="J451" s="6">
        <f t="shared" si="51"/>
        <v>5.9975708655397426</v>
      </c>
      <c r="K451" s="11">
        <v>127.8</v>
      </c>
      <c r="L451" s="11">
        <f t="shared" si="52"/>
        <v>4.8582608136702534</v>
      </c>
      <c r="M451" s="5">
        <v>0</v>
      </c>
      <c r="N451" s="5">
        <v>1</v>
      </c>
      <c r="O451" s="5">
        <v>0</v>
      </c>
      <c r="P451" s="5">
        <v>0</v>
      </c>
      <c r="Q451" s="5">
        <f t="shared" si="53"/>
        <v>0</v>
      </c>
      <c r="R451" s="5">
        <v>2853.5286179999998</v>
      </c>
      <c r="S451" s="5">
        <f t="shared" si="54"/>
        <v>7.9563116190135581</v>
      </c>
      <c r="T451" s="2">
        <v>0</v>
      </c>
      <c r="U451" s="12">
        <v>0</v>
      </c>
      <c r="V451" s="5">
        <v>60.92</v>
      </c>
      <c r="W451" s="6">
        <f t="shared" si="48"/>
        <v>578.53751187084526</v>
      </c>
      <c r="X451" s="5">
        <v>98330</v>
      </c>
      <c r="Y451" s="5">
        <v>9023</v>
      </c>
      <c r="Z451" s="5">
        <v>1197</v>
      </c>
      <c r="AA451" s="5">
        <v>3</v>
      </c>
      <c r="AB451" s="5">
        <v>0</v>
      </c>
      <c r="AC451" s="5">
        <v>0</v>
      </c>
      <c r="AD451" s="5">
        <v>1</v>
      </c>
      <c r="AE451" s="5">
        <v>0</v>
      </c>
      <c r="AF451" s="5">
        <v>0</v>
      </c>
      <c r="AG451" s="6">
        <v>0</v>
      </c>
      <c r="AH451" s="6">
        <v>0</v>
      </c>
      <c r="AI451" s="6">
        <v>0</v>
      </c>
      <c r="AJ451" s="6">
        <v>1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5">
        <v>1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</row>
    <row r="452" spans="1:50" ht="15.75" customHeight="1">
      <c r="A452" s="4">
        <v>44013</v>
      </c>
      <c r="B452" s="2" t="s">
        <v>6</v>
      </c>
      <c r="C452" s="19">
        <v>1</v>
      </c>
      <c r="D452" s="5" t="s">
        <v>16</v>
      </c>
      <c r="E452" s="5">
        <v>702.33</v>
      </c>
      <c r="F452" s="6">
        <f t="shared" si="49"/>
        <v>6.5544033790403367</v>
      </c>
      <c r="G452" s="10">
        <v>0</v>
      </c>
      <c r="H452" s="5">
        <f t="shared" si="50"/>
        <v>0</v>
      </c>
      <c r="I452" s="10">
        <v>470.58</v>
      </c>
      <c r="J452" s="6">
        <f t="shared" si="51"/>
        <v>6.1539659764526302</v>
      </c>
      <c r="K452" s="11">
        <v>133.62</v>
      </c>
      <c r="L452" s="11">
        <f t="shared" si="52"/>
        <v>4.9024559945825672</v>
      </c>
      <c r="M452" s="5">
        <v>0</v>
      </c>
      <c r="N452" s="5">
        <v>1</v>
      </c>
      <c r="O452" s="5">
        <v>0</v>
      </c>
      <c r="P452" s="5">
        <v>0</v>
      </c>
      <c r="Q452" s="5">
        <f t="shared" si="53"/>
        <v>0</v>
      </c>
      <c r="R452" s="5">
        <v>2853.5286179999998</v>
      </c>
      <c r="S452" s="5">
        <f t="shared" si="54"/>
        <v>7.9563116190135581</v>
      </c>
      <c r="T452" s="2">
        <v>0</v>
      </c>
      <c r="U452" s="12">
        <v>0</v>
      </c>
      <c r="V452" s="5">
        <v>61.74</v>
      </c>
      <c r="W452" s="6">
        <f t="shared" si="48"/>
        <v>586.32478632478637</v>
      </c>
      <c r="X452" s="5">
        <v>92178</v>
      </c>
      <c r="Y452" s="5">
        <v>8298</v>
      </c>
      <c r="Z452" s="5">
        <v>1264</v>
      </c>
      <c r="AA452" s="5">
        <v>1</v>
      </c>
      <c r="AB452" s="5">
        <v>0</v>
      </c>
      <c r="AC452" s="5">
        <v>0</v>
      </c>
      <c r="AD452" s="5">
        <v>1</v>
      </c>
      <c r="AE452" s="5">
        <v>0</v>
      </c>
      <c r="AF452" s="5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1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5">
        <v>1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</row>
    <row r="453" spans="1:50" ht="15.75" customHeight="1">
      <c r="A453" s="4">
        <v>44044</v>
      </c>
      <c r="B453" s="2" t="s">
        <v>6</v>
      </c>
      <c r="C453" s="19">
        <v>1</v>
      </c>
      <c r="D453" s="5" t="s">
        <v>16</v>
      </c>
      <c r="E453" s="5">
        <v>510.39</v>
      </c>
      <c r="F453" s="6">
        <f t="shared" si="49"/>
        <v>6.2351751393621564</v>
      </c>
      <c r="G453" s="10">
        <v>10</v>
      </c>
      <c r="H453" s="5">
        <f t="shared" si="50"/>
        <v>2.3978952727983707</v>
      </c>
      <c r="I453" s="10">
        <v>409.83</v>
      </c>
      <c r="J453" s="6">
        <f t="shared" si="51"/>
        <v>6.0157424395675054</v>
      </c>
      <c r="K453" s="11">
        <v>142.16</v>
      </c>
      <c r="L453" s="11">
        <f t="shared" si="52"/>
        <v>4.9639628858978249</v>
      </c>
      <c r="M453" s="5">
        <v>0</v>
      </c>
      <c r="N453" s="5">
        <v>1</v>
      </c>
      <c r="O453" s="5">
        <v>0</v>
      </c>
      <c r="P453" s="5">
        <v>0</v>
      </c>
      <c r="Q453" s="5">
        <f t="shared" si="53"/>
        <v>0</v>
      </c>
      <c r="R453" s="5">
        <v>2853.5286179999998</v>
      </c>
      <c r="S453" s="5">
        <f t="shared" si="54"/>
        <v>7.9563116190135581</v>
      </c>
      <c r="T453" s="2">
        <v>0</v>
      </c>
      <c r="U453" s="12">
        <v>0</v>
      </c>
      <c r="V453" s="5">
        <v>62.46</v>
      </c>
      <c r="W453" s="6">
        <f t="shared" si="48"/>
        <v>593.16239316239319</v>
      </c>
      <c r="X453" s="5">
        <v>75335</v>
      </c>
      <c r="Y453" s="5">
        <v>4607</v>
      </c>
      <c r="Z453" s="5">
        <v>1170</v>
      </c>
      <c r="AA453" s="5">
        <v>0</v>
      </c>
      <c r="AB453" s="5">
        <v>0</v>
      </c>
      <c r="AC453" s="5">
        <v>0</v>
      </c>
      <c r="AD453" s="5">
        <v>1</v>
      </c>
      <c r="AE453" s="5">
        <v>0</v>
      </c>
      <c r="AF453" s="5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1</v>
      </c>
      <c r="AM453" s="6">
        <v>0</v>
      </c>
      <c r="AN453" s="6">
        <v>0</v>
      </c>
      <c r="AO453" s="6">
        <v>0</v>
      </c>
      <c r="AP453" s="6">
        <v>0</v>
      </c>
      <c r="AQ453" s="5">
        <v>1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</row>
    <row r="454" spans="1:50" ht="15.75" customHeight="1">
      <c r="A454" s="4">
        <v>44075</v>
      </c>
      <c r="B454" s="2" t="s">
        <v>6</v>
      </c>
      <c r="C454" s="19">
        <v>1</v>
      </c>
      <c r="D454" s="5" t="s">
        <v>16</v>
      </c>
      <c r="E454" s="5">
        <v>390.85</v>
      </c>
      <c r="F454" s="6">
        <f t="shared" si="49"/>
        <v>5.9683238546663393</v>
      </c>
      <c r="G454" s="10">
        <v>21</v>
      </c>
      <c r="H454" s="5">
        <f t="shared" si="50"/>
        <v>3.0910424533583161</v>
      </c>
      <c r="I454" s="10">
        <v>427.32</v>
      </c>
      <c r="J454" s="6">
        <f t="shared" si="51"/>
        <v>6.0575331470776863</v>
      </c>
      <c r="K454" s="11">
        <v>165.18</v>
      </c>
      <c r="L454" s="11">
        <f t="shared" si="52"/>
        <v>5.1130715382368352</v>
      </c>
      <c r="M454" s="5">
        <v>0</v>
      </c>
      <c r="N454" s="5">
        <v>1</v>
      </c>
      <c r="O454" s="5">
        <v>0</v>
      </c>
      <c r="P454" s="5">
        <v>0</v>
      </c>
      <c r="Q454" s="5">
        <f t="shared" si="53"/>
        <v>0</v>
      </c>
      <c r="R454" s="5">
        <v>2853.5286179999998</v>
      </c>
      <c r="S454" s="5">
        <f t="shared" si="54"/>
        <v>7.9563116190135581</v>
      </c>
      <c r="T454" s="2">
        <v>0</v>
      </c>
      <c r="U454" s="12">
        <v>0</v>
      </c>
      <c r="V454" s="5">
        <v>61.98</v>
      </c>
      <c r="W454" s="6">
        <f t="shared" si="48"/>
        <v>588.60398860398868</v>
      </c>
      <c r="X454" s="5">
        <v>50483</v>
      </c>
      <c r="Y454" s="5">
        <v>953</v>
      </c>
      <c r="Z454" s="5">
        <v>970</v>
      </c>
      <c r="AA454" s="5">
        <v>0</v>
      </c>
      <c r="AB454" s="5">
        <v>0</v>
      </c>
      <c r="AC454" s="5">
        <v>0</v>
      </c>
      <c r="AD454" s="5">
        <v>1</v>
      </c>
      <c r="AE454" s="5">
        <v>0</v>
      </c>
      <c r="AF454" s="5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1</v>
      </c>
      <c r="AN454" s="6">
        <v>0</v>
      </c>
      <c r="AO454" s="6">
        <v>0</v>
      </c>
      <c r="AP454" s="6">
        <v>0</v>
      </c>
      <c r="AQ454" s="5">
        <v>1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</row>
    <row r="455" spans="1:50" ht="15.75" customHeight="1">
      <c r="A455" s="4">
        <v>44105</v>
      </c>
      <c r="B455" s="2" t="s">
        <v>6</v>
      </c>
      <c r="C455" s="19">
        <v>1</v>
      </c>
      <c r="D455" s="5" t="s">
        <v>16</v>
      </c>
      <c r="E455" s="5">
        <v>396.03</v>
      </c>
      <c r="F455" s="6">
        <f t="shared" si="49"/>
        <v>5.9814899659607779</v>
      </c>
      <c r="G455" s="10">
        <v>66</v>
      </c>
      <c r="H455" s="5">
        <f t="shared" si="50"/>
        <v>4.2046926193909657</v>
      </c>
      <c r="I455" s="10">
        <v>429.25</v>
      </c>
      <c r="J455" s="6">
        <f t="shared" si="51"/>
        <v>6.062039499777585</v>
      </c>
      <c r="K455" s="11">
        <v>137.37</v>
      </c>
      <c r="L455" s="11">
        <f t="shared" si="52"/>
        <v>4.929931256681293</v>
      </c>
      <c r="M455" s="5">
        <v>0</v>
      </c>
      <c r="N455" s="5">
        <v>1</v>
      </c>
      <c r="O455" s="5">
        <v>0</v>
      </c>
      <c r="P455" s="5">
        <v>0</v>
      </c>
      <c r="Q455" s="5">
        <f t="shared" si="53"/>
        <v>0</v>
      </c>
      <c r="R455" s="5">
        <v>2853.5286179999998</v>
      </c>
      <c r="S455" s="5">
        <f t="shared" si="54"/>
        <v>7.9563116190135581</v>
      </c>
      <c r="T455" s="2">
        <v>0</v>
      </c>
      <c r="U455" s="12">
        <v>0</v>
      </c>
      <c r="V455" s="5">
        <v>62.11</v>
      </c>
      <c r="W455" s="6">
        <f t="shared" si="48"/>
        <v>589.83855650522321</v>
      </c>
      <c r="X455" s="5">
        <v>44205</v>
      </c>
      <c r="Y455" s="5">
        <v>250</v>
      </c>
      <c r="Z455" s="5">
        <v>672</v>
      </c>
      <c r="AA455" s="5">
        <v>1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1</v>
      </c>
      <c r="AO455" s="6">
        <v>0</v>
      </c>
      <c r="AP455" s="6">
        <v>0</v>
      </c>
      <c r="AQ455" s="5">
        <v>1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</row>
    <row r="456" spans="1:50" ht="15.75" customHeight="1">
      <c r="A456" s="4">
        <v>44136</v>
      </c>
      <c r="B456" s="2" t="s">
        <v>6</v>
      </c>
      <c r="C456" s="19">
        <v>1</v>
      </c>
      <c r="D456" s="5" t="s">
        <v>16</v>
      </c>
      <c r="E456" s="5">
        <v>488.2</v>
      </c>
      <c r="F456" s="6">
        <f t="shared" si="49"/>
        <v>6.1907251579588598</v>
      </c>
      <c r="G456" s="10">
        <v>37</v>
      </c>
      <c r="H456" s="5">
        <f t="shared" si="50"/>
        <v>3.6375861597263857</v>
      </c>
      <c r="I456" s="10">
        <v>449.7</v>
      </c>
      <c r="J456" s="6">
        <f t="shared" si="51"/>
        <v>6.1085806937766618</v>
      </c>
      <c r="K456" s="11">
        <v>138.02000000000001</v>
      </c>
      <c r="L456" s="11">
        <f t="shared" si="52"/>
        <v>4.9346178076723399</v>
      </c>
      <c r="M456" s="5">
        <v>0</v>
      </c>
      <c r="N456" s="5">
        <v>1</v>
      </c>
      <c r="O456" s="5">
        <v>0</v>
      </c>
      <c r="P456" s="5">
        <v>0</v>
      </c>
      <c r="Q456" s="5">
        <f t="shared" si="53"/>
        <v>0</v>
      </c>
      <c r="R456" s="5">
        <v>2853.5286179999998</v>
      </c>
      <c r="S456" s="5">
        <f t="shared" si="54"/>
        <v>7.9563116190135581</v>
      </c>
      <c r="T456" s="2">
        <v>0</v>
      </c>
      <c r="U456" s="12">
        <v>0</v>
      </c>
      <c r="V456" s="5">
        <v>63.35</v>
      </c>
      <c r="W456" s="6">
        <f t="shared" si="48"/>
        <v>601.61443494776836</v>
      </c>
      <c r="X456" s="5">
        <v>57248</v>
      </c>
      <c r="Y456" s="5">
        <v>203</v>
      </c>
      <c r="Z456" s="5">
        <v>721</v>
      </c>
      <c r="AA456" s="5">
        <v>1</v>
      </c>
      <c r="AB456" s="5">
        <v>0</v>
      </c>
      <c r="AC456" s="5">
        <v>0</v>
      </c>
      <c r="AD456" s="5">
        <v>1</v>
      </c>
      <c r="AE456" s="5">
        <v>0</v>
      </c>
      <c r="AF456" s="5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1</v>
      </c>
      <c r="AP456" s="6">
        <v>0</v>
      </c>
      <c r="AQ456" s="5">
        <v>1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</row>
    <row r="457" spans="1:50" ht="15.75" customHeight="1">
      <c r="A457" s="4">
        <v>44166</v>
      </c>
      <c r="B457" s="2" t="s">
        <v>6</v>
      </c>
      <c r="C457" s="19">
        <v>1</v>
      </c>
      <c r="D457" s="5" t="s">
        <v>16</v>
      </c>
      <c r="E457" s="5">
        <v>434.09</v>
      </c>
      <c r="F457" s="6">
        <f t="shared" si="49"/>
        <v>6.0732518858734297</v>
      </c>
      <c r="G457" s="10">
        <v>533</v>
      </c>
      <c r="H457" s="5">
        <f t="shared" si="50"/>
        <v>6.280395838960195</v>
      </c>
      <c r="I457" s="10">
        <v>471.52</v>
      </c>
      <c r="J457" s="6">
        <f t="shared" si="51"/>
        <v>6.1559615189893844</v>
      </c>
      <c r="K457" s="11">
        <v>148.11000000000001</v>
      </c>
      <c r="L457" s="11">
        <f t="shared" si="52"/>
        <v>5.0046842886028164</v>
      </c>
      <c r="M457" s="5">
        <v>0</v>
      </c>
      <c r="N457" s="5">
        <v>1</v>
      </c>
      <c r="O457" s="5">
        <v>0</v>
      </c>
      <c r="P457" s="5">
        <v>0</v>
      </c>
      <c r="Q457" s="5">
        <f t="shared" si="53"/>
        <v>0</v>
      </c>
      <c r="R457" s="5">
        <v>2853.5286179999998</v>
      </c>
      <c r="S457" s="5">
        <f t="shared" si="54"/>
        <v>7.9563116190135581</v>
      </c>
      <c r="T457" s="2">
        <v>0</v>
      </c>
      <c r="U457" s="12">
        <v>0</v>
      </c>
      <c r="V457" s="5">
        <v>64.09</v>
      </c>
      <c r="W457" s="6">
        <f t="shared" si="48"/>
        <v>608.64197530864203</v>
      </c>
      <c r="X457" s="5">
        <v>48578</v>
      </c>
      <c r="Y457" s="5">
        <v>381</v>
      </c>
      <c r="Z457" s="5">
        <v>915</v>
      </c>
      <c r="AA457" s="5">
        <v>0</v>
      </c>
      <c r="AB457" s="5">
        <v>0</v>
      </c>
      <c r="AC457" s="5">
        <v>5</v>
      </c>
      <c r="AD457" s="5">
        <v>1</v>
      </c>
      <c r="AE457" s="5">
        <v>0</v>
      </c>
      <c r="AF457" s="5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5">
        <v>1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</row>
    <row r="458" spans="1:50" ht="15.75" customHeight="1">
      <c r="A458" s="4">
        <v>44197</v>
      </c>
      <c r="B458" s="2" t="s">
        <v>6</v>
      </c>
      <c r="C458" s="19">
        <v>1</v>
      </c>
      <c r="D458" s="5" t="s">
        <v>16</v>
      </c>
      <c r="E458" s="5">
        <v>430.37</v>
      </c>
      <c r="F458" s="6">
        <f t="shared" si="49"/>
        <v>6.0646453038160049</v>
      </c>
      <c r="G458" s="10">
        <v>3476</v>
      </c>
      <c r="H458" s="5">
        <f t="shared" si="50"/>
        <v>8.1539251320078616</v>
      </c>
      <c r="I458" s="10">
        <v>484.63</v>
      </c>
      <c r="J458" s="6">
        <f t="shared" si="51"/>
        <v>6.1833857131934806</v>
      </c>
      <c r="K458" s="11">
        <v>157.16</v>
      </c>
      <c r="L458" s="11">
        <f t="shared" si="52"/>
        <v>5.0636071788623616</v>
      </c>
      <c r="M458" s="5">
        <v>0</v>
      </c>
      <c r="N458" s="5">
        <v>1</v>
      </c>
      <c r="O458" s="5">
        <v>0</v>
      </c>
      <c r="P458" s="5">
        <v>0</v>
      </c>
      <c r="Q458" s="5">
        <f t="shared" si="53"/>
        <v>0</v>
      </c>
      <c r="R458" s="5">
        <v>2853.5286179999998</v>
      </c>
      <c r="S458" s="5">
        <f t="shared" si="54"/>
        <v>7.9563116190135581</v>
      </c>
      <c r="T458" s="2">
        <v>0</v>
      </c>
      <c r="U458" s="12">
        <v>0</v>
      </c>
      <c r="V458" s="5">
        <v>63.81</v>
      </c>
      <c r="W458" s="6">
        <f t="shared" si="48"/>
        <v>605.982905982906</v>
      </c>
      <c r="X458" s="5">
        <v>21629</v>
      </c>
      <c r="Y458" s="5">
        <v>937</v>
      </c>
      <c r="Z458" s="5">
        <v>568</v>
      </c>
      <c r="AA458" s="5">
        <v>0</v>
      </c>
      <c r="AB458" s="5">
        <v>567</v>
      </c>
      <c r="AC458" s="5">
        <v>152631</v>
      </c>
      <c r="AD458" s="5">
        <v>1</v>
      </c>
      <c r="AE458" s="5">
        <v>1</v>
      </c>
      <c r="AF458" s="5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5">
        <v>1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</row>
    <row r="459" spans="1:50" ht="15.75" customHeight="1">
      <c r="A459" s="4">
        <v>44228</v>
      </c>
      <c r="B459" s="2" t="s">
        <v>6</v>
      </c>
      <c r="C459" s="19">
        <v>1</v>
      </c>
      <c r="D459" s="5" t="s">
        <v>16</v>
      </c>
      <c r="E459" s="5">
        <v>368.54</v>
      </c>
      <c r="F459" s="6">
        <f t="shared" si="49"/>
        <v>5.9095492539067145</v>
      </c>
      <c r="G459" s="10">
        <v>3300</v>
      </c>
      <c r="H459" s="5">
        <f t="shared" si="50"/>
        <v>8.1019807318531925</v>
      </c>
      <c r="I459" s="10">
        <v>483.78</v>
      </c>
      <c r="J459" s="6">
        <f t="shared" si="51"/>
        <v>6.1816302579249855</v>
      </c>
      <c r="K459" s="11">
        <v>133.22999999999999</v>
      </c>
      <c r="L459" s="11">
        <f t="shared" si="52"/>
        <v>4.899554746499545</v>
      </c>
      <c r="M459" s="5">
        <v>0</v>
      </c>
      <c r="N459" s="5">
        <v>1</v>
      </c>
      <c r="O459" s="5">
        <v>0</v>
      </c>
      <c r="P459" s="5">
        <v>0</v>
      </c>
      <c r="Q459" s="5">
        <f t="shared" si="53"/>
        <v>0</v>
      </c>
      <c r="R459" s="5">
        <v>2853.5286179999998</v>
      </c>
      <c r="S459" s="5">
        <f t="shared" si="54"/>
        <v>7.9563116190135581</v>
      </c>
      <c r="T459" s="2">
        <v>0</v>
      </c>
      <c r="U459" s="12">
        <v>0</v>
      </c>
      <c r="V459" s="5">
        <v>63.68</v>
      </c>
      <c r="W459" s="6">
        <f t="shared" si="48"/>
        <v>604.74833808167148</v>
      </c>
      <c r="X459" s="5">
        <v>11077</v>
      </c>
      <c r="Y459" s="5">
        <v>400</v>
      </c>
      <c r="Z459" s="5">
        <v>281</v>
      </c>
      <c r="AA459" s="5">
        <v>0</v>
      </c>
      <c r="AB459" s="5">
        <v>1938619</v>
      </c>
      <c r="AC459" s="5">
        <v>322629</v>
      </c>
      <c r="AD459" s="5">
        <v>1</v>
      </c>
      <c r="AE459" s="5">
        <v>0</v>
      </c>
      <c r="AF459" s="5">
        <v>1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5">
        <v>1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</row>
    <row r="460" spans="1:50" ht="15.75" customHeight="1">
      <c r="A460" s="4">
        <v>44256</v>
      </c>
      <c r="B460" s="2" t="s">
        <v>6</v>
      </c>
      <c r="C460" s="19">
        <v>1</v>
      </c>
      <c r="D460" s="5" t="s">
        <v>16</v>
      </c>
      <c r="E460" s="5">
        <v>362.35</v>
      </c>
      <c r="F460" s="6">
        <f t="shared" si="49"/>
        <v>5.8926105955552908</v>
      </c>
      <c r="G460" s="10">
        <v>3360</v>
      </c>
      <c r="H460" s="5">
        <f t="shared" si="50"/>
        <v>8.1199938277251054</v>
      </c>
      <c r="I460" s="10">
        <v>496.73</v>
      </c>
      <c r="J460" s="6">
        <f t="shared" si="51"/>
        <v>6.2080466189203456</v>
      </c>
      <c r="K460" s="11">
        <v>166.35</v>
      </c>
      <c r="L460" s="11">
        <f t="shared" si="52"/>
        <v>5.1200874276573352</v>
      </c>
      <c r="M460" s="5">
        <v>0</v>
      </c>
      <c r="N460" s="5">
        <v>1</v>
      </c>
      <c r="O460" s="5">
        <v>0</v>
      </c>
      <c r="P460" s="5">
        <v>0</v>
      </c>
      <c r="Q460" s="5">
        <f t="shared" si="53"/>
        <v>0</v>
      </c>
      <c r="R460" s="5">
        <v>2853.5286179999998</v>
      </c>
      <c r="S460" s="5">
        <f t="shared" si="54"/>
        <v>7.9563116190135581</v>
      </c>
      <c r="T460" s="2">
        <v>0</v>
      </c>
      <c r="U460" s="12">
        <v>0</v>
      </c>
      <c r="V460" s="5">
        <v>62.91</v>
      </c>
      <c r="W460" s="6">
        <f t="shared" si="48"/>
        <v>597.43589743589746</v>
      </c>
      <c r="X460" s="5">
        <v>65079</v>
      </c>
      <c r="Y460" s="5">
        <v>445</v>
      </c>
      <c r="Z460" s="5">
        <v>638</v>
      </c>
      <c r="AA460" s="5">
        <v>1</v>
      </c>
      <c r="AB460" s="5">
        <v>70407</v>
      </c>
      <c r="AC460" s="5">
        <v>814806</v>
      </c>
      <c r="AD460" s="5">
        <v>1</v>
      </c>
      <c r="AE460" s="5">
        <v>0</v>
      </c>
      <c r="AF460" s="5">
        <v>0</v>
      </c>
      <c r="AG460" s="6">
        <v>1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5">
        <v>1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</row>
    <row r="461" spans="1:50" ht="15.75" customHeight="1">
      <c r="A461" s="4">
        <v>44287</v>
      </c>
      <c r="B461" s="2" t="s">
        <v>6</v>
      </c>
      <c r="C461" s="19">
        <v>1</v>
      </c>
      <c r="D461" s="5" t="s">
        <v>16</v>
      </c>
      <c r="E461" s="5">
        <v>393.22</v>
      </c>
      <c r="F461" s="6">
        <f t="shared" si="49"/>
        <v>5.9743692516793452</v>
      </c>
      <c r="G461" s="10">
        <v>1857</v>
      </c>
      <c r="H461" s="5">
        <f t="shared" si="50"/>
        <v>7.5272559193737836</v>
      </c>
      <c r="I461" s="10">
        <v>504.07</v>
      </c>
      <c r="J461" s="6">
        <f t="shared" si="51"/>
        <v>6.2227151473160891</v>
      </c>
      <c r="K461" s="11">
        <v>156.52000000000001</v>
      </c>
      <c r="L461" s="11">
        <f t="shared" si="52"/>
        <v>5.05955243433087</v>
      </c>
      <c r="M461" s="5">
        <v>0</v>
      </c>
      <c r="N461" s="5">
        <v>1</v>
      </c>
      <c r="O461" s="5">
        <v>0</v>
      </c>
      <c r="P461" s="5">
        <v>0</v>
      </c>
      <c r="Q461" s="5">
        <f t="shared" si="53"/>
        <v>0</v>
      </c>
      <c r="R461" s="5">
        <v>2853.5286179999998</v>
      </c>
      <c r="S461" s="5">
        <f t="shared" si="54"/>
        <v>7.9563116190135581</v>
      </c>
      <c r="T461" s="2">
        <v>0</v>
      </c>
      <c r="U461" s="12">
        <v>0</v>
      </c>
      <c r="V461" s="5">
        <v>63.99</v>
      </c>
      <c r="W461" s="6">
        <f t="shared" si="48"/>
        <v>607.69230769230774</v>
      </c>
      <c r="X461" s="5">
        <v>147837</v>
      </c>
      <c r="Y461" s="5">
        <v>764</v>
      </c>
      <c r="Z461" s="5">
        <v>2404</v>
      </c>
      <c r="AA461" s="5">
        <v>0</v>
      </c>
      <c r="AB461" s="5">
        <v>1247104</v>
      </c>
      <c r="AC461" s="5">
        <v>1109153</v>
      </c>
      <c r="AD461" s="5">
        <v>1</v>
      </c>
      <c r="AE461" s="5">
        <v>0</v>
      </c>
      <c r="AF461" s="5">
        <v>0</v>
      </c>
      <c r="AG461" s="6">
        <v>0</v>
      </c>
      <c r="AH461" s="6">
        <v>1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5">
        <v>1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</row>
    <row r="462" spans="1:50" ht="15.75" customHeight="1">
      <c r="A462" s="9">
        <v>44317</v>
      </c>
      <c r="B462" s="2" t="s">
        <v>6</v>
      </c>
      <c r="C462" s="19">
        <v>1</v>
      </c>
      <c r="D462" s="5" t="s">
        <v>16</v>
      </c>
      <c r="E462" s="5">
        <v>453.43</v>
      </c>
      <c r="F462" s="6">
        <f t="shared" si="49"/>
        <v>6.1168409026246913</v>
      </c>
      <c r="G462" s="10">
        <v>146</v>
      </c>
      <c r="H462" s="5">
        <f t="shared" si="50"/>
        <v>4.990432586778736</v>
      </c>
      <c r="I462" s="10">
        <v>477.97</v>
      </c>
      <c r="J462" s="6">
        <f t="shared" si="51"/>
        <v>6.1695479690155945</v>
      </c>
      <c r="K462" s="11">
        <v>146.56</v>
      </c>
      <c r="L462" s="11">
        <f t="shared" si="52"/>
        <v>4.9942348727284749</v>
      </c>
      <c r="M462" s="5">
        <v>0</v>
      </c>
      <c r="N462" s="5">
        <v>1</v>
      </c>
      <c r="O462" s="5">
        <v>0</v>
      </c>
      <c r="P462" s="5">
        <v>0</v>
      </c>
      <c r="Q462" s="5">
        <f t="shared" si="53"/>
        <v>0</v>
      </c>
      <c r="R462" s="5">
        <v>2853.5286179999998</v>
      </c>
      <c r="S462" s="5">
        <f t="shared" si="54"/>
        <v>7.9563116190135581</v>
      </c>
      <c r="T462" s="2">
        <v>0</v>
      </c>
      <c r="U462" s="12">
        <v>0</v>
      </c>
      <c r="V462" s="5">
        <v>64.11</v>
      </c>
      <c r="W462" s="6">
        <f t="shared" si="48"/>
        <v>608.83190883190889</v>
      </c>
      <c r="X462" s="5">
        <v>41408</v>
      </c>
      <c r="Y462" s="5">
        <v>906</v>
      </c>
      <c r="Z462" s="5">
        <v>1169</v>
      </c>
      <c r="AA462" s="5">
        <v>3</v>
      </c>
      <c r="AB462" s="5">
        <v>823451</v>
      </c>
      <c r="AC462" s="5">
        <v>1156380</v>
      </c>
      <c r="AD462" s="5">
        <v>1</v>
      </c>
      <c r="AE462" s="5">
        <v>0</v>
      </c>
      <c r="AF462" s="5">
        <v>0</v>
      </c>
      <c r="AG462" s="6">
        <v>0</v>
      </c>
      <c r="AH462" s="6">
        <v>0</v>
      </c>
      <c r="AI462" s="6">
        <v>1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5">
        <v>1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</row>
    <row r="463" spans="1:50" ht="15.75" customHeight="1">
      <c r="A463" s="4">
        <v>44348</v>
      </c>
      <c r="B463" s="2" t="s">
        <v>6</v>
      </c>
      <c r="C463" s="19">
        <v>1</v>
      </c>
      <c r="D463" s="5" t="s">
        <v>16</v>
      </c>
      <c r="E463" s="5">
        <v>369.45</v>
      </c>
      <c r="F463" s="6">
        <f t="shared" si="49"/>
        <v>5.9120154132346565</v>
      </c>
      <c r="G463" s="10">
        <v>74</v>
      </c>
      <c r="H463" s="5">
        <f t="shared" si="50"/>
        <v>4.3174881135363101</v>
      </c>
      <c r="I463" s="10">
        <v>508.07</v>
      </c>
      <c r="J463" s="6">
        <f t="shared" si="51"/>
        <v>6.2306192333611756</v>
      </c>
      <c r="K463" s="11">
        <v>164.02</v>
      </c>
      <c r="L463" s="11">
        <f t="shared" si="52"/>
        <v>5.1060666786761972</v>
      </c>
      <c r="M463" s="5">
        <v>0</v>
      </c>
      <c r="N463" s="5">
        <v>1</v>
      </c>
      <c r="O463" s="5">
        <v>0</v>
      </c>
      <c r="P463" s="5">
        <v>0</v>
      </c>
      <c r="Q463" s="5">
        <f t="shared" si="53"/>
        <v>0</v>
      </c>
      <c r="R463" s="5">
        <v>2853.5286179999998</v>
      </c>
      <c r="S463" s="5">
        <f t="shared" si="54"/>
        <v>7.9563116190135581</v>
      </c>
      <c r="T463" s="2">
        <v>0</v>
      </c>
      <c r="U463" s="12">
        <v>0</v>
      </c>
      <c r="V463" s="5">
        <v>63.04</v>
      </c>
      <c r="W463" s="6">
        <f t="shared" si="48"/>
        <v>598.67046533713199</v>
      </c>
      <c r="X463" s="5">
        <v>112718</v>
      </c>
      <c r="Y463" s="5">
        <v>528</v>
      </c>
      <c r="Z463" s="5">
        <v>1884</v>
      </c>
      <c r="AA463" s="5">
        <v>3</v>
      </c>
      <c r="AB463" s="5">
        <v>42601</v>
      </c>
      <c r="AC463" s="5">
        <v>1417256</v>
      </c>
      <c r="AD463" s="5">
        <v>1</v>
      </c>
      <c r="AE463" s="5">
        <v>0</v>
      </c>
      <c r="AF463" s="5">
        <v>0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5">
        <v>1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</row>
    <row r="464" spans="1:50" ht="15.75" customHeight="1">
      <c r="A464" s="4">
        <v>44378</v>
      </c>
      <c r="B464" s="2" t="s">
        <v>6</v>
      </c>
      <c r="C464" s="19">
        <v>1</v>
      </c>
      <c r="D464" s="5" t="s">
        <v>16</v>
      </c>
      <c r="E464" s="5">
        <v>321.14999999999998</v>
      </c>
      <c r="F464" s="6">
        <f t="shared" si="49"/>
        <v>5.7719083037038015</v>
      </c>
      <c r="G464" s="10">
        <v>0</v>
      </c>
      <c r="H464" s="5">
        <f t="shared" si="50"/>
        <v>0</v>
      </c>
      <c r="I464" s="10">
        <v>471.44</v>
      </c>
      <c r="J464" s="6">
        <f t="shared" si="51"/>
        <v>6.1557918405296581</v>
      </c>
      <c r="K464" s="11">
        <v>155.61000000000001</v>
      </c>
      <c r="L464" s="11">
        <f t="shared" si="52"/>
        <v>5.0537586384783424</v>
      </c>
      <c r="M464" s="5">
        <v>0</v>
      </c>
      <c r="N464" s="5">
        <v>1</v>
      </c>
      <c r="O464" s="5">
        <v>0</v>
      </c>
      <c r="P464" s="5">
        <v>0</v>
      </c>
      <c r="Q464" s="5">
        <f t="shared" si="53"/>
        <v>0</v>
      </c>
      <c r="R464" s="5">
        <v>2853.5286179999998</v>
      </c>
      <c r="S464" s="5">
        <f t="shared" si="54"/>
        <v>7.9563116190135581</v>
      </c>
      <c r="T464" s="2">
        <v>0</v>
      </c>
      <c r="U464" s="12">
        <v>0</v>
      </c>
      <c r="V464" s="5">
        <v>62.53</v>
      </c>
      <c r="W464" s="6">
        <f t="shared" si="48"/>
        <v>593.82716049382725</v>
      </c>
      <c r="X464" s="5">
        <v>336226</v>
      </c>
      <c r="Y464" s="5">
        <v>2402</v>
      </c>
      <c r="Z464" s="5">
        <v>6182</v>
      </c>
      <c r="AA464" s="5">
        <v>1</v>
      </c>
      <c r="AB464" s="5">
        <v>2734283</v>
      </c>
      <c r="AC464" s="5">
        <v>2086395</v>
      </c>
      <c r="AD464" s="5">
        <v>1</v>
      </c>
      <c r="AE464" s="5">
        <v>0</v>
      </c>
      <c r="AF464" s="5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1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5">
        <v>1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</row>
    <row r="465" spans="1:50" ht="15.75" customHeight="1">
      <c r="A465" s="4">
        <v>44409</v>
      </c>
      <c r="B465" s="2" t="s">
        <v>6</v>
      </c>
      <c r="C465" s="19">
        <v>1</v>
      </c>
      <c r="D465" s="5" t="s">
        <v>16</v>
      </c>
      <c r="E465" s="5">
        <v>320.27</v>
      </c>
      <c r="F465" s="6">
        <f t="shared" si="49"/>
        <v>5.7691643900368401</v>
      </c>
      <c r="G465" s="10">
        <v>269</v>
      </c>
      <c r="H465" s="5">
        <f t="shared" si="50"/>
        <v>5.598421958998375</v>
      </c>
      <c r="I465" s="10">
        <v>508.07</v>
      </c>
      <c r="J465" s="6">
        <f t="shared" si="51"/>
        <v>6.2306192333611756</v>
      </c>
      <c r="K465" s="11">
        <v>158.33000000000001</v>
      </c>
      <c r="L465" s="11">
        <f t="shared" si="52"/>
        <v>5.0709775231024175</v>
      </c>
      <c r="M465" s="5">
        <v>0</v>
      </c>
      <c r="N465" s="5">
        <v>1</v>
      </c>
      <c r="O465" s="5">
        <v>0</v>
      </c>
      <c r="P465" s="5">
        <v>0</v>
      </c>
      <c r="Q465" s="5">
        <f t="shared" si="53"/>
        <v>0</v>
      </c>
      <c r="R465" s="5">
        <v>2853.5286179999998</v>
      </c>
      <c r="S465" s="5">
        <f t="shared" si="54"/>
        <v>7.9563116190135581</v>
      </c>
      <c r="T465" s="2">
        <v>0</v>
      </c>
      <c r="U465" s="12">
        <v>0</v>
      </c>
      <c r="V465" s="5">
        <v>63.32</v>
      </c>
      <c r="W465" s="6">
        <f t="shared" si="48"/>
        <v>601.32953466286801</v>
      </c>
      <c r="X465" s="5">
        <v>251134</v>
      </c>
      <c r="Y465" s="5">
        <v>2639</v>
      </c>
      <c r="Z465" s="5">
        <v>5510</v>
      </c>
      <c r="AA465" s="5">
        <v>18</v>
      </c>
      <c r="AB465" s="5">
        <v>11087192</v>
      </c>
      <c r="AC465" s="5">
        <v>1112168</v>
      </c>
      <c r="AD465" s="5">
        <v>1</v>
      </c>
      <c r="AE465" s="5">
        <v>0</v>
      </c>
      <c r="AF465" s="5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5">
        <v>1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</row>
    <row r="466" spans="1:50" ht="15.75" customHeight="1">
      <c r="A466" s="4">
        <v>44440</v>
      </c>
      <c r="B466" s="2" t="s">
        <v>6</v>
      </c>
      <c r="C466" s="19">
        <v>1</v>
      </c>
      <c r="D466" s="5" t="s">
        <v>16</v>
      </c>
      <c r="E466" s="5">
        <v>307.44</v>
      </c>
      <c r="F466" s="6">
        <f t="shared" si="49"/>
        <v>5.7282799462565883</v>
      </c>
      <c r="G466" s="10">
        <v>950</v>
      </c>
      <c r="H466" s="5">
        <f t="shared" si="50"/>
        <v>6.8575140625453903</v>
      </c>
      <c r="I466" s="10">
        <v>471.44</v>
      </c>
      <c r="J466" s="6">
        <f t="shared" si="51"/>
        <v>6.1557918405296581</v>
      </c>
      <c r="K466" s="11">
        <v>161.94999999999999</v>
      </c>
      <c r="L466" s="11">
        <f t="shared" si="52"/>
        <v>5.0934434052835709</v>
      </c>
      <c r="M466" s="5">
        <v>0</v>
      </c>
      <c r="N466" s="5">
        <v>1</v>
      </c>
      <c r="O466" s="5">
        <v>0</v>
      </c>
      <c r="P466" s="5">
        <v>0</v>
      </c>
      <c r="Q466" s="5">
        <f t="shared" si="53"/>
        <v>0</v>
      </c>
      <c r="R466" s="5">
        <v>2853.5286179999998</v>
      </c>
      <c r="S466" s="5">
        <f t="shared" si="54"/>
        <v>7.9563116190135581</v>
      </c>
      <c r="T466" s="2">
        <v>0</v>
      </c>
      <c r="U466" s="12">
        <v>0</v>
      </c>
      <c r="V466" s="5">
        <v>62.82</v>
      </c>
      <c r="W466" s="6">
        <f t="shared" si="48"/>
        <v>596.58119658119665</v>
      </c>
      <c r="X466" s="5">
        <v>55293</v>
      </c>
      <c r="Y466" s="5">
        <v>28901</v>
      </c>
      <c r="Z466" s="5">
        <v>1315</v>
      </c>
      <c r="AA466" s="5">
        <v>40</v>
      </c>
      <c r="AB466" s="5">
        <v>18962130</v>
      </c>
      <c r="AC466" s="5">
        <v>643381</v>
      </c>
      <c r="AD466" s="5">
        <v>1</v>
      </c>
      <c r="AE466" s="5">
        <v>0</v>
      </c>
      <c r="AF466" s="5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5">
        <v>1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</row>
    <row r="467" spans="1:50" ht="15.75" customHeight="1">
      <c r="A467" s="4">
        <v>44470</v>
      </c>
      <c r="B467" s="2" t="s">
        <v>6</v>
      </c>
      <c r="C467" s="19">
        <v>1</v>
      </c>
      <c r="D467" s="5" t="s">
        <v>16</v>
      </c>
      <c r="E467" s="5">
        <v>274.56</v>
      </c>
      <c r="F467" s="6">
        <f t="shared" si="49"/>
        <v>5.6151698162995975</v>
      </c>
      <c r="G467" s="10">
        <v>2679</v>
      </c>
      <c r="H467" s="5">
        <f t="shared" si="50"/>
        <v>7.8935720735049024</v>
      </c>
      <c r="I467" s="10">
        <v>461.8</v>
      </c>
      <c r="J467" s="6">
        <f t="shared" si="51"/>
        <v>6.1351318969203952</v>
      </c>
      <c r="K467" s="11">
        <v>160.91</v>
      </c>
      <c r="L467" s="11">
        <f t="shared" si="52"/>
        <v>5.0870406252986609</v>
      </c>
      <c r="M467" s="5">
        <v>0</v>
      </c>
      <c r="N467" s="5">
        <v>1</v>
      </c>
      <c r="O467" s="5">
        <v>0</v>
      </c>
      <c r="P467" s="5">
        <v>0</v>
      </c>
      <c r="Q467" s="5">
        <f t="shared" si="53"/>
        <v>0</v>
      </c>
      <c r="R467" s="5">
        <v>2853.5286179999998</v>
      </c>
      <c r="S467" s="5">
        <f t="shared" si="54"/>
        <v>7.9563116190135581</v>
      </c>
      <c r="T467" s="2">
        <v>0</v>
      </c>
      <c r="U467" s="12">
        <v>0</v>
      </c>
      <c r="V467" s="5">
        <v>63.51</v>
      </c>
      <c r="W467" s="6">
        <f t="shared" si="48"/>
        <v>603.13390313390312</v>
      </c>
      <c r="X467" s="5">
        <v>13628</v>
      </c>
      <c r="Y467" s="5">
        <v>101853</v>
      </c>
      <c r="Z467" s="5">
        <v>358</v>
      </c>
      <c r="AA467" s="5">
        <v>312</v>
      </c>
      <c r="AB467" s="5">
        <v>6884827</v>
      </c>
      <c r="AC467" s="5">
        <v>930611</v>
      </c>
      <c r="AD467" s="5">
        <v>1</v>
      </c>
      <c r="AE467" s="5">
        <v>0</v>
      </c>
      <c r="AF467" s="5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1</v>
      </c>
      <c r="AO467" s="6">
        <v>0</v>
      </c>
      <c r="AP467" s="6">
        <v>0</v>
      </c>
      <c r="AQ467" s="5">
        <v>1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</row>
    <row r="468" spans="1:50" ht="15.75" customHeight="1">
      <c r="A468" s="4">
        <v>44501</v>
      </c>
      <c r="B468" s="2" t="s">
        <v>6</v>
      </c>
      <c r="C468" s="19">
        <v>1</v>
      </c>
      <c r="D468" s="5" t="s">
        <v>16</v>
      </c>
      <c r="E468" s="5">
        <v>228.5</v>
      </c>
      <c r="F468" s="6">
        <f t="shared" si="49"/>
        <v>5.4315362103342597</v>
      </c>
      <c r="G468" s="10">
        <v>5228</v>
      </c>
      <c r="H468" s="5">
        <f t="shared" si="50"/>
        <v>8.5619753341881299</v>
      </c>
      <c r="I468" s="10">
        <v>516.14</v>
      </c>
      <c r="J468" s="6">
        <f t="shared" si="51"/>
        <v>6.2463780465109942</v>
      </c>
      <c r="K468" s="11">
        <v>157.68</v>
      </c>
      <c r="L468" s="11">
        <f t="shared" si="52"/>
        <v>5.0668895956461295</v>
      </c>
      <c r="M468" s="5">
        <v>0</v>
      </c>
      <c r="N468" s="5">
        <v>1</v>
      </c>
      <c r="O468" s="5">
        <v>0</v>
      </c>
      <c r="P468" s="5">
        <v>0</v>
      </c>
      <c r="Q468" s="5">
        <f t="shared" si="53"/>
        <v>0</v>
      </c>
      <c r="R468" s="5">
        <v>2853.5286179999998</v>
      </c>
      <c r="S468" s="5">
        <f t="shared" si="54"/>
        <v>7.9563116190135581</v>
      </c>
      <c r="T468" s="2">
        <v>0</v>
      </c>
      <c r="U468" s="12">
        <v>0</v>
      </c>
      <c r="V468" s="5">
        <v>62.67</v>
      </c>
      <c r="W468" s="6">
        <f t="shared" si="48"/>
        <v>595.15669515669515</v>
      </c>
      <c r="X468" s="5">
        <v>6745</v>
      </c>
      <c r="Y468" s="5">
        <v>66351</v>
      </c>
      <c r="Z468" s="5">
        <v>113</v>
      </c>
      <c r="AA468" s="5">
        <v>311</v>
      </c>
      <c r="AB468" s="5">
        <v>16980584</v>
      </c>
      <c r="AC468" s="5">
        <v>800023</v>
      </c>
      <c r="AD468" s="5">
        <v>1</v>
      </c>
      <c r="AE468" s="5">
        <v>0</v>
      </c>
      <c r="AF468" s="5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1</v>
      </c>
      <c r="AP468" s="6">
        <v>0</v>
      </c>
      <c r="AQ468" s="5">
        <v>1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</row>
    <row r="469" spans="1:50" ht="15.75" customHeight="1">
      <c r="A469" s="4">
        <v>44531</v>
      </c>
      <c r="B469" s="2" t="s">
        <v>6</v>
      </c>
      <c r="C469" s="19">
        <v>1</v>
      </c>
      <c r="D469" s="5" t="s">
        <v>16</v>
      </c>
      <c r="E469" s="5">
        <v>261.35000000000002</v>
      </c>
      <c r="F469" s="6">
        <f t="shared" si="49"/>
        <v>5.5658605051589305</v>
      </c>
      <c r="G469" s="10">
        <v>6536</v>
      </c>
      <c r="H469" s="5">
        <f t="shared" si="50"/>
        <v>8.7852336236127293</v>
      </c>
      <c r="I469" s="10">
        <v>518.45000000000005</v>
      </c>
      <c r="J469" s="6">
        <f t="shared" si="51"/>
        <v>6.250843591004287</v>
      </c>
      <c r="K469" s="11">
        <v>172.94</v>
      </c>
      <c r="L469" s="11">
        <f t="shared" si="52"/>
        <v>5.1587104121616187</v>
      </c>
      <c r="M469" s="5">
        <v>0</v>
      </c>
      <c r="N469" s="5">
        <v>1</v>
      </c>
      <c r="O469" s="5">
        <v>0</v>
      </c>
      <c r="P469" s="5">
        <v>0</v>
      </c>
      <c r="Q469" s="5">
        <f t="shared" si="53"/>
        <v>0</v>
      </c>
      <c r="R469" s="5">
        <v>2853.5286179999998</v>
      </c>
      <c r="S469" s="5">
        <f t="shared" si="54"/>
        <v>7.9563116190135581</v>
      </c>
      <c r="T469" s="2">
        <v>0</v>
      </c>
      <c r="U469" s="12">
        <v>0</v>
      </c>
      <c r="V469" s="5">
        <v>63.45</v>
      </c>
      <c r="W469" s="6">
        <f t="shared" si="48"/>
        <v>602.56410256410265</v>
      </c>
      <c r="X469" s="5">
        <v>9255</v>
      </c>
      <c r="Y469" s="5">
        <v>14680</v>
      </c>
      <c r="Z469" s="5">
        <v>91</v>
      </c>
      <c r="AA469" s="5">
        <v>110</v>
      </c>
      <c r="AB469" s="5">
        <v>8813795</v>
      </c>
      <c r="AC469" s="5">
        <v>915173</v>
      </c>
      <c r="AD469" s="5">
        <v>1</v>
      </c>
      <c r="AE469" s="5">
        <v>0</v>
      </c>
      <c r="AF469" s="5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1</v>
      </c>
      <c r="AQ469" s="5">
        <v>1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</row>
    <row r="470" spans="1:50" ht="15.75" customHeight="1">
      <c r="A470" s="4">
        <v>44562</v>
      </c>
      <c r="B470" s="2" t="s">
        <v>6</v>
      </c>
      <c r="C470" s="19">
        <v>1</v>
      </c>
      <c r="D470" s="5" t="s">
        <v>16</v>
      </c>
      <c r="E470" s="5">
        <v>283.82</v>
      </c>
      <c r="F470" s="6">
        <f t="shared" si="49"/>
        <v>5.6483402344063913</v>
      </c>
      <c r="G470" s="10">
        <v>3841</v>
      </c>
      <c r="H470" s="5">
        <f t="shared" si="50"/>
        <v>8.2537483433285015</v>
      </c>
      <c r="I470" s="10">
        <v>511.96</v>
      </c>
      <c r="J470" s="6">
        <f t="shared" si="51"/>
        <v>6.2382464969875908</v>
      </c>
      <c r="K470" s="11">
        <v>160.78</v>
      </c>
      <c r="L470" s="11">
        <f t="shared" si="52"/>
        <v>5.0862373875898061</v>
      </c>
      <c r="M470" s="5">
        <v>0</v>
      </c>
      <c r="N470" s="5">
        <v>1</v>
      </c>
      <c r="O470" s="5">
        <v>0</v>
      </c>
      <c r="P470" s="5">
        <v>0</v>
      </c>
      <c r="Q470" s="5">
        <f t="shared" si="53"/>
        <v>0</v>
      </c>
      <c r="R470" s="5">
        <v>2853.5286179999998</v>
      </c>
      <c r="S470" s="5">
        <f t="shared" si="54"/>
        <v>7.9563116190135581</v>
      </c>
      <c r="T470" s="2">
        <v>0</v>
      </c>
      <c r="U470" s="12">
        <v>0</v>
      </c>
      <c r="V470" s="5">
        <v>63.47</v>
      </c>
      <c r="W470" s="6">
        <f t="shared" si="48"/>
        <v>602.75403608736951</v>
      </c>
      <c r="X470" s="5">
        <v>213294</v>
      </c>
      <c r="Y470" s="5">
        <v>73406</v>
      </c>
      <c r="Z470" s="5">
        <v>322</v>
      </c>
      <c r="AA470" s="5">
        <v>27</v>
      </c>
      <c r="AB470" s="5">
        <v>14576165</v>
      </c>
      <c r="AC470" s="5">
        <v>1244187</v>
      </c>
      <c r="AD470" s="5">
        <v>1</v>
      </c>
      <c r="AE470" s="5">
        <v>1</v>
      </c>
      <c r="AF470" s="5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5">
        <v>1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</row>
    <row r="471" spans="1:50" ht="15.75" customHeight="1">
      <c r="A471" s="4">
        <v>44593</v>
      </c>
      <c r="B471" s="2" t="s">
        <v>6</v>
      </c>
      <c r="C471" s="19">
        <v>1</v>
      </c>
      <c r="D471" s="5" t="s">
        <v>16</v>
      </c>
      <c r="E471" s="5">
        <v>246.73</v>
      </c>
      <c r="F471" s="6">
        <f t="shared" si="49"/>
        <v>5.5082946213304878</v>
      </c>
      <c r="G471" s="10">
        <v>2826</v>
      </c>
      <c r="H471" s="5">
        <f t="shared" si="50"/>
        <v>7.9469713576935908</v>
      </c>
      <c r="I471" s="10">
        <v>521.51</v>
      </c>
      <c r="J471" s="6">
        <f t="shared" si="51"/>
        <v>6.2567284497123978</v>
      </c>
      <c r="K471" s="11">
        <v>156.65</v>
      </c>
      <c r="L471" s="11">
        <f t="shared" si="52"/>
        <v>5.0603773859910701</v>
      </c>
      <c r="M471" s="5">
        <v>0</v>
      </c>
      <c r="N471" s="5">
        <v>1</v>
      </c>
      <c r="O471" s="5">
        <v>0</v>
      </c>
      <c r="P471" s="5">
        <v>0</v>
      </c>
      <c r="Q471" s="5">
        <f t="shared" si="53"/>
        <v>0</v>
      </c>
      <c r="R471" s="5">
        <v>2853.5286179999998</v>
      </c>
      <c r="S471" s="5">
        <f t="shared" si="54"/>
        <v>7.9563116190135581</v>
      </c>
      <c r="T471" s="2">
        <v>0</v>
      </c>
      <c r="U471" s="12">
        <v>0</v>
      </c>
      <c r="V471" s="5">
        <v>63.53</v>
      </c>
      <c r="W471" s="6">
        <f t="shared" si="48"/>
        <v>603.32383665716998</v>
      </c>
      <c r="X471" s="5">
        <v>144744</v>
      </c>
      <c r="Y471" s="5">
        <v>371613</v>
      </c>
      <c r="Z471" s="5">
        <v>643</v>
      </c>
      <c r="AA471" s="5">
        <v>164</v>
      </c>
      <c r="AB471" s="5">
        <v>3913910</v>
      </c>
      <c r="AC471" s="5">
        <v>735005</v>
      </c>
      <c r="AD471" s="5">
        <v>1</v>
      </c>
      <c r="AE471" s="5">
        <v>0</v>
      </c>
      <c r="AF471" s="5">
        <v>1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5">
        <v>1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</row>
    <row r="472" spans="1:50" ht="15.75" customHeight="1">
      <c r="A472" s="4">
        <v>44621</v>
      </c>
      <c r="B472" s="2" t="s">
        <v>6</v>
      </c>
      <c r="C472" s="19">
        <v>1</v>
      </c>
      <c r="D472" s="5" t="s">
        <v>16</v>
      </c>
      <c r="E472" s="5">
        <v>256.2</v>
      </c>
      <c r="F472" s="6">
        <f t="shared" si="49"/>
        <v>5.5459583894626334</v>
      </c>
      <c r="G472" s="10">
        <v>6697</v>
      </c>
      <c r="H472" s="5">
        <f t="shared" si="50"/>
        <v>8.8095642533541501</v>
      </c>
      <c r="I472" s="10">
        <v>520.9</v>
      </c>
      <c r="J472" s="6">
        <f t="shared" si="51"/>
        <v>6.2555580847511454</v>
      </c>
      <c r="K472" s="11">
        <v>175.27</v>
      </c>
      <c r="L472" s="11">
        <f t="shared" si="52"/>
        <v>5.1720169104318625</v>
      </c>
      <c r="M472" s="5">
        <v>0</v>
      </c>
      <c r="N472" s="5">
        <v>1</v>
      </c>
      <c r="O472" s="5">
        <v>0</v>
      </c>
      <c r="P472" s="5">
        <v>0</v>
      </c>
      <c r="Q472" s="5">
        <f t="shared" si="53"/>
        <v>0</v>
      </c>
      <c r="R472" s="5">
        <v>2853.5286179999998</v>
      </c>
      <c r="S472" s="5">
        <f t="shared" si="54"/>
        <v>7.9563116190135581</v>
      </c>
      <c r="T472" s="2">
        <v>0</v>
      </c>
      <c r="U472" s="12">
        <v>0</v>
      </c>
      <c r="V472" s="5">
        <v>63.73</v>
      </c>
      <c r="W472" s="6">
        <f t="shared" si="48"/>
        <v>605.22317188983857</v>
      </c>
      <c r="X472" s="5">
        <v>8000</v>
      </c>
      <c r="Y472" s="5">
        <v>372004</v>
      </c>
      <c r="Z472" s="5">
        <v>85</v>
      </c>
      <c r="AA472" s="5">
        <v>249</v>
      </c>
      <c r="AB472" s="5">
        <v>30821308</v>
      </c>
      <c r="AC472" s="5">
        <v>319645</v>
      </c>
      <c r="AD472" s="5">
        <v>1</v>
      </c>
      <c r="AE472" s="5">
        <v>0</v>
      </c>
      <c r="AF472" s="5">
        <v>0</v>
      </c>
      <c r="AG472" s="6">
        <v>1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5">
        <v>1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</row>
    <row r="473" spans="1:50" ht="15.75" customHeight="1">
      <c r="A473" s="4">
        <v>44652</v>
      </c>
      <c r="B473" s="2" t="s">
        <v>6</v>
      </c>
      <c r="C473" s="19">
        <v>1</v>
      </c>
      <c r="D473" s="5" t="s">
        <v>16</v>
      </c>
      <c r="E473" s="5">
        <v>298.18</v>
      </c>
      <c r="F473" s="6">
        <f t="shared" si="49"/>
        <v>5.6976973310002528</v>
      </c>
      <c r="G473" s="10">
        <v>5242</v>
      </c>
      <c r="H473" s="5">
        <f t="shared" si="50"/>
        <v>8.5646491325725336</v>
      </c>
      <c r="I473" s="10">
        <v>489.73</v>
      </c>
      <c r="J473" s="6">
        <f t="shared" si="51"/>
        <v>6.1938542188289736</v>
      </c>
      <c r="K473" s="11">
        <v>166.61</v>
      </c>
      <c r="L473" s="11">
        <f t="shared" si="52"/>
        <v>5.1216398521391673</v>
      </c>
      <c r="M473" s="5">
        <v>0</v>
      </c>
      <c r="N473" s="5">
        <v>1</v>
      </c>
      <c r="O473" s="5">
        <v>0</v>
      </c>
      <c r="P473" s="5">
        <v>0</v>
      </c>
      <c r="Q473" s="5">
        <f t="shared" si="53"/>
        <v>0</v>
      </c>
      <c r="R473" s="5">
        <v>2853.5286179999998</v>
      </c>
      <c r="S473" s="5">
        <f t="shared" si="54"/>
        <v>7.9563116190135581</v>
      </c>
      <c r="T473" s="2">
        <v>0</v>
      </c>
      <c r="U473" s="12">
        <v>0</v>
      </c>
      <c r="V473" s="5">
        <v>62.58</v>
      </c>
      <c r="W473" s="6">
        <f t="shared" si="48"/>
        <v>594.30199430199434</v>
      </c>
      <c r="X473" s="5">
        <v>1114</v>
      </c>
      <c r="Y473" s="5">
        <v>96822</v>
      </c>
      <c r="Z473" s="5">
        <v>5</v>
      </c>
      <c r="AA473" s="5">
        <v>67</v>
      </c>
      <c r="AB473" s="5">
        <v>1534602</v>
      </c>
      <c r="AC473" s="5">
        <v>187223</v>
      </c>
      <c r="AD473" s="5">
        <v>1</v>
      </c>
      <c r="AE473" s="5">
        <v>0</v>
      </c>
      <c r="AF473" s="5">
        <v>0</v>
      </c>
      <c r="AG473" s="6">
        <v>0</v>
      </c>
      <c r="AH473" s="6">
        <v>1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5">
        <v>1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</row>
    <row r="474" spans="1:50" ht="15.75" customHeight="1">
      <c r="A474" s="9">
        <v>44682</v>
      </c>
      <c r="B474" s="2" t="s">
        <v>6</v>
      </c>
      <c r="C474" s="19">
        <v>1</v>
      </c>
      <c r="D474" s="5" t="s">
        <v>16</v>
      </c>
      <c r="E474" s="5">
        <v>256.58</v>
      </c>
      <c r="F474" s="6">
        <f t="shared" si="49"/>
        <v>5.5474405068211938</v>
      </c>
      <c r="G474" s="10">
        <v>5329</v>
      </c>
      <c r="H474" s="5">
        <f t="shared" si="50"/>
        <v>8.5811065171598901</v>
      </c>
      <c r="I474" s="10">
        <v>459.57</v>
      </c>
      <c r="J474" s="6">
        <f t="shared" si="51"/>
        <v>6.1302912696927141</v>
      </c>
      <c r="K474" s="11">
        <v>166.73</v>
      </c>
      <c r="L474" s="11">
        <f t="shared" si="52"/>
        <v>5.1223555437066635</v>
      </c>
      <c r="M474" s="5">
        <v>0</v>
      </c>
      <c r="N474" s="5">
        <v>1</v>
      </c>
      <c r="O474" s="5">
        <v>0</v>
      </c>
      <c r="P474" s="5">
        <v>0</v>
      </c>
      <c r="Q474" s="5">
        <f t="shared" si="53"/>
        <v>0</v>
      </c>
      <c r="R474" s="5">
        <v>2853.5286179999998</v>
      </c>
      <c r="S474" s="5">
        <f t="shared" si="54"/>
        <v>7.9563116190135581</v>
      </c>
      <c r="T474" s="2">
        <v>0</v>
      </c>
      <c r="U474" s="12">
        <v>0</v>
      </c>
      <c r="V474" s="5">
        <v>65.099999999999994</v>
      </c>
      <c r="W474" s="6">
        <f t="shared" si="48"/>
        <v>618.23361823361813</v>
      </c>
      <c r="X474" s="5">
        <v>816</v>
      </c>
      <c r="Y474" s="5">
        <v>110044</v>
      </c>
      <c r="Z474" s="5">
        <v>4</v>
      </c>
      <c r="AA474" s="5">
        <v>54</v>
      </c>
      <c r="AB474" s="5">
        <v>540962</v>
      </c>
      <c r="AC474" s="5">
        <v>171492</v>
      </c>
      <c r="AD474" s="5">
        <v>1</v>
      </c>
      <c r="AE474" s="5">
        <v>0</v>
      </c>
      <c r="AF474" s="5">
        <v>0</v>
      </c>
      <c r="AG474" s="6">
        <v>0</v>
      </c>
      <c r="AH474" s="6">
        <v>0</v>
      </c>
      <c r="AI474" s="6">
        <v>1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5">
        <v>1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</row>
    <row r="475" spans="1:50" ht="15.75" customHeight="1">
      <c r="A475" s="4">
        <v>44713</v>
      </c>
      <c r="B475" s="2" t="s">
        <v>6</v>
      </c>
      <c r="C475" s="19">
        <v>1</v>
      </c>
      <c r="D475" s="5" t="s">
        <v>16</v>
      </c>
      <c r="E475" s="5">
        <v>266.44</v>
      </c>
      <c r="F475" s="6">
        <f t="shared" si="49"/>
        <v>5.5851490775449788</v>
      </c>
      <c r="G475" s="10">
        <v>5158</v>
      </c>
      <c r="H475" s="5">
        <f t="shared" si="50"/>
        <v>8.5484980412446507</v>
      </c>
      <c r="I475" s="10">
        <v>551.27</v>
      </c>
      <c r="J475" s="6">
        <f t="shared" si="51"/>
        <v>6.3122247072820477</v>
      </c>
      <c r="K475" s="11">
        <v>169.06</v>
      </c>
      <c r="L475" s="11">
        <f t="shared" si="52"/>
        <v>5.1361513159576466</v>
      </c>
      <c r="M475" s="5">
        <v>0</v>
      </c>
      <c r="N475" s="5">
        <v>1</v>
      </c>
      <c r="O475" s="5">
        <v>0</v>
      </c>
      <c r="P475" s="5">
        <v>0</v>
      </c>
      <c r="Q475" s="5">
        <f t="shared" si="53"/>
        <v>0</v>
      </c>
      <c r="R475" s="5">
        <v>2853.5286179999998</v>
      </c>
      <c r="S475" s="5">
        <f t="shared" si="54"/>
        <v>7.9563116190135581</v>
      </c>
      <c r="T475" s="2">
        <v>0</v>
      </c>
      <c r="U475" s="12">
        <v>0</v>
      </c>
      <c r="V475" s="5">
        <v>67.05</v>
      </c>
      <c r="W475" s="6">
        <f t="shared" si="48"/>
        <v>636.75213675213683</v>
      </c>
      <c r="X475" s="5">
        <v>20282</v>
      </c>
      <c r="Y475" s="5">
        <v>140774</v>
      </c>
      <c r="Z475" s="5">
        <v>18</v>
      </c>
      <c r="AA475" s="5">
        <v>24</v>
      </c>
      <c r="AB475" s="5">
        <v>1159562</v>
      </c>
      <c r="AC475" s="5">
        <v>93934</v>
      </c>
      <c r="AD475" s="5">
        <v>1</v>
      </c>
      <c r="AE475" s="5">
        <v>0</v>
      </c>
      <c r="AF475" s="5">
        <v>0</v>
      </c>
      <c r="AG475" s="6">
        <v>0</v>
      </c>
      <c r="AH475" s="6">
        <v>0</v>
      </c>
      <c r="AI475" s="6">
        <v>0</v>
      </c>
      <c r="AJ475" s="6">
        <v>1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5">
        <v>1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</row>
    <row r="476" spans="1:50" ht="15.75" customHeight="1">
      <c r="A476" s="4">
        <v>44743</v>
      </c>
      <c r="B476" s="2" t="s">
        <v>6</v>
      </c>
      <c r="C476" s="19">
        <v>1</v>
      </c>
      <c r="D476" s="5" t="s">
        <v>16</v>
      </c>
      <c r="E476" s="5">
        <v>299.69</v>
      </c>
      <c r="F476" s="6">
        <f t="shared" si="49"/>
        <v>5.702748607065903</v>
      </c>
      <c r="G476" s="10">
        <v>5328</v>
      </c>
      <c r="H476" s="5">
        <f t="shared" si="50"/>
        <v>8.5809188822967819</v>
      </c>
      <c r="I476" s="10">
        <v>487.4</v>
      </c>
      <c r="J476" s="6">
        <f t="shared" si="51"/>
        <v>6.1890851411911054</v>
      </c>
      <c r="K476" s="5">
        <v>158.07</v>
      </c>
      <c r="L476" s="11">
        <f t="shared" si="52"/>
        <v>5.0693443569102694</v>
      </c>
      <c r="M476" s="5">
        <v>0</v>
      </c>
      <c r="N476" s="5">
        <v>1</v>
      </c>
      <c r="O476" s="5">
        <v>0</v>
      </c>
      <c r="P476" s="5">
        <v>0</v>
      </c>
      <c r="Q476" s="5">
        <f t="shared" si="53"/>
        <v>0</v>
      </c>
      <c r="R476" s="5">
        <v>2853.5286179999998</v>
      </c>
      <c r="S476" s="5">
        <f t="shared" si="54"/>
        <v>7.9563116190135581</v>
      </c>
      <c r="T476" s="2">
        <v>0</v>
      </c>
      <c r="U476" s="12">
        <v>0</v>
      </c>
      <c r="V476" s="5">
        <v>68.59</v>
      </c>
      <c r="W476" s="6">
        <f t="shared" si="48"/>
        <v>651.37701804368476</v>
      </c>
      <c r="X476" s="5">
        <v>31468</v>
      </c>
      <c r="Y476" s="5">
        <v>269988</v>
      </c>
      <c r="Z476" s="5">
        <v>142</v>
      </c>
      <c r="AA476" s="5">
        <v>87</v>
      </c>
      <c r="AB476" s="5">
        <v>1012701</v>
      </c>
      <c r="AC476" s="5">
        <v>53553</v>
      </c>
      <c r="AD476" s="5">
        <v>1</v>
      </c>
      <c r="AE476" s="5">
        <v>0</v>
      </c>
      <c r="AF476" s="5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5">
        <v>1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</row>
    <row r="477" spans="1:50" ht="15.75" customHeight="1">
      <c r="A477" s="4">
        <v>44774</v>
      </c>
      <c r="B477" s="2" t="s">
        <v>6</v>
      </c>
      <c r="C477" s="19">
        <v>1</v>
      </c>
      <c r="D477" s="5" t="s">
        <v>16</v>
      </c>
      <c r="E477" s="5">
        <v>315.75</v>
      </c>
      <c r="F477" s="6">
        <f t="shared" si="49"/>
        <v>5.7549507612306003</v>
      </c>
      <c r="G477" s="10">
        <v>6857</v>
      </c>
      <c r="H477" s="5">
        <f t="shared" si="50"/>
        <v>8.8331711330228657</v>
      </c>
      <c r="I477" s="10">
        <v>517.33000000000004</v>
      </c>
      <c r="J477" s="6">
        <f t="shared" si="51"/>
        <v>6.2486809687553269</v>
      </c>
      <c r="K477" s="5">
        <v>159.62</v>
      </c>
      <c r="L477" s="11">
        <f t="shared" si="52"/>
        <v>5.0790413267603158</v>
      </c>
      <c r="M477" s="5">
        <v>0</v>
      </c>
      <c r="N477" s="5">
        <v>1</v>
      </c>
      <c r="O477" s="5">
        <v>0</v>
      </c>
      <c r="P477" s="5">
        <v>0</v>
      </c>
      <c r="Q477" s="5">
        <f t="shared" si="53"/>
        <v>0</v>
      </c>
      <c r="R477" s="5">
        <v>2853.5286179999998</v>
      </c>
      <c r="S477" s="5">
        <f t="shared" si="54"/>
        <v>7.9563116190135581</v>
      </c>
      <c r="T477" s="2">
        <v>0</v>
      </c>
      <c r="U477" s="12">
        <v>0</v>
      </c>
      <c r="V477" s="5">
        <v>67.95</v>
      </c>
      <c r="W477" s="6">
        <f t="shared" si="48"/>
        <v>645.29914529914538</v>
      </c>
      <c r="X477" s="5">
        <v>6689</v>
      </c>
      <c r="Y477" s="5">
        <v>125188</v>
      </c>
      <c r="Z477" s="5">
        <v>32</v>
      </c>
      <c r="AA477" s="5">
        <v>92</v>
      </c>
      <c r="AB477" s="14"/>
      <c r="AC477" s="5">
        <v>42566</v>
      </c>
      <c r="AD477" s="5">
        <v>1</v>
      </c>
      <c r="AE477" s="5">
        <v>0</v>
      </c>
      <c r="AF477" s="5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1</v>
      </c>
      <c r="AM477" s="6">
        <v>0</v>
      </c>
      <c r="AN477" s="6">
        <v>0</v>
      </c>
      <c r="AO477" s="6">
        <v>0</v>
      </c>
      <c r="AP477" s="6">
        <v>0</v>
      </c>
      <c r="AQ477" s="5">
        <v>1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</row>
    <row r="478" spans="1:50" ht="15.75" customHeight="1">
      <c r="A478" s="4">
        <v>44805</v>
      </c>
      <c r="B478" s="2" t="s">
        <v>6</v>
      </c>
      <c r="C478" s="19">
        <v>1</v>
      </c>
      <c r="D478" s="5" t="s">
        <v>16</v>
      </c>
      <c r="E478" s="5">
        <v>237.89</v>
      </c>
      <c r="F478" s="6">
        <f t="shared" si="49"/>
        <v>5.4718083819571746</v>
      </c>
      <c r="G478" s="10">
        <v>6947</v>
      </c>
      <c r="H478" s="5">
        <f t="shared" si="50"/>
        <v>8.8462091273609964</v>
      </c>
      <c r="I478" s="10">
        <v>496.1</v>
      </c>
      <c r="J478" s="6">
        <f t="shared" si="51"/>
        <v>6.2067775193070034</v>
      </c>
      <c r="K478" s="5">
        <v>164.79</v>
      </c>
      <c r="L478" s="11">
        <f t="shared" si="52"/>
        <v>5.1107219272513742</v>
      </c>
      <c r="M478" s="5">
        <v>0</v>
      </c>
      <c r="N478" s="5">
        <v>1</v>
      </c>
      <c r="O478" s="5">
        <v>0</v>
      </c>
      <c r="P478" s="5">
        <v>0</v>
      </c>
      <c r="Q478" s="5">
        <f t="shared" si="53"/>
        <v>0</v>
      </c>
      <c r="R478" s="5">
        <v>2853.5286179999998</v>
      </c>
      <c r="S478" s="5">
        <f t="shared" si="54"/>
        <v>7.9563116190135581</v>
      </c>
      <c r="T478" s="2">
        <v>0</v>
      </c>
      <c r="U478" s="12">
        <v>0</v>
      </c>
      <c r="V478" s="5">
        <v>66.92</v>
      </c>
      <c r="W478" s="6">
        <f t="shared" si="48"/>
        <v>635.51756885090219</v>
      </c>
      <c r="X478" s="5">
        <v>12543</v>
      </c>
      <c r="Y478" s="5">
        <v>64948</v>
      </c>
      <c r="Z478" s="5">
        <v>39</v>
      </c>
      <c r="AA478" s="5">
        <v>25</v>
      </c>
      <c r="AB478" s="5">
        <v>240397</v>
      </c>
      <c r="AC478" s="5">
        <v>22959</v>
      </c>
      <c r="AD478" s="5">
        <v>1</v>
      </c>
      <c r="AE478" s="5">
        <v>0</v>
      </c>
      <c r="AF478" s="5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1</v>
      </c>
      <c r="AN478" s="6">
        <v>0</v>
      </c>
      <c r="AO478" s="6">
        <v>0</v>
      </c>
      <c r="AP478" s="6">
        <v>0</v>
      </c>
      <c r="AQ478" s="5">
        <v>1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</row>
    <row r="479" spans="1:50" ht="15.75" customHeight="1">
      <c r="A479" s="4">
        <v>44835</v>
      </c>
      <c r="B479" s="2" t="s">
        <v>6</v>
      </c>
      <c r="C479" s="19">
        <v>1</v>
      </c>
      <c r="D479" s="5" t="s">
        <v>16</v>
      </c>
      <c r="E479" s="5">
        <v>253.13</v>
      </c>
      <c r="F479" s="6">
        <f t="shared" si="49"/>
        <v>5.5339031907521337</v>
      </c>
      <c r="G479" s="10">
        <v>5735</v>
      </c>
      <c r="H479" s="5">
        <f t="shared" si="50"/>
        <v>8.6545173822794563</v>
      </c>
      <c r="I479" s="10">
        <v>1</v>
      </c>
      <c r="J479" s="6">
        <f t="shared" si="51"/>
        <v>0</v>
      </c>
      <c r="K479" s="5">
        <v>159.36000000000001</v>
      </c>
      <c r="L479" s="11">
        <f t="shared" si="52"/>
        <v>5.0774212877743059</v>
      </c>
      <c r="M479" s="5">
        <v>0</v>
      </c>
      <c r="N479" s="5">
        <v>1</v>
      </c>
      <c r="O479" s="5">
        <v>0</v>
      </c>
      <c r="P479" s="5">
        <v>0</v>
      </c>
      <c r="Q479" s="5">
        <f t="shared" si="53"/>
        <v>0</v>
      </c>
      <c r="R479" s="5">
        <v>2853.5286179999998</v>
      </c>
      <c r="S479" s="5">
        <f t="shared" si="54"/>
        <v>7.9563116190135581</v>
      </c>
      <c r="T479" s="2">
        <v>0</v>
      </c>
      <c r="U479" s="12">
        <v>0</v>
      </c>
      <c r="V479" s="5">
        <v>68.75</v>
      </c>
      <c r="W479" s="6">
        <f t="shared" si="48"/>
        <v>652.89648622981963</v>
      </c>
      <c r="X479" s="14"/>
      <c r="Y479" s="14"/>
      <c r="Z479" s="14"/>
      <c r="AA479" s="14"/>
      <c r="AB479" s="14"/>
      <c r="AC479" s="14"/>
      <c r="AD479" s="5">
        <v>1</v>
      </c>
      <c r="AE479" s="5">
        <v>0</v>
      </c>
      <c r="AF479" s="5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1</v>
      </c>
      <c r="AO479" s="6">
        <v>0</v>
      </c>
      <c r="AP479" s="6">
        <v>0</v>
      </c>
      <c r="AQ479" s="5">
        <v>1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</row>
    <row r="480" spans="1:50" ht="15.75" customHeight="1">
      <c r="A480" s="4">
        <v>44866</v>
      </c>
      <c r="B480" s="2" t="s">
        <v>6</v>
      </c>
      <c r="C480" s="19">
        <v>1</v>
      </c>
      <c r="D480" s="5" t="s">
        <v>16</v>
      </c>
      <c r="E480" s="5">
        <v>290.5</v>
      </c>
      <c r="F480" s="6">
        <f t="shared" si="49"/>
        <v>5.6716035762919663</v>
      </c>
      <c r="G480" s="10">
        <v>5636</v>
      </c>
      <c r="H480" s="5">
        <f t="shared" si="50"/>
        <v>8.6371072880815749</v>
      </c>
      <c r="I480" s="10">
        <v>1</v>
      </c>
      <c r="J480" s="6">
        <f t="shared" si="51"/>
        <v>0</v>
      </c>
      <c r="K480" s="5">
        <v>152.63999999999999</v>
      </c>
      <c r="L480" s="11">
        <f t="shared" si="52"/>
        <v>5.0346122034777041</v>
      </c>
      <c r="M480" s="5">
        <v>0</v>
      </c>
      <c r="N480" s="5">
        <v>1</v>
      </c>
      <c r="O480" s="5">
        <v>0</v>
      </c>
      <c r="P480" s="5">
        <v>0</v>
      </c>
      <c r="Q480" s="5">
        <f t="shared" si="53"/>
        <v>0</v>
      </c>
      <c r="R480" s="5">
        <v>2853.5286179999998</v>
      </c>
      <c r="S480" s="5">
        <f t="shared" si="54"/>
        <v>7.9563116190135581</v>
      </c>
      <c r="T480" s="2">
        <v>0</v>
      </c>
      <c r="U480" s="12">
        <v>0</v>
      </c>
      <c r="V480" s="5">
        <v>71.319999999999993</v>
      </c>
      <c r="W480" s="6">
        <f t="shared" si="48"/>
        <v>677.30294396961062</v>
      </c>
      <c r="X480" s="14"/>
      <c r="Y480" s="14"/>
      <c r="Z480" s="14"/>
      <c r="AA480" s="14"/>
      <c r="AB480" s="14"/>
      <c r="AC480" s="14"/>
      <c r="AD480" s="5">
        <v>1</v>
      </c>
      <c r="AE480" s="5">
        <v>0</v>
      </c>
      <c r="AF480" s="5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1</v>
      </c>
      <c r="AP480" s="6">
        <v>0</v>
      </c>
      <c r="AQ480" s="5">
        <v>1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</row>
    <row r="481" spans="1:50" ht="15.75" customHeight="1">
      <c r="A481" s="4">
        <v>44896</v>
      </c>
      <c r="B481" s="2" t="s">
        <v>6</v>
      </c>
      <c r="C481" s="19">
        <v>1</v>
      </c>
      <c r="D481" s="5" t="s">
        <v>16</v>
      </c>
      <c r="E481" s="5">
        <v>294.95999999999998</v>
      </c>
      <c r="F481" s="6">
        <f t="shared" si="49"/>
        <v>5.6868397539258888</v>
      </c>
      <c r="G481" s="10">
        <v>4787</v>
      </c>
      <c r="H481" s="5">
        <f t="shared" si="50"/>
        <v>8.4738680666778645</v>
      </c>
      <c r="I481" s="10">
        <v>1</v>
      </c>
      <c r="J481" s="6">
        <f t="shared" si="51"/>
        <v>0</v>
      </c>
      <c r="K481" s="11"/>
      <c r="L481" s="11">
        <f t="shared" si="52"/>
        <v>0</v>
      </c>
      <c r="M481" s="5">
        <v>0</v>
      </c>
      <c r="N481" s="5">
        <v>1</v>
      </c>
      <c r="O481" s="5">
        <v>0</v>
      </c>
      <c r="P481" s="5">
        <v>0</v>
      </c>
      <c r="Q481" s="5">
        <f t="shared" si="53"/>
        <v>0</v>
      </c>
      <c r="R481" s="5">
        <v>2853.5286179999998</v>
      </c>
      <c r="S481" s="5">
        <f t="shared" si="54"/>
        <v>7.9563116190135581</v>
      </c>
      <c r="T481" s="2">
        <v>0</v>
      </c>
      <c r="U481" s="12">
        <v>0</v>
      </c>
      <c r="V481" s="5">
        <v>73.680000000000007</v>
      </c>
      <c r="W481" s="6">
        <f t="shared" si="48"/>
        <v>699.71509971509988</v>
      </c>
      <c r="X481" s="14"/>
      <c r="Y481" s="14"/>
      <c r="Z481" s="14"/>
      <c r="AA481" s="14"/>
      <c r="AB481" s="14"/>
      <c r="AC481" s="14"/>
      <c r="AD481" s="5">
        <v>1</v>
      </c>
      <c r="AE481" s="5">
        <v>0</v>
      </c>
      <c r="AF481" s="5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1</v>
      </c>
      <c r="AQ481" s="5">
        <v>1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</row>
    <row r="482" spans="1:50" ht="15.75" customHeight="1">
      <c r="A482" s="4">
        <v>43101</v>
      </c>
      <c r="B482" s="2" t="s">
        <v>6</v>
      </c>
      <c r="C482" s="19">
        <v>1</v>
      </c>
      <c r="D482" s="5" t="s">
        <v>7</v>
      </c>
      <c r="E482" s="5">
        <v>426.91</v>
      </c>
      <c r="F482" s="6">
        <f t="shared" si="49"/>
        <v>6.0565732181791851</v>
      </c>
      <c r="G482" s="10">
        <v>172</v>
      </c>
      <c r="H482" s="5">
        <f t="shared" si="50"/>
        <v>5.1532915944977793</v>
      </c>
      <c r="I482" s="10">
        <v>362.83</v>
      </c>
      <c r="J482" s="6">
        <f t="shared" si="51"/>
        <v>5.8939344050097677</v>
      </c>
      <c r="K482" s="11"/>
      <c r="L482" s="11">
        <f t="shared" si="52"/>
        <v>0</v>
      </c>
      <c r="M482" s="5">
        <v>0</v>
      </c>
      <c r="N482" s="5">
        <v>1</v>
      </c>
      <c r="O482" s="5">
        <v>0</v>
      </c>
      <c r="P482" s="5">
        <v>0</v>
      </c>
      <c r="Q482" s="5">
        <f t="shared" si="53"/>
        <v>0</v>
      </c>
      <c r="R482" s="5">
        <v>4028.0145360000001</v>
      </c>
      <c r="S482" s="5">
        <f t="shared" si="54"/>
        <v>8.3010288625707691</v>
      </c>
      <c r="T482" s="2">
        <v>0</v>
      </c>
      <c r="U482" s="5">
        <v>1</v>
      </c>
      <c r="V482" s="5">
        <v>219.89</v>
      </c>
      <c r="W482" s="6">
        <f t="shared" ref="W482:W537" si="55">(V482*100)/219.89</f>
        <v>100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1</v>
      </c>
      <c r="AF482" s="5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5">
        <v>1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</row>
    <row r="483" spans="1:50" ht="15.75" customHeight="1">
      <c r="A483" s="4">
        <v>43132</v>
      </c>
      <c r="B483" s="2" t="s">
        <v>6</v>
      </c>
      <c r="C483" s="19">
        <v>1</v>
      </c>
      <c r="D483" s="5" t="s">
        <v>7</v>
      </c>
      <c r="E483" s="5">
        <v>373.22</v>
      </c>
      <c r="F483" s="6">
        <f t="shared" si="49"/>
        <v>5.922168058105326</v>
      </c>
      <c r="G483" s="10">
        <v>106</v>
      </c>
      <c r="H483" s="5">
        <f t="shared" si="50"/>
        <v>4.6728288344619058</v>
      </c>
      <c r="I483" s="10">
        <v>344.64</v>
      </c>
      <c r="J483" s="6">
        <f t="shared" si="51"/>
        <v>5.8425003939680238</v>
      </c>
      <c r="K483" s="11"/>
      <c r="L483" s="11">
        <f t="shared" si="52"/>
        <v>0</v>
      </c>
      <c r="M483" s="5">
        <v>0</v>
      </c>
      <c r="N483" s="5">
        <v>1</v>
      </c>
      <c r="O483" s="5">
        <v>0</v>
      </c>
      <c r="P483" s="5">
        <v>0</v>
      </c>
      <c r="Q483" s="5">
        <f t="shared" si="53"/>
        <v>0</v>
      </c>
      <c r="R483" s="5">
        <v>4028.0145360000001</v>
      </c>
      <c r="S483" s="5">
        <f t="shared" si="54"/>
        <v>8.3010288625707691</v>
      </c>
      <c r="T483" s="2">
        <v>0</v>
      </c>
      <c r="U483" s="5">
        <v>1</v>
      </c>
      <c r="V483" s="5">
        <v>220.05</v>
      </c>
      <c r="W483" s="6">
        <f t="shared" si="55"/>
        <v>100.07276365455455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1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5">
        <v>1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</row>
    <row r="484" spans="1:50" ht="15.75" customHeight="1">
      <c r="A484" s="4">
        <v>43160</v>
      </c>
      <c r="B484" s="2" t="s">
        <v>6</v>
      </c>
      <c r="C484" s="19">
        <v>1</v>
      </c>
      <c r="D484" s="5" t="s">
        <v>7</v>
      </c>
      <c r="E484" s="5">
        <v>413.89</v>
      </c>
      <c r="F484" s="6">
        <f t="shared" si="49"/>
        <v>6.0256002380375957</v>
      </c>
      <c r="G484" s="10">
        <v>113</v>
      </c>
      <c r="H484" s="5">
        <f t="shared" si="50"/>
        <v>4.7361984483944957</v>
      </c>
      <c r="I484" s="10">
        <v>350.62</v>
      </c>
      <c r="J484" s="6">
        <f t="shared" si="51"/>
        <v>5.859703015925728</v>
      </c>
      <c r="K484" s="11"/>
      <c r="L484" s="11">
        <f t="shared" si="52"/>
        <v>0</v>
      </c>
      <c r="M484" s="5">
        <v>0</v>
      </c>
      <c r="N484" s="5">
        <v>1</v>
      </c>
      <c r="O484" s="5">
        <v>0</v>
      </c>
      <c r="P484" s="5">
        <v>0</v>
      </c>
      <c r="Q484" s="5">
        <f t="shared" si="53"/>
        <v>0</v>
      </c>
      <c r="R484" s="5">
        <v>4028.0145360000001</v>
      </c>
      <c r="S484" s="5">
        <f t="shared" si="54"/>
        <v>8.3010288625707691</v>
      </c>
      <c r="T484" s="2">
        <v>0</v>
      </c>
      <c r="U484" s="5">
        <v>1</v>
      </c>
      <c r="V484" s="5">
        <v>219.99</v>
      </c>
      <c r="W484" s="6">
        <f t="shared" si="55"/>
        <v>100.04547728409661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6">
        <v>1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5">
        <v>1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</row>
    <row r="485" spans="1:50" ht="15.75" customHeight="1">
      <c r="A485" s="4">
        <v>43191</v>
      </c>
      <c r="B485" s="2" t="s">
        <v>6</v>
      </c>
      <c r="C485" s="19">
        <v>1</v>
      </c>
      <c r="D485" s="5" t="s">
        <v>7</v>
      </c>
      <c r="E485" s="5">
        <v>405.99</v>
      </c>
      <c r="F485" s="6">
        <f t="shared" si="49"/>
        <v>6.0063285287565238</v>
      </c>
      <c r="G485" s="10">
        <v>137</v>
      </c>
      <c r="H485" s="5">
        <f t="shared" si="50"/>
        <v>4.9272536851572051</v>
      </c>
      <c r="I485" s="10">
        <v>351.08</v>
      </c>
      <c r="J485" s="6">
        <f t="shared" si="51"/>
        <v>5.8610141177239168</v>
      </c>
      <c r="K485" s="11"/>
      <c r="L485" s="11">
        <f t="shared" si="52"/>
        <v>0</v>
      </c>
      <c r="M485" s="5">
        <v>0</v>
      </c>
      <c r="N485" s="5">
        <v>1</v>
      </c>
      <c r="O485" s="5">
        <v>0</v>
      </c>
      <c r="P485" s="5">
        <v>0</v>
      </c>
      <c r="Q485" s="5">
        <f t="shared" si="53"/>
        <v>0</v>
      </c>
      <c r="R485" s="5">
        <v>4028.0145360000001</v>
      </c>
      <c r="S485" s="5">
        <f t="shared" si="54"/>
        <v>8.3010288625707691</v>
      </c>
      <c r="T485" s="2">
        <v>0</v>
      </c>
      <c r="U485" s="5">
        <v>1</v>
      </c>
      <c r="V485" s="5">
        <v>220.08</v>
      </c>
      <c r="W485" s="6">
        <f t="shared" si="55"/>
        <v>100.08640683978354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6">
        <v>0</v>
      </c>
      <c r="AH485" s="6">
        <v>1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5">
        <v>1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</row>
    <row r="486" spans="1:50" ht="15.75" customHeight="1">
      <c r="A486" s="9">
        <v>43221</v>
      </c>
      <c r="B486" s="2" t="s">
        <v>6</v>
      </c>
      <c r="C486" s="19">
        <v>1</v>
      </c>
      <c r="D486" s="5" t="s">
        <v>7</v>
      </c>
      <c r="E486" s="5">
        <v>421.93</v>
      </c>
      <c r="F486" s="6">
        <f t="shared" si="49"/>
        <v>6.0448394234996865</v>
      </c>
      <c r="G486" s="10">
        <v>94</v>
      </c>
      <c r="H486" s="5">
        <f t="shared" si="50"/>
        <v>4.5538768916005408</v>
      </c>
      <c r="I486" s="10">
        <v>373.8</v>
      </c>
      <c r="J486" s="6">
        <f t="shared" si="51"/>
        <v>5.9237208950214626</v>
      </c>
      <c r="K486" s="11"/>
      <c r="L486" s="11">
        <f t="shared" si="52"/>
        <v>0</v>
      </c>
      <c r="M486" s="5">
        <v>0</v>
      </c>
      <c r="N486" s="5">
        <v>1</v>
      </c>
      <c r="O486" s="5">
        <v>0</v>
      </c>
      <c r="P486" s="5">
        <v>0</v>
      </c>
      <c r="Q486" s="5">
        <f t="shared" si="53"/>
        <v>0</v>
      </c>
      <c r="R486" s="5">
        <v>4028.0145360000001</v>
      </c>
      <c r="S486" s="5">
        <f t="shared" si="54"/>
        <v>8.3010288625707691</v>
      </c>
      <c r="T486" s="2">
        <v>0</v>
      </c>
      <c r="U486" s="5">
        <v>1</v>
      </c>
      <c r="V486" s="5">
        <v>221.66</v>
      </c>
      <c r="W486" s="6">
        <f t="shared" si="55"/>
        <v>100.80494792850972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6">
        <v>0</v>
      </c>
      <c r="AH486" s="6">
        <v>0</v>
      </c>
      <c r="AI486" s="6">
        <v>1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5">
        <v>1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</row>
    <row r="487" spans="1:50" ht="15.75" customHeight="1">
      <c r="A487" s="4">
        <v>43252</v>
      </c>
      <c r="B487" s="2" t="s">
        <v>6</v>
      </c>
      <c r="C487" s="19">
        <v>1</v>
      </c>
      <c r="D487" s="5" t="s">
        <v>7</v>
      </c>
      <c r="E487" s="5">
        <v>375.06</v>
      </c>
      <c r="F487" s="6">
        <f t="shared" si="49"/>
        <v>5.9270860131717757</v>
      </c>
      <c r="G487" s="10">
        <v>57</v>
      </c>
      <c r="H487" s="5">
        <f t="shared" si="50"/>
        <v>4.0604430105464191</v>
      </c>
      <c r="I487" s="10">
        <v>340.32</v>
      </c>
      <c r="J487" s="6">
        <f t="shared" si="51"/>
        <v>5.8298863514519272</v>
      </c>
      <c r="K487" s="11"/>
      <c r="L487" s="11">
        <f t="shared" si="52"/>
        <v>0</v>
      </c>
      <c r="M487" s="5">
        <v>0</v>
      </c>
      <c r="N487" s="5">
        <v>1</v>
      </c>
      <c r="O487" s="5">
        <v>0</v>
      </c>
      <c r="P487" s="5">
        <v>0</v>
      </c>
      <c r="Q487" s="5">
        <f t="shared" si="53"/>
        <v>0</v>
      </c>
      <c r="R487" s="5">
        <v>4028.0145360000001</v>
      </c>
      <c r="S487" s="5">
        <f t="shared" si="54"/>
        <v>8.3010288625707691</v>
      </c>
      <c r="T487" s="2">
        <v>0</v>
      </c>
      <c r="U487" s="5">
        <v>1</v>
      </c>
      <c r="V487" s="5">
        <v>221.47</v>
      </c>
      <c r="W487" s="6">
        <f t="shared" si="55"/>
        <v>100.71854108872618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6">
        <v>0</v>
      </c>
      <c r="AH487" s="6">
        <v>0</v>
      </c>
      <c r="AI487" s="6">
        <v>0</v>
      </c>
      <c r="AJ487" s="6">
        <v>1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5">
        <v>1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</row>
    <row r="488" spans="1:50" ht="15.75" customHeight="1">
      <c r="A488" s="4">
        <v>43282</v>
      </c>
      <c r="B488" s="2" t="s">
        <v>6</v>
      </c>
      <c r="C488" s="19">
        <v>1</v>
      </c>
      <c r="D488" s="5" t="s">
        <v>7</v>
      </c>
      <c r="E488" s="5">
        <v>376.11</v>
      </c>
      <c r="F488" s="6">
        <f t="shared" si="49"/>
        <v>5.929881653796043</v>
      </c>
      <c r="G488" s="10">
        <v>52</v>
      </c>
      <c r="H488" s="5">
        <f t="shared" si="50"/>
        <v>3.970291913552122</v>
      </c>
      <c r="I488" s="10">
        <v>401.95</v>
      </c>
      <c r="J488" s="6">
        <f t="shared" si="51"/>
        <v>5.9963277027739696</v>
      </c>
      <c r="K488" s="11"/>
      <c r="L488" s="11">
        <f t="shared" si="52"/>
        <v>0</v>
      </c>
      <c r="M488" s="5">
        <v>0</v>
      </c>
      <c r="N488" s="5">
        <v>1</v>
      </c>
      <c r="O488" s="5">
        <v>0</v>
      </c>
      <c r="P488" s="5">
        <v>0</v>
      </c>
      <c r="Q488" s="5">
        <f t="shared" si="53"/>
        <v>0</v>
      </c>
      <c r="R488" s="5">
        <v>4028.0145360000001</v>
      </c>
      <c r="S488" s="5">
        <f t="shared" si="54"/>
        <v>8.3010288625707691</v>
      </c>
      <c r="T488" s="2">
        <v>0</v>
      </c>
      <c r="U488" s="5">
        <v>1</v>
      </c>
      <c r="V488" s="5">
        <v>221.59</v>
      </c>
      <c r="W488" s="6">
        <f t="shared" si="55"/>
        <v>100.7731138296421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1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5">
        <v>1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</row>
    <row r="489" spans="1:50" ht="15.75" customHeight="1">
      <c r="A489" s="4">
        <v>43313</v>
      </c>
      <c r="B489" s="2" t="s">
        <v>6</v>
      </c>
      <c r="C489" s="19">
        <v>1</v>
      </c>
      <c r="D489" s="5" t="s">
        <v>7</v>
      </c>
      <c r="E489" s="5">
        <v>375.45</v>
      </c>
      <c r="F489" s="6">
        <f t="shared" si="49"/>
        <v>5.9281253065458932</v>
      </c>
      <c r="G489" s="10">
        <v>19</v>
      </c>
      <c r="H489" s="5">
        <f t="shared" si="50"/>
        <v>2.9957322735539909</v>
      </c>
      <c r="I489" s="10">
        <v>390.44</v>
      </c>
      <c r="J489" s="6">
        <f t="shared" si="51"/>
        <v>5.9672743083067648</v>
      </c>
      <c r="K489" s="11"/>
      <c r="L489" s="11">
        <f t="shared" si="52"/>
        <v>0</v>
      </c>
      <c r="M489" s="5">
        <v>0</v>
      </c>
      <c r="N489" s="5">
        <v>1</v>
      </c>
      <c r="O489" s="5">
        <v>0</v>
      </c>
      <c r="P489" s="5">
        <v>0</v>
      </c>
      <c r="Q489" s="5">
        <f t="shared" si="53"/>
        <v>0</v>
      </c>
      <c r="R489" s="5">
        <v>4028.0145360000001</v>
      </c>
      <c r="S489" s="5">
        <f t="shared" si="54"/>
        <v>8.3010288625707691</v>
      </c>
      <c r="T489" s="2">
        <v>0</v>
      </c>
      <c r="U489" s="5">
        <v>1</v>
      </c>
      <c r="V489" s="5">
        <v>222.03</v>
      </c>
      <c r="W489" s="6">
        <f t="shared" si="55"/>
        <v>100.97321387966711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1</v>
      </c>
      <c r="AM489" s="6">
        <v>0</v>
      </c>
      <c r="AN489" s="6">
        <v>0</v>
      </c>
      <c r="AO489" s="6">
        <v>0</v>
      </c>
      <c r="AP489" s="6">
        <v>0</v>
      </c>
      <c r="AQ489" s="5">
        <v>1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</row>
    <row r="490" spans="1:50" ht="15.75" customHeight="1">
      <c r="A490" s="4">
        <v>43344</v>
      </c>
      <c r="B490" s="2" t="s">
        <v>6</v>
      </c>
      <c r="C490" s="19">
        <v>1</v>
      </c>
      <c r="D490" s="5" t="s">
        <v>7</v>
      </c>
      <c r="E490" s="5">
        <v>278.13</v>
      </c>
      <c r="F490" s="6">
        <f t="shared" si="49"/>
        <v>5.6280886302870003</v>
      </c>
      <c r="G490" s="10">
        <v>16</v>
      </c>
      <c r="H490" s="5">
        <f t="shared" si="50"/>
        <v>2.8332133440562162</v>
      </c>
      <c r="I490" s="10">
        <v>346.35</v>
      </c>
      <c r="J490" s="6">
        <f t="shared" si="51"/>
        <v>5.8474498244686144</v>
      </c>
      <c r="K490" s="11"/>
      <c r="L490" s="11">
        <f t="shared" si="52"/>
        <v>0</v>
      </c>
      <c r="M490" s="5">
        <v>0</v>
      </c>
      <c r="N490" s="5">
        <v>1</v>
      </c>
      <c r="O490" s="5">
        <v>0</v>
      </c>
      <c r="P490" s="5">
        <v>0</v>
      </c>
      <c r="Q490" s="5">
        <f t="shared" si="53"/>
        <v>0</v>
      </c>
      <c r="R490" s="5">
        <v>4028.0145360000001</v>
      </c>
      <c r="S490" s="5">
        <f t="shared" si="54"/>
        <v>8.3010288625707691</v>
      </c>
      <c r="T490" s="2">
        <v>0</v>
      </c>
      <c r="U490" s="5">
        <v>1</v>
      </c>
      <c r="V490" s="5">
        <v>222.15</v>
      </c>
      <c r="W490" s="6">
        <f t="shared" si="55"/>
        <v>101.02778662058303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0</v>
      </c>
      <c r="AO490" s="6">
        <v>0</v>
      </c>
      <c r="AP490" s="6">
        <v>0</v>
      </c>
      <c r="AQ490" s="5">
        <v>1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</row>
    <row r="491" spans="1:50" ht="15.75" customHeight="1">
      <c r="A491" s="4">
        <v>43374</v>
      </c>
      <c r="B491" s="2" t="s">
        <v>6</v>
      </c>
      <c r="C491" s="19">
        <v>1</v>
      </c>
      <c r="D491" s="5" t="s">
        <v>7</v>
      </c>
      <c r="E491" s="5">
        <v>296.38</v>
      </c>
      <c r="F491" s="6">
        <f t="shared" si="49"/>
        <v>5.6916424147620326</v>
      </c>
      <c r="G491" s="10">
        <v>5</v>
      </c>
      <c r="H491" s="5">
        <f t="shared" si="50"/>
        <v>1.791759469228055</v>
      </c>
      <c r="I491" s="10">
        <v>383.7</v>
      </c>
      <c r="J491" s="6">
        <f t="shared" si="51"/>
        <v>5.9498609972529071</v>
      </c>
      <c r="K491" s="11"/>
      <c r="L491" s="11">
        <f t="shared" si="52"/>
        <v>0</v>
      </c>
      <c r="M491" s="5">
        <v>0</v>
      </c>
      <c r="N491" s="5">
        <v>1</v>
      </c>
      <c r="O491" s="5">
        <v>0</v>
      </c>
      <c r="P491" s="5">
        <v>0</v>
      </c>
      <c r="Q491" s="5">
        <f t="shared" si="53"/>
        <v>0</v>
      </c>
      <c r="R491" s="5">
        <v>4028.0145360000001</v>
      </c>
      <c r="S491" s="5">
        <f t="shared" si="54"/>
        <v>8.3010288625707691</v>
      </c>
      <c r="T491" s="2">
        <v>0</v>
      </c>
      <c r="U491" s="5">
        <v>1</v>
      </c>
      <c r="V491" s="5">
        <v>222.44</v>
      </c>
      <c r="W491" s="6">
        <f t="shared" si="55"/>
        <v>101.15967074446314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1</v>
      </c>
      <c r="AO491" s="6">
        <v>0</v>
      </c>
      <c r="AP491" s="6">
        <v>0</v>
      </c>
      <c r="AQ491" s="5">
        <v>1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</row>
    <row r="492" spans="1:50" ht="15.75" customHeight="1">
      <c r="A492" s="4">
        <v>43405</v>
      </c>
      <c r="B492" s="2" t="s">
        <v>6</v>
      </c>
      <c r="C492" s="19">
        <v>1</v>
      </c>
      <c r="D492" s="5" t="s">
        <v>7</v>
      </c>
      <c r="E492" s="5">
        <v>284.92</v>
      </c>
      <c r="F492" s="6">
        <f t="shared" si="49"/>
        <v>5.6522084391101535</v>
      </c>
      <c r="G492" s="10">
        <v>0</v>
      </c>
      <c r="H492" s="5">
        <f t="shared" si="50"/>
        <v>0</v>
      </c>
      <c r="I492" s="10">
        <v>402.49</v>
      </c>
      <c r="J492" s="6">
        <f t="shared" si="51"/>
        <v>5.9976702518294864</v>
      </c>
      <c r="K492" s="11"/>
      <c r="L492" s="11">
        <f t="shared" si="52"/>
        <v>0</v>
      </c>
      <c r="M492" s="5">
        <v>0</v>
      </c>
      <c r="N492" s="5">
        <v>1</v>
      </c>
      <c r="O492" s="5">
        <v>0</v>
      </c>
      <c r="P492" s="5">
        <v>0</v>
      </c>
      <c r="Q492" s="5">
        <f t="shared" si="53"/>
        <v>0</v>
      </c>
      <c r="R492" s="5">
        <v>4028.0145360000001</v>
      </c>
      <c r="S492" s="5">
        <f t="shared" si="54"/>
        <v>8.3010288625707691</v>
      </c>
      <c r="T492" s="2">
        <v>0</v>
      </c>
      <c r="U492" s="5">
        <v>1</v>
      </c>
      <c r="V492" s="5">
        <v>222.58</v>
      </c>
      <c r="W492" s="6">
        <f t="shared" si="55"/>
        <v>101.22333894219838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1</v>
      </c>
      <c r="AP492" s="6">
        <v>0</v>
      </c>
      <c r="AQ492" s="5">
        <v>1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</row>
    <row r="493" spans="1:50" ht="15.75" customHeight="1">
      <c r="A493" s="4">
        <v>43435</v>
      </c>
      <c r="B493" s="2" t="s">
        <v>6</v>
      </c>
      <c r="C493" s="19">
        <v>1</v>
      </c>
      <c r="D493" s="5" t="s">
        <v>7</v>
      </c>
      <c r="E493" s="5">
        <v>360.85</v>
      </c>
      <c r="F493" s="6">
        <f t="shared" si="49"/>
        <v>5.8884623595182823</v>
      </c>
      <c r="G493" s="10">
        <v>0</v>
      </c>
      <c r="H493" s="5">
        <f t="shared" si="50"/>
        <v>0</v>
      </c>
      <c r="I493" s="10">
        <v>390.49</v>
      </c>
      <c r="J493" s="6">
        <f t="shared" si="51"/>
        <v>5.9674023607572231</v>
      </c>
      <c r="K493" s="11"/>
      <c r="L493" s="11">
        <f t="shared" si="52"/>
        <v>0</v>
      </c>
      <c r="M493" s="5">
        <v>0</v>
      </c>
      <c r="N493" s="5">
        <v>1</v>
      </c>
      <c r="O493" s="5">
        <v>0</v>
      </c>
      <c r="P493" s="5">
        <v>0</v>
      </c>
      <c r="Q493" s="5">
        <f t="shared" si="53"/>
        <v>0</v>
      </c>
      <c r="R493" s="5">
        <v>4028.0145360000001</v>
      </c>
      <c r="S493" s="5">
        <f t="shared" si="54"/>
        <v>8.3010288625707691</v>
      </c>
      <c r="T493" s="2">
        <v>0</v>
      </c>
      <c r="U493" s="5">
        <v>1</v>
      </c>
      <c r="V493" s="5">
        <v>222.55</v>
      </c>
      <c r="W493" s="6">
        <f t="shared" si="55"/>
        <v>101.2096957569694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5">
        <v>1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</row>
    <row r="494" spans="1:50" ht="15.75" customHeight="1">
      <c r="A494" s="4">
        <v>43466</v>
      </c>
      <c r="B494" s="2" t="s">
        <v>6</v>
      </c>
      <c r="C494" s="19">
        <v>1</v>
      </c>
      <c r="D494" s="5" t="s">
        <v>7</v>
      </c>
      <c r="E494" s="5">
        <v>356.75</v>
      </c>
      <c r="F494" s="6">
        <f t="shared" si="49"/>
        <v>5.8770352563569457</v>
      </c>
      <c r="G494" s="10">
        <v>0</v>
      </c>
      <c r="H494" s="5">
        <f t="shared" si="50"/>
        <v>0</v>
      </c>
      <c r="I494" s="10">
        <v>401.35</v>
      </c>
      <c r="J494" s="6">
        <f t="shared" si="51"/>
        <v>5.9948338645775863</v>
      </c>
      <c r="K494" s="11"/>
      <c r="L494" s="11">
        <f t="shared" si="52"/>
        <v>0</v>
      </c>
      <c r="M494" s="5">
        <v>0</v>
      </c>
      <c r="N494" s="5">
        <v>1</v>
      </c>
      <c r="O494" s="5">
        <v>0</v>
      </c>
      <c r="P494" s="5">
        <v>0</v>
      </c>
      <c r="Q494" s="5">
        <f t="shared" si="53"/>
        <v>0</v>
      </c>
      <c r="R494" s="5">
        <v>4028.0145360000001</v>
      </c>
      <c r="S494" s="5">
        <f t="shared" si="54"/>
        <v>8.3010288625707691</v>
      </c>
      <c r="T494" s="2">
        <v>0</v>
      </c>
      <c r="U494" s="5">
        <v>1</v>
      </c>
      <c r="V494" s="5">
        <v>222.68</v>
      </c>
      <c r="W494" s="6">
        <f t="shared" si="55"/>
        <v>101.26881622629497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1</v>
      </c>
      <c r="AF494" s="5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5">
        <v>1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</row>
    <row r="495" spans="1:50" ht="15.75" customHeight="1">
      <c r="A495" s="4">
        <v>43497</v>
      </c>
      <c r="B495" s="2" t="s">
        <v>6</v>
      </c>
      <c r="C495" s="19">
        <v>1</v>
      </c>
      <c r="D495" s="5" t="s">
        <v>7</v>
      </c>
      <c r="E495" s="5">
        <v>274.89999999999998</v>
      </c>
      <c r="F495" s="6">
        <f t="shared" si="49"/>
        <v>5.6164073951712004</v>
      </c>
      <c r="G495" s="10">
        <v>0</v>
      </c>
      <c r="H495" s="5">
        <f t="shared" si="50"/>
        <v>0</v>
      </c>
      <c r="I495" s="10">
        <v>389.37</v>
      </c>
      <c r="J495" s="6">
        <f t="shared" si="51"/>
        <v>5.9645300483677772</v>
      </c>
      <c r="K495" s="11"/>
      <c r="L495" s="11">
        <f t="shared" si="52"/>
        <v>0</v>
      </c>
      <c r="M495" s="5">
        <v>0</v>
      </c>
      <c r="N495" s="5">
        <v>1</v>
      </c>
      <c r="O495" s="5">
        <v>0</v>
      </c>
      <c r="P495" s="5">
        <v>0</v>
      </c>
      <c r="Q495" s="5">
        <f t="shared" si="53"/>
        <v>0</v>
      </c>
      <c r="R495" s="5">
        <v>4028.0145360000001</v>
      </c>
      <c r="S495" s="5">
        <f t="shared" si="54"/>
        <v>8.3010288625707691</v>
      </c>
      <c r="T495" s="2">
        <v>0</v>
      </c>
      <c r="U495" s="5">
        <v>1</v>
      </c>
      <c r="V495" s="5">
        <v>223.21</v>
      </c>
      <c r="W495" s="6">
        <f t="shared" si="55"/>
        <v>101.50984583200692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1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5">
        <v>1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</row>
    <row r="496" spans="1:50" ht="15.75" customHeight="1">
      <c r="A496" s="4">
        <v>43525</v>
      </c>
      <c r="B496" s="2" t="s">
        <v>6</v>
      </c>
      <c r="C496" s="19">
        <v>1</v>
      </c>
      <c r="D496" s="5" t="s">
        <v>7</v>
      </c>
      <c r="E496" s="5">
        <v>322.69</v>
      </c>
      <c r="F496" s="6">
        <f t="shared" si="49"/>
        <v>5.7766921100435189</v>
      </c>
      <c r="G496" s="10">
        <v>1</v>
      </c>
      <c r="H496" s="5">
        <f t="shared" si="50"/>
        <v>0.69314718055994529</v>
      </c>
      <c r="I496" s="10">
        <v>384.07</v>
      </c>
      <c r="J496" s="6">
        <f t="shared" si="51"/>
        <v>5.950824827641287</v>
      </c>
      <c r="K496" s="11"/>
      <c r="L496" s="11">
        <f t="shared" si="52"/>
        <v>0</v>
      </c>
      <c r="M496" s="5">
        <v>0</v>
      </c>
      <c r="N496" s="5">
        <v>1</v>
      </c>
      <c r="O496" s="5">
        <v>0</v>
      </c>
      <c r="P496" s="5">
        <v>0</v>
      </c>
      <c r="Q496" s="5">
        <f t="shared" si="53"/>
        <v>0</v>
      </c>
      <c r="R496" s="5">
        <v>4028.0145360000001</v>
      </c>
      <c r="S496" s="5">
        <f t="shared" si="54"/>
        <v>8.3010288625707691</v>
      </c>
      <c r="T496" s="2">
        <v>0</v>
      </c>
      <c r="U496" s="5">
        <v>1</v>
      </c>
      <c r="V496" s="5">
        <v>223.47</v>
      </c>
      <c r="W496" s="6">
        <f t="shared" si="55"/>
        <v>101.62808677065806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5">
        <v>1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</row>
    <row r="497" spans="1:50" ht="15.75" customHeight="1">
      <c r="A497" s="4">
        <v>43556</v>
      </c>
      <c r="B497" s="2" t="s">
        <v>6</v>
      </c>
      <c r="C497" s="19">
        <v>1</v>
      </c>
      <c r="D497" s="5" t="s">
        <v>7</v>
      </c>
      <c r="E497" s="5">
        <v>391.13</v>
      </c>
      <c r="F497" s="6">
        <f t="shared" si="49"/>
        <v>5.9690399855442813</v>
      </c>
      <c r="G497" s="10">
        <v>0</v>
      </c>
      <c r="H497" s="5">
        <f t="shared" si="50"/>
        <v>0</v>
      </c>
      <c r="I497" s="10">
        <v>374.23</v>
      </c>
      <c r="J497" s="6">
        <f t="shared" si="51"/>
        <v>5.9248705816579976</v>
      </c>
      <c r="K497" s="11"/>
      <c r="L497" s="11">
        <f t="shared" si="52"/>
        <v>0</v>
      </c>
      <c r="M497" s="5">
        <v>0</v>
      </c>
      <c r="N497" s="5">
        <v>1</v>
      </c>
      <c r="O497" s="5">
        <v>0</v>
      </c>
      <c r="P497" s="5">
        <v>0</v>
      </c>
      <c r="Q497" s="5">
        <f t="shared" si="53"/>
        <v>0</v>
      </c>
      <c r="R497" s="5">
        <v>4028.0145360000001</v>
      </c>
      <c r="S497" s="5">
        <f t="shared" si="54"/>
        <v>8.3010288625707691</v>
      </c>
      <c r="T497" s="2">
        <v>0</v>
      </c>
      <c r="U497" s="5">
        <v>1</v>
      </c>
      <c r="V497" s="5">
        <v>224.01</v>
      </c>
      <c r="W497" s="6">
        <f t="shared" si="55"/>
        <v>101.87366410477966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6">
        <v>0</v>
      </c>
      <c r="AH497" s="6">
        <v>1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5">
        <v>1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</row>
    <row r="498" spans="1:50" ht="15.75" customHeight="1">
      <c r="A498" s="9">
        <v>43586</v>
      </c>
      <c r="B498" s="2" t="s">
        <v>6</v>
      </c>
      <c r="C498" s="19">
        <v>1</v>
      </c>
      <c r="D498" s="5" t="s">
        <v>7</v>
      </c>
      <c r="E498" s="5">
        <v>345.66</v>
      </c>
      <c r="F498" s="6">
        <f t="shared" si="49"/>
        <v>5.8454556329723468</v>
      </c>
      <c r="G498" s="10">
        <v>0</v>
      </c>
      <c r="H498" s="5">
        <f t="shared" si="50"/>
        <v>0</v>
      </c>
      <c r="I498" s="10">
        <v>425.1</v>
      </c>
      <c r="J498" s="6">
        <f t="shared" si="51"/>
        <v>6.0523244353647447</v>
      </c>
      <c r="K498" s="11"/>
      <c r="L498" s="11">
        <f t="shared" si="52"/>
        <v>0</v>
      </c>
      <c r="M498" s="5">
        <v>0</v>
      </c>
      <c r="N498" s="5">
        <v>1</v>
      </c>
      <c r="O498" s="5">
        <v>0</v>
      </c>
      <c r="P498" s="5">
        <v>0</v>
      </c>
      <c r="Q498" s="5">
        <f t="shared" si="53"/>
        <v>0</v>
      </c>
      <c r="R498" s="5">
        <v>4028.0145360000001</v>
      </c>
      <c r="S498" s="5">
        <f t="shared" si="54"/>
        <v>8.3010288625707691</v>
      </c>
      <c r="T498" s="2">
        <v>0</v>
      </c>
      <c r="U498" s="5">
        <v>1</v>
      </c>
      <c r="V498" s="5">
        <v>224.14</v>
      </c>
      <c r="W498" s="6">
        <f t="shared" si="55"/>
        <v>101.93278457410524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6">
        <v>0</v>
      </c>
      <c r="AH498" s="6">
        <v>0</v>
      </c>
      <c r="AI498" s="6">
        <v>1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5">
        <v>1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</row>
    <row r="499" spans="1:50" ht="15.75" customHeight="1">
      <c r="A499" s="4">
        <v>43617</v>
      </c>
      <c r="B499" s="2" t="s">
        <v>6</v>
      </c>
      <c r="C499" s="19">
        <v>1</v>
      </c>
      <c r="D499" s="5" t="s">
        <v>7</v>
      </c>
      <c r="E499" s="5">
        <v>287.05</v>
      </c>
      <c r="F499" s="6">
        <f t="shared" si="49"/>
        <v>5.6596564166136458</v>
      </c>
      <c r="G499" s="10">
        <v>0</v>
      </c>
      <c r="H499" s="5">
        <f t="shared" si="50"/>
        <v>0</v>
      </c>
      <c r="I499" s="10">
        <v>374.76</v>
      </c>
      <c r="J499" s="6">
        <f t="shared" si="51"/>
        <v>5.9262858210829874</v>
      </c>
      <c r="K499" s="11"/>
      <c r="L499" s="11">
        <f t="shared" si="52"/>
        <v>0</v>
      </c>
      <c r="M499" s="5">
        <v>0</v>
      </c>
      <c r="N499" s="5">
        <v>1</v>
      </c>
      <c r="O499" s="5">
        <v>0</v>
      </c>
      <c r="P499" s="5">
        <v>0</v>
      </c>
      <c r="Q499" s="5">
        <f t="shared" si="53"/>
        <v>0</v>
      </c>
      <c r="R499" s="5">
        <v>4028.0145360000001</v>
      </c>
      <c r="S499" s="5">
        <f t="shared" si="54"/>
        <v>8.3010288625707691</v>
      </c>
      <c r="T499" s="2">
        <v>0</v>
      </c>
      <c r="U499" s="5">
        <v>1</v>
      </c>
      <c r="V499" s="5">
        <v>224.14</v>
      </c>
      <c r="W499" s="6">
        <f t="shared" si="55"/>
        <v>101.93278457410524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6">
        <v>0</v>
      </c>
      <c r="AH499" s="6">
        <v>0</v>
      </c>
      <c r="AI499" s="6">
        <v>0</v>
      </c>
      <c r="AJ499" s="6">
        <v>1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5">
        <v>1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</row>
    <row r="500" spans="1:50" ht="15.75" customHeight="1">
      <c r="A500" s="4">
        <v>43647</v>
      </c>
      <c r="B500" s="2" t="s">
        <v>6</v>
      </c>
      <c r="C500" s="19">
        <v>1</v>
      </c>
      <c r="D500" s="5" t="s">
        <v>7</v>
      </c>
      <c r="E500" s="5">
        <v>342.9</v>
      </c>
      <c r="F500" s="6">
        <f t="shared" si="49"/>
        <v>5.8374388594688744</v>
      </c>
      <c r="G500" s="10">
        <v>1</v>
      </c>
      <c r="H500" s="5">
        <f t="shared" si="50"/>
        <v>0.69314718055994529</v>
      </c>
      <c r="I500" s="10">
        <v>428.56</v>
      </c>
      <c r="J500" s="6">
        <f t="shared" si="51"/>
        <v>6.0604307515727047</v>
      </c>
      <c r="K500" s="11"/>
      <c r="L500" s="11">
        <f t="shared" si="52"/>
        <v>0</v>
      </c>
      <c r="M500" s="5">
        <v>0</v>
      </c>
      <c r="N500" s="5">
        <v>1</v>
      </c>
      <c r="O500" s="5">
        <v>0</v>
      </c>
      <c r="P500" s="5">
        <v>0</v>
      </c>
      <c r="Q500" s="5">
        <f t="shared" si="53"/>
        <v>0</v>
      </c>
      <c r="R500" s="5">
        <v>4028.0145360000001</v>
      </c>
      <c r="S500" s="5">
        <f t="shared" si="54"/>
        <v>8.3010288625707691</v>
      </c>
      <c r="T500" s="2">
        <v>0</v>
      </c>
      <c r="U500" s="5">
        <v>1</v>
      </c>
      <c r="V500" s="5">
        <v>224.14</v>
      </c>
      <c r="W500" s="6">
        <f t="shared" si="55"/>
        <v>101.93278457410524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1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5">
        <v>1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</row>
    <row r="501" spans="1:50" ht="15.75" customHeight="1">
      <c r="A501" s="4">
        <v>43678</v>
      </c>
      <c r="B501" s="2" t="s">
        <v>6</v>
      </c>
      <c r="C501" s="19">
        <v>1</v>
      </c>
      <c r="D501" s="5" t="s">
        <v>7</v>
      </c>
      <c r="E501" s="5">
        <v>329.89</v>
      </c>
      <c r="F501" s="6">
        <f t="shared" si="49"/>
        <v>5.7987592655592879</v>
      </c>
      <c r="G501" s="10">
        <v>0</v>
      </c>
      <c r="H501" s="5">
        <f t="shared" si="50"/>
        <v>0</v>
      </c>
      <c r="I501" s="10">
        <v>388</v>
      </c>
      <c r="J501" s="6">
        <f t="shared" si="51"/>
        <v>5.9610053396232736</v>
      </c>
      <c r="K501" s="11"/>
      <c r="L501" s="11">
        <f t="shared" si="52"/>
        <v>0</v>
      </c>
      <c r="M501" s="5">
        <v>0</v>
      </c>
      <c r="N501" s="5">
        <v>1</v>
      </c>
      <c r="O501" s="5">
        <v>0</v>
      </c>
      <c r="P501" s="5">
        <v>0</v>
      </c>
      <c r="Q501" s="5">
        <f t="shared" si="53"/>
        <v>0</v>
      </c>
      <c r="R501" s="5">
        <v>4028.0145360000001</v>
      </c>
      <c r="S501" s="5">
        <f t="shared" si="54"/>
        <v>8.3010288625707691</v>
      </c>
      <c r="T501" s="2">
        <v>0</v>
      </c>
      <c r="U501" s="5">
        <v>1</v>
      </c>
      <c r="V501" s="5">
        <v>224.11</v>
      </c>
      <c r="W501" s="6">
        <f t="shared" si="55"/>
        <v>101.91914138887627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1</v>
      </c>
      <c r="AM501" s="6">
        <v>0</v>
      </c>
      <c r="AN501" s="6">
        <v>0</v>
      </c>
      <c r="AO501" s="6">
        <v>0</v>
      </c>
      <c r="AP501" s="6">
        <v>0</v>
      </c>
      <c r="AQ501" s="5">
        <v>1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</row>
    <row r="502" spans="1:50" ht="15.75" customHeight="1">
      <c r="A502" s="4">
        <v>43709</v>
      </c>
      <c r="B502" s="2" t="s">
        <v>6</v>
      </c>
      <c r="C502" s="19">
        <v>1</v>
      </c>
      <c r="D502" s="5" t="s">
        <v>7</v>
      </c>
      <c r="E502" s="5">
        <v>313.33</v>
      </c>
      <c r="F502" s="6">
        <f t="shared" si="49"/>
        <v>5.7472569482414801</v>
      </c>
      <c r="G502" s="10">
        <v>0</v>
      </c>
      <c r="H502" s="5">
        <f t="shared" si="50"/>
        <v>0</v>
      </c>
      <c r="I502" s="10">
        <v>390.59</v>
      </c>
      <c r="J502" s="6">
        <f t="shared" si="51"/>
        <v>5.967658416476346</v>
      </c>
      <c r="K502" s="11"/>
      <c r="L502" s="11">
        <f t="shared" si="52"/>
        <v>0</v>
      </c>
      <c r="M502" s="5">
        <v>0</v>
      </c>
      <c r="N502" s="5">
        <v>1</v>
      </c>
      <c r="O502" s="5">
        <v>0</v>
      </c>
      <c r="P502" s="5">
        <v>0</v>
      </c>
      <c r="Q502" s="5">
        <f t="shared" si="53"/>
        <v>0</v>
      </c>
      <c r="R502" s="5">
        <v>4028.0145360000001</v>
      </c>
      <c r="S502" s="5">
        <f t="shared" si="54"/>
        <v>8.3010288625707691</v>
      </c>
      <c r="T502" s="2">
        <v>0</v>
      </c>
      <c r="U502" s="5">
        <v>1</v>
      </c>
      <c r="V502" s="5">
        <v>224.14</v>
      </c>
      <c r="W502" s="6">
        <f t="shared" si="55"/>
        <v>101.93278457410524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1</v>
      </c>
      <c r="AN502" s="6">
        <v>0</v>
      </c>
      <c r="AO502" s="6">
        <v>0</v>
      </c>
      <c r="AP502" s="6">
        <v>0</v>
      </c>
      <c r="AQ502" s="5">
        <v>1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</row>
    <row r="503" spans="1:50" ht="15.75" customHeight="1">
      <c r="A503" s="4">
        <v>43739</v>
      </c>
      <c r="B503" s="2" t="s">
        <v>6</v>
      </c>
      <c r="C503" s="19">
        <v>1</v>
      </c>
      <c r="D503" s="5" t="s">
        <v>7</v>
      </c>
      <c r="E503" s="5">
        <v>266.29000000000002</v>
      </c>
      <c r="F503" s="6">
        <f t="shared" si="49"/>
        <v>5.5845859404813103</v>
      </c>
      <c r="G503" s="10">
        <v>0</v>
      </c>
      <c r="H503" s="5">
        <f t="shared" si="50"/>
        <v>0</v>
      </c>
      <c r="I503" s="10">
        <v>405.46</v>
      </c>
      <c r="J503" s="6">
        <f t="shared" si="51"/>
        <v>6.0050222250400473</v>
      </c>
      <c r="K503" s="11"/>
      <c r="L503" s="11">
        <f t="shared" si="52"/>
        <v>0</v>
      </c>
      <c r="M503" s="5">
        <v>0</v>
      </c>
      <c r="N503" s="5">
        <v>1</v>
      </c>
      <c r="O503" s="5">
        <v>0</v>
      </c>
      <c r="P503" s="5">
        <v>0</v>
      </c>
      <c r="Q503" s="5">
        <f t="shared" si="53"/>
        <v>0</v>
      </c>
      <c r="R503" s="5">
        <v>4028.0145360000001</v>
      </c>
      <c r="S503" s="5">
        <f t="shared" si="54"/>
        <v>8.3010288625707691</v>
      </c>
      <c r="T503" s="2">
        <v>0</v>
      </c>
      <c r="U503" s="5">
        <v>1</v>
      </c>
      <c r="V503" s="5">
        <v>224.8</v>
      </c>
      <c r="W503" s="6">
        <f t="shared" si="55"/>
        <v>102.23293464914276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5">
        <v>1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</row>
    <row r="504" spans="1:50" ht="15.75" customHeight="1">
      <c r="A504" s="4">
        <v>43770</v>
      </c>
      <c r="B504" s="2" t="s">
        <v>6</v>
      </c>
      <c r="C504" s="19">
        <v>1</v>
      </c>
      <c r="D504" s="5" t="s">
        <v>7</v>
      </c>
      <c r="E504" s="5">
        <v>244.76</v>
      </c>
      <c r="F504" s="6">
        <f t="shared" si="49"/>
        <v>5.5002781385943393</v>
      </c>
      <c r="G504" s="10">
        <v>1</v>
      </c>
      <c r="H504" s="5">
        <f t="shared" si="50"/>
        <v>0.69314718055994529</v>
      </c>
      <c r="I504" s="10">
        <v>410.6</v>
      </c>
      <c r="J504" s="6">
        <f t="shared" si="51"/>
        <v>6.0176195045848333</v>
      </c>
      <c r="K504" s="11"/>
      <c r="L504" s="11">
        <f t="shared" si="52"/>
        <v>0</v>
      </c>
      <c r="M504" s="5">
        <v>0</v>
      </c>
      <c r="N504" s="5">
        <v>1</v>
      </c>
      <c r="O504" s="5">
        <v>0</v>
      </c>
      <c r="P504" s="5">
        <v>0</v>
      </c>
      <c r="Q504" s="5">
        <f t="shared" si="53"/>
        <v>0</v>
      </c>
      <c r="R504" s="5">
        <v>4028.0145360000001</v>
      </c>
      <c r="S504" s="5">
        <f t="shared" si="54"/>
        <v>8.3010288625707691</v>
      </c>
      <c r="T504" s="2">
        <v>0</v>
      </c>
      <c r="U504" s="5">
        <v>1</v>
      </c>
      <c r="V504" s="5">
        <v>225.17</v>
      </c>
      <c r="W504" s="6">
        <f t="shared" si="55"/>
        <v>102.40120060030016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1</v>
      </c>
      <c r="AP504" s="6">
        <v>0</v>
      </c>
      <c r="AQ504" s="5">
        <v>1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</row>
    <row r="505" spans="1:50" ht="15.75" customHeight="1">
      <c r="A505" s="4">
        <v>43800</v>
      </c>
      <c r="B505" s="2" t="s">
        <v>6</v>
      </c>
      <c r="C505" s="19">
        <v>1</v>
      </c>
      <c r="D505" s="5" t="s">
        <v>7</v>
      </c>
      <c r="E505" s="5">
        <v>365.74</v>
      </c>
      <c r="F505" s="6">
        <f t="shared" si="49"/>
        <v>5.9019226984464872</v>
      </c>
      <c r="G505" s="10">
        <v>0</v>
      </c>
      <c r="H505" s="5">
        <f t="shared" si="50"/>
        <v>0</v>
      </c>
      <c r="I505" s="10">
        <v>446.14</v>
      </c>
      <c r="J505" s="6">
        <f t="shared" si="51"/>
        <v>6.1006328041086357</v>
      </c>
      <c r="K505" s="11"/>
      <c r="L505" s="11">
        <f t="shared" si="52"/>
        <v>0</v>
      </c>
      <c r="M505" s="5">
        <v>0</v>
      </c>
      <c r="N505" s="5">
        <v>1</v>
      </c>
      <c r="O505" s="5">
        <v>0</v>
      </c>
      <c r="P505" s="5">
        <v>0</v>
      </c>
      <c r="Q505" s="5">
        <f t="shared" si="53"/>
        <v>0</v>
      </c>
      <c r="R505" s="5">
        <v>4028.0145360000001</v>
      </c>
      <c r="S505" s="5">
        <f t="shared" si="54"/>
        <v>8.3010288625707691</v>
      </c>
      <c r="T505" s="2">
        <v>0</v>
      </c>
      <c r="U505" s="5">
        <v>1</v>
      </c>
      <c r="V505" s="5">
        <v>225.2</v>
      </c>
      <c r="W505" s="6">
        <f t="shared" si="55"/>
        <v>102.41484378552913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1</v>
      </c>
      <c r="AQ505" s="5">
        <v>1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</row>
    <row r="506" spans="1:50" ht="15.75" customHeight="1">
      <c r="A506" s="4">
        <v>43831</v>
      </c>
      <c r="B506" s="2" t="s">
        <v>6</v>
      </c>
      <c r="C506" s="19">
        <v>1</v>
      </c>
      <c r="D506" s="5" t="s">
        <v>7</v>
      </c>
      <c r="E506" s="5">
        <v>399.5</v>
      </c>
      <c r="F506" s="6">
        <f t="shared" si="49"/>
        <v>5.9902137652063292</v>
      </c>
      <c r="G506" s="10">
        <v>0</v>
      </c>
      <c r="H506" s="5">
        <f t="shared" si="50"/>
        <v>0</v>
      </c>
      <c r="I506" s="10">
        <v>445.58</v>
      </c>
      <c r="J506" s="6">
        <f t="shared" si="51"/>
        <v>6.0993768043023771</v>
      </c>
      <c r="K506" s="11"/>
      <c r="L506" s="11">
        <f t="shared" si="52"/>
        <v>0</v>
      </c>
      <c r="M506" s="5">
        <v>0</v>
      </c>
      <c r="N506" s="5">
        <v>1</v>
      </c>
      <c r="O506" s="5">
        <v>0</v>
      </c>
      <c r="P506" s="5">
        <v>0</v>
      </c>
      <c r="Q506" s="5">
        <f t="shared" si="53"/>
        <v>0</v>
      </c>
      <c r="R506" s="5">
        <v>4028.0145360000001</v>
      </c>
      <c r="S506" s="5">
        <f t="shared" si="54"/>
        <v>8.3010288625707691</v>
      </c>
      <c r="T506" s="2">
        <v>0</v>
      </c>
      <c r="U506" s="5">
        <v>1</v>
      </c>
      <c r="V506" s="5">
        <v>225.2</v>
      </c>
      <c r="W506" s="6">
        <f t="shared" si="55"/>
        <v>102.41484378552913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1</v>
      </c>
      <c r="AF506" s="5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5">
        <v>1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</row>
    <row r="507" spans="1:50" ht="15.75" customHeight="1">
      <c r="A507" s="4">
        <v>43862</v>
      </c>
      <c r="B507" s="2" t="s">
        <v>6</v>
      </c>
      <c r="C507" s="19">
        <v>1</v>
      </c>
      <c r="D507" s="5" t="s">
        <v>7</v>
      </c>
      <c r="E507" s="5">
        <v>343.44</v>
      </c>
      <c r="F507" s="6">
        <f t="shared" si="49"/>
        <v>5.839012423916305</v>
      </c>
      <c r="G507" s="10">
        <v>0</v>
      </c>
      <c r="H507" s="5">
        <f t="shared" si="50"/>
        <v>0</v>
      </c>
      <c r="I507" s="10">
        <v>422.61</v>
      </c>
      <c r="J507" s="6">
        <f t="shared" si="51"/>
        <v>6.0464497679403255</v>
      </c>
      <c r="K507" s="11"/>
      <c r="L507" s="11">
        <f t="shared" si="52"/>
        <v>0</v>
      </c>
      <c r="M507" s="5">
        <v>0</v>
      </c>
      <c r="N507" s="5">
        <v>1</v>
      </c>
      <c r="O507" s="5">
        <v>0</v>
      </c>
      <c r="P507" s="5">
        <v>0</v>
      </c>
      <c r="Q507" s="5">
        <f t="shared" si="53"/>
        <v>0</v>
      </c>
      <c r="R507" s="5">
        <v>4028.0145360000001</v>
      </c>
      <c r="S507" s="5">
        <f t="shared" si="54"/>
        <v>8.3010288625707691</v>
      </c>
      <c r="T507" s="2">
        <v>0</v>
      </c>
      <c r="U507" s="5">
        <v>1</v>
      </c>
      <c r="V507" s="5">
        <v>225.54</v>
      </c>
      <c r="W507" s="6">
        <f t="shared" si="55"/>
        <v>102.56946655145755</v>
      </c>
      <c r="X507" s="5">
        <v>0</v>
      </c>
      <c r="Y507" s="5">
        <v>41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1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5">
        <v>1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</row>
    <row r="508" spans="1:50" ht="15.75" customHeight="1">
      <c r="A508" s="4">
        <v>43891</v>
      </c>
      <c r="B508" s="2" t="s">
        <v>6</v>
      </c>
      <c r="C508" s="19">
        <v>1</v>
      </c>
      <c r="D508" s="5" t="s">
        <v>7</v>
      </c>
      <c r="E508" s="5">
        <v>378.98</v>
      </c>
      <c r="F508" s="6">
        <f t="shared" si="49"/>
        <v>5.9374834332414688</v>
      </c>
      <c r="G508" s="10">
        <v>0</v>
      </c>
      <c r="H508" s="5">
        <f t="shared" si="50"/>
        <v>0</v>
      </c>
      <c r="I508" s="10">
        <v>396.85</v>
      </c>
      <c r="J508" s="6">
        <f t="shared" si="51"/>
        <v>5.9835583755368846</v>
      </c>
      <c r="K508" s="11"/>
      <c r="L508" s="11">
        <f t="shared" si="52"/>
        <v>0</v>
      </c>
      <c r="M508" s="5">
        <v>0</v>
      </c>
      <c r="N508" s="5">
        <v>1</v>
      </c>
      <c r="O508" s="5">
        <v>0</v>
      </c>
      <c r="P508" s="5">
        <v>0</v>
      </c>
      <c r="Q508" s="5">
        <f t="shared" si="53"/>
        <v>0</v>
      </c>
      <c r="R508" s="5">
        <v>4028.0145360000001</v>
      </c>
      <c r="S508" s="5">
        <f t="shared" si="54"/>
        <v>8.3010288625707691</v>
      </c>
      <c r="T508" s="2">
        <v>0</v>
      </c>
      <c r="U508" s="5">
        <v>1</v>
      </c>
      <c r="V508" s="5">
        <v>224.71</v>
      </c>
      <c r="W508" s="6">
        <f t="shared" si="55"/>
        <v>102.19200509345582</v>
      </c>
      <c r="X508" s="5">
        <v>51</v>
      </c>
      <c r="Y508" s="5">
        <v>526</v>
      </c>
      <c r="Z508" s="5">
        <v>5</v>
      </c>
      <c r="AA508" s="5">
        <v>4</v>
      </c>
      <c r="AB508" s="5">
        <v>0</v>
      </c>
      <c r="AC508" s="5">
        <v>0</v>
      </c>
      <c r="AD508" s="5">
        <v>1</v>
      </c>
      <c r="AE508" s="5">
        <v>0</v>
      </c>
      <c r="AF508" s="5">
        <v>0</v>
      </c>
      <c r="AG508" s="6">
        <v>1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5">
        <v>1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</row>
    <row r="509" spans="1:50" ht="15.75" customHeight="1">
      <c r="A509" s="4">
        <v>43922</v>
      </c>
      <c r="B509" s="2" t="s">
        <v>6</v>
      </c>
      <c r="C509" s="19">
        <v>1</v>
      </c>
      <c r="D509" s="5" t="s">
        <v>7</v>
      </c>
      <c r="E509" s="5">
        <v>384.32</v>
      </c>
      <c r="F509" s="6">
        <f t="shared" si="49"/>
        <v>5.9514755388916187</v>
      </c>
      <c r="G509" s="10">
        <v>0</v>
      </c>
      <c r="H509" s="5">
        <f t="shared" si="50"/>
        <v>0</v>
      </c>
      <c r="I509" s="10">
        <v>282.60000000000002</v>
      </c>
      <c r="J509" s="6">
        <f t="shared" si="51"/>
        <v>5.6440324702504272</v>
      </c>
      <c r="K509" s="11"/>
      <c r="L509" s="11">
        <f t="shared" si="52"/>
        <v>0</v>
      </c>
      <c r="M509" s="5">
        <v>0</v>
      </c>
      <c r="N509" s="5">
        <v>1</v>
      </c>
      <c r="O509" s="5">
        <v>0</v>
      </c>
      <c r="P509" s="5">
        <v>0</v>
      </c>
      <c r="Q509" s="5">
        <f t="shared" si="53"/>
        <v>0</v>
      </c>
      <c r="R509" s="5">
        <v>4028.0145360000001</v>
      </c>
      <c r="S509" s="5">
        <f t="shared" si="54"/>
        <v>8.3010288625707691</v>
      </c>
      <c r="T509" s="2">
        <v>0</v>
      </c>
      <c r="U509" s="5">
        <v>1</v>
      </c>
      <c r="V509" s="5">
        <v>225.3</v>
      </c>
      <c r="W509" s="6">
        <f t="shared" si="55"/>
        <v>102.46032106962573</v>
      </c>
      <c r="X509" s="5">
        <v>7616</v>
      </c>
      <c r="Y509" s="5">
        <v>2473</v>
      </c>
      <c r="Z509" s="5">
        <v>163</v>
      </c>
      <c r="AA509" s="5">
        <v>4</v>
      </c>
      <c r="AB509" s="5">
        <v>0</v>
      </c>
      <c r="AC509" s="5">
        <v>0</v>
      </c>
      <c r="AD509" s="5">
        <v>1</v>
      </c>
      <c r="AE509" s="5">
        <v>0</v>
      </c>
      <c r="AF509" s="5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5">
        <v>1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</row>
    <row r="510" spans="1:50" ht="15.75" customHeight="1">
      <c r="A510" s="9">
        <v>43952</v>
      </c>
      <c r="B510" s="2" t="s">
        <v>6</v>
      </c>
      <c r="C510" s="19">
        <v>1</v>
      </c>
      <c r="D510" s="5" t="s">
        <v>7</v>
      </c>
      <c r="E510" s="5">
        <v>424</v>
      </c>
      <c r="F510" s="6">
        <f t="shared" si="49"/>
        <v>6.0497334552319577</v>
      </c>
      <c r="G510" s="10">
        <v>0</v>
      </c>
      <c r="H510" s="5">
        <f t="shared" si="50"/>
        <v>0</v>
      </c>
      <c r="I510" s="10">
        <v>315.67</v>
      </c>
      <c r="J510" s="6">
        <f t="shared" si="51"/>
        <v>5.7546973641243069</v>
      </c>
      <c r="K510" s="11"/>
      <c r="L510" s="11">
        <f t="shared" si="52"/>
        <v>0</v>
      </c>
      <c r="M510" s="5">
        <v>0</v>
      </c>
      <c r="N510" s="5">
        <v>1</v>
      </c>
      <c r="O510" s="5">
        <v>0</v>
      </c>
      <c r="P510" s="5">
        <v>0</v>
      </c>
      <c r="Q510" s="5">
        <f t="shared" si="53"/>
        <v>0</v>
      </c>
      <c r="R510" s="5">
        <v>4028.0145360000001</v>
      </c>
      <c r="S510" s="5">
        <f t="shared" si="54"/>
        <v>8.3010288625707691</v>
      </c>
      <c r="T510" s="2">
        <v>0</v>
      </c>
      <c r="U510" s="5">
        <v>1</v>
      </c>
      <c r="V510" s="5">
        <v>225.18</v>
      </c>
      <c r="W510" s="6">
        <f t="shared" si="55"/>
        <v>102.40574832870982</v>
      </c>
      <c r="X510" s="5">
        <v>39486</v>
      </c>
      <c r="Y510" s="5">
        <v>8358</v>
      </c>
      <c r="Z510" s="5">
        <v>482</v>
      </c>
      <c r="AA510" s="5">
        <v>11</v>
      </c>
      <c r="AB510" s="5">
        <v>0</v>
      </c>
      <c r="AC510" s="5">
        <v>0</v>
      </c>
      <c r="AD510" s="5">
        <v>1</v>
      </c>
      <c r="AE510" s="5">
        <v>0</v>
      </c>
      <c r="AF510" s="5">
        <v>0</v>
      </c>
      <c r="AG510" s="6">
        <v>0</v>
      </c>
      <c r="AH510" s="6">
        <v>0</v>
      </c>
      <c r="AI510" s="6">
        <v>1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5">
        <v>1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</row>
    <row r="511" spans="1:50" ht="15.75" customHeight="1">
      <c r="A511" s="4">
        <v>43983</v>
      </c>
      <c r="B511" s="2" t="s">
        <v>6</v>
      </c>
      <c r="C511" s="19">
        <v>1</v>
      </c>
      <c r="D511" s="5" t="s">
        <v>7</v>
      </c>
      <c r="E511" s="5">
        <v>381.37</v>
      </c>
      <c r="F511" s="6">
        <f t="shared" si="49"/>
        <v>5.9437700324953022</v>
      </c>
      <c r="G511" s="10">
        <v>0</v>
      </c>
      <c r="H511" s="5">
        <f t="shared" si="50"/>
        <v>0</v>
      </c>
      <c r="I511" s="10">
        <v>402.45</v>
      </c>
      <c r="J511" s="6">
        <f t="shared" si="51"/>
        <v>5.9975708655397426</v>
      </c>
      <c r="K511" s="11"/>
      <c r="L511" s="11">
        <f t="shared" si="52"/>
        <v>0</v>
      </c>
      <c r="M511" s="5">
        <v>0</v>
      </c>
      <c r="N511" s="5">
        <v>1</v>
      </c>
      <c r="O511" s="5">
        <v>0</v>
      </c>
      <c r="P511" s="5">
        <v>0</v>
      </c>
      <c r="Q511" s="5">
        <f t="shared" si="53"/>
        <v>0</v>
      </c>
      <c r="R511" s="5">
        <v>4028.0145360000001</v>
      </c>
      <c r="S511" s="5">
        <f t="shared" si="54"/>
        <v>8.3010288625707691</v>
      </c>
      <c r="T511" s="2">
        <v>0</v>
      </c>
      <c r="U511" s="5">
        <v>1</v>
      </c>
      <c r="V511" s="5">
        <v>224.84</v>
      </c>
      <c r="W511" s="6">
        <f t="shared" si="55"/>
        <v>102.2511255627814</v>
      </c>
      <c r="X511" s="5">
        <v>98330</v>
      </c>
      <c r="Y511" s="5">
        <v>15360</v>
      </c>
      <c r="Z511" s="5">
        <v>1197</v>
      </c>
      <c r="AA511" s="5">
        <v>68</v>
      </c>
      <c r="AB511" s="5">
        <v>0</v>
      </c>
      <c r="AC511" s="5">
        <v>0</v>
      </c>
      <c r="AD511" s="5">
        <v>1</v>
      </c>
      <c r="AE511" s="5">
        <v>0</v>
      </c>
      <c r="AF511" s="5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5">
        <v>1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</row>
    <row r="512" spans="1:50" ht="15.75" customHeight="1">
      <c r="A512" s="4">
        <v>44013</v>
      </c>
      <c r="B512" s="2" t="s">
        <v>6</v>
      </c>
      <c r="C512" s="19">
        <v>1</v>
      </c>
      <c r="D512" s="5" t="s">
        <v>7</v>
      </c>
      <c r="E512" s="5">
        <v>514.89</v>
      </c>
      <c r="F512" s="6">
        <f t="shared" si="49"/>
        <v>6.2439532856166569</v>
      </c>
      <c r="G512" s="10">
        <v>0</v>
      </c>
      <c r="H512" s="5">
        <f t="shared" si="50"/>
        <v>0</v>
      </c>
      <c r="I512" s="10">
        <v>470.58</v>
      </c>
      <c r="J512" s="6">
        <f t="shared" si="51"/>
        <v>6.1539659764526302</v>
      </c>
      <c r="K512" s="11"/>
      <c r="L512" s="11">
        <f t="shared" si="52"/>
        <v>0</v>
      </c>
      <c r="M512" s="5">
        <v>0</v>
      </c>
      <c r="N512" s="5">
        <v>1</v>
      </c>
      <c r="O512" s="5">
        <v>0</v>
      </c>
      <c r="P512" s="5">
        <v>0</v>
      </c>
      <c r="Q512" s="5">
        <f t="shared" si="53"/>
        <v>0</v>
      </c>
      <c r="R512" s="5">
        <v>4028.0145360000001</v>
      </c>
      <c r="S512" s="5">
        <f t="shared" si="54"/>
        <v>8.3010288625707691</v>
      </c>
      <c r="T512" s="2">
        <v>0</v>
      </c>
      <c r="U512" s="5">
        <v>1</v>
      </c>
      <c r="V512" s="5">
        <v>224.93</v>
      </c>
      <c r="W512" s="6">
        <f t="shared" si="55"/>
        <v>102.29205511846833</v>
      </c>
      <c r="X512" s="5">
        <v>92178</v>
      </c>
      <c r="Y512" s="5">
        <v>14224</v>
      </c>
      <c r="Z512" s="5">
        <v>1264</v>
      </c>
      <c r="AA512" s="5">
        <v>60</v>
      </c>
      <c r="AB512" s="5">
        <v>0</v>
      </c>
      <c r="AC512" s="5">
        <v>0</v>
      </c>
      <c r="AD512" s="5">
        <v>1</v>
      </c>
      <c r="AE512" s="5">
        <v>0</v>
      </c>
      <c r="AF512" s="5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5">
        <v>1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</row>
    <row r="513" spans="1:50" ht="15.75" customHeight="1">
      <c r="A513" s="4">
        <v>44044</v>
      </c>
      <c r="B513" s="2" t="s">
        <v>6</v>
      </c>
      <c r="C513" s="19">
        <v>1</v>
      </c>
      <c r="D513" s="5" t="s">
        <v>7</v>
      </c>
      <c r="E513" s="5">
        <v>392.21</v>
      </c>
      <c r="F513" s="6">
        <f t="shared" si="49"/>
        <v>5.9717974106325062</v>
      </c>
      <c r="G513" s="10">
        <v>0</v>
      </c>
      <c r="H513" s="5">
        <f t="shared" si="50"/>
        <v>0</v>
      </c>
      <c r="I513" s="10">
        <v>409.83</v>
      </c>
      <c r="J513" s="6">
        <f t="shared" si="51"/>
        <v>6.0157424395675054</v>
      </c>
      <c r="K513" s="11"/>
      <c r="L513" s="11">
        <f t="shared" si="52"/>
        <v>0</v>
      </c>
      <c r="M513" s="5">
        <v>0</v>
      </c>
      <c r="N513" s="5">
        <v>1</v>
      </c>
      <c r="O513" s="5">
        <v>0</v>
      </c>
      <c r="P513" s="5">
        <v>0</v>
      </c>
      <c r="Q513" s="5">
        <f t="shared" si="53"/>
        <v>0</v>
      </c>
      <c r="R513" s="5">
        <v>4028.0145360000001</v>
      </c>
      <c r="S513" s="5">
        <f t="shared" si="54"/>
        <v>8.3010288625707691</v>
      </c>
      <c r="T513" s="2">
        <v>0</v>
      </c>
      <c r="U513" s="5">
        <v>1</v>
      </c>
      <c r="V513" s="5">
        <v>225</v>
      </c>
      <c r="W513" s="6">
        <f t="shared" si="55"/>
        <v>102.32388921733595</v>
      </c>
      <c r="X513" s="5">
        <v>75335</v>
      </c>
      <c r="Y513" s="5">
        <v>10990</v>
      </c>
      <c r="Z513" s="5">
        <v>1170</v>
      </c>
      <c r="AA513" s="5">
        <v>43</v>
      </c>
      <c r="AB513" s="5">
        <v>0</v>
      </c>
      <c r="AC513" s="5">
        <v>0</v>
      </c>
      <c r="AD513" s="5">
        <v>1</v>
      </c>
      <c r="AE513" s="5">
        <v>0</v>
      </c>
      <c r="AF513" s="5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1</v>
      </c>
      <c r="AM513" s="6">
        <v>0</v>
      </c>
      <c r="AN513" s="6">
        <v>0</v>
      </c>
      <c r="AO513" s="6">
        <v>0</v>
      </c>
      <c r="AP513" s="6">
        <v>0</v>
      </c>
      <c r="AQ513" s="5">
        <v>1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</row>
    <row r="514" spans="1:50" ht="15.75" customHeight="1">
      <c r="A514" s="4">
        <v>44075</v>
      </c>
      <c r="B514" s="2" t="s">
        <v>6</v>
      </c>
      <c r="C514" s="19">
        <v>1</v>
      </c>
      <c r="D514" s="5" t="s">
        <v>7</v>
      </c>
      <c r="E514" s="5">
        <v>449.03</v>
      </c>
      <c r="F514" s="6">
        <f t="shared" ref="F514:F577" si="56">LN(E514)</f>
        <v>6.1070897006549876</v>
      </c>
      <c r="G514" s="10">
        <v>0</v>
      </c>
      <c r="H514" s="5">
        <f t="shared" ref="H514:H577" si="57">LN(G514+1)</f>
        <v>0</v>
      </c>
      <c r="I514" s="10">
        <v>427.32</v>
      </c>
      <c r="J514" s="6">
        <f t="shared" ref="J514:J577" si="58">LN(I514)</f>
        <v>6.0575331470776863</v>
      </c>
      <c r="K514" s="11"/>
      <c r="L514" s="11">
        <f t="shared" ref="L514:L577" si="59">LN(K514+1)</f>
        <v>0</v>
      </c>
      <c r="M514" s="5">
        <v>0</v>
      </c>
      <c r="N514" s="5">
        <v>1</v>
      </c>
      <c r="O514" s="5">
        <v>0</v>
      </c>
      <c r="P514" s="5">
        <v>0</v>
      </c>
      <c r="Q514" s="5">
        <f t="shared" ref="Q514:Q577" si="60">0+0</f>
        <v>0</v>
      </c>
      <c r="R514" s="5">
        <v>4028.0145360000001</v>
      </c>
      <c r="S514" s="5">
        <f t="shared" ref="S514:S577" si="61">LN(R514)</f>
        <v>8.3010288625707691</v>
      </c>
      <c r="T514" s="2">
        <v>0</v>
      </c>
      <c r="U514" s="5">
        <v>1</v>
      </c>
      <c r="V514" s="5">
        <v>224.95</v>
      </c>
      <c r="W514" s="6">
        <f t="shared" si="55"/>
        <v>102.30115057528765</v>
      </c>
      <c r="X514" s="5">
        <v>50483</v>
      </c>
      <c r="Y514" s="5">
        <v>18892</v>
      </c>
      <c r="Z514" s="5">
        <v>970</v>
      </c>
      <c r="AA514" s="5">
        <v>61</v>
      </c>
      <c r="AB514" s="5">
        <v>0</v>
      </c>
      <c r="AC514" s="5">
        <v>0</v>
      </c>
      <c r="AD514" s="5">
        <v>1</v>
      </c>
      <c r="AE514" s="5">
        <v>0</v>
      </c>
      <c r="AF514" s="5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1</v>
      </c>
      <c r="AN514" s="6">
        <v>0</v>
      </c>
      <c r="AO514" s="6">
        <v>0</v>
      </c>
      <c r="AP514" s="6">
        <v>0</v>
      </c>
      <c r="AQ514" s="5">
        <v>1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</row>
    <row r="515" spans="1:50" ht="15.75" customHeight="1">
      <c r="A515" s="4">
        <v>44105</v>
      </c>
      <c r="B515" s="2" t="s">
        <v>6</v>
      </c>
      <c r="C515" s="19">
        <v>1</v>
      </c>
      <c r="D515" s="5" t="s">
        <v>7</v>
      </c>
      <c r="E515" s="5">
        <v>381.61</v>
      </c>
      <c r="F515" s="6">
        <f t="shared" si="56"/>
        <v>5.9443991446815083</v>
      </c>
      <c r="G515" s="10">
        <v>0</v>
      </c>
      <c r="H515" s="5">
        <f t="shared" si="57"/>
        <v>0</v>
      </c>
      <c r="I515" s="10">
        <v>429.25</v>
      </c>
      <c r="J515" s="6">
        <f t="shared" si="58"/>
        <v>6.062039499777585</v>
      </c>
      <c r="K515" s="11"/>
      <c r="L515" s="11">
        <f t="shared" si="59"/>
        <v>0</v>
      </c>
      <c r="M515" s="5">
        <v>0</v>
      </c>
      <c r="N515" s="5">
        <v>1</v>
      </c>
      <c r="O515" s="5">
        <v>0</v>
      </c>
      <c r="P515" s="5">
        <v>0</v>
      </c>
      <c r="Q515" s="5">
        <f t="shared" si="60"/>
        <v>0</v>
      </c>
      <c r="R515" s="5">
        <v>4028.0145360000001</v>
      </c>
      <c r="S515" s="5">
        <f t="shared" si="61"/>
        <v>8.3010288625707691</v>
      </c>
      <c r="T515" s="2">
        <v>0</v>
      </c>
      <c r="U515" s="5">
        <v>1</v>
      </c>
      <c r="V515" s="5">
        <v>224.91</v>
      </c>
      <c r="W515" s="6">
        <f t="shared" si="55"/>
        <v>102.28295966164902</v>
      </c>
      <c r="X515" s="5">
        <v>44205</v>
      </c>
      <c r="Y515" s="5">
        <v>10781</v>
      </c>
      <c r="Z515" s="5">
        <v>672</v>
      </c>
      <c r="AA515" s="5">
        <v>70</v>
      </c>
      <c r="AB515" s="5">
        <v>0</v>
      </c>
      <c r="AC515" s="5">
        <v>0</v>
      </c>
      <c r="AD515" s="5">
        <v>1</v>
      </c>
      <c r="AE515" s="5">
        <v>0</v>
      </c>
      <c r="AF515" s="5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1</v>
      </c>
      <c r="AO515" s="6">
        <v>0</v>
      </c>
      <c r="AP515" s="6">
        <v>0</v>
      </c>
      <c r="AQ515" s="5">
        <v>1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</row>
    <row r="516" spans="1:50" ht="15.75" customHeight="1">
      <c r="A516" s="4">
        <v>44136</v>
      </c>
      <c r="B516" s="2" t="s">
        <v>6</v>
      </c>
      <c r="C516" s="19">
        <v>1</v>
      </c>
      <c r="D516" s="5" t="s">
        <v>7</v>
      </c>
      <c r="E516" s="5">
        <v>406.19</v>
      </c>
      <c r="F516" s="6">
        <f t="shared" si="56"/>
        <v>6.0068210304286724</v>
      </c>
      <c r="G516" s="10">
        <v>0</v>
      </c>
      <c r="H516" s="5">
        <f t="shared" si="57"/>
        <v>0</v>
      </c>
      <c r="I516" s="10">
        <v>449.7</v>
      </c>
      <c r="J516" s="6">
        <f t="shared" si="58"/>
        <v>6.1085806937766618</v>
      </c>
      <c r="K516" s="11"/>
      <c r="L516" s="11">
        <f t="shared" si="59"/>
        <v>0</v>
      </c>
      <c r="M516" s="5">
        <v>0</v>
      </c>
      <c r="N516" s="5">
        <v>1</v>
      </c>
      <c r="O516" s="5">
        <v>0</v>
      </c>
      <c r="P516" s="5">
        <v>0</v>
      </c>
      <c r="Q516" s="5">
        <f t="shared" si="60"/>
        <v>0</v>
      </c>
      <c r="R516" s="5">
        <v>4028.0145360000001</v>
      </c>
      <c r="S516" s="5">
        <f t="shared" si="61"/>
        <v>8.3010288625707691</v>
      </c>
      <c r="T516" s="2">
        <v>0</v>
      </c>
      <c r="U516" s="5">
        <v>1</v>
      </c>
      <c r="V516" s="5">
        <v>224.9</v>
      </c>
      <c r="W516" s="6">
        <f t="shared" si="55"/>
        <v>102.27841193323935</v>
      </c>
      <c r="X516" s="5">
        <v>57248</v>
      </c>
      <c r="Y516" s="5">
        <v>5311</v>
      </c>
      <c r="Z516" s="5">
        <v>721</v>
      </c>
      <c r="AA516" s="5">
        <v>20</v>
      </c>
      <c r="AB516" s="5">
        <v>0</v>
      </c>
      <c r="AC516" s="5">
        <v>0</v>
      </c>
      <c r="AD516" s="5">
        <v>1</v>
      </c>
      <c r="AE516" s="5">
        <v>0</v>
      </c>
      <c r="AF516" s="5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1</v>
      </c>
      <c r="AP516" s="6">
        <v>0</v>
      </c>
      <c r="AQ516" s="5">
        <v>1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</row>
    <row r="517" spans="1:50" ht="15.75" customHeight="1">
      <c r="A517" s="4">
        <v>44166</v>
      </c>
      <c r="B517" s="2" t="s">
        <v>6</v>
      </c>
      <c r="C517" s="19">
        <v>1</v>
      </c>
      <c r="D517" s="5" t="s">
        <v>7</v>
      </c>
      <c r="E517" s="5">
        <v>429.85</v>
      </c>
      <c r="F517" s="6">
        <f t="shared" si="56"/>
        <v>6.0634363106204532</v>
      </c>
      <c r="G517" s="10">
        <v>0</v>
      </c>
      <c r="H517" s="5">
        <f t="shared" si="57"/>
        <v>0</v>
      </c>
      <c r="I517" s="10">
        <v>471.52</v>
      </c>
      <c r="J517" s="6">
        <f t="shared" si="58"/>
        <v>6.1559615189893844</v>
      </c>
      <c r="K517" s="11"/>
      <c r="L517" s="11">
        <f t="shared" si="59"/>
        <v>0</v>
      </c>
      <c r="M517" s="5">
        <v>0</v>
      </c>
      <c r="N517" s="5">
        <v>1</v>
      </c>
      <c r="O517" s="5">
        <v>0</v>
      </c>
      <c r="P517" s="5">
        <v>0</v>
      </c>
      <c r="Q517" s="5">
        <f t="shared" si="60"/>
        <v>0</v>
      </c>
      <c r="R517" s="5">
        <v>4028.0145360000001</v>
      </c>
      <c r="S517" s="5">
        <f t="shared" si="61"/>
        <v>8.3010288625707691</v>
      </c>
      <c r="T517" s="2">
        <v>0</v>
      </c>
      <c r="U517" s="5">
        <v>1</v>
      </c>
      <c r="V517" s="5">
        <v>224.91</v>
      </c>
      <c r="W517" s="6">
        <f t="shared" si="55"/>
        <v>102.28295966164902</v>
      </c>
      <c r="X517" s="5">
        <v>48578</v>
      </c>
      <c r="Y517" s="5">
        <v>5719</v>
      </c>
      <c r="Z517" s="5">
        <v>915</v>
      </c>
      <c r="AA517" s="5">
        <v>11</v>
      </c>
      <c r="AB517" s="5">
        <v>0</v>
      </c>
      <c r="AC517" s="5">
        <v>19678</v>
      </c>
      <c r="AD517" s="5">
        <v>1</v>
      </c>
      <c r="AE517" s="5">
        <v>0</v>
      </c>
      <c r="AF517" s="5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1</v>
      </c>
      <c r="AQ517" s="5">
        <v>1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</row>
    <row r="518" spans="1:50" ht="15.75" customHeight="1">
      <c r="A518" s="4">
        <v>44197</v>
      </c>
      <c r="B518" s="2" t="s">
        <v>6</v>
      </c>
      <c r="C518" s="19">
        <v>1</v>
      </c>
      <c r="D518" s="5" t="s">
        <v>7</v>
      </c>
      <c r="E518" s="5">
        <v>399.5</v>
      </c>
      <c r="F518" s="6">
        <f t="shared" si="56"/>
        <v>5.9902137652063292</v>
      </c>
      <c r="G518" s="10">
        <v>2</v>
      </c>
      <c r="H518" s="5">
        <f t="shared" si="57"/>
        <v>1.0986122886681098</v>
      </c>
      <c r="I518" s="10">
        <v>484.63</v>
      </c>
      <c r="J518" s="6">
        <f t="shared" si="58"/>
        <v>6.1833857131934806</v>
      </c>
      <c r="K518" s="11"/>
      <c r="L518" s="11">
        <f t="shared" si="59"/>
        <v>0</v>
      </c>
      <c r="M518" s="5">
        <v>0</v>
      </c>
      <c r="N518" s="5">
        <v>1</v>
      </c>
      <c r="O518" s="5">
        <v>0</v>
      </c>
      <c r="P518" s="5">
        <v>0</v>
      </c>
      <c r="Q518" s="5">
        <f t="shared" si="60"/>
        <v>0</v>
      </c>
      <c r="R518" s="5">
        <v>4028.0145360000001</v>
      </c>
      <c r="S518" s="5">
        <f t="shared" si="61"/>
        <v>8.3010288625707691</v>
      </c>
      <c r="T518" s="2">
        <v>0</v>
      </c>
      <c r="U518" s="5">
        <v>1</v>
      </c>
      <c r="V518" s="5">
        <v>224.94</v>
      </c>
      <c r="W518" s="6">
        <f t="shared" si="55"/>
        <v>102.29660284687799</v>
      </c>
      <c r="X518" s="5">
        <v>21629</v>
      </c>
      <c r="Y518" s="5">
        <v>10382</v>
      </c>
      <c r="Z518" s="5">
        <v>568</v>
      </c>
      <c r="AA518" s="5">
        <v>23</v>
      </c>
      <c r="AB518" s="5">
        <v>567</v>
      </c>
      <c r="AC518" s="5">
        <v>39133</v>
      </c>
      <c r="AD518" s="5">
        <v>1</v>
      </c>
      <c r="AE518" s="5">
        <v>1</v>
      </c>
      <c r="AF518" s="5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5">
        <v>1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</row>
    <row r="519" spans="1:50" ht="15.75" customHeight="1">
      <c r="A519" s="4">
        <v>44228</v>
      </c>
      <c r="B519" s="2" t="s">
        <v>6</v>
      </c>
      <c r="C519" s="19">
        <v>1</v>
      </c>
      <c r="D519" s="5" t="s">
        <v>7</v>
      </c>
      <c r="E519" s="5">
        <v>343.44</v>
      </c>
      <c r="F519" s="6">
        <f t="shared" si="56"/>
        <v>5.839012423916305</v>
      </c>
      <c r="G519" s="10">
        <v>0</v>
      </c>
      <c r="H519" s="5">
        <f t="shared" si="57"/>
        <v>0</v>
      </c>
      <c r="I519" s="10">
        <v>483.78</v>
      </c>
      <c r="J519" s="6">
        <f t="shared" si="58"/>
        <v>6.1816302579249855</v>
      </c>
      <c r="K519" s="11"/>
      <c r="L519" s="11">
        <f t="shared" si="59"/>
        <v>0</v>
      </c>
      <c r="M519" s="5">
        <v>0</v>
      </c>
      <c r="N519" s="5">
        <v>1</v>
      </c>
      <c r="O519" s="5">
        <v>0</v>
      </c>
      <c r="P519" s="5">
        <v>0</v>
      </c>
      <c r="Q519" s="5">
        <f t="shared" si="60"/>
        <v>0</v>
      </c>
      <c r="R519" s="5">
        <v>4028.0145360000001</v>
      </c>
      <c r="S519" s="5">
        <f t="shared" si="61"/>
        <v>8.3010288625707691</v>
      </c>
      <c r="T519" s="2">
        <v>0</v>
      </c>
      <c r="U519" s="5">
        <v>1</v>
      </c>
      <c r="V519" s="5">
        <v>224.91</v>
      </c>
      <c r="W519" s="6">
        <f t="shared" si="55"/>
        <v>102.28295966164902</v>
      </c>
      <c r="X519" s="5">
        <v>11077</v>
      </c>
      <c r="Y519" s="5">
        <v>19337</v>
      </c>
      <c r="Z519" s="5">
        <v>281</v>
      </c>
      <c r="AA519" s="5">
        <v>74</v>
      </c>
      <c r="AB519" s="5">
        <v>1938619</v>
      </c>
      <c r="AC519" s="5">
        <v>0</v>
      </c>
      <c r="AD519" s="5">
        <v>1</v>
      </c>
      <c r="AE519" s="5">
        <v>0</v>
      </c>
      <c r="AF519" s="5">
        <v>1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5">
        <v>1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</row>
    <row r="520" spans="1:50" ht="15.75" customHeight="1">
      <c r="A520" s="4">
        <v>44256</v>
      </c>
      <c r="B520" s="2" t="s">
        <v>6</v>
      </c>
      <c r="C520" s="19">
        <v>1</v>
      </c>
      <c r="D520" s="5" t="s">
        <v>7</v>
      </c>
      <c r="E520" s="5">
        <v>378.98</v>
      </c>
      <c r="F520" s="6">
        <f t="shared" si="56"/>
        <v>5.9374834332414688</v>
      </c>
      <c r="G520" s="10">
        <v>0</v>
      </c>
      <c r="H520" s="5">
        <f t="shared" si="57"/>
        <v>0</v>
      </c>
      <c r="I520" s="10">
        <v>496.73</v>
      </c>
      <c r="J520" s="6">
        <f t="shared" si="58"/>
        <v>6.2080466189203456</v>
      </c>
      <c r="K520" s="11"/>
      <c r="L520" s="11">
        <f t="shared" si="59"/>
        <v>0</v>
      </c>
      <c r="M520" s="5">
        <v>0</v>
      </c>
      <c r="N520" s="5">
        <v>1</v>
      </c>
      <c r="O520" s="5">
        <v>0</v>
      </c>
      <c r="P520" s="5">
        <v>0</v>
      </c>
      <c r="Q520" s="5">
        <f t="shared" si="60"/>
        <v>0</v>
      </c>
      <c r="R520" s="5">
        <v>4028.0145360000001</v>
      </c>
      <c r="S520" s="5">
        <f t="shared" si="61"/>
        <v>8.3010288625707691</v>
      </c>
      <c r="T520" s="2">
        <v>0</v>
      </c>
      <c r="U520" s="5">
        <v>1</v>
      </c>
      <c r="V520" s="5">
        <v>224.94</v>
      </c>
      <c r="W520" s="6">
        <f t="shared" si="55"/>
        <v>102.29660284687799</v>
      </c>
      <c r="X520" s="5">
        <v>65079</v>
      </c>
      <c r="Y520" s="5">
        <v>22051</v>
      </c>
      <c r="Z520" s="5">
        <v>638</v>
      </c>
      <c r="AA520" s="5">
        <v>72</v>
      </c>
      <c r="AB520" s="5">
        <v>70407</v>
      </c>
      <c r="AC520" s="5">
        <v>259798</v>
      </c>
      <c r="AD520" s="5">
        <v>1</v>
      </c>
      <c r="AE520" s="5">
        <v>0</v>
      </c>
      <c r="AF520" s="5">
        <v>0</v>
      </c>
      <c r="AG520" s="6">
        <v>1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5">
        <v>1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</row>
    <row r="521" spans="1:50" ht="15.75" customHeight="1">
      <c r="A521" s="4">
        <v>44287</v>
      </c>
      <c r="B521" s="2" t="s">
        <v>6</v>
      </c>
      <c r="C521" s="19">
        <v>1</v>
      </c>
      <c r="D521" s="5" t="s">
        <v>7</v>
      </c>
      <c r="E521" s="5">
        <v>384.32</v>
      </c>
      <c r="F521" s="6">
        <f t="shared" si="56"/>
        <v>5.9514755388916187</v>
      </c>
      <c r="G521" s="10">
        <v>7</v>
      </c>
      <c r="H521" s="5">
        <f t="shared" si="57"/>
        <v>2.0794415416798357</v>
      </c>
      <c r="I521" s="10">
        <v>504.07</v>
      </c>
      <c r="J521" s="6">
        <f t="shared" si="58"/>
        <v>6.2227151473160891</v>
      </c>
      <c r="K521" s="11"/>
      <c r="L521" s="11">
        <f t="shared" si="59"/>
        <v>0</v>
      </c>
      <c r="M521" s="5">
        <v>0</v>
      </c>
      <c r="N521" s="5">
        <v>1</v>
      </c>
      <c r="O521" s="5">
        <v>0</v>
      </c>
      <c r="P521" s="5">
        <v>0</v>
      </c>
      <c r="Q521" s="5">
        <f t="shared" si="60"/>
        <v>0</v>
      </c>
      <c r="R521" s="5">
        <v>4028.0145360000001</v>
      </c>
      <c r="S521" s="5">
        <f t="shared" si="61"/>
        <v>8.3010288625707691</v>
      </c>
      <c r="T521" s="2">
        <v>0</v>
      </c>
      <c r="U521" s="5">
        <v>1</v>
      </c>
      <c r="V521" s="5">
        <v>224.94</v>
      </c>
      <c r="W521" s="6">
        <f t="shared" si="55"/>
        <v>102.29660284687799</v>
      </c>
      <c r="X521" s="5">
        <v>147837</v>
      </c>
      <c r="Y521" s="5">
        <v>32489</v>
      </c>
      <c r="Z521" s="5">
        <v>2404</v>
      </c>
      <c r="AA521" s="5">
        <v>125</v>
      </c>
      <c r="AB521" s="5">
        <v>1247104</v>
      </c>
      <c r="AC521" s="5">
        <v>468853</v>
      </c>
      <c r="AD521" s="5">
        <v>1</v>
      </c>
      <c r="AE521" s="5">
        <v>0</v>
      </c>
      <c r="AF521" s="5">
        <v>0</v>
      </c>
      <c r="AG521" s="6">
        <v>0</v>
      </c>
      <c r="AH521" s="6">
        <v>1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5">
        <v>1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</row>
    <row r="522" spans="1:50" ht="15.75" customHeight="1">
      <c r="A522" s="9">
        <v>44317</v>
      </c>
      <c r="B522" s="2" t="s">
        <v>6</v>
      </c>
      <c r="C522" s="19">
        <v>1</v>
      </c>
      <c r="D522" s="5" t="s">
        <v>7</v>
      </c>
      <c r="E522" s="5">
        <v>424</v>
      </c>
      <c r="F522" s="6">
        <f t="shared" si="56"/>
        <v>6.0497334552319577</v>
      </c>
      <c r="G522" s="10">
        <v>0</v>
      </c>
      <c r="H522" s="5">
        <f t="shared" si="57"/>
        <v>0</v>
      </c>
      <c r="I522" s="10">
        <v>477.97</v>
      </c>
      <c r="J522" s="6">
        <f t="shared" si="58"/>
        <v>6.1695479690155945</v>
      </c>
      <c r="K522" s="11"/>
      <c r="L522" s="11">
        <f t="shared" si="59"/>
        <v>0</v>
      </c>
      <c r="M522" s="5">
        <v>0</v>
      </c>
      <c r="N522" s="5">
        <v>1</v>
      </c>
      <c r="O522" s="5">
        <v>0</v>
      </c>
      <c r="P522" s="5">
        <v>0</v>
      </c>
      <c r="Q522" s="5">
        <f t="shared" si="60"/>
        <v>0</v>
      </c>
      <c r="R522" s="5">
        <v>4028.0145360000001</v>
      </c>
      <c r="S522" s="5">
        <f t="shared" si="61"/>
        <v>8.3010288625707691</v>
      </c>
      <c r="T522" s="2">
        <v>0</v>
      </c>
      <c r="U522" s="5">
        <v>1</v>
      </c>
      <c r="V522" s="5">
        <v>224.9</v>
      </c>
      <c r="W522" s="6">
        <f t="shared" si="55"/>
        <v>102.27841193323935</v>
      </c>
      <c r="X522" s="5">
        <v>41408</v>
      </c>
      <c r="Y522" s="5">
        <v>63597</v>
      </c>
      <c r="Z522" s="5">
        <v>1169</v>
      </c>
      <c r="AA522" s="5">
        <v>334</v>
      </c>
      <c r="AB522" s="5">
        <v>823451</v>
      </c>
      <c r="AC522" s="5">
        <v>497558</v>
      </c>
      <c r="AD522" s="5">
        <v>1</v>
      </c>
      <c r="AE522" s="5">
        <v>0</v>
      </c>
      <c r="AF522" s="5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5">
        <v>1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</row>
    <row r="523" spans="1:50" ht="15.75" customHeight="1">
      <c r="A523" s="4">
        <v>44348</v>
      </c>
      <c r="B523" s="2" t="s">
        <v>6</v>
      </c>
      <c r="C523" s="19">
        <v>1</v>
      </c>
      <c r="D523" s="5" t="s">
        <v>7</v>
      </c>
      <c r="E523" s="5">
        <v>395.58</v>
      </c>
      <c r="F523" s="6">
        <f t="shared" si="56"/>
        <v>5.9803530423532631</v>
      </c>
      <c r="G523" s="10">
        <v>0</v>
      </c>
      <c r="H523" s="5">
        <f t="shared" si="57"/>
        <v>0</v>
      </c>
      <c r="I523" s="10">
        <v>508.07</v>
      </c>
      <c r="J523" s="6">
        <f t="shared" si="58"/>
        <v>6.2306192333611756</v>
      </c>
      <c r="K523" s="11"/>
      <c r="L523" s="11">
        <f t="shared" si="59"/>
        <v>0</v>
      </c>
      <c r="M523" s="5">
        <v>0</v>
      </c>
      <c r="N523" s="5">
        <v>1</v>
      </c>
      <c r="O523" s="5">
        <v>0</v>
      </c>
      <c r="P523" s="5">
        <v>0</v>
      </c>
      <c r="Q523" s="5">
        <f t="shared" si="60"/>
        <v>0</v>
      </c>
      <c r="R523" s="5">
        <v>4028.0145360000001</v>
      </c>
      <c r="S523" s="5">
        <f t="shared" si="61"/>
        <v>8.3010288625707691</v>
      </c>
      <c r="T523" s="2">
        <v>0</v>
      </c>
      <c r="U523" s="5">
        <v>1</v>
      </c>
      <c r="V523" s="5">
        <v>224.97</v>
      </c>
      <c r="W523" s="6">
        <f t="shared" si="55"/>
        <v>102.31024603210697</v>
      </c>
      <c r="X523" s="5">
        <v>112718</v>
      </c>
      <c r="Y523" s="5">
        <v>25296</v>
      </c>
      <c r="Z523" s="5">
        <v>1884</v>
      </c>
      <c r="AA523" s="5">
        <v>372</v>
      </c>
      <c r="AB523" s="5">
        <v>42601</v>
      </c>
      <c r="AC523" s="5">
        <v>389568</v>
      </c>
      <c r="AD523" s="5">
        <v>1</v>
      </c>
      <c r="AE523" s="5">
        <v>0</v>
      </c>
      <c r="AF523" s="5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5">
        <v>1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</row>
    <row r="524" spans="1:50" ht="15.75" customHeight="1">
      <c r="A524" s="4">
        <v>44378</v>
      </c>
      <c r="B524" s="2" t="s">
        <v>6</v>
      </c>
      <c r="C524" s="19">
        <v>1</v>
      </c>
      <c r="D524" s="5" t="s">
        <v>7</v>
      </c>
      <c r="E524" s="5">
        <v>392.3</v>
      </c>
      <c r="F524" s="6">
        <f t="shared" si="56"/>
        <v>5.9720268532155067</v>
      </c>
      <c r="G524" s="10">
        <v>0</v>
      </c>
      <c r="H524" s="5">
        <f t="shared" si="57"/>
        <v>0</v>
      </c>
      <c r="I524" s="10">
        <v>471.44</v>
      </c>
      <c r="J524" s="6">
        <f t="shared" si="58"/>
        <v>6.1557918405296581</v>
      </c>
      <c r="K524" s="11"/>
      <c r="L524" s="11">
        <f t="shared" si="59"/>
        <v>0</v>
      </c>
      <c r="M524" s="5">
        <v>0</v>
      </c>
      <c r="N524" s="5">
        <v>1</v>
      </c>
      <c r="O524" s="5">
        <v>0</v>
      </c>
      <c r="P524" s="5">
        <v>0</v>
      </c>
      <c r="Q524" s="5">
        <f t="shared" si="60"/>
        <v>0</v>
      </c>
      <c r="R524" s="5">
        <v>4028.0145360000001</v>
      </c>
      <c r="S524" s="5">
        <f t="shared" si="61"/>
        <v>8.3010288625707691</v>
      </c>
      <c r="T524" s="2">
        <v>0</v>
      </c>
      <c r="U524" s="5">
        <v>1</v>
      </c>
      <c r="V524" s="5">
        <v>224.95</v>
      </c>
      <c r="W524" s="6">
        <f t="shared" si="55"/>
        <v>102.30115057528765</v>
      </c>
      <c r="X524" s="5">
        <v>336226</v>
      </c>
      <c r="Y524" s="5">
        <v>3359</v>
      </c>
      <c r="Z524" s="5">
        <v>6182</v>
      </c>
      <c r="AA524" s="5">
        <v>32</v>
      </c>
      <c r="AB524" s="5">
        <v>2734283</v>
      </c>
      <c r="AC524" s="5">
        <v>183058</v>
      </c>
      <c r="AD524" s="5">
        <v>1</v>
      </c>
      <c r="AE524" s="5">
        <v>0</v>
      </c>
      <c r="AF524" s="5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5">
        <v>1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</row>
    <row r="525" spans="1:50" ht="15.75" customHeight="1">
      <c r="A525" s="4">
        <v>44409</v>
      </c>
      <c r="B525" s="2" t="s">
        <v>6</v>
      </c>
      <c r="C525" s="19">
        <v>1</v>
      </c>
      <c r="D525" s="5" t="s">
        <v>7</v>
      </c>
      <c r="E525" s="5">
        <v>388.32</v>
      </c>
      <c r="F525" s="6">
        <f t="shared" si="56"/>
        <v>5.9618297419782911</v>
      </c>
      <c r="G525" s="10">
        <v>0</v>
      </c>
      <c r="H525" s="5">
        <f t="shared" si="57"/>
        <v>0</v>
      </c>
      <c r="I525" s="10">
        <v>508.07</v>
      </c>
      <c r="J525" s="6">
        <f t="shared" si="58"/>
        <v>6.2306192333611756</v>
      </c>
      <c r="K525" s="11"/>
      <c r="L525" s="11">
        <f t="shared" si="59"/>
        <v>0</v>
      </c>
      <c r="M525" s="5">
        <v>0</v>
      </c>
      <c r="N525" s="5">
        <v>1</v>
      </c>
      <c r="O525" s="5">
        <v>0</v>
      </c>
      <c r="P525" s="5">
        <v>0</v>
      </c>
      <c r="Q525" s="5">
        <f t="shared" si="60"/>
        <v>0</v>
      </c>
      <c r="R525" s="5">
        <v>4028.0145360000001</v>
      </c>
      <c r="S525" s="5">
        <f t="shared" si="61"/>
        <v>8.3010288625707691</v>
      </c>
      <c r="T525" s="2">
        <v>0</v>
      </c>
      <c r="U525" s="5">
        <v>1</v>
      </c>
      <c r="V525" s="5">
        <v>225.99</v>
      </c>
      <c r="W525" s="6">
        <f t="shared" si="55"/>
        <v>102.77411432989223</v>
      </c>
      <c r="X525" s="5">
        <v>251134</v>
      </c>
      <c r="Y525" s="5">
        <v>3354</v>
      </c>
      <c r="Z525" s="5">
        <v>5510</v>
      </c>
      <c r="AA525" s="5">
        <v>4</v>
      </c>
      <c r="AB525" s="5">
        <v>11087192</v>
      </c>
      <c r="AC525" s="5">
        <v>183755</v>
      </c>
      <c r="AD525" s="5">
        <v>1</v>
      </c>
      <c r="AE525" s="5">
        <v>0</v>
      </c>
      <c r="AF525" s="5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0</v>
      </c>
      <c r="AN525" s="6">
        <v>0</v>
      </c>
      <c r="AO525" s="6">
        <v>0</v>
      </c>
      <c r="AP525" s="6">
        <v>0</v>
      </c>
      <c r="AQ525" s="5">
        <v>1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</row>
    <row r="526" spans="1:50" ht="15.75" customHeight="1">
      <c r="A526" s="4">
        <v>44440</v>
      </c>
      <c r="B526" s="2" t="s">
        <v>6</v>
      </c>
      <c r="C526" s="19">
        <v>1</v>
      </c>
      <c r="D526" s="5" t="s">
        <v>7</v>
      </c>
      <c r="E526" s="5">
        <v>370.96</v>
      </c>
      <c r="F526" s="6">
        <f t="shared" si="56"/>
        <v>5.9160942400832051</v>
      </c>
      <c r="G526" s="10">
        <v>0</v>
      </c>
      <c r="H526" s="5">
        <f t="shared" si="57"/>
        <v>0</v>
      </c>
      <c r="I526" s="10">
        <v>471.44</v>
      </c>
      <c r="J526" s="6">
        <f t="shared" si="58"/>
        <v>6.1557918405296581</v>
      </c>
      <c r="K526" s="11"/>
      <c r="L526" s="11">
        <f t="shared" si="59"/>
        <v>0</v>
      </c>
      <c r="M526" s="5">
        <v>0</v>
      </c>
      <c r="N526" s="5">
        <v>1</v>
      </c>
      <c r="O526" s="5">
        <v>0</v>
      </c>
      <c r="P526" s="5">
        <v>0</v>
      </c>
      <c r="Q526" s="5">
        <f t="shared" si="60"/>
        <v>0</v>
      </c>
      <c r="R526" s="5">
        <v>4028.0145360000001</v>
      </c>
      <c r="S526" s="5">
        <f t="shared" si="61"/>
        <v>8.3010288625707691</v>
      </c>
      <c r="T526" s="2">
        <v>0</v>
      </c>
      <c r="U526" s="5">
        <v>1</v>
      </c>
      <c r="V526" s="5">
        <v>226.79</v>
      </c>
      <c r="W526" s="6">
        <f t="shared" si="55"/>
        <v>103.13793260266497</v>
      </c>
      <c r="X526" s="5">
        <v>55293</v>
      </c>
      <c r="Y526" s="5">
        <v>2517</v>
      </c>
      <c r="Z526" s="5">
        <v>1315</v>
      </c>
      <c r="AA526" s="5">
        <v>1</v>
      </c>
      <c r="AB526" s="5">
        <v>18962130</v>
      </c>
      <c r="AC526" s="5">
        <v>101034</v>
      </c>
      <c r="AD526" s="5">
        <v>1</v>
      </c>
      <c r="AE526" s="5">
        <v>0</v>
      </c>
      <c r="AF526" s="5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1</v>
      </c>
      <c r="AN526" s="6">
        <v>0</v>
      </c>
      <c r="AO526" s="6">
        <v>0</v>
      </c>
      <c r="AP526" s="6">
        <v>0</v>
      </c>
      <c r="AQ526" s="5">
        <v>1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</row>
    <row r="527" spans="1:50" ht="15.75" customHeight="1">
      <c r="A527" s="4">
        <v>44470</v>
      </c>
      <c r="B527" s="2" t="s">
        <v>6</v>
      </c>
      <c r="C527" s="19">
        <v>1</v>
      </c>
      <c r="D527" s="5" t="s">
        <v>7</v>
      </c>
      <c r="E527" s="5">
        <v>347.5</v>
      </c>
      <c r="F527" s="6">
        <f t="shared" si="56"/>
        <v>5.8507646650048466</v>
      </c>
      <c r="G527" s="10">
        <v>0</v>
      </c>
      <c r="H527" s="5">
        <f t="shared" si="57"/>
        <v>0</v>
      </c>
      <c r="I527" s="10">
        <v>461.8</v>
      </c>
      <c r="J527" s="6">
        <f t="shared" si="58"/>
        <v>6.1351318969203952</v>
      </c>
      <c r="K527" s="11"/>
      <c r="L527" s="11">
        <f t="shared" si="59"/>
        <v>0</v>
      </c>
      <c r="M527" s="5">
        <v>0</v>
      </c>
      <c r="N527" s="5">
        <v>1</v>
      </c>
      <c r="O527" s="5">
        <v>0</v>
      </c>
      <c r="P527" s="5">
        <v>0</v>
      </c>
      <c r="Q527" s="5">
        <f t="shared" si="60"/>
        <v>0</v>
      </c>
      <c r="R527" s="5">
        <v>4028.0145360000001</v>
      </c>
      <c r="S527" s="5">
        <f t="shared" si="61"/>
        <v>8.3010288625707691</v>
      </c>
      <c r="T527" s="2">
        <v>0</v>
      </c>
      <c r="U527" s="5">
        <v>1</v>
      </c>
      <c r="V527" s="5">
        <v>227.25</v>
      </c>
      <c r="W527" s="6">
        <f t="shared" si="55"/>
        <v>103.34712810950931</v>
      </c>
      <c r="X527" s="5">
        <v>13628</v>
      </c>
      <c r="Y527" s="5">
        <v>1772</v>
      </c>
      <c r="Z527" s="5">
        <v>358</v>
      </c>
      <c r="AA527" s="5">
        <v>4</v>
      </c>
      <c r="AB527" s="5">
        <v>6884827</v>
      </c>
      <c r="AC527" s="5">
        <v>181187</v>
      </c>
      <c r="AD527" s="5">
        <v>1</v>
      </c>
      <c r="AE527" s="5">
        <v>0</v>
      </c>
      <c r="AF527" s="5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1</v>
      </c>
      <c r="AO527" s="6">
        <v>0</v>
      </c>
      <c r="AP527" s="6">
        <v>0</v>
      </c>
      <c r="AQ527" s="5">
        <v>1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</row>
    <row r="528" spans="1:50" ht="15.75" customHeight="1">
      <c r="A528" s="4">
        <v>44501</v>
      </c>
      <c r="B528" s="2" t="s">
        <v>6</v>
      </c>
      <c r="C528" s="19">
        <v>1</v>
      </c>
      <c r="D528" s="5" t="s">
        <v>7</v>
      </c>
      <c r="E528" s="5">
        <v>377.15</v>
      </c>
      <c r="F528" s="6">
        <f t="shared" si="56"/>
        <v>5.9326429862996397</v>
      </c>
      <c r="G528" s="10">
        <v>1</v>
      </c>
      <c r="H528" s="5">
        <f t="shared" si="57"/>
        <v>0.69314718055994529</v>
      </c>
      <c r="I528" s="10">
        <v>516.14</v>
      </c>
      <c r="J528" s="6">
        <f t="shared" si="58"/>
        <v>6.2463780465109942</v>
      </c>
      <c r="K528" s="11"/>
      <c r="L528" s="11">
        <f t="shared" si="59"/>
        <v>0</v>
      </c>
      <c r="M528" s="5">
        <v>0</v>
      </c>
      <c r="N528" s="5">
        <v>1</v>
      </c>
      <c r="O528" s="5">
        <v>0</v>
      </c>
      <c r="P528" s="5">
        <v>0</v>
      </c>
      <c r="Q528" s="5">
        <f t="shared" si="60"/>
        <v>0</v>
      </c>
      <c r="R528" s="5">
        <v>4028.0145360000001</v>
      </c>
      <c r="S528" s="5">
        <f t="shared" si="61"/>
        <v>8.3010288625707691</v>
      </c>
      <c r="T528" s="2">
        <v>0</v>
      </c>
      <c r="U528" s="5">
        <v>1</v>
      </c>
      <c r="V528" s="5">
        <v>227.56</v>
      </c>
      <c r="W528" s="6">
        <f t="shared" si="55"/>
        <v>103.48810769020875</v>
      </c>
      <c r="X528" s="5">
        <v>6745</v>
      </c>
      <c r="Y528" s="5">
        <v>861</v>
      </c>
      <c r="Z528" s="5">
        <v>113</v>
      </c>
      <c r="AA528" s="5">
        <v>1</v>
      </c>
      <c r="AB528" s="5">
        <v>16980584</v>
      </c>
      <c r="AC528" s="5">
        <v>156929</v>
      </c>
      <c r="AD528" s="5">
        <v>1</v>
      </c>
      <c r="AE528" s="5">
        <v>0</v>
      </c>
      <c r="AF528" s="5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5">
        <v>1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</row>
    <row r="529" spans="1:50" ht="15.75" customHeight="1">
      <c r="A529" s="4">
        <v>44531</v>
      </c>
      <c r="B529" s="2" t="s">
        <v>6</v>
      </c>
      <c r="C529" s="19">
        <v>1</v>
      </c>
      <c r="D529" s="5" t="s">
        <v>7</v>
      </c>
      <c r="E529" s="5">
        <v>400.34</v>
      </c>
      <c r="F529" s="6">
        <f t="shared" si="56"/>
        <v>5.9923141860625595</v>
      </c>
      <c r="G529" s="10">
        <v>1</v>
      </c>
      <c r="H529" s="5">
        <f t="shared" si="57"/>
        <v>0.69314718055994529</v>
      </c>
      <c r="I529" s="10">
        <v>518.45000000000005</v>
      </c>
      <c r="J529" s="6">
        <f t="shared" si="58"/>
        <v>6.250843591004287</v>
      </c>
      <c r="K529" s="11"/>
      <c r="L529" s="11">
        <f t="shared" si="59"/>
        <v>0</v>
      </c>
      <c r="M529" s="5">
        <v>0</v>
      </c>
      <c r="N529" s="5">
        <v>1</v>
      </c>
      <c r="O529" s="5">
        <v>0</v>
      </c>
      <c r="P529" s="5">
        <v>0</v>
      </c>
      <c r="Q529" s="5">
        <f t="shared" si="60"/>
        <v>0</v>
      </c>
      <c r="R529" s="5">
        <v>4028.0145360000001</v>
      </c>
      <c r="S529" s="5">
        <f t="shared" si="61"/>
        <v>8.3010288625707691</v>
      </c>
      <c r="T529" s="2">
        <v>0</v>
      </c>
      <c r="U529" s="5">
        <v>1</v>
      </c>
      <c r="V529" s="5">
        <v>227.56</v>
      </c>
      <c r="W529" s="6">
        <f t="shared" si="55"/>
        <v>103.48810769020875</v>
      </c>
      <c r="X529" s="5">
        <v>9255</v>
      </c>
      <c r="Y529" s="5">
        <v>4372</v>
      </c>
      <c r="Z529" s="5">
        <v>91</v>
      </c>
      <c r="AA529" s="5">
        <v>0</v>
      </c>
      <c r="AB529" s="5">
        <v>8813795</v>
      </c>
      <c r="AC529" s="5">
        <v>297942</v>
      </c>
      <c r="AD529" s="5">
        <v>1</v>
      </c>
      <c r="AE529" s="5">
        <v>0</v>
      </c>
      <c r="AF529" s="5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1</v>
      </c>
      <c r="AQ529" s="5">
        <v>1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</row>
    <row r="530" spans="1:50" ht="15.75" customHeight="1">
      <c r="A530" s="4">
        <v>44562</v>
      </c>
      <c r="B530" s="2" t="s">
        <v>6</v>
      </c>
      <c r="C530" s="19">
        <v>1</v>
      </c>
      <c r="D530" s="5" t="s">
        <v>7</v>
      </c>
      <c r="E530" s="5">
        <v>407.68</v>
      </c>
      <c r="F530" s="6">
        <f t="shared" si="56"/>
        <v>6.0104825529437438</v>
      </c>
      <c r="G530" s="10">
        <v>1</v>
      </c>
      <c r="H530" s="5">
        <f t="shared" si="57"/>
        <v>0.69314718055994529</v>
      </c>
      <c r="I530" s="10">
        <v>511.96</v>
      </c>
      <c r="J530" s="6">
        <f t="shared" si="58"/>
        <v>6.2382464969875908</v>
      </c>
      <c r="K530" s="11"/>
      <c r="L530" s="11">
        <f t="shared" si="59"/>
        <v>0</v>
      </c>
      <c r="M530" s="5">
        <v>0</v>
      </c>
      <c r="N530" s="5">
        <v>1</v>
      </c>
      <c r="O530" s="5">
        <v>0</v>
      </c>
      <c r="P530" s="5">
        <v>0</v>
      </c>
      <c r="Q530" s="5">
        <f t="shared" si="60"/>
        <v>0</v>
      </c>
      <c r="R530" s="5">
        <v>4028.0145360000001</v>
      </c>
      <c r="S530" s="5">
        <f t="shared" si="61"/>
        <v>8.3010288625707691</v>
      </c>
      <c r="T530" s="2">
        <v>0</v>
      </c>
      <c r="U530" s="5">
        <v>1</v>
      </c>
      <c r="V530" s="5">
        <v>228.09</v>
      </c>
      <c r="W530" s="6">
        <f t="shared" si="55"/>
        <v>103.72913729592069</v>
      </c>
      <c r="X530" s="5">
        <v>213294</v>
      </c>
      <c r="Y530" s="5">
        <v>92513</v>
      </c>
      <c r="Z530" s="5">
        <v>322</v>
      </c>
      <c r="AA530" s="5">
        <v>14</v>
      </c>
      <c r="AB530" s="5">
        <v>14576165</v>
      </c>
      <c r="AC530" s="5">
        <v>130816</v>
      </c>
      <c r="AD530" s="5">
        <v>1</v>
      </c>
      <c r="AE530" s="5">
        <v>1</v>
      </c>
      <c r="AF530" s="5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5">
        <v>1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</row>
    <row r="531" spans="1:50" ht="15.75" customHeight="1">
      <c r="A531" s="4">
        <v>44593</v>
      </c>
      <c r="B531" s="2" t="s">
        <v>6</v>
      </c>
      <c r="C531" s="19">
        <v>1</v>
      </c>
      <c r="D531" s="5" t="s">
        <v>7</v>
      </c>
      <c r="E531" s="5">
        <v>420.11</v>
      </c>
      <c r="F531" s="6">
        <f t="shared" si="56"/>
        <v>6.0405165817482542</v>
      </c>
      <c r="G531" s="10">
        <v>0</v>
      </c>
      <c r="H531" s="5">
        <f t="shared" si="57"/>
        <v>0</v>
      </c>
      <c r="I531" s="10">
        <v>521.51</v>
      </c>
      <c r="J531" s="6">
        <f t="shared" si="58"/>
        <v>6.2567284497123978</v>
      </c>
      <c r="K531" s="11"/>
      <c r="L531" s="11">
        <f t="shared" si="59"/>
        <v>0</v>
      </c>
      <c r="M531" s="5">
        <v>0</v>
      </c>
      <c r="N531" s="5">
        <v>1</v>
      </c>
      <c r="O531" s="5">
        <v>0</v>
      </c>
      <c r="P531" s="5">
        <v>0</v>
      </c>
      <c r="Q531" s="5">
        <f t="shared" si="60"/>
        <v>0</v>
      </c>
      <c r="R531" s="5">
        <v>4028.0145360000001</v>
      </c>
      <c r="S531" s="5">
        <f t="shared" si="61"/>
        <v>8.3010288625707691</v>
      </c>
      <c r="T531" s="2">
        <v>0</v>
      </c>
      <c r="U531" s="5">
        <v>1</v>
      </c>
      <c r="V531" s="5">
        <v>228.12</v>
      </c>
      <c r="W531" s="6">
        <f t="shared" si="55"/>
        <v>103.74278048114967</v>
      </c>
      <c r="X531" s="5">
        <v>144744</v>
      </c>
      <c r="Y531" s="5">
        <v>140308</v>
      </c>
      <c r="Z531" s="5">
        <v>643</v>
      </c>
      <c r="AA531" s="5">
        <v>46</v>
      </c>
      <c r="AB531" s="5">
        <v>3913910</v>
      </c>
      <c r="AC531" s="5">
        <v>18344</v>
      </c>
      <c r="AD531" s="5">
        <v>1</v>
      </c>
      <c r="AE531" s="5">
        <v>0</v>
      </c>
      <c r="AF531" s="5">
        <v>1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5">
        <v>1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</row>
    <row r="532" spans="1:50" ht="15.75" customHeight="1">
      <c r="A532" s="4">
        <v>44621</v>
      </c>
      <c r="B532" s="2" t="s">
        <v>6</v>
      </c>
      <c r="C532" s="19">
        <v>1</v>
      </c>
      <c r="D532" s="5" t="s">
        <v>7</v>
      </c>
      <c r="E532" s="5">
        <v>494.67</v>
      </c>
      <c r="F532" s="6">
        <f t="shared" si="56"/>
        <v>6.2038908735809866</v>
      </c>
      <c r="G532" s="10">
        <v>0</v>
      </c>
      <c r="H532" s="5">
        <f t="shared" si="57"/>
        <v>0</v>
      </c>
      <c r="I532" s="10">
        <v>520.9</v>
      </c>
      <c r="J532" s="6">
        <f t="shared" si="58"/>
        <v>6.2555580847511454</v>
      </c>
      <c r="K532" s="11"/>
      <c r="L532" s="11">
        <f t="shared" si="59"/>
        <v>0</v>
      </c>
      <c r="M532" s="5">
        <v>0</v>
      </c>
      <c r="N532" s="5">
        <v>1</v>
      </c>
      <c r="O532" s="5">
        <v>0</v>
      </c>
      <c r="P532" s="5">
        <v>0</v>
      </c>
      <c r="Q532" s="5">
        <f t="shared" si="60"/>
        <v>0</v>
      </c>
      <c r="R532" s="5">
        <v>4028.0145360000001</v>
      </c>
      <c r="S532" s="5">
        <f t="shared" si="61"/>
        <v>8.3010288625707691</v>
      </c>
      <c r="T532" s="2">
        <v>0</v>
      </c>
      <c r="U532" s="5">
        <v>1</v>
      </c>
      <c r="V532" s="5">
        <v>228.65</v>
      </c>
      <c r="W532" s="6">
        <f t="shared" si="55"/>
        <v>103.98381008686162</v>
      </c>
      <c r="X532" s="5">
        <v>8000</v>
      </c>
      <c r="Y532" s="5">
        <v>39586</v>
      </c>
      <c r="Z532" s="5">
        <v>85</v>
      </c>
      <c r="AA532" s="5">
        <v>17</v>
      </c>
      <c r="AB532" s="5">
        <v>30821308</v>
      </c>
      <c r="AC532" s="5">
        <v>0</v>
      </c>
      <c r="AD532" s="5">
        <v>1</v>
      </c>
      <c r="AE532" s="5">
        <v>0</v>
      </c>
      <c r="AF532" s="5">
        <v>0</v>
      </c>
      <c r="AG532" s="6">
        <v>1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5">
        <v>1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</row>
    <row r="533" spans="1:50" ht="15.75" customHeight="1">
      <c r="A533" s="4">
        <v>44652</v>
      </c>
      <c r="B533" s="2" t="s">
        <v>6</v>
      </c>
      <c r="C533" s="19">
        <v>1</v>
      </c>
      <c r="D533" s="5" t="s">
        <v>7</v>
      </c>
      <c r="E533" s="5">
        <v>425.03</v>
      </c>
      <c r="F533" s="6">
        <f t="shared" si="56"/>
        <v>6.0521597546684784</v>
      </c>
      <c r="G533" s="10">
        <v>0</v>
      </c>
      <c r="H533" s="5">
        <f t="shared" si="57"/>
        <v>0</v>
      </c>
      <c r="I533" s="10">
        <v>489.73</v>
      </c>
      <c r="J533" s="6">
        <f t="shared" si="58"/>
        <v>6.1938542188289736</v>
      </c>
      <c r="K533" s="11"/>
      <c r="L533" s="11">
        <f t="shared" si="59"/>
        <v>0</v>
      </c>
      <c r="M533" s="5">
        <v>0</v>
      </c>
      <c r="N533" s="5">
        <v>1</v>
      </c>
      <c r="O533" s="5">
        <v>0</v>
      </c>
      <c r="P533" s="5">
        <v>0</v>
      </c>
      <c r="Q533" s="5">
        <f t="shared" si="60"/>
        <v>0</v>
      </c>
      <c r="R533" s="5">
        <v>4028.0145360000001</v>
      </c>
      <c r="S533" s="5">
        <f t="shared" si="61"/>
        <v>8.3010288625707691</v>
      </c>
      <c r="T533" s="2">
        <v>0</v>
      </c>
      <c r="U533" s="5">
        <v>1</v>
      </c>
      <c r="V533" s="5">
        <v>229.28</v>
      </c>
      <c r="W533" s="6">
        <f t="shared" si="55"/>
        <v>104.27031697667016</v>
      </c>
      <c r="X533" s="5">
        <v>1114</v>
      </c>
      <c r="Y533" s="5">
        <v>14237</v>
      </c>
      <c r="Z533" s="5">
        <v>5</v>
      </c>
      <c r="AA533" s="5">
        <v>4</v>
      </c>
      <c r="AB533" s="5">
        <v>1534602</v>
      </c>
      <c r="AC533" s="5">
        <v>541</v>
      </c>
      <c r="AD533" s="5">
        <v>1</v>
      </c>
      <c r="AE533" s="5">
        <v>0</v>
      </c>
      <c r="AF533" s="5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5">
        <v>1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</row>
    <row r="534" spans="1:50" ht="15.75" customHeight="1">
      <c r="A534" s="9">
        <v>44682</v>
      </c>
      <c r="B534" s="2" t="s">
        <v>6</v>
      </c>
      <c r="C534" s="19">
        <v>1</v>
      </c>
      <c r="D534" s="5" t="s">
        <v>7</v>
      </c>
      <c r="E534" s="5">
        <v>453.44</v>
      </c>
      <c r="F534" s="6">
        <f t="shared" si="56"/>
        <v>6.1168629565023158</v>
      </c>
      <c r="G534" s="10">
        <v>0</v>
      </c>
      <c r="H534" s="5">
        <f t="shared" si="57"/>
        <v>0</v>
      </c>
      <c r="I534" s="10">
        <v>459.57</v>
      </c>
      <c r="J534" s="6">
        <f t="shared" si="58"/>
        <v>6.1302912696927141</v>
      </c>
      <c r="K534" s="11"/>
      <c r="L534" s="11">
        <f t="shared" si="59"/>
        <v>0</v>
      </c>
      <c r="M534" s="5">
        <v>0</v>
      </c>
      <c r="N534" s="5">
        <v>1</v>
      </c>
      <c r="O534" s="5">
        <v>0</v>
      </c>
      <c r="P534" s="5">
        <v>0</v>
      </c>
      <c r="Q534" s="5">
        <f t="shared" si="60"/>
        <v>0</v>
      </c>
      <c r="R534" s="5">
        <v>4028.0145360000001</v>
      </c>
      <c r="S534" s="5">
        <f t="shared" si="61"/>
        <v>8.3010288625707691</v>
      </c>
      <c r="T534" s="2">
        <v>0</v>
      </c>
      <c r="U534" s="5">
        <v>1</v>
      </c>
      <c r="V534" s="5">
        <v>236.07</v>
      </c>
      <c r="W534" s="6">
        <f t="shared" si="55"/>
        <v>107.35822456682888</v>
      </c>
      <c r="X534" s="5">
        <v>816</v>
      </c>
      <c r="Y534" s="5">
        <v>16959</v>
      </c>
      <c r="Z534" s="5">
        <v>4</v>
      </c>
      <c r="AA534" s="5">
        <v>13</v>
      </c>
      <c r="AB534" s="5">
        <v>540962</v>
      </c>
      <c r="AC534" s="5">
        <v>1136</v>
      </c>
      <c r="AD534" s="5">
        <v>1</v>
      </c>
      <c r="AE534" s="5">
        <v>0</v>
      </c>
      <c r="AF534" s="5">
        <v>0</v>
      </c>
      <c r="AG534" s="6">
        <v>0</v>
      </c>
      <c r="AH534" s="6">
        <v>0</v>
      </c>
      <c r="AI534" s="6">
        <v>1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5">
        <v>1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</row>
    <row r="535" spans="1:50" ht="15.75" customHeight="1">
      <c r="A535" s="4">
        <v>44713</v>
      </c>
      <c r="B535" s="2" t="s">
        <v>6</v>
      </c>
      <c r="C535" s="19">
        <v>1</v>
      </c>
      <c r="D535" s="5" t="s">
        <v>7</v>
      </c>
      <c r="E535" s="5">
        <v>412.78</v>
      </c>
      <c r="F535" s="6">
        <f t="shared" si="56"/>
        <v>6.0229147633812294</v>
      </c>
      <c r="G535" s="10">
        <v>1</v>
      </c>
      <c r="H535" s="5">
        <f t="shared" si="57"/>
        <v>0.69314718055994529</v>
      </c>
      <c r="I535" s="10">
        <v>551.27</v>
      </c>
      <c r="J535" s="6">
        <f t="shared" si="58"/>
        <v>6.3122247072820477</v>
      </c>
      <c r="K535" s="11"/>
      <c r="L535" s="11">
        <f t="shared" si="59"/>
        <v>0</v>
      </c>
      <c r="M535" s="5">
        <v>0</v>
      </c>
      <c r="N535" s="5">
        <v>1</v>
      </c>
      <c r="O535" s="5">
        <v>0</v>
      </c>
      <c r="P535" s="5">
        <v>0</v>
      </c>
      <c r="Q535" s="5">
        <f t="shared" si="60"/>
        <v>0</v>
      </c>
      <c r="R535" s="5">
        <v>4028.0145360000001</v>
      </c>
      <c r="S535" s="5">
        <f t="shared" si="61"/>
        <v>8.3010288625707691</v>
      </c>
      <c r="T535" s="2">
        <v>0</v>
      </c>
      <c r="U535" s="5">
        <v>1</v>
      </c>
      <c r="V535" s="5">
        <v>247.88</v>
      </c>
      <c r="W535" s="6">
        <f t="shared" si="55"/>
        <v>112.7290918186366</v>
      </c>
      <c r="X535" s="5">
        <v>20282</v>
      </c>
      <c r="Y535" s="5">
        <v>40191</v>
      </c>
      <c r="Z535" s="5">
        <v>18</v>
      </c>
      <c r="AA535" s="5">
        <v>4</v>
      </c>
      <c r="AB535" s="5">
        <v>1159562</v>
      </c>
      <c r="AC535" s="5">
        <v>6266</v>
      </c>
      <c r="AD535" s="5">
        <v>1</v>
      </c>
      <c r="AE535" s="5">
        <v>0</v>
      </c>
      <c r="AF535" s="5">
        <v>0</v>
      </c>
      <c r="AG535" s="6">
        <v>0</v>
      </c>
      <c r="AH535" s="6">
        <v>0</v>
      </c>
      <c r="AI535" s="6">
        <v>0</v>
      </c>
      <c r="AJ535" s="6">
        <v>1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5">
        <v>1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</row>
    <row r="536" spans="1:50" ht="15.75" customHeight="1">
      <c r="A536" s="4">
        <v>44743</v>
      </c>
      <c r="B536" s="2" t="s">
        <v>6</v>
      </c>
      <c r="C536" s="19">
        <v>1</v>
      </c>
      <c r="D536" s="5" t="s">
        <v>7</v>
      </c>
      <c r="E536" s="5">
        <v>417.8</v>
      </c>
      <c r="F536" s="6">
        <f t="shared" si="56"/>
        <v>6.0350028491224652</v>
      </c>
      <c r="G536" s="10">
        <v>0</v>
      </c>
      <c r="H536" s="5">
        <f t="shared" si="57"/>
        <v>0</v>
      </c>
      <c r="I536" s="10">
        <v>487.4</v>
      </c>
      <c r="J536" s="6">
        <f t="shared" si="58"/>
        <v>6.1890851411911054</v>
      </c>
      <c r="K536" s="11"/>
      <c r="L536" s="11">
        <f t="shared" si="59"/>
        <v>0</v>
      </c>
      <c r="M536" s="5">
        <v>0</v>
      </c>
      <c r="N536" s="5">
        <v>1</v>
      </c>
      <c r="O536" s="5">
        <v>0</v>
      </c>
      <c r="P536" s="5">
        <v>0</v>
      </c>
      <c r="Q536" s="5">
        <f t="shared" si="60"/>
        <v>0</v>
      </c>
      <c r="R536" s="5">
        <v>4028.0145360000001</v>
      </c>
      <c r="S536" s="5">
        <f t="shared" si="61"/>
        <v>8.3010288625707691</v>
      </c>
      <c r="T536" s="2">
        <v>0</v>
      </c>
      <c r="U536" s="5">
        <v>1</v>
      </c>
      <c r="V536" s="5">
        <v>251.19</v>
      </c>
      <c r="W536" s="6">
        <f t="shared" si="55"/>
        <v>114.23438992223385</v>
      </c>
      <c r="X536" s="5">
        <v>31468</v>
      </c>
      <c r="Y536" s="5">
        <v>33791</v>
      </c>
      <c r="Z536" s="5">
        <v>142</v>
      </c>
      <c r="AA536" s="5">
        <v>17</v>
      </c>
      <c r="AB536" s="5">
        <v>1012701</v>
      </c>
      <c r="AC536" s="5">
        <v>4517</v>
      </c>
      <c r="AD536" s="5">
        <v>1</v>
      </c>
      <c r="AE536" s="5">
        <v>0</v>
      </c>
      <c r="AF536" s="5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1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5">
        <v>1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</row>
    <row r="537" spans="1:50" ht="15.75" customHeight="1">
      <c r="A537" s="4">
        <v>44774</v>
      </c>
      <c r="B537" s="2" t="s">
        <v>6</v>
      </c>
      <c r="C537" s="19">
        <v>1</v>
      </c>
      <c r="D537" s="5" t="s">
        <v>7</v>
      </c>
      <c r="E537" s="5">
        <v>393.86</v>
      </c>
      <c r="F537" s="6">
        <f t="shared" si="56"/>
        <v>5.9759955162040503</v>
      </c>
      <c r="G537" s="10">
        <v>7</v>
      </c>
      <c r="H537" s="5">
        <f t="shared" si="57"/>
        <v>2.0794415416798357</v>
      </c>
      <c r="I537" s="10">
        <v>517.33000000000004</v>
      </c>
      <c r="J537" s="6">
        <f t="shared" si="58"/>
        <v>6.2486809687553269</v>
      </c>
      <c r="K537" s="11"/>
      <c r="L537" s="11">
        <f t="shared" si="59"/>
        <v>0</v>
      </c>
      <c r="M537" s="5">
        <v>0</v>
      </c>
      <c r="N537" s="5">
        <v>1</v>
      </c>
      <c r="O537" s="5">
        <v>0</v>
      </c>
      <c r="P537" s="5">
        <v>0</v>
      </c>
      <c r="Q537" s="5">
        <f t="shared" si="60"/>
        <v>0</v>
      </c>
      <c r="R537" s="5">
        <v>4028.0145360000001</v>
      </c>
      <c r="S537" s="5">
        <f t="shared" si="61"/>
        <v>8.3010288625707691</v>
      </c>
      <c r="T537" s="2">
        <v>0</v>
      </c>
      <c r="U537" s="5">
        <v>1</v>
      </c>
      <c r="V537" s="5">
        <v>251.99</v>
      </c>
      <c r="W537" s="6">
        <f t="shared" si="55"/>
        <v>114.59820819500661</v>
      </c>
      <c r="X537" s="5">
        <v>6689</v>
      </c>
      <c r="Y537" s="5">
        <v>12050</v>
      </c>
      <c r="Z537" s="5">
        <v>32</v>
      </c>
      <c r="AA537" s="5">
        <v>6</v>
      </c>
      <c r="AB537" s="14"/>
      <c r="AC537" s="5">
        <v>6259</v>
      </c>
      <c r="AD537" s="5">
        <v>1</v>
      </c>
      <c r="AE537" s="5">
        <v>0</v>
      </c>
      <c r="AF537" s="5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1</v>
      </c>
      <c r="AM537" s="6">
        <v>0</v>
      </c>
      <c r="AN537" s="6">
        <v>0</v>
      </c>
      <c r="AO537" s="6">
        <v>0</v>
      </c>
      <c r="AP537" s="6">
        <v>0</v>
      </c>
      <c r="AQ537" s="5">
        <v>1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</row>
    <row r="538" spans="1:50" ht="15.75" customHeight="1">
      <c r="A538" s="4">
        <v>44805</v>
      </c>
      <c r="B538" s="2" t="s">
        <v>6</v>
      </c>
      <c r="C538" s="19">
        <v>1</v>
      </c>
      <c r="D538" s="5" t="s">
        <v>7</v>
      </c>
      <c r="E538" s="5">
        <v>322.51</v>
      </c>
      <c r="F538" s="6">
        <f t="shared" si="56"/>
        <v>5.7761341435070346</v>
      </c>
      <c r="G538" s="10">
        <v>1</v>
      </c>
      <c r="H538" s="5">
        <f t="shared" si="57"/>
        <v>0.69314718055994529</v>
      </c>
      <c r="I538" s="10">
        <v>496.1</v>
      </c>
      <c r="J538" s="6">
        <f t="shared" si="58"/>
        <v>6.2067775193070034</v>
      </c>
      <c r="K538" s="11"/>
      <c r="L538" s="11">
        <f t="shared" si="59"/>
        <v>0</v>
      </c>
      <c r="M538" s="5">
        <v>0</v>
      </c>
      <c r="N538" s="5">
        <v>1</v>
      </c>
      <c r="O538" s="5">
        <v>0</v>
      </c>
      <c r="P538" s="5">
        <v>0</v>
      </c>
      <c r="Q538" s="5">
        <f t="shared" si="60"/>
        <v>0</v>
      </c>
      <c r="R538" s="5">
        <v>4028.0145360000001</v>
      </c>
      <c r="S538" s="5">
        <f t="shared" si="61"/>
        <v>8.3010288625707691</v>
      </c>
      <c r="T538" s="2">
        <v>0</v>
      </c>
      <c r="U538" s="5">
        <v>1</v>
      </c>
      <c r="V538" s="5">
        <v>254.64</v>
      </c>
      <c r="W538" s="6">
        <f t="shared" ref="W538:W541" si="62">V538*100/219.89</f>
        <v>115.80335622356634</v>
      </c>
      <c r="X538" s="5">
        <v>12543</v>
      </c>
      <c r="Y538" s="5">
        <v>8574</v>
      </c>
      <c r="Z538" s="5">
        <v>39</v>
      </c>
      <c r="AA538" s="5">
        <v>5</v>
      </c>
      <c r="AB538" s="5">
        <v>240397</v>
      </c>
      <c r="AC538" s="5">
        <v>3669</v>
      </c>
      <c r="AD538" s="5">
        <v>1</v>
      </c>
      <c r="AE538" s="5">
        <v>0</v>
      </c>
      <c r="AF538" s="5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5">
        <v>1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</row>
    <row r="539" spans="1:50" ht="15.75" customHeight="1">
      <c r="A539" s="4">
        <v>44835</v>
      </c>
      <c r="B539" s="2" t="s">
        <v>6</v>
      </c>
      <c r="C539" s="19">
        <v>1</v>
      </c>
      <c r="D539" s="5" t="s">
        <v>7</v>
      </c>
      <c r="E539" s="5">
        <v>487.52</v>
      </c>
      <c r="F539" s="6">
        <f t="shared" si="56"/>
        <v>6.189331315237399</v>
      </c>
      <c r="G539" s="10">
        <v>0</v>
      </c>
      <c r="H539" s="5">
        <f t="shared" si="57"/>
        <v>0</v>
      </c>
      <c r="I539" s="10">
        <v>1</v>
      </c>
      <c r="J539" s="6">
        <f t="shared" si="58"/>
        <v>0</v>
      </c>
      <c r="K539" s="11"/>
      <c r="L539" s="11">
        <f t="shared" si="59"/>
        <v>0</v>
      </c>
      <c r="M539" s="5">
        <v>0</v>
      </c>
      <c r="N539" s="5">
        <v>1</v>
      </c>
      <c r="O539" s="5">
        <v>0</v>
      </c>
      <c r="P539" s="5">
        <v>0</v>
      </c>
      <c r="Q539" s="5">
        <f t="shared" si="60"/>
        <v>0</v>
      </c>
      <c r="R539" s="5">
        <v>4028.0145360000001</v>
      </c>
      <c r="S539" s="5">
        <f t="shared" si="61"/>
        <v>8.3010288625707691</v>
      </c>
      <c r="T539" s="2">
        <v>0</v>
      </c>
      <c r="U539" s="5">
        <v>1</v>
      </c>
      <c r="V539" s="5">
        <v>257.26</v>
      </c>
      <c r="W539" s="6">
        <f t="shared" si="62"/>
        <v>116.99486106689709</v>
      </c>
      <c r="X539" s="14"/>
      <c r="Y539" s="14"/>
      <c r="Z539" s="14"/>
      <c r="AA539" s="14"/>
      <c r="AB539" s="14"/>
      <c r="AC539" s="14"/>
      <c r="AD539" s="5">
        <v>1</v>
      </c>
      <c r="AE539" s="5">
        <v>0</v>
      </c>
      <c r="AF539" s="5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1</v>
      </c>
      <c r="AO539" s="6">
        <v>0</v>
      </c>
      <c r="AP539" s="6">
        <v>0</v>
      </c>
      <c r="AQ539" s="5">
        <v>1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</row>
    <row r="540" spans="1:50" ht="15.75" customHeight="1">
      <c r="A540" s="4">
        <v>44866</v>
      </c>
      <c r="B540" s="2" t="s">
        <v>6</v>
      </c>
      <c r="C540" s="19">
        <v>1</v>
      </c>
      <c r="D540" s="5" t="s">
        <v>7</v>
      </c>
      <c r="E540" s="5">
        <v>310.81</v>
      </c>
      <c r="F540" s="6">
        <f t="shared" si="56"/>
        <v>5.7391817930080622</v>
      </c>
      <c r="G540" s="10">
        <v>0</v>
      </c>
      <c r="H540" s="5">
        <f t="shared" si="57"/>
        <v>0</v>
      </c>
      <c r="I540" s="10">
        <v>1</v>
      </c>
      <c r="J540" s="6">
        <f t="shared" si="58"/>
        <v>0</v>
      </c>
      <c r="K540" s="11"/>
      <c r="L540" s="11">
        <f t="shared" si="59"/>
        <v>0</v>
      </c>
      <c r="M540" s="5">
        <v>0</v>
      </c>
      <c r="N540" s="5">
        <v>1</v>
      </c>
      <c r="O540" s="5">
        <v>0</v>
      </c>
      <c r="P540" s="5">
        <v>0</v>
      </c>
      <c r="Q540" s="5">
        <f t="shared" si="60"/>
        <v>0</v>
      </c>
      <c r="R540" s="5">
        <v>4028.0145360000001</v>
      </c>
      <c r="S540" s="5">
        <f t="shared" si="61"/>
        <v>8.3010288625707691</v>
      </c>
      <c r="T540" s="2">
        <v>0</v>
      </c>
      <c r="U540" s="5">
        <v>1</v>
      </c>
      <c r="V540" s="5">
        <v>259.91000000000003</v>
      </c>
      <c r="W540" s="6">
        <f t="shared" si="62"/>
        <v>118.20000909545685</v>
      </c>
      <c r="X540" s="14"/>
      <c r="Y540" s="14"/>
      <c r="Z540" s="14"/>
      <c r="AA540" s="14"/>
      <c r="AB540" s="14"/>
      <c r="AC540" s="14"/>
      <c r="AD540" s="5">
        <v>1</v>
      </c>
      <c r="AE540" s="5">
        <v>0</v>
      </c>
      <c r="AF540" s="5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1</v>
      </c>
      <c r="AP540" s="6">
        <v>0</v>
      </c>
      <c r="AQ540" s="5">
        <v>1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</row>
    <row r="541" spans="1:50" ht="15.75" customHeight="1">
      <c r="A541" s="4">
        <v>44896</v>
      </c>
      <c r="B541" s="2" t="s">
        <v>6</v>
      </c>
      <c r="C541" s="19">
        <v>1</v>
      </c>
      <c r="D541" s="5" t="s">
        <v>7</v>
      </c>
      <c r="E541" s="5">
        <v>181.28</v>
      </c>
      <c r="F541" s="6">
        <f t="shared" si="56"/>
        <v>5.2000427972796963</v>
      </c>
      <c r="G541" s="10">
        <v>0</v>
      </c>
      <c r="H541" s="5">
        <f t="shared" si="57"/>
        <v>0</v>
      </c>
      <c r="I541" s="10">
        <v>1</v>
      </c>
      <c r="J541" s="6">
        <f t="shared" si="58"/>
        <v>0</v>
      </c>
      <c r="K541" s="11"/>
      <c r="L541" s="11">
        <f t="shared" si="59"/>
        <v>0</v>
      </c>
      <c r="M541" s="5">
        <v>0</v>
      </c>
      <c r="N541" s="5">
        <v>1</v>
      </c>
      <c r="O541" s="5">
        <v>0</v>
      </c>
      <c r="P541" s="5">
        <v>0</v>
      </c>
      <c r="Q541" s="5">
        <f t="shared" si="60"/>
        <v>0</v>
      </c>
      <c r="R541" s="5">
        <v>4028.0145360000001</v>
      </c>
      <c r="S541" s="5">
        <f t="shared" si="61"/>
        <v>8.3010288625707691</v>
      </c>
      <c r="T541" s="2">
        <v>0</v>
      </c>
      <c r="U541" s="5">
        <v>1</v>
      </c>
      <c r="V541" s="5">
        <v>262.56</v>
      </c>
      <c r="W541" s="6">
        <f t="shared" si="62"/>
        <v>119.40515712401655</v>
      </c>
      <c r="X541" s="14"/>
      <c r="Y541" s="14"/>
      <c r="Z541" s="14"/>
      <c r="AA541" s="14"/>
      <c r="AB541" s="14"/>
      <c r="AC541" s="14"/>
      <c r="AD541" s="5">
        <v>1</v>
      </c>
      <c r="AE541" s="5">
        <v>0</v>
      </c>
      <c r="AF541" s="5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1</v>
      </c>
      <c r="AQ541" s="5">
        <v>1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</row>
    <row r="542" spans="1:50" ht="15.75" customHeight="1">
      <c r="A542" s="4">
        <v>43101</v>
      </c>
      <c r="B542" s="2" t="s">
        <v>6</v>
      </c>
      <c r="C542" s="19">
        <v>1</v>
      </c>
      <c r="D542" s="5" t="s">
        <v>9</v>
      </c>
      <c r="E542" s="5">
        <v>23.69</v>
      </c>
      <c r="F542" s="6">
        <f t="shared" si="56"/>
        <v>3.1650530181706942</v>
      </c>
      <c r="G542" s="10">
        <v>10</v>
      </c>
      <c r="H542" s="5">
        <f t="shared" si="57"/>
        <v>2.3978952727983707</v>
      </c>
      <c r="I542" s="10">
        <v>362.83</v>
      </c>
      <c r="J542" s="6">
        <f t="shared" si="58"/>
        <v>5.8939344050097677</v>
      </c>
      <c r="K542" s="11">
        <v>101.3</v>
      </c>
      <c r="L542" s="11">
        <f t="shared" si="59"/>
        <v>4.627909672957581</v>
      </c>
      <c r="M542" s="5">
        <v>0</v>
      </c>
      <c r="N542" s="5">
        <v>1</v>
      </c>
      <c r="O542" s="5">
        <v>0</v>
      </c>
      <c r="P542" s="5">
        <v>0</v>
      </c>
      <c r="Q542" s="5">
        <f t="shared" si="60"/>
        <v>0</v>
      </c>
      <c r="R542" s="5">
        <v>4700.543052</v>
      </c>
      <c r="S542" s="5">
        <f t="shared" si="61"/>
        <v>8.4554333240022981</v>
      </c>
      <c r="T542" s="2">
        <v>0</v>
      </c>
      <c r="U542" s="5">
        <v>1</v>
      </c>
      <c r="V542" s="5">
        <v>0.76</v>
      </c>
      <c r="W542" s="6">
        <f t="shared" ref="W542:W601" si="63">V542*100/0.76</f>
        <v>100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1</v>
      </c>
      <c r="AF542" s="5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5">
        <v>1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</row>
    <row r="543" spans="1:50" ht="15.75" customHeight="1">
      <c r="A543" s="4">
        <v>43132</v>
      </c>
      <c r="B543" s="2" t="s">
        <v>6</v>
      </c>
      <c r="C543" s="19">
        <v>1</v>
      </c>
      <c r="D543" s="5" t="s">
        <v>9</v>
      </c>
      <c r="E543" s="5">
        <v>23.88</v>
      </c>
      <c r="F543" s="6">
        <f t="shared" si="56"/>
        <v>3.1730412885244013</v>
      </c>
      <c r="G543" s="10">
        <v>14</v>
      </c>
      <c r="H543" s="5">
        <f t="shared" si="57"/>
        <v>2.7080502011022101</v>
      </c>
      <c r="I543" s="10">
        <v>344.64</v>
      </c>
      <c r="J543" s="6">
        <f t="shared" si="58"/>
        <v>5.8425003939680238</v>
      </c>
      <c r="K543" s="11">
        <v>103.8</v>
      </c>
      <c r="L543" s="11">
        <f t="shared" si="59"/>
        <v>4.6520537718869415</v>
      </c>
      <c r="M543" s="5">
        <v>0</v>
      </c>
      <c r="N543" s="5">
        <v>1</v>
      </c>
      <c r="O543" s="5">
        <v>0</v>
      </c>
      <c r="P543" s="5">
        <v>0</v>
      </c>
      <c r="Q543" s="5">
        <f t="shared" si="60"/>
        <v>0</v>
      </c>
      <c r="R543" s="5">
        <v>4700.543052</v>
      </c>
      <c r="S543" s="5">
        <f t="shared" si="61"/>
        <v>8.4554333240022981</v>
      </c>
      <c r="T543" s="2">
        <v>0</v>
      </c>
      <c r="U543" s="5">
        <v>1</v>
      </c>
      <c r="V543" s="5">
        <v>0.77</v>
      </c>
      <c r="W543" s="6">
        <f t="shared" si="63"/>
        <v>101.31578947368421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1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5">
        <v>1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</row>
    <row r="544" spans="1:50" ht="15.75" customHeight="1">
      <c r="A544" s="4">
        <v>43160</v>
      </c>
      <c r="B544" s="2" t="s">
        <v>6</v>
      </c>
      <c r="C544" s="19">
        <v>1</v>
      </c>
      <c r="D544" s="5" t="s">
        <v>9</v>
      </c>
      <c r="E544" s="5">
        <v>28.79</v>
      </c>
      <c r="F544" s="6">
        <f t="shared" si="56"/>
        <v>3.3600281046240843</v>
      </c>
      <c r="G544" s="10">
        <v>10</v>
      </c>
      <c r="H544" s="5">
        <f t="shared" si="57"/>
        <v>2.3978952727983707</v>
      </c>
      <c r="I544" s="10">
        <v>350.62</v>
      </c>
      <c r="J544" s="6">
        <f t="shared" si="58"/>
        <v>5.859703015925728</v>
      </c>
      <c r="K544" s="11">
        <v>104.9</v>
      </c>
      <c r="L544" s="11">
        <f t="shared" si="59"/>
        <v>4.6624952526073606</v>
      </c>
      <c r="M544" s="5">
        <v>0</v>
      </c>
      <c r="N544" s="5">
        <v>1</v>
      </c>
      <c r="O544" s="5">
        <v>0</v>
      </c>
      <c r="P544" s="5">
        <v>0</v>
      </c>
      <c r="Q544" s="5">
        <f t="shared" si="60"/>
        <v>0</v>
      </c>
      <c r="R544" s="5">
        <v>4700.543052</v>
      </c>
      <c r="S544" s="5">
        <f t="shared" si="61"/>
        <v>8.4554333240022981</v>
      </c>
      <c r="T544" s="2">
        <v>0</v>
      </c>
      <c r="U544" s="5">
        <v>1</v>
      </c>
      <c r="V544" s="5">
        <v>0.78</v>
      </c>
      <c r="W544" s="6">
        <f t="shared" si="63"/>
        <v>102.63157894736842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6">
        <v>1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5">
        <v>1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</row>
    <row r="545" spans="1:50" ht="15.75" customHeight="1">
      <c r="A545" s="4">
        <v>43191</v>
      </c>
      <c r="B545" s="2" t="s">
        <v>6</v>
      </c>
      <c r="C545" s="19">
        <v>1</v>
      </c>
      <c r="D545" s="5" t="s">
        <v>9</v>
      </c>
      <c r="E545" s="5">
        <v>20.66</v>
      </c>
      <c r="F545" s="6">
        <f t="shared" si="56"/>
        <v>3.0281994636914926</v>
      </c>
      <c r="G545" s="10">
        <v>29</v>
      </c>
      <c r="H545" s="5">
        <f t="shared" si="57"/>
        <v>3.4011973816621555</v>
      </c>
      <c r="I545" s="10">
        <v>351.08</v>
      </c>
      <c r="J545" s="6">
        <f t="shared" si="58"/>
        <v>5.8610141177239168</v>
      </c>
      <c r="K545" s="11">
        <v>104.3</v>
      </c>
      <c r="L545" s="11">
        <f t="shared" si="59"/>
        <v>4.6568134191399295</v>
      </c>
      <c r="M545" s="5">
        <v>0</v>
      </c>
      <c r="N545" s="5">
        <v>1</v>
      </c>
      <c r="O545" s="5">
        <v>0</v>
      </c>
      <c r="P545" s="5">
        <v>0</v>
      </c>
      <c r="Q545" s="5">
        <f t="shared" si="60"/>
        <v>0</v>
      </c>
      <c r="R545" s="5">
        <v>4700.543052</v>
      </c>
      <c r="S545" s="5">
        <f t="shared" si="61"/>
        <v>8.4554333240022981</v>
      </c>
      <c r="T545" s="2">
        <v>0</v>
      </c>
      <c r="U545" s="5">
        <v>1</v>
      </c>
      <c r="V545" s="5">
        <v>0.76</v>
      </c>
      <c r="W545" s="6">
        <f t="shared" si="63"/>
        <v>100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5">
        <v>1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</row>
    <row r="546" spans="1:50" ht="15.75" customHeight="1">
      <c r="A546" s="9">
        <v>43221</v>
      </c>
      <c r="B546" s="2" t="s">
        <v>6</v>
      </c>
      <c r="C546" s="19">
        <v>1</v>
      </c>
      <c r="D546" s="5" t="s">
        <v>9</v>
      </c>
      <c r="E546" s="5">
        <v>25.77</v>
      </c>
      <c r="F546" s="6">
        <f t="shared" si="56"/>
        <v>3.2492110246642736</v>
      </c>
      <c r="G546" s="10">
        <v>8</v>
      </c>
      <c r="H546" s="5">
        <f t="shared" si="57"/>
        <v>2.1972245773362196</v>
      </c>
      <c r="I546" s="10">
        <v>373.8</v>
      </c>
      <c r="J546" s="6">
        <f t="shared" si="58"/>
        <v>5.9237208950214626</v>
      </c>
      <c r="K546" s="11">
        <v>104.6</v>
      </c>
      <c r="L546" s="11">
        <f t="shared" si="59"/>
        <v>4.6596583712721609</v>
      </c>
      <c r="M546" s="5">
        <v>0</v>
      </c>
      <c r="N546" s="5">
        <v>1</v>
      </c>
      <c r="O546" s="5">
        <v>0</v>
      </c>
      <c r="P546" s="5">
        <v>0</v>
      </c>
      <c r="Q546" s="5">
        <f t="shared" si="60"/>
        <v>0</v>
      </c>
      <c r="R546" s="5">
        <v>4700.543052</v>
      </c>
      <c r="S546" s="5">
        <f t="shared" si="61"/>
        <v>8.4554333240022981</v>
      </c>
      <c r="T546" s="2">
        <v>0</v>
      </c>
      <c r="U546" s="5">
        <v>1</v>
      </c>
      <c r="V546" s="5">
        <v>0.77</v>
      </c>
      <c r="W546" s="6">
        <f t="shared" si="63"/>
        <v>101.31578947368421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6">
        <v>0</v>
      </c>
      <c r="AH546" s="6">
        <v>0</v>
      </c>
      <c r="AI546" s="6">
        <v>1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5">
        <v>1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</row>
    <row r="547" spans="1:50" ht="15.75" customHeight="1">
      <c r="A547" s="4">
        <v>43252</v>
      </c>
      <c r="B547" s="2" t="s">
        <v>6</v>
      </c>
      <c r="C547" s="19">
        <v>1</v>
      </c>
      <c r="D547" s="5" t="s">
        <v>9</v>
      </c>
      <c r="E547" s="5">
        <v>25.45</v>
      </c>
      <c r="F547" s="6">
        <f t="shared" si="56"/>
        <v>3.2367157429965316</v>
      </c>
      <c r="G547" s="10">
        <v>7</v>
      </c>
      <c r="H547" s="5">
        <f t="shared" si="57"/>
        <v>2.0794415416798357</v>
      </c>
      <c r="I547" s="10">
        <v>340.32</v>
      </c>
      <c r="J547" s="6">
        <f t="shared" si="58"/>
        <v>5.8298863514519272</v>
      </c>
      <c r="K547" s="11">
        <v>103.6</v>
      </c>
      <c r="L547" s="11">
        <f t="shared" si="59"/>
        <v>4.6501435516308227</v>
      </c>
      <c r="M547" s="5">
        <v>0</v>
      </c>
      <c r="N547" s="5">
        <v>1</v>
      </c>
      <c r="O547" s="5">
        <v>0</v>
      </c>
      <c r="P547" s="5">
        <v>0</v>
      </c>
      <c r="Q547" s="5">
        <f t="shared" si="60"/>
        <v>0</v>
      </c>
      <c r="R547" s="5">
        <v>4700.543052</v>
      </c>
      <c r="S547" s="5">
        <f t="shared" si="61"/>
        <v>8.4554333240022981</v>
      </c>
      <c r="T547" s="2">
        <v>0</v>
      </c>
      <c r="U547" s="5">
        <v>1</v>
      </c>
      <c r="V547" s="5">
        <v>0.76</v>
      </c>
      <c r="W547" s="6">
        <f t="shared" si="63"/>
        <v>100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6">
        <v>0</v>
      </c>
      <c r="AH547" s="6">
        <v>0</v>
      </c>
      <c r="AI547" s="6">
        <v>0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5">
        <v>1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</row>
    <row r="548" spans="1:50" ht="15.75" customHeight="1">
      <c r="A548" s="4">
        <v>43282</v>
      </c>
      <c r="B548" s="2" t="s">
        <v>6</v>
      </c>
      <c r="C548" s="19">
        <v>1</v>
      </c>
      <c r="D548" s="5" t="s">
        <v>9</v>
      </c>
      <c r="E548" s="5">
        <v>22.36</v>
      </c>
      <c r="F548" s="6">
        <f t="shared" si="56"/>
        <v>3.1072736482868986</v>
      </c>
      <c r="G548" s="10">
        <v>14</v>
      </c>
      <c r="H548" s="5">
        <f t="shared" si="57"/>
        <v>2.7080502011022101</v>
      </c>
      <c r="I548" s="10">
        <v>401.95</v>
      </c>
      <c r="J548" s="6">
        <f t="shared" si="58"/>
        <v>5.9963277027739696</v>
      </c>
      <c r="K548" s="11">
        <v>103.8</v>
      </c>
      <c r="L548" s="11">
        <f t="shared" si="59"/>
        <v>4.6520537718869415</v>
      </c>
      <c r="M548" s="5">
        <v>0</v>
      </c>
      <c r="N548" s="5">
        <v>1</v>
      </c>
      <c r="O548" s="5">
        <v>0</v>
      </c>
      <c r="P548" s="5">
        <v>0</v>
      </c>
      <c r="Q548" s="5">
        <f t="shared" si="60"/>
        <v>0</v>
      </c>
      <c r="R548" s="5">
        <v>4700.543052</v>
      </c>
      <c r="S548" s="5">
        <f t="shared" si="61"/>
        <v>8.4554333240022981</v>
      </c>
      <c r="T548" s="2">
        <v>0</v>
      </c>
      <c r="U548" s="5">
        <v>1</v>
      </c>
      <c r="V548" s="5">
        <v>0.75</v>
      </c>
      <c r="W548" s="6">
        <f t="shared" si="63"/>
        <v>98.684210526315795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5">
        <v>1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</row>
    <row r="549" spans="1:50" ht="15.75" customHeight="1">
      <c r="A549" s="4">
        <v>43313</v>
      </c>
      <c r="B549" s="2" t="s">
        <v>6</v>
      </c>
      <c r="C549" s="19">
        <v>1</v>
      </c>
      <c r="D549" s="5" t="s">
        <v>9</v>
      </c>
      <c r="E549" s="5">
        <v>26.97</v>
      </c>
      <c r="F549" s="6">
        <f t="shared" si="56"/>
        <v>3.2947251371516386</v>
      </c>
      <c r="G549" s="10">
        <v>8</v>
      </c>
      <c r="H549" s="5">
        <f t="shared" si="57"/>
        <v>2.1972245773362196</v>
      </c>
      <c r="I549" s="10">
        <v>390.44</v>
      </c>
      <c r="J549" s="6">
        <f t="shared" si="58"/>
        <v>5.9672743083067648</v>
      </c>
      <c r="K549" s="11">
        <v>103.6</v>
      </c>
      <c r="L549" s="11">
        <f t="shared" si="59"/>
        <v>4.6501435516308227</v>
      </c>
      <c r="M549" s="5">
        <v>0</v>
      </c>
      <c r="N549" s="5">
        <v>1</v>
      </c>
      <c r="O549" s="5">
        <v>0</v>
      </c>
      <c r="P549" s="5">
        <v>0</v>
      </c>
      <c r="Q549" s="5">
        <f t="shared" si="60"/>
        <v>0</v>
      </c>
      <c r="R549" s="5">
        <v>4700.543052</v>
      </c>
      <c r="S549" s="5">
        <f t="shared" si="61"/>
        <v>8.4554333240022981</v>
      </c>
      <c r="T549" s="2">
        <v>0</v>
      </c>
      <c r="U549" s="5">
        <v>1</v>
      </c>
      <c r="V549" s="5">
        <v>0.75</v>
      </c>
      <c r="W549" s="6">
        <f t="shared" si="63"/>
        <v>98.684210526315795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5">
        <v>1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</row>
    <row r="550" spans="1:50" ht="15.75" customHeight="1">
      <c r="A550" s="4">
        <v>43344</v>
      </c>
      <c r="B550" s="2" t="s">
        <v>6</v>
      </c>
      <c r="C550" s="19">
        <v>1</v>
      </c>
      <c r="D550" s="5" t="s">
        <v>9</v>
      </c>
      <c r="E550" s="5">
        <v>22.03</v>
      </c>
      <c r="F550" s="6">
        <f t="shared" si="56"/>
        <v>3.092405160814252</v>
      </c>
      <c r="G550" s="10">
        <v>6</v>
      </c>
      <c r="H550" s="5">
        <f t="shared" si="57"/>
        <v>1.9459101490553132</v>
      </c>
      <c r="I550" s="10">
        <v>346.35</v>
      </c>
      <c r="J550" s="6">
        <f t="shared" si="58"/>
        <v>5.8474498244686144</v>
      </c>
      <c r="K550" s="11">
        <v>103.3</v>
      </c>
      <c r="L550" s="11">
        <f t="shared" si="59"/>
        <v>4.6472713620067267</v>
      </c>
      <c r="M550" s="5">
        <v>0</v>
      </c>
      <c r="N550" s="5">
        <v>1</v>
      </c>
      <c r="O550" s="5">
        <v>0</v>
      </c>
      <c r="P550" s="5">
        <v>0</v>
      </c>
      <c r="Q550" s="5">
        <f t="shared" si="60"/>
        <v>0</v>
      </c>
      <c r="R550" s="5">
        <v>4700.543052</v>
      </c>
      <c r="S550" s="5">
        <f t="shared" si="61"/>
        <v>8.4554333240022981</v>
      </c>
      <c r="T550" s="2">
        <v>0</v>
      </c>
      <c r="U550" s="5">
        <v>1</v>
      </c>
      <c r="V550" s="5">
        <v>0.74</v>
      </c>
      <c r="W550" s="6">
        <f t="shared" si="63"/>
        <v>97.368421052631575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1</v>
      </c>
      <c r="AN550" s="6">
        <v>0</v>
      </c>
      <c r="AO550" s="6">
        <v>0</v>
      </c>
      <c r="AP550" s="6">
        <v>0</v>
      </c>
      <c r="AQ550" s="5">
        <v>1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</row>
    <row r="551" spans="1:50" ht="15.75" customHeight="1">
      <c r="A551" s="4">
        <v>43374</v>
      </c>
      <c r="B551" s="2" t="s">
        <v>6</v>
      </c>
      <c r="C551" s="19">
        <v>1</v>
      </c>
      <c r="D551" s="5" t="s">
        <v>9</v>
      </c>
      <c r="E551" s="5">
        <v>23.89</v>
      </c>
      <c r="F551" s="6">
        <f t="shared" si="56"/>
        <v>3.1734599613377181</v>
      </c>
      <c r="G551" s="10">
        <v>18</v>
      </c>
      <c r="H551" s="5">
        <f t="shared" si="57"/>
        <v>2.9444389791664403</v>
      </c>
      <c r="I551" s="10">
        <v>383.7</v>
      </c>
      <c r="J551" s="6">
        <f t="shared" si="58"/>
        <v>5.9498609972529071</v>
      </c>
      <c r="K551" s="11">
        <v>105.3</v>
      </c>
      <c r="L551" s="11">
        <f t="shared" si="59"/>
        <v>4.6662652853479019</v>
      </c>
      <c r="M551" s="5">
        <v>0</v>
      </c>
      <c r="N551" s="5">
        <v>1</v>
      </c>
      <c r="O551" s="5">
        <v>0</v>
      </c>
      <c r="P551" s="5">
        <v>0</v>
      </c>
      <c r="Q551" s="5">
        <f t="shared" si="60"/>
        <v>0</v>
      </c>
      <c r="R551" s="5">
        <v>4700.543052</v>
      </c>
      <c r="S551" s="5">
        <f t="shared" si="61"/>
        <v>8.4554333240022981</v>
      </c>
      <c r="T551" s="2">
        <v>0</v>
      </c>
      <c r="U551" s="5">
        <v>1</v>
      </c>
      <c r="V551" s="5">
        <v>0.74</v>
      </c>
      <c r="W551" s="6">
        <f t="shared" si="63"/>
        <v>97.368421052631575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1</v>
      </c>
      <c r="AO551" s="6">
        <v>0</v>
      </c>
      <c r="AP551" s="6">
        <v>0</v>
      </c>
      <c r="AQ551" s="5">
        <v>1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</row>
    <row r="552" spans="1:50" ht="15.75" customHeight="1">
      <c r="A552" s="4">
        <v>43405</v>
      </c>
      <c r="B552" s="2" t="s">
        <v>6</v>
      </c>
      <c r="C552" s="19">
        <v>1</v>
      </c>
      <c r="D552" s="5" t="s">
        <v>9</v>
      </c>
      <c r="E552" s="5">
        <v>29.52</v>
      </c>
      <c r="F552" s="6">
        <f t="shared" si="56"/>
        <v>3.3850679997322719</v>
      </c>
      <c r="G552" s="10">
        <v>19</v>
      </c>
      <c r="H552" s="5">
        <f t="shared" si="57"/>
        <v>2.9957322735539909</v>
      </c>
      <c r="I552" s="10">
        <v>402.49</v>
      </c>
      <c r="J552" s="6">
        <f t="shared" si="58"/>
        <v>5.9976702518294864</v>
      </c>
      <c r="K552" s="11">
        <v>104.1</v>
      </c>
      <c r="L552" s="11">
        <f t="shared" si="59"/>
        <v>4.6549122778829055</v>
      </c>
      <c r="M552" s="5">
        <v>0</v>
      </c>
      <c r="N552" s="5">
        <v>1</v>
      </c>
      <c r="O552" s="5">
        <v>0</v>
      </c>
      <c r="P552" s="5">
        <v>0</v>
      </c>
      <c r="Q552" s="5">
        <f t="shared" si="60"/>
        <v>0</v>
      </c>
      <c r="R552" s="5">
        <v>4700.543052</v>
      </c>
      <c r="S552" s="5">
        <f t="shared" si="61"/>
        <v>8.4554333240022981</v>
      </c>
      <c r="T552" s="2">
        <v>0</v>
      </c>
      <c r="U552" s="5">
        <v>1</v>
      </c>
      <c r="V552" s="5">
        <v>0.74</v>
      </c>
      <c r="W552" s="6">
        <f t="shared" si="63"/>
        <v>97.368421052631575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1</v>
      </c>
      <c r="AP552" s="6">
        <v>0</v>
      </c>
      <c r="AQ552" s="5">
        <v>1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</row>
    <row r="553" spans="1:50" ht="15.75" customHeight="1">
      <c r="A553" s="4">
        <v>43435</v>
      </c>
      <c r="B553" s="2" t="s">
        <v>6</v>
      </c>
      <c r="C553" s="19">
        <v>1</v>
      </c>
      <c r="D553" s="5" t="s">
        <v>9</v>
      </c>
      <c r="E553" s="5">
        <v>33.729999999999997</v>
      </c>
      <c r="F553" s="6">
        <f t="shared" si="56"/>
        <v>3.5183876490735586</v>
      </c>
      <c r="G553" s="10">
        <v>20</v>
      </c>
      <c r="H553" s="5">
        <f t="shared" si="57"/>
        <v>3.044522437723423</v>
      </c>
      <c r="I553" s="10">
        <v>390.49</v>
      </c>
      <c r="J553" s="6">
        <f t="shared" si="58"/>
        <v>5.9674023607572231</v>
      </c>
      <c r="K553" s="11">
        <v>104.4</v>
      </c>
      <c r="L553" s="11">
        <f t="shared" si="59"/>
        <v>4.6577626361072619</v>
      </c>
      <c r="M553" s="5">
        <v>0</v>
      </c>
      <c r="N553" s="5">
        <v>1</v>
      </c>
      <c r="O553" s="5">
        <v>0</v>
      </c>
      <c r="P553" s="5">
        <v>0</v>
      </c>
      <c r="Q553" s="5">
        <f t="shared" si="60"/>
        <v>0</v>
      </c>
      <c r="R553" s="5">
        <v>4700.543052</v>
      </c>
      <c r="S553" s="5">
        <f t="shared" si="61"/>
        <v>8.4554333240022981</v>
      </c>
      <c r="T553" s="2">
        <v>0</v>
      </c>
      <c r="U553" s="5">
        <v>1</v>
      </c>
      <c r="V553" s="5">
        <v>0.76</v>
      </c>
      <c r="W553" s="6">
        <f t="shared" si="63"/>
        <v>100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1</v>
      </c>
      <c r="AQ553" s="5">
        <v>1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</row>
    <row r="554" spans="1:50" ht="15.75" customHeight="1">
      <c r="A554" s="4">
        <v>43466</v>
      </c>
      <c r="B554" s="2" t="s">
        <v>6</v>
      </c>
      <c r="C554" s="19">
        <v>1</v>
      </c>
      <c r="D554" s="5" t="s">
        <v>9</v>
      </c>
      <c r="E554" s="5">
        <v>37.770000000000003</v>
      </c>
      <c r="F554" s="6">
        <f t="shared" si="56"/>
        <v>3.6315151367243654</v>
      </c>
      <c r="G554" s="10">
        <v>17</v>
      </c>
      <c r="H554" s="5">
        <f t="shared" si="57"/>
        <v>2.8903717578961645</v>
      </c>
      <c r="I554" s="10">
        <v>401.35</v>
      </c>
      <c r="J554" s="6">
        <f t="shared" si="58"/>
        <v>5.9948338645775863</v>
      </c>
      <c r="K554" s="11">
        <v>102.4</v>
      </c>
      <c r="L554" s="11">
        <f t="shared" si="59"/>
        <v>4.6386049620743286</v>
      </c>
      <c r="M554" s="5">
        <v>0</v>
      </c>
      <c r="N554" s="5">
        <v>1</v>
      </c>
      <c r="O554" s="5">
        <v>0</v>
      </c>
      <c r="P554" s="5">
        <v>0</v>
      </c>
      <c r="Q554" s="5">
        <f t="shared" si="60"/>
        <v>0</v>
      </c>
      <c r="R554" s="5">
        <v>4700.543052</v>
      </c>
      <c r="S554" s="5">
        <f t="shared" si="61"/>
        <v>8.4554333240022981</v>
      </c>
      <c r="T554" s="2">
        <v>0</v>
      </c>
      <c r="U554" s="5">
        <v>1</v>
      </c>
      <c r="V554" s="5">
        <v>0.77</v>
      </c>
      <c r="W554" s="6">
        <f t="shared" si="63"/>
        <v>101.31578947368421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1</v>
      </c>
      <c r="AF554" s="5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5">
        <v>1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</row>
    <row r="555" spans="1:50" ht="15.75" customHeight="1">
      <c r="A555" s="4">
        <v>43497</v>
      </c>
      <c r="B555" s="2" t="s">
        <v>6</v>
      </c>
      <c r="C555" s="19">
        <v>1</v>
      </c>
      <c r="D555" s="5" t="s">
        <v>9</v>
      </c>
      <c r="E555" s="5">
        <v>84.55</v>
      </c>
      <c r="F555" s="6">
        <f t="shared" si="56"/>
        <v>4.4373430753445895</v>
      </c>
      <c r="G555" s="10">
        <v>9</v>
      </c>
      <c r="H555" s="5">
        <f t="shared" si="57"/>
        <v>2.3025850929940459</v>
      </c>
      <c r="I555" s="10">
        <v>389.37</v>
      </c>
      <c r="J555" s="6">
        <f t="shared" si="58"/>
        <v>5.9645300483677772</v>
      </c>
      <c r="K555" s="11">
        <v>102.9</v>
      </c>
      <c r="L555" s="11">
        <f t="shared" si="59"/>
        <v>4.6434288981051814</v>
      </c>
      <c r="M555" s="5">
        <v>0</v>
      </c>
      <c r="N555" s="5">
        <v>1</v>
      </c>
      <c r="O555" s="5">
        <v>0</v>
      </c>
      <c r="P555" s="5">
        <v>0</v>
      </c>
      <c r="Q555" s="5">
        <f t="shared" si="60"/>
        <v>0</v>
      </c>
      <c r="R555" s="5">
        <v>4700.543052</v>
      </c>
      <c r="S555" s="5">
        <f t="shared" si="61"/>
        <v>8.4554333240022981</v>
      </c>
      <c r="T555" s="2">
        <v>0</v>
      </c>
      <c r="U555" s="5">
        <v>1</v>
      </c>
      <c r="V555" s="5">
        <v>0.76</v>
      </c>
      <c r="W555" s="6">
        <f t="shared" si="63"/>
        <v>100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5">
        <v>1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</row>
    <row r="556" spans="1:50" ht="15.75" customHeight="1">
      <c r="A556" s="4">
        <v>43525</v>
      </c>
      <c r="B556" s="2" t="s">
        <v>6</v>
      </c>
      <c r="C556" s="19">
        <v>1</v>
      </c>
      <c r="D556" s="5" t="s">
        <v>9</v>
      </c>
      <c r="E556" s="5">
        <v>30.48</v>
      </c>
      <c r="F556" s="6">
        <f t="shared" si="56"/>
        <v>3.4170707308184456</v>
      </c>
      <c r="G556" s="10">
        <v>14</v>
      </c>
      <c r="H556" s="5">
        <f t="shared" si="57"/>
        <v>2.7080502011022101</v>
      </c>
      <c r="I556" s="10">
        <v>384.07</v>
      </c>
      <c r="J556" s="6">
        <f t="shared" si="58"/>
        <v>5.950824827641287</v>
      </c>
      <c r="K556" s="11">
        <v>102.5</v>
      </c>
      <c r="L556" s="11">
        <f t="shared" si="59"/>
        <v>4.6395716127054234</v>
      </c>
      <c r="M556" s="5">
        <v>0</v>
      </c>
      <c r="N556" s="5">
        <v>1</v>
      </c>
      <c r="O556" s="5">
        <v>0</v>
      </c>
      <c r="P556" s="5">
        <v>0</v>
      </c>
      <c r="Q556" s="5">
        <f t="shared" si="60"/>
        <v>0</v>
      </c>
      <c r="R556" s="5">
        <v>4700.543052</v>
      </c>
      <c r="S556" s="5">
        <f t="shared" si="61"/>
        <v>8.4554333240022981</v>
      </c>
      <c r="T556" s="2">
        <v>0</v>
      </c>
      <c r="U556" s="5">
        <v>1</v>
      </c>
      <c r="V556" s="5">
        <v>0.76</v>
      </c>
      <c r="W556" s="6">
        <f t="shared" si="63"/>
        <v>100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6">
        <v>1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5">
        <v>1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</row>
    <row r="557" spans="1:50" ht="15.75" customHeight="1">
      <c r="A557" s="4">
        <v>43556</v>
      </c>
      <c r="B557" s="2" t="s">
        <v>6</v>
      </c>
      <c r="C557" s="19">
        <v>1</v>
      </c>
      <c r="D557" s="5" t="s">
        <v>9</v>
      </c>
      <c r="E557" s="5">
        <v>28.59</v>
      </c>
      <c r="F557" s="6">
        <f t="shared" si="56"/>
        <v>3.3530570063342204</v>
      </c>
      <c r="G557" s="10">
        <v>8</v>
      </c>
      <c r="H557" s="5">
        <f t="shared" si="57"/>
        <v>2.1972245773362196</v>
      </c>
      <c r="I557" s="10">
        <v>374.23</v>
      </c>
      <c r="J557" s="6">
        <f t="shared" si="58"/>
        <v>5.9248705816579976</v>
      </c>
      <c r="K557" s="11">
        <v>102.7</v>
      </c>
      <c r="L557" s="11">
        <f t="shared" si="59"/>
        <v>4.6415021152354816</v>
      </c>
      <c r="M557" s="5">
        <v>0</v>
      </c>
      <c r="N557" s="5">
        <v>1</v>
      </c>
      <c r="O557" s="5">
        <v>0</v>
      </c>
      <c r="P557" s="5">
        <v>0</v>
      </c>
      <c r="Q557" s="5">
        <f t="shared" si="60"/>
        <v>0</v>
      </c>
      <c r="R557" s="5">
        <v>4700.543052</v>
      </c>
      <c r="S557" s="5">
        <f t="shared" si="61"/>
        <v>8.4554333240022981</v>
      </c>
      <c r="T557" s="2">
        <v>0</v>
      </c>
      <c r="U557" s="5">
        <v>1</v>
      </c>
      <c r="V557" s="5">
        <v>0.76</v>
      </c>
      <c r="W557" s="6">
        <f t="shared" si="63"/>
        <v>100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6">
        <v>0</v>
      </c>
      <c r="AH557" s="6">
        <v>1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5">
        <v>1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</row>
    <row r="558" spans="1:50" ht="15.75" customHeight="1">
      <c r="A558" s="9">
        <v>43586</v>
      </c>
      <c r="B558" s="2" t="s">
        <v>6</v>
      </c>
      <c r="C558" s="19">
        <v>1</v>
      </c>
      <c r="D558" s="5" t="s">
        <v>9</v>
      </c>
      <c r="E558" s="5">
        <v>46.05</v>
      </c>
      <c r="F558" s="6">
        <f t="shared" si="56"/>
        <v>3.829727762701316</v>
      </c>
      <c r="G558" s="10">
        <v>25</v>
      </c>
      <c r="H558" s="5">
        <f t="shared" si="57"/>
        <v>3.2580965380214821</v>
      </c>
      <c r="I558" s="10">
        <v>425.1</v>
      </c>
      <c r="J558" s="6">
        <f t="shared" si="58"/>
        <v>6.0523244353647447</v>
      </c>
      <c r="K558" s="11">
        <v>103.9</v>
      </c>
      <c r="L558" s="11">
        <f t="shared" si="59"/>
        <v>4.6530075154022512</v>
      </c>
      <c r="M558" s="5">
        <v>0</v>
      </c>
      <c r="N558" s="5">
        <v>1</v>
      </c>
      <c r="O558" s="5">
        <v>0</v>
      </c>
      <c r="P558" s="5">
        <v>0</v>
      </c>
      <c r="Q558" s="5">
        <f t="shared" si="60"/>
        <v>0</v>
      </c>
      <c r="R558" s="5">
        <v>4700.543052</v>
      </c>
      <c r="S558" s="5">
        <f t="shared" si="61"/>
        <v>8.4554333240022981</v>
      </c>
      <c r="T558" s="2">
        <v>0</v>
      </c>
      <c r="U558" s="5">
        <v>1</v>
      </c>
      <c r="V558" s="5">
        <v>0.77</v>
      </c>
      <c r="W558" s="6">
        <f t="shared" si="63"/>
        <v>101.31578947368421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5">
        <v>1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</row>
    <row r="559" spans="1:50" ht="15.75" customHeight="1">
      <c r="A559" s="4">
        <v>43617</v>
      </c>
      <c r="B559" s="2" t="s">
        <v>6</v>
      </c>
      <c r="C559" s="19">
        <v>1</v>
      </c>
      <c r="D559" s="5" t="s">
        <v>9</v>
      </c>
      <c r="E559" s="5">
        <v>30.5</v>
      </c>
      <c r="F559" s="6">
        <f t="shared" si="56"/>
        <v>3.417726683613366</v>
      </c>
      <c r="G559" s="10">
        <v>12</v>
      </c>
      <c r="H559" s="5">
        <f t="shared" si="57"/>
        <v>2.5649493574615367</v>
      </c>
      <c r="I559" s="10">
        <v>374.76</v>
      </c>
      <c r="J559" s="6">
        <f t="shared" si="58"/>
        <v>5.9262858210829874</v>
      </c>
      <c r="K559" s="11">
        <v>101.4</v>
      </c>
      <c r="L559" s="11">
        <f t="shared" si="59"/>
        <v>4.6288867126054072</v>
      </c>
      <c r="M559" s="5">
        <v>0</v>
      </c>
      <c r="N559" s="5">
        <v>1</v>
      </c>
      <c r="O559" s="5">
        <v>0</v>
      </c>
      <c r="P559" s="5">
        <v>0</v>
      </c>
      <c r="Q559" s="5">
        <f t="shared" si="60"/>
        <v>0</v>
      </c>
      <c r="R559" s="5">
        <v>4700.543052</v>
      </c>
      <c r="S559" s="5">
        <f t="shared" si="61"/>
        <v>8.4554333240022981</v>
      </c>
      <c r="T559" s="2">
        <v>0</v>
      </c>
      <c r="U559" s="5">
        <v>1</v>
      </c>
      <c r="V559" s="5">
        <v>0.78</v>
      </c>
      <c r="W559" s="6">
        <f t="shared" si="63"/>
        <v>102.63157894736842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6">
        <v>0</v>
      </c>
      <c r="AH559" s="6">
        <v>0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5">
        <v>1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</row>
    <row r="560" spans="1:50" ht="15.75" customHeight="1">
      <c r="A560" s="4">
        <v>43647</v>
      </c>
      <c r="B560" s="2" t="s">
        <v>6</v>
      </c>
      <c r="C560" s="19">
        <v>1</v>
      </c>
      <c r="D560" s="5" t="s">
        <v>9</v>
      </c>
      <c r="E560" s="5">
        <v>41.15</v>
      </c>
      <c r="F560" s="6">
        <f t="shared" si="56"/>
        <v>3.7172239271230789</v>
      </c>
      <c r="G560" s="10">
        <v>34</v>
      </c>
      <c r="H560" s="5">
        <f t="shared" si="57"/>
        <v>3.5553480614894135</v>
      </c>
      <c r="I560" s="10">
        <v>428.56</v>
      </c>
      <c r="J560" s="6">
        <f t="shared" si="58"/>
        <v>6.0604307515727047</v>
      </c>
      <c r="K560" s="18">
        <v>101.8</v>
      </c>
      <c r="L560" s="11">
        <f t="shared" si="59"/>
        <v>4.632785353021065</v>
      </c>
      <c r="M560" s="5">
        <v>0</v>
      </c>
      <c r="N560" s="5">
        <v>1</v>
      </c>
      <c r="O560" s="5">
        <v>0</v>
      </c>
      <c r="P560" s="5">
        <v>0</v>
      </c>
      <c r="Q560" s="5">
        <f t="shared" si="60"/>
        <v>0</v>
      </c>
      <c r="R560" s="5">
        <v>4700.543052</v>
      </c>
      <c r="S560" s="5">
        <f t="shared" si="61"/>
        <v>8.4554333240022981</v>
      </c>
      <c r="T560" s="2">
        <v>0</v>
      </c>
      <c r="U560" s="5">
        <v>1</v>
      </c>
      <c r="V560" s="5">
        <v>0.78</v>
      </c>
      <c r="W560" s="6">
        <f t="shared" si="63"/>
        <v>102.63157894736842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5">
        <v>1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</row>
    <row r="561" spans="1:50" ht="15.75" customHeight="1">
      <c r="A561" s="4">
        <v>43678</v>
      </c>
      <c r="B561" s="2" t="s">
        <v>6</v>
      </c>
      <c r="C561" s="19">
        <v>1</v>
      </c>
      <c r="D561" s="5" t="s">
        <v>9</v>
      </c>
      <c r="E561" s="5">
        <v>42.76</v>
      </c>
      <c r="F561" s="6">
        <f t="shared" si="56"/>
        <v>3.7556030861568446</v>
      </c>
      <c r="G561" s="10">
        <v>20</v>
      </c>
      <c r="H561" s="5">
        <f t="shared" si="57"/>
        <v>3.044522437723423</v>
      </c>
      <c r="I561" s="10">
        <v>388</v>
      </c>
      <c r="J561" s="6">
        <f t="shared" si="58"/>
        <v>5.9610053396232736</v>
      </c>
      <c r="K561" s="11">
        <v>100.5</v>
      </c>
      <c r="L561" s="11">
        <f t="shared" si="59"/>
        <v>4.6200587984818418</v>
      </c>
      <c r="M561" s="5">
        <v>0</v>
      </c>
      <c r="N561" s="5">
        <v>1</v>
      </c>
      <c r="O561" s="5">
        <v>0</v>
      </c>
      <c r="P561" s="5">
        <v>0</v>
      </c>
      <c r="Q561" s="5">
        <f t="shared" si="60"/>
        <v>0</v>
      </c>
      <c r="R561" s="5">
        <v>4700.543052</v>
      </c>
      <c r="S561" s="5">
        <f t="shared" si="61"/>
        <v>8.4554333240022981</v>
      </c>
      <c r="T561" s="2">
        <v>0</v>
      </c>
      <c r="U561" s="5">
        <v>1</v>
      </c>
      <c r="V561" s="5">
        <v>0.8</v>
      </c>
      <c r="W561" s="6">
        <f t="shared" si="63"/>
        <v>105.26315789473684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1</v>
      </c>
      <c r="AM561" s="6">
        <v>0</v>
      </c>
      <c r="AN561" s="6">
        <v>0</v>
      </c>
      <c r="AO561" s="6">
        <v>0</v>
      </c>
      <c r="AP561" s="6">
        <v>0</v>
      </c>
      <c r="AQ561" s="5">
        <v>1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</row>
    <row r="562" spans="1:50" ht="15.75" customHeight="1">
      <c r="A562" s="4">
        <v>43709</v>
      </c>
      <c r="B562" s="2" t="s">
        <v>6</v>
      </c>
      <c r="C562" s="19">
        <v>1</v>
      </c>
      <c r="D562" s="5" t="s">
        <v>9</v>
      </c>
      <c r="E562" s="5">
        <v>31.94</v>
      </c>
      <c r="F562" s="6">
        <f t="shared" si="56"/>
        <v>3.4638591427868666</v>
      </c>
      <c r="G562" s="10">
        <v>16</v>
      </c>
      <c r="H562" s="5">
        <f t="shared" si="57"/>
        <v>2.8332133440562162</v>
      </c>
      <c r="I562" s="10">
        <v>390.59</v>
      </c>
      <c r="J562" s="6">
        <f t="shared" si="58"/>
        <v>5.967658416476346</v>
      </c>
      <c r="K562" s="11">
        <v>102.5</v>
      </c>
      <c r="L562" s="11">
        <f t="shared" si="59"/>
        <v>4.6395716127054234</v>
      </c>
      <c r="M562" s="5">
        <v>0</v>
      </c>
      <c r="N562" s="5">
        <v>1</v>
      </c>
      <c r="O562" s="5">
        <v>0</v>
      </c>
      <c r="P562" s="5">
        <v>0</v>
      </c>
      <c r="Q562" s="5">
        <f t="shared" si="60"/>
        <v>0</v>
      </c>
      <c r="R562" s="5">
        <v>4700.543052</v>
      </c>
      <c r="S562" s="5">
        <f t="shared" si="61"/>
        <v>8.4554333240022981</v>
      </c>
      <c r="T562" s="2">
        <v>0</v>
      </c>
      <c r="U562" s="5">
        <v>1</v>
      </c>
      <c r="V562" s="5">
        <v>0.78</v>
      </c>
      <c r="W562" s="6">
        <f t="shared" si="63"/>
        <v>102.63157894736842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1</v>
      </c>
      <c r="AN562" s="6">
        <v>0</v>
      </c>
      <c r="AO562" s="6">
        <v>0</v>
      </c>
      <c r="AP562" s="6">
        <v>0</v>
      </c>
      <c r="AQ562" s="5">
        <v>1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</row>
    <row r="563" spans="1:50" ht="15.75" customHeight="1">
      <c r="A563" s="4">
        <v>43739</v>
      </c>
      <c r="B563" s="2" t="s">
        <v>6</v>
      </c>
      <c r="C563" s="19">
        <v>1</v>
      </c>
      <c r="D563" s="5" t="s">
        <v>9</v>
      </c>
      <c r="E563" s="5">
        <v>30.14</v>
      </c>
      <c r="F563" s="6">
        <f t="shared" si="56"/>
        <v>3.4058531931983493</v>
      </c>
      <c r="G563" s="10">
        <v>28</v>
      </c>
      <c r="H563" s="5">
        <f t="shared" si="57"/>
        <v>3.3672958299864741</v>
      </c>
      <c r="I563" s="10">
        <v>405.46</v>
      </c>
      <c r="J563" s="6">
        <f t="shared" si="58"/>
        <v>6.0050222250400473</v>
      </c>
      <c r="K563" s="11">
        <v>98.3</v>
      </c>
      <c r="L563" s="11">
        <f t="shared" si="59"/>
        <v>4.598145571051127</v>
      </c>
      <c r="M563" s="5">
        <v>0</v>
      </c>
      <c r="N563" s="5">
        <v>1</v>
      </c>
      <c r="O563" s="5">
        <v>0</v>
      </c>
      <c r="P563" s="5">
        <v>0</v>
      </c>
      <c r="Q563" s="5">
        <f t="shared" si="60"/>
        <v>0</v>
      </c>
      <c r="R563" s="5">
        <v>4700.543052</v>
      </c>
      <c r="S563" s="5">
        <f t="shared" si="61"/>
        <v>8.4554333240022981</v>
      </c>
      <c r="T563" s="2">
        <v>0</v>
      </c>
      <c r="U563" s="5">
        <v>1</v>
      </c>
      <c r="V563" s="5">
        <v>0.78</v>
      </c>
      <c r="W563" s="6">
        <f t="shared" si="63"/>
        <v>102.63157894736842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1</v>
      </c>
      <c r="AO563" s="6">
        <v>0</v>
      </c>
      <c r="AP563" s="6">
        <v>0</v>
      </c>
      <c r="AQ563" s="5">
        <v>1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</row>
    <row r="564" spans="1:50" ht="15.75" customHeight="1">
      <c r="A564" s="4">
        <v>43770</v>
      </c>
      <c r="B564" s="2" t="s">
        <v>6</v>
      </c>
      <c r="C564" s="19">
        <v>1</v>
      </c>
      <c r="D564" s="5" t="s">
        <v>9</v>
      </c>
      <c r="E564" s="5">
        <v>27.72</v>
      </c>
      <c r="F564" s="6">
        <f t="shared" si="56"/>
        <v>3.3221541743217022</v>
      </c>
      <c r="G564" s="10">
        <v>14</v>
      </c>
      <c r="H564" s="5">
        <f t="shared" si="57"/>
        <v>2.7080502011022101</v>
      </c>
      <c r="I564" s="10">
        <v>410.6</v>
      </c>
      <c r="J564" s="6">
        <f t="shared" si="58"/>
        <v>6.0176195045848333</v>
      </c>
      <c r="K564" s="11">
        <v>97.7</v>
      </c>
      <c r="L564" s="11">
        <f t="shared" si="59"/>
        <v>4.592084946439436</v>
      </c>
      <c r="M564" s="5">
        <v>0</v>
      </c>
      <c r="N564" s="5">
        <v>1</v>
      </c>
      <c r="O564" s="5">
        <v>0</v>
      </c>
      <c r="P564" s="5">
        <v>0</v>
      </c>
      <c r="Q564" s="5">
        <f t="shared" si="60"/>
        <v>0</v>
      </c>
      <c r="R564" s="5">
        <v>4700.543052</v>
      </c>
      <c r="S564" s="5">
        <f t="shared" si="61"/>
        <v>8.4554333240022981</v>
      </c>
      <c r="T564" s="2">
        <v>0</v>
      </c>
      <c r="U564" s="5">
        <v>1</v>
      </c>
      <c r="V564" s="5">
        <v>0.78</v>
      </c>
      <c r="W564" s="6">
        <f t="shared" si="63"/>
        <v>102.63157894736842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1</v>
      </c>
      <c r="AP564" s="6">
        <v>0</v>
      </c>
      <c r="AQ564" s="5">
        <v>1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</row>
    <row r="565" spans="1:50" ht="15.75" customHeight="1">
      <c r="A565" s="4">
        <v>43800</v>
      </c>
      <c r="B565" s="2" t="s">
        <v>6</v>
      </c>
      <c r="C565" s="19">
        <v>1</v>
      </c>
      <c r="D565" s="5" t="s">
        <v>9</v>
      </c>
      <c r="E565" s="5">
        <v>46.95</v>
      </c>
      <c r="F565" s="6">
        <f t="shared" si="56"/>
        <v>3.8490832056542721</v>
      </c>
      <c r="G565" s="10">
        <v>32</v>
      </c>
      <c r="H565" s="5">
        <f t="shared" si="57"/>
        <v>3.4965075614664802</v>
      </c>
      <c r="I565" s="10">
        <v>446.14</v>
      </c>
      <c r="J565" s="6">
        <f t="shared" si="58"/>
        <v>6.1006328041086357</v>
      </c>
      <c r="K565" s="11">
        <v>97.8</v>
      </c>
      <c r="L565" s="11">
        <f t="shared" si="59"/>
        <v>4.5930976047538223</v>
      </c>
      <c r="M565" s="5">
        <v>0</v>
      </c>
      <c r="N565" s="5">
        <v>1</v>
      </c>
      <c r="O565" s="5">
        <v>0</v>
      </c>
      <c r="P565" s="5">
        <v>0</v>
      </c>
      <c r="Q565" s="5">
        <f t="shared" si="60"/>
        <v>0</v>
      </c>
      <c r="R565" s="5">
        <v>4700.543052</v>
      </c>
      <c r="S565" s="5">
        <f t="shared" si="61"/>
        <v>8.4554333240022981</v>
      </c>
      <c r="T565" s="2">
        <v>0</v>
      </c>
      <c r="U565" s="5">
        <v>1</v>
      </c>
      <c r="V565" s="5">
        <v>0.78</v>
      </c>
      <c r="W565" s="6">
        <f t="shared" si="63"/>
        <v>102.63157894736842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1</v>
      </c>
      <c r="AQ565" s="5">
        <v>1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</row>
    <row r="566" spans="1:50" ht="15.75" customHeight="1">
      <c r="A566" s="4">
        <v>43831</v>
      </c>
      <c r="B566" s="2" t="s">
        <v>6</v>
      </c>
      <c r="C566" s="19">
        <v>1</v>
      </c>
      <c r="D566" s="5" t="s">
        <v>9</v>
      </c>
      <c r="E566" s="5">
        <v>61.14</v>
      </c>
      <c r="F566" s="6">
        <f t="shared" si="56"/>
        <v>4.1131663164626886</v>
      </c>
      <c r="G566" s="10">
        <v>27</v>
      </c>
      <c r="H566" s="5">
        <f t="shared" si="57"/>
        <v>3.3322045101752038</v>
      </c>
      <c r="I566" s="10">
        <v>445.58</v>
      </c>
      <c r="J566" s="6">
        <f t="shared" si="58"/>
        <v>6.0993768043023771</v>
      </c>
      <c r="K566" s="11">
        <v>98.1</v>
      </c>
      <c r="L566" s="11">
        <f t="shared" si="59"/>
        <v>4.5961294413359424</v>
      </c>
      <c r="M566" s="5">
        <v>0</v>
      </c>
      <c r="N566" s="5">
        <v>1</v>
      </c>
      <c r="O566" s="5">
        <v>0</v>
      </c>
      <c r="P566" s="5">
        <v>0</v>
      </c>
      <c r="Q566" s="5">
        <f t="shared" si="60"/>
        <v>0</v>
      </c>
      <c r="R566" s="5">
        <v>4700.543052</v>
      </c>
      <c r="S566" s="5">
        <f t="shared" si="61"/>
        <v>8.4554333240022981</v>
      </c>
      <c r="T566" s="2">
        <v>0</v>
      </c>
      <c r="U566" s="5">
        <v>1</v>
      </c>
      <c r="V566" s="5">
        <v>0.78</v>
      </c>
      <c r="W566" s="6">
        <f t="shared" si="63"/>
        <v>102.63157894736842</v>
      </c>
      <c r="X566" s="5">
        <v>0</v>
      </c>
      <c r="Y566" s="5">
        <v>13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1</v>
      </c>
      <c r="AF566" s="5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5">
        <v>1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</row>
    <row r="567" spans="1:50" ht="15.75" customHeight="1">
      <c r="A567" s="4">
        <v>43862</v>
      </c>
      <c r="B567" s="2" t="s">
        <v>6</v>
      </c>
      <c r="C567" s="19">
        <v>1</v>
      </c>
      <c r="D567" s="5" t="s">
        <v>9</v>
      </c>
      <c r="E567" s="5">
        <v>43.93</v>
      </c>
      <c r="F567" s="6">
        <f t="shared" si="56"/>
        <v>3.7825974579876882</v>
      </c>
      <c r="G567" s="10">
        <v>17</v>
      </c>
      <c r="H567" s="5">
        <f t="shared" si="57"/>
        <v>2.8903717578961645</v>
      </c>
      <c r="I567" s="10">
        <v>422.61</v>
      </c>
      <c r="J567" s="6">
        <f t="shared" si="58"/>
        <v>6.0464497679403255</v>
      </c>
      <c r="K567" s="11">
        <v>98.4</v>
      </c>
      <c r="L567" s="11">
        <f t="shared" si="59"/>
        <v>4.5991521136625284</v>
      </c>
      <c r="M567" s="5">
        <v>0</v>
      </c>
      <c r="N567" s="5">
        <v>1</v>
      </c>
      <c r="O567" s="5">
        <v>0</v>
      </c>
      <c r="P567" s="5">
        <v>0</v>
      </c>
      <c r="Q567" s="5">
        <f t="shared" si="60"/>
        <v>0</v>
      </c>
      <c r="R567" s="5">
        <v>4700.543052</v>
      </c>
      <c r="S567" s="5">
        <f t="shared" si="61"/>
        <v>8.4554333240022981</v>
      </c>
      <c r="T567" s="2">
        <v>0</v>
      </c>
      <c r="U567" s="5">
        <v>1</v>
      </c>
      <c r="V567" s="5">
        <v>0.78</v>
      </c>
      <c r="W567" s="6">
        <f t="shared" si="63"/>
        <v>102.63157894736842</v>
      </c>
      <c r="X567" s="5">
        <v>0</v>
      </c>
      <c r="Y567" s="5">
        <v>230</v>
      </c>
      <c r="Z567" s="5">
        <v>0</v>
      </c>
      <c r="AA567" s="5">
        <v>6</v>
      </c>
      <c r="AB567" s="5">
        <v>0</v>
      </c>
      <c r="AC567" s="5">
        <v>0</v>
      </c>
      <c r="AD567" s="5">
        <v>0</v>
      </c>
      <c r="AE567" s="5">
        <v>0</v>
      </c>
      <c r="AF567" s="5">
        <v>1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5">
        <v>1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</row>
    <row r="568" spans="1:50" ht="15.75" customHeight="1">
      <c r="A568" s="4">
        <v>43891</v>
      </c>
      <c r="B568" s="2" t="s">
        <v>6</v>
      </c>
      <c r="C568" s="19">
        <v>1</v>
      </c>
      <c r="D568" s="5" t="s">
        <v>9</v>
      </c>
      <c r="E568" s="5">
        <v>46.73</v>
      </c>
      <c r="F568" s="6">
        <f t="shared" si="56"/>
        <v>3.8443863567123349</v>
      </c>
      <c r="G568" s="10">
        <v>55</v>
      </c>
      <c r="H568" s="5">
        <f t="shared" si="57"/>
        <v>4.0253516907351496</v>
      </c>
      <c r="I568" s="10">
        <v>396.85</v>
      </c>
      <c r="J568" s="6">
        <f t="shared" si="58"/>
        <v>5.9835583755368846</v>
      </c>
      <c r="K568" s="11">
        <v>96.3</v>
      </c>
      <c r="L568" s="11">
        <f t="shared" si="59"/>
        <v>4.577798989191959</v>
      </c>
      <c r="M568" s="5">
        <v>0</v>
      </c>
      <c r="N568" s="5">
        <v>1</v>
      </c>
      <c r="O568" s="5">
        <v>0</v>
      </c>
      <c r="P568" s="5">
        <v>0</v>
      </c>
      <c r="Q568" s="5">
        <f t="shared" si="60"/>
        <v>0</v>
      </c>
      <c r="R568" s="5">
        <v>4700.543052</v>
      </c>
      <c r="S568" s="5">
        <f t="shared" si="61"/>
        <v>8.4554333240022981</v>
      </c>
      <c r="T568" s="2">
        <v>0</v>
      </c>
      <c r="U568" s="5">
        <v>1</v>
      </c>
      <c r="V568" s="5">
        <v>0.76</v>
      </c>
      <c r="W568" s="6">
        <f t="shared" si="63"/>
        <v>100</v>
      </c>
      <c r="X568" s="5">
        <v>51</v>
      </c>
      <c r="Y568" s="5">
        <v>2010</v>
      </c>
      <c r="Z568" s="5">
        <v>5</v>
      </c>
      <c r="AA568" s="5">
        <v>61</v>
      </c>
      <c r="AB568" s="5">
        <v>0</v>
      </c>
      <c r="AC568" s="5">
        <v>0</v>
      </c>
      <c r="AD568" s="5">
        <v>1</v>
      </c>
      <c r="AE568" s="5">
        <v>0</v>
      </c>
      <c r="AF568" s="5">
        <v>0</v>
      </c>
      <c r="AG568" s="6">
        <v>1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5">
        <v>1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</row>
    <row r="569" spans="1:50" ht="15.75" customHeight="1">
      <c r="A569" s="4">
        <v>43922</v>
      </c>
      <c r="B569" s="2" t="s">
        <v>6</v>
      </c>
      <c r="C569" s="19">
        <v>1</v>
      </c>
      <c r="D569" s="5" t="s">
        <v>9</v>
      </c>
      <c r="E569" s="5">
        <v>51.98</v>
      </c>
      <c r="F569" s="6">
        <f t="shared" si="56"/>
        <v>3.9508590292133441</v>
      </c>
      <c r="G569" s="10">
        <v>0</v>
      </c>
      <c r="H569" s="5">
        <f t="shared" si="57"/>
        <v>0</v>
      </c>
      <c r="I569" s="10">
        <v>282.60000000000002</v>
      </c>
      <c r="J569" s="6">
        <f t="shared" si="58"/>
        <v>5.6440324702504272</v>
      </c>
      <c r="K569" s="11">
        <v>87.1</v>
      </c>
      <c r="L569" s="11">
        <f t="shared" si="59"/>
        <v>4.478472532942134</v>
      </c>
      <c r="M569" s="5">
        <v>0</v>
      </c>
      <c r="N569" s="5">
        <v>1</v>
      </c>
      <c r="O569" s="5">
        <v>0</v>
      </c>
      <c r="P569" s="5">
        <v>0</v>
      </c>
      <c r="Q569" s="5">
        <f t="shared" si="60"/>
        <v>0</v>
      </c>
      <c r="R569" s="5">
        <v>4700.543052</v>
      </c>
      <c r="S569" s="5">
        <f t="shared" si="61"/>
        <v>8.4554333240022981</v>
      </c>
      <c r="T569" s="2">
        <v>0</v>
      </c>
      <c r="U569" s="5">
        <v>1</v>
      </c>
      <c r="V569" s="5">
        <v>0.79</v>
      </c>
      <c r="W569" s="6">
        <f t="shared" si="63"/>
        <v>103.94736842105263</v>
      </c>
      <c r="X569" s="5">
        <v>7616</v>
      </c>
      <c r="Y569" s="5">
        <v>12029</v>
      </c>
      <c r="Z569" s="5">
        <v>163</v>
      </c>
      <c r="AA569" s="5">
        <v>414</v>
      </c>
      <c r="AB569" s="5">
        <v>0</v>
      </c>
      <c r="AC569" s="5">
        <v>0</v>
      </c>
      <c r="AD569" s="5">
        <v>1</v>
      </c>
      <c r="AE569" s="5">
        <v>0</v>
      </c>
      <c r="AF569" s="5">
        <v>0</v>
      </c>
      <c r="AG569" s="6">
        <v>0</v>
      </c>
      <c r="AH569" s="6">
        <v>1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5">
        <v>1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</row>
    <row r="570" spans="1:50" ht="15.75" customHeight="1">
      <c r="A570" s="9">
        <v>43952</v>
      </c>
      <c r="B570" s="2" t="s">
        <v>6</v>
      </c>
      <c r="C570" s="19">
        <v>1</v>
      </c>
      <c r="D570" s="5" t="s">
        <v>9</v>
      </c>
      <c r="E570" s="5">
        <v>50.46</v>
      </c>
      <c r="F570" s="6">
        <f t="shared" si="56"/>
        <v>3.9211809432129119</v>
      </c>
      <c r="G570" s="10">
        <v>0</v>
      </c>
      <c r="H570" s="5">
        <f t="shared" si="57"/>
        <v>0</v>
      </c>
      <c r="I570" s="10">
        <v>315.67</v>
      </c>
      <c r="J570" s="6">
        <f t="shared" si="58"/>
        <v>5.7546973641243069</v>
      </c>
      <c r="K570" s="11">
        <v>78.3</v>
      </c>
      <c r="L570" s="11">
        <f t="shared" si="59"/>
        <v>4.3732381286408026</v>
      </c>
      <c r="M570" s="5">
        <v>0</v>
      </c>
      <c r="N570" s="5">
        <v>1</v>
      </c>
      <c r="O570" s="5">
        <v>0</v>
      </c>
      <c r="P570" s="5">
        <v>0</v>
      </c>
      <c r="Q570" s="5">
        <f t="shared" si="60"/>
        <v>0</v>
      </c>
      <c r="R570" s="5">
        <v>4700.543052</v>
      </c>
      <c r="S570" s="5">
        <f t="shared" si="61"/>
        <v>8.4554333240022981</v>
      </c>
      <c r="T570" s="2">
        <v>0</v>
      </c>
      <c r="U570" s="5">
        <v>1</v>
      </c>
      <c r="V570" s="5">
        <v>0.79</v>
      </c>
      <c r="W570" s="6">
        <f t="shared" si="63"/>
        <v>103.94736842105263</v>
      </c>
      <c r="X570" s="5">
        <v>39486</v>
      </c>
      <c r="Y570" s="5">
        <v>2457</v>
      </c>
      <c r="Z570" s="5">
        <v>482</v>
      </c>
      <c r="AA570" s="5">
        <v>417</v>
      </c>
      <c r="AB570" s="5">
        <v>0</v>
      </c>
      <c r="AC570" s="5">
        <v>0</v>
      </c>
      <c r="AD570" s="5">
        <v>1</v>
      </c>
      <c r="AE570" s="5">
        <v>0</v>
      </c>
      <c r="AF570" s="5">
        <v>0</v>
      </c>
      <c r="AG570" s="6">
        <v>0</v>
      </c>
      <c r="AH570" s="6">
        <v>0</v>
      </c>
      <c r="AI570" s="6">
        <v>1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5">
        <v>1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</row>
    <row r="571" spans="1:50" ht="15.75" customHeight="1">
      <c r="A571" s="4">
        <v>43983</v>
      </c>
      <c r="B571" s="2" t="s">
        <v>6</v>
      </c>
      <c r="C571" s="19">
        <v>1</v>
      </c>
      <c r="D571" s="5" t="s">
        <v>9</v>
      </c>
      <c r="E571" s="5">
        <v>46.79</v>
      </c>
      <c r="F571" s="6">
        <f t="shared" si="56"/>
        <v>3.8456695048781251</v>
      </c>
      <c r="G571" s="10">
        <v>0</v>
      </c>
      <c r="H571" s="5">
        <f t="shared" si="57"/>
        <v>0</v>
      </c>
      <c r="I571" s="10">
        <v>402.45</v>
      </c>
      <c r="J571" s="6">
        <f t="shared" si="58"/>
        <v>5.9975708655397426</v>
      </c>
      <c r="K571" s="11">
        <v>82.1</v>
      </c>
      <c r="L571" s="11">
        <f t="shared" si="59"/>
        <v>4.4200447018614026</v>
      </c>
      <c r="M571" s="5">
        <v>0</v>
      </c>
      <c r="N571" s="5">
        <v>1</v>
      </c>
      <c r="O571" s="5">
        <v>0</v>
      </c>
      <c r="P571" s="5">
        <v>0</v>
      </c>
      <c r="Q571" s="5">
        <f t="shared" si="60"/>
        <v>0</v>
      </c>
      <c r="R571" s="5">
        <v>4700.543052</v>
      </c>
      <c r="S571" s="5">
        <f t="shared" si="61"/>
        <v>8.4554333240022981</v>
      </c>
      <c r="T571" s="2">
        <v>0</v>
      </c>
      <c r="U571" s="5">
        <v>1</v>
      </c>
      <c r="V571" s="5">
        <v>0.79</v>
      </c>
      <c r="W571" s="6">
        <f t="shared" si="63"/>
        <v>103.94736842105263</v>
      </c>
      <c r="X571" s="5">
        <v>98330</v>
      </c>
      <c r="Y571" s="5">
        <v>1864</v>
      </c>
      <c r="Z571" s="5">
        <v>1197</v>
      </c>
      <c r="AA571" s="5">
        <v>76</v>
      </c>
      <c r="AB571" s="5">
        <v>0</v>
      </c>
      <c r="AC571" s="5">
        <v>0</v>
      </c>
      <c r="AD571" s="5">
        <v>1</v>
      </c>
      <c r="AE571" s="5">
        <v>0</v>
      </c>
      <c r="AF571" s="5">
        <v>0</v>
      </c>
      <c r="AG571" s="6">
        <v>0</v>
      </c>
      <c r="AH571" s="6">
        <v>0</v>
      </c>
      <c r="AI571" s="6">
        <v>0</v>
      </c>
      <c r="AJ571" s="6">
        <v>1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5">
        <v>1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</row>
    <row r="572" spans="1:50" ht="15.75" customHeight="1">
      <c r="A572" s="4">
        <v>44013</v>
      </c>
      <c r="B572" s="2" t="s">
        <v>6</v>
      </c>
      <c r="C572" s="19">
        <v>1</v>
      </c>
      <c r="D572" s="5" t="s">
        <v>9</v>
      </c>
      <c r="E572" s="5">
        <v>74.89</v>
      </c>
      <c r="F572" s="6">
        <f t="shared" si="56"/>
        <v>4.3160203702612758</v>
      </c>
      <c r="G572" s="10">
        <v>0</v>
      </c>
      <c r="H572" s="5">
        <f t="shared" si="57"/>
        <v>0</v>
      </c>
      <c r="I572" s="10">
        <v>470.58</v>
      </c>
      <c r="J572" s="6">
        <f t="shared" si="58"/>
        <v>6.1539659764526302</v>
      </c>
      <c r="K572" s="11">
        <v>87.4</v>
      </c>
      <c r="L572" s="11">
        <f t="shared" si="59"/>
        <v>4.4818719696435982</v>
      </c>
      <c r="M572" s="5">
        <v>0</v>
      </c>
      <c r="N572" s="5">
        <v>1</v>
      </c>
      <c r="O572" s="5">
        <v>0</v>
      </c>
      <c r="P572" s="5">
        <v>0</v>
      </c>
      <c r="Q572" s="5">
        <f t="shared" si="60"/>
        <v>0</v>
      </c>
      <c r="R572" s="5">
        <v>4700.543052</v>
      </c>
      <c r="S572" s="5">
        <f t="shared" si="61"/>
        <v>8.4554333240022981</v>
      </c>
      <c r="T572" s="2">
        <v>0</v>
      </c>
      <c r="U572" s="5">
        <v>1</v>
      </c>
      <c r="V572" s="5">
        <v>0.81</v>
      </c>
      <c r="W572" s="6">
        <f t="shared" si="63"/>
        <v>106.57894736842105</v>
      </c>
      <c r="X572" s="5">
        <v>92178</v>
      </c>
      <c r="Y572" s="5">
        <v>17651</v>
      </c>
      <c r="Z572" s="5">
        <v>1264</v>
      </c>
      <c r="AA572" s="5">
        <v>39</v>
      </c>
      <c r="AB572" s="5">
        <v>0</v>
      </c>
      <c r="AC572" s="5">
        <v>0</v>
      </c>
      <c r="AD572" s="5">
        <v>1</v>
      </c>
      <c r="AE572" s="5">
        <v>0</v>
      </c>
      <c r="AF572" s="5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5">
        <v>1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</row>
    <row r="573" spans="1:50" ht="15.75" customHeight="1">
      <c r="A573" s="4">
        <v>44044</v>
      </c>
      <c r="B573" s="2" t="s">
        <v>6</v>
      </c>
      <c r="C573" s="19">
        <v>1</v>
      </c>
      <c r="D573" s="5" t="s">
        <v>9</v>
      </c>
      <c r="E573" s="5">
        <v>50.06</v>
      </c>
      <c r="F573" s="6">
        <f t="shared" si="56"/>
        <v>3.9132222860036281</v>
      </c>
      <c r="G573" s="10">
        <v>0</v>
      </c>
      <c r="H573" s="5">
        <f t="shared" si="57"/>
        <v>0</v>
      </c>
      <c r="I573" s="10">
        <v>409.83</v>
      </c>
      <c r="J573" s="6">
        <f t="shared" si="58"/>
        <v>6.0157424395675054</v>
      </c>
      <c r="K573" s="11">
        <v>89.9</v>
      </c>
      <c r="L573" s="11">
        <f t="shared" si="59"/>
        <v>4.5097600011834329</v>
      </c>
      <c r="M573" s="5">
        <v>0</v>
      </c>
      <c r="N573" s="5">
        <v>1</v>
      </c>
      <c r="O573" s="5">
        <v>0</v>
      </c>
      <c r="P573" s="5">
        <v>0</v>
      </c>
      <c r="Q573" s="5">
        <f t="shared" si="60"/>
        <v>0</v>
      </c>
      <c r="R573" s="5">
        <v>4700.543052</v>
      </c>
      <c r="S573" s="5">
        <f t="shared" si="61"/>
        <v>8.4554333240022981</v>
      </c>
      <c r="T573" s="2">
        <v>0</v>
      </c>
      <c r="U573" s="5">
        <v>1</v>
      </c>
      <c r="V573" s="5">
        <v>0.81</v>
      </c>
      <c r="W573" s="6">
        <f t="shared" si="63"/>
        <v>106.57894736842105</v>
      </c>
      <c r="X573" s="5">
        <v>75335</v>
      </c>
      <c r="Y573" s="5">
        <v>32129</v>
      </c>
      <c r="Z573" s="5">
        <v>1170</v>
      </c>
      <c r="AA573" s="5">
        <v>287</v>
      </c>
      <c r="AB573" s="5">
        <v>0</v>
      </c>
      <c r="AC573" s="5">
        <v>0</v>
      </c>
      <c r="AD573" s="5">
        <v>1</v>
      </c>
      <c r="AE573" s="5">
        <v>0</v>
      </c>
      <c r="AF573" s="5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0</v>
      </c>
      <c r="AN573" s="6">
        <v>0</v>
      </c>
      <c r="AO573" s="6">
        <v>0</v>
      </c>
      <c r="AP573" s="6">
        <v>0</v>
      </c>
      <c r="AQ573" s="5">
        <v>1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</row>
    <row r="574" spans="1:50" ht="15.75" customHeight="1">
      <c r="A574" s="4">
        <v>44075</v>
      </c>
      <c r="B574" s="2" t="s">
        <v>6</v>
      </c>
      <c r="C574" s="19">
        <v>1</v>
      </c>
      <c r="D574" s="5" t="s">
        <v>9</v>
      </c>
      <c r="E574" s="5">
        <v>56.73</v>
      </c>
      <c r="F574" s="6">
        <f t="shared" si="56"/>
        <v>4.0383031713384758</v>
      </c>
      <c r="G574" s="10">
        <v>0</v>
      </c>
      <c r="H574" s="5">
        <f t="shared" si="57"/>
        <v>0</v>
      </c>
      <c r="I574" s="10">
        <v>427.32</v>
      </c>
      <c r="J574" s="6">
        <f t="shared" si="58"/>
        <v>6.0575331470776863</v>
      </c>
      <c r="K574" s="11">
        <v>92</v>
      </c>
      <c r="L574" s="11">
        <f t="shared" si="59"/>
        <v>4.5325994931532563</v>
      </c>
      <c r="M574" s="5">
        <v>0</v>
      </c>
      <c r="N574" s="5">
        <v>1</v>
      </c>
      <c r="O574" s="5">
        <v>0</v>
      </c>
      <c r="P574" s="5">
        <v>0</v>
      </c>
      <c r="Q574" s="5">
        <f t="shared" si="60"/>
        <v>0</v>
      </c>
      <c r="R574" s="5">
        <v>4700.543052</v>
      </c>
      <c r="S574" s="5">
        <f t="shared" si="61"/>
        <v>8.4554333240022981</v>
      </c>
      <c r="T574" s="2">
        <v>0</v>
      </c>
      <c r="U574" s="5">
        <v>1</v>
      </c>
      <c r="V574" s="5">
        <v>0.8</v>
      </c>
      <c r="W574" s="6">
        <f t="shared" si="63"/>
        <v>105.26315789473684</v>
      </c>
      <c r="X574" s="5">
        <v>50483</v>
      </c>
      <c r="Y574" s="5">
        <v>15194</v>
      </c>
      <c r="Z574" s="5">
        <v>970</v>
      </c>
      <c r="AA574" s="5">
        <v>275</v>
      </c>
      <c r="AB574" s="5">
        <v>0</v>
      </c>
      <c r="AC574" s="5">
        <v>0</v>
      </c>
      <c r="AD574" s="5">
        <v>1</v>
      </c>
      <c r="AE574" s="5">
        <v>0</v>
      </c>
      <c r="AF574" s="5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0</v>
      </c>
      <c r="AQ574" s="5">
        <v>1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</row>
    <row r="575" spans="1:50" ht="15.75" customHeight="1">
      <c r="A575" s="4">
        <v>44105</v>
      </c>
      <c r="B575" s="2" t="s">
        <v>6</v>
      </c>
      <c r="C575" s="19">
        <v>1</v>
      </c>
      <c r="D575" s="5" t="s">
        <v>9</v>
      </c>
      <c r="E575" s="5">
        <v>57.16</v>
      </c>
      <c r="F575" s="6">
        <f t="shared" si="56"/>
        <v>4.0458543530616664</v>
      </c>
      <c r="G575" s="10">
        <v>0</v>
      </c>
      <c r="H575" s="5">
        <f t="shared" si="57"/>
        <v>0</v>
      </c>
      <c r="I575" s="10">
        <v>429.25</v>
      </c>
      <c r="J575" s="6">
        <f t="shared" si="58"/>
        <v>6.062039499777585</v>
      </c>
      <c r="K575" s="11">
        <v>93.7</v>
      </c>
      <c r="L575" s="11">
        <f t="shared" si="59"/>
        <v>4.5507140001920323</v>
      </c>
      <c r="M575" s="5">
        <v>0</v>
      </c>
      <c r="N575" s="5">
        <v>1</v>
      </c>
      <c r="O575" s="5">
        <v>0</v>
      </c>
      <c r="P575" s="5">
        <v>0</v>
      </c>
      <c r="Q575" s="5">
        <f t="shared" si="60"/>
        <v>0</v>
      </c>
      <c r="R575" s="5">
        <v>4700.543052</v>
      </c>
      <c r="S575" s="5">
        <f t="shared" si="61"/>
        <v>8.4554333240022981</v>
      </c>
      <c r="T575" s="2">
        <v>0</v>
      </c>
      <c r="U575" s="5">
        <v>1</v>
      </c>
      <c r="V575" s="5">
        <v>0.81</v>
      </c>
      <c r="W575" s="6">
        <f t="shared" si="63"/>
        <v>106.57894736842105</v>
      </c>
      <c r="X575" s="5">
        <v>44205</v>
      </c>
      <c r="Y575" s="5">
        <v>17744</v>
      </c>
      <c r="Z575" s="5">
        <v>672</v>
      </c>
      <c r="AA575" s="5">
        <v>195</v>
      </c>
      <c r="AB575" s="5">
        <v>0</v>
      </c>
      <c r="AC575" s="5">
        <v>0</v>
      </c>
      <c r="AD575" s="5">
        <v>1</v>
      </c>
      <c r="AE575" s="5">
        <v>0</v>
      </c>
      <c r="AF575" s="5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5">
        <v>1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</row>
    <row r="576" spans="1:50" ht="15.75" customHeight="1">
      <c r="A576" s="4">
        <v>44136</v>
      </c>
      <c r="B576" s="2" t="s">
        <v>6</v>
      </c>
      <c r="C576" s="19">
        <v>1</v>
      </c>
      <c r="D576" s="5" t="s">
        <v>9</v>
      </c>
      <c r="E576" s="5">
        <v>61.82</v>
      </c>
      <c r="F576" s="6">
        <f t="shared" si="56"/>
        <v>4.1242269367039706</v>
      </c>
      <c r="G576" s="10">
        <v>10</v>
      </c>
      <c r="H576" s="5">
        <f t="shared" si="57"/>
        <v>2.3978952727983707</v>
      </c>
      <c r="I576" s="10">
        <v>449.7</v>
      </c>
      <c r="J576" s="6">
        <f t="shared" si="58"/>
        <v>6.1085806937766618</v>
      </c>
      <c r="K576" s="11">
        <v>94</v>
      </c>
      <c r="L576" s="11">
        <f t="shared" si="59"/>
        <v>4.5538768916005408</v>
      </c>
      <c r="M576" s="5">
        <v>0</v>
      </c>
      <c r="N576" s="5">
        <v>1</v>
      </c>
      <c r="O576" s="5">
        <v>0</v>
      </c>
      <c r="P576" s="5">
        <v>0</v>
      </c>
      <c r="Q576" s="5">
        <f t="shared" si="60"/>
        <v>0</v>
      </c>
      <c r="R576" s="5">
        <v>4700.543052</v>
      </c>
      <c r="S576" s="5">
        <f t="shared" si="61"/>
        <v>8.4554333240022981</v>
      </c>
      <c r="T576" s="2">
        <v>0</v>
      </c>
      <c r="U576" s="5">
        <v>1</v>
      </c>
      <c r="V576" s="5">
        <v>0.81</v>
      </c>
      <c r="W576" s="6">
        <f t="shared" si="63"/>
        <v>106.57894736842105</v>
      </c>
      <c r="X576" s="5">
        <v>57248</v>
      </c>
      <c r="Y576" s="5">
        <v>47501</v>
      </c>
      <c r="Z576" s="5">
        <v>721</v>
      </c>
      <c r="AA576" s="5">
        <v>382</v>
      </c>
      <c r="AB576" s="5">
        <v>0</v>
      </c>
      <c r="AC576" s="5">
        <v>0</v>
      </c>
      <c r="AD576" s="5">
        <v>1</v>
      </c>
      <c r="AE576" s="5">
        <v>0</v>
      </c>
      <c r="AF576" s="5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1</v>
      </c>
      <c r="AP576" s="6">
        <v>0</v>
      </c>
      <c r="AQ576" s="5">
        <v>1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</row>
    <row r="577" spans="1:50" ht="15.75" customHeight="1">
      <c r="A577" s="4">
        <v>44166</v>
      </c>
      <c r="B577" s="2" t="s">
        <v>6</v>
      </c>
      <c r="C577" s="19">
        <v>1</v>
      </c>
      <c r="D577" s="5" t="s">
        <v>9</v>
      </c>
      <c r="E577" s="5">
        <v>73.099999999999994</v>
      </c>
      <c r="F577" s="6">
        <f t="shared" si="56"/>
        <v>4.2918283667557331</v>
      </c>
      <c r="G577" s="10">
        <v>33</v>
      </c>
      <c r="H577" s="5">
        <f t="shared" si="57"/>
        <v>3.5263605246161616</v>
      </c>
      <c r="I577" s="10">
        <v>471.52</v>
      </c>
      <c r="J577" s="6">
        <f t="shared" si="58"/>
        <v>6.1559615189893844</v>
      </c>
      <c r="K577" s="11">
        <v>94.1</v>
      </c>
      <c r="L577" s="11">
        <f t="shared" si="59"/>
        <v>4.5549289695513444</v>
      </c>
      <c r="M577" s="5">
        <v>0</v>
      </c>
      <c r="N577" s="5">
        <v>1</v>
      </c>
      <c r="O577" s="5">
        <v>0</v>
      </c>
      <c r="P577" s="5">
        <v>0</v>
      </c>
      <c r="Q577" s="5">
        <f t="shared" si="60"/>
        <v>0</v>
      </c>
      <c r="R577" s="5">
        <v>4700.543052</v>
      </c>
      <c r="S577" s="5">
        <f t="shared" si="61"/>
        <v>8.4554333240022981</v>
      </c>
      <c r="T577" s="2">
        <v>0</v>
      </c>
      <c r="U577" s="5">
        <v>1</v>
      </c>
      <c r="V577" s="5">
        <v>0.82</v>
      </c>
      <c r="W577" s="6">
        <f t="shared" si="63"/>
        <v>107.89473684210526</v>
      </c>
      <c r="X577" s="5">
        <v>48578</v>
      </c>
      <c r="Y577" s="5">
        <v>86925</v>
      </c>
      <c r="Z577" s="5">
        <v>915</v>
      </c>
      <c r="AA577" s="5">
        <v>1340</v>
      </c>
      <c r="AB577" s="5">
        <v>0</v>
      </c>
      <c r="AC577" s="5">
        <v>0</v>
      </c>
      <c r="AD577" s="5">
        <v>1</v>
      </c>
      <c r="AE577" s="5">
        <v>0</v>
      </c>
      <c r="AF577" s="5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1</v>
      </c>
      <c r="AQ577" s="5">
        <v>1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</row>
    <row r="578" spans="1:50" ht="15.75" customHeight="1">
      <c r="A578" s="4">
        <v>44197</v>
      </c>
      <c r="B578" s="2" t="s">
        <v>6</v>
      </c>
      <c r="C578" s="19">
        <v>1</v>
      </c>
      <c r="D578" s="5" t="s">
        <v>9</v>
      </c>
      <c r="E578" s="5">
        <v>61.14</v>
      </c>
      <c r="F578" s="6">
        <f t="shared" ref="F578:F641" si="64">LN(E578)</f>
        <v>4.1131663164626886</v>
      </c>
      <c r="G578" s="10">
        <v>0</v>
      </c>
      <c r="H578" s="5">
        <f t="shared" ref="H578:H641" si="65">LN(G578+1)</f>
        <v>0</v>
      </c>
      <c r="I578" s="10">
        <v>484.63</v>
      </c>
      <c r="J578" s="6">
        <f t="shared" ref="J578:J641" si="66">LN(I578)</f>
        <v>6.1833857131934806</v>
      </c>
      <c r="K578" s="11">
        <v>96.2</v>
      </c>
      <c r="L578" s="11">
        <f t="shared" ref="L578:L641" si="67">LN(K578+1)</f>
        <v>4.5767707114663931</v>
      </c>
      <c r="M578" s="5">
        <v>0</v>
      </c>
      <c r="N578" s="5">
        <v>1</v>
      </c>
      <c r="O578" s="5">
        <v>0</v>
      </c>
      <c r="P578" s="5">
        <v>0</v>
      </c>
      <c r="Q578" s="5">
        <f t="shared" ref="Q578:Q641" si="68">0+0</f>
        <v>0</v>
      </c>
      <c r="R578" s="5">
        <v>4700.543052</v>
      </c>
      <c r="S578" s="5">
        <f t="shared" ref="S578:S641" si="69">LN(R578)</f>
        <v>8.4554333240022981</v>
      </c>
      <c r="T578" s="2">
        <v>0</v>
      </c>
      <c r="U578" s="5">
        <v>1</v>
      </c>
      <c r="V578" s="5">
        <v>0.81</v>
      </c>
      <c r="W578" s="6">
        <f t="shared" si="63"/>
        <v>106.57894736842105</v>
      </c>
      <c r="X578" s="5">
        <v>21629</v>
      </c>
      <c r="Y578" s="5">
        <v>154991</v>
      </c>
      <c r="Z578" s="5">
        <v>568</v>
      </c>
      <c r="AA578" s="5">
        <v>2261</v>
      </c>
      <c r="AB578" s="5">
        <v>567</v>
      </c>
      <c r="AC578" s="5">
        <v>0</v>
      </c>
      <c r="AD578" s="5">
        <v>1</v>
      </c>
      <c r="AE578" s="5">
        <v>1</v>
      </c>
      <c r="AF578" s="5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5">
        <v>1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</row>
    <row r="579" spans="1:50" ht="15.75" customHeight="1">
      <c r="A579" s="4">
        <v>44228</v>
      </c>
      <c r="B579" s="2" t="s">
        <v>6</v>
      </c>
      <c r="C579" s="19">
        <v>1</v>
      </c>
      <c r="D579" s="5" t="s">
        <v>9</v>
      </c>
      <c r="E579" s="5">
        <v>43.93</v>
      </c>
      <c r="F579" s="6">
        <f t="shared" si="64"/>
        <v>3.7825974579876882</v>
      </c>
      <c r="G579" s="10">
        <v>1</v>
      </c>
      <c r="H579" s="5">
        <f t="shared" si="65"/>
        <v>0.69314718055994529</v>
      </c>
      <c r="I579" s="10">
        <v>483.78</v>
      </c>
      <c r="J579" s="6">
        <f t="shared" si="66"/>
        <v>6.1816302579249855</v>
      </c>
      <c r="K579" s="11">
        <v>96.1</v>
      </c>
      <c r="L579" s="11">
        <f t="shared" si="67"/>
        <v>4.5757413752972793</v>
      </c>
      <c r="M579" s="5">
        <v>0</v>
      </c>
      <c r="N579" s="5">
        <v>1</v>
      </c>
      <c r="O579" s="5">
        <v>0</v>
      </c>
      <c r="P579" s="5">
        <v>0</v>
      </c>
      <c r="Q579" s="5">
        <f t="shared" si="68"/>
        <v>0</v>
      </c>
      <c r="R579" s="5">
        <v>4700.543052</v>
      </c>
      <c r="S579" s="5">
        <f t="shared" si="69"/>
        <v>8.4554333240022981</v>
      </c>
      <c r="T579" s="2">
        <v>0</v>
      </c>
      <c r="U579" s="5">
        <v>1</v>
      </c>
      <c r="V579" s="5">
        <v>0.8</v>
      </c>
      <c r="W579" s="6">
        <f t="shared" si="63"/>
        <v>105.26315789473684</v>
      </c>
      <c r="X579" s="5">
        <v>11077</v>
      </c>
      <c r="Y579" s="5">
        <v>41896</v>
      </c>
      <c r="Z579" s="5">
        <v>281</v>
      </c>
      <c r="AA579" s="5">
        <v>2144</v>
      </c>
      <c r="AB579" s="5">
        <v>1938619</v>
      </c>
      <c r="AC579" s="5">
        <v>15556</v>
      </c>
      <c r="AD579" s="5">
        <v>1</v>
      </c>
      <c r="AE579" s="5">
        <v>0</v>
      </c>
      <c r="AF579" s="5">
        <v>1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5">
        <v>1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</row>
    <row r="580" spans="1:50" ht="15.75" customHeight="1">
      <c r="A580" s="4">
        <v>44256</v>
      </c>
      <c r="B580" s="2" t="s">
        <v>6</v>
      </c>
      <c r="C580" s="19">
        <v>1</v>
      </c>
      <c r="D580" s="5" t="s">
        <v>9</v>
      </c>
      <c r="E580" s="5">
        <v>46.73</v>
      </c>
      <c r="F580" s="6">
        <f t="shared" si="64"/>
        <v>3.8443863567123349</v>
      </c>
      <c r="G580" s="10">
        <v>2</v>
      </c>
      <c r="H580" s="5">
        <f t="shared" si="65"/>
        <v>1.0986122886681098</v>
      </c>
      <c r="I580" s="10">
        <v>496.73</v>
      </c>
      <c r="J580" s="6">
        <f t="shared" si="66"/>
        <v>6.2080466189203456</v>
      </c>
      <c r="K580" s="11">
        <v>97.3</v>
      </c>
      <c r="L580" s="11">
        <f t="shared" si="67"/>
        <v>4.5880240271531205</v>
      </c>
      <c r="M580" s="5">
        <v>0</v>
      </c>
      <c r="N580" s="5">
        <v>1</v>
      </c>
      <c r="O580" s="5">
        <v>0</v>
      </c>
      <c r="P580" s="5">
        <v>0</v>
      </c>
      <c r="Q580" s="5">
        <f t="shared" si="68"/>
        <v>0</v>
      </c>
      <c r="R580" s="5">
        <v>4700.543052</v>
      </c>
      <c r="S580" s="5">
        <f t="shared" si="69"/>
        <v>8.4554333240022981</v>
      </c>
      <c r="T580" s="2">
        <v>0</v>
      </c>
      <c r="U580" s="5">
        <v>1</v>
      </c>
      <c r="V580" s="5">
        <v>0.77</v>
      </c>
      <c r="W580" s="6">
        <f t="shared" si="63"/>
        <v>101.31578947368421</v>
      </c>
      <c r="X580" s="5">
        <v>65079</v>
      </c>
      <c r="Y580" s="5">
        <v>42450</v>
      </c>
      <c r="Z580" s="5">
        <v>638</v>
      </c>
      <c r="AA580" s="5">
        <v>1279</v>
      </c>
      <c r="AB580" s="5">
        <v>70407</v>
      </c>
      <c r="AC580" s="5">
        <v>745238</v>
      </c>
      <c r="AD580" s="5">
        <v>1</v>
      </c>
      <c r="AE580" s="5">
        <v>0</v>
      </c>
      <c r="AF580" s="5">
        <v>0</v>
      </c>
      <c r="AG580" s="6">
        <v>1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5">
        <v>1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</row>
    <row r="581" spans="1:50" ht="15.75" customHeight="1">
      <c r="A581" s="4">
        <v>44287</v>
      </c>
      <c r="B581" s="2" t="s">
        <v>6</v>
      </c>
      <c r="C581" s="19">
        <v>1</v>
      </c>
      <c r="D581" s="5" t="s">
        <v>9</v>
      </c>
      <c r="E581" s="5">
        <v>51.98</v>
      </c>
      <c r="F581" s="6">
        <f t="shared" si="64"/>
        <v>3.9508590292133441</v>
      </c>
      <c r="G581" s="10">
        <v>0</v>
      </c>
      <c r="H581" s="5">
        <f t="shared" si="65"/>
        <v>0</v>
      </c>
      <c r="I581" s="10">
        <v>504.07</v>
      </c>
      <c r="J581" s="6">
        <f t="shared" si="66"/>
        <v>6.2227151473160891</v>
      </c>
      <c r="K581" s="11">
        <v>98.5</v>
      </c>
      <c r="L581" s="11">
        <f t="shared" si="67"/>
        <v>4.6001576441645469</v>
      </c>
      <c r="M581" s="5">
        <v>0</v>
      </c>
      <c r="N581" s="5">
        <v>1</v>
      </c>
      <c r="O581" s="5">
        <v>0</v>
      </c>
      <c r="P581" s="5">
        <v>0</v>
      </c>
      <c r="Q581" s="5">
        <f t="shared" si="68"/>
        <v>0</v>
      </c>
      <c r="R581" s="5">
        <v>4700.543052</v>
      </c>
      <c r="S581" s="5">
        <f t="shared" si="69"/>
        <v>8.4554333240022981</v>
      </c>
      <c r="T581" s="2">
        <v>0</v>
      </c>
      <c r="U581" s="5">
        <v>1</v>
      </c>
      <c r="V581" s="5">
        <v>0.78</v>
      </c>
      <c r="W581" s="6">
        <f t="shared" si="63"/>
        <v>102.63157894736842</v>
      </c>
      <c r="X581" s="5">
        <v>147837</v>
      </c>
      <c r="Y581" s="5">
        <v>117685</v>
      </c>
      <c r="Z581" s="5">
        <v>2404</v>
      </c>
      <c r="AA581" s="5">
        <v>1067</v>
      </c>
      <c r="AB581" s="5">
        <v>1247104</v>
      </c>
      <c r="AC581" s="5">
        <v>3062550</v>
      </c>
      <c r="AD581" s="5">
        <v>1</v>
      </c>
      <c r="AE581" s="5">
        <v>0</v>
      </c>
      <c r="AF581" s="5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5">
        <v>1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</row>
    <row r="582" spans="1:50" ht="15.75" customHeight="1">
      <c r="A582" s="9">
        <v>44317</v>
      </c>
      <c r="B582" s="2" t="s">
        <v>6</v>
      </c>
      <c r="C582" s="19">
        <v>1</v>
      </c>
      <c r="D582" s="5" t="s">
        <v>9</v>
      </c>
      <c r="E582" s="5">
        <v>50.46</v>
      </c>
      <c r="F582" s="6">
        <f t="shared" si="64"/>
        <v>3.9211809432129119</v>
      </c>
      <c r="G582" s="10">
        <v>0</v>
      </c>
      <c r="H582" s="5">
        <f t="shared" si="65"/>
        <v>0</v>
      </c>
      <c r="I582" s="10">
        <v>477.97</v>
      </c>
      <c r="J582" s="6">
        <f t="shared" si="66"/>
        <v>6.1695479690155945</v>
      </c>
      <c r="K582" s="11">
        <v>92.6</v>
      </c>
      <c r="L582" s="11">
        <f t="shared" si="67"/>
        <v>4.5390303834835466</v>
      </c>
      <c r="M582" s="5">
        <v>0</v>
      </c>
      <c r="N582" s="5">
        <v>1</v>
      </c>
      <c r="O582" s="5">
        <v>0</v>
      </c>
      <c r="P582" s="5">
        <v>0</v>
      </c>
      <c r="Q582" s="5">
        <f t="shared" si="68"/>
        <v>0</v>
      </c>
      <c r="R582" s="5">
        <v>4700.543052</v>
      </c>
      <c r="S582" s="5">
        <f t="shared" si="69"/>
        <v>8.4554333240022981</v>
      </c>
      <c r="T582" s="2">
        <v>0</v>
      </c>
      <c r="U582" s="5">
        <v>1</v>
      </c>
      <c r="V582" s="5">
        <v>0.77</v>
      </c>
      <c r="W582" s="6">
        <f t="shared" si="63"/>
        <v>101.31578947368421</v>
      </c>
      <c r="X582" s="5">
        <v>41408</v>
      </c>
      <c r="Y582" s="5">
        <v>153716</v>
      </c>
      <c r="Z582" s="5">
        <v>1169</v>
      </c>
      <c r="AA582" s="5">
        <v>2816</v>
      </c>
      <c r="AB582" s="5">
        <v>823451</v>
      </c>
      <c r="AC582" s="5">
        <v>12554348</v>
      </c>
      <c r="AD582" s="5">
        <v>1</v>
      </c>
      <c r="AE582" s="5">
        <v>0</v>
      </c>
      <c r="AF582" s="5">
        <v>0</v>
      </c>
      <c r="AG582" s="6">
        <v>0</v>
      </c>
      <c r="AH582" s="6">
        <v>0</v>
      </c>
      <c r="AI582" s="6">
        <v>1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5">
        <v>1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</row>
    <row r="583" spans="1:50" ht="15.75" customHeight="1">
      <c r="A583" s="4">
        <v>44348</v>
      </c>
      <c r="B583" s="2" t="s">
        <v>6</v>
      </c>
      <c r="C583" s="19">
        <v>1</v>
      </c>
      <c r="D583" s="5" t="s">
        <v>9</v>
      </c>
      <c r="E583" s="5">
        <v>46.56</v>
      </c>
      <c r="F583" s="6">
        <f t="shared" si="64"/>
        <v>3.8407418034231826</v>
      </c>
      <c r="G583" s="10">
        <v>0</v>
      </c>
      <c r="H583" s="5">
        <f t="shared" si="65"/>
        <v>0</v>
      </c>
      <c r="I583" s="10">
        <v>508.07</v>
      </c>
      <c r="J583" s="6">
        <f t="shared" si="66"/>
        <v>6.2306192333611756</v>
      </c>
      <c r="K583" s="11">
        <v>98.7</v>
      </c>
      <c r="L583" s="11">
        <f t="shared" si="67"/>
        <v>4.6021656769677923</v>
      </c>
      <c r="M583" s="5">
        <v>0</v>
      </c>
      <c r="N583" s="5">
        <v>1</v>
      </c>
      <c r="O583" s="5">
        <v>0</v>
      </c>
      <c r="P583" s="5">
        <v>0</v>
      </c>
      <c r="Q583" s="5">
        <f t="shared" si="68"/>
        <v>0</v>
      </c>
      <c r="R583" s="5">
        <v>4700.543052</v>
      </c>
      <c r="S583" s="5">
        <f t="shared" si="69"/>
        <v>8.4554333240022981</v>
      </c>
      <c r="T583" s="2">
        <v>0</v>
      </c>
      <c r="U583" s="5">
        <v>1</v>
      </c>
      <c r="V583" s="5">
        <v>0.77</v>
      </c>
      <c r="W583" s="6">
        <f t="shared" si="63"/>
        <v>101.31578947368421</v>
      </c>
      <c r="X583" s="5">
        <v>112718</v>
      </c>
      <c r="Y583" s="5">
        <v>53096</v>
      </c>
      <c r="Z583" s="5">
        <v>1884</v>
      </c>
      <c r="AA583" s="5">
        <v>1724</v>
      </c>
      <c r="AB583" s="5">
        <v>42601</v>
      </c>
      <c r="AC583" s="5">
        <v>36471700</v>
      </c>
      <c r="AD583" s="5">
        <v>1</v>
      </c>
      <c r="AE583" s="5">
        <v>0</v>
      </c>
      <c r="AF583" s="5">
        <v>0</v>
      </c>
      <c r="AG583" s="6">
        <v>0</v>
      </c>
      <c r="AH583" s="6">
        <v>0</v>
      </c>
      <c r="AI583" s="6">
        <v>0</v>
      </c>
      <c r="AJ583" s="6">
        <v>1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5">
        <v>1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</row>
    <row r="584" spans="1:50" ht="15.75" customHeight="1">
      <c r="A584" s="4">
        <v>44378</v>
      </c>
      <c r="B584" s="2" t="s">
        <v>6</v>
      </c>
      <c r="C584" s="19">
        <v>1</v>
      </c>
      <c r="D584" s="5" t="s">
        <v>9</v>
      </c>
      <c r="E584" s="5">
        <v>51.31</v>
      </c>
      <c r="F584" s="6">
        <f t="shared" si="64"/>
        <v>3.9378856649538734</v>
      </c>
      <c r="G584" s="10">
        <v>0</v>
      </c>
      <c r="H584" s="5">
        <f t="shared" si="65"/>
        <v>0</v>
      </c>
      <c r="I584" s="10">
        <v>471.44</v>
      </c>
      <c r="J584" s="6">
        <f t="shared" si="66"/>
        <v>6.1557918405296581</v>
      </c>
      <c r="K584" s="11">
        <v>98.2</v>
      </c>
      <c r="L584" s="11">
        <f t="shared" si="67"/>
        <v>4.5971380142908274</v>
      </c>
      <c r="M584" s="5">
        <v>0</v>
      </c>
      <c r="N584" s="5">
        <v>1</v>
      </c>
      <c r="O584" s="5">
        <v>0</v>
      </c>
      <c r="P584" s="5">
        <v>0</v>
      </c>
      <c r="Q584" s="5">
        <f t="shared" si="68"/>
        <v>0</v>
      </c>
      <c r="R584" s="5">
        <v>4700.543052</v>
      </c>
      <c r="S584" s="5">
        <f t="shared" si="69"/>
        <v>8.4554333240022981</v>
      </c>
      <c r="T584" s="2">
        <v>0</v>
      </c>
      <c r="U584" s="5">
        <v>1</v>
      </c>
      <c r="V584" s="5">
        <v>0.77</v>
      </c>
      <c r="W584" s="6">
        <f t="shared" si="63"/>
        <v>101.31578947368421</v>
      </c>
      <c r="X584" s="5">
        <v>336226</v>
      </c>
      <c r="Y584" s="5">
        <v>127021</v>
      </c>
      <c r="Z584" s="5">
        <v>6182</v>
      </c>
      <c r="AA584" s="5">
        <v>408</v>
      </c>
      <c r="AB584" s="5">
        <v>2734283</v>
      </c>
      <c r="AC584" s="5">
        <v>46294329</v>
      </c>
      <c r="AD584" s="5">
        <v>1</v>
      </c>
      <c r="AE584" s="5">
        <v>0</v>
      </c>
      <c r="AF584" s="5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5">
        <v>1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</row>
    <row r="585" spans="1:50" ht="15.75" customHeight="1">
      <c r="A585" s="4">
        <v>44409</v>
      </c>
      <c r="B585" s="2" t="s">
        <v>6</v>
      </c>
      <c r="C585" s="19">
        <v>1</v>
      </c>
      <c r="D585" s="5" t="s">
        <v>9</v>
      </c>
      <c r="E585" s="5">
        <v>52.33</v>
      </c>
      <c r="F585" s="6">
        <f t="shared" si="64"/>
        <v>3.9575698203841165</v>
      </c>
      <c r="G585" s="10">
        <v>0</v>
      </c>
      <c r="H585" s="5">
        <f t="shared" si="65"/>
        <v>0</v>
      </c>
      <c r="I585" s="10">
        <v>508.07</v>
      </c>
      <c r="J585" s="6">
        <f t="shared" si="66"/>
        <v>6.2306192333611756</v>
      </c>
      <c r="K585" s="11">
        <v>95.8</v>
      </c>
      <c r="L585" s="11">
        <f t="shared" si="67"/>
        <v>4.5726469942825316</v>
      </c>
      <c r="M585" s="5">
        <v>0</v>
      </c>
      <c r="N585" s="5">
        <v>1</v>
      </c>
      <c r="O585" s="5">
        <v>0</v>
      </c>
      <c r="P585" s="5">
        <v>0</v>
      </c>
      <c r="Q585" s="5">
        <f t="shared" si="68"/>
        <v>0</v>
      </c>
      <c r="R585" s="5">
        <v>4700.543052</v>
      </c>
      <c r="S585" s="5">
        <f t="shared" si="69"/>
        <v>8.4554333240022981</v>
      </c>
      <c r="T585" s="2">
        <v>0</v>
      </c>
      <c r="U585" s="5">
        <v>1</v>
      </c>
      <c r="V585" s="5">
        <v>0.78</v>
      </c>
      <c r="W585" s="6">
        <f t="shared" si="63"/>
        <v>102.63157894736842</v>
      </c>
      <c r="X585" s="5">
        <v>251134</v>
      </c>
      <c r="Y585" s="5">
        <v>567768</v>
      </c>
      <c r="Z585" s="5">
        <v>5510</v>
      </c>
      <c r="AA585" s="5">
        <v>874</v>
      </c>
      <c r="AB585" s="5">
        <v>11087192</v>
      </c>
      <c r="AC585" s="5">
        <v>36990224</v>
      </c>
      <c r="AD585" s="5">
        <v>1</v>
      </c>
      <c r="AE585" s="5">
        <v>0</v>
      </c>
      <c r="AF585" s="5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1</v>
      </c>
      <c r="AM585" s="6">
        <v>0</v>
      </c>
      <c r="AN585" s="6">
        <v>0</v>
      </c>
      <c r="AO585" s="6">
        <v>0</v>
      </c>
      <c r="AP585" s="6">
        <v>0</v>
      </c>
      <c r="AQ585" s="5">
        <v>1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</row>
    <row r="586" spans="1:50" ht="15.75" customHeight="1">
      <c r="A586" s="4">
        <v>44440</v>
      </c>
      <c r="B586" s="2" t="s">
        <v>6</v>
      </c>
      <c r="C586" s="19">
        <v>1</v>
      </c>
      <c r="D586" s="5" t="s">
        <v>9</v>
      </c>
      <c r="E586" s="5">
        <v>50.56</v>
      </c>
      <c r="F586" s="6">
        <f t="shared" si="64"/>
        <v>3.9231607498386021</v>
      </c>
      <c r="G586" s="10">
        <v>0</v>
      </c>
      <c r="H586" s="5">
        <f t="shared" si="65"/>
        <v>0</v>
      </c>
      <c r="I586" s="10">
        <v>471.44</v>
      </c>
      <c r="J586" s="6">
        <f t="shared" si="66"/>
        <v>6.1557918405296581</v>
      </c>
      <c r="K586" s="18">
        <v>90.1</v>
      </c>
      <c r="L586" s="11">
        <f t="shared" si="67"/>
        <v>4.5119578042659123</v>
      </c>
      <c r="M586" s="5">
        <v>0</v>
      </c>
      <c r="N586" s="5">
        <v>1</v>
      </c>
      <c r="O586" s="5">
        <v>0</v>
      </c>
      <c r="P586" s="5">
        <v>0</v>
      </c>
      <c r="Q586" s="5">
        <f t="shared" si="68"/>
        <v>0</v>
      </c>
      <c r="R586" s="5">
        <v>4700.543052</v>
      </c>
      <c r="S586" s="5">
        <f t="shared" si="69"/>
        <v>8.4554333240022981</v>
      </c>
      <c r="T586" s="2">
        <v>0</v>
      </c>
      <c r="U586" s="5">
        <v>1</v>
      </c>
      <c r="V586" s="5">
        <v>0.76</v>
      </c>
      <c r="W586" s="6">
        <f t="shared" si="63"/>
        <v>100</v>
      </c>
      <c r="X586" s="5">
        <v>55293</v>
      </c>
      <c r="Y586" s="5">
        <v>210700</v>
      </c>
      <c r="Z586" s="5">
        <v>1315</v>
      </c>
      <c r="AA586" s="5">
        <v>1584</v>
      </c>
      <c r="AB586" s="5">
        <v>18962130</v>
      </c>
      <c r="AC586" s="5">
        <v>33256619</v>
      </c>
      <c r="AD586" s="5">
        <v>1</v>
      </c>
      <c r="AE586" s="5">
        <v>0</v>
      </c>
      <c r="AF586" s="5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1</v>
      </c>
      <c r="AN586" s="6">
        <v>0</v>
      </c>
      <c r="AO586" s="6">
        <v>0</v>
      </c>
      <c r="AP586" s="6">
        <v>0</v>
      </c>
      <c r="AQ586" s="5">
        <v>1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</row>
    <row r="587" spans="1:50" ht="15.75" customHeight="1">
      <c r="A587" s="4">
        <v>44470</v>
      </c>
      <c r="B587" s="2" t="s">
        <v>6</v>
      </c>
      <c r="C587" s="19">
        <v>1</v>
      </c>
      <c r="D587" s="5" t="s">
        <v>9</v>
      </c>
      <c r="E587" s="5">
        <v>43.32</v>
      </c>
      <c r="F587" s="6">
        <f t="shared" si="64"/>
        <v>3.76861442213279</v>
      </c>
      <c r="G587" s="10">
        <v>0</v>
      </c>
      <c r="H587" s="5">
        <f t="shared" si="65"/>
        <v>0</v>
      </c>
      <c r="I587" s="10">
        <v>461.8</v>
      </c>
      <c r="J587" s="6">
        <f t="shared" si="66"/>
        <v>6.1351318969203952</v>
      </c>
      <c r="K587" s="11">
        <v>92.2</v>
      </c>
      <c r="L587" s="11">
        <f t="shared" si="67"/>
        <v>4.5347477216915459</v>
      </c>
      <c r="M587" s="5">
        <v>0</v>
      </c>
      <c r="N587" s="5">
        <v>1</v>
      </c>
      <c r="O587" s="5">
        <v>0</v>
      </c>
      <c r="P587" s="5">
        <v>0</v>
      </c>
      <c r="Q587" s="5">
        <f t="shared" si="68"/>
        <v>0</v>
      </c>
      <c r="R587" s="5">
        <v>4700.543052</v>
      </c>
      <c r="S587" s="5">
        <f t="shared" si="69"/>
        <v>8.4554333240022981</v>
      </c>
      <c r="T587" s="2">
        <v>0</v>
      </c>
      <c r="U587" s="5">
        <v>1</v>
      </c>
      <c r="V587" s="5">
        <v>0.75</v>
      </c>
      <c r="W587" s="6">
        <f t="shared" si="63"/>
        <v>98.684210526315795</v>
      </c>
      <c r="X587" s="5">
        <v>13628</v>
      </c>
      <c r="Y587" s="5">
        <v>17271</v>
      </c>
      <c r="Z587" s="5">
        <v>358</v>
      </c>
      <c r="AA587" s="5">
        <v>615</v>
      </c>
      <c r="AB587" s="5">
        <v>6884827</v>
      </c>
      <c r="AC587" s="5">
        <v>23588778</v>
      </c>
      <c r="AD587" s="5">
        <v>1</v>
      </c>
      <c r="AE587" s="5">
        <v>0</v>
      </c>
      <c r="AF587" s="5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1</v>
      </c>
      <c r="AO587" s="6">
        <v>0</v>
      </c>
      <c r="AP587" s="6">
        <v>0</v>
      </c>
      <c r="AQ587" s="5">
        <v>1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</row>
    <row r="588" spans="1:50" ht="15.75" customHeight="1">
      <c r="A588" s="4">
        <v>44501</v>
      </c>
      <c r="B588" s="2" t="s">
        <v>6</v>
      </c>
      <c r="C588" s="19">
        <v>1</v>
      </c>
      <c r="D588" s="5" t="s">
        <v>9</v>
      </c>
      <c r="E588" s="5">
        <v>41.09</v>
      </c>
      <c r="F588" s="6">
        <f t="shared" si="64"/>
        <v>3.7157647828953184</v>
      </c>
      <c r="G588" s="10">
        <v>0</v>
      </c>
      <c r="H588" s="5">
        <f t="shared" si="65"/>
        <v>0</v>
      </c>
      <c r="I588" s="10">
        <v>516.14</v>
      </c>
      <c r="J588" s="6">
        <f t="shared" si="66"/>
        <v>6.2463780465109942</v>
      </c>
      <c r="K588" s="11">
        <v>97.1</v>
      </c>
      <c r="L588" s="11">
        <f t="shared" si="67"/>
        <v>4.5859873665713176</v>
      </c>
      <c r="M588" s="5">
        <v>0</v>
      </c>
      <c r="N588" s="5">
        <v>1</v>
      </c>
      <c r="O588" s="5">
        <v>0</v>
      </c>
      <c r="P588" s="5">
        <v>0</v>
      </c>
      <c r="Q588" s="5">
        <f t="shared" si="68"/>
        <v>0</v>
      </c>
      <c r="R588" s="5">
        <v>4700.543052</v>
      </c>
      <c r="S588" s="5">
        <f t="shared" si="69"/>
        <v>8.4554333240022981</v>
      </c>
      <c r="T588" s="2">
        <v>0</v>
      </c>
      <c r="U588" s="5">
        <v>1</v>
      </c>
      <c r="V588" s="5">
        <v>0.76</v>
      </c>
      <c r="W588" s="6">
        <f t="shared" si="63"/>
        <v>100</v>
      </c>
      <c r="X588" s="5">
        <v>6745</v>
      </c>
      <c r="Y588" s="5">
        <v>4293</v>
      </c>
      <c r="Z588" s="5">
        <v>113</v>
      </c>
      <c r="AA588" s="5">
        <v>93</v>
      </c>
      <c r="AB588" s="5">
        <v>16980584</v>
      </c>
      <c r="AC588" s="5">
        <v>6193985</v>
      </c>
      <c r="AD588" s="5">
        <v>1</v>
      </c>
      <c r="AE588" s="5">
        <v>0</v>
      </c>
      <c r="AF588" s="5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1</v>
      </c>
      <c r="AP588" s="6">
        <v>0</v>
      </c>
      <c r="AQ588" s="5">
        <v>1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</row>
    <row r="589" spans="1:50" ht="15.75" customHeight="1">
      <c r="A589" s="4">
        <v>44531</v>
      </c>
      <c r="B589" s="2" t="s">
        <v>6</v>
      </c>
      <c r="C589" s="19">
        <v>1</v>
      </c>
      <c r="D589" s="5" t="s">
        <v>9</v>
      </c>
      <c r="E589" s="5">
        <v>54.74</v>
      </c>
      <c r="F589" s="6">
        <f t="shared" si="64"/>
        <v>4.0025947036125329</v>
      </c>
      <c r="G589" s="10">
        <v>0</v>
      </c>
      <c r="H589" s="5">
        <f t="shared" si="65"/>
        <v>0</v>
      </c>
      <c r="I589" s="10">
        <v>518.45000000000005</v>
      </c>
      <c r="J589" s="6">
        <f t="shared" si="66"/>
        <v>6.250843591004287</v>
      </c>
      <c r="K589" s="11">
        <v>97</v>
      </c>
      <c r="L589" s="11">
        <f t="shared" si="67"/>
        <v>4.5849674786705723</v>
      </c>
      <c r="M589" s="5">
        <v>0</v>
      </c>
      <c r="N589" s="5">
        <v>1</v>
      </c>
      <c r="O589" s="5">
        <v>0</v>
      </c>
      <c r="P589" s="5">
        <v>0</v>
      </c>
      <c r="Q589" s="5">
        <f t="shared" si="68"/>
        <v>0</v>
      </c>
      <c r="R589" s="5">
        <v>4700.543052</v>
      </c>
      <c r="S589" s="5">
        <f t="shared" si="69"/>
        <v>8.4554333240022981</v>
      </c>
      <c r="T589" s="2">
        <v>0</v>
      </c>
      <c r="U589" s="5">
        <v>1</v>
      </c>
      <c r="V589" s="5">
        <v>0.75</v>
      </c>
      <c r="W589" s="6">
        <f t="shared" si="63"/>
        <v>98.684210526315795</v>
      </c>
      <c r="X589" s="5">
        <v>9255</v>
      </c>
      <c r="Y589" s="5">
        <v>5660</v>
      </c>
      <c r="Z589" s="5">
        <v>91</v>
      </c>
      <c r="AA589" s="5">
        <v>32</v>
      </c>
      <c r="AB589" s="5">
        <v>8813795</v>
      </c>
      <c r="AC589" s="5">
        <v>2310146</v>
      </c>
      <c r="AD589" s="5">
        <v>1</v>
      </c>
      <c r="AE589" s="5">
        <v>0</v>
      </c>
      <c r="AF589" s="5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1</v>
      </c>
      <c r="AQ589" s="5">
        <v>1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</row>
    <row r="590" spans="1:50" ht="15.75" customHeight="1">
      <c r="A590" s="4">
        <v>44562</v>
      </c>
      <c r="B590" s="2" t="s">
        <v>6</v>
      </c>
      <c r="C590" s="19">
        <v>1</v>
      </c>
      <c r="D590" s="5" t="s">
        <v>9</v>
      </c>
      <c r="E590" s="5">
        <v>49.51</v>
      </c>
      <c r="F590" s="6">
        <f t="shared" si="64"/>
        <v>3.9021746693733315</v>
      </c>
      <c r="G590" s="10">
        <v>0</v>
      </c>
      <c r="H590" s="5">
        <f t="shared" si="65"/>
        <v>0</v>
      </c>
      <c r="I590" s="10">
        <v>511.96</v>
      </c>
      <c r="J590" s="6">
        <f t="shared" si="66"/>
        <v>6.2382464969875908</v>
      </c>
      <c r="K590" s="11">
        <v>94.9</v>
      </c>
      <c r="L590" s="11">
        <f t="shared" si="67"/>
        <v>4.5633059818893926</v>
      </c>
      <c r="M590" s="5">
        <v>0</v>
      </c>
      <c r="N590" s="5">
        <v>1</v>
      </c>
      <c r="O590" s="5">
        <v>0</v>
      </c>
      <c r="P590" s="5">
        <v>0</v>
      </c>
      <c r="Q590" s="5">
        <f t="shared" si="68"/>
        <v>0</v>
      </c>
      <c r="R590" s="5">
        <v>4700.543052</v>
      </c>
      <c r="S590" s="5">
        <f t="shared" si="69"/>
        <v>8.4554333240022981</v>
      </c>
      <c r="T590" s="2">
        <v>0</v>
      </c>
      <c r="U590" s="5">
        <v>1</v>
      </c>
      <c r="V590" s="5">
        <v>0.75</v>
      </c>
      <c r="W590" s="6">
        <f t="shared" si="63"/>
        <v>98.684210526315795</v>
      </c>
      <c r="X590" s="5">
        <v>213294</v>
      </c>
      <c r="Y590" s="5">
        <v>1006164</v>
      </c>
      <c r="Z590" s="5">
        <v>322</v>
      </c>
      <c r="AA590" s="5">
        <v>423</v>
      </c>
      <c r="AB590" s="5">
        <v>14576165</v>
      </c>
      <c r="AC590" s="5">
        <v>5999414</v>
      </c>
      <c r="AD590" s="5">
        <v>1</v>
      </c>
      <c r="AE590" s="5">
        <v>1</v>
      </c>
      <c r="AF590" s="5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5">
        <v>1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</row>
    <row r="591" spans="1:50" ht="15.75" customHeight="1">
      <c r="A591" s="4">
        <v>44593</v>
      </c>
      <c r="B591" s="2" t="s">
        <v>6</v>
      </c>
      <c r="C591" s="19">
        <v>1</v>
      </c>
      <c r="D591" s="5" t="s">
        <v>9</v>
      </c>
      <c r="E591" s="5">
        <v>44.72</v>
      </c>
      <c r="F591" s="6">
        <f t="shared" si="64"/>
        <v>3.8004208288468435</v>
      </c>
      <c r="G591" s="10">
        <v>0</v>
      </c>
      <c r="H591" s="5">
        <f t="shared" si="65"/>
        <v>0</v>
      </c>
      <c r="I591" s="10">
        <v>521.51</v>
      </c>
      <c r="J591" s="6">
        <f t="shared" si="66"/>
        <v>6.2567284497123978</v>
      </c>
      <c r="K591" s="11">
        <v>97.1</v>
      </c>
      <c r="L591" s="11">
        <f t="shared" si="67"/>
        <v>4.5859873665713176</v>
      </c>
      <c r="M591" s="5">
        <v>0</v>
      </c>
      <c r="N591" s="5">
        <v>1</v>
      </c>
      <c r="O591" s="5">
        <v>0</v>
      </c>
      <c r="P591" s="5">
        <v>0</v>
      </c>
      <c r="Q591" s="5">
        <f t="shared" si="68"/>
        <v>0</v>
      </c>
      <c r="R591" s="5">
        <v>4700.543052</v>
      </c>
      <c r="S591" s="5">
        <f t="shared" si="69"/>
        <v>8.4554333240022981</v>
      </c>
      <c r="T591" s="2">
        <v>0</v>
      </c>
      <c r="U591" s="5">
        <v>1</v>
      </c>
      <c r="V591" s="5">
        <v>0.74</v>
      </c>
      <c r="W591" s="6">
        <f t="shared" si="63"/>
        <v>97.368421052631575</v>
      </c>
      <c r="X591" s="5">
        <v>144744</v>
      </c>
      <c r="Y591" s="5">
        <v>2267421</v>
      </c>
      <c r="Z591" s="5">
        <v>643</v>
      </c>
      <c r="AA591" s="5">
        <v>4855</v>
      </c>
      <c r="AB591" s="5">
        <v>3913910</v>
      </c>
      <c r="AC591" s="5">
        <v>23954916</v>
      </c>
      <c r="AD591" s="5">
        <v>1</v>
      </c>
      <c r="AE591" s="5">
        <v>0</v>
      </c>
      <c r="AF591" s="5">
        <v>1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5">
        <v>1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</row>
    <row r="592" spans="1:50" ht="15.75" customHeight="1">
      <c r="A592" s="4">
        <v>44621</v>
      </c>
      <c r="B592" s="2" t="s">
        <v>6</v>
      </c>
      <c r="C592" s="19">
        <v>1</v>
      </c>
      <c r="D592" s="5" t="s">
        <v>9</v>
      </c>
      <c r="E592" s="5">
        <v>51.55</v>
      </c>
      <c r="F592" s="6">
        <f t="shared" si="64"/>
        <v>3.9425522104629689</v>
      </c>
      <c r="G592" s="10">
        <v>9</v>
      </c>
      <c r="H592" s="5">
        <f t="shared" si="65"/>
        <v>2.3025850929940459</v>
      </c>
      <c r="I592" s="10">
        <v>520.9</v>
      </c>
      <c r="J592" s="6">
        <f t="shared" si="66"/>
        <v>6.2555580847511454</v>
      </c>
      <c r="K592" s="11">
        <v>96.7</v>
      </c>
      <c r="L592" s="11">
        <f t="shared" si="67"/>
        <v>4.5819015590487373</v>
      </c>
      <c r="M592" s="5">
        <v>0</v>
      </c>
      <c r="N592" s="5">
        <v>1</v>
      </c>
      <c r="O592" s="5">
        <v>0</v>
      </c>
      <c r="P592" s="5">
        <v>0</v>
      </c>
      <c r="Q592" s="5">
        <f t="shared" si="68"/>
        <v>0</v>
      </c>
      <c r="R592" s="5">
        <v>4700.543052</v>
      </c>
      <c r="S592" s="5">
        <f t="shared" si="69"/>
        <v>8.4554333240022981</v>
      </c>
      <c r="T592" s="2">
        <v>0</v>
      </c>
      <c r="U592" s="5">
        <v>1</v>
      </c>
      <c r="V592" s="5">
        <v>0.71</v>
      </c>
      <c r="W592" s="6">
        <f t="shared" si="63"/>
        <v>93.421052631578945</v>
      </c>
      <c r="X592" s="5">
        <v>8000</v>
      </c>
      <c r="Y592" s="5">
        <v>1549704</v>
      </c>
      <c r="Z592" s="5">
        <v>85</v>
      </c>
      <c r="AA592" s="5">
        <v>4453</v>
      </c>
      <c r="AB592" s="5">
        <v>30821308</v>
      </c>
      <c r="AC592" s="5">
        <v>26654047</v>
      </c>
      <c r="AD592" s="5">
        <v>1</v>
      </c>
      <c r="AE592" s="5">
        <v>0</v>
      </c>
      <c r="AF592" s="5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5">
        <v>1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</row>
    <row r="593" spans="1:50" ht="15.75" customHeight="1">
      <c r="A593" s="4">
        <v>44652</v>
      </c>
      <c r="B593" s="2" t="s">
        <v>6</v>
      </c>
      <c r="C593" s="19">
        <v>1</v>
      </c>
      <c r="D593" s="5" t="s">
        <v>9</v>
      </c>
      <c r="E593" s="5">
        <v>42.08</v>
      </c>
      <c r="F593" s="6">
        <f t="shared" si="64"/>
        <v>3.7395725684294545</v>
      </c>
      <c r="G593" s="10">
        <v>84</v>
      </c>
      <c r="H593" s="5">
        <f t="shared" si="65"/>
        <v>4.4426512564903167</v>
      </c>
      <c r="I593" s="10">
        <v>489.73</v>
      </c>
      <c r="J593" s="6">
        <f t="shared" si="66"/>
        <v>6.1938542188289736</v>
      </c>
      <c r="K593" s="11">
        <v>95.4</v>
      </c>
      <c r="L593" s="11">
        <f t="shared" si="67"/>
        <v>4.5685062016164997</v>
      </c>
      <c r="M593" s="5">
        <v>0</v>
      </c>
      <c r="N593" s="5">
        <v>1</v>
      </c>
      <c r="O593" s="5">
        <v>0</v>
      </c>
      <c r="P593" s="5">
        <v>0</v>
      </c>
      <c r="Q593" s="5">
        <f t="shared" si="68"/>
        <v>0</v>
      </c>
      <c r="R593" s="5">
        <v>4700.543052</v>
      </c>
      <c r="S593" s="5">
        <f t="shared" si="69"/>
        <v>8.4554333240022981</v>
      </c>
      <c r="T593" s="2">
        <v>0</v>
      </c>
      <c r="U593" s="5">
        <v>1</v>
      </c>
      <c r="V593" s="5">
        <v>0.67</v>
      </c>
      <c r="W593" s="6">
        <f t="shared" si="63"/>
        <v>88.15789473684211</v>
      </c>
      <c r="X593" s="5">
        <v>1114</v>
      </c>
      <c r="Y593" s="5">
        <v>1315668</v>
      </c>
      <c r="Z593" s="5">
        <v>5</v>
      </c>
      <c r="AA593" s="5">
        <v>1447</v>
      </c>
      <c r="AB593" s="5">
        <v>1534602</v>
      </c>
      <c r="AC593" s="5">
        <v>15272627</v>
      </c>
      <c r="AD593" s="5">
        <v>1</v>
      </c>
      <c r="AE593" s="5">
        <v>0</v>
      </c>
      <c r="AF593" s="5">
        <v>0</v>
      </c>
      <c r="AG593" s="6">
        <v>0</v>
      </c>
      <c r="AH593" s="6">
        <v>1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5">
        <v>1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</row>
    <row r="594" spans="1:50" ht="15.75" customHeight="1">
      <c r="A594" s="9">
        <v>44682</v>
      </c>
      <c r="B594" s="2" t="s">
        <v>6</v>
      </c>
      <c r="C594" s="19">
        <v>1</v>
      </c>
      <c r="D594" s="5" t="s">
        <v>9</v>
      </c>
      <c r="E594" s="5">
        <v>64.69</v>
      </c>
      <c r="F594" s="6">
        <f t="shared" si="64"/>
        <v>4.1696066300558936</v>
      </c>
      <c r="G594" s="10">
        <v>70</v>
      </c>
      <c r="H594" s="5">
        <f t="shared" si="65"/>
        <v>4.2626798770413155</v>
      </c>
      <c r="I594" s="10">
        <v>459.57</v>
      </c>
      <c r="J594" s="6">
        <f t="shared" si="66"/>
        <v>6.1302912696927141</v>
      </c>
      <c r="K594" s="11">
        <v>88.7</v>
      </c>
      <c r="L594" s="11">
        <f t="shared" si="67"/>
        <v>4.4964707690647501</v>
      </c>
      <c r="M594" s="5">
        <v>0</v>
      </c>
      <c r="N594" s="5">
        <v>1</v>
      </c>
      <c r="O594" s="5">
        <v>0</v>
      </c>
      <c r="P594" s="5">
        <v>0</v>
      </c>
      <c r="Q594" s="5">
        <f t="shared" si="68"/>
        <v>0</v>
      </c>
      <c r="R594" s="5">
        <v>4700.543052</v>
      </c>
      <c r="S594" s="5">
        <f t="shared" si="69"/>
        <v>8.4554333240022981</v>
      </c>
      <c r="T594" s="2">
        <v>0</v>
      </c>
      <c r="U594" s="5">
        <v>1</v>
      </c>
      <c r="V594" s="5">
        <v>0.7</v>
      </c>
      <c r="W594" s="6">
        <f t="shared" si="63"/>
        <v>92.10526315789474</v>
      </c>
      <c r="X594" s="5">
        <v>816</v>
      </c>
      <c r="Y594" s="5">
        <v>967494</v>
      </c>
      <c r="Z594" s="5">
        <v>4</v>
      </c>
      <c r="AA594" s="5">
        <v>1052</v>
      </c>
      <c r="AB594" s="5">
        <v>540962</v>
      </c>
      <c r="AC594" s="5">
        <v>7379891</v>
      </c>
      <c r="AD594" s="5">
        <v>1</v>
      </c>
      <c r="AE594" s="5">
        <v>0</v>
      </c>
      <c r="AF594" s="5">
        <v>0</v>
      </c>
      <c r="AG594" s="6">
        <v>0</v>
      </c>
      <c r="AH594" s="6">
        <v>0</v>
      </c>
      <c r="AI594" s="6">
        <v>1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5">
        <v>1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</row>
    <row r="595" spans="1:50" ht="15.75" customHeight="1">
      <c r="A595" s="4">
        <v>44713</v>
      </c>
      <c r="B595" s="2" t="s">
        <v>6</v>
      </c>
      <c r="C595" s="19">
        <v>1</v>
      </c>
      <c r="D595" s="5" t="s">
        <v>9</v>
      </c>
      <c r="E595" s="5">
        <v>52.18</v>
      </c>
      <c r="F595" s="6">
        <f t="shared" si="64"/>
        <v>3.9546992797085823</v>
      </c>
      <c r="G595" s="10">
        <v>47</v>
      </c>
      <c r="H595" s="5">
        <f t="shared" si="65"/>
        <v>3.8712010109078911</v>
      </c>
      <c r="I595" s="10">
        <v>551.27</v>
      </c>
      <c r="J595" s="6">
        <f t="shared" si="66"/>
        <v>6.3122247072820477</v>
      </c>
      <c r="K595" s="11">
        <v>96.5</v>
      </c>
      <c r="L595" s="11">
        <f t="shared" si="67"/>
        <v>4.5798523780038014</v>
      </c>
      <c r="M595" s="5">
        <v>0</v>
      </c>
      <c r="N595" s="5">
        <v>1</v>
      </c>
      <c r="O595" s="5">
        <v>0</v>
      </c>
      <c r="P595" s="5">
        <v>0</v>
      </c>
      <c r="Q595" s="5">
        <f t="shared" si="68"/>
        <v>0</v>
      </c>
      <c r="R595" s="5">
        <v>4700.543052</v>
      </c>
      <c r="S595" s="5">
        <f t="shared" si="69"/>
        <v>8.4554333240022981</v>
      </c>
      <c r="T595" s="2">
        <v>0</v>
      </c>
      <c r="U595" s="5">
        <v>1</v>
      </c>
      <c r="V595" s="5">
        <v>0.68</v>
      </c>
      <c r="W595" s="6">
        <f t="shared" si="63"/>
        <v>89.473684210526315</v>
      </c>
      <c r="X595" s="5">
        <v>20282</v>
      </c>
      <c r="Y595" s="5">
        <v>478207</v>
      </c>
      <c r="Z595" s="5">
        <v>18</v>
      </c>
      <c r="AA595" s="5">
        <v>658</v>
      </c>
      <c r="AB595" s="5">
        <v>1159562</v>
      </c>
      <c r="AC595" s="5">
        <v>3950734</v>
      </c>
      <c r="AD595" s="5">
        <v>1</v>
      </c>
      <c r="AE595" s="5">
        <v>0</v>
      </c>
      <c r="AF595" s="5">
        <v>0</v>
      </c>
      <c r="AG595" s="6">
        <v>0</v>
      </c>
      <c r="AH595" s="6">
        <v>0</v>
      </c>
      <c r="AI595" s="6">
        <v>0</v>
      </c>
      <c r="AJ595" s="6">
        <v>1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5">
        <v>1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</row>
    <row r="596" spans="1:50" ht="15.75" customHeight="1">
      <c r="A596" s="4">
        <v>44743</v>
      </c>
      <c r="B596" s="2" t="s">
        <v>6</v>
      </c>
      <c r="C596" s="19">
        <v>1</v>
      </c>
      <c r="D596" s="5" t="s">
        <v>9</v>
      </c>
      <c r="E596" s="5">
        <v>115.39</v>
      </c>
      <c r="F596" s="6">
        <f t="shared" si="64"/>
        <v>4.748317695206576</v>
      </c>
      <c r="G596" s="10">
        <v>52</v>
      </c>
      <c r="H596" s="5">
        <f t="shared" si="65"/>
        <v>3.970291913552122</v>
      </c>
      <c r="I596" s="10">
        <v>487.4</v>
      </c>
      <c r="J596" s="6">
        <f t="shared" si="66"/>
        <v>6.1890851411911054</v>
      </c>
      <c r="K596" s="11">
        <v>96.02</v>
      </c>
      <c r="L596" s="11">
        <f t="shared" si="67"/>
        <v>4.5749171428170703</v>
      </c>
      <c r="M596" s="5">
        <v>0</v>
      </c>
      <c r="N596" s="5">
        <v>1</v>
      </c>
      <c r="O596" s="5">
        <v>0</v>
      </c>
      <c r="P596" s="5">
        <v>0</v>
      </c>
      <c r="Q596" s="5">
        <f t="shared" si="68"/>
        <v>0</v>
      </c>
      <c r="R596" s="5">
        <v>4700.543052</v>
      </c>
      <c r="S596" s="5">
        <f t="shared" si="69"/>
        <v>8.4554333240022981</v>
      </c>
      <c r="T596" s="2">
        <v>0</v>
      </c>
      <c r="U596" s="5">
        <v>1</v>
      </c>
      <c r="V596" s="5">
        <v>0.71</v>
      </c>
      <c r="W596" s="6">
        <f t="shared" si="63"/>
        <v>93.421052631578945</v>
      </c>
      <c r="X596" s="5">
        <v>31468</v>
      </c>
      <c r="Y596" s="5">
        <v>3462217</v>
      </c>
      <c r="Z596" s="5">
        <v>142</v>
      </c>
      <c r="AA596" s="5">
        <v>1332</v>
      </c>
      <c r="AB596" s="5">
        <v>1012701</v>
      </c>
      <c r="AC596" s="5">
        <v>14919638</v>
      </c>
      <c r="AD596" s="5">
        <v>1</v>
      </c>
      <c r="AE596" s="5">
        <v>0</v>
      </c>
      <c r="AF596" s="5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1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5">
        <v>1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</row>
    <row r="597" spans="1:50" ht="15.75" customHeight="1">
      <c r="A597" s="4">
        <v>44774</v>
      </c>
      <c r="B597" s="2" t="s">
        <v>6</v>
      </c>
      <c r="C597" s="19">
        <v>1</v>
      </c>
      <c r="D597" s="5" t="s">
        <v>9</v>
      </c>
      <c r="E597" s="5">
        <v>125.47</v>
      </c>
      <c r="F597" s="6">
        <f t="shared" si="64"/>
        <v>4.8320666861716086</v>
      </c>
      <c r="G597" s="10">
        <v>34</v>
      </c>
      <c r="H597" s="5">
        <f t="shared" si="65"/>
        <v>3.5553480614894135</v>
      </c>
      <c r="I597" s="10">
        <v>517.33000000000004</v>
      </c>
      <c r="J597" s="6">
        <f t="shared" si="66"/>
        <v>6.2486809687553269</v>
      </c>
      <c r="K597" s="12">
        <v>90.08</v>
      </c>
      <c r="L597" s="11">
        <f t="shared" si="67"/>
        <v>4.5117382411955385</v>
      </c>
      <c r="M597" s="5">
        <v>0</v>
      </c>
      <c r="N597" s="5">
        <v>1</v>
      </c>
      <c r="O597" s="5">
        <v>0</v>
      </c>
      <c r="P597" s="5">
        <v>0</v>
      </c>
      <c r="Q597" s="5">
        <f t="shared" si="68"/>
        <v>0</v>
      </c>
      <c r="R597" s="5">
        <v>4700.543052</v>
      </c>
      <c r="S597" s="5">
        <f t="shared" si="69"/>
        <v>8.4554333240022981</v>
      </c>
      <c r="T597" s="2">
        <v>0</v>
      </c>
      <c r="U597" s="5">
        <v>1</v>
      </c>
      <c r="V597" s="5">
        <v>0.68</v>
      </c>
      <c r="W597" s="6">
        <f t="shared" si="63"/>
        <v>89.473684210526315</v>
      </c>
      <c r="X597" s="5">
        <v>6689</v>
      </c>
      <c r="Y597" s="5">
        <v>6170622</v>
      </c>
      <c r="Z597" s="5">
        <v>32</v>
      </c>
      <c r="AA597" s="5">
        <v>7329</v>
      </c>
      <c r="AB597" s="14"/>
      <c r="AC597" s="5">
        <v>17008584</v>
      </c>
      <c r="AD597" s="5">
        <v>1</v>
      </c>
      <c r="AE597" s="5">
        <v>0</v>
      </c>
      <c r="AF597" s="5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1</v>
      </c>
      <c r="AM597" s="6">
        <v>0</v>
      </c>
      <c r="AN597" s="6">
        <v>0</v>
      </c>
      <c r="AO597" s="6">
        <v>0</v>
      </c>
      <c r="AP597" s="6">
        <v>0</v>
      </c>
      <c r="AQ597" s="5">
        <v>1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</row>
    <row r="598" spans="1:50" ht="15.75" customHeight="1">
      <c r="A598" s="4">
        <v>44805</v>
      </c>
      <c r="B598" s="2" t="s">
        <v>6</v>
      </c>
      <c r="C598" s="19">
        <v>1</v>
      </c>
      <c r="D598" s="5" t="s">
        <v>9</v>
      </c>
      <c r="E598" s="5">
        <v>52.3</v>
      </c>
      <c r="F598" s="6">
        <f t="shared" si="64"/>
        <v>3.9569963710708773</v>
      </c>
      <c r="G598" s="10">
        <v>47</v>
      </c>
      <c r="H598" s="5">
        <f t="shared" si="65"/>
        <v>3.8712010109078911</v>
      </c>
      <c r="I598" s="10">
        <v>496.1</v>
      </c>
      <c r="J598" s="6">
        <f t="shared" si="66"/>
        <v>6.2067775193070034</v>
      </c>
      <c r="K598" s="12">
        <v>98.74</v>
      </c>
      <c r="L598" s="11">
        <f t="shared" si="67"/>
        <v>4.6025668001179767</v>
      </c>
      <c r="M598" s="5">
        <v>0</v>
      </c>
      <c r="N598" s="5">
        <v>1</v>
      </c>
      <c r="O598" s="5">
        <v>0</v>
      </c>
      <c r="P598" s="5">
        <v>0</v>
      </c>
      <c r="Q598" s="5">
        <f t="shared" si="68"/>
        <v>0</v>
      </c>
      <c r="R598" s="5">
        <v>4700.543052</v>
      </c>
      <c r="S598" s="5">
        <f t="shared" si="69"/>
        <v>8.4554333240022981</v>
      </c>
      <c r="T598" s="2">
        <v>0</v>
      </c>
      <c r="U598" s="5">
        <v>1</v>
      </c>
      <c r="V598" s="5">
        <v>0.67</v>
      </c>
      <c r="W598" s="6">
        <f t="shared" si="63"/>
        <v>88.15789473684211</v>
      </c>
      <c r="X598" s="5">
        <v>12543</v>
      </c>
      <c r="Y598" s="5">
        <v>2197675</v>
      </c>
      <c r="Z598" s="5">
        <v>39</v>
      </c>
      <c r="AA598" s="5">
        <v>4642</v>
      </c>
      <c r="AB598" s="5">
        <v>240397</v>
      </c>
      <c r="AC598" s="5">
        <v>6547600</v>
      </c>
      <c r="AD598" s="5">
        <v>1</v>
      </c>
      <c r="AE598" s="5">
        <v>0</v>
      </c>
      <c r="AF598" s="5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1</v>
      </c>
      <c r="AN598" s="6">
        <v>0</v>
      </c>
      <c r="AO598" s="6">
        <v>0</v>
      </c>
      <c r="AP598" s="6">
        <v>0</v>
      </c>
      <c r="AQ598" s="5">
        <v>1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</row>
    <row r="599" spans="1:50" ht="15.75" customHeight="1">
      <c r="A599" s="4">
        <v>44835</v>
      </c>
      <c r="B599" s="2" t="s">
        <v>6</v>
      </c>
      <c r="C599" s="19">
        <v>1</v>
      </c>
      <c r="D599" s="5" t="s">
        <v>9</v>
      </c>
      <c r="E599" s="5">
        <v>45.6</v>
      </c>
      <c r="F599" s="6">
        <f t="shared" si="64"/>
        <v>3.8199077165203406</v>
      </c>
      <c r="G599" s="10">
        <v>42</v>
      </c>
      <c r="H599" s="5">
        <f t="shared" si="65"/>
        <v>3.7612001156935624</v>
      </c>
      <c r="I599" s="10">
        <v>1</v>
      </c>
      <c r="J599" s="6">
        <f t="shared" si="66"/>
        <v>0</v>
      </c>
      <c r="K599" s="12">
        <v>92.61</v>
      </c>
      <c r="L599" s="11">
        <f t="shared" si="67"/>
        <v>4.5391372153836533</v>
      </c>
      <c r="M599" s="5">
        <v>0</v>
      </c>
      <c r="N599" s="5">
        <v>1</v>
      </c>
      <c r="O599" s="5">
        <v>0</v>
      </c>
      <c r="P599" s="5">
        <v>0</v>
      </c>
      <c r="Q599" s="5">
        <f t="shared" si="68"/>
        <v>0</v>
      </c>
      <c r="R599" s="5">
        <v>4700.543052</v>
      </c>
      <c r="S599" s="5">
        <f t="shared" si="69"/>
        <v>8.4554333240022981</v>
      </c>
      <c r="T599" s="2">
        <v>0</v>
      </c>
      <c r="U599" s="5">
        <v>1</v>
      </c>
      <c r="V599" s="5">
        <v>0.66</v>
      </c>
      <c r="W599" s="6">
        <f t="shared" si="63"/>
        <v>86.84210526315789</v>
      </c>
      <c r="X599" s="14"/>
      <c r="Y599" s="14"/>
      <c r="Z599" s="14"/>
      <c r="AA599" s="14"/>
      <c r="AB599" s="14"/>
      <c r="AC599" s="14"/>
      <c r="AD599" s="5">
        <v>1</v>
      </c>
      <c r="AE599" s="5">
        <v>0</v>
      </c>
      <c r="AF599" s="5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0</v>
      </c>
      <c r="AP599" s="6">
        <v>0</v>
      </c>
      <c r="AQ599" s="5">
        <v>1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</row>
    <row r="600" spans="1:50" ht="15.75" customHeight="1">
      <c r="A600" s="4">
        <v>44866</v>
      </c>
      <c r="B600" s="2" t="s">
        <v>6</v>
      </c>
      <c r="C600" s="19">
        <v>1</v>
      </c>
      <c r="D600" s="5" t="s">
        <v>9</v>
      </c>
      <c r="E600" s="5">
        <v>75.849999999999994</v>
      </c>
      <c r="F600" s="6">
        <f t="shared" si="64"/>
        <v>4.3287577057945414</v>
      </c>
      <c r="G600" s="10">
        <v>52</v>
      </c>
      <c r="H600" s="5">
        <f t="shared" si="65"/>
        <v>3.970291913552122</v>
      </c>
      <c r="I600" s="10">
        <v>1</v>
      </c>
      <c r="J600" s="6">
        <f t="shared" si="66"/>
        <v>0</v>
      </c>
      <c r="K600" s="12">
        <v>95.33</v>
      </c>
      <c r="L600" s="11">
        <f t="shared" si="67"/>
        <v>4.5677797967695319</v>
      </c>
      <c r="M600" s="5">
        <v>0</v>
      </c>
      <c r="N600" s="5">
        <v>1</v>
      </c>
      <c r="O600" s="5">
        <v>0</v>
      </c>
      <c r="P600" s="5">
        <v>0</v>
      </c>
      <c r="Q600" s="5">
        <f t="shared" si="68"/>
        <v>0</v>
      </c>
      <c r="R600" s="5">
        <v>4700.543052</v>
      </c>
      <c r="S600" s="5">
        <f t="shared" si="69"/>
        <v>8.4554333240022981</v>
      </c>
      <c r="T600" s="2">
        <v>0</v>
      </c>
      <c r="U600" s="5">
        <v>1</v>
      </c>
      <c r="V600" s="5">
        <v>0.71</v>
      </c>
      <c r="W600" s="6">
        <f t="shared" si="63"/>
        <v>93.421052631578945</v>
      </c>
      <c r="X600" s="14"/>
      <c r="Y600" s="14"/>
      <c r="Z600" s="14"/>
      <c r="AA600" s="14"/>
      <c r="AB600" s="14"/>
      <c r="AC600" s="14"/>
      <c r="AD600" s="5">
        <v>1</v>
      </c>
      <c r="AE600" s="5">
        <v>0</v>
      </c>
      <c r="AF600" s="5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1</v>
      </c>
      <c r="AP600" s="6">
        <v>0</v>
      </c>
      <c r="AQ600" s="5">
        <v>1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</row>
    <row r="601" spans="1:50" ht="15.75" customHeight="1">
      <c r="A601" s="4">
        <v>44896</v>
      </c>
      <c r="B601" s="2" t="s">
        <v>6</v>
      </c>
      <c r="C601" s="19">
        <v>1</v>
      </c>
      <c r="D601" s="5" t="s">
        <v>9</v>
      </c>
      <c r="E601" s="5">
        <v>102.4</v>
      </c>
      <c r="F601" s="6">
        <f t="shared" si="64"/>
        <v>4.6288867126054072</v>
      </c>
      <c r="G601" s="10">
        <v>71</v>
      </c>
      <c r="H601" s="5">
        <f t="shared" si="65"/>
        <v>4.2766661190160553</v>
      </c>
      <c r="I601" s="10">
        <v>1</v>
      </c>
      <c r="J601" s="6">
        <f t="shared" si="66"/>
        <v>0</v>
      </c>
      <c r="K601" s="11"/>
      <c r="L601" s="11">
        <f t="shared" si="67"/>
        <v>0</v>
      </c>
      <c r="M601" s="5">
        <v>0</v>
      </c>
      <c r="N601" s="5">
        <v>1</v>
      </c>
      <c r="O601" s="5">
        <v>0</v>
      </c>
      <c r="P601" s="5">
        <v>0</v>
      </c>
      <c r="Q601" s="5">
        <f t="shared" si="68"/>
        <v>0</v>
      </c>
      <c r="R601" s="5">
        <v>4700.543052</v>
      </c>
      <c r="S601" s="5">
        <f t="shared" si="69"/>
        <v>8.4554333240022981</v>
      </c>
      <c r="T601" s="2">
        <v>0</v>
      </c>
      <c r="U601" s="5">
        <v>1</v>
      </c>
      <c r="V601" s="5">
        <v>0.74</v>
      </c>
      <c r="W601" s="6">
        <f t="shared" si="63"/>
        <v>97.368421052631575</v>
      </c>
      <c r="X601" s="14"/>
      <c r="Y601" s="14"/>
      <c r="Z601" s="14"/>
      <c r="AA601" s="14"/>
      <c r="AB601" s="14"/>
      <c r="AC601" s="14"/>
      <c r="AD601" s="5">
        <v>1</v>
      </c>
      <c r="AE601" s="5">
        <v>0</v>
      </c>
      <c r="AF601" s="5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1</v>
      </c>
      <c r="AQ601" s="5">
        <v>1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</row>
    <row r="602" spans="1:50" ht="15.75" customHeight="1">
      <c r="A602" s="4">
        <v>43101</v>
      </c>
      <c r="B602" s="2" t="s">
        <v>6</v>
      </c>
      <c r="C602" s="19">
        <v>1</v>
      </c>
      <c r="D602" s="5" t="s">
        <v>12</v>
      </c>
      <c r="E602" s="5">
        <v>873.04</v>
      </c>
      <c r="F602" s="6">
        <f t="shared" si="64"/>
        <v>6.7719813738048344</v>
      </c>
      <c r="G602" s="21">
        <v>14451</v>
      </c>
      <c r="H602" s="5">
        <f t="shared" si="65"/>
        <v>9.5785880922675304</v>
      </c>
      <c r="I602" s="10">
        <v>362.83</v>
      </c>
      <c r="J602" s="6">
        <f t="shared" si="66"/>
        <v>5.8939344050097677</v>
      </c>
      <c r="K602" s="11">
        <v>144.36000000000001</v>
      </c>
      <c r="L602" s="11">
        <f t="shared" si="67"/>
        <v>4.9792134240879156</v>
      </c>
      <c r="M602" s="5">
        <v>0</v>
      </c>
      <c r="N602" s="5">
        <v>1</v>
      </c>
      <c r="O602" s="5">
        <v>0</v>
      </c>
      <c r="P602" s="5">
        <v>0</v>
      </c>
      <c r="Q602" s="5">
        <f t="shared" si="68"/>
        <v>0</v>
      </c>
      <c r="R602" s="5">
        <v>2653.9640129999998</v>
      </c>
      <c r="S602" s="5">
        <f t="shared" si="69"/>
        <v>7.8838096552674406</v>
      </c>
      <c r="T602" s="2">
        <v>0</v>
      </c>
      <c r="U602" s="12">
        <v>0</v>
      </c>
      <c r="V602" s="5">
        <v>21.25</v>
      </c>
      <c r="W602" s="6">
        <f t="shared" ref="W602:W661" si="70">V602*100/21.25</f>
        <v>100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1</v>
      </c>
      <c r="AF602" s="5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5">
        <v>1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</row>
    <row r="603" spans="1:50" ht="15.75" customHeight="1">
      <c r="A603" s="4">
        <v>43132</v>
      </c>
      <c r="B603" s="2" t="s">
        <v>6</v>
      </c>
      <c r="C603" s="19">
        <v>1</v>
      </c>
      <c r="D603" s="5" t="s">
        <v>12</v>
      </c>
      <c r="E603" s="5">
        <v>808.22</v>
      </c>
      <c r="F603" s="6">
        <f t="shared" si="64"/>
        <v>6.6948342986881011</v>
      </c>
      <c r="G603" s="21">
        <v>8390</v>
      </c>
      <c r="H603" s="5">
        <f t="shared" si="65"/>
        <v>9.0349149818700702</v>
      </c>
      <c r="I603" s="10">
        <v>344.64</v>
      </c>
      <c r="J603" s="6">
        <f t="shared" si="66"/>
        <v>5.8425003939680238</v>
      </c>
      <c r="K603" s="11">
        <v>130.27000000000001</v>
      </c>
      <c r="L603" s="11">
        <f t="shared" si="67"/>
        <v>4.877256270815316</v>
      </c>
      <c r="M603" s="5">
        <v>0</v>
      </c>
      <c r="N603" s="5">
        <v>1</v>
      </c>
      <c r="O603" s="5">
        <v>0</v>
      </c>
      <c r="P603" s="5">
        <v>0</v>
      </c>
      <c r="Q603" s="5">
        <f t="shared" si="68"/>
        <v>0</v>
      </c>
      <c r="R603" s="5">
        <v>2653.9640129999998</v>
      </c>
      <c r="S603" s="5">
        <f t="shared" si="69"/>
        <v>7.8838096552674406</v>
      </c>
      <c r="T603" s="2">
        <v>0</v>
      </c>
      <c r="U603" s="12">
        <v>0</v>
      </c>
      <c r="V603" s="5">
        <v>21.13</v>
      </c>
      <c r="W603" s="6">
        <f t="shared" si="70"/>
        <v>99.435294117647061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1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5">
        <v>1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</row>
    <row r="604" spans="1:50" ht="15.75" customHeight="1">
      <c r="A604" s="4">
        <v>43160</v>
      </c>
      <c r="B604" s="2" t="s">
        <v>6</v>
      </c>
      <c r="C604" s="19">
        <v>1</v>
      </c>
      <c r="D604" s="5" t="s">
        <v>12</v>
      </c>
      <c r="E604" s="5">
        <v>846.03</v>
      </c>
      <c r="F604" s="6">
        <f t="shared" si="64"/>
        <v>6.7405548199704048</v>
      </c>
      <c r="G604" s="21">
        <v>15851</v>
      </c>
      <c r="H604" s="5">
        <f t="shared" si="65"/>
        <v>9.671050954310326</v>
      </c>
      <c r="I604" s="10">
        <v>350.62</v>
      </c>
      <c r="J604" s="6">
        <f t="shared" si="66"/>
        <v>5.859703015925728</v>
      </c>
      <c r="K604" s="11">
        <v>142.22</v>
      </c>
      <c r="L604" s="11">
        <f t="shared" si="67"/>
        <v>4.964381909578794</v>
      </c>
      <c r="M604" s="5">
        <v>0</v>
      </c>
      <c r="N604" s="5">
        <v>1</v>
      </c>
      <c r="O604" s="5">
        <v>0</v>
      </c>
      <c r="P604" s="5">
        <v>0</v>
      </c>
      <c r="Q604" s="5">
        <f t="shared" si="68"/>
        <v>0</v>
      </c>
      <c r="R604" s="5">
        <v>2653.9640129999998</v>
      </c>
      <c r="S604" s="5">
        <f t="shared" si="69"/>
        <v>7.8838096552674406</v>
      </c>
      <c r="T604" s="2">
        <v>0</v>
      </c>
      <c r="U604" s="12">
        <v>0</v>
      </c>
      <c r="V604" s="5">
        <v>21.45</v>
      </c>
      <c r="W604" s="6">
        <f t="shared" si="70"/>
        <v>100.94117647058823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6">
        <v>1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5">
        <v>1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</row>
    <row r="605" spans="1:50" ht="15.75" customHeight="1">
      <c r="A605" s="4">
        <v>43191</v>
      </c>
      <c r="B605" s="2" t="s">
        <v>6</v>
      </c>
      <c r="C605" s="19">
        <v>1</v>
      </c>
      <c r="D605" s="5" t="s">
        <v>12</v>
      </c>
      <c r="E605" s="5">
        <v>767.52</v>
      </c>
      <c r="F605" s="6">
        <f t="shared" si="64"/>
        <v>6.643164537753754</v>
      </c>
      <c r="G605" s="21">
        <v>17821</v>
      </c>
      <c r="H605" s="5">
        <f t="shared" si="65"/>
        <v>9.7881889281726657</v>
      </c>
      <c r="I605" s="10">
        <v>351.08</v>
      </c>
      <c r="J605" s="6">
        <f t="shared" si="66"/>
        <v>5.8610141177239168</v>
      </c>
      <c r="K605" s="11">
        <v>139.16999999999999</v>
      </c>
      <c r="L605" s="11">
        <f t="shared" si="67"/>
        <v>4.942855971674966</v>
      </c>
      <c r="M605" s="5">
        <v>0</v>
      </c>
      <c r="N605" s="5">
        <v>1</v>
      </c>
      <c r="O605" s="5">
        <v>0</v>
      </c>
      <c r="P605" s="5">
        <v>0</v>
      </c>
      <c r="Q605" s="5">
        <f t="shared" si="68"/>
        <v>0</v>
      </c>
      <c r="R605" s="5">
        <v>2653.9640129999998</v>
      </c>
      <c r="S605" s="5">
        <f t="shared" si="69"/>
        <v>7.8838096552674406</v>
      </c>
      <c r="T605" s="2">
        <v>0</v>
      </c>
      <c r="U605" s="12">
        <v>0</v>
      </c>
      <c r="V605" s="5">
        <v>21.17</v>
      </c>
      <c r="W605" s="6">
        <f t="shared" si="70"/>
        <v>99.623529411764707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5">
        <v>1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</row>
    <row r="606" spans="1:50" ht="15.75" customHeight="1">
      <c r="A606" s="9">
        <v>43221</v>
      </c>
      <c r="B606" s="2" t="s">
        <v>6</v>
      </c>
      <c r="C606" s="19">
        <v>1</v>
      </c>
      <c r="D606" s="5" t="s">
        <v>12</v>
      </c>
      <c r="E606" s="5">
        <v>838.85</v>
      </c>
      <c r="F606" s="6">
        <f t="shared" si="64"/>
        <v>6.7320319062164096</v>
      </c>
      <c r="G606" s="21">
        <v>22713</v>
      </c>
      <c r="H606" s="5">
        <f t="shared" si="65"/>
        <v>10.030736753451592</v>
      </c>
      <c r="I606" s="10">
        <v>373.8</v>
      </c>
      <c r="J606" s="6">
        <f t="shared" si="66"/>
        <v>5.9237208950214626</v>
      </c>
      <c r="K606" s="11">
        <v>143.63999999999999</v>
      </c>
      <c r="L606" s="11">
        <f t="shared" si="67"/>
        <v>4.9742478966438659</v>
      </c>
      <c r="M606" s="5">
        <v>0</v>
      </c>
      <c r="N606" s="5">
        <v>1</v>
      </c>
      <c r="O606" s="5">
        <v>0</v>
      </c>
      <c r="P606" s="5">
        <v>0</v>
      </c>
      <c r="Q606" s="5">
        <f t="shared" si="68"/>
        <v>0</v>
      </c>
      <c r="R606" s="5">
        <v>2653.9640129999998</v>
      </c>
      <c r="S606" s="5">
        <f t="shared" si="69"/>
        <v>7.8838096552674406</v>
      </c>
      <c r="T606" s="2">
        <v>0</v>
      </c>
      <c r="U606" s="12">
        <v>0</v>
      </c>
      <c r="V606" s="5">
        <v>21.04</v>
      </c>
      <c r="W606" s="6">
        <f t="shared" si="70"/>
        <v>99.011764705882356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6">
        <v>0</v>
      </c>
      <c r="AH606" s="6">
        <v>0</v>
      </c>
      <c r="AI606" s="6">
        <v>1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5">
        <v>1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</row>
    <row r="607" spans="1:50" ht="15.75" customHeight="1">
      <c r="A607" s="4">
        <v>43252</v>
      </c>
      <c r="B607" s="2" t="s">
        <v>6</v>
      </c>
      <c r="C607" s="19">
        <v>1</v>
      </c>
      <c r="D607" s="5" t="s">
        <v>12</v>
      </c>
      <c r="E607" s="5">
        <v>877.6</v>
      </c>
      <c r="F607" s="6">
        <f t="shared" si="64"/>
        <v>6.7771909089610203</v>
      </c>
      <c r="G607" s="21">
        <v>11811</v>
      </c>
      <c r="H607" s="5">
        <f t="shared" si="65"/>
        <v>9.3768712428638139</v>
      </c>
      <c r="I607" s="10">
        <v>340.32</v>
      </c>
      <c r="J607" s="6">
        <f t="shared" si="66"/>
        <v>5.8298863514519272</v>
      </c>
      <c r="K607" s="11">
        <v>145.80000000000001</v>
      </c>
      <c r="L607" s="11">
        <f t="shared" si="67"/>
        <v>4.9890711161804155</v>
      </c>
      <c r="M607" s="5">
        <v>0</v>
      </c>
      <c r="N607" s="5">
        <v>1</v>
      </c>
      <c r="O607" s="5">
        <v>0</v>
      </c>
      <c r="P607" s="5">
        <v>0</v>
      </c>
      <c r="Q607" s="5">
        <f t="shared" si="68"/>
        <v>0</v>
      </c>
      <c r="R607" s="5">
        <v>2653.9640129999998</v>
      </c>
      <c r="S607" s="5">
        <f t="shared" si="69"/>
        <v>7.8838096552674406</v>
      </c>
      <c r="T607" s="2">
        <v>0</v>
      </c>
      <c r="U607" s="12">
        <v>0</v>
      </c>
      <c r="V607" s="5">
        <v>20.74</v>
      </c>
      <c r="W607" s="6">
        <f t="shared" si="70"/>
        <v>97.6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6">
        <v>0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5">
        <v>1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</row>
    <row r="608" spans="1:50" ht="15.75" customHeight="1">
      <c r="A608" s="4">
        <v>43282</v>
      </c>
      <c r="B608" s="2" t="s">
        <v>6</v>
      </c>
      <c r="C608" s="19">
        <v>1</v>
      </c>
      <c r="D608" s="5" t="s">
        <v>12</v>
      </c>
      <c r="E608" s="5">
        <v>783.54</v>
      </c>
      <c r="F608" s="6">
        <f t="shared" si="64"/>
        <v>6.6638221134603706</v>
      </c>
      <c r="G608" s="21">
        <v>18139</v>
      </c>
      <c r="H608" s="5">
        <f t="shared" si="65"/>
        <v>9.8058747236691275</v>
      </c>
      <c r="I608" s="10">
        <v>401.95</v>
      </c>
      <c r="J608" s="6">
        <f t="shared" si="66"/>
        <v>5.9963277027739696</v>
      </c>
      <c r="K608" s="11">
        <v>148.44999999999999</v>
      </c>
      <c r="L608" s="11">
        <f t="shared" si="67"/>
        <v>5.006961888729947</v>
      </c>
      <c r="M608" s="5">
        <v>0</v>
      </c>
      <c r="N608" s="5">
        <v>1</v>
      </c>
      <c r="O608" s="5">
        <v>0</v>
      </c>
      <c r="P608" s="5">
        <v>0</v>
      </c>
      <c r="Q608" s="5">
        <f t="shared" si="68"/>
        <v>0</v>
      </c>
      <c r="R608" s="5">
        <v>2653.9640129999998</v>
      </c>
      <c r="S608" s="5">
        <f t="shared" si="69"/>
        <v>7.8838096552674406</v>
      </c>
      <c r="T608" s="2">
        <v>0</v>
      </c>
      <c r="U608" s="12">
        <v>0</v>
      </c>
      <c r="V608" s="5">
        <v>20.63</v>
      </c>
      <c r="W608" s="6">
        <f t="shared" si="70"/>
        <v>97.082352941176467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1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5">
        <v>1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</row>
    <row r="609" spans="1:50" ht="15.75" customHeight="1">
      <c r="A609" s="4">
        <v>43313</v>
      </c>
      <c r="B609" s="2" t="s">
        <v>6</v>
      </c>
      <c r="C609" s="19">
        <v>1</v>
      </c>
      <c r="D609" s="5" t="s">
        <v>12</v>
      </c>
      <c r="E609" s="5">
        <v>927.87</v>
      </c>
      <c r="F609" s="6">
        <f t="shared" si="64"/>
        <v>6.8328916367663153</v>
      </c>
      <c r="G609" s="21">
        <v>15659</v>
      </c>
      <c r="H609" s="5">
        <f t="shared" si="65"/>
        <v>9.6588649695447941</v>
      </c>
      <c r="I609" s="10">
        <v>390.44</v>
      </c>
      <c r="J609" s="6">
        <f t="shared" si="66"/>
        <v>5.9672743083067648</v>
      </c>
      <c r="K609" s="11">
        <v>146.94</v>
      </c>
      <c r="L609" s="11">
        <f t="shared" si="67"/>
        <v>4.9968067861597216</v>
      </c>
      <c r="M609" s="5">
        <v>0</v>
      </c>
      <c r="N609" s="5">
        <v>1</v>
      </c>
      <c r="O609" s="5">
        <v>0</v>
      </c>
      <c r="P609" s="5">
        <v>0</v>
      </c>
      <c r="Q609" s="5">
        <f t="shared" si="68"/>
        <v>0</v>
      </c>
      <c r="R609" s="5">
        <v>2653.9640129999998</v>
      </c>
      <c r="S609" s="5">
        <f t="shared" si="69"/>
        <v>7.8838096552674406</v>
      </c>
      <c r="T609" s="2">
        <v>0</v>
      </c>
      <c r="U609" s="12">
        <v>0</v>
      </c>
      <c r="V609" s="5">
        <v>20.39</v>
      </c>
      <c r="W609" s="6">
        <f t="shared" si="70"/>
        <v>95.952941176470588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1</v>
      </c>
      <c r="AM609" s="6">
        <v>0</v>
      </c>
      <c r="AN609" s="6">
        <v>0</v>
      </c>
      <c r="AO609" s="6">
        <v>0</v>
      </c>
      <c r="AP609" s="6">
        <v>0</v>
      </c>
      <c r="AQ609" s="5">
        <v>1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</row>
    <row r="610" spans="1:50" ht="15.75" customHeight="1">
      <c r="A610" s="4">
        <v>43344</v>
      </c>
      <c r="B610" s="2" t="s">
        <v>6</v>
      </c>
      <c r="C610" s="19">
        <v>1</v>
      </c>
      <c r="D610" s="5" t="s">
        <v>12</v>
      </c>
      <c r="E610" s="5">
        <v>750.48</v>
      </c>
      <c r="F610" s="6">
        <f t="shared" si="64"/>
        <v>6.6207130018176956</v>
      </c>
      <c r="G610" s="21">
        <v>16250</v>
      </c>
      <c r="H610" s="5">
        <f t="shared" si="65"/>
        <v>9.6959097243260093</v>
      </c>
      <c r="I610" s="10">
        <v>346.35</v>
      </c>
      <c r="J610" s="6">
        <f t="shared" si="66"/>
        <v>5.8474498244686144</v>
      </c>
      <c r="K610" s="11">
        <v>148.6</v>
      </c>
      <c r="L610" s="11">
        <f t="shared" si="67"/>
        <v>5.0079650655403771</v>
      </c>
      <c r="M610" s="5">
        <v>0</v>
      </c>
      <c r="N610" s="5">
        <v>1</v>
      </c>
      <c r="O610" s="5">
        <v>0</v>
      </c>
      <c r="P610" s="5">
        <v>0</v>
      </c>
      <c r="Q610" s="5">
        <f t="shared" si="68"/>
        <v>0</v>
      </c>
      <c r="R610" s="5">
        <v>2653.9640129999998</v>
      </c>
      <c r="S610" s="5">
        <f t="shared" si="69"/>
        <v>7.8838096552674406</v>
      </c>
      <c r="T610" s="2">
        <v>0</v>
      </c>
      <c r="U610" s="12">
        <v>0</v>
      </c>
      <c r="V610" s="5">
        <v>20.239999999999998</v>
      </c>
      <c r="W610" s="6">
        <f t="shared" si="70"/>
        <v>95.2470588235294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1</v>
      </c>
      <c r="AN610" s="6">
        <v>0</v>
      </c>
      <c r="AO610" s="6">
        <v>0</v>
      </c>
      <c r="AP610" s="6">
        <v>0</v>
      </c>
      <c r="AQ610" s="5">
        <v>1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</row>
    <row r="611" spans="1:50" ht="15.75" customHeight="1">
      <c r="A611" s="4">
        <v>43374</v>
      </c>
      <c r="B611" s="2" t="s">
        <v>6</v>
      </c>
      <c r="C611" s="19">
        <v>1</v>
      </c>
      <c r="D611" s="5" t="s">
        <v>12</v>
      </c>
      <c r="E611" s="5">
        <v>780.33</v>
      </c>
      <c r="F611" s="6">
        <f t="shared" si="64"/>
        <v>6.659716907134908</v>
      </c>
      <c r="G611" s="21">
        <v>13474</v>
      </c>
      <c r="H611" s="5">
        <f t="shared" si="65"/>
        <v>9.5085913957771986</v>
      </c>
      <c r="I611" s="10">
        <v>383.7</v>
      </c>
      <c r="J611" s="6">
        <f t="shared" si="66"/>
        <v>5.9498609972529071</v>
      </c>
      <c r="K611" s="11">
        <v>151.79</v>
      </c>
      <c r="L611" s="11">
        <f t="shared" si="67"/>
        <v>5.029064429564623</v>
      </c>
      <c r="M611" s="5">
        <v>0</v>
      </c>
      <c r="N611" s="5">
        <v>1</v>
      </c>
      <c r="O611" s="5">
        <v>0</v>
      </c>
      <c r="P611" s="5">
        <v>0</v>
      </c>
      <c r="Q611" s="5">
        <f t="shared" si="68"/>
        <v>0</v>
      </c>
      <c r="R611" s="5">
        <v>2653.9640129999998</v>
      </c>
      <c r="S611" s="5">
        <f t="shared" si="69"/>
        <v>7.8838096552674406</v>
      </c>
      <c r="T611" s="2">
        <v>0</v>
      </c>
      <c r="U611" s="12">
        <v>0</v>
      </c>
      <c r="V611" s="5">
        <v>20.05</v>
      </c>
      <c r="W611" s="6">
        <f t="shared" si="70"/>
        <v>94.352941176470594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1</v>
      </c>
      <c r="AO611" s="6">
        <v>0</v>
      </c>
      <c r="AP611" s="6">
        <v>0</v>
      </c>
      <c r="AQ611" s="5">
        <v>1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</row>
    <row r="612" spans="1:50" ht="15.75" customHeight="1">
      <c r="A612" s="4">
        <v>43405</v>
      </c>
      <c r="B612" s="2" t="s">
        <v>6</v>
      </c>
      <c r="C612" s="19">
        <v>1</v>
      </c>
      <c r="D612" s="5" t="s">
        <v>12</v>
      </c>
      <c r="E612" s="5">
        <v>742.62</v>
      </c>
      <c r="F612" s="6">
        <f t="shared" si="64"/>
        <v>6.6101844737799862</v>
      </c>
      <c r="G612" s="21">
        <v>18893</v>
      </c>
      <c r="H612" s="5">
        <f t="shared" si="65"/>
        <v>9.8465996903290804</v>
      </c>
      <c r="I612" s="10">
        <v>402.49</v>
      </c>
      <c r="J612" s="6">
        <f t="shared" si="66"/>
        <v>5.9976702518294864</v>
      </c>
      <c r="K612" s="18">
        <v>147.30000000000001</v>
      </c>
      <c r="L612" s="11">
        <f t="shared" si="67"/>
        <v>4.9992372491438868</v>
      </c>
      <c r="M612" s="5">
        <v>0</v>
      </c>
      <c r="N612" s="5">
        <v>1</v>
      </c>
      <c r="O612" s="5">
        <v>0</v>
      </c>
      <c r="P612" s="5">
        <v>0</v>
      </c>
      <c r="Q612" s="5">
        <f t="shared" si="68"/>
        <v>0</v>
      </c>
      <c r="R612" s="5">
        <v>2653.9640129999998</v>
      </c>
      <c r="S612" s="5">
        <f t="shared" si="69"/>
        <v>7.8838096552674406</v>
      </c>
      <c r="T612" s="2">
        <v>0</v>
      </c>
      <c r="U612" s="12">
        <v>0</v>
      </c>
      <c r="V612" s="5">
        <v>20.02</v>
      </c>
      <c r="W612" s="6">
        <f t="shared" si="70"/>
        <v>94.211764705882359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1</v>
      </c>
      <c r="AP612" s="6">
        <v>0</v>
      </c>
      <c r="AQ612" s="5">
        <v>1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</row>
    <row r="613" spans="1:50" ht="15.75" customHeight="1">
      <c r="A613" s="4">
        <v>43435</v>
      </c>
      <c r="B613" s="2" t="s">
        <v>6</v>
      </c>
      <c r="C613" s="19">
        <v>1</v>
      </c>
      <c r="D613" s="5" t="s">
        <v>12</v>
      </c>
      <c r="E613" s="5">
        <v>742.01</v>
      </c>
      <c r="F613" s="6">
        <f t="shared" si="64"/>
        <v>6.6093627201655138</v>
      </c>
      <c r="G613" s="21">
        <v>1623</v>
      </c>
      <c r="H613" s="5">
        <f t="shared" si="65"/>
        <v>7.3926475207216233</v>
      </c>
      <c r="I613" s="10">
        <v>390.49</v>
      </c>
      <c r="J613" s="6">
        <f t="shared" si="66"/>
        <v>5.9674023607572231</v>
      </c>
      <c r="K613" s="11">
        <v>148.05000000000001</v>
      </c>
      <c r="L613" s="11">
        <f t="shared" si="67"/>
        <v>5.0042818201240804</v>
      </c>
      <c r="M613" s="5">
        <v>0</v>
      </c>
      <c r="N613" s="5">
        <v>1</v>
      </c>
      <c r="O613" s="5">
        <v>0</v>
      </c>
      <c r="P613" s="5">
        <v>0</v>
      </c>
      <c r="Q613" s="5">
        <f t="shared" si="68"/>
        <v>0</v>
      </c>
      <c r="R613" s="5">
        <v>2653.9640129999998</v>
      </c>
      <c r="S613" s="5">
        <f t="shared" si="69"/>
        <v>7.8838096552674406</v>
      </c>
      <c r="T613" s="2">
        <v>0</v>
      </c>
      <c r="U613" s="12">
        <v>0</v>
      </c>
      <c r="V613" s="5">
        <v>20.27</v>
      </c>
      <c r="W613" s="6">
        <f t="shared" si="70"/>
        <v>95.388235294117649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1</v>
      </c>
      <c r="AQ613" s="5">
        <v>1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</row>
    <row r="614" spans="1:50" ht="15.75" customHeight="1">
      <c r="A614" s="4">
        <v>43466</v>
      </c>
      <c r="B614" s="2" t="s">
        <v>6</v>
      </c>
      <c r="C614" s="19">
        <v>1</v>
      </c>
      <c r="D614" s="5" t="s">
        <v>12</v>
      </c>
      <c r="E614" s="5">
        <v>899.86</v>
      </c>
      <c r="F614" s="6">
        <f t="shared" si="64"/>
        <v>6.8022391956687347</v>
      </c>
      <c r="G614" s="10">
        <v>21</v>
      </c>
      <c r="H614" s="5">
        <f t="shared" si="65"/>
        <v>3.0910424533583161</v>
      </c>
      <c r="I614" s="10">
        <v>401.35</v>
      </c>
      <c r="J614" s="6">
        <f t="shared" si="66"/>
        <v>5.9948338645775863</v>
      </c>
      <c r="K614" s="11">
        <v>150.38</v>
      </c>
      <c r="L614" s="11">
        <f t="shared" si="67"/>
        <v>5.019793231881021</v>
      </c>
      <c r="M614" s="5">
        <v>0</v>
      </c>
      <c r="N614" s="5">
        <v>1</v>
      </c>
      <c r="O614" s="5">
        <v>0</v>
      </c>
      <c r="P614" s="5">
        <v>0</v>
      </c>
      <c r="Q614" s="5">
        <f t="shared" si="68"/>
        <v>0</v>
      </c>
      <c r="R614" s="5">
        <v>2653.9640129999998</v>
      </c>
      <c r="S614" s="5">
        <f t="shared" si="69"/>
        <v>7.8838096552674406</v>
      </c>
      <c r="T614" s="2">
        <v>0</v>
      </c>
      <c r="U614" s="12">
        <v>0</v>
      </c>
      <c r="V614" s="5">
        <v>20.54</v>
      </c>
      <c r="W614" s="6">
        <f t="shared" si="70"/>
        <v>96.658823529411762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1</v>
      </c>
      <c r="AF614" s="5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5">
        <v>1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</row>
    <row r="615" spans="1:50" ht="15.75" customHeight="1">
      <c r="A615" s="4">
        <v>43497</v>
      </c>
      <c r="B615" s="2" t="s">
        <v>6</v>
      </c>
      <c r="C615" s="19">
        <v>1</v>
      </c>
      <c r="D615" s="5" t="s">
        <v>12</v>
      </c>
      <c r="E615" s="5">
        <v>811.59</v>
      </c>
      <c r="F615" s="6">
        <f t="shared" si="64"/>
        <v>6.6989952865351894</v>
      </c>
      <c r="G615" s="10">
        <v>14</v>
      </c>
      <c r="H615" s="5">
        <f t="shared" si="65"/>
        <v>2.7080502011022101</v>
      </c>
      <c r="I615" s="10">
        <v>389.37</v>
      </c>
      <c r="J615" s="6">
        <f t="shared" si="66"/>
        <v>5.9645300483677772</v>
      </c>
      <c r="K615" s="11">
        <v>135.11000000000001</v>
      </c>
      <c r="L615" s="11">
        <f t="shared" si="67"/>
        <v>4.9134633823439824</v>
      </c>
      <c r="M615" s="5">
        <v>0</v>
      </c>
      <c r="N615" s="5">
        <v>1</v>
      </c>
      <c r="O615" s="5">
        <v>0</v>
      </c>
      <c r="P615" s="5">
        <v>0</v>
      </c>
      <c r="Q615" s="5">
        <f t="shared" si="68"/>
        <v>0</v>
      </c>
      <c r="R615" s="5">
        <v>2653.9640129999998</v>
      </c>
      <c r="S615" s="5">
        <f t="shared" si="69"/>
        <v>7.8838096552674406</v>
      </c>
      <c r="T615" s="2">
        <v>0</v>
      </c>
      <c r="U615" s="12">
        <v>0</v>
      </c>
      <c r="V615" s="5">
        <v>20.7</v>
      </c>
      <c r="W615" s="6">
        <f t="shared" si="70"/>
        <v>97.411764705882348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1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5">
        <v>1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</row>
    <row r="616" spans="1:50" ht="15.75" customHeight="1">
      <c r="A616" s="4">
        <v>43525</v>
      </c>
      <c r="B616" s="2" t="s">
        <v>6</v>
      </c>
      <c r="C616" s="19">
        <v>1</v>
      </c>
      <c r="D616" s="5" t="s">
        <v>12</v>
      </c>
      <c r="E616" s="5">
        <v>853.36</v>
      </c>
      <c r="F616" s="6">
        <f t="shared" si="64"/>
        <v>6.7491814983172276</v>
      </c>
      <c r="G616" s="10">
        <v>20</v>
      </c>
      <c r="H616" s="5">
        <f t="shared" si="65"/>
        <v>3.044522437723423</v>
      </c>
      <c r="I616" s="10">
        <v>384.07</v>
      </c>
      <c r="J616" s="6">
        <f t="shared" si="66"/>
        <v>5.950824827641287</v>
      </c>
      <c r="K616" s="11">
        <v>148.08000000000001</v>
      </c>
      <c r="L616" s="11">
        <f t="shared" si="67"/>
        <v>5.0044830746110573</v>
      </c>
      <c r="M616" s="5">
        <v>0</v>
      </c>
      <c r="N616" s="5">
        <v>1</v>
      </c>
      <c r="O616" s="5">
        <v>0</v>
      </c>
      <c r="P616" s="5">
        <v>0</v>
      </c>
      <c r="Q616" s="5">
        <f t="shared" si="68"/>
        <v>0</v>
      </c>
      <c r="R616" s="5">
        <v>2653.9640129999998</v>
      </c>
      <c r="S616" s="5">
        <f t="shared" si="69"/>
        <v>7.8838096552674406</v>
      </c>
      <c r="T616" s="2">
        <v>0</v>
      </c>
      <c r="U616" s="12">
        <v>0</v>
      </c>
      <c r="V616" s="5">
        <v>20.64</v>
      </c>
      <c r="W616" s="6">
        <f t="shared" si="70"/>
        <v>97.129411764705878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6">
        <v>1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5">
        <v>1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</row>
    <row r="617" spans="1:50" ht="15.75" customHeight="1">
      <c r="A617" s="4">
        <v>43556</v>
      </c>
      <c r="B617" s="2" t="s">
        <v>6</v>
      </c>
      <c r="C617" s="19">
        <v>1</v>
      </c>
      <c r="D617" s="5" t="s">
        <v>12</v>
      </c>
      <c r="E617" s="5">
        <v>890.87</v>
      </c>
      <c r="F617" s="6">
        <f t="shared" si="64"/>
        <v>6.7921985133466247</v>
      </c>
      <c r="G617" s="10">
        <v>42</v>
      </c>
      <c r="H617" s="5">
        <f t="shared" si="65"/>
        <v>3.7612001156935624</v>
      </c>
      <c r="I617" s="10">
        <v>374.23</v>
      </c>
      <c r="J617" s="6">
        <f t="shared" si="66"/>
        <v>5.9248705816579976</v>
      </c>
      <c r="K617" s="11"/>
      <c r="L617" s="11">
        <f t="shared" si="67"/>
        <v>0</v>
      </c>
      <c r="M617" s="5">
        <v>0</v>
      </c>
      <c r="N617" s="5">
        <v>1</v>
      </c>
      <c r="O617" s="5">
        <v>0</v>
      </c>
      <c r="P617" s="5">
        <v>0</v>
      </c>
      <c r="Q617" s="5">
        <f t="shared" si="68"/>
        <v>0</v>
      </c>
      <c r="R617" s="5">
        <v>2653.9640129999998</v>
      </c>
      <c r="S617" s="5">
        <f t="shared" si="69"/>
        <v>7.8838096552674406</v>
      </c>
      <c r="T617" s="2">
        <v>0</v>
      </c>
      <c r="U617" s="12">
        <v>0</v>
      </c>
      <c r="V617" s="5">
        <v>20.420000000000002</v>
      </c>
      <c r="W617" s="6">
        <f t="shared" si="70"/>
        <v>96.094117647058837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5">
        <v>1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</row>
    <row r="618" spans="1:50" ht="15.75" customHeight="1">
      <c r="A618" s="9">
        <v>43586</v>
      </c>
      <c r="B618" s="2" t="s">
        <v>6</v>
      </c>
      <c r="C618" s="19">
        <v>1</v>
      </c>
      <c r="D618" s="5" t="s">
        <v>12</v>
      </c>
      <c r="E618" s="5">
        <v>1012.3</v>
      </c>
      <c r="F618" s="6">
        <f t="shared" si="64"/>
        <v>6.9199802486047064</v>
      </c>
      <c r="G618" s="10">
        <v>17</v>
      </c>
      <c r="H618" s="5">
        <f t="shared" si="65"/>
        <v>2.8903717578961645</v>
      </c>
      <c r="I618" s="10">
        <v>425.1</v>
      </c>
      <c r="J618" s="6">
        <f t="shared" si="66"/>
        <v>6.0523244353647447</v>
      </c>
      <c r="K618" s="11"/>
      <c r="L618" s="11">
        <f t="shared" si="67"/>
        <v>0</v>
      </c>
      <c r="M618" s="5">
        <v>0</v>
      </c>
      <c r="N618" s="5">
        <v>1</v>
      </c>
      <c r="O618" s="5">
        <v>0</v>
      </c>
      <c r="P618" s="5">
        <v>0</v>
      </c>
      <c r="Q618" s="5">
        <f t="shared" si="68"/>
        <v>0</v>
      </c>
      <c r="R618" s="5">
        <v>2653.9640129999998</v>
      </c>
      <c r="S618" s="5">
        <f t="shared" si="69"/>
        <v>7.8838096552674406</v>
      </c>
      <c r="T618" s="2">
        <v>0</v>
      </c>
      <c r="U618" s="12">
        <v>0</v>
      </c>
      <c r="V618" s="5">
        <v>20.14</v>
      </c>
      <c r="W618" s="6">
        <f t="shared" si="70"/>
        <v>94.776470588235298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6">
        <v>0</v>
      </c>
      <c r="AH618" s="6">
        <v>0</v>
      </c>
      <c r="AI618" s="6">
        <v>1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5">
        <v>1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</row>
    <row r="619" spans="1:50" ht="15.75" customHeight="1">
      <c r="A619" s="4">
        <v>43617</v>
      </c>
      <c r="B619" s="2" t="s">
        <v>6</v>
      </c>
      <c r="C619" s="19">
        <v>1</v>
      </c>
      <c r="D619" s="5" t="s">
        <v>12</v>
      </c>
      <c r="E619" s="5">
        <v>870.6</v>
      </c>
      <c r="F619" s="6">
        <f t="shared" si="64"/>
        <v>6.7691826291181973</v>
      </c>
      <c r="G619" s="10">
        <v>59</v>
      </c>
      <c r="H619" s="5">
        <f t="shared" si="65"/>
        <v>4.0943445622221004</v>
      </c>
      <c r="I619" s="10">
        <v>374.76</v>
      </c>
      <c r="J619" s="6">
        <f t="shared" si="66"/>
        <v>5.9262858210829874</v>
      </c>
      <c r="K619" s="11"/>
      <c r="L619" s="11">
        <f t="shared" si="67"/>
        <v>0</v>
      </c>
      <c r="M619" s="5">
        <v>0</v>
      </c>
      <c r="N619" s="5">
        <v>1</v>
      </c>
      <c r="O619" s="5">
        <v>0</v>
      </c>
      <c r="P619" s="5">
        <v>0</v>
      </c>
      <c r="Q619" s="5">
        <f t="shared" si="68"/>
        <v>0</v>
      </c>
      <c r="R619" s="5">
        <v>2653.9640129999998</v>
      </c>
      <c r="S619" s="5">
        <f t="shared" si="69"/>
        <v>7.8838096552674406</v>
      </c>
      <c r="T619" s="2">
        <v>0</v>
      </c>
      <c r="U619" s="12">
        <v>0</v>
      </c>
      <c r="V619" s="5">
        <v>20.45</v>
      </c>
      <c r="W619" s="6">
        <f t="shared" si="70"/>
        <v>96.235294117647058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6">
        <v>0</v>
      </c>
      <c r="AH619" s="6">
        <v>0</v>
      </c>
      <c r="AI619" s="6">
        <v>0</v>
      </c>
      <c r="AJ619" s="6">
        <v>1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5">
        <v>1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</row>
    <row r="620" spans="1:50" ht="15.75" customHeight="1">
      <c r="A620" s="4">
        <v>43647</v>
      </c>
      <c r="B620" s="2" t="s">
        <v>6</v>
      </c>
      <c r="C620" s="19">
        <v>1</v>
      </c>
      <c r="D620" s="5" t="s">
        <v>12</v>
      </c>
      <c r="E620" s="5">
        <v>969.8</v>
      </c>
      <c r="F620" s="6">
        <f t="shared" si="64"/>
        <v>6.8770898646712517</v>
      </c>
      <c r="G620" s="10">
        <v>54</v>
      </c>
      <c r="H620" s="5">
        <f t="shared" si="65"/>
        <v>4.0073331852324712</v>
      </c>
      <c r="I620" s="10">
        <v>428.56</v>
      </c>
      <c r="J620" s="6">
        <f t="shared" si="66"/>
        <v>6.0604307515727047</v>
      </c>
      <c r="K620" s="11"/>
      <c r="L620" s="11">
        <f t="shared" si="67"/>
        <v>0</v>
      </c>
      <c r="M620" s="5">
        <v>0</v>
      </c>
      <c r="N620" s="5">
        <v>1</v>
      </c>
      <c r="O620" s="5">
        <v>0</v>
      </c>
      <c r="P620" s="5">
        <v>0</v>
      </c>
      <c r="Q620" s="5">
        <f t="shared" si="68"/>
        <v>0</v>
      </c>
      <c r="R620" s="5">
        <v>2653.9640129999998</v>
      </c>
      <c r="S620" s="5">
        <f t="shared" si="69"/>
        <v>7.8838096552674406</v>
      </c>
      <c r="T620" s="2">
        <v>0</v>
      </c>
      <c r="U620" s="12">
        <v>0</v>
      </c>
      <c r="V620" s="5">
        <v>20.47</v>
      </c>
      <c r="W620" s="6">
        <f t="shared" si="70"/>
        <v>96.329411764705881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1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5">
        <v>1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</row>
    <row r="621" spans="1:50" ht="15.75" customHeight="1">
      <c r="A621" s="4">
        <v>43678</v>
      </c>
      <c r="B621" s="2" t="s">
        <v>6</v>
      </c>
      <c r="C621" s="19">
        <v>1</v>
      </c>
      <c r="D621" s="5" t="s">
        <v>12</v>
      </c>
      <c r="E621" s="5">
        <v>883.79</v>
      </c>
      <c r="F621" s="6">
        <f t="shared" si="64"/>
        <v>6.7842194778555278</v>
      </c>
      <c r="G621" s="10">
        <v>49</v>
      </c>
      <c r="H621" s="5">
        <f t="shared" si="65"/>
        <v>3.912023005428146</v>
      </c>
      <c r="I621" s="10">
        <v>388</v>
      </c>
      <c r="J621" s="6">
        <f t="shared" si="66"/>
        <v>5.9610053396232736</v>
      </c>
      <c r="K621" s="11"/>
      <c r="L621" s="11">
        <f t="shared" si="67"/>
        <v>0</v>
      </c>
      <c r="M621" s="5">
        <v>0</v>
      </c>
      <c r="N621" s="5">
        <v>1</v>
      </c>
      <c r="O621" s="5">
        <v>0</v>
      </c>
      <c r="P621" s="5">
        <v>0</v>
      </c>
      <c r="Q621" s="5">
        <f t="shared" si="68"/>
        <v>0</v>
      </c>
      <c r="R621" s="5">
        <v>2653.9640129999998</v>
      </c>
      <c r="S621" s="5">
        <f t="shared" si="69"/>
        <v>7.8838096552674406</v>
      </c>
      <c r="T621" s="2">
        <v>0</v>
      </c>
      <c r="U621" s="12">
        <v>0</v>
      </c>
      <c r="V621" s="5">
        <v>20</v>
      </c>
      <c r="W621" s="6">
        <f t="shared" si="70"/>
        <v>94.117647058823536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0</v>
      </c>
      <c r="AO621" s="6">
        <v>0</v>
      </c>
      <c r="AP621" s="6">
        <v>0</v>
      </c>
      <c r="AQ621" s="5">
        <v>1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</row>
    <row r="622" spans="1:50" ht="15.75" customHeight="1">
      <c r="A622" s="4">
        <v>43709</v>
      </c>
      <c r="B622" s="2" t="s">
        <v>6</v>
      </c>
      <c r="C622" s="19">
        <v>1</v>
      </c>
      <c r="D622" s="5" t="s">
        <v>12</v>
      </c>
      <c r="E622" s="5">
        <v>843.56</v>
      </c>
      <c r="F622" s="6">
        <f t="shared" si="64"/>
        <v>6.7376310316435637</v>
      </c>
      <c r="G622" s="10">
        <v>84</v>
      </c>
      <c r="H622" s="5">
        <f t="shared" si="65"/>
        <v>4.4426512564903167</v>
      </c>
      <c r="I622" s="10">
        <v>390.59</v>
      </c>
      <c r="J622" s="6">
        <f t="shared" si="66"/>
        <v>5.967658416476346</v>
      </c>
      <c r="K622" s="11"/>
      <c r="L622" s="11">
        <f t="shared" si="67"/>
        <v>0</v>
      </c>
      <c r="M622" s="5">
        <v>0</v>
      </c>
      <c r="N622" s="5">
        <v>1</v>
      </c>
      <c r="O622" s="5">
        <v>0</v>
      </c>
      <c r="P622" s="5">
        <v>0</v>
      </c>
      <c r="Q622" s="5">
        <f t="shared" si="68"/>
        <v>0</v>
      </c>
      <c r="R622" s="5">
        <v>2653.9640129999998</v>
      </c>
      <c r="S622" s="5">
        <f t="shared" si="69"/>
        <v>7.8838096552674406</v>
      </c>
      <c r="T622" s="2">
        <v>0</v>
      </c>
      <c r="U622" s="12">
        <v>0</v>
      </c>
      <c r="V622" s="5">
        <v>20.18</v>
      </c>
      <c r="W622" s="6">
        <f t="shared" si="70"/>
        <v>94.964705882352945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1</v>
      </c>
      <c r="AN622" s="6">
        <v>0</v>
      </c>
      <c r="AO622" s="6">
        <v>0</v>
      </c>
      <c r="AP622" s="6">
        <v>0</v>
      </c>
      <c r="AQ622" s="5">
        <v>1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</row>
    <row r="623" spans="1:50" ht="15.75" customHeight="1">
      <c r="A623" s="4">
        <v>43739</v>
      </c>
      <c r="B623" s="2" t="s">
        <v>6</v>
      </c>
      <c r="C623" s="19">
        <v>1</v>
      </c>
      <c r="D623" s="5" t="s">
        <v>12</v>
      </c>
      <c r="E623" s="5">
        <v>835.61</v>
      </c>
      <c r="F623" s="6">
        <f t="shared" si="64"/>
        <v>6.7281619970593409</v>
      </c>
      <c r="G623" s="10">
        <v>86</v>
      </c>
      <c r="H623" s="5">
        <f t="shared" si="65"/>
        <v>4.4659081186545837</v>
      </c>
      <c r="I623" s="10">
        <v>405.46</v>
      </c>
      <c r="J623" s="6">
        <f t="shared" si="66"/>
        <v>6.0050222250400473</v>
      </c>
      <c r="K623" s="11"/>
      <c r="L623" s="11">
        <f t="shared" si="67"/>
        <v>0</v>
      </c>
      <c r="M623" s="5">
        <v>0</v>
      </c>
      <c r="N623" s="5">
        <v>1</v>
      </c>
      <c r="O623" s="5">
        <v>0</v>
      </c>
      <c r="P623" s="5">
        <v>0</v>
      </c>
      <c r="Q623" s="5">
        <f t="shared" si="68"/>
        <v>0</v>
      </c>
      <c r="R623" s="5">
        <v>2653.9640129999998</v>
      </c>
      <c r="S623" s="5">
        <f t="shared" si="69"/>
        <v>7.8838096552674406</v>
      </c>
      <c r="T623" s="2">
        <v>0</v>
      </c>
      <c r="U623" s="12">
        <v>0</v>
      </c>
      <c r="V623" s="5">
        <v>20.29</v>
      </c>
      <c r="W623" s="6">
        <f t="shared" si="70"/>
        <v>95.482352941176472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1</v>
      </c>
      <c r="AO623" s="6">
        <v>0</v>
      </c>
      <c r="AP623" s="6">
        <v>0</v>
      </c>
      <c r="AQ623" s="5">
        <v>1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</row>
    <row r="624" spans="1:50" ht="15.75" customHeight="1">
      <c r="A624" s="4">
        <v>43770</v>
      </c>
      <c r="B624" s="2" t="s">
        <v>6</v>
      </c>
      <c r="C624" s="19">
        <v>1</v>
      </c>
      <c r="D624" s="5" t="s">
        <v>12</v>
      </c>
      <c r="E624" s="5">
        <v>949.46</v>
      </c>
      <c r="F624" s="6">
        <f t="shared" si="64"/>
        <v>6.8558934019294631</v>
      </c>
      <c r="G624" s="10">
        <v>42</v>
      </c>
      <c r="H624" s="5">
        <f t="shared" si="65"/>
        <v>3.7612001156935624</v>
      </c>
      <c r="I624" s="10">
        <v>410.6</v>
      </c>
      <c r="J624" s="6">
        <f t="shared" si="66"/>
        <v>6.0176195045848333</v>
      </c>
      <c r="K624" s="11"/>
      <c r="L624" s="11">
        <f t="shared" si="67"/>
        <v>0</v>
      </c>
      <c r="M624" s="5">
        <v>0</v>
      </c>
      <c r="N624" s="5">
        <v>1</v>
      </c>
      <c r="O624" s="5">
        <v>0</v>
      </c>
      <c r="P624" s="5">
        <v>0</v>
      </c>
      <c r="Q624" s="5">
        <f t="shared" si="68"/>
        <v>0</v>
      </c>
      <c r="R624" s="5">
        <v>2653.9640129999998</v>
      </c>
      <c r="S624" s="5">
        <f t="shared" si="69"/>
        <v>7.8838096552674406</v>
      </c>
      <c r="T624" s="2">
        <v>0</v>
      </c>
      <c r="U624" s="12">
        <v>0</v>
      </c>
      <c r="V624" s="5">
        <v>20.350000000000001</v>
      </c>
      <c r="W624" s="6">
        <f t="shared" si="70"/>
        <v>95.764705882352956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1</v>
      </c>
      <c r="AP624" s="6">
        <v>0</v>
      </c>
      <c r="AQ624" s="5">
        <v>1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</row>
    <row r="625" spans="1:50" ht="15.75" customHeight="1">
      <c r="A625" s="4">
        <v>43800</v>
      </c>
      <c r="B625" s="2" t="s">
        <v>6</v>
      </c>
      <c r="C625" s="19">
        <v>1</v>
      </c>
      <c r="D625" s="5" t="s">
        <v>12</v>
      </c>
      <c r="E625" s="5">
        <v>961.81</v>
      </c>
      <c r="F625" s="6">
        <f t="shared" si="64"/>
        <v>6.8688169259614815</v>
      </c>
      <c r="G625" s="10">
        <v>57</v>
      </c>
      <c r="H625" s="5">
        <f t="shared" si="65"/>
        <v>4.0604430105464191</v>
      </c>
      <c r="I625" s="10">
        <v>446.14</v>
      </c>
      <c r="J625" s="6">
        <f t="shared" si="66"/>
        <v>6.1006328041086357</v>
      </c>
      <c r="K625" s="11"/>
      <c r="L625" s="11">
        <f t="shared" si="67"/>
        <v>0</v>
      </c>
      <c r="M625" s="5">
        <v>0</v>
      </c>
      <c r="N625" s="5">
        <v>1</v>
      </c>
      <c r="O625" s="5">
        <v>0</v>
      </c>
      <c r="P625" s="5">
        <v>0</v>
      </c>
      <c r="Q625" s="5">
        <f t="shared" si="68"/>
        <v>0</v>
      </c>
      <c r="R625" s="5">
        <v>2653.9640129999998</v>
      </c>
      <c r="S625" s="5">
        <f t="shared" si="69"/>
        <v>7.8838096552674406</v>
      </c>
      <c r="T625" s="2">
        <v>0</v>
      </c>
      <c r="U625" s="12">
        <v>0</v>
      </c>
      <c r="V625" s="5">
        <v>20.75</v>
      </c>
      <c r="W625" s="6">
        <f t="shared" si="70"/>
        <v>97.647058823529406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5">
        <v>1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</row>
    <row r="626" spans="1:50" ht="15.75" customHeight="1">
      <c r="A626" s="4">
        <v>43831</v>
      </c>
      <c r="B626" s="2" t="s">
        <v>6</v>
      </c>
      <c r="C626" s="19">
        <v>1</v>
      </c>
      <c r="D626" s="5" t="s">
        <v>12</v>
      </c>
      <c r="E626" s="5">
        <v>1181.3599999999999</v>
      </c>
      <c r="F626" s="6">
        <f t="shared" si="64"/>
        <v>7.0744215961655188</v>
      </c>
      <c r="G626" s="10">
        <v>46</v>
      </c>
      <c r="H626" s="5">
        <f t="shared" si="65"/>
        <v>3.8501476017100584</v>
      </c>
      <c r="I626" s="10">
        <v>445.58</v>
      </c>
      <c r="J626" s="6">
        <f t="shared" si="66"/>
        <v>6.0993768043023771</v>
      </c>
      <c r="K626" s="11"/>
      <c r="L626" s="11">
        <f t="shared" si="67"/>
        <v>0</v>
      </c>
      <c r="M626" s="5">
        <v>0</v>
      </c>
      <c r="N626" s="5">
        <v>1</v>
      </c>
      <c r="O626" s="5">
        <v>0</v>
      </c>
      <c r="P626" s="5">
        <v>0</v>
      </c>
      <c r="Q626" s="5">
        <f t="shared" si="68"/>
        <v>0</v>
      </c>
      <c r="R626" s="5">
        <v>2653.9640129999998</v>
      </c>
      <c r="S626" s="5">
        <f t="shared" si="69"/>
        <v>7.8838096552674406</v>
      </c>
      <c r="T626" s="2">
        <v>0</v>
      </c>
      <c r="U626" s="12">
        <v>0</v>
      </c>
      <c r="V626" s="5">
        <v>20.77</v>
      </c>
      <c r="W626" s="6">
        <f t="shared" si="70"/>
        <v>97.741176470588229</v>
      </c>
      <c r="X626" s="5">
        <v>0</v>
      </c>
      <c r="Y626" s="5">
        <v>8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1</v>
      </c>
      <c r="AF626" s="5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5">
        <v>1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</row>
    <row r="627" spans="1:50" ht="15.75" customHeight="1">
      <c r="A627" s="4">
        <v>43862</v>
      </c>
      <c r="B627" s="2" t="s">
        <v>6</v>
      </c>
      <c r="C627" s="19">
        <v>1</v>
      </c>
      <c r="D627" s="5" t="s">
        <v>12</v>
      </c>
      <c r="E627" s="5">
        <v>1218.76</v>
      </c>
      <c r="F627" s="6">
        <f t="shared" si="64"/>
        <v>7.1055892274066004</v>
      </c>
      <c r="G627" s="10">
        <v>42</v>
      </c>
      <c r="H627" s="5">
        <f t="shared" si="65"/>
        <v>3.7612001156935624</v>
      </c>
      <c r="I627" s="10">
        <v>422.61</v>
      </c>
      <c r="J627" s="6">
        <f t="shared" si="66"/>
        <v>6.0464497679403255</v>
      </c>
      <c r="K627" s="11"/>
      <c r="L627" s="11">
        <f t="shared" si="67"/>
        <v>0</v>
      </c>
      <c r="M627" s="5">
        <v>0</v>
      </c>
      <c r="N627" s="5">
        <v>1</v>
      </c>
      <c r="O627" s="5">
        <v>0</v>
      </c>
      <c r="P627" s="5">
        <v>0</v>
      </c>
      <c r="Q627" s="5">
        <f t="shared" si="68"/>
        <v>0</v>
      </c>
      <c r="R627" s="5">
        <v>2653.9640129999998</v>
      </c>
      <c r="S627" s="5">
        <f t="shared" si="69"/>
        <v>7.8838096552674406</v>
      </c>
      <c r="T627" s="2">
        <v>0</v>
      </c>
      <c r="U627" s="12">
        <v>0</v>
      </c>
      <c r="V627" s="5">
        <v>20.100000000000001</v>
      </c>
      <c r="W627" s="6">
        <f t="shared" si="70"/>
        <v>94.588235294117652</v>
      </c>
      <c r="X627" s="5">
        <v>0</v>
      </c>
      <c r="Y627" s="5">
        <v>21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1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5">
        <v>1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</row>
    <row r="628" spans="1:50" ht="15.75" customHeight="1">
      <c r="A628" s="4">
        <v>43891</v>
      </c>
      <c r="B628" s="2" t="s">
        <v>6</v>
      </c>
      <c r="C628" s="19">
        <v>1</v>
      </c>
      <c r="D628" s="5" t="s">
        <v>12</v>
      </c>
      <c r="E628" s="5">
        <v>1113.18</v>
      </c>
      <c r="F628" s="6">
        <f t="shared" si="64"/>
        <v>7.0149760632668414</v>
      </c>
      <c r="G628" s="10">
        <v>33</v>
      </c>
      <c r="H628" s="5">
        <f t="shared" si="65"/>
        <v>3.5263605246161616</v>
      </c>
      <c r="I628" s="10">
        <v>396.85</v>
      </c>
      <c r="J628" s="6">
        <f t="shared" si="66"/>
        <v>5.9835583755368846</v>
      </c>
      <c r="K628" s="11"/>
      <c r="L628" s="11">
        <f t="shared" si="67"/>
        <v>0</v>
      </c>
      <c r="M628" s="5">
        <v>0</v>
      </c>
      <c r="N628" s="5">
        <v>1</v>
      </c>
      <c r="O628" s="5">
        <v>0</v>
      </c>
      <c r="P628" s="5">
        <v>0</v>
      </c>
      <c r="Q628" s="5">
        <f t="shared" si="68"/>
        <v>0</v>
      </c>
      <c r="R628" s="5">
        <v>2653.9640129999998</v>
      </c>
      <c r="S628" s="5">
        <f t="shared" si="69"/>
        <v>7.8838096552674406</v>
      </c>
      <c r="T628" s="2">
        <v>0</v>
      </c>
      <c r="U628" s="12">
        <v>0</v>
      </c>
      <c r="V628" s="5">
        <v>19.329999999999998</v>
      </c>
      <c r="W628" s="6">
        <f t="shared" si="70"/>
        <v>90.964705882352931</v>
      </c>
      <c r="X628" s="5">
        <v>51</v>
      </c>
      <c r="Y628" s="5">
        <v>2737</v>
      </c>
      <c r="Z628" s="5">
        <v>5</v>
      </c>
      <c r="AA628" s="5">
        <v>48</v>
      </c>
      <c r="AB628" s="5">
        <v>0</v>
      </c>
      <c r="AC628" s="5">
        <v>0</v>
      </c>
      <c r="AD628" s="5">
        <v>1</v>
      </c>
      <c r="AE628" s="5">
        <v>0</v>
      </c>
      <c r="AF628" s="5">
        <v>0</v>
      </c>
      <c r="AG628" s="6">
        <v>1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5">
        <v>1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</row>
    <row r="629" spans="1:50" ht="15.75" customHeight="1">
      <c r="A629" s="4">
        <v>43922</v>
      </c>
      <c r="B629" s="2" t="s">
        <v>6</v>
      </c>
      <c r="C629" s="19">
        <v>1</v>
      </c>
      <c r="D629" s="5" t="s">
        <v>12</v>
      </c>
      <c r="E629" s="5">
        <v>1380.65</v>
      </c>
      <c r="F629" s="6">
        <f t="shared" si="64"/>
        <v>7.230309681751498</v>
      </c>
      <c r="G629" s="10">
        <v>0</v>
      </c>
      <c r="H629" s="5">
        <f t="shared" si="65"/>
        <v>0</v>
      </c>
      <c r="I629" s="10">
        <v>282.60000000000002</v>
      </c>
      <c r="J629" s="6">
        <f t="shared" si="66"/>
        <v>5.6440324702504272</v>
      </c>
      <c r="K629" s="11"/>
      <c r="L629" s="11">
        <f t="shared" si="67"/>
        <v>0</v>
      </c>
      <c r="M629" s="5">
        <v>0</v>
      </c>
      <c r="N629" s="5">
        <v>1</v>
      </c>
      <c r="O629" s="5">
        <v>0</v>
      </c>
      <c r="P629" s="5">
        <v>0</v>
      </c>
      <c r="Q629" s="5">
        <f t="shared" si="68"/>
        <v>0</v>
      </c>
      <c r="R629" s="5">
        <v>2653.9640129999998</v>
      </c>
      <c r="S629" s="5">
        <f t="shared" si="69"/>
        <v>7.8838096552674406</v>
      </c>
      <c r="T629" s="2">
        <v>0</v>
      </c>
      <c r="U629" s="12">
        <v>0</v>
      </c>
      <c r="V629" s="5">
        <v>19.600000000000001</v>
      </c>
      <c r="W629" s="6">
        <f t="shared" si="70"/>
        <v>92.235294117647072</v>
      </c>
      <c r="X629" s="5">
        <v>7616</v>
      </c>
      <c r="Y629" s="5">
        <v>3236</v>
      </c>
      <c r="Z629" s="5">
        <v>163</v>
      </c>
      <c r="AA629" s="5">
        <v>55</v>
      </c>
      <c r="AB629" s="5">
        <v>0</v>
      </c>
      <c r="AC629" s="5">
        <v>0</v>
      </c>
      <c r="AD629" s="5">
        <v>1</v>
      </c>
      <c r="AE629" s="5">
        <v>0</v>
      </c>
      <c r="AF629" s="5">
        <v>0</v>
      </c>
      <c r="AG629" s="6">
        <v>0</v>
      </c>
      <c r="AH629" s="6">
        <v>1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5">
        <v>1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</row>
    <row r="630" spans="1:50" ht="15.75" customHeight="1">
      <c r="A630" s="9">
        <v>43952</v>
      </c>
      <c r="B630" s="2" t="s">
        <v>6</v>
      </c>
      <c r="C630" s="19">
        <v>1</v>
      </c>
      <c r="D630" s="5" t="s">
        <v>12</v>
      </c>
      <c r="E630" s="5">
        <v>1468.15</v>
      </c>
      <c r="F630" s="6">
        <f t="shared" si="64"/>
        <v>7.2917583837909694</v>
      </c>
      <c r="G630" s="10">
        <v>0</v>
      </c>
      <c r="H630" s="5">
        <f t="shared" si="65"/>
        <v>0</v>
      </c>
      <c r="I630" s="10">
        <v>315.67</v>
      </c>
      <c r="J630" s="6">
        <f t="shared" si="66"/>
        <v>5.7546973641243069</v>
      </c>
      <c r="K630" s="11"/>
      <c r="L630" s="11">
        <f t="shared" si="67"/>
        <v>0</v>
      </c>
      <c r="M630" s="5">
        <v>0</v>
      </c>
      <c r="N630" s="5">
        <v>1</v>
      </c>
      <c r="O630" s="5">
        <v>0</v>
      </c>
      <c r="P630" s="5">
        <v>0</v>
      </c>
      <c r="Q630" s="5">
        <f t="shared" si="68"/>
        <v>0</v>
      </c>
      <c r="R630" s="5">
        <v>2653.9640129999998</v>
      </c>
      <c r="S630" s="5">
        <f t="shared" si="69"/>
        <v>7.8838096552674406</v>
      </c>
      <c r="T630" s="2">
        <v>0</v>
      </c>
      <c r="U630" s="12">
        <v>0</v>
      </c>
      <c r="V630" s="5">
        <v>19.55</v>
      </c>
      <c r="W630" s="6">
        <f t="shared" si="70"/>
        <v>92</v>
      </c>
      <c r="X630" s="5">
        <v>39486</v>
      </c>
      <c r="Y630" s="5">
        <v>1817</v>
      </c>
      <c r="Z630" s="5">
        <v>482</v>
      </c>
      <c r="AA630" s="5">
        <v>12</v>
      </c>
      <c r="AB630" s="5">
        <v>0</v>
      </c>
      <c r="AC630" s="5">
        <v>0</v>
      </c>
      <c r="AD630" s="5">
        <v>1</v>
      </c>
      <c r="AE630" s="5">
        <v>0</v>
      </c>
      <c r="AF630" s="5">
        <v>0</v>
      </c>
      <c r="AG630" s="6">
        <v>0</v>
      </c>
      <c r="AH630" s="6">
        <v>0</v>
      </c>
      <c r="AI630" s="6">
        <v>1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5">
        <v>1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</row>
    <row r="631" spans="1:50" ht="15.75" customHeight="1">
      <c r="A631" s="4">
        <v>43983</v>
      </c>
      <c r="B631" s="2" t="s">
        <v>6</v>
      </c>
      <c r="C631" s="19">
        <v>1</v>
      </c>
      <c r="D631" s="5" t="s">
        <v>12</v>
      </c>
      <c r="E631" s="5">
        <v>953.38</v>
      </c>
      <c r="F631" s="6">
        <f t="shared" si="64"/>
        <v>6.8600135649966765</v>
      </c>
      <c r="G631" s="10">
        <v>0</v>
      </c>
      <c r="H631" s="5">
        <f t="shared" si="65"/>
        <v>0</v>
      </c>
      <c r="I631" s="10">
        <v>402.45</v>
      </c>
      <c r="J631" s="6">
        <f t="shared" si="66"/>
        <v>5.9975708655397426</v>
      </c>
      <c r="K631" s="11"/>
      <c r="L631" s="11">
        <f t="shared" si="67"/>
        <v>0</v>
      </c>
      <c r="M631" s="5">
        <v>0</v>
      </c>
      <c r="N631" s="5">
        <v>1</v>
      </c>
      <c r="O631" s="5">
        <v>0</v>
      </c>
      <c r="P631" s="5">
        <v>0</v>
      </c>
      <c r="Q631" s="5">
        <f t="shared" si="68"/>
        <v>0</v>
      </c>
      <c r="R631" s="5">
        <v>2653.9640129999998</v>
      </c>
      <c r="S631" s="5">
        <f t="shared" si="69"/>
        <v>7.8838096552674406</v>
      </c>
      <c r="T631" s="2">
        <v>0</v>
      </c>
      <c r="U631" s="12">
        <v>0</v>
      </c>
      <c r="V631" s="5">
        <v>19.84</v>
      </c>
      <c r="W631" s="6">
        <f t="shared" si="70"/>
        <v>93.364705882352936</v>
      </c>
      <c r="X631" s="5">
        <v>98330</v>
      </c>
      <c r="Y631" s="5">
        <v>820</v>
      </c>
      <c r="Z631" s="5">
        <v>1197</v>
      </c>
      <c r="AA631" s="5">
        <v>6</v>
      </c>
      <c r="AB631" s="5">
        <v>0</v>
      </c>
      <c r="AC631" s="5">
        <v>0</v>
      </c>
      <c r="AD631" s="5">
        <v>1</v>
      </c>
      <c r="AE631" s="5">
        <v>0</v>
      </c>
      <c r="AF631" s="5">
        <v>0</v>
      </c>
      <c r="AG631" s="6">
        <v>0</v>
      </c>
      <c r="AH631" s="6">
        <v>0</v>
      </c>
      <c r="AI631" s="6">
        <v>0</v>
      </c>
      <c r="AJ631" s="6">
        <v>1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5">
        <v>1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</row>
    <row r="632" spans="1:50" ht="15.75" customHeight="1">
      <c r="A632" s="4">
        <v>44013</v>
      </c>
      <c r="B632" s="2" t="s">
        <v>6</v>
      </c>
      <c r="C632" s="19">
        <v>1</v>
      </c>
      <c r="D632" s="5" t="s">
        <v>12</v>
      </c>
      <c r="E632" s="5">
        <v>1997.92</v>
      </c>
      <c r="F632" s="6">
        <f t="shared" si="64"/>
        <v>7.5998619183668348</v>
      </c>
      <c r="G632" s="10">
        <v>0</v>
      </c>
      <c r="H632" s="5">
        <f t="shared" si="65"/>
        <v>0</v>
      </c>
      <c r="I632" s="10">
        <v>470.58</v>
      </c>
      <c r="J632" s="6">
        <f t="shared" si="66"/>
        <v>6.1539659764526302</v>
      </c>
      <c r="K632" s="11"/>
      <c r="L632" s="11">
        <f t="shared" si="67"/>
        <v>0</v>
      </c>
      <c r="M632" s="5">
        <v>0</v>
      </c>
      <c r="N632" s="5">
        <v>1</v>
      </c>
      <c r="O632" s="5">
        <v>0</v>
      </c>
      <c r="P632" s="5">
        <v>0</v>
      </c>
      <c r="Q632" s="5">
        <f t="shared" si="68"/>
        <v>0</v>
      </c>
      <c r="R632" s="5">
        <v>2653.9640129999998</v>
      </c>
      <c r="S632" s="5">
        <f t="shared" si="69"/>
        <v>7.8838096552674406</v>
      </c>
      <c r="T632" s="2">
        <v>0</v>
      </c>
      <c r="U632" s="12">
        <v>0</v>
      </c>
      <c r="V632" s="5">
        <v>19.989999999999998</v>
      </c>
      <c r="W632" s="6">
        <f t="shared" si="70"/>
        <v>94.07058823529411</v>
      </c>
      <c r="X632" s="5">
        <v>92178</v>
      </c>
      <c r="Y632" s="5">
        <v>337</v>
      </c>
      <c r="Z632" s="5">
        <v>1264</v>
      </c>
      <c r="AA632" s="5">
        <v>4</v>
      </c>
      <c r="AB632" s="5">
        <v>0</v>
      </c>
      <c r="AC632" s="5">
        <v>0</v>
      </c>
      <c r="AD632" s="5">
        <v>1</v>
      </c>
      <c r="AE632" s="5">
        <v>0</v>
      </c>
      <c r="AF632" s="5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5">
        <v>1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</row>
    <row r="633" spans="1:50" ht="15.75" customHeight="1">
      <c r="A633" s="4">
        <v>44044</v>
      </c>
      <c r="B633" s="2" t="s">
        <v>6</v>
      </c>
      <c r="C633" s="19">
        <v>1</v>
      </c>
      <c r="D633" s="5" t="s">
        <v>12</v>
      </c>
      <c r="E633" s="5">
        <v>1665.47</v>
      </c>
      <c r="F633" s="6">
        <f t="shared" si="64"/>
        <v>7.4178626448626792</v>
      </c>
      <c r="G633" s="10">
        <v>2</v>
      </c>
      <c r="H633" s="5">
        <f t="shared" si="65"/>
        <v>1.0986122886681098</v>
      </c>
      <c r="I633" s="10">
        <v>409.83</v>
      </c>
      <c r="J633" s="6">
        <f t="shared" si="66"/>
        <v>6.0157424395675054</v>
      </c>
      <c r="K633" s="11"/>
      <c r="L633" s="11">
        <f t="shared" si="67"/>
        <v>0</v>
      </c>
      <c r="M633" s="5">
        <v>0</v>
      </c>
      <c r="N633" s="5">
        <v>1</v>
      </c>
      <c r="O633" s="5">
        <v>0</v>
      </c>
      <c r="P633" s="5">
        <v>0</v>
      </c>
      <c r="Q633" s="5">
        <f t="shared" si="68"/>
        <v>0</v>
      </c>
      <c r="R633" s="5">
        <v>2653.9640129999998</v>
      </c>
      <c r="S633" s="5">
        <f t="shared" si="69"/>
        <v>7.8838096552674406</v>
      </c>
      <c r="T633" s="2">
        <v>0</v>
      </c>
      <c r="U633" s="12">
        <v>0</v>
      </c>
      <c r="V633" s="5">
        <v>20.36</v>
      </c>
      <c r="W633" s="6">
        <f t="shared" si="70"/>
        <v>95.811764705882354</v>
      </c>
      <c r="X633" s="5">
        <v>75335</v>
      </c>
      <c r="Y633" s="5">
        <v>364</v>
      </c>
      <c r="Z633" s="5">
        <v>1170</v>
      </c>
      <c r="AA633" s="5">
        <v>2</v>
      </c>
      <c r="AB633" s="5">
        <v>0</v>
      </c>
      <c r="AC633" s="5">
        <v>0</v>
      </c>
      <c r="AD633" s="5">
        <v>1</v>
      </c>
      <c r="AE633" s="5">
        <v>0</v>
      </c>
      <c r="AF633" s="5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1</v>
      </c>
      <c r="AM633" s="6">
        <v>0</v>
      </c>
      <c r="AN633" s="6">
        <v>0</v>
      </c>
      <c r="AO633" s="6">
        <v>0</v>
      </c>
      <c r="AP633" s="6">
        <v>0</v>
      </c>
      <c r="AQ633" s="5">
        <v>1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</row>
    <row r="634" spans="1:50" ht="15.75" customHeight="1">
      <c r="A634" s="4">
        <v>44075</v>
      </c>
      <c r="B634" s="2" t="s">
        <v>6</v>
      </c>
      <c r="C634" s="19">
        <v>1</v>
      </c>
      <c r="D634" s="5" t="s">
        <v>12</v>
      </c>
      <c r="E634" s="5">
        <v>1487.1</v>
      </c>
      <c r="F634" s="6">
        <f t="shared" si="64"/>
        <v>7.3045831936946382</v>
      </c>
      <c r="G634" s="10">
        <v>0</v>
      </c>
      <c r="H634" s="5">
        <f t="shared" si="65"/>
        <v>0</v>
      </c>
      <c r="I634" s="10">
        <v>427.32</v>
      </c>
      <c r="J634" s="6">
        <f t="shared" si="66"/>
        <v>6.0575331470776863</v>
      </c>
      <c r="K634" s="11"/>
      <c r="L634" s="11">
        <f t="shared" si="67"/>
        <v>0</v>
      </c>
      <c r="M634" s="5">
        <v>0</v>
      </c>
      <c r="N634" s="5">
        <v>1</v>
      </c>
      <c r="O634" s="5">
        <v>0</v>
      </c>
      <c r="P634" s="5">
        <v>0</v>
      </c>
      <c r="Q634" s="5">
        <f t="shared" si="68"/>
        <v>0</v>
      </c>
      <c r="R634" s="5">
        <v>2653.9640129999998</v>
      </c>
      <c r="S634" s="5">
        <f t="shared" si="69"/>
        <v>7.8838096552674406</v>
      </c>
      <c r="T634" s="2">
        <v>0</v>
      </c>
      <c r="U634" s="12">
        <v>0</v>
      </c>
      <c r="V634" s="5">
        <v>20.399999999999999</v>
      </c>
      <c r="W634" s="6">
        <f t="shared" si="70"/>
        <v>95.999999999999986</v>
      </c>
      <c r="X634" s="5">
        <v>50483</v>
      </c>
      <c r="Y634" s="5">
        <v>1884</v>
      </c>
      <c r="Z634" s="5">
        <v>970</v>
      </c>
      <c r="AA634" s="5">
        <v>9</v>
      </c>
      <c r="AB634" s="5">
        <v>0</v>
      </c>
      <c r="AC634" s="5">
        <v>0</v>
      </c>
      <c r="AD634" s="5">
        <v>1</v>
      </c>
      <c r="AE634" s="5">
        <v>0</v>
      </c>
      <c r="AF634" s="5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1</v>
      </c>
      <c r="AN634" s="6">
        <v>0</v>
      </c>
      <c r="AO634" s="6">
        <v>0</v>
      </c>
      <c r="AP634" s="6">
        <v>0</v>
      </c>
      <c r="AQ634" s="5">
        <v>1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</row>
    <row r="635" spans="1:50" ht="15.75" customHeight="1">
      <c r="A635" s="4">
        <v>44105</v>
      </c>
      <c r="B635" s="2" t="s">
        <v>6</v>
      </c>
      <c r="C635" s="19">
        <v>1</v>
      </c>
      <c r="D635" s="5" t="s">
        <v>12</v>
      </c>
      <c r="E635" s="5">
        <v>1588.43</v>
      </c>
      <c r="F635" s="6">
        <f t="shared" si="64"/>
        <v>7.3705013860089847</v>
      </c>
      <c r="G635" s="10">
        <v>1</v>
      </c>
      <c r="H635" s="5">
        <f t="shared" si="65"/>
        <v>0.69314718055994529</v>
      </c>
      <c r="I635" s="10">
        <v>429.25</v>
      </c>
      <c r="J635" s="6">
        <f t="shared" si="66"/>
        <v>6.062039499777585</v>
      </c>
      <c r="K635" s="11"/>
      <c r="L635" s="11">
        <f t="shared" si="67"/>
        <v>0</v>
      </c>
      <c r="M635" s="5">
        <v>0</v>
      </c>
      <c r="N635" s="5">
        <v>1</v>
      </c>
      <c r="O635" s="5">
        <v>0</v>
      </c>
      <c r="P635" s="5">
        <v>0</v>
      </c>
      <c r="Q635" s="5">
        <f t="shared" si="68"/>
        <v>0</v>
      </c>
      <c r="R635" s="5">
        <v>2653.9640129999998</v>
      </c>
      <c r="S635" s="5">
        <f t="shared" si="69"/>
        <v>7.8838096552674406</v>
      </c>
      <c r="T635" s="2">
        <v>0</v>
      </c>
      <c r="U635" s="12">
        <v>0</v>
      </c>
      <c r="V635" s="5">
        <v>20.399999999999999</v>
      </c>
      <c r="W635" s="6">
        <f t="shared" si="70"/>
        <v>95.999999999999986</v>
      </c>
      <c r="X635" s="5">
        <v>44205</v>
      </c>
      <c r="Y635" s="5">
        <v>20324</v>
      </c>
      <c r="Z635" s="5">
        <v>672</v>
      </c>
      <c r="AA635" s="5">
        <v>127</v>
      </c>
      <c r="AB635" s="5">
        <v>0</v>
      </c>
      <c r="AC635" s="5">
        <v>0</v>
      </c>
      <c r="AD635" s="5">
        <v>1</v>
      </c>
      <c r="AE635" s="5">
        <v>0</v>
      </c>
      <c r="AF635" s="5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1</v>
      </c>
      <c r="AO635" s="6">
        <v>0</v>
      </c>
      <c r="AP635" s="6">
        <v>0</v>
      </c>
      <c r="AQ635" s="5">
        <v>1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</row>
    <row r="636" spans="1:50" ht="15.75" customHeight="1">
      <c r="A636" s="4">
        <v>44136</v>
      </c>
      <c r="B636" s="2" t="s">
        <v>6</v>
      </c>
      <c r="C636" s="19">
        <v>1</v>
      </c>
      <c r="D636" s="5" t="s">
        <v>12</v>
      </c>
      <c r="E636" s="5">
        <v>1598.57</v>
      </c>
      <c r="F636" s="6">
        <f t="shared" si="64"/>
        <v>7.3768647585952092</v>
      </c>
      <c r="G636" s="10">
        <v>0</v>
      </c>
      <c r="H636" s="5">
        <f t="shared" si="65"/>
        <v>0</v>
      </c>
      <c r="I636" s="10">
        <v>449.7</v>
      </c>
      <c r="J636" s="6">
        <f t="shared" si="66"/>
        <v>6.1085806937766618</v>
      </c>
      <c r="K636" s="11"/>
      <c r="L636" s="11">
        <f t="shared" si="67"/>
        <v>0</v>
      </c>
      <c r="M636" s="5">
        <v>0</v>
      </c>
      <c r="N636" s="5">
        <v>1</v>
      </c>
      <c r="O636" s="5">
        <v>0</v>
      </c>
      <c r="P636" s="5">
        <v>0</v>
      </c>
      <c r="Q636" s="5">
        <f t="shared" si="68"/>
        <v>0</v>
      </c>
      <c r="R636" s="5">
        <v>2653.9640129999998</v>
      </c>
      <c r="S636" s="5">
        <f t="shared" si="69"/>
        <v>7.8838096552674406</v>
      </c>
      <c r="T636" s="2">
        <v>0</v>
      </c>
      <c r="U636" s="12">
        <v>0</v>
      </c>
      <c r="V636" s="5">
        <v>20.84</v>
      </c>
      <c r="W636" s="6">
        <f t="shared" si="70"/>
        <v>98.070588235294125</v>
      </c>
      <c r="X636" s="5">
        <v>57248</v>
      </c>
      <c r="Y636" s="5">
        <v>34149</v>
      </c>
      <c r="Z636" s="5">
        <v>721</v>
      </c>
      <c r="AA636" s="5">
        <v>97</v>
      </c>
      <c r="AB636" s="5">
        <v>0</v>
      </c>
      <c r="AC636" s="5">
        <v>0</v>
      </c>
      <c r="AD636" s="5">
        <v>1</v>
      </c>
      <c r="AE636" s="5">
        <v>0</v>
      </c>
      <c r="AF636" s="5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1</v>
      </c>
      <c r="AP636" s="6">
        <v>0</v>
      </c>
      <c r="AQ636" s="5">
        <v>1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</row>
    <row r="637" spans="1:50" ht="15.75" customHeight="1">
      <c r="A637" s="4">
        <v>44166</v>
      </c>
      <c r="B637" s="2" t="s">
        <v>6</v>
      </c>
      <c r="C637" s="19">
        <v>1</v>
      </c>
      <c r="D637" s="5" t="s">
        <v>12</v>
      </c>
      <c r="E637" s="5">
        <v>1387.59</v>
      </c>
      <c r="F637" s="6">
        <f t="shared" si="64"/>
        <v>7.23532370838182</v>
      </c>
      <c r="G637" s="10">
        <v>1</v>
      </c>
      <c r="H637" s="5">
        <f t="shared" si="65"/>
        <v>0.69314718055994529</v>
      </c>
      <c r="I637" s="10">
        <v>471.52</v>
      </c>
      <c r="J637" s="6">
        <f t="shared" si="66"/>
        <v>6.1559615189893844</v>
      </c>
      <c r="K637" s="11"/>
      <c r="L637" s="11">
        <f t="shared" si="67"/>
        <v>0</v>
      </c>
      <c r="M637" s="5">
        <v>0</v>
      </c>
      <c r="N637" s="5">
        <v>1</v>
      </c>
      <c r="O637" s="5">
        <v>0</v>
      </c>
      <c r="P637" s="5">
        <v>0</v>
      </c>
      <c r="Q637" s="5">
        <f t="shared" si="68"/>
        <v>0</v>
      </c>
      <c r="R637" s="5">
        <v>2653.9640129999998</v>
      </c>
      <c r="S637" s="5">
        <f t="shared" si="69"/>
        <v>7.8838096552674406</v>
      </c>
      <c r="T637" s="2">
        <v>0</v>
      </c>
      <c r="U637" s="12">
        <v>0</v>
      </c>
      <c r="V637" s="5">
        <v>21.12</v>
      </c>
      <c r="W637" s="6">
        <f t="shared" si="70"/>
        <v>99.388235294117649</v>
      </c>
      <c r="X637" s="5">
        <v>48578</v>
      </c>
      <c r="Y637" s="5">
        <v>47313</v>
      </c>
      <c r="Z637" s="5">
        <v>915</v>
      </c>
      <c r="AA637" s="5">
        <v>111</v>
      </c>
      <c r="AB637" s="5">
        <v>0</v>
      </c>
      <c r="AC637" s="5">
        <v>0</v>
      </c>
      <c r="AD637" s="5">
        <v>1</v>
      </c>
      <c r="AE637" s="5">
        <v>0</v>
      </c>
      <c r="AF637" s="5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1</v>
      </c>
      <c r="AQ637" s="5">
        <v>1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</row>
    <row r="638" spans="1:50" ht="15.75" customHeight="1">
      <c r="A638" s="4">
        <v>44197</v>
      </c>
      <c r="B638" s="2" t="s">
        <v>6</v>
      </c>
      <c r="C638" s="19">
        <v>1</v>
      </c>
      <c r="D638" s="5" t="s">
        <v>12</v>
      </c>
      <c r="E638" s="5">
        <v>1181.3599999999999</v>
      </c>
      <c r="F638" s="6">
        <f t="shared" si="64"/>
        <v>7.0744215961655188</v>
      </c>
      <c r="G638" s="10">
        <v>2</v>
      </c>
      <c r="H638" s="5">
        <f t="shared" si="65"/>
        <v>1.0986122886681098</v>
      </c>
      <c r="I638" s="10">
        <v>484.63</v>
      </c>
      <c r="J638" s="6">
        <f t="shared" si="66"/>
        <v>6.1833857131934806</v>
      </c>
      <c r="K638" s="18"/>
      <c r="L638" s="11">
        <f t="shared" si="67"/>
        <v>0</v>
      </c>
      <c r="M638" s="5">
        <v>0</v>
      </c>
      <c r="N638" s="5">
        <v>1</v>
      </c>
      <c r="O638" s="5">
        <v>0</v>
      </c>
      <c r="P638" s="5">
        <v>0</v>
      </c>
      <c r="Q638" s="5">
        <f t="shared" si="68"/>
        <v>0</v>
      </c>
      <c r="R638" s="5">
        <v>2653.9640129999998</v>
      </c>
      <c r="S638" s="5">
        <f t="shared" si="69"/>
        <v>7.8838096552674406</v>
      </c>
      <c r="T638" s="2">
        <v>0</v>
      </c>
      <c r="U638" s="12">
        <v>0</v>
      </c>
      <c r="V638" s="5">
        <v>20.98</v>
      </c>
      <c r="W638" s="6">
        <f t="shared" si="70"/>
        <v>98.729411764705887</v>
      </c>
      <c r="X638" s="5">
        <v>21629</v>
      </c>
      <c r="Y638" s="5">
        <v>101949</v>
      </c>
      <c r="Z638" s="5">
        <v>568</v>
      </c>
      <c r="AA638" s="5">
        <v>289</v>
      </c>
      <c r="AB638" s="5">
        <v>567</v>
      </c>
      <c r="AC638" s="5">
        <v>0</v>
      </c>
      <c r="AD638" s="5">
        <v>1</v>
      </c>
      <c r="AE638" s="5">
        <v>1</v>
      </c>
      <c r="AF638" s="5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5">
        <v>1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</row>
    <row r="639" spans="1:50" ht="15.75" customHeight="1">
      <c r="A639" s="4">
        <v>44228</v>
      </c>
      <c r="B639" s="2" t="s">
        <v>6</v>
      </c>
      <c r="C639" s="19">
        <v>1</v>
      </c>
      <c r="D639" s="5" t="s">
        <v>12</v>
      </c>
      <c r="E639" s="5">
        <v>1218.76</v>
      </c>
      <c r="F639" s="6">
        <f t="shared" si="64"/>
        <v>7.1055892274066004</v>
      </c>
      <c r="G639" s="10">
        <v>2</v>
      </c>
      <c r="H639" s="5">
        <f t="shared" si="65"/>
        <v>1.0986122886681098</v>
      </c>
      <c r="I639" s="10">
        <v>483.78</v>
      </c>
      <c r="J639" s="6">
        <f t="shared" si="66"/>
        <v>6.1816302579249855</v>
      </c>
      <c r="K639" s="11"/>
      <c r="L639" s="11">
        <f t="shared" si="67"/>
        <v>0</v>
      </c>
      <c r="M639" s="5">
        <v>0</v>
      </c>
      <c r="N639" s="5">
        <v>1</v>
      </c>
      <c r="O639" s="5">
        <v>0</v>
      </c>
      <c r="P639" s="5">
        <v>0</v>
      </c>
      <c r="Q639" s="5">
        <f t="shared" si="68"/>
        <v>0</v>
      </c>
      <c r="R639" s="5">
        <v>2653.9640129999998</v>
      </c>
      <c r="S639" s="5">
        <f t="shared" si="69"/>
        <v>7.8838096552674406</v>
      </c>
      <c r="T639" s="2">
        <v>0</v>
      </c>
      <c r="U639" s="12">
        <v>0</v>
      </c>
      <c r="V639" s="5">
        <v>20.92</v>
      </c>
      <c r="W639" s="6">
        <f t="shared" si="70"/>
        <v>98.447058823529417</v>
      </c>
      <c r="X639" s="5">
        <v>11077</v>
      </c>
      <c r="Y639" s="5">
        <v>85793</v>
      </c>
      <c r="Z639" s="5">
        <v>281</v>
      </c>
      <c r="AA639" s="5">
        <v>375</v>
      </c>
      <c r="AB639" s="5">
        <v>1938619</v>
      </c>
      <c r="AC639" s="5">
        <v>18710</v>
      </c>
      <c r="AD639" s="5">
        <v>1</v>
      </c>
      <c r="AE639" s="5">
        <v>0</v>
      </c>
      <c r="AF639" s="5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5">
        <v>1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</row>
    <row r="640" spans="1:50" ht="15.75" customHeight="1">
      <c r="A640" s="4">
        <v>44256</v>
      </c>
      <c r="B640" s="2" t="s">
        <v>6</v>
      </c>
      <c r="C640" s="19">
        <v>1</v>
      </c>
      <c r="D640" s="5" t="s">
        <v>12</v>
      </c>
      <c r="E640" s="5">
        <v>1113.18</v>
      </c>
      <c r="F640" s="6">
        <f t="shared" si="64"/>
        <v>7.0149760632668414</v>
      </c>
      <c r="G640" s="10">
        <v>7</v>
      </c>
      <c r="H640" s="5">
        <f t="shared" si="65"/>
        <v>2.0794415416798357</v>
      </c>
      <c r="I640" s="10">
        <v>496.73</v>
      </c>
      <c r="J640" s="6">
        <f t="shared" si="66"/>
        <v>6.2080466189203456</v>
      </c>
      <c r="K640" s="11"/>
      <c r="L640" s="11">
        <f t="shared" si="67"/>
        <v>0</v>
      </c>
      <c r="M640" s="5">
        <v>0</v>
      </c>
      <c r="N640" s="5">
        <v>1</v>
      </c>
      <c r="O640" s="5">
        <v>0</v>
      </c>
      <c r="P640" s="5">
        <v>0</v>
      </c>
      <c r="Q640" s="5">
        <f t="shared" si="68"/>
        <v>0</v>
      </c>
      <c r="R640" s="5">
        <v>2653.9640129999998</v>
      </c>
      <c r="S640" s="5">
        <f t="shared" si="69"/>
        <v>7.8838096552674406</v>
      </c>
      <c r="T640" s="2">
        <v>0</v>
      </c>
      <c r="U640" s="12">
        <v>0</v>
      </c>
      <c r="V640" s="5">
        <v>20.39</v>
      </c>
      <c r="W640" s="6">
        <f t="shared" si="70"/>
        <v>95.952941176470588</v>
      </c>
      <c r="X640" s="5">
        <v>65079</v>
      </c>
      <c r="Y640" s="5">
        <v>44748</v>
      </c>
      <c r="Z640" s="5">
        <v>638</v>
      </c>
      <c r="AA640" s="5">
        <v>137</v>
      </c>
      <c r="AB640" s="5">
        <v>70407</v>
      </c>
      <c r="AC640" s="5">
        <v>688741</v>
      </c>
      <c r="AD640" s="5">
        <v>1</v>
      </c>
      <c r="AE640" s="5">
        <v>0</v>
      </c>
      <c r="AF640" s="5">
        <v>0</v>
      </c>
      <c r="AG640" s="6">
        <v>1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5">
        <v>1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</row>
    <row r="641" spans="1:50" ht="15.75" customHeight="1">
      <c r="A641" s="4">
        <v>44287</v>
      </c>
      <c r="B641" s="2" t="s">
        <v>6</v>
      </c>
      <c r="C641" s="19">
        <v>1</v>
      </c>
      <c r="D641" s="5" t="s">
        <v>12</v>
      </c>
      <c r="E641" s="5">
        <v>1380.65</v>
      </c>
      <c r="F641" s="6">
        <f t="shared" si="64"/>
        <v>7.230309681751498</v>
      </c>
      <c r="G641" s="10">
        <v>0</v>
      </c>
      <c r="H641" s="5">
        <f t="shared" si="65"/>
        <v>0</v>
      </c>
      <c r="I641" s="10">
        <v>504.07</v>
      </c>
      <c r="J641" s="6">
        <f t="shared" si="66"/>
        <v>6.2227151473160891</v>
      </c>
      <c r="K641" s="11"/>
      <c r="L641" s="11">
        <f t="shared" si="67"/>
        <v>0</v>
      </c>
      <c r="M641" s="5">
        <v>0</v>
      </c>
      <c r="N641" s="5">
        <v>1</v>
      </c>
      <c r="O641" s="5">
        <v>0</v>
      </c>
      <c r="P641" s="5">
        <v>0</v>
      </c>
      <c r="Q641" s="5">
        <f t="shared" si="68"/>
        <v>0</v>
      </c>
      <c r="R641" s="5">
        <v>2653.9640129999998</v>
      </c>
      <c r="S641" s="5">
        <f t="shared" si="69"/>
        <v>7.8838096552674406</v>
      </c>
      <c r="T641" s="2">
        <v>0</v>
      </c>
      <c r="U641" s="12">
        <v>0</v>
      </c>
      <c r="V641" s="5">
        <v>20.67</v>
      </c>
      <c r="W641" s="6">
        <f t="shared" si="70"/>
        <v>97.270588235294113</v>
      </c>
      <c r="X641" s="5">
        <v>147837</v>
      </c>
      <c r="Y641" s="5">
        <v>63213</v>
      </c>
      <c r="Z641" s="5">
        <v>2404</v>
      </c>
      <c r="AA641" s="5">
        <v>234</v>
      </c>
      <c r="AB641" s="5">
        <v>1247104</v>
      </c>
      <c r="AC641" s="5">
        <v>757743</v>
      </c>
      <c r="AD641" s="5">
        <v>1</v>
      </c>
      <c r="AE641" s="5">
        <v>0</v>
      </c>
      <c r="AF641" s="5">
        <v>0</v>
      </c>
      <c r="AG641" s="6">
        <v>0</v>
      </c>
      <c r="AH641" s="6">
        <v>1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5">
        <v>1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</row>
    <row r="642" spans="1:50" ht="15.75" customHeight="1">
      <c r="A642" s="9">
        <v>44317</v>
      </c>
      <c r="B642" s="2" t="s">
        <v>6</v>
      </c>
      <c r="C642" s="19">
        <v>1</v>
      </c>
      <c r="D642" s="5" t="s">
        <v>12</v>
      </c>
      <c r="E642" s="5">
        <v>1468.15</v>
      </c>
      <c r="F642" s="6">
        <f t="shared" ref="F642:F705" si="71">LN(E642)</f>
        <v>7.2917583837909694</v>
      </c>
      <c r="G642" s="10">
        <v>3</v>
      </c>
      <c r="H642" s="5">
        <f t="shared" ref="H642:H705" si="72">LN(G642+1)</f>
        <v>1.3862943611198906</v>
      </c>
      <c r="I642" s="10">
        <v>477.97</v>
      </c>
      <c r="J642" s="6">
        <f t="shared" ref="J642:J705" si="73">LN(I642)</f>
        <v>6.1695479690155945</v>
      </c>
      <c r="K642" s="11"/>
      <c r="L642" s="11">
        <f t="shared" ref="L642:L705" si="74">LN(K642+1)</f>
        <v>0</v>
      </c>
      <c r="M642" s="5">
        <v>0</v>
      </c>
      <c r="N642" s="5">
        <v>1</v>
      </c>
      <c r="O642" s="5">
        <v>0</v>
      </c>
      <c r="P642" s="5">
        <v>0</v>
      </c>
      <c r="Q642" s="5">
        <f t="shared" ref="Q642:Q705" si="75">0+0</f>
        <v>0</v>
      </c>
      <c r="R642" s="5">
        <v>2653.9640129999998</v>
      </c>
      <c r="S642" s="5">
        <f t="shared" ref="S642:S705" si="76">LN(R642)</f>
        <v>7.8838096552674406</v>
      </c>
      <c r="T642" s="2">
        <v>0</v>
      </c>
      <c r="U642" s="12">
        <v>0</v>
      </c>
      <c r="V642" s="5">
        <v>20.5</v>
      </c>
      <c r="W642" s="6">
        <f t="shared" si="70"/>
        <v>96.470588235294116</v>
      </c>
      <c r="X642" s="5">
        <v>41408</v>
      </c>
      <c r="Y642" s="5">
        <v>163644</v>
      </c>
      <c r="Z642" s="5">
        <v>1169</v>
      </c>
      <c r="AA642" s="5">
        <v>1290</v>
      </c>
      <c r="AB642" s="5">
        <v>823451</v>
      </c>
      <c r="AC642" s="5">
        <v>1578487</v>
      </c>
      <c r="AD642" s="5">
        <v>1</v>
      </c>
      <c r="AE642" s="5">
        <v>0</v>
      </c>
      <c r="AF642" s="5">
        <v>0</v>
      </c>
      <c r="AG642" s="6">
        <v>0</v>
      </c>
      <c r="AH642" s="6">
        <v>0</v>
      </c>
      <c r="AI642" s="6">
        <v>1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5">
        <v>1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</row>
    <row r="643" spans="1:50" ht="15.75" customHeight="1">
      <c r="A643" s="4">
        <v>44348</v>
      </c>
      <c r="B643" s="2" t="s">
        <v>6</v>
      </c>
      <c r="C643" s="19">
        <v>1</v>
      </c>
      <c r="D643" s="5" t="s">
        <v>12</v>
      </c>
      <c r="E643" s="5">
        <v>894.2</v>
      </c>
      <c r="F643" s="6">
        <f t="shared" si="71"/>
        <v>6.7959294637998804</v>
      </c>
      <c r="G643" s="10">
        <v>0</v>
      </c>
      <c r="H643" s="5">
        <f t="shared" si="72"/>
        <v>0</v>
      </c>
      <c r="I643" s="10">
        <v>508.07</v>
      </c>
      <c r="J643" s="6">
        <f t="shared" si="73"/>
        <v>6.2306192333611756</v>
      </c>
      <c r="K643" s="11"/>
      <c r="L643" s="11">
        <f t="shared" si="74"/>
        <v>0</v>
      </c>
      <c r="M643" s="5">
        <v>0</v>
      </c>
      <c r="N643" s="5">
        <v>1</v>
      </c>
      <c r="O643" s="5">
        <v>0</v>
      </c>
      <c r="P643" s="5">
        <v>0</v>
      </c>
      <c r="Q643" s="5">
        <f t="shared" si="75"/>
        <v>0</v>
      </c>
      <c r="R643" s="5">
        <v>2653.9640129999998</v>
      </c>
      <c r="S643" s="5">
        <f t="shared" si="76"/>
        <v>7.8838096552674406</v>
      </c>
      <c r="T643" s="2">
        <v>0</v>
      </c>
      <c r="U643" s="12">
        <v>0</v>
      </c>
      <c r="V643" s="5">
        <v>20.420000000000002</v>
      </c>
      <c r="W643" s="6">
        <f t="shared" si="70"/>
        <v>96.094117647058837</v>
      </c>
      <c r="X643" s="5">
        <v>112718</v>
      </c>
      <c r="Y643" s="5">
        <v>179622</v>
      </c>
      <c r="Z643" s="5">
        <v>1884</v>
      </c>
      <c r="AA643" s="5">
        <v>2374</v>
      </c>
      <c r="AB643" s="5">
        <v>42601</v>
      </c>
      <c r="AC643" s="5">
        <v>5263588</v>
      </c>
      <c r="AD643" s="5">
        <v>1</v>
      </c>
      <c r="AE643" s="5">
        <v>0</v>
      </c>
      <c r="AF643" s="5">
        <v>0</v>
      </c>
      <c r="AG643" s="6">
        <v>0</v>
      </c>
      <c r="AH643" s="6">
        <v>0</v>
      </c>
      <c r="AI643" s="6">
        <v>0</v>
      </c>
      <c r="AJ643" s="6">
        <v>1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5">
        <v>1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</row>
    <row r="644" spans="1:50" ht="15.75" customHeight="1">
      <c r="A644" s="4">
        <v>44378</v>
      </c>
      <c r="B644" s="2" t="s">
        <v>6</v>
      </c>
      <c r="C644" s="19">
        <v>1</v>
      </c>
      <c r="D644" s="5" t="s">
        <v>12</v>
      </c>
      <c r="E644" s="5">
        <v>939.37</v>
      </c>
      <c r="F644" s="6">
        <f t="shared" si="71"/>
        <v>6.8452094378051163</v>
      </c>
      <c r="G644" s="10">
        <v>0</v>
      </c>
      <c r="H644" s="5">
        <f t="shared" si="72"/>
        <v>0</v>
      </c>
      <c r="I644" s="10">
        <v>471.44</v>
      </c>
      <c r="J644" s="6">
        <f t="shared" si="73"/>
        <v>6.1557918405296581</v>
      </c>
      <c r="K644" s="11"/>
      <c r="L644" s="11">
        <f t="shared" si="74"/>
        <v>0</v>
      </c>
      <c r="M644" s="5">
        <v>0</v>
      </c>
      <c r="N644" s="5">
        <v>1</v>
      </c>
      <c r="O644" s="5">
        <v>0</v>
      </c>
      <c r="P644" s="5">
        <v>0</v>
      </c>
      <c r="Q644" s="5">
        <f t="shared" si="75"/>
        <v>0</v>
      </c>
      <c r="R644" s="5">
        <v>2653.9640129999998</v>
      </c>
      <c r="S644" s="5">
        <f t="shared" si="76"/>
        <v>7.8838096552674406</v>
      </c>
      <c r="T644" s="2">
        <v>0</v>
      </c>
      <c r="U644" s="12">
        <v>0</v>
      </c>
      <c r="V644" s="5">
        <v>20.079999999999998</v>
      </c>
      <c r="W644" s="6">
        <f t="shared" si="70"/>
        <v>94.494117647058815</v>
      </c>
      <c r="X644" s="5">
        <v>336226</v>
      </c>
      <c r="Y644" s="5">
        <v>361293</v>
      </c>
      <c r="Z644" s="5">
        <v>6182</v>
      </c>
      <c r="AA644" s="5">
        <v>3854</v>
      </c>
      <c r="AB644" s="5">
        <v>2734283</v>
      </c>
      <c r="AC644" s="5">
        <v>12818217</v>
      </c>
      <c r="AD644" s="5">
        <v>1</v>
      </c>
      <c r="AE644" s="5">
        <v>0</v>
      </c>
      <c r="AF644" s="5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5">
        <v>1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</row>
    <row r="645" spans="1:50" ht="15.75" customHeight="1">
      <c r="A645" s="4">
        <v>44409</v>
      </c>
      <c r="B645" s="2" t="s">
        <v>6</v>
      </c>
      <c r="C645" s="19">
        <v>1</v>
      </c>
      <c r="D645" s="5" t="s">
        <v>12</v>
      </c>
      <c r="E645" s="5">
        <v>817.58</v>
      </c>
      <c r="F645" s="6">
        <f t="shared" si="71"/>
        <v>6.7063487573107139</v>
      </c>
      <c r="G645" s="10">
        <v>0</v>
      </c>
      <c r="H645" s="5">
        <f t="shared" si="72"/>
        <v>0</v>
      </c>
      <c r="I645" s="10">
        <v>508.07</v>
      </c>
      <c r="J645" s="6">
        <f t="shared" si="73"/>
        <v>6.2306192333611756</v>
      </c>
      <c r="K645" s="11"/>
      <c r="L645" s="11">
        <f t="shared" si="74"/>
        <v>0</v>
      </c>
      <c r="M645" s="5">
        <v>0</v>
      </c>
      <c r="N645" s="5">
        <v>1</v>
      </c>
      <c r="O645" s="5">
        <v>0</v>
      </c>
      <c r="P645" s="5">
        <v>0</v>
      </c>
      <c r="Q645" s="5">
        <f t="shared" si="75"/>
        <v>0</v>
      </c>
      <c r="R645" s="5">
        <v>2653.9640129999998</v>
      </c>
      <c r="S645" s="5">
        <f t="shared" si="76"/>
        <v>7.8838096552674406</v>
      </c>
      <c r="T645" s="2">
        <v>0</v>
      </c>
      <c r="U645" s="12">
        <v>0</v>
      </c>
      <c r="V645" s="5">
        <v>20.5</v>
      </c>
      <c r="W645" s="6">
        <f t="shared" si="70"/>
        <v>96.470588235294116</v>
      </c>
      <c r="X645" s="5">
        <v>251134</v>
      </c>
      <c r="Y645" s="5">
        <v>632982</v>
      </c>
      <c r="Z645" s="5">
        <v>5510</v>
      </c>
      <c r="AA645" s="5">
        <v>7640</v>
      </c>
      <c r="AB645" s="5">
        <v>11087192</v>
      </c>
      <c r="AC645" s="5">
        <v>14442151</v>
      </c>
      <c r="AD645" s="5">
        <v>1</v>
      </c>
      <c r="AE645" s="5">
        <v>0</v>
      </c>
      <c r="AF645" s="5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1</v>
      </c>
      <c r="AM645" s="6">
        <v>0</v>
      </c>
      <c r="AN645" s="6">
        <v>0</v>
      </c>
      <c r="AO645" s="6">
        <v>0</v>
      </c>
      <c r="AP645" s="6">
        <v>0</v>
      </c>
      <c r="AQ645" s="5">
        <v>1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</row>
    <row r="646" spans="1:50" ht="15.75" customHeight="1">
      <c r="A646" s="4">
        <v>44440</v>
      </c>
      <c r="B646" s="2" t="s">
        <v>6</v>
      </c>
      <c r="C646" s="19">
        <v>1</v>
      </c>
      <c r="D646" s="5" t="s">
        <v>12</v>
      </c>
      <c r="E646" s="5">
        <v>714.89</v>
      </c>
      <c r="F646" s="6">
        <f t="shared" si="71"/>
        <v>6.5721286847046283</v>
      </c>
      <c r="G646" s="10">
        <v>0</v>
      </c>
      <c r="H646" s="5">
        <f t="shared" si="72"/>
        <v>0</v>
      </c>
      <c r="I646" s="10">
        <v>471.44</v>
      </c>
      <c r="J646" s="6">
        <f t="shared" si="73"/>
        <v>6.1557918405296581</v>
      </c>
      <c r="K646" s="11"/>
      <c r="L646" s="11">
        <f t="shared" si="74"/>
        <v>0</v>
      </c>
      <c r="M646" s="5">
        <v>0</v>
      </c>
      <c r="N646" s="5">
        <v>1</v>
      </c>
      <c r="O646" s="5">
        <v>0</v>
      </c>
      <c r="P646" s="5">
        <v>0</v>
      </c>
      <c r="Q646" s="5">
        <f t="shared" si="75"/>
        <v>0</v>
      </c>
      <c r="R646" s="5">
        <v>2653.9640129999998</v>
      </c>
      <c r="S646" s="5">
        <f t="shared" si="76"/>
        <v>7.8838096552674406</v>
      </c>
      <c r="T646" s="2">
        <v>0</v>
      </c>
      <c r="U646" s="12">
        <v>0</v>
      </c>
      <c r="V646" s="5">
        <v>20.420000000000002</v>
      </c>
      <c r="W646" s="6">
        <f t="shared" si="70"/>
        <v>96.094117647058837</v>
      </c>
      <c r="X646" s="5">
        <v>55293</v>
      </c>
      <c r="Y646" s="5">
        <v>499441</v>
      </c>
      <c r="Z646" s="5">
        <v>1315</v>
      </c>
      <c r="AA646" s="5">
        <v>9671</v>
      </c>
      <c r="AB646" s="5">
        <v>18962130</v>
      </c>
      <c r="AC646" s="5">
        <v>9400997</v>
      </c>
      <c r="AD646" s="5">
        <v>1</v>
      </c>
      <c r="AE646" s="5">
        <v>0</v>
      </c>
      <c r="AF646" s="5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  <c r="AQ646" s="5">
        <v>1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</row>
    <row r="647" spans="1:50" ht="15.75" customHeight="1">
      <c r="A647" s="4">
        <v>44470</v>
      </c>
      <c r="B647" s="2" t="s">
        <v>6</v>
      </c>
      <c r="C647" s="19">
        <v>1</v>
      </c>
      <c r="D647" s="5" t="s">
        <v>12</v>
      </c>
      <c r="E647" s="5">
        <v>702.1</v>
      </c>
      <c r="F647" s="6">
        <f t="shared" si="71"/>
        <v>6.5540758440232034</v>
      </c>
      <c r="G647" s="10">
        <v>4</v>
      </c>
      <c r="H647" s="5">
        <f t="shared" si="72"/>
        <v>1.6094379124341003</v>
      </c>
      <c r="I647" s="10">
        <v>461.8</v>
      </c>
      <c r="J647" s="6">
        <f t="shared" si="73"/>
        <v>6.1351318969203952</v>
      </c>
      <c r="K647" s="11"/>
      <c r="L647" s="11">
        <f t="shared" si="74"/>
        <v>0</v>
      </c>
      <c r="M647" s="5">
        <v>0</v>
      </c>
      <c r="N647" s="5">
        <v>1</v>
      </c>
      <c r="O647" s="5">
        <v>0</v>
      </c>
      <c r="P647" s="5">
        <v>0</v>
      </c>
      <c r="Q647" s="5">
        <f t="shared" si="75"/>
        <v>0</v>
      </c>
      <c r="R647" s="5">
        <v>2653.9640129999998</v>
      </c>
      <c r="S647" s="5">
        <f t="shared" si="76"/>
        <v>7.8838096552674406</v>
      </c>
      <c r="T647" s="2">
        <v>0</v>
      </c>
      <c r="U647" s="12">
        <v>0</v>
      </c>
      <c r="V647" s="5">
        <v>20.69</v>
      </c>
      <c r="W647" s="6">
        <f t="shared" si="70"/>
        <v>97.364705882352936</v>
      </c>
      <c r="X647" s="5">
        <v>13628</v>
      </c>
      <c r="Y647" s="5">
        <v>225947</v>
      </c>
      <c r="Z647" s="5">
        <v>358</v>
      </c>
      <c r="AA647" s="5">
        <v>2577</v>
      </c>
      <c r="AB647" s="5">
        <v>6884827</v>
      </c>
      <c r="AC647" s="5">
        <v>5725254</v>
      </c>
      <c r="AD647" s="5">
        <v>1</v>
      </c>
      <c r="AE647" s="5">
        <v>0</v>
      </c>
      <c r="AF647" s="5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1</v>
      </c>
      <c r="AO647" s="6">
        <v>0</v>
      </c>
      <c r="AP647" s="6">
        <v>0</v>
      </c>
      <c r="AQ647" s="5">
        <v>1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</row>
    <row r="648" spans="1:50" ht="15.75" customHeight="1">
      <c r="A648" s="4">
        <v>44501</v>
      </c>
      <c r="B648" s="2" t="s">
        <v>6</v>
      </c>
      <c r="C648" s="19">
        <v>1</v>
      </c>
      <c r="D648" s="5" t="s">
        <v>12</v>
      </c>
      <c r="E648" s="5">
        <v>618.09</v>
      </c>
      <c r="F648" s="6">
        <f t="shared" si="71"/>
        <v>6.4266340779224773</v>
      </c>
      <c r="G648" s="10">
        <v>6</v>
      </c>
      <c r="H648" s="5">
        <f t="shared" si="72"/>
        <v>1.9459101490553132</v>
      </c>
      <c r="I648" s="10">
        <v>516.14</v>
      </c>
      <c r="J648" s="6">
        <f t="shared" si="73"/>
        <v>6.2463780465109942</v>
      </c>
      <c r="K648" s="11"/>
      <c r="L648" s="11">
        <f t="shared" si="74"/>
        <v>0</v>
      </c>
      <c r="M648" s="5">
        <v>0</v>
      </c>
      <c r="N648" s="5">
        <v>1</v>
      </c>
      <c r="O648" s="5">
        <v>0</v>
      </c>
      <c r="P648" s="5">
        <v>0</v>
      </c>
      <c r="Q648" s="5">
        <f t="shared" si="75"/>
        <v>0</v>
      </c>
      <c r="R648" s="5">
        <v>2653.9640129999998</v>
      </c>
      <c r="S648" s="5">
        <f t="shared" si="76"/>
        <v>7.8838096552674406</v>
      </c>
      <c r="T648" s="2">
        <v>0</v>
      </c>
      <c r="U648" s="12">
        <v>0</v>
      </c>
      <c r="V648" s="5">
        <v>20.3</v>
      </c>
      <c r="W648" s="6">
        <f t="shared" si="70"/>
        <v>95.529411764705884</v>
      </c>
      <c r="X648" s="5">
        <v>6745</v>
      </c>
      <c r="Y648" s="5">
        <v>161140</v>
      </c>
      <c r="Z648" s="5">
        <v>113</v>
      </c>
      <c r="AA648" s="5">
        <v>1513</v>
      </c>
      <c r="AB648" s="5">
        <v>16980584</v>
      </c>
      <c r="AC648" s="5">
        <v>3014561</v>
      </c>
      <c r="AD648" s="5">
        <v>1</v>
      </c>
      <c r="AE648" s="5">
        <v>0</v>
      </c>
      <c r="AF648" s="5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0</v>
      </c>
      <c r="AQ648" s="5">
        <v>1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</row>
    <row r="649" spans="1:50" ht="15.75" customHeight="1">
      <c r="A649" s="4">
        <v>44531</v>
      </c>
      <c r="B649" s="2" t="s">
        <v>6</v>
      </c>
      <c r="C649" s="19">
        <v>1</v>
      </c>
      <c r="D649" s="5" t="s">
        <v>12</v>
      </c>
      <c r="E649" s="5">
        <v>656.8</v>
      </c>
      <c r="F649" s="6">
        <f t="shared" si="71"/>
        <v>6.4873795581382181</v>
      </c>
      <c r="G649" s="10">
        <v>4</v>
      </c>
      <c r="H649" s="5">
        <f t="shared" si="72"/>
        <v>1.6094379124341003</v>
      </c>
      <c r="I649" s="10">
        <v>518.45000000000005</v>
      </c>
      <c r="J649" s="6">
        <f t="shared" si="73"/>
        <v>6.250843591004287</v>
      </c>
      <c r="K649" s="11"/>
      <c r="L649" s="11">
        <f t="shared" si="74"/>
        <v>0</v>
      </c>
      <c r="M649" s="5">
        <v>0</v>
      </c>
      <c r="N649" s="5">
        <v>1</v>
      </c>
      <c r="O649" s="5">
        <v>0</v>
      </c>
      <c r="P649" s="5">
        <v>0</v>
      </c>
      <c r="Q649" s="5">
        <f t="shared" si="75"/>
        <v>0</v>
      </c>
      <c r="R649" s="5">
        <v>2653.9640129999998</v>
      </c>
      <c r="S649" s="5">
        <f t="shared" si="76"/>
        <v>7.8838096552674406</v>
      </c>
      <c r="T649" s="2">
        <v>0</v>
      </c>
      <c r="U649" s="12">
        <v>0</v>
      </c>
      <c r="V649" s="5">
        <v>20.57</v>
      </c>
      <c r="W649" s="6">
        <f t="shared" si="70"/>
        <v>96.8</v>
      </c>
      <c r="X649" s="5">
        <v>9255</v>
      </c>
      <c r="Y649" s="5">
        <v>125304</v>
      </c>
      <c r="Z649" s="5">
        <v>91</v>
      </c>
      <c r="AA649" s="5">
        <v>1062</v>
      </c>
      <c r="AB649" s="5">
        <v>8813795</v>
      </c>
      <c r="AC649" s="5">
        <v>4123880</v>
      </c>
      <c r="AD649" s="5">
        <v>1</v>
      </c>
      <c r="AE649" s="5">
        <v>0</v>
      </c>
      <c r="AF649" s="5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1</v>
      </c>
      <c r="AQ649" s="5">
        <v>1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</row>
    <row r="650" spans="1:50" ht="15.75" customHeight="1">
      <c r="A650" s="4">
        <v>44562</v>
      </c>
      <c r="B650" s="2" t="s">
        <v>6</v>
      </c>
      <c r="C650" s="19">
        <v>1</v>
      </c>
      <c r="D650" s="5" t="s">
        <v>12</v>
      </c>
      <c r="E650" s="5">
        <v>681.53</v>
      </c>
      <c r="F650" s="6">
        <f t="shared" si="71"/>
        <v>6.5243402707106313</v>
      </c>
      <c r="G650" s="10">
        <v>13</v>
      </c>
      <c r="H650" s="5">
        <f t="shared" si="72"/>
        <v>2.6390573296152584</v>
      </c>
      <c r="I650" s="10">
        <v>511.96</v>
      </c>
      <c r="J650" s="6">
        <f t="shared" si="73"/>
        <v>6.2382464969875908</v>
      </c>
      <c r="K650" s="11"/>
      <c r="L650" s="11">
        <f t="shared" si="74"/>
        <v>0</v>
      </c>
      <c r="M650" s="5">
        <v>0</v>
      </c>
      <c r="N650" s="5">
        <v>1</v>
      </c>
      <c r="O650" s="5">
        <v>0</v>
      </c>
      <c r="P650" s="5">
        <v>0</v>
      </c>
      <c r="Q650" s="5">
        <f t="shared" si="75"/>
        <v>0</v>
      </c>
      <c r="R650" s="5">
        <v>2653.9640129999998</v>
      </c>
      <c r="S650" s="5">
        <f t="shared" si="76"/>
        <v>7.8838096552674406</v>
      </c>
      <c r="T650" s="2">
        <v>0</v>
      </c>
      <c r="U650" s="12">
        <v>0</v>
      </c>
      <c r="V650" s="5">
        <v>20.53</v>
      </c>
      <c r="W650" s="6">
        <f t="shared" si="70"/>
        <v>96.611764705882351</v>
      </c>
      <c r="X650" s="5">
        <v>213294</v>
      </c>
      <c r="Y650" s="5">
        <v>112672</v>
      </c>
      <c r="Z650" s="5">
        <v>322</v>
      </c>
      <c r="AA650" s="5">
        <v>491</v>
      </c>
      <c r="AB650" s="5">
        <v>14576165</v>
      </c>
      <c r="AC650" s="5">
        <v>5877477</v>
      </c>
      <c r="AD650" s="5">
        <v>1</v>
      </c>
      <c r="AE650" s="5">
        <v>1</v>
      </c>
      <c r="AF650" s="5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5">
        <v>1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</row>
    <row r="651" spans="1:50" ht="15.75" customHeight="1">
      <c r="A651" s="4">
        <v>44593</v>
      </c>
      <c r="B651" s="2" t="s">
        <v>6</v>
      </c>
      <c r="C651" s="19">
        <v>1</v>
      </c>
      <c r="D651" s="5" t="s">
        <v>12</v>
      </c>
      <c r="E651" s="5">
        <v>645.42999999999995</v>
      </c>
      <c r="F651" s="6">
        <f t="shared" si="71"/>
        <v>6.4699167613389328</v>
      </c>
      <c r="G651" s="10">
        <v>9</v>
      </c>
      <c r="H651" s="5">
        <f t="shared" si="72"/>
        <v>2.3025850929940459</v>
      </c>
      <c r="I651" s="10">
        <v>521.51</v>
      </c>
      <c r="J651" s="6">
        <f t="shared" si="73"/>
        <v>6.2567284497123978</v>
      </c>
      <c r="K651" s="11"/>
      <c r="L651" s="11">
        <f t="shared" si="74"/>
        <v>0</v>
      </c>
      <c r="M651" s="5">
        <v>0</v>
      </c>
      <c r="N651" s="5">
        <v>1</v>
      </c>
      <c r="O651" s="5">
        <v>0</v>
      </c>
      <c r="P651" s="5">
        <v>0</v>
      </c>
      <c r="Q651" s="5">
        <f t="shared" si="75"/>
        <v>0</v>
      </c>
      <c r="R651" s="5">
        <v>2653.9640129999998</v>
      </c>
      <c r="S651" s="5">
        <f t="shared" si="76"/>
        <v>7.8838096552674406</v>
      </c>
      <c r="T651" s="2">
        <v>0</v>
      </c>
      <c r="U651" s="12">
        <v>0</v>
      </c>
      <c r="V651" s="5">
        <v>20.46</v>
      </c>
      <c r="W651" s="6">
        <f t="shared" si="70"/>
        <v>96.28235294117647</v>
      </c>
      <c r="X651" s="5">
        <v>144744</v>
      </c>
      <c r="Y651" s="5">
        <v>571978</v>
      </c>
      <c r="Z651" s="5">
        <v>643</v>
      </c>
      <c r="AA651" s="5">
        <v>771</v>
      </c>
      <c r="AB651" s="5">
        <v>3913910</v>
      </c>
      <c r="AC651" s="5">
        <v>3642169</v>
      </c>
      <c r="AD651" s="5">
        <v>1</v>
      </c>
      <c r="AE651" s="5">
        <v>0</v>
      </c>
      <c r="AF651" s="5">
        <v>1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5">
        <v>1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</row>
    <row r="652" spans="1:50" ht="15.75" customHeight="1">
      <c r="A652" s="4">
        <v>44621</v>
      </c>
      <c r="B652" s="2" t="s">
        <v>6</v>
      </c>
      <c r="C652" s="19">
        <v>1</v>
      </c>
      <c r="D652" s="5" t="s">
        <v>12</v>
      </c>
      <c r="E652" s="5">
        <v>700.78</v>
      </c>
      <c r="F652" s="6">
        <f t="shared" si="71"/>
        <v>6.5521940004021566</v>
      </c>
      <c r="G652" s="10">
        <v>12</v>
      </c>
      <c r="H652" s="5">
        <f t="shared" si="72"/>
        <v>2.5649493574615367</v>
      </c>
      <c r="I652" s="10">
        <v>520.9</v>
      </c>
      <c r="J652" s="6">
        <f t="shared" si="73"/>
        <v>6.2555580847511454</v>
      </c>
      <c r="K652" s="11"/>
      <c r="L652" s="11">
        <f t="shared" si="74"/>
        <v>0</v>
      </c>
      <c r="M652" s="5">
        <v>0</v>
      </c>
      <c r="N652" s="5">
        <v>1</v>
      </c>
      <c r="O652" s="5">
        <v>0</v>
      </c>
      <c r="P652" s="5">
        <v>0</v>
      </c>
      <c r="Q652" s="5">
        <f t="shared" si="75"/>
        <v>0</v>
      </c>
      <c r="R652" s="5">
        <v>2653.9640129999998</v>
      </c>
      <c r="S652" s="5">
        <f t="shared" si="76"/>
        <v>7.8838096552674406</v>
      </c>
      <c r="T652" s="2">
        <v>0</v>
      </c>
      <c r="U652" s="12">
        <v>0</v>
      </c>
      <c r="V652" s="5">
        <v>20.5</v>
      </c>
      <c r="W652" s="6">
        <f t="shared" si="70"/>
        <v>96.470588235294116</v>
      </c>
      <c r="X652" s="5">
        <v>8000</v>
      </c>
      <c r="Y652" s="5">
        <v>759183</v>
      </c>
      <c r="Z652" s="5">
        <v>85</v>
      </c>
      <c r="AA652" s="5">
        <v>2234</v>
      </c>
      <c r="AB652" s="5">
        <v>30821308</v>
      </c>
      <c r="AC652" s="5">
        <v>1681978</v>
      </c>
      <c r="AD652" s="5">
        <v>1</v>
      </c>
      <c r="AE652" s="5">
        <v>0</v>
      </c>
      <c r="AF652" s="5">
        <v>0</v>
      </c>
      <c r="AG652" s="6">
        <v>1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5">
        <v>1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</row>
    <row r="653" spans="1:50" ht="15.75" customHeight="1">
      <c r="A653" s="4">
        <v>44652</v>
      </c>
      <c r="B653" s="2" t="s">
        <v>6</v>
      </c>
      <c r="C653" s="19">
        <v>1</v>
      </c>
      <c r="D653" s="5" t="s">
        <v>12</v>
      </c>
      <c r="E653" s="5">
        <v>798.66</v>
      </c>
      <c r="F653" s="6">
        <f t="shared" si="71"/>
        <v>6.6829353232869826</v>
      </c>
      <c r="G653" s="10">
        <v>39</v>
      </c>
      <c r="H653" s="5">
        <f t="shared" si="72"/>
        <v>3.6888794541139363</v>
      </c>
      <c r="I653" s="10">
        <v>489.73</v>
      </c>
      <c r="J653" s="6">
        <f t="shared" si="73"/>
        <v>6.1938542188289736</v>
      </c>
      <c r="K653" s="11"/>
      <c r="L653" s="11">
        <f t="shared" si="74"/>
        <v>0</v>
      </c>
      <c r="M653" s="5">
        <v>0</v>
      </c>
      <c r="N653" s="5">
        <v>1</v>
      </c>
      <c r="O653" s="5">
        <v>0</v>
      </c>
      <c r="P653" s="5">
        <v>0</v>
      </c>
      <c r="Q653" s="5">
        <f t="shared" si="75"/>
        <v>0</v>
      </c>
      <c r="R653" s="5">
        <v>2653.9640129999998</v>
      </c>
      <c r="S653" s="5">
        <f t="shared" si="76"/>
        <v>7.8838096552674406</v>
      </c>
      <c r="T653" s="2">
        <v>0</v>
      </c>
      <c r="U653" s="12">
        <v>0</v>
      </c>
      <c r="V653" s="5">
        <v>19.82</v>
      </c>
      <c r="W653" s="6">
        <f t="shared" si="70"/>
        <v>93.270588235294113</v>
      </c>
      <c r="X653" s="5">
        <v>1114</v>
      </c>
      <c r="Y653" s="5">
        <v>246085</v>
      </c>
      <c r="Z653" s="5">
        <v>5</v>
      </c>
      <c r="AA653" s="5">
        <v>564</v>
      </c>
      <c r="AB653" s="5">
        <v>1534602</v>
      </c>
      <c r="AC653" s="5">
        <v>1419288</v>
      </c>
      <c r="AD653" s="5">
        <v>1</v>
      </c>
      <c r="AE653" s="5">
        <v>0</v>
      </c>
      <c r="AF653" s="5">
        <v>0</v>
      </c>
      <c r="AG653" s="6">
        <v>0</v>
      </c>
      <c r="AH653" s="6">
        <v>1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5">
        <v>1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</row>
    <row r="654" spans="1:50" ht="15.75" customHeight="1">
      <c r="A654" s="9">
        <v>44682</v>
      </c>
      <c r="B654" s="2" t="s">
        <v>6</v>
      </c>
      <c r="C654" s="19">
        <v>1</v>
      </c>
      <c r="D654" s="5" t="s">
        <v>12</v>
      </c>
      <c r="E654" s="5">
        <v>796.94</v>
      </c>
      <c r="F654" s="6">
        <f t="shared" si="71"/>
        <v>6.6807793936477022</v>
      </c>
      <c r="G654" s="10">
        <v>6</v>
      </c>
      <c r="H654" s="5">
        <f t="shared" si="72"/>
        <v>1.9459101490553132</v>
      </c>
      <c r="I654" s="10">
        <v>459.57</v>
      </c>
      <c r="J654" s="6">
        <f t="shared" si="73"/>
        <v>6.1302912696927141</v>
      </c>
      <c r="K654" s="11"/>
      <c r="L654" s="11">
        <f t="shared" si="74"/>
        <v>0</v>
      </c>
      <c r="M654" s="5">
        <v>0</v>
      </c>
      <c r="N654" s="5">
        <v>1</v>
      </c>
      <c r="O654" s="5">
        <v>0</v>
      </c>
      <c r="P654" s="5">
        <v>0</v>
      </c>
      <c r="Q654" s="5">
        <f t="shared" si="75"/>
        <v>0</v>
      </c>
      <c r="R654" s="5">
        <v>2653.9640129999998</v>
      </c>
      <c r="S654" s="5">
        <f t="shared" si="76"/>
        <v>7.8838096552674406</v>
      </c>
      <c r="T654" s="2">
        <v>0</v>
      </c>
      <c r="U654" s="12">
        <v>0</v>
      </c>
      <c r="V654" s="5">
        <v>20.34</v>
      </c>
      <c r="W654" s="6">
        <f t="shared" si="70"/>
        <v>95.71764705882353</v>
      </c>
      <c r="X654" s="5">
        <v>816</v>
      </c>
      <c r="Y654" s="5">
        <v>58506</v>
      </c>
      <c r="Z654" s="5">
        <v>4</v>
      </c>
      <c r="AA654" s="5">
        <v>129</v>
      </c>
      <c r="AB654" s="5">
        <v>540962</v>
      </c>
      <c r="AC654" s="5">
        <v>679861</v>
      </c>
      <c r="AD654" s="5">
        <v>1</v>
      </c>
      <c r="AE654" s="5">
        <v>0</v>
      </c>
      <c r="AF654" s="5">
        <v>0</v>
      </c>
      <c r="AG654" s="6">
        <v>0</v>
      </c>
      <c r="AH654" s="6">
        <v>0</v>
      </c>
      <c r="AI654" s="6">
        <v>1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5">
        <v>1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</row>
    <row r="655" spans="1:50" ht="15.75" customHeight="1">
      <c r="A655" s="4">
        <v>44713</v>
      </c>
      <c r="B655" s="2" t="s">
        <v>6</v>
      </c>
      <c r="C655" s="19">
        <v>1</v>
      </c>
      <c r="D655" s="5" t="s">
        <v>12</v>
      </c>
      <c r="E655" s="5">
        <v>741.52</v>
      </c>
      <c r="F655" s="6">
        <f t="shared" si="71"/>
        <v>6.6087021335675775</v>
      </c>
      <c r="G655" s="10">
        <v>9</v>
      </c>
      <c r="H655" s="5">
        <f t="shared" si="72"/>
        <v>2.3025850929940459</v>
      </c>
      <c r="I655" s="10">
        <v>551.27</v>
      </c>
      <c r="J655" s="6">
        <f t="shared" si="73"/>
        <v>6.3122247072820477</v>
      </c>
      <c r="K655" s="11"/>
      <c r="L655" s="11">
        <f t="shared" si="74"/>
        <v>0</v>
      </c>
      <c r="M655" s="5">
        <v>0</v>
      </c>
      <c r="N655" s="5">
        <v>1</v>
      </c>
      <c r="O655" s="5">
        <v>0</v>
      </c>
      <c r="P655" s="5">
        <v>0</v>
      </c>
      <c r="Q655" s="5">
        <f t="shared" si="75"/>
        <v>0</v>
      </c>
      <c r="R655" s="5">
        <v>2653.9640129999998</v>
      </c>
      <c r="S655" s="5">
        <f t="shared" si="76"/>
        <v>7.8838096552674406</v>
      </c>
      <c r="T655" s="2">
        <v>0</v>
      </c>
      <c r="U655" s="12">
        <v>0</v>
      </c>
      <c r="V655" s="5">
        <v>21.21</v>
      </c>
      <c r="W655" s="6">
        <f t="shared" si="70"/>
        <v>99.811764705882354</v>
      </c>
      <c r="X655" s="5">
        <v>20282</v>
      </c>
      <c r="Y655" s="5">
        <v>59545</v>
      </c>
      <c r="Z655" s="5">
        <v>18</v>
      </c>
      <c r="AA655" s="5">
        <v>89</v>
      </c>
      <c r="AB655" s="5">
        <v>1159562</v>
      </c>
      <c r="AC655" s="5">
        <v>299499</v>
      </c>
      <c r="AD655" s="5">
        <v>1</v>
      </c>
      <c r="AE655" s="5">
        <v>0</v>
      </c>
      <c r="AF655" s="5">
        <v>0</v>
      </c>
      <c r="AG655" s="6">
        <v>0</v>
      </c>
      <c r="AH655" s="6">
        <v>0</v>
      </c>
      <c r="AI655" s="6">
        <v>0</v>
      </c>
      <c r="AJ655" s="6">
        <v>1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5">
        <v>1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</row>
    <row r="656" spans="1:50" ht="15.75" customHeight="1">
      <c r="A656" s="4">
        <v>44743</v>
      </c>
      <c r="B656" s="2" t="s">
        <v>6</v>
      </c>
      <c r="C656" s="19">
        <v>1</v>
      </c>
      <c r="D656" s="5" t="s">
        <v>12</v>
      </c>
      <c r="E656" s="5">
        <v>1308.04</v>
      </c>
      <c r="F656" s="6">
        <f t="shared" si="71"/>
        <v>7.1762851125893086</v>
      </c>
      <c r="G656" s="10">
        <v>41</v>
      </c>
      <c r="H656" s="5">
        <f t="shared" si="72"/>
        <v>3.7376696182833684</v>
      </c>
      <c r="I656" s="10">
        <v>487.4</v>
      </c>
      <c r="J656" s="6">
        <f t="shared" si="73"/>
        <v>6.1890851411911054</v>
      </c>
      <c r="K656" s="11"/>
      <c r="L656" s="11">
        <f t="shared" si="74"/>
        <v>0</v>
      </c>
      <c r="M656" s="5">
        <v>0</v>
      </c>
      <c r="N656" s="5">
        <v>1</v>
      </c>
      <c r="O656" s="5">
        <v>0</v>
      </c>
      <c r="P656" s="5">
        <v>0</v>
      </c>
      <c r="Q656" s="5">
        <f t="shared" si="75"/>
        <v>0</v>
      </c>
      <c r="R656" s="5">
        <v>2653.9640129999998</v>
      </c>
      <c r="S656" s="5">
        <f t="shared" si="76"/>
        <v>7.8838096552674406</v>
      </c>
      <c r="T656" s="2">
        <v>0</v>
      </c>
      <c r="U656" s="12">
        <v>0</v>
      </c>
      <c r="V656" s="5">
        <v>21.28</v>
      </c>
      <c r="W656" s="6">
        <f t="shared" si="70"/>
        <v>100.14117647058823</v>
      </c>
      <c r="X656" s="5">
        <v>31468</v>
      </c>
      <c r="Y656" s="5">
        <v>113998</v>
      </c>
      <c r="Z656" s="5">
        <v>142</v>
      </c>
      <c r="AA656" s="5">
        <v>204</v>
      </c>
      <c r="AB656" s="5">
        <v>1012701</v>
      </c>
      <c r="AC656" s="5">
        <v>431809</v>
      </c>
      <c r="AD656" s="5">
        <v>1</v>
      </c>
      <c r="AE656" s="5">
        <v>0</v>
      </c>
      <c r="AF656" s="5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1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5">
        <v>1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</row>
    <row r="657" spans="1:50" ht="15.75" customHeight="1">
      <c r="A657" s="4">
        <v>44774</v>
      </c>
      <c r="B657" s="2" t="s">
        <v>6</v>
      </c>
      <c r="C657" s="19">
        <v>1</v>
      </c>
      <c r="D657" s="5" t="s">
        <v>12</v>
      </c>
      <c r="E657" s="5">
        <v>1016.06</v>
      </c>
      <c r="F657" s="6">
        <f t="shared" si="71"/>
        <v>6.9236876815128525</v>
      </c>
      <c r="G657" s="10">
        <v>573</v>
      </c>
      <c r="H657" s="5">
        <f t="shared" si="72"/>
        <v>6.3526293963195668</v>
      </c>
      <c r="I657" s="10">
        <v>517.33000000000004</v>
      </c>
      <c r="J657" s="6">
        <f t="shared" si="73"/>
        <v>6.2486809687553269</v>
      </c>
      <c r="K657" s="11"/>
      <c r="L657" s="11">
        <f t="shared" si="74"/>
        <v>0</v>
      </c>
      <c r="M657" s="5">
        <v>0</v>
      </c>
      <c r="N657" s="5">
        <v>1</v>
      </c>
      <c r="O657" s="5">
        <v>0</v>
      </c>
      <c r="P657" s="5">
        <v>0</v>
      </c>
      <c r="Q657" s="5">
        <f t="shared" si="75"/>
        <v>0</v>
      </c>
      <c r="R657" s="5">
        <v>2653.9640129999998</v>
      </c>
      <c r="S657" s="5">
        <f t="shared" si="76"/>
        <v>7.8838096552674406</v>
      </c>
      <c r="T657" s="2">
        <v>0</v>
      </c>
      <c r="U657" s="12">
        <v>0</v>
      </c>
      <c r="V657" s="5">
        <v>21.23</v>
      </c>
      <c r="W657" s="6">
        <f t="shared" si="70"/>
        <v>99.905882352941177</v>
      </c>
      <c r="X657" s="5">
        <v>6689</v>
      </c>
      <c r="Y657" s="5">
        <v>102571</v>
      </c>
      <c r="Z657" s="5">
        <v>32</v>
      </c>
      <c r="AA657" s="5">
        <v>269</v>
      </c>
      <c r="AB657" s="14"/>
      <c r="AC657" s="5">
        <v>195089</v>
      </c>
      <c r="AD657" s="5">
        <v>1</v>
      </c>
      <c r="AE657" s="5">
        <v>0</v>
      </c>
      <c r="AF657" s="5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1</v>
      </c>
      <c r="AM657" s="6">
        <v>0</v>
      </c>
      <c r="AN657" s="6">
        <v>0</v>
      </c>
      <c r="AO657" s="6">
        <v>0</v>
      </c>
      <c r="AP657" s="6">
        <v>0</v>
      </c>
      <c r="AQ657" s="5">
        <v>1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</row>
    <row r="658" spans="1:50" ht="15.75" customHeight="1">
      <c r="A658" s="4">
        <v>44805</v>
      </c>
      <c r="B658" s="2" t="s">
        <v>6</v>
      </c>
      <c r="C658" s="19">
        <v>1</v>
      </c>
      <c r="D658" s="5" t="s">
        <v>12</v>
      </c>
      <c r="E658" s="5">
        <v>749.53</v>
      </c>
      <c r="F658" s="6">
        <f t="shared" si="71"/>
        <v>6.6194463434260626</v>
      </c>
      <c r="G658" s="10">
        <v>4659</v>
      </c>
      <c r="H658" s="5">
        <f t="shared" si="72"/>
        <v>8.4467707271196915</v>
      </c>
      <c r="I658" s="10">
        <v>496.1</v>
      </c>
      <c r="J658" s="6">
        <f t="shared" si="73"/>
        <v>6.2067775193070034</v>
      </c>
      <c r="K658" s="11"/>
      <c r="L658" s="11">
        <f t="shared" si="74"/>
        <v>0</v>
      </c>
      <c r="M658" s="5">
        <v>0</v>
      </c>
      <c r="N658" s="5">
        <v>1</v>
      </c>
      <c r="O658" s="5">
        <v>0</v>
      </c>
      <c r="P658" s="5">
        <v>0</v>
      </c>
      <c r="Q658" s="5">
        <f t="shared" si="75"/>
        <v>0</v>
      </c>
      <c r="R658" s="5">
        <v>2653.9640129999998</v>
      </c>
      <c r="S658" s="5">
        <f t="shared" si="76"/>
        <v>7.8838096552674406</v>
      </c>
      <c r="T658" s="2">
        <v>0</v>
      </c>
      <c r="U658" s="12">
        <v>0</v>
      </c>
      <c r="V658" s="5">
        <v>20.66</v>
      </c>
      <c r="W658" s="6">
        <f t="shared" si="70"/>
        <v>97.223529411764702</v>
      </c>
      <c r="X658" s="5">
        <v>12543</v>
      </c>
      <c r="Y658" s="5">
        <v>56248</v>
      </c>
      <c r="Z658" s="5">
        <v>39</v>
      </c>
      <c r="AA658" s="5">
        <v>153</v>
      </c>
      <c r="AB658" s="5">
        <v>240397</v>
      </c>
      <c r="AC658" s="5">
        <v>72676</v>
      </c>
      <c r="AD658" s="5">
        <v>1</v>
      </c>
      <c r="AE658" s="5">
        <v>0</v>
      </c>
      <c r="AF658" s="5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1</v>
      </c>
      <c r="AN658" s="6">
        <v>0</v>
      </c>
      <c r="AO658" s="6">
        <v>0</v>
      </c>
      <c r="AP658" s="6">
        <v>0</v>
      </c>
      <c r="AQ658" s="5">
        <v>1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</row>
    <row r="659" spans="1:50" ht="15.75" customHeight="1">
      <c r="A659" s="4">
        <v>44835</v>
      </c>
      <c r="B659" s="2" t="s">
        <v>6</v>
      </c>
      <c r="C659" s="19">
        <v>1</v>
      </c>
      <c r="D659" s="5" t="s">
        <v>12</v>
      </c>
      <c r="E659" s="5">
        <v>681.81</v>
      </c>
      <c r="F659" s="6">
        <f t="shared" si="71"/>
        <v>6.5247510266540303</v>
      </c>
      <c r="G659" s="10">
        <v>10410</v>
      </c>
      <c r="H659" s="5">
        <f t="shared" si="72"/>
        <v>9.2506182184747523</v>
      </c>
      <c r="I659" s="10">
        <v>1</v>
      </c>
      <c r="J659" s="6">
        <f t="shared" si="73"/>
        <v>0</v>
      </c>
      <c r="K659" s="11"/>
      <c r="L659" s="11">
        <f t="shared" si="74"/>
        <v>0</v>
      </c>
      <c r="M659" s="5">
        <v>0</v>
      </c>
      <c r="N659" s="5">
        <v>1</v>
      </c>
      <c r="O659" s="5">
        <v>0</v>
      </c>
      <c r="P659" s="5">
        <v>0</v>
      </c>
      <c r="Q659" s="5">
        <f t="shared" si="75"/>
        <v>0</v>
      </c>
      <c r="R659" s="5">
        <v>2653.9640129999998</v>
      </c>
      <c r="S659" s="5">
        <f t="shared" si="76"/>
        <v>7.8838096552674406</v>
      </c>
      <c r="T659" s="2">
        <v>0</v>
      </c>
      <c r="U659" s="12">
        <v>0</v>
      </c>
      <c r="V659" s="5">
        <v>20.52</v>
      </c>
      <c r="W659" s="6">
        <f t="shared" si="70"/>
        <v>96.564705882352939</v>
      </c>
      <c r="X659" s="14"/>
      <c r="Y659" s="14"/>
      <c r="Z659" s="14"/>
      <c r="AA659" s="14"/>
      <c r="AB659" s="14"/>
      <c r="AC659" s="14"/>
      <c r="AD659" s="5">
        <v>1</v>
      </c>
      <c r="AE659" s="5">
        <v>0</v>
      </c>
      <c r="AF659" s="5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1</v>
      </c>
      <c r="AO659" s="6">
        <v>0</v>
      </c>
      <c r="AP659" s="6">
        <v>0</v>
      </c>
      <c r="AQ659" s="5">
        <v>1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</row>
    <row r="660" spans="1:50" ht="15.75" customHeight="1">
      <c r="A660" s="4">
        <v>44866</v>
      </c>
      <c r="B660" s="2" t="s">
        <v>6</v>
      </c>
      <c r="C660" s="19">
        <v>1</v>
      </c>
      <c r="D660" s="5" t="s">
        <v>12</v>
      </c>
      <c r="E660" s="5">
        <v>677.06</v>
      </c>
      <c r="F660" s="6">
        <f t="shared" si="71"/>
        <v>6.5177598952776634</v>
      </c>
      <c r="G660" s="10">
        <v>13628</v>
      </c>
      <c r="H660" s="5">
        <f t="shared" si="72"/>
        <v>9.5199551544275138</v>
      </c>
      <c r="I660" s="10">
        <v>1</v>
      </c>
      <c r="J660" s="6">
        <f t="shared" si="73"/>
        <v>0</v>
      </c>
      <c r="K660" s="11"/>
      <c r="L660" s="11">
        <f t="shared" si="74"/>
        <v>0</v>
      </c>
      <c r="M660" s="5">
        <v>0</v>
      </c>
      <c r="N660" s="5">
        <v>1</v>
      </c>
      <c r="O660" s="5">
        <v>0</v>
      </c>
      <c r="P660" s="5">
        <v>0</v>
      </c>
      <c r="Q660" s="5">
        <f t="shared" si="75"/>
        <v>0</v>
      </c>
      <c r="R660" s="5">
        <v>2653.9640129999998</v>
      </c>
      <c r="S660" s="5">
        <f t="shared" si="76"/>
        <v>7.8838096552674406</v>
      </c>
      <c r="T660" s="2">
        <v>0</v>
      </c>
      <c r="U660" s="12">
        <v>0</v>
      </c>
      <c r="V660" s="5">
        <v>21.9</v>
      </c>
      <c r="W660" s="6">
        <f t="shared" si="70"/>
        <v>103.05882352941177</v>
      </c>
      <c r="X660" s="14"/>
      <c r="Y660" s="14"/>
      <c r="Z660" s="14"/>
      <c r="AA660" s="14"/>
      <c r="AB660" s="14"/>
      <c r="AC660" s="14"/>
      <c r="AD660" s="5">
        <v>1</v>
      </c>
      <c r="AE660" s="5">
        <v>0</v>
      </c>
      <c r="AF660" s="5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1</v>
      </c>
      <c r="AP660" s="6">
        <v>0</v>
      </c>
      <c r="AQ660" s="5">
        <v>1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</row>
    <row r="661" spans="1:50" ht="15.75" customHeight="1">
      <c r="A661" s="4">
        <v>44896</v>
      </c>
      <c r="B661" s="2" t="s">
        <v>6</v>
      </c>
      <c r="C661" s="19">
        <v>1</v>
      </c>
      <c r="D661" s="5" t="s">
        <v>12</v>
      </c>
      <c r="E661" s="5">
        <v>778.41</v>
      </c>
      <c r="F661" s="6">
        <f t="shared" si="71"/>
        <v>6.6572533776546399</v>
      </c>
      <c r="G661" s="10">
        <v>20691</v>
      </c>
      <c r="H661" s="5">
        <f t="shared" si="72"/>
        <v>9.9375024311234057</v>
      </c>
      <c r="I661" s="10">
        <v>1</v>
      </c>
      <c r="J661" s="6">
        <f t="shared" si="73"/>
        <v>0</v>
      </c>
      <c r="K661" s="11"/>
      <c r="L661" s="11">
        <f t="shared" si="74"/>
        <v>0</v>
      </c>
      <c r="M661" s="5">
        <v>0</v>
      </c>
      <c r="N661" s="5">
        <v>1</v>
      </c>
      <c r="O661" s="5">
        <v>0</v>
      </c>
      <c r="P661" s="5">
        <v>0</v>
      </c>
      <c r="Q661" s="5">
        <f t="shared" si="75"/>
        <v>0</v>
      </c>
      <c r="R661" s="5">
        <v>2653.9640129999998</v>
      </c>
      <c r="S661" s="5">
        <f t="shared" si="76"/>
        <v>7.8838096552674406</v>
      </c>
      <c r="T661" s="2">
        <v>0</v>
      </c>
      <c r="U661" s="12">
        <v>0</v>
      </c>
      <c r="V661" s="5">
        <v>22.4</v>
      </c>
      <c r="W661" s="6">
        <f t="shared" si="70"/>
        <v>105.41176470588235</v>
      </c>
      <c r="X661" s="14"/>
      <c r="Y661" s="14"/>
      <c r="Z661" s="14"/>
      <c r="AA661" s="14"/>
      <c r="AB661" s="14"/>
      <c r="AC661" s="14"/>
      <c r="AD661" s="5">
        <v>1</v>
      </c>
      <c r="AE661" s="5">
        <v>0</v>
      </c>
      <c r="AF661" s="5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1</v>
      </c>
      <c r="AQ661" s="5">
        <v>1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</row>
    <row r="662" spans="1:50" ht="15.75" customHeight="1">
      <c r="A662" s="4">
        <v>43101</v>
      </c>
      <c r="B662" s="2" t="s">
        <v>6</v>
      </c>
      <c r="C662" s="19">
        <v>1</v>
      </c>
      <c r="D662" s="5" t="s">
        <v>8</v>
      </c>
      <c r="E662" s="5">
        <v>578.88</v>
      </c>
      <c r="F662" s="6">
        <f t="shared" si="71"/>
        <v>6.36109520220693</v>
      </c>
      <c r="G662" s="10">
        <v>0</v>
      </c>
      <c r="H662" s="5">
        <f t="shared" si="72"/>
        <v>0</v>
      </c>
      <c r="I662" s="10">
        <v>362.83</v>
      </c>
      <c r="J662" s="6">
        <f t="shared" si="73"/>
        <v>5.8939344050097677</v>
      </c>
      <c r="K662" s="11">
        <v>106.6</v>
      </c>
      <c r="L662" s="11">
        <f t="shared" si="74"/>
        <v>4.678420647727684</v>
      </c>
      <c r="M662" s="5">
        <v>0</v>
      </c>
      <c r="N662" s="5">
        <v>1</v>
      </c>
      <c r="O662" s="5">
        <v>0</v>
      </c>
      <c r="P662" s="5">
        <v>0</v>
      </c>
      <c r="Q662" s="5">
        <f t="shared" si="75"/>
        <v>0</v>
      </c>
      <c r="R662" s="5">
        <v>7353.0527769999999</v>
      </c>
      <c r="S662" s="5">
        <f t="shared" si="76"/>
        <v>8.9028708497850424</v>
      </c>
      <c r="T662" s="2">
        <v>0</v>
      </c>
      <c r="U662" s="12">
        <v>0</v>
      </c>
      <c r="V662" s="5">
        <v>102.81</v>
      </c>
      <c r="W662" s="6">
        <f t="shared" ref="W662:W721" si="77">V662*100/102.81</f>
        <v>100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1</v>
      </c>
      <c r="AF662" s="5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5">
        <v>1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</row>
    <row r="663" spans="1:50" ht="15.75" customHeight="1">
      <c r="A663" s="4">
        <v>43132</v>
      </c>
      <c r="B663" s="2" t="s">
        <v>6</v>
      </c>
      <c r="C663" s="19">
        <v>1</v>
      </c>
      <c r="D663" s="5" t="s">
        <v>8</v>
      </c>
      <c r="E663" s="5">
        <v>396.19</v>
      </c>
      <c r="F663" s="6">
        <f t="shared" si="71"/>
        <v>5.9818938941680324</v>
      </c>
      <c r="G663" s="10">
        <v>0</v>
      </c>
      <c r="H663" s="5">
        <f t="shared" si="72"/>
        <v>0</v>
      </c>
      <c r="I663" s="10">
        <v>344.64</v>
      </c>
      <c r="J663" s="6">
        <f t="shared" si="73"/>
        <v>5.8425003939680238</v>
      </c>
      <c r="K663" s="11">
        <v>105.9</v>
      </c>
      <c r="L663" s="11">
        <f t="shared" si="74"/>
        <v>4.6718938180309992</v>
      </c>
      <c r="M663" s="5">
        <v>0</v>
      </c>
      <c r="N663" s="5">
        <v>1</v>
      </c>
      <c r="O663" s="5">
        <v>0</v>
      </c>
      <c r="P663" s="5">
        <v>0</v>
      </c>
      <c r="Q663" s="5">
        <f t="shared" si="75"/>
        <v>0</v>
      </c>
      <c r="R663" s="5">
        <v>7353.0527769999999</v>
      </c>
      <c r="S663" s="5">
        <f t="shared" si="76"/>
        <v>8.9028708497850424</v>
      </c>
      <c r="T663" s="2">
        <v>0</v>
      </c>
      <c r="U663" s="12">
        <v>0</v>
      </c>
      <c r="V663" s="5">
        <v>101.48</v>
      </c>
      <c r="W663" s="6">
        <f t="shared" si="77"/>
        <v>98.706351522225461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1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5">
        <v>1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</row>
    <row r="664" spans="1:50" ht="15.75" customHeight="1">
      <c r="A664" s="4">
        <v>43160</v>
      </c>
      <c r="B664" s="2" t="s">
        <v>6</v>
      </c>
      <c r="C664" s="19">
        <v>1</v>
      </c>
      <c r="D664" s="5" t="s">
        <v>8</v>
      </c>
      <c r="E664" s="5">
        <v>405.34</v>
      </c>
      <c r="F664" s="6">
        <f t="shared" si="71"/>
        <v>6.0047262210911674</v>
      </c>
      <c r="G664" s="10">
        <v>0</v>
      </c>
      <c r="H664" s="5">
        <f t="shared" si="72"/>
        <v>0</v>
      </c>
      <c r="I664" s="10">
        <v>350.62</v>
      </c>
      <c r="J664" s="6">
        <f t="shared" si="73"/>
        <v>5.859703015925728</v>
      </c>
      <c r="K664" s="18">
        <v>107.4</v>
      </c>
      <c r="L664" s="11">
        <f t="shared" si="74"/>
        <v>4.6858280890055459</v>
      </c>
      <c r="M664" s="5">
        <v>0</v>
      </c>
      <c r="N664" s="5">
        <v>1</v>
      </c>
      <c r="O664" s="5">
        <v>0</v>
      </c>
      <c r="P664" s="5">
        <v>0</v>
      </c>
      <c r="Q664" s="5">
        <f t="shared" si="75"/>
        <v>0</v>
      </c>
      <c r="R664" s="5">
        <v>7353.0527769999999</v>
      </c>
      <c r="S664" s="5">
        <f t="shared" si="76"/>
        <v>8.9028708497850424</v>
      </c>
      <c r="T664" s="2">
        <v>0</v>
      </c>
      <c r="U664" s="12">
        <v>0</v>
      </c>
      <c r="V664" s="5">
        <v>102.11</v>
      </c>
      <c r="W664" s="6">
        <f t="shared" si="77"/>
        <v>99.31913238011866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6">
        <v>1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5">
        <v>1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</row>
    <row r="665" spans="1:50" ht="15.75" customHeight="1">
      <c r="A665" s="4">
        <v>43191</v>
      </c>
      <c r="B665" s="2" t="s">
        <v>6</v>
      </c>
      <c r="C665" s="19">
        <v>1</v>
      </c>
      <c r="D665" s="5" t="s">
        <v>8</v>
      </c>
      <c r="E665" s="5">
        <v>401.02</v>
      </c>
      <c r="F665" s="6">
        <f t="shared" si="71"/>
        <v>5.9940113013745577</v>
      </c>
      <c r="G665" s="10">
        <v>0</v>
      </c>
      <c r="H665" s="5">
        <f t="shared" si="72"/>
        <v>0</v>
      </c>
      <c r="I665" s="10">
        <v>351.08</v>
      </c>
      <c r="J665" s="6">
        <f t="shared" si="73"/>
        <v>5.8610141177239168</v>
      </c>
      <c r="K665" s="11">
        <v>105.7</v>
      </c>
      <c r="L665" s="11">
        <f t="shared" si="74"/>
        <v>4.6700211583077076</v>
      </c>
      <c r="M665" s="5">
        <v>0</v>
      </c>
      <c r="N665" s="5">
        <v>1</v>
      </c>
      <c r="O665" s="5">
        <v>0</v>
      </c>
      <c r="P665" s="5">
        <v>0</v>
      </c>
      <c r="Q665" s="5">
        <f t="shared" si="75"/>
        <v>0</v>
      </c>
      <c r="R665" s="5">
        <v>7353.0527769999999</v>
      </c>
      <c r="S665" s="5">
        <f t="shared" si="76"/>
        <v>8.9028708497850424</v>
      </c>
      <c r="T665" s="2">
        <v>0</v>
      </c>
      <c r="U665" s="12">
        <v>0</v>
      </c>
      <c r="V665" s="5">
        <v>100.65</v>
      </c>
      <c r="W665" s="6">
        <f t="shared" si="77"/>
        <v>97.899037058651885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6">
        <v>0</v>
      </c>
      <c r="AH665" s="6">
        <v>1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5">
        <v>1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</row>
    <row r="666" spans="1:50" ht="15.75" customHeight="1">
      <c r="A666" s="9">
        <v>43221</v>
      </c>
      <c r="B666" s="2" t="s">
        <v>6</v>
      </c>
      <c r="C666" s="19">
        <v>1</v>
      </c>
      <c r="D666" s="5" t="s">
        <v>8</v>
      </c>
      <c r="E666" s="5">
        <v>462.45</v>
      </c>
      <c r="F666" s="6">
        <f t="shared" si="71"/>
        <v>6.1365384430002692</v>
      </c>
      <c r="G666" s="10">
        <v>0</v>
      </c>
      <c r="H666" s="5">
        <f t="shared" si="72"/>
        <v>0</v>
      </c>
      <c r="I666" s="10">
        <v>373.8</v>
      </c>
      <c r="J666" s="6">
        <f t="shared" si="73"/>
        <v>5.9237208950214626</v>
      </c>
      <c r="K666" s="11">
        <v>106.7</v>
      </c>
      <c r="L666" s="11">
        <f t="shared" si="74"/>
        <v>4.6793495841623427</v>
      </c>
      <c r="M666" s="5">
        <v>0</v>
      </c>
      <c r="N666" s="5">
        <v>1</v>
      </c>
      <c r="O666" s="5">
        <v>0</v>
      </c>
      <c r="P666" s="5">
        <v>0</v>
      </c>
      <c r="Q666" s="5">
        <f t="shared" si="75"/>
        <v>0</v>
      </c>
      <c r="R666" s="5">
        <v>7353.0527769999999</v>
      </c>
      <c r="S666" s="5">
        <f t="shared" si="76"/>
        <v>8.9028708497850424</v>
      </c>
      <c r="T666" s="2">
        <v>0</v>
      </c>
      <c r="U666" s="12">
        <v>0</v>
      </c>
      <c r="V666" s="5">
        <v>97.62</v>
      </c>
      <c r="W666" s="6">
        <f t="shared" si="77"/>
        <v>94.951852932594107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6">
        <v>0</v>
      </c>
      <c r="AH666" s="6">
        <v>0</v>
      </c>
      <c r="AI666" s="6">
        <v>1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5">
        <v>1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</row>
    <row r="667" spans="1:50" ht="15.75" customHeight="1">
      <c r="A667" s="4">
        <v>43252</v>
      </c>
      <c r="B667" s="2" t="s">
        <v>6</v>
      </c>
      <c r="C667" s="19">
        <v>1</v>
      </c>
      <c r="D667" s="5" t="s">
        <v>8</v>
      </c>
      <c r="E667" s="5">
        <v>421.69</v>
      </c>
      <c r="F667" s="6">
        <f t="shared" si="71"/>
        <v>6.0442704469309119</v>
      </c>
      <c r="G667" s="10">
        <v>0</v>
      </c>
      <c r="H667" s="5">
        <f t="shared" si="72"/>
        <v>0</v>
      </c>
      <c r="I667" s="10">
        <v>340.32</v>
      </c>
      <c r="J667" s="6">
        <f t="shared" si="73"/>
        <v>5.8298863514519272</v>
      </c>
      <c r="K667" s="11">
        <v>107.3</v>
      </c>
      <c r="L667" s="11">
        <f t="shared" si="74"/>
        <v>4.6849051540069446</v>
      </c>
      <c r="M667" s="5">
        <v>0</v>
      </c>
      <c r="N667" s="5">
        <v>1</v>
      </c>
      <c r="O667" s="5">
        <v>0</v>
      </c>
      <c r="P667" s="5">
        <v>0</v>
      </c>
      <c r="Q667" s="5">
        <f t="shared" si="75"/>
        <v>0</v>
      </c>
      <c r="R667" s="5">
        <v>7353.0527769999999</v>
      </c>
      <c r="S667" s="5">
        <f t="shared" si="76"/>
        <v>8.9028708497850424</v>
      </c>
      <c r="T667" s="2">
        <v>0</v>
      </c>
      <c r="U667" s="12">
        <v>0</v>
      </c>
      <c r="V667" s="5">
        <v>96.86</v>
      </c>
      <c r="W667" s="6">
        <f t="shared" si="77"/>
        <v>94.212625231008658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6">
        <v>0</v>
      </c>
      <c r="AH667" s="6">
        <v>0</v>
      </c>
      <c r="AI667" s="6">
        <v>0</v>
      </c>
      <c r="AJ667" s="6">
        <v>1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5">
        <v>1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</row>
    <row r="668" spans="1:50" ht="15.75" customHeight="1">
      <c r="A668" s="4">
        <v>43282</v>
      </c>
      <c r="B668" s="2" t="s">
        <v>6</v>
      </c>
      <c r="C668" s="19">
        <v>1</v>
      </c>
      <c r="D668" s="5" t="s">
        <v>8</v>
      </c>
      <c r="E668" s="5">
        <v>501.56</v>
      </c>
      <c r="F668" s="6">
        <f t="shared" si="71"/>
        <v>6.2177232413223367</v>
      </c>
      <c r="G668" s="10">
        <v>0</v>
      </c>
      <c r="H668" s="5">
        <f t="shared" si="72"/>
        <v>0</v>
      </c>
      <c r="I668" s="10">
        <v>401.95</v>
      </c>
      <c r="J668" s="6">
        <f t="shared" si="73"/>
        <v>5.9963277027739696</v>
      </c>
      <c r="K668" s="11">
        <v>106</v>
      </c>
      <c r="L668" s="11">
        <f t="shared" si="74"/>
        <v>4.6728288344619058</v>
      </c>
      <c r="M668" s="5">
        <v>0</v>
      </c>
      <c r="N668" s="5">
        <v>1</v>
      </c>
      <c r="O668" s="5">
        <v>0</v>
      </c>
      <c r="P668" s="5">
        <v>0</v>
      </c>
      <c r="Q668" s="5">
        <f t="shared" si="75"/>
        <v>0</v>
      </c>
      <c r="R668" s="5">
        <v>7353.0527769999999</v>
      </c>
      <c r="S668" s="5">
        <f t="shared" si="76"/>
        <v>8.9028708497850424</v>
      </c>
      <c r="T668" s="2">
        <v>0</v>
      </c>
      <c r="U668" s="12">
        <v>0</v>
      </c>
      <c r="V668" s="5">
        <v>98.04</v>
      </c>
      <c r="W668" s="6">
        <f t="shared" si="77"/>
        <v>95.360373504522897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1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5">
        <v>1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</row>
    <row r="669" spans="1:50" ht="15.75" customHeight="1">
      <c r="A669" s="4">
        <v>43313</v>
      </c>
      <c r="B669" s="2" t="s">
        <v>6</v>
      </c>
      <c r="C669" s="19">
        <v>1</v>
      </c>
      <c r="D669" s="5" t="s">
        <v>8</v>
      </c>
      <c r="E669" s="5">
        <v>515.4</v>
      </c>
      <c r="F669" s="6">
        <f t="shared" si="71"/>
        <v>6.2449432982182644</v>
      </c>
      <c r="G669" s="10">
        <v>0</v>
      </c>
      <c r="H669" s="5">
        <f t="shared" si="72"/>
        <v>0</v>
      </c>
      <c r="I669" s="10">
        <v>390.44</v>
      </c>
      <c r="J669" s="6">
        <f t="shared" si="73"/>
        <v>5.9672743083067648</v>
      </c>
      <c r="K669" s="11">
        <v>107.2</v>
      </c>
      <c r="L669" s="11">
        <f t="shared" si="74"/>
        <v>4.6839813664123815</v>
      </c>
      <c r="M669" s="5">
        <v>0</v>
      </c>
      <c r="N669" s="5">
        <v>1</v>
      </c>
      <c r="O669" s="5">
        <v>0</v>
      </c>
      <c r="P669" s="5">
        <v>0</v>
      </c>
      <c r="Q669" s="5">
        <f t="shared" si="75"/>
        <v>0</v>
      </c>
      <c r="R669" s="5">
        <v>7353.0527769999999</v>
      </c>
      <c r="S669" s="5">
        <f t="shared" si="76"/>
        <v>8.9028708497850424</v>
      </c>
      <c r="T669" s="2">
        <v>0</v>
      </c>
      <c r="U669" s="12">
        <v>0</v>
      </c>
      <c r="V669" s="5">
        <v>98.05</v>
      </c>
      <c r="W669" s="6">
        <f t="shared" si="77"/>
        <v>95.37010018480693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1</v>
      </c>
      <c r="AM669" s="6">
        <v>0</v>
      </c>
      <c r="AN669" s="6">
        <v>0</v>
      </c>
      <c r="AO669" s="6">
        <v>0</v>
      </c>
      <c r="AP669" s="6">
        <v>0</v>
      </c>
      <c r="AQ669" s="5">
        <v>1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</row>
    <row r="670" spans="1:50" ht="15.75" customHeight="1">
      <c r="A670" s="4">
        <v>43344</v>
      </c>
      <c r="B670" s="2" t="s">
        <v>6</v>
      </c>
      <c r="C670" s="19">
        <v>1</v>
      </c>
      <c r="D670" s="5" t="s">
        <v>8</v>
      </c>
      <c r="E670" s="5">
        <v>564.30999999999995</v>
      </c>
      <c r="F670" s="6">
        <f t="shared" si="71"/>
        <v>6.3356037458884309</v>
      </c>
      <c r="G670" s="10">
        <v>0</v>
      </c>
      <c r="H670" s="5">
        <f t="shared" si="72"/>
        <v>0</v>
      </c>
      <c r="I670" s="10">
        <v>346.35</v>
      </c>
      <c r="J670" s="6">
        <f t="shared" si="73"/>
        <v>5.8474498244686144</v>
      </c>
      <c r="K670" s="11">
        <v>107.1</v>
      </c>
      <c r="L670" s="11">
        <f t="shared" si="74"/>
        <v>4.6830567246451622</v>
      </c>
      <c r="M670" s="5">
        <v>0</v>
      </c>
      <c r="N670" s="5">
        <v>1</v>
      </c>
      <c r="O670" s="5">
        <v>0</v>
      </c>
      <c r="P670" s="5">
        <v>0</v>
      </c>
      <c r="Q670" s="5">
        <f t="shared" si="75"/>
        <v>0</v>
      </c>
      <c r="R670" s="5">
        <v>7353.0527769999999</v>
      </c>
      <c r="S670" s="5">
        <f t="shared" si="76"/>
        <v>8.9028708497850424</v>
      </c>
      <c r="T670" s="2">
        <v>0</v>
      </c>
      <c r="U670" s="12">
        <v>0</v>
      </c>
      <c r="V670" s="5">
        <v>97.23</v>
      </c>
      <c r="W670" s="6">
        <f t="shared" si="77"/>
        <v>94.572512401517358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1</v>
      </c>
      <c r="AN670" s="6">
        <v>0</v>
      </c>
      <c r="AO670" s="6">
        <v>0</v>
      </c>
      <c r="AP670" s="6">
        <v>0</v>
      </c>
      <c r="AQ670" s="5">
        <v>1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</row>
    <row r="671" spans="1:50" ht="15.75" customHeight="1">
      <c r="A671" s="4">
        <v>43374</v>
      </c>
      <c r="B671" s="2" t="s">
        <v>6</v>
      </c>
      <c r="C671" s="19">
        <v>1</v>
      </c>
      <c r="D671" s="5" t="s">
        <v>8</v>
      </c>
      <c r="E671" s="5">
        <v>524.94000000000005</v>
      </c>
      <c r="F671" s="6">
        <f t="shared" si="71"/>
        <v>6.2632839703462286</v>
      </c>
      <c r="G671" s="10">
        <v>0</v>
      </c>
      <c r="H671" s="5">
        <f t="shared" si="72"/>
        <v>0</v>
      </c>
      <c r="I671" s="10">
        <v>383.7</v>
      </c>
      <c r="J671" s="6">
        <f t="shared" si="73"/>
        <v>5.9498609972529071</v>
      </c>
      <c r="K671" s="11">
        <v>106.7</v>
      </c>
      <c r="L671" s="11">
        <f t="shared" si="74"/>
        <v>4.6793495841623427</v>
      </c>
      <c r="M671" s="5">
        <v>0</v>
      </c>
      <c r="N671" s="5">
        <v>1</v>
      </c>
      <c r="O671" s="5">
        <v>0</v>
      </c>
      <c r="P671" s="5">
        <v>0</v>
      </c>
      <c r="Q671" s="5">
        <f t="shared" si="75"/>
        <v>0</v>
      </c>
      <c r="R671" s="5">
        <v>7353.0527769999999</v>
      </c>
      <c r="S671" s="5">
        <f t="shared" si="76"/>
        <v>8.9028708497850424</v>
      </c>
      <c r="T671" s="2">
        <v>0</v>
      </c>
      <c r="U671" s="12">
        <v>0</v>
      </c>
      <c r="V671" s="5">
        <v>95.12</v>
      </c>
      <c r="W671" s="6">
        <f t="shared" si="77"/>
        <v>92.520182861589333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1</v>
      </c>
      <c r="AO671" s="6">
        <v>0</v>
      </c>
      <c r="AP671" s="6">
        <v>0</v>
      </c>
      <c r="AQ671" s="5">
        <v>1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</row>
    <row r="672" spans="1:50" ht="15.75" customHeight="1">
      <c r="A672" s="4">
        <v>43405</v>
      </c>
      <c r="B672" s="2" t="s">
        <v>6</v>
      </c>
      <c r="C672" s="19">
        <v>1</v>
      </c>
      <c r="D672" s="5" t="s">
        <v>8</v>
      </c>
      <c r="E672" s="5">
        <v>506.85</v>
      </c>
      <c r="F672" s="6">
        <f t="shared" si="71"/>
        <v>6.2282151018284084</v>
      </c>
      <c r="G672" s="10">
        <v>0</v>
      </c>
      <c r="H672" s="5">
        <f t="shared" si="72"/>
        <v>0</v>
      </c>
      <c r="I672" s="10">
        <v>402.49</v>
      </c>
      <c r="J672" s="6">
        <f t="shared" si="73"/>
        <v>5.9976702518294864</v>
      </c>
      <c r="K672" s="11">
        <v>104.9</v>
      </c>
      <c r="L672" s="11">
        <f t="shared" si="74"/>
        <v>4.6624952526073606</v>
      </c>
      <c r="M672" s="5">
        <v>0</v>
      </c>
      <c r="N672" s="5">
        <v>1</v>
      </c>
      <c r="O672" s="5">
        <v>0</v>
      </c>
      <c r="P672" s="5">
        <v>0</v>
      </c>
      <c r="Q672" s="5">
        <f t="shared" si="75"/>
        <v>0</v>
      </c>
      <c r="R672" s="5">
        <v>7353.0527769999999</v>
      </c>
      <c r="S672" s="5">
        <f t="shared" si="76"/>
        <v>8.9028708497850424</v>
      </c>
      <c r="T672" s="2">
        <v>0</v>
      </c>
      <c r="U672" s="12">
        <v>0</v>
      </c>
      <c r="V672" s="5">
        <v>95.59</v>
      </c>
      <c r="W672" s="6">
        <f t="shared" si="77"/>
        <v>92.977336834938228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1</v>
      </c>
      <c r="AP672" s="6">
        <v>0</v>
      </c>
      <c r="AQ672" s="5">
        <v>1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</row>
    <row r="673" spans="1:50" ht="15.75" customHeight="1">
      <c r="A673" s="4">
        <v>43435</v>
      </c>
      <c r="B673" s="2" t="s">
        <v>6</v>
      </c>
      <c r="C673" s="19">
        <v>1</v>
      </c>
      <c r="D673" s="5" t="s">
        <v>8</v>
      </c>
      <c r="E673" s="5">
        <v>522.19000000000005</v>
      </c>
      <c r="F673" s="6">
        <f t="shared" si="71"/>
        <v>6.2580315063306164</v>
      </c>
      <c r="G673" s="10">
        <v>0</v>
      </c>
      <c r="H673" s="5">
        <f t="shared" si="72"/>
        <v>0</v>
      </c>
      <c r="I673" s="10">
        <v>390.49</v>
      </c>
      <c r="J673" s="6">
        <f t="shared" si="73"/>
        <v>5.9674023607572231</v>
      </c>
      <c r="K673" s="11">
        <v>105.5</v>
      </c>
      <c r="L673" s="11">
        <f t="shared" si="74"/>
        <v>4.6681449851494801</v>
      </c>
      <c r="M673" s="5">
        <v>0</v>
      </c>
      <c r="N673" s="5">
        <v>1</v>
      </c>
      <c r="O673" s="5">
        <v>0</v>
      </c>
      <c r="P673" s="5">
        <v>0</v>
      </c>
      <c r="Q673" s="5">
        <f t="shared" si="75"/>
        <v>0</v>
      </c>
      <c r="R673" s="5">
        <v>7353.0527769999999</v>
      </c>
      <c r="S673" s="5">
        <f t="shared" si="76"/>
        <v>8.9028708497850424</v>
      </c>
      <c r="T673" s="2">
        <v>0</v>
      </c>
      <c r="U673" s="12">
        <v>0</v>
      </c>
      <c r="V673" s="5">
        <v>95.96</v>
      </c>
      <c r="W673" s="6">
        <f t="shared" si="77"/>
        <v>93.337224005446942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1</v>
      </c>
      <c r="AQ673" s="5">
        <v>1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</row>
    <row r="674" spans="1:50" ht="15.75" customHeight="1">
      <c r="A674" s="4">
        <v>43466</v>
      </c>
      <c r="B674" s="2" t="s">
        <v>6</v>
      </c>
      <c r="C674" s="19">
        <v>1</v>
      </c>
      <c r="D674" s="5" t="s">
        <v>8</v>
      </c>
      <c r="E674" s="5">
        <v>693.11</v>
      </c>
      <c r="F674" s="6">
        <f t="shared" si="71"/>
        <v>6.5411887167523348</v>
      </c>
      <c r="G674" s="10">
        <v>0</v>
      </c>
      <c r="H674" s="5">
        <f t="shared" si="72"/>
        <v>0</v>
      </c>
      <c r="I674" s="10">
        <v>401.35</v>
      </c>
      <c r="J674" s="6">
        <f t="shared" si="73"/>
        <v>5.9948338645775863</v>
      </c>
      <c r="K674" s="11">
        <v>106.3</v>
      </c>
      <c r="L674" s="11">
        <f t="shared" si="74"/>
        <v>4.6756286496366526</v>
      </c>
      <c r="M674" s="5">
        <v>0</v>
      </c>
      <c r="N674" s="5">
        <v>1</v>
      </c>
      <c r="O674" s="5">
        <v>0</v>
      </c>
      <c r="P674" s="5">
        <v>0</v>
      </c>
      <c r="Q674" s="5">
        <f t="shared" si="75"/>
        <v>0</v>
      </c>
      <c r="R674" s="5">
        <v>7353.0527769999999</v>
      </c>
      <c r="S674" s="5">
        <f t="shared" si="76"/>
        <v>8.9028708497850424</v>
      </c>
      <c r="T674" s="2">
        <v>0</v>
      </c>
      <c r="U674" s="12">
        <v>0</v>
      </c>
      <c r="V674" s="5">
        <v>96.36</v>
      </c>
      <c r="W674" s="6">
        <f t="shared" si="77"/>
        <v>93.726291216807695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1</v>
      </c>
      <c r="AF674" s="5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5">
        <v>1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</row>
    <row r="675" spans="1:50" ht="15.75" customHeight="1">
      <c r="A675" s="4">
        <v>43497</v>
      </c>
      <c r="B675" s="2" t="s">
        <v>6</v>
      </c>
      <c r="C675" s="19">
        <v>1</v>
      </c>
      <c r="D675" s="5" t="s">
        <v>8</v>
      </c>
      <c r="E675" s="5">
        <v>452.65</v>
      </c>
      <c r="F675" s="6">
        <f t="shared" si="71"/>
        <v>6.1151191999214491</v>
      </c>
      <c r="G675" s="10">
        <v>0</v>
      </c>
      <c r="H675" s="5">
        <f t="shared" si="72"/>
        <v>0</v>
      </c>
      <c r="I675" s="10">
        <v>389.37</v>
      </c>
      <c r="J675" s="6">
        <f t="shared" si="73"/>
        <v>5.9645300483677772</v>
      </c>
      <c r="K675" s="11">
        <v>106.5</v>
      </c>
      <c r="L675" s="11">
        <f t="shared" si="74"/>
        <v>4.677490847567717</v>
      </c>
      <c r="M675" s="5">
        <v>0</v>
      </c>
      <c r="N675" s="5">
        <v>1</v>
      </c>
      <c r="O675" s="5">
        <v>0</v>
      </c>
      <c r="P675" s="5">
        <v>0</v>
      </c>
      <c r="Q675" s="5">
        <f t="shared" si="75"/>
        <v>0</v>
      </c>
      <c r="R675" s="5">
        <v>7353.0527769999999</v>
      </c>
      <c r="S675" s="5">
        <f t="shared" si="76"/>
        <v>8.9028708497850424</v>
      </c>
      <c r="T675" s="2">
        <v>0</v>
      </c>
      <c r="U675" s="12">
        <v>0</v>
      </c>
      <c r="V675" s="5">
        <v>95.83</v>
      </c>
      <c r="W675" s="6">
        <f t="shared" si="77"/>
        <v>93.210777161754692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1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5">
        <v>1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</row>
    <row r="676" spans="1:50" ht="15.75" customHeight="1">
      <c r="A676" s="4">
        <v>43525</v>
      </c>
      <c r="B676" s="2" t="s">
        <v>6</v>
      </c>
      <c r="C676" s="19">
        <v>1</v>
      </c>
      <c r="D676" s="5" t="s">
        <v>8</v>
      </c>
      <c r="E676" s="5">
        <v>501.04</v>
      </c>
      <c r="F676" s="6">
        <f t="shared" si="71"/>
        <v>6.2166859382171573</v>
      </c>
      <c r="G676" s="10">
        <v>0</v>
      </c>
      <c r="H676" s="5">
        <f t="shared" si="72"/>
        <v>0</v>
      </c>
      <c r="I676" s="10">
        <v>384.07</v>
      </c>
      <c r="J676" s="6">
        <f t="shared" si="73"/>
        <v>5.950824827641287</v>
      </c>
      <c r="K676" s="11">
        <v>105.6</v>
      </c>
      <c r="L676" s="11">
        <f t="shared" si="74"/>
        <v>4.6690835117317437</v>
      </c>
      <c r="M676" s="5">
        <v>0</v>
      </c>
      <c r="N676" s="5">
        <v>1</v>
      </c>
      <c r="O676" s="5">
        <v>0</v>
      </c>
      <c r="P676" s="5">
        <v>0</v>
      </c>
      <c r="Q676" s="5">
        <f t="shared" si="75"/>
        <v>0</v>
      </c>
      <c r="R676" s="5">
        <v>7353.0527769999999</v>
      </c>
      <c r="S676" s="5">
        <f t="shared" si="76"/>
        <v>8.9028708497850424</v>
      </c>
      <c r="T676" s="2">
        <v>0</v>
      </c>
      <c r="U676" s="12">
        <v>0</v>
      </c>
      <c r="V676" s="5">
        <v>94.51</v>
      </c>
      <c r="W676" s="6">
        <f t="shared" si="77"/>
        <v>91.926855364264171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6">
        <v>1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5">
        <v>1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</row>
    <row r="677" spans="1:50" ht="15.75" customHeight="1">
      <c r="A677" s="4">
        <v>43556</v>
      </c>
      <c r="B677" s="2" t="s">
        <v>6</v>
      </c>
      <c r="C677" s="19">
        <v>1</v>
      </c>
      <c r="D677" s="5" t="s">
        <v>8</v>
      </c>
      <c r="E677" s="5">
        <v>524.12</v>
      </c>
      <c r="F677" s="6">
        <f t="shared" si="71"/>
        <v>6.2617206657363846</v>
      </c>
      <c r="G677" s="10">
        <v>0</v>
      </c>
      <c r="H677" s="5">
        <f t="shared" si="72"/>
        <v>0</v>
      </c>
      <c r="I677" s="10">
        <v>374.23</v>
      </c>
      <c r="J677" s="6">
        <f t="shared" si="73"/>
        <v>5.9248705816579976</v>
      </c>
      <c r="K677" s="11">
        <v>104.1</v>
      </c>
      <c r="L677" s="11">
        <f t="shared" si="74"/>
        <v>4.6549122778829055</v>
      </c>
      <c r="M677" s="5">
        <v>0</v>
      </c>
      <c r="N677" s="5">
        <v>1</v>
      </c>
      <c r="O677" s="5">
        <v>0</v>
      </c>
      <c r="P677" s="5">
        <v>0</v>
      </c>
      <c r="Q677" s="5">
        <f t="shared" si="75"/>
        <v>0</v>
      </c>
      <c r="R677" s="5">
        <v>7353.0527769999999</v>
      </c>
      <c r="S677" s="5">
        <f t="shared" si="76"/>
        <v>8.9028708497850424</v>
      </c>
      <c r="T677" s="2">
        <v>0</v>
      </c>
      <c r="U677" s="12">
        <v>0</v>
      </c>
      <c r="V677" s="5">
        <v>94.47</v>
      </c>
      <c r="W677" s="6">
        <f t="shared" si="77"/>
        <v>91.887948643128098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6">
        <v>0</v>
      </c>
      <c r="AH677" s="6">
        <v>1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5">
        <v>1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</row>
    <row r="678" spans="1:50" ht="15.75" customHeight="1">
      <c r="A678" s="9">
        <v>43586</v>
      </c>
      <c r="B678" s="2" t="s">
        <v>6</v>
      </c>
      <c r="C678" s="19">
        <v>1</v>
      </c>
      <c r="D678" s="5" t="s">
        <v>8</v>
      </c>
      <c r="E678" s="5">
        <v>557.23</v>
      </c>
      <c r="F678" s="6">
        <f t="shared" si="71"/>
        <v>6.3229780810880261</v>
      </c>
      <c r="G678" s="10">
        <v>1</v>
      </c>
      <c r="H678" s="5">
        <f t="shared" si="72"/>
        <v>0.69314718055994529</v>
      </c>
      <c r="I678" s="10">
        <v>425.1</v>
      </c>
      <c r="J678" s="6">
        <f t="shared" si="73"/>
        <v>6.0523244353647447</v>
      </c>
      <c r="K678" s="11">
        <v>106.4</v>
      </c>
      <c r="L678" s="11">
        <f t="shared" si="74"/>
        <v>4.6765601820747644</v>
      </c>
      <c r="M678" s="5">
        <v>0</v>
      </c>
      <c r="N678" s="5">
        <v>1</v>
      </c>
      <c r="O678" s="5">
        <v>0</v>
      </c>
      <c r="P678" s="5">
        <v>0</v>
      </c>
      <c r="Q678" s="5">
        <f t="shared" si="75"/>
        <v>0</v>
      </c>
      <c r="R678" s="5">
        <v>7353.0527769999999</v>
      </c>
      <c r="S678" s="5">
        <f t="shared" si="76"/>
        <v>8.9028708497850424</v>
      </c>
      <c r="T678" s="2">
        <v>0</v>
      </c>
      <c r="U678" s="12">
        <v>0</v>
      </c>
      <c r="V678" s="5">
        <v>94.06</v>
      </c>
      <c r="W678" s="6">
        <f t="shared" si="77"/>
        <v>91.489154751483312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6">
        <v>0</v>
      </c>
      <c r="AH678" s="6">
        <v>0</v>
      </c>
      <c r="AI678" s="6">
        <v>1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5">
        <v>1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</row>
    <row r="679" spans="1:50" ht="15.75" customHeight="1">
      <c r="A679" s="4">
        <v>43617</v>
      </c>
      <c r="B679" s="2" t="s">
        <v>6</v>
      </c>
      <c r="C679" s="19">
        <v>1</v>
      </c>
      <c r="D679" s="5" t="s">
        <v>8</v>
      </c>
      <c r="E679" s="5">
        <v>504.8</v>
      </c>
      <c r="F679" s="6">
        <f t="shared" si="71"/>
        <v>6.224162311227003</v>
      </c>
      <c r="G679" s="10">
        <v>0</v>
      </c>
      <c r="H679" s="5">
        <f t="shared" si="72"/>
        <v>0</v>
      </c>
      <c r="I679" s="10">
        <v>374.76</v>
      </c>
      <c r="J679" s="6">
        <f t="shared" si="73"/>
        <v>5.9262858210829874</v>
      </c>
      <c r="K679" s="11">
        <v>106.1</v>
      </c>
      <c r="L679" s="11">
        <f t="shared" si="74"/>
        <v>4.6737629774537028</v>
      </c>
      <c r="M679" s="5">
        <v>0</v>
      </c>
      <c r="N679" s="5">
        <v>1</v>
      </c>
      <c r="O679" s="5">
        <v>0</v>
      </c>
      <c r="P679" s="5">
        <v>0</v>
      </c>
      <c r="Q679" s="5">
        <f t="shared" si="75"/>
        <v>0</v>
      </c>
      <c r="R679" s="5">
        <v>7353.0527769999999</v>
      </c>
      <c r="S679" s="5">
        <f t="shared" si="76"/>
        <v>8.9028708497850424</v>
      </c>
      <c r="T679" s="2">
        <v>0</v>
      </c>
      <c r="U679" s="12">
        <v>0</v>
      </c>
      <c r="V679" s="5">
        <v>96.08</v>
      </c>
      <c r="W679" s="6">
        <f t="shared" si="77"/>
        <v>93.453944168855173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6">
        <v>0</v>
      </c>
      <c r="AH679" s="6">
        <v>0</v>
      </c>
      <c r="AI679" s="6">
        <v>0</v>
      </c>
      <c r="AJ679" s="6">
        <v>1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5">
        <v>1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</row>
    <row r="680" spans="1:50" ht="15.75" customHeight="1">
      <c r="A680" s="4">
        <v>43647</v>
      </c>
      <c r="B680" s="2" t="s">
        <v>6</v>
      </c>
      <c r="C680" s="19">
        <v>1</v>
      </c>
      <c r="D680" s="5" t="s">
        <v>8</v>
      </c>
      <c r="E680" s="5">
        <v>536.83000000000004</v>
      </c>
      <c r="F680" s="6">
        <f t="shared" si="71"/>
        <v>6.2856814708320812</v>
      </c>
      <c r="G680" s="10">
        <v>0</v>
      </c>
      <c r="H680" s="5">
        <f t="shared" si="72"/>
        <v>0</v>
      </c>
      <c r="I680" s="10">
        <v>428.56</v>
      </c>
      <c r="J680" s="6">
        <f t="shared" si="73"/>
        <v>6.0604307515727047</v>
      </c>
      <c r="K680" s="11">
        <v>106.1</v>
      </c>
      <c r="L680" s="11">
        <f t="shared" si="74"/>
        <v>4.6737629774537028</v>
      </c>
      <c r="M680" s="5">
        <v>0</v>
      </c>
      <c r="N680" s="5">
        <v>1</v>
      </c>
      <c r="O680" s="5">
        <v>0</v>
      </c>
      <c r="P680" s="5">
        <v>0</v>
      </c>
      <c r="Q680" s="5">
        <f t="shared" si="75"/>
        <v>0</v>
      </c>
      <c r="R680" s="5">
        <v>7353.0527769999999</v>
      </c>
      <c r="S680" s="5">
        <f t="shared" si="76"/>
        <v>8.9028708497850424</v>
      </c>
      <c r="T680" s="2">
        <v>0</v>
      </c>
      <c r="U680" s="12">
        <v>0</v>
      </c>
      <c r="V680" s="5">
        <v>94.26</v>
      </c>
      <c r="W680" s="6">
        <f t="shared" si="77"/>
        <v>91.683688357163703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1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5">
        <v>1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</row>
    <row r="681" spans="1:50" ht="15.75" customHeight="1">
      <c r="A681" s="4">
        <v>43678</v>
      </c>
      <c r="B681" s="2" t="s">
        <v>6</v>
      </c>
      <c r="C681" s="19">
        <v>1</v>
      </c>
      <c r="D681" s="5" t="s">
        <v>8</v>
      </c>
      <c r="E681" s="5">
        <v>516.63</v>
      </c>
      <c r="F681" s="6">
        <f t="shared" si="71"/>
        <v>6.2473269509849176</v>
      </c>
      <c r="G681" s="10">
        <v>0</v>
      </c>
      <c r="H681" s="5">
        <f t="shared" si="72"/>
        <v>0</v>
      </c>
      <c r="I681" s="10">
        <v>388</v>
      </c>
      <c r="J681" s="6">
        <f t="shared" si="73"/>
        <v>5.9610053396232736</v>
      </c>
      <c r="K681" s="11">
        <v>105.7</v>
      </c>
      <c r="L681" s="11">
        <f t="shared" si="74"/>
        <v>4.6700211583077076</v>
      </c>
      <c r="M681" s="5">
        <v>0</v>
      </c>
      <c r="N681" s="5">
        <v>1</v>
      </c>
      <c r="O681" s="5">
        <v>0</v>
      </c>
      <c r="P681" s="5">
        <v>0</v>
      </c>
      <c r="Q681" s="5">
        <f t="shared" si="75"/>
        <v>0</v>
      </c>
      <c r="R681" s="5">
        <v>7353.0527769999999</v>
      </c>
      <c r="S681" s="5">
        <f t="shared" si="76"/>
        <v>8.9028708497850424</v>
      </c>
      <c r="T681" s="2">
        <v>0</v>
      </c>
      <c r="U681" s="12">
        <v>0</v>
      </c>
      <c r="V681" s="5">
        <v>93.6</v>
      </c>
      <c r="W681" s="6">
        <f t="shared" si="77"/>
        <v>91.041727458418436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1</v>
      </c>
      <c r="AM681" s="6">
        <v>0</v>
      </c>
      <c r="AN681" s="6">
        <v>0</v>
      </c>
      <c r="AO681" s="6">
        <v>0</v>
      </c>
      <c r="AP681" s="6">
        <v>0</v>
      </c>
      <c r="AQ681" s="5">
        <v>1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</row>
    <row r="682" spans="1:50" ht="15.75" customHeight="1">
      <c r="A682" s="4">
        <v>43709</v>
      </c>
      <c r="B682" s="2" t="s">
        <v>6</v>
      </c>
      <c r="C682" s="19">
        <v>1</v>
      </c>
      <c r="D682" s="5" t="s">
        <v>8</v>
      </c>
      <c r="E682" s="5">
        <v>589.47</v>
      </c>
      <c r="F682" s="6">
        <f t="shared" si="71"/>
        <v>6.3792238280972144</v>
      </c>
      <c r="G682" s="10">
        <v>0</v>
      </c>
      <c r="H682" s="5">
        <f t="shared" si="72"/>
        <v>0</v>
      </c>
      <c r="I682" s="10">
        <v>390.59</v>
      </c>
      <c r="J682" s="6">
        <f t="shared" si="73"/>
        <v>5.967658416476346</v>
      </c>
      <c r="K682" s="11">
        <v>105</v>
      </c>
      <c r="L682" s="11">
        <f t="shared" si="74"/>
        <v>4.6634390941120669</v>
      </c>
      <c r="M682" s="5">
        <v>0</v>
      </c>
      <c r="N682" s="5">
        <v>1</v>
      </c>
      <c r="O682" s="5">
        <v>0</v>
      </c>
      <c r="P682" s="5">
        <v>0</v>
      </c>
      <c r="Q682" s="5">
        <f t="shared" si="75"/>
        <v>0</v>
      </c>
      <c r="R682" s="5">
        <v>7353.0527769999999</v>
      </c>
      <c r="S682" s="5">
        <f t="shared" si="76"/>
        <v>8.9028708497850424</v>
      </c>
      <c r="T682" s="2">
        <v>0</v>
      </c>
      <c r="U682" s="12">
        <v>0</v>
      </c>
      <c r="V682" s="5">
        <v>92.43</v>
      </c>
      <c r="W682" s="6">
        <f t="shared" si="77"/>
        <v>89.903705865188215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5">
        <v>1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</row>
    <row r="683" spans="1:50" ht="15.75" customHeight="1">
      <c r="A683" s="4">
        <v>43739</v>
      </c>
      <c r="B683" s="2" t="s">
        <v>6</v>
      </c>
      <c r="C683" s="19">
        <v>1</v>
      </c>
      <c r="D683" s="5" t="s">
        <v>8</v>
      </c>
      <c r="E683" s="5">
        <v>591.51</v>
      </c>
      <c r="F683" s="6">
        <f t="shared" si="71"/>
        <v>6.3826785894462859</v>
      </c>
      <c r="G683" s="10">
        <v>0</v>
      </c>
      <c r="H683" s="5">
        <f t="shared" si="72"/>
        <v>0</v>
      </c>
      <c r="I683" s="10">
        <v>405.46</v>
      </c>
      <c r="J683" s="6">
        <f t="shared" si="73"/>
        <v>6.0050222250400473</v>
      </c>
      <c r="K683" s="11">
        <v>104.1</v>
      </c>
      <c r="L683" s="11">
        <f t="shared" si="74"/>
        <v>4.6549122778829055</v>
      </c>
      <c r="M683" s="5">
        <v>0</v>
      </c>
      <c r="N683" s="5">
        <v>1</v>
      </c>
      <c r="O683" s="5">
        <v>0</v>
      </c>
      <c r="P683" s="5">
        <v>0</v>
      </c>
      <c r="Q683" s="5">
        <f t="shared" si="75"/>
        <v>0</v>
      </c>
      <c r="R683" s="5">
        <v>7353.0527769999999</v>
      </c>
      <c r="S683" s="5">
        <f t="shared" si="76"/>
        <v>8.9028708497850424</v>
      </c>
      <c r="T683" s="2">
        <v>0</v>
      </c>
      <c r="U683" s="12">
        <v>0</v>
      </c>
      <c r="V683" s="5">
        <v>94.5</v>
      </c>
      <c r="W683" s="6">
        <f t="shared" si="77"/>
        <v>91.917128683980152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1</v>
      </c>
      <c r="AO683" s="6">
        <v>0</v>
      </c>
      <c r="AP683" s="6">
        <v>0</v>
      </c>
      <c r="AQ683" s="5">
        <v>1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</row>
    <row r="684" spans="1:50" ht="15.75" customHeight="1">
      <c r="A684" s="4">
        <v>43770</v>
      </c>
      <c r="B684" s="2" t="s">
        <v>6</v>
      </c>
      <c r="C684" s="19">
        <v>1</v>
      </c>
      <c r="D684" s="5" t="s">
        <v>8</v>
      </c>
      <c r="E684" s="5">
        <v>595.25</v>
      </c>
      <c r="F684" s="6">
        <f t="shared" si="71"/>
        <v>6.3889814853669717</v>
      </c>
      <c r="G684" s="10">
        <v>0</v>
      </c>
      <c r="H684" s="5">
        <f t="shared" si="72"/>
        <v>0</v>
      </c>
      <c r="I684" s="10">
        <v>410.6</v>
      </c>
      <c r="J684" s="6">
        <f t="shared" si="73"/>
        <v>6.0176195045848333</v>
      </c>
      <c r="K684" s="11">
        <v>104.4</v>
      </c>
      <c r="L684" s="11">
        <f t="shared" si="74"/>
        <v>4.6577626361072619</v>
      </c>
      <c r="M684" s="5">
        <v>0</v>
      </c>
      <c r="N684" s="5">
        <v>1</v>
      </c>
      <c r="O684" s="5">
        <v>0</v>
      </c>
      <c r="P684" s="5">
        <v>0</v>
      </c>
      <c r="Q684" s="5">
        <f t="shared" si="75"/>
        <v>0</v>
      </c>
      <c r="R684" s="5">
        <v>7353.0527769999999</v>
      </c>
      <c r="S684" s="5">
        <f t="shared" si="76"/>
        <v>8.9028708497850424</v>
      </c>
      <c r="T684" s="2">
        <v>0</v>
      </c>
      <c r="U684" s="12">
        <v>0</v>
      </c>
      <c r="V684" s="5">
        <v>93.47</v>
      </c>
      <c r="W684" s="6">
        <f t="shared" si="77"/>
        <v>90.915280614726186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1</v>
      </c>
      <c r="AP684" s="6">
        <v>0</v>
      </c>
      <c r="AQ684" s="5">
        <v>1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</row>
    <row r="685" spans="1:50" ht="15.75" customHeight="1">
      <c r="A685" s="4">
        <v>43800</v>
      </c>
      <c r="B685" s="2" t="s">
        <v>6</v>
      </c>
      <c r="C685" s="19">
        <v>1</v>
      </c>
      <c r="D685" s="5" t="s">
        <v>8</v>
      </c>
      <c r="E685" s="5">
        <v>702.36</v>
      </c>
      <c r="F685" s="6">
        <f t="shared" si="71"/>
        <v>6.5544460930911299</v>
      </c>
      <c r="G685" s="10">
        <v>0</v>
      </c>
      <c r="H685" s="5">
        <f t="shared" si="72"/>
        <v>0</v>
      </c>
      <c r="I685" s="10">
        <v>446.14</v>
      </c>
      <c r="J685" s="6">
        <f t="shared" si="73"/>
        <v>6.1006328041086357</v>
      </c>
      <c r="K685" s="11">
        <v>101.8</v>
      </c>
      <c r="L685" s="11">
        <f t="shared" si="74"/>
        <v>4.632785353021065</v>
      </c>
      <c r="M685" s="5">
        <v>0</v>
      </c>
      <c r="N685" s="5">
        <v>1</v>
      </c>
      <c r="O685" s="5">
        <v>0</v>
      </c>
      <c r="P685" s="5">
        <v>0</v>
      </c>
      <c r="Q685" s="5">
        <f t="shared" si="75"/>
        <v>0</v>
      </c>
      <c r="R685" s="5">
        <v>7353.0527769999999</v>
      </c>
      <c r="S685" s="5">
        <f t="shared" si="76"/>
        <v>8.9028708497850424</v>
      </c>
      <c r="T685" s="2">
        <v>0</v>
      </c>
      <c r="U685" s="12">
        <v>0</v>
      </c>
      <c r="V685" s="5">
        <v>95.08</v>
      </c>
      <c r="W685" s="6">
        <f t="shared" si="77"/>
        <v>92.481276140453261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1</v>
      </c>
      <c r="AQ685" s="5">
        <v>1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</row>
    <row r="686" spans="1:50" ht="15.75" customHeight="1">
      <c r="A686" s="4">
        <v>43831</v>
      </c>
      <c r="B686" s="2" t="s">
        <v>6</v>
      </c>
      <c r="C686" s="19">
        <v>1</v>
      </c>
      <c r="D686" s="5" t="s">
        <v>8</v>
      </c>
      <c r="E686" s="5">
        <v>525.16999999999996</v>
      </c>
      <c r="F686" s="6">
        <f t="shared" si="71"/>
        <v>6.2637220197004444</v>
      </c>
      <c r="G686" s="10">
        <v>0</v>
      </c>
      <c r="H686" s="5">
        <f t="shared" si="72"/>
        <v>0</v>
      </c>
      <c r="I686" s="10">
        <v>445.58</v>
      </c>
      <c r="J686" s="6">
        <f t="shared" si="73"/>
        <v>6.0993768043023771</v>
      </c>
      <c r="K686" s="11">
        <v>105.7</v>
      </c>
      <c r="L686" s="11">
        <f t="shared" si="74"/>
        <v>4.6700211583077076</v>
      </c>
      <c r="M686" s="5">
        <v>0</v>
      </c>
      <c r="N686" s="5">
        <v>1</v>
      </c>
      <c r="O686" s="5">
        <v>0</v>
      </c>
      <c r="P686" s="5">
        <v>0</v>
      </c>
      <c r="Q686" s="5">
        <f t="shared" si="75"/>
        <v>0</v>
      </c>
      <c r="R686" s="5">
        <v>7353.0527769999999</v>
      </c>
      <c r="S686" s="5">
        <f t="shared" si="76"/>
        <v>8.9028708497850424</v>
      </c>
      <c r="T686" s="2">
        <v>0</v>
      </c>
      <c r="U686" s="12">
        <v>0</v>
      </c>
      <c r="V686" s="5">
        <v>94.3</v>
      </c>
      <c r="W686" s="6">
        <f t="shared" si="77"/>
        <v>91.722595078299776</v>
      </c>
      <c r="X686" s="5">
        <v>0</v>
      </c>
      <c r="Y686" s="5">
        <v>2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1</v>
      </c>
      <c r="AF686" s="5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5">
        <v>1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</row>
    <row r="687" spans="1:50" ht="15.75" customHeight="1">
      <c r="A687" s="4">
        <v>43862</v>
      </c>
      <c r="B687" s="2" t="s">
        <v>6</v>
      </c>
      <c r="C687" s="19">
        <v>1</v>
      </c>
      <c r="D687" s="5" t="s">
        <v>8</v>
      </c>
      <c r="E687" s="5">
        <v>444.95</v>
      </c>
      <c r="F687" s="6">
        <f t="shared" si="71"/>
        <v>6.0979619163028715</v>
      </c>
      <c r="G687" s="10">
        <v>0</v>
      </c>
      <c r="H687" s="5">
        <f t="shared" si="72"/>
        <v>0</v>
      </c>
      <c r="I687" s="10">
        <v>422.61</v>
      </c>
      <c r="J687" s="6">
        <f t="shared" si="73"/>
        <v>6.0464497679403255</v>
      </c>
      <c r="K687" s="11">
        <v>103.2</v>
      </c>
      <c r="L687" s="11">
        <f t="shared" si="74"/>
        <v>4.6463121293192664</v>
      </c>
      <c r="M687" s="5">
        <v>0</v>
      </c>
      <c r="N687" s="5">
        <v>1</v>
      </c>
      <c r="O687" s="5">
        <v>0</v>
      </c>
      <c r="P687" s="5">
        <v>0</v>
      </c>
      <c r="Q687" s="5">
        <f t="shared" si="75"/>
        <v>0</v>
      </c>
      <c r="R687" s="5">
        <v>7353.0527769999999</v>
      </c>
      <c r="S687" s="5">
        <f t="shared" si="76"/>
        <v>8.9028708497850424</v>
      </c>
      <c r="T687" s="2">
        <v>0</v>
      </c>
      <c r="U687" s="12">
        <v>0</v>
      </c>
      <c r="V687" s="5">
        <v>92.71</v>
      </c>
      <c r="W687" s="6">
        <f t="shared" si="77"/>
        <v>90.176052913140737</v>
      </c>
      <c r="X687" s="5">
        <v>0</v>
      </c>
      <c r="Y687" s="5">
        <v>1126</v>
      </c>
      <c r="Z687" s="5">
        <v>0</v>
      </c>
      <c r="AA687" s="5">
        <v>29</v>
      </c>
      <c r="AB687" s="5">
        <v>0</v>
      </c>
      <c r="AC687" s="5">
        <v>0</v>
      </c>
      <c r="AD687" s="5">
        <v>0</v>
      </c>
      <c r="AE687" s="5">
        <v>0</v>
      </c>
      <c r="AF687" s="5">
        <v>1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5">
        <v>1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</row>
    <row r="688" spans="1:50" ht="15.75" customHeight="1">
      <c r="A688" s="4">
        <v>43891</v>
      </c>
      <c r="B688" s="2" t="s">
        <v>6</v>
      </c>
      <c r="C688" s="19">
        <v>1</v>
      </c>
      <c r="D688" s="5" t="s">
        <v>8</v>
      </c>
      <c r="E688" s="5">
        <v>479.38</v>
      </c>
      <c r="F688" s="6">
        <f t="shared" si="71"/>
        <v>6.1724936023148445</v>
      </c>
      <c r="G688" s="10">
        <v>0</v>
      </c>
      <c r="H688" s="5">
        <f t="shared" si="72"/>
        <v>0</v>
      </c>
      <c r="I688" s="10">
        <v>396.85</v>
      </c>
      <c r="J688" s="6">
        <f t="shared" si="73"/>
        <v>5.9835583755368846</v>
      </c>
      <c r="K688" s="11">
        <v>74.099999999999994</v>
      </c>
      <c r="L688" s="11">
        <f t="shared" si="74"/>
        <v>4.3188205587700894</v>
      </c>
      <c r="M688" s="5">
        <v>0</v>
      </c>
      <c r="N688" s="5">
        <v>1</v>
      </c>
      <c r="O688" s="5">
        <v>0</v>
      </c>
      <c r="P688" s="5">
        <v>0</v>
      </c>
      <c r="Q688" s="5">
        <f t="shared" si="75"/>
        <v>0</v>
      </c>
      <c r="R688" s="5">
        <v>7353.0527769999999</v>
      </c>
      <c r="S688" s="5">
        <f t="shared" si="76"/>
        <v>8.9028708497850424</v>
      </c>
      <c r="T688" s="2">
        <v>0</v>
      </c>
      <c r="U688" s="12">
        <v>0</v>
      </c>
      <c r="V688" s="5">
        <v>93.6</v>
      </c>
      <c r="W688" s="6">
        <f t="shared" si="77"/>
        <v>91.041727458418436</v>
      </c>
      <c r="X688" s="5">
        <v>51</v>
      </c>
      <c r="Y688" s="5">
        <v>104664</v>
      </c>
      <c r="Z688" s="5">
        <v>5</v>
      </c>
      <c r="AA688" s="5">
        <v>12399</v>
      </c>
      <c r="AB688" s="5">
        <v>0</v>
      </c>
      <c r="AC688" s="5">
        <v>0</v>
      </c>
      <c r="AD688" s="5">
        <v>1</v>
      </c>
      <c r="AE688" s="5">
        <v>0</v>
      </c>
      <c r="AF688" s="5">
        <v>0</v>
      </c>
      <c r="AG688" s="6">
        <v>1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5">
        <v>1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</row>
    <row r="689" spans="1:50" ht="15.75" customHeight="1">
      <c r="A689" s="4">
        <v>43922</v>
      </c>
      <c r="B689" s="2" t="s">
        <v>6</v>
      </c>
      <c r="C689" s="19">
        <v>1</v>
      </c>
      <c r="D689" s="5" t="s">
        <v>8</v>
      </c>
      <c r="E689" s="5">
        <v>520.85</v>
      </c>
      <c r="F689" s="6">
        <f t="shared" si="71"/>
        <v>6.2554620924304576</v>
      </c>
      <c r="G689" s="10">
        <v>0</v>
      </c>
      <c r="H689" s="5">
        <f t="shared" si="72"/>
        <v>0</v>
      </c>
      <c r="I689" s="10">
        <v>282.60000000000002</v>
      </c>
      <c r="J689" s="6">
        <f t="shared" si="73"/>
        <v>5.6440324702504272</v>
      </c>
      <c r="K689" s="11">
        <v>58.2</v>
      </c>
      <c r="L689" s="11">
        <f t="shared" si="74"/>
        <v>4.0809215418899605</v>
      </c>
      <c r="M689" s="5">
        <v>0</v>
      </c>
      <c r="N689" s="5">
        <v>1</v>
      </c>
      <c r="O689" s="5">
        <v>0</v>
      </c>
      <c r="P689" s="5">
        <v>0</v>
      </c>
      <c r="Q689" s="5">
        <f t="shared" si="75"/>
        <v>0</v>
      </c>
      <c r="R689" s="5">
        <v>7353.0527769999999</v>
      </c>
      <c r="S689" s="5">
        <f t="shared" si="76"/>
        <v>8.9028708497850424</v>
      </c>
      <c r="T689" s="2">
        <v>0</v>
      </c>
      <c r="U689" s="12">
        <v>0</v>
      </c>
      <c r="V689" s="5">
        <v>91.99</v>
      </c>
      <c r="W689" s="6">
        <f t="shared" si="77"/>
        <v>89.475731932691374</v>
      </c>
      <c r="X689" s="5">
        <v>7616</v>
      </c>
      <c r="Y689" s="5">
        <v>99671</v>
      </c>
      <c r="Z689" s="5">
        <v>163</v>
      </c>
      <c r="AA689" s="5">
        <v>15539</v>
      </c>
      <c r="AB689" s="5">
        <v>0</v>
      </c>
      <c r="AC689" s="5">
        <v>0</v>
      </c>
      <c r="AD689" s="5">
        <v>1</v>
      </c>
      <c r="AE689" s="5">
        <v>0</v>
      </c>
      <c r="AF689" s="5">
        <v>0</v>
      </c>
      <c r="AG689" s="6">
        <v>0</v>
      </c>
      <c r="AH689" s="6">
        <v>1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5">
        <v>1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</row>
    <row r="690" spans="1:50" ht="15.75" customHeight="1">
      <c r="A690" s="9">
        <v>43952</v>
      </c>
      <c r="B690" s="2" t="s">
        <v>6</v>
      </c>
      <c r="C690" s="19">
        <v>1</v>
      </c>
      <c r="D690" s="5" t="s">
        <v>8</v>
      </c>
      <c r="E690" s="5">
        <v>604.29</v>
      </c>
      <c r="F690" s="6">
        <f t="shared" si="71"/>
        <v>6.4040542151584425</v>
      </c>
      <c r="G690" s="10">
        <v>0</v>
      </c>
      <c r="H690" s="5">
        <f t="shared" si="72"/>
        <v>0</v>
      </c>
      <c r="I690" s="10">
        <v>315.67</v>
      </c>
      <c r="J690" s="6">
        <f t="shared" si="73"/>
        <v>5.7546973641243069</v>
      </c>
      <c r="K690" s="18">
        <v>84.5</v>
      </c>
      <c r="L690" s="11">
        <f t="shared" si="74"/>
        <v>4.4485163759427149</v>
      </c>
      <c r="M690" s="5">
        <v>0</v>
      </c>
      <c r="N690" s="5">
        <v>1</v>
      </c>
      <c r="O690" s="5">
        <v>0</v>
      </c>
      <c r="P690" s="5">
        <v>0</v>
      </c>
      <c r="Q690" s="5">
        <f t="shared" si="75"/>
        <v>0</v>
      </c>
      <c r="R690" s="5">
        <v>7353.0527769999999</v>
      </c>
      <c r="S690" s="5">
        <f t="shared" si="76"/>
        <v>8.9028708497850424</v>
      </c>
      <c r="T690" s="2">
        <v>0</v>
      </c>
      <c r="U690" s="12">
        <v>0</v>
      </c>
      <c r="V690" s="5">
        <v>92.34</v>
      </c>
      <c r="W690" s="6">
        <f t="shared" si="77"/>
        <v>89.816165742632037</v>
      </c>
      <c r="X690" s="5">
        <v>39486</v>
      </c>
      <c r="Y690" s="5">
        <v>27534</v>
      </c>
      <c r="Z690" s="5">
        <v>482</v>
      </c>
      <c r="AA690" s="5">
        <v>5448</v>
      </c>
      <c r="AB690" s="5">
        <v>0</v>
      </c>
      <c r="AC690" s="5">
        <v>0</v>
      </c>
      <c r="AD690" s="5">
        <v>1</v>
      </c>
      <c r="AE690" s="5">
        <v>0</v>
      </c>
      <c r="AF690" s="5">
        <v>0</v>
      </c>
      <c r="AG690" s="6">
        <v>0</v>
      </c>
      <c r="AH690" s="6">
        <v>0</v>
      </c>
      <c r="AI690" s="6">
        <v>1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5">
        <v>1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</row>
    <row r="691" spans="1:50" ht="15.75" customHeight="1">
      <c r="A691" s="4">
        <v>43983</v>
      </c>
      <c r="B691" s="2" t="s">
        <v>6</v>
      </c>
      <c r="C691" s="19">
        <v>1</v>
      </c>
      <c r="D691" s="5" t="s">
        <v>8</v>
      </c>
      <c r="E691" s="5">
        <v>427.22</v>
      </c>
      <c r="F691" s="6">
        <f t="shared" si="71"/>
        <v>6.0572991030295285</v>
      </c>
      <c r="G691" s="10">
        <v>0</v>
      </c>
      <c r="H691" s="5">
        <f t="shared" si="72"/>
        <v>0</v>
      </c>
      <c r="I691" s="10">
        <v>402.45</v>
      </c>
      <c r="J691" s="6">
        <f t="shared" si="73"/>
        <v>5.9975708655397426</v>
      </c>
      <c r="K691" s="11">
        <v>91.7</v>
      </c>
      <c r="L691" s="11">
        <f t="shared" si="74"/>
        <v>4.5293684725718091</v>
      </c>
      <c r="M691" s="5">
        <v>0</v>
      </c>
      <c r="N691" s="5">
        <v>1</v>
      </c>
      <c r="O691" s="5">
        <v>0</v>
      </c>
      <c r="P691" s="5">
        <v>0</v>
      </c>
      <c r="Q691" s="5">
        <f t="shared" si="75"/>
        <v>0</v>
      </c>
      <c r="R691" s="5">
        <v>7353.0527769999999</v>
      </c>
      <c r="S691" s="5">
        <f t="shared" si="76"/>
        <v>8.9028708497850424</v>
      </c>
      <c r="T691" s="2">
        <v>0</v>
      </c>
      <c r="U691" s="12">
        <v>0</v>
      </c>
      <c r="V691" s="5">
        <v>95.54</v>
      </c>
      <c r="W691" s="6">
        <f t="shared" si="77"/>
        <v>92.928703433518137</v>
      </c>
      <c r="X691" s="5">
        <v>98330</v>
      </c>
      <c r="Y691" s="5">
        <v>7729</v>
      </c>
      <c r="Z691" s="5">
        <v>1197</v>
      </c>
      <c r="AA691" s="5">
        <v>1383</v>
      </c>
      <c r="AB691" s="5">
        <v>0</v>
      </c>
      <c r="AC691" s="5">
        <v>0</v>
      </c>
      <c r="AD691" s="5">
        <v>1</v>
      </c>
      <c r="AE691" s="5">
        <v>0</v>
      </c>
      <c r="AF691" s="5">
        <v>0</v>
      </c>
      <c r="AG691" s="6">
        <v>0</v>
      </c>
      <c r="AH691" s="6">
        <v>0</v>
      </c>
      <c r="AI691" s="6">
        <v>0</v>
      </c>
      <c r="AJ691" s="6">
        <v>1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5">
        <v>1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</row>
    <row r="692" spans="1:50" ht="15.75" customHeight="1">
      <c r="A692" s="4">
        <v>44013</v>
      </c>
      <c r="B692" s="2" t="s">
        <v>6</v>
      </c>
      <c r="C692" s="19">
        <v>1</v>
      </c>
      <c r="D692" s="5" t="s">
        <v>8</v>
      </c>
      <c r="E692" s="5">
        <v>569</v>
      </c>
      <c r="F692" s="6">
        <f t="shared" si="71"/>
        <v>6.3438804341263308</v>
      </c>
      <c r="G692" s="10">
        <v>0</v>
      </c>
      <c r="H692" s="5">
        <f t="shared" si="72"/>
        <v>0</v>
      </c>
      <c r="I692" s="10">
        <v>470.58</v>
      </c>
      <c r="J692" s="6">
        <f t="shared" si="73"/>
        <v>6.1539659764526302</v>
      </c>
      <c r="K692" s="11">
        <v>97.8</v>
      </c>
      <c r="L692" s="11">
        <f t="shared" si="74"/>
        <v>4.5930976047538223</v>
      </c>
      <c r="M692" s="5">
        <v>0</v>
      </c>
      <c r="N692" s="5">
        <v>1</v>
      </c>
      <c r="O692" s="5">
        <v>0</v>
      </c>
      <c r="P692" s="5">
        <v>0</v>
      </c>
      <c r="Q692" s="5">
        <f t="shared" si="75"/>
        <v>0</v>
      </c>
      <c r="R692" s="5">
        <v>7353.0527769999999</v>
      </c>
      <c r="S692" s="5">
        <f t="shared" si="76"/>
        <v>8.9028708497850424</v>
      </c>
      <c r="T692" s="2">
        <v>0</v>
      </c>
      <c r="U692" s="12">
        <v>0</v>
      </c>
      <c r="V692" s="5">
        <v>100</v>
      </c>
      <c r="W692" s="6">
        <f t="shared" si="77"/>
        <v>97.266802840190635</v>
      </c>
      <c r="X692" s="5">
        <v>92178</v>
      </c>
      <c r="Y692" s="5">
        <v>6959</v>
      </c>
      <c r="Z692" s="5">
        <v>1264</v>
      </c>
      <c r="AA692" s="5">
        <v>374</v>
      </c>
      <c r="AB692" s="5">
        <v>0</v>
      </c>
      <c r="AC692" s="5">
        <v>0</v>
      </c>
      <c r="AD692" s="5">
        <v>1</v>
      </c>
      <c r="AE692" s="5">
        <v>0</v>
      </c>
      <c r="AF692" s="5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5">
        <v>1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</row>
    <row r="693" spans="1:50" ht="15.75" customHeight="1">
      <c r="A693" s="4">
        <v>44044</v>
      </c>
      <c r="B693" s="2" t="s">
        <v>6</v>
      </c>
      <c r="C693" s="19">
        <v>1</v>
      </c>
      <c r="D693" s="5" t="s">
        <v>8</v>
      </c>
      <c r="E693" s="5">
        <v>686.26</v>
      </c>
      <c r="F693" s="6">
        <f t="shared" si="71"/>
        <v>6.5312565646665686</v>
      </c>
      <c r="G693" s="10">
        <v>0</v>
      </c>
      <c r="H693" s="5">
        <f t="shared" si="72"/>
        <v>0</v>
      </c>
      <c r="I693" s="10">
        <v>409.83</v>
      </c>
      <c r="J693" s="6">
        <f t="shared" si="73"/>
        <v>6.0157424395675054</v>
      </c>
      <c r="K693" s="11">
        <v>105.1</v>
      </c>
      <c r="L693" s="11">
        <f t="shared" si="74"/>
        <v>4.664382045619937</v>
      </c>
      <c r="M693" s="5">
        <v>0</v>
      </c>
      <c r="N693" s="5">
        <v>1</v>
      </c>
      <c r="O693" s="5">
        <v>0</v>
      </c>
      <c r="P693" s="5">
        <v>0</v>
      </c>
      <c r="Q693" s="5">
        <f t="shared" si="75"/>
        <v>0</v>
      </c>
      <c r="R693" s="5">
        <v>7353.0527769999999</v>
      </c>
      <c r="S693" s="5">
        <f t="shared" si="76"/>
        <v>8.9028708497850424</v>
      </c>
      <c r="T693" s="2">
        <v>0</v>
      </c>
      <c r="U693" s="12">
        <v>0</v>
      </c>
      <c r="V693" s="5">
        <v>100.98</v>
      </c>
      <c r="W693" s="6">
        <f t="shared" si="77"/>
        <v>98.220017508024512</v>
      </c>
      <c r="X693" s="5">
        <v>75335</v>
      </c>
      <c r="Y693" s="5">
        <v>21677</v>
      </c>
      <c r="Z693" s="5">
        <v>1170</v>
      </c>
      <c r="AA693" s="5">
        <v>342</v>
      </c>
      <c r="AB693" s="5">
        <v>0</v>
      </c>
      <c r="AC693" s="5">
        <v>0</v>
      </c>
      <c r="AD693" s="5">
        <v>1</v>
      </c>
      <c r="AE693" s="5">
        <v>0</v>
      </c>
      <c r="AF693" s="5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1</v>
      </c>
      <c r="AM693" s="6">
        <v>0</v>
      </c>
      <c r="AN693" s="6">
        <v>0</v>
      </c>
      <c r="AO693" s="6">
        <v>0</v>
      </c>
      <c r="AP693" s="6">
        <v>0</v>
      </c>
      <c r="AQ693" s="5">
        <v>1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</row>
    <row r="694" spans="1:50" ht="15.75" customHeight="1">
      <c r="A694" s="4">
        <v>44075</v>
      </c>
      <c r="B694" s="2" t="s">
        <v>6</v>
      </c>
      <c r="C694" s="19">
        <v>1</v>
      </c>
      <c r="D694" s="5" t="s">
        <v>8</v>
      </c>
      <c r="E694" s="5">
        <v>668.5</v>
      </c>
      <c r="F694" s="6">
        <f t="shared" si="71"/>
        <v>6.5050363965419979</v>
      </c>
      <c r="G694" s="10">
        <v>0</v>
      </c>
      <c r="H694" s="5">
        <f t="shared" si="72"/>
        <v>0</v>
      </c>
      <c r="I694" s="10">
        <v>427.32</v>
      </c>
      <c r="J694" s="6">
        <f t="shared" si="73"/>
        <v>6.0575331470776863</v>
      </c>
      <c r="K694" s="11">
        <v>100.2</v>
      </c>
      <c r="L694" s="11">
        <f t="shared" si="74"/>
        <v>4.6170987568533652</v>
      </c>
      <c r="M694" s="5">
        <v>0</v>
      </c>
      <c r="N694" s="5">
        <v>1</v>
      </c>
      <c r="O694" s="5">
        <v>0</v>
      </c>
      <c r="P694" s="5">
        <v>0</v>
      </c>
      <c r="Q694" s="5">
        <f t="shared" si="75"/>
        <v>0</v>
      </c>
      <c r="R694" s="5">
        <v>7353.0527769999999</v>
      </c>
      <c r="S694" s="5">
        <f t="shared" si="76"/>
        <v>8.9028708497850424</v>
      </c>
      <c r="T694" s="2">
        <v>0</v>
      </c>
      <c r="U694" s="12">
        <v>0</v>
      </c>
      <c r="V694" s="5">
        <v>99.64</v>
      </c>
      <c r="W694" s="6">
        <f t="shared" si="77"/>
        <v>96.916642349965954</v>
      </c>
      <c r="X694" s="5">
        <v>50483</v>
      </c>
      <c r="Y694" s="5">
        <v>45647</v>
      </c>
      <c r="Z694" s="5">
        <v>970</v>
      </c>
      <c r="AA694" s="5">
        <v>411</v>
      </c>
      <c r="AB694" s="5">
        <v>0</v>
      </c>
      <c r="AC694" s="5">
        <v>0</v>
      </c>
      <c r="AD694" s="5">
        <v>1</v>
      </c>
      <c r="AE694" s="5">
        <v>0</v>
      </c>
      <c r="AF694" s="5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1</v>
      </c>
      <c r="AN694" s="6">
        <v>0</v>
      </c>
      <c r="AO694" s="6">
        <v>0</v>
      </c>
      <c r="AP694" s="6">
        <v>0</v>
      </c>
      <c r="AQ694" s="5">
        <v>1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</row>
    <row r="695" spans="1:50" ht="15.75" customHeight="1">
      <c r="A695" s="4">
        <v>44105</v>
      </c>
      <c r="B695" s="2" t="s">
        <v>6</v>
      </c>
      <c r="C695" s="19">
        <v>1</v>
      </c>
      <c r="D695" s="5" t="s">
        <v>8</v>
      </c>
      <c r="E695" s="5">
        <v>541.54999999999995</v>
      </c>
      <c r="F695" s="6">
        <f t="shared" si="71"/>
        <v>6.2944353982817463</v>
      </c>
      <c r="G695" s="10">
        <v>0</v>
      </c>
      <c r="H695" s="5">
        <f t="shared" si="72"/>
        <v>0</v>
      </c>
      <c r="I695" s="10">
        <v>429.25</v>
      </c>
      <c r="J695" s="6">
        <f t="shared" si="73"/>
        <v>6.062039499777585</v>
      </c>
      <c r="K695" s="11">
        <v>102.2</v>
      </c>
      <c r="L695" s="11">
        <f t="shared" si="74"/>
        <v>4.6366688530474622</v>
      </c>
      <c r="M695" s="5">
        <v>0</v>
      </c>
      <c r="N695" s="5">
        <v>1</v>
      </c>
      <c r="O695" s="5">
        <v>0</v>
      </c>
      <c r="P695" s="5">
        <v>0</v>
      </c>
      <c r="Q695" s="5">
        <f t="shared" si="75"/>
        <v>0</v>
      </c>
      <c r="R695" s="5">
        <v>7353.0527769999999</v>
      </c>
      <c r="S695" s="5">
        <f t="shared" si="76"/>
        <v>8.9028708497850424</v>
      </c>
      <c r="T695" s="2">
        <v>0</v>
      </c>
      <c r="U695" s="12">
        <v>0</v>
      </c>
      <c r="V695" s="5">
        <v>99.6</v>
      </c>
      <c r="W695" s="6">
        <f t="shared" si="77"/>
        <v>96.877735628829882</v>
      </c>
      <c r="X695" s="5">
        <v>44205</v>
      </c>
      <c r="Y695" s="5">
        <v>364569</v>
      </c>
      <c r="Z695" s="5">
        <v>672</v>
      </c>
      <c r="AA695" s="5">
        <v>2724</v>
      </c>
      <c r="AB695" s="5">
        <v>0</v>
      </c>
      <c r="AC695" s="5">
        <v>0</v>
      </c>
      <c r="AD695" s="5">
        <v>1</v>
      </c>
      <c r="AE695" s="5">
        <v>0</v>
      </c>
      <c r="AF695" s="5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1</v>
      </c>
      <c r="AO695" s="6">
        <v>0</v>
      </c>
      <c r="AP695" s="6">
        <v>0</v>
      </c>
      <c r="AQ695" s="5">
        <v>1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</row>
    <row r="696" spans="1:50" ht="15.75" customHeight="1">
      <c r="A696" s="4">
        <v>44136</v>
      </c>
      <c r="B696" s="2" t="s">
        <v>6</v>
      </c>
      <c r="C696" s="19">
        <v>1</v>
      </c>
      <c r="D696" s="5" t="s">
        <v>8</v>
      </c>
      <c r="E696" s="5">
        <v>511.43</v>
      </c>
      <c r="F696" s="6">
        <f t="shared" si="71"/>
        <v>6.2372107236316205</v>
      </c>
      <c r="G696" s="10">
        <v>0</v>
      </c>
      <c r="H696" s="5">
        <f t="shared" si="72"/>
        <v>0</v>
      </c>
      <c r="I696" s="10">
        <v>449.7</v>
      </c>
      <c r="J696" s="6">
        <f t="shared" si="73"/>
        <v>6.1085806937766618</v>
      </c>
      <c r="K696" s="11">
        <v>100</v>
      </c>
      <c r="L696" s="11">
        <f t="shared" si="74"/>
        <v>4.6151205168412597</v>
      </c>
      <c r="M696" s="5">
        <v>0</v>
      </c>
      <c r="N696" s="5">
        <v>1</v>
      </c>
      <c r="O696" s="5">
        <v>0</v>
      </c>
      <c r="P696" s="5">
        <v>0</v>
      </c>
      <c r="Q696" s="5">
        <f t="shared" si="75"/>
        <v>0</v>
      </c>
      <c r="R696" s="5">
        <v>7353.0527769999999</v>
      </c>
      <c r="S696" s="5">
        <f t="shared" si="76"/>
        <v>8.9028708497850424</v>
      </c>
      <c r="T696" s="2">
        <v>0</v>
      </c>
      <c r="U696" s="12">
        <v>0</v>
      </c>
      <c r="V696" s="5">
        <v>101.45</v>
      </c>
      <c r="W696" s="6">
        <f t="shared" si="77"/>
        <v>98.677171481373406</v>
      </c>
      <c r="X696" s="5">
        <v>57248</v>
      </c>
      <c r="Y696" s="5">
        <v>922124</v>
      </c>
      <c r="Z696" s="5">
        <v>721</v>
      </c>
      <c r="AA696" s="5">
        <v>16958</v>
      </c>
      <c r="AB696" s="5">
        <v>0</v>
      </c>
      <c r="AC696" s="5">
        <v>0</v>
      </c>
      <c r="AD696" s="5">
        <v>1</v>
      </c>
      <c r="AE696" s="5">
        <v>0</v>
      </c>
      <c r="AF696" s="5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1</v>
      </c>
      <c r="AP696" s="6">
        <v>0</v>
      </c>
      <c r="AQ696" s="5">
        <v>1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</row>
    <row r="697" spans="1:50" ht="15.75" customHeight="1">
      <c r="A697" s="4">
        <v>44166</v>
      </c>
      <c r="B697" s="2" t="s">
        <v>6</v>
      </c>
      <c r="C697" s="19">
        <v>1</v>
      </c>
      <c r="D697" s="5" t="s">
        <v>8</v>
      </c>
      <c r="E697" s="5">
        <v>674.76</v>
      </c>
      <c r="F697" s="6">
        <f t="shared" si="71"/>
        <v>6.5143570720921105</v>
      </c>
      <c r="G697" s="10">
        <v>0</v>
      </c>
      <c r="H697" s="5">
        <f t="shared" si="72"/>
        <v>0</v>
      </c>
      <c r="I697" s="10">
        <v>471.52</v>
      </c>
      <c r="J697" s="6">
        <f t="shared" si="73"/>
        <v>6.1559615189893844</v>
      </c>
      <c r="K697" s="11">
        <v>100.6</v>
      </c>
      <c r="L697" s="11">
        <f t="shared" si="74"/>
        <v>4.6210435351443815</v>
      </c>
      <c r="M697" s="5">
        <v>0</v>
      </c>
      <c r="N697" s="5">
        <v>1</v>
      </c>
      <c r="O697" s="5">
        <v>0</v>
      </c>
      <c r="P697" s="5">
        <v>0</v>
      </c>
      <c r="Q697" s="5">
        <f t="shared" si="75"/>
        <v>0</v>
      </c>
      <c r="R697" s="5">
        <v>7353.0527769999999</v>
      </c>
      <c r="S697" s="5">
        <f t="shared" si="76"/>
        <v>8.9028708497850424</v>
      </c>
      <c r="T697" s="2">
        <v>0</v>
      </c>
      <c r="U697" s="12">
        <v>0</v>
      </c>
      <c r="V697" s="5">
        <v>104.28</v>
      </c>
      <c r="W697" s="6">
        <f t="shared" si="77"/>
        <v>101.42982200175081</v>
      </c>
      <c r="X697" s="5">
        <v>48578</v>
      </c>
      <c r="Y697" s="5">
        <v>505612</v>
      </c>
      <c r="Z697" s="5">
        <v>915</v>
      </c>
      <c r="AA697" s="5">
        <v>18583</v>
      </c>
      <c r="AB697" s="5">
        <v>0</v>
      </c>
      <c r="AC697" s="5">
        <v>33451</v>
      </c>
      <c r="AD697" s="5">
        <v>1</v>
      </c>
      <c r="AE697" s="5">
        <v>0</v>
      </c>
      <c r="AF697" s="5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1</v>
      </c>
      <c r="AQ697" s="5">
        <v>1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</row>
    <row r="698" spans="1:50" ht="15.75" customHeight="1">
      <c r="A698" s="4">
        <v>44197</v>
      </c>
      <c r="B698" s="2" t="s">
        <v>6</v>
      </c>
      <c r="C698" s="19">
        <v>1</v>
      </c>
      <c r="D698" s="5" t="s">
        <v>8</v>
      </c>
      <c r="E698" s="5">
        <v>525.16999999999996</v>
      </c>
      <c r="F698" s="6">
        <f t="shared" si="71"/>
        <v>6.2637220197004444</v>
      </c>
      <c r="G698" s="10">
        <v>1</v>
      </c>
      <c r="H698" s="5">
        <f t="shared" si="72"/>
        <v>0.69314718055994529</v>
      </c>
      <c r="I698" s="10">
        <v>484.63</v>
      </c>
      <c r="J698" s="6">
        <f t="shared" si="73"/>
        <v>6.1833857131934806</v>
      </c>
      <c r="K698" s="11">
        <v>104.1</v>
      </c>
      <c r="L698" s="11">
        <f t="shared" si="74"/>
        <v>4.6549122778829055</v>
      </c>
      <c r="M698" s="5">
        <v>0</v>
      </c>
      <c r="N698" s="5">
        <v>1</v>
      </c>
      <c r="O698" s="5">
        <v>0</v>
      </c>
      <c r="P698" s="5">
        <v>0</v>
      </c>
      <c r="Q698" s="5">
        <f t="shared" si="75"/>
        <v>0</v>
      </c>
      <c r="R698" s="5">
        <v>7353.0527769999999</v>
      </c>
      <c r="S698" s="5">
        <f t="shared" si="76"/>
        <v>8.9028708497850424</v>
      </c>
      <c r="T698" s="2">
        <v>0</v>
      </c>
      <c r="U698" s="12">
        <v>0</v>
      </c>
      <c r="V698" s="5">
        <v>102.92</v>
      </c>
      <c r="W698" s="6">
        <f t="shared" si="77"/>
        <v>100.10699348312421</v>
      </c>
      <c r="X698" s="5">
        <v>21629</v>
      </c>
      <c r="Y698" s="5">
        <v>445866</v>
      </c>
      <c r="Z698" s="5">
        <v>568</v>
      </c>
      <c r="AA698" s="5">
        <v>14357</v>
      </c>
      <c r="AB698" s="5">
        <v>567</v>
      </c>
      <c r="AC698" s="5">
        <v>2004313</v>
      </c>
      <c r="AD698" s="5">
        <v>1</v>
      </c>
      <c r="AE698" s="5">
        <v>1</v>
      </c>
      <c r="AF698" s="5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5">
        <v>1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</row>
    <row r="699" spans="1:50" ht="15.75" customHeight="1">
      <c r="A699" s="4">
        <v>44228</v>
      </c>
      <c r="B699" s="2" t="s">
        <v>6</v>
      </c>
      <c r="C699" s="19">
        <v>1</v>
      </c>
      <c r="D699" s="5" t="s">
        <v>8</v>
      </c>
      <c r="E699" s="5">
        <v>444.95</v>
      </c>
      <c r="F699" s="6">
        <f t="shared" si="71"/>
        <v>6.0979619163028715</v>
      </c>
      <c r="G699" s="10">
        <v>6</v>
      </c>
      <c r="H699" s="5">
        <f t="shared" si="72"/>
        <v>1.9459101490553132</v>
      </c>
      <c r="I699" s="10">
        <v>483.78</v>
      </c>
      <c r="J699" s="6">
        <f t="shared" si="73"/>
        <v>6.1816302579249855</v>
      </c>
      <c r="K699" s="11">
        <v>102.6</v>
      </c>
      <c r="L699" s="11">
        <f t="shared" si="74"/>
        <v>4.6405373298253823</v>
      </c>
      <c r="M699" s="5">
        <v>0</v>
      </c>
      <c r="N699" s="5">
        <v>1</v>
      </c>
      <c r="O699" s="5">
        <v>0</v>
      </c>
      <c r="P699" s="5">
        <v>0</v>
      </c>
      <c r="Q699" s="5">
        <f t="shared" si="75"/>
        <v>0</v>
      </c>
      <c r="R699" s="5">
        <v>7353.0527769999999</v>
      </c>
      <c r="S699" s="5">
        <f t="shared" si="76"/>
        <v>8.9028708497850424</v>
      </c>
      <c r="T699" s="2">
        <v>0</v>
      </c>
      <c r="U699" s="12">
        <v>0</v>
      </c>
      <c r="V699" s="5">
        <v>102.41</v>
      </c>
      <c r="W699" s="6">
        <f t="shared" si="77"/>
        <v>99.610932788639232</v>
      </c>
      <c r="X699" s="5">
        <v>11077</v>
      </c>
      <c r="Y699" s="5">
        <v>372233</v>
      </c>
      <c r="Z699" s="5">
        <v>281</v>
      </c>
      <c r="AA699" s="5">
        <v>9183</v>
      </c>
      <c r="AB699" s="5">
        <v>1938619</v>
      </c>
      <c r="AC699" s="5">
        <v>2393475</v>
      </c>
      <c r="AD699" s="5">
        <v>1</v>
      </c>
      <c r="AE699" s="5">
        <v>0</v>
      </c>
      <c r="AF699" s="5">
        <v>1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5">
        <v>1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</row>
    <row r="700" spans="1:50" ht="15.75" customHeight="1">
      <c r="A700" s="4">
        <v>44256</v>
      </c>
      <c r="B700" s="2" t="s">
        <v>6</v>
      </c>
      <c r="C700" s="19">
        <v>1</v>
      </c>
      <c r="D700" s="5" t="s">
        <v>8</v>
      </c>
      <c r="E700" s="5">
        <v>479.38</v>
      </c>
      <c r="F700" s="6">
        <f t="shared" si="71"/>
        <v>6.1724936023148445</v>
      </c>
      <c r="G700" s="10">
        <v>17</v>
      </c>
      <c r="H700" s="5">
        <f t="shared" si="72"/>
        <v>2.8903717578961645</v>
      </c>
      <c r="I700" s="10">
        <v>496.73</v>
      </c>
      <c r="J700" s="6">
        <f t="shared" si="73"/>
        <v>6.2080466189203456</v>
      </c>
      <c r="K700" s="11">
        <v>102.9</v>
      </c>
      <c r="L700" s="11">
        <f t="shared" si="74"/>
        <v>4.6434288981051814</v>
      </c>
      <c r="M700" s="5">
        <v>0</v>
      </c>
      <c r="N700" s="5">
        <v>1</v>
      </c>
      <c r="O700" s="5">
        <v>0</v>
      </c>
      <c r="P700" s="5">
        <v>0</v>
      </c>
      <c r="Q700" s="5">
        <f t="shared" si="75"/>
        <v>0</v>
      </c>
      <c r="R700" s="5">
        <v>7353.0527769999999</v>
      </c>
      <c r="S700" s="5">
        <f t="shared" si="76"/>
        <v>8.9028708497850424</v>
      </c>
      <c r="T700" s="2">
        <v>0</v>
      </c>
      <c r="U700" s="12">
        <v>0</v>
      </c>
      <c r="V700" s="5">
        <v>99.35</v>
      </c>
      <c r="W700" s="6">
        <f t="shared" si="77"/>
        <v>96.6345686217294</v>
      </c>
      <c r="X700" s="5">
        <v>65079</v>
      </c>
      <c r="Y700" s="5">
        <v>659634</v>
      </c>
      <c r="Z700" s="5">
        <v>638</v>
      </c>
      <c r="AA700" s="5">
        <v>11647</v>
      </c>
      <c r="AB700" s="5">
        <v>70407</v>
      </c>
      <c r="AC700" s="5">
        <v>6080074</v>
      </c>
      <c r="AD700" s="5">
        <v>1</v>
      </c>
      <c r="AE700" s="5">
        <v>0</v>
      </c>
      <c r="AF700" s="5">
        <v>0</v>
      </c>
      <c r="AG700" s="6">
        <v>1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5">
        <v>1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</row>
    <row r="701" spans="1:50" ht="15.75" customHeight="1">
      <c r="A701" s="4">
        <v>44287</v>
      </c>
      <c r="B701" s="2" t="s">
        <v>6</v>
      </c>
      <c r="C701" s="19">
        <v>1</v>
      </c>
      <c r="D701" s="5" t="s">
        <v>8</v>
      </c>
      <c r="E701" s="5">
        <v>520.85</v>
      </c>
      <c r="F701" s="6">
        <f t="shared" si="71"/>
        <v>6.2554620924304576</v>
      </c>
      <c r="G701" s="10">
        <v>24</v>
      </c>
      <c r="H701" s="5">
        <f t="shared" si="72"/>
        <v>3.2188758248682006</v>
      </c>
      <c r="I701" s="10">
        <v>504.07</v>
      </c>
      <c r="J701" s="6">
        <f t="shared" si="73"/>
        <v>6.2227151473160891</v>
      </c>
      <c r="K701" s="11">
        <v>104</v>
      </c>
      <c r="L701" s="11">
        <f t="shared" si="74"/>
        <v>4.6539603501575231</v>
      </c>
      <c r="M701" s="5">
        <v>0</v>
      </c>
      <c r="N701" s="5">
        <v>1</v>
      </c>
      <c r="O701" s="5">
        <v>0</v>
      </c>
      <c r="P701" s="5">
        <v>0</v>
      </c>
      <c r="Q701" s="5">
        <f t="shared" si="75"/>
        <v>0</v>
      </c>
      <c r="R701" s="5">
        <v>7353.0527769999999</v>
      </c>
      <c r="S701" s="5">
        <f t="shared" si="76"/>
        <v>8.9028708497850424</v>
      </c>
      <c r="T701" s="2">
        <v>0</v>
      </c>
      <c r="U701" s="12">
        <v>0</v>
      </c>
      <c r="V701" s="5">
        <v>102.82</v>
      </c>
      <c r="W701" s="6">
        <f t="shared" si="77"/>
        <v>100.00972668028402</v>
      </c>
      <c r="X701" s="5">
        <v>147837</v>
      </c>
      <c r="Y701" s="5">
        <v>437754</v>
      </c>
      <c r="Z701" s="5">
        <v>2404</v>
      </c>
      <c r="AA701" s="5">
        <v>11461</v>
      </c>
      <c r="AB701" s="5">
        <v>1247104</v>
      </c>
      <c r="AC701" s="5">
        <v>9798206</v>
      </c>
      <c r="AD701" s="5">
        <v>1</v>
      </c>
      <c r="AE701" s="5">
        <v>0</v>
      </c>
      <c r="AF701" s="5">
        <v>0</v>
      </c>
      <c r="AG701" s="6">
        <v>0</v>
      </c>
      <c r="AH701" s="6">
        <v>1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5">
        <v>1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</row>
    <row r="702" spans="1:50" ht="15.75" customHeight="1">
      <c r="A702" s="9">
        <v>44317</v>
      </c>
      <c r="B702" s="2" t="s">
        <v>6</v>
      </c>
      <c r="C702" s="19">
        <v>1</v>
      </c>
      <c r="D702" s="5" t="s">
        <v>8</v>
      </c>
      <c r="E702" s="5">
        <v>604.29</v>
      </c>
      <c r="F702" s="6">
        <f t="shared" si="71"/>
        <v>6.4040542151584425</v>
      </c>
      <c r="G702" s="10">
        <v>23</v>
      </c>
      <c r="H702" s="5">
        <f t="shared" si="72"/>
        <v>3.1780538303479458</v>
      </c>
      <c r="I702" s="10">
        <v>477.97</v>
      </c>
      <c r="J702" s="6">
        <f t="shared" si="73"/>
        <v>6.1695479690155945</v>
      </c>
      <c r="K702" s="11">
        <v>102.8</v>
      </c>
      <c r="L702" s="11">
        <f t="shared" si="74"/>
        <v>4.6424659707317879</v>
      </c>
      <c r="M702" s="5">
        <v>0</v>
      </c>
      <c r="N702" s="5">
        <v>1</v>
      </c>
      <c r="O702" s="5">
        <v>0</v>
      </c>
      <c r="P702" s="5">
        <v>0</v>
      </c>
      <c r="Q702" s="5">
        <f t="shared" si="75"/>
        <v>0</v>
      </c>
      <c r="R702" s="5">
        <v>7353.0527769999999</v>
      </c>
      <c r="S702" s="5">
        <f t="shared" si="76"/>
        <v>8.9028708497850424</v>
      </c>
      <c r="T702" s="2">
        <v>0</v>
      </c>
      <c r="U702" s="12">
        <v>0</v>
      </c>
      <c r="V702" s="5">
        <v>103.38</v>
      </c>
      <c r="W702" s="6">
        <f t="shared" si="77"/>
        <v>100.55442077618909</v>
      </c>
      <c r="X702" s="5">
        <v>41408</v>
      </c>
      <c r="Y702" s="5">
        <v>195168</v>
      </c>
      <c r="Z702" s="5">
        <v>1169</v>
      </c>
      <c r="AA702" s="5">
        <v>5321</v>
      </c>
      <c r="AB702" s="5">
        <v>823451</v>
      </c>
      <c r="AC702" s="5">
        <v>15120071</v>
      </c>
      <c r="AD702" s="5">
        <v>1</v>
      </c>
      <c r="AE702" s="5">
        <v>0</v>
      </c>
      <c r="AF702" s="5">
        <v>0</v>
      </c>
      <c r="AG702" s="6">
        <v>0</v>
      </c>
      <c r="AH702" s="6">
        <v>0</v>
      </c>
      <c r="AI702" s="6">
        <v>1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5">
        <v>1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</row>
    <row r="703" spans="1:50" ht="15.75" customHeight="1">
      <c r="A703" s="4">
        <v>44348</v>
      </c>
      <c r="B703" s="2" t="s">
        <v>6</v>
      </c>
      <c r="C703" s="19">
        <v>1</v>
      </c>
      <c r="D703" s="5" t="s">
        <v>8</v>
      </c>
      <c r="E703" s="5">
        <v>650.87</v>
      </c>
      <c r="F703" s="6">
        <f t="shared" si="71"/>
        <v>6.478309929486973</v>
      </c>
      <c r="G703" s="10">
        <v>67</v>
      </c>
      <c r="H703" s="5">
        <f t="shared" si="72"/>
        <v>4.219507705176107</v>
      </c>
      <c r="I703" s="10">
        <v>508.07</v>
      </c>
      <c r="J703" s="6">
        <f t="shared" si="73"/>
        <v>6.2306192333611756</v>
      </c>
      <c r="K703" s="11">
        <v>105.1</v>
      </c>
      <c r="L703" s="11">
        <f t="shared" si="74"/>
        <v>4.664382045619937</v>
      </c>
      <c r="M703" s="5">
        <v>0</v>
      </c>
      <c r="N703" s="5">
        <v>1</v>
      </c>
      <c r="O703" s="5">
        <v>0</v>
      </c>
      <c r="P703" s="5">
        <v>0</v>
      </c>
      <c r="Q703" s="5">
        <f t="shared" si="75"/>
        <v>0</v>
      </c>
      <c r="R703" s="5">
        <v>7353.0527769999999</v>
      </c>
      <c r="S703" s="5">
        <f t="shared" si="76"/>
        <v>8.9028708497850424</v>
      </c>
      <c r="T703" s="2">
        <v>0</v>
      </c>
      <c r="U703" s="12">
        <v>0</v>
      </c>
      <c r="V703" s="5">
        <v>100.9</v>
      </c>
      <c r="W703" s="6">
        <f t="shared" si="77"/>
        <v>98.142204065752352</v>
      </c>
      <c r="X703" s="5">
        <v>112718</v>
      </c>
      <c r="Y703" s="5">
        <v>42088</v>
      </c>
      <c r="Z703" s="5">
        <v>1884</v>
      </c>
      <c r="AA703" s="5">
        <v>1438</v>
      </c>
      <c r="AB703" s="5">
        <v>42601</v>
      </c>
      <c r="AC703" s="5">
        <v>16724923</v>
      </c>
      <c r="AD703" s="5">
        <v>1</v>
      </c>
      <c r="AE703" s="5">
        <v>0</v>
      </c>
      <c r="AF703" s="5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5">
        <v>1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</row>
    <row r="704" spans="1:50" ht="15.75" customHeight="1">
      <c r="A704" s="4">
        <v>44378</v>
      </c>
      <c r="B704" s="2" t="s">
        <v>6</v>
      </c>
      <c r="C704" s="19">
        <v>1</v>
      </c>
      <c r="D704" s="5" t="s">
        <v>8</v>
      </c>
      <c r="E704" s="5">
        <v>654.85</v>
      </c>
      <c r="F704" s="6">
        <f t="shared" si="71"/>
        <v>6.4844062017754123</v>
      </c>
      <c r="G704" s="10">
        <v>10</v>
      </c>
      <c r="H704" s="5">
        <f t="shared" si="72"/>
        <v>2.3978952727983707</v>
      </c>
      <c r="I704" s="10">
        <v>471.44</v>
      </c>
      <c r="J704" s="6">
        <f t="shared" si="73"/>
        <v>6.1557918405296581</v>
      </c>
      <c r="K704" s="11">
        <v>105.4</v>
      </c>
      <c r="L704" s="11">
        <f t="shared" si="74"/>
        <v>4.667205576907544</v>
      </c>
      <c r="M704" s="5">
        <v>0</v>
      </c>
      <c r="N704" s="5">
        <v>1</v>
      </c>
      <c r="O704" s="5">
        <v>0</v>
      </c>
      <c r="P704" s="5">
        <v>0</v>
      </c>
      <c r="Q704" s="5">
        <f t="shared" si="75"/>
        <v>0</v>
      </c>
      <c r="R704" s="5">
        <v>7353.0527769999999</v>
      </c>
      <c r="S704" s="5">
        <f t="shared" si="76"/>
        <v>8.9028708497850424</v>
      </c>
      <c r="T704" s="2">
        <v>0</v>
      </c>
      <c r="U704" s="12">
        <v>0</v>
      </c>
      <c r="V704" s="5">
        <v>100.44</v>
      </c>
      <c r="W704" s="6">
        <f t="shared" si="77"/>
        <v>97.694776772687476</v>
      </c>
      <c r="X704" s="5">
        <v>336226</v>
      </c>
      <c r="Y704" s="5">
        <v>90119</v>
      </c>
      <c r="Z704" s="5">
        <v>6182</v>
      </c>
      <c r="AA704" s="5">
        <v>497</v>
      </c>
      <c r="AB704" s="5">
        <v>2734283</v>
      </c>
      <c r="AC704" s="5">
        <v>16723947</v>
      </c>
      <c r="AD704" s="5">
        <v>1</v>
      </c>
      <c r="AE704" s="5">
        <v>0</v>
      </c>
      <c r="AF704" s="5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1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5">
        <v>1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</row>
    <row r="705" spans="1:50" ht="15.75" customHeight="1">
      <c r="A705" s="4">
        <v>44409</v>
      </c>
      <c r="B705" s="2" t="s">
        <v>6</v>
      </c>
      <c r="C705" s="19">
        <v>1</v>
      </c>
      <c r="D705" s="5" t="s">
        <v>8</v>
      </c>
      <c r="E705" s="5">
        <v>772.3</v>
      </c>
      <c r="F705" s="6">
        <f t="shared" si="71"/>
        <v>6.6493730755752178</v>
      </c>
      <c r="G705" s="10">
        <v>41</v>
      </c>
      <c r="H705" s="5">
        <f t="shared" si="72"/>
        <v>3.7376696182833684</v>
      </c>
      <c r="I705" s="10">
        <v>508.07</v>
      </c>
      <c r="J705" s="6">
        <f t="shared" si="73"/>
        <v>6.2306192333611756</v>
      </c>
      <c r="K705" s="11">
        <v>105.1</v>
      </c>
      <c r="L705" s="11">
        <f t="shared" si="74"/>
        <v>4.664382045619937</v>
      </c>
      <c r="M705" s="5">
        <v>0</v>
      </c>
      <c r="N705" s="5">
        <v>1</v>
      </c>
      <c r="O705" s="5">
        <v>0</v>
      </c>
      <c r="P705" s="5">
        <v>0</v>
      </c>
      <c r="Q705" s="5">
        <f t="shared" si="75"/>
        <v>0</v>
      </c>
      <c r="R705" s="5">
        <v>7353.0527769999999</v>
      </c>
      <c r="S705" s="5">
        <f t="shared" si="76"/>
        <v>8.9028708497850424</v>
      </c>
      <c r="T705" s="2">
        <v>0</v>
      </c>
      <c r="U705" s="12">
        <v>0</v>
      </c>
      <c r="V705" s="5">
        <v>100.51</v>
      </c>
      <c r="W705" s="6">
        <f t="shared" si="77"/>
        <v>97.762863534675617</v>
      </c>
      <c r="X705" s="5">
        <v>251134</v>
      </c>
      <c r="Y705" s="5">
        <v>189963</v>
      </c>
      <c r="Z705" s="5">
        <v>5510</v>
      </c>
      <c r="AA705" s="5">
        <v>1158</v>
      </c>
      <c r="AB705" s="5">
        <v>11087192</v>
      </c>
      <c r="AC705" s="5">
        <v>9211742</v>
      </c>
      <c r="AD705" s="5">
        <v>1</v>
      </c>
      <c r="AE705" s="5">
        <v>0</v>
      </c>
      <c r="AF705" s="5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1</v>
      </c>
      <c r="AM705" s="6">
        <v>0</v>
      </c>
      <c r="AN705" s="6">
        <v>0</v>
      </c>
      <c r="AO705" s="6">
        <v>0</v>
      </c>
      <c r="AP705" s="6">
        <v>0</v>
      </c>
      <c r="AQ705" s="5">
        <v>1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</row>
    <row r="706" spans="1:50" ht="15.75" customHeight="1">
      <c r="A706" s="4">
        <v>44440</v>
      </c>
      <c r="B706" s="2" t="s">
        <v>6</v>
      </c>
      <c r="C706" s="19">
        <v>1</v>
      </c>
      <c r="D706" s="5" t="s">
        <v>8</v>
      </c>
      <c r="E706" s="5">
        <v>767.07</v>
      </c>
      <c r="F706" s="6">
        <f t="shared" ref="F706:F721" si="78">LN(E706)</f>
        <v>6.6425780618704255</v>
      </c>
      <c r="G706" s="10">
        <v>114</v>
      </c>
      <c r="H706" s="5">
        <f t="shared" ref="H706:H721" si="79">LN(G706+1)</f>
        <v>4.7449321283632502</v>
      </c>
      <c r="I706" s="10">
        <v>471.44</v>
      </c>
      <c r="J706" s="6">
        <f t="shared" ref="J706:J721" si="80">LN(I706)</f>
        <v>6.1557918405296581</v>
      </c>
      <c r="K706" s="11">
        <v>105.3</v>
      </c>
      <c r="L706" s="11">
        <f t="shared" ref="L706:L721" si="81">LN(K706+1)</f>
        <v>4.6662652853479019</v>
      </c>
      <c r="M706" s="5">
        <v>0</v>
      </c>
      <c r="N706" s="5">
        <v>1</v>
      </c>
      <c r="O706" s="5">
        <v>0</v>
      </c>
      <c r="P706" s="5">
        <v>0</v>
      </c>
      <c r="Q706" s="5">
        <f t="shared" ref="Q706:Q721" si="82">0+0</f>
        <v>0</v>
      </c>
      <c r="R706" s="5">
        <v>7353.0527769999999</v>
      </c>
      <c r="S706" s="5">
        <f t="shared" ref="S706:S721" si="83">LN(R706)</f>
        <v>8.9028708497850424</v>
      </c>
      <c r="T706" s="2">
        <v>0</v>
      </c>
      <c r="U706" s="12">
        <v>0</v>
      </c>
      <c r="V706" s="5">
        <v>99.15</v>
      </c>
      <c r="W706" s="6">
        <f t="shared" si="77"/>
        <v>96.440035016049023</v>
      </c>
      <c r="X706" s="5">
        <v>55293</v>
      </c>
      <c r="Y706" s="5">
        <v>132364</v>
      </c>
      <c r="Z706" s="5">
        <v>1315</v>
      </c>
      <c r="AA706" s="5">
        <v>1700</v>
      </c>
      <c r="AB706" s="5">
        <v>18962130</v>
      </c>
      <c r="AC706" s="5">
        <v>6907733</v>
      </c>
      <c r="AD706" s="5">
        <v>1</v>
      </c>
      <c r="AE706" s="5">
        <v>0</v>
      </c>
      <c r="AF706" s="5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1</v>
      </c>
      <c r="AN706" s="6">
        <v>0</v>
      </c>
      <c r="AO706" s="6">
        <v>0</v>
      </c>
      <c r="AP706" s="6">
        <v>0</v>
      </c>
      <c r="AQ706" s="5">
        <v>1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</row>
    <row r="707" spans="1:50" ht="15.75" customHeight="1">
      <c r="A707" s="4">
        <v>44470</v>
      </c>
      <c r="B707" s="2" t="s">
        <v>6</v>
      </c>
      <c r="C707" s="19">
        <v>1</v>
      </c>
      <c r="D707" s="5" t="s">
        <v>8</v>
      </c>
      <c r="E707" s="5">
        <v>718.8</v>
      </c>
      <c r="F707" s="6">
        <f t="shared" si="78"/>
        <v>6.5775831549094042</v>
      </c>
      <c r="G707" s="10">
        <v>86</v>
      </c>
      <c r="H707" s="5">
        <f t="shared" si="79"/>
        <v>4.4659081186545837</v>
      </c>
      <c r="I707" s="10">
        <v>461.8</v>
      </c>
      <c r="J707" s="6">
        <f t="shared" si="80"/>
        <v>6.1351318969203952</v>
      </c>
      <c r="K707" s="11">
        <v>104.6</v>
      </c>
      <c r="L707" s="11">
        <f t="shared" si="81"/>
        <v>4.6596583712721609</v>
      </c>
      <c r="M707" s="5">
        <v>0</v>
      </c>
      <c r="N707" s="5">
        <v>1</v>
      </c>
      <c r="O707" s="5">
        <v>0</v>
      </c>
      <c r="P707" s="5">
        <v>0</v>
      </c>
      <c r="Q707" s="5">
        <f t="shared" si="82"/>
        <v>0</v>
      </c>
      <c r="R707" s="5">
        <v>7353.0527769999999</v>
      </c>
      <c r="S707" s="5">
        <f t="shared" si="83"/>
        <v>8.9028708497850424</v>
      </c>
      <c r="T707" s="2">
        <v>0</v>
      </c>
      <c r="U707" s="12">
        <v>0</v>
      </c>
      <c r="V707" s="5">
        <v>99.07</v>
      </c>
      <c r="W707" s="6">
        <f t="shared" si="77"/>
        <v>96.362221573776864</v>
      </c>
      <c r="X707" s="5">
        <v>13628</v>
      </c>
      <c r="Y707" s="5">
        <v>99610</v>
      </c>
      <c r="Z707" s="5">
        <v>358</v>
      </c>
      <c r="AA707" s="5">
        <v>1179</v>
      </c>
      <c r="AB707" s="5">
        <v>6884827</v>
      </c>
      <c r="AC707" s="5">
        <v>5028129</v>
      </c>
      <c r="AD707" s="5">
        <v>1</v>
      </c>
      <c r="AE707" s="5">
        <v>0</v>
      </c>
      <c r="AF707" s="5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1</v>
      </c>
      <c r="AO707" s="6">
        <v>0</v>
      </c>
      <c r="AP707" s="6">
        <v>0</v>
      </c>
      <c r="AQ707" s="5">
        <v>1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</row>
    <row r="708" spans="1:50" ht="15.75" customHeight="1">
      <c r="A708" s="4">
        <v>44501</v>
      </c>
      <c r="B708" s="2" t="s">
        <v>6</v>
      </c>
      <c r="C708" s="19">
        <v>1</v>
      </c>
      <c r="D708" s="5" t="s">
        <v>8</v>
      </c>
      <c r="E708" s="5">
        <v>631.82000000000005</v>
      </c>
      <c r="F708" s="6">
        <f t="shared" si="78"/>
        <v>6.4486045434541683</v>
      </c>
      <c r="G708" s="10">
        <v>98</v>
      </c>
      <c r="H708" s="5">
        <f t="shared" si="79"/>
        <v>4.5951198501345898</v>
      </c>
      <c r="I708" s="10">
        <v>516.14</v>
      </c>
      <c r="J708" s="6">
        <f t="shared" si="80"/>
        <v>6.2463780465109942</v>
      </c>
      <c r="K708" s="11">
        <v>106.7</v>
      </c>
      <c r="L708" s="11">
        <f t="shared" si="81"/>
        <v>4.6793495841623427</v>
      </c>
      <c r="M708" s="5">
        <v>0</v>
      </c>
      <c r="N708" s="5">
        <v>1</v>
      </c>
      <c r="O708" s="5">
        <v>0</v>
      </c>
      <c r="P708" s="5">
        <v>0</v>
      </c>
      <c r="Q708" s="5">
        <f t="shared" si="82"/>
        <v>0</v>
      </c>
      <c r="R708" s="5">
        <v>7353.0527769999999</v>
      </c>
      <c r="S708" s="5">
        <f t="shared" si="83"/>
        <v>8.9028708497850424</v>
      </c>
      <c r="T708" s="2">
        <v>0</v>
      </c>
      <c r="U708" s="12">
        <v>0</v>
      </c>
      <c r="V708" s="5">
        <v>96.89</v>
      </c>
      <c r="W708" s="6">
        <f t="shared" si="77"/>
        <v>94.241805271860713</v>
      </c>
      <c r="X708" s="5">
        <v>6745</v>
      </c>
      <c r="Y708" s="5">
        <v>256582</v>
      </c>
      <c r="Z708" s="5">
        <v>113</v>
      </c>
      <c r="AA708" s="5">
        <v>1728</v>
      </c>
      <c r="AB708" s="5">
        <v>16980584</v>
      </c>
      <c r="AC708" s="5">
        <v>6663689</v>
      </c>
      <c r="AD708" s="5">
        <v>1</v>
      </c>
      <c r="AE708" s="5">
        <v>0</v>
      </c>
      <c r="AF708" s="5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0</v>
      </c>
      <c r="AQ708" s="5">
        <v>1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</row>
    <row r="709" spans="1:50" ht="15.75" customHeight="1">
      <c r="A709" s="4">
        <v>44531</v>
      </c>
      <c r="B709" s="2" t="s">
        <v>6</v>
      </c>
      <c r="C709" s="19">
        <v>1</v>
      </c>
      <c r="D709" s="5" t="s">
        <v>8</v>
      </c>
      <c r="E709" s="5">
        <v>777.09</v>
      </c>
      <c r="F709" s="6">
        <f t="shared" si="78"/>
        <v>6.6555561737756879</v>
      </c>
      <c r="G709" s="10">
        <v>166</v>
      </c>
      <c r="H709" s="5">
        <f t="shared" si="79"/>
        <v>5.1179938124167554</v>
      </c>
      <c r="I709" s="10">
        <v>518.45000000000005</v>
      </c>
      <c r="J709" s="6">
        <f t="shared" si="80"/>
        <v>6.250843591004287</v>
      </c>
      <c r="K709" s="11">
        <v>105.5</v>
      </c>
      <c r="L709" s="11">
        <f t="shared" si="81"/>
        <v>4.6681449851494801</v>
      </c>
      <c r="M709" s="5">
        <v>0</v>
      </c>
      <c r="N709" s="5">
        <v>1</v>
      </c>
      <c r="O709" s="5">
        <v>0</v>
      </c>
      <c r="P709" s="5">
        <v>0</v>
      </c>
      <c r="Q709" s="5">
        <f t="shared" si="82"/>
        <v>0</v>
      </c>
      <c r="R709" s="5">
        <v>7353.0527769999999</v>
      </c>
      <c r="S709" s="5">
        <f t="shared" si="83"/>
        <v>8.9028708497850424</v>
      </c>
      <c r="T709" s="2">
        <v>0</v>
      </c>
      <c r="U709" s="12">
        <v>0</v>
      </c>
      <c r="V709" s="5">
        <v>97.38</v>
      </c>
      <c r="W709" s="6">
        <f t="shared" si="77"/>
        <v>94.718412605777644</v>
      </c>
      <c r="X709" s="5">
        <v>9255</v>
      </c>
      <c r="Y709" s="5">
        <v>1097136</v>
      </c>
      <c r="Z709" s="5">
        <v>91</v>
      </c>
      <c r="AA709" s="5">
        <v>3574</v>
      </c>
      <c r="AB709" s="5">
        <v>8813795</v>
      </c>
      <c r="AC709" s="5">
        <v>14655642</v>
      </c>
      <c r="AD709" s="5">
        <v>1</v>
      </c>
      <c r="AE709" s="5">
        <v>0</v>
      </c>
      <c r="AF709" s="5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1</v>
      </c>
      <c r="AQ709" s="5">
        <v>1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</row>
    <row r="710" spans="1:50" ht="15.75" customHeight="1">
      <c r="A710" s="4">
        <v>44562</v>
      </c>
      <c r="B710" s="2" t="s">
        <v>6</v>
      </c>
      <c r="C710" s="19">
        <v>1</v>
      </c>
      <c r="D710" s="5" t="s">
        <v>8</v>
      </c>
      <c r="E710" s="5">
        <v>774.19</v>
      </c>
      <c r="F710" s="6">
        <f t="shared" si="78"/>
        <v>6.6518173215010998</v>
      </c>
      <c r="G710" s="10">
        <v>102</v>
      </c>
      <c r="H710" s="5">
        <f t="shared" si="79"/>
        <v>4.6347289882296359</v>
      </c>
      <c r="I710" s="10">
        <v>511.96</v>
      </c>
      <c r="J710" s="6">
        <f t="shared" si="80"/>
        <v>6.2382464969875908</v>
      </c>
      <c r="K710" s="11">
        <v>102</v>
      </c>
      <c r="L710" s="11">
        <f t="shared" si="81"/>
        <v>4.6347289882296359</v>
      </c>
      <c r="M710" s="5">
        <v>0</v>
      </c>
      <c r="N710" s="5">
        <v>1</v>
      </c>
      <c r="O710" s="5">
        <v>0</v>
      </c>
      <c r="P710" s="5">
        <v>0</v>
      </c>
      <c r="Q710" s="5">
        <f t="shared" si="82"/>
        <v>0</v>
      </c>
      <c r="R710" s="5">
        <v>7353.0527769999999</v>
      </c>
      <c r="S710" s="5">
        <f t="shared" si="83"/>
        <v>8.9028708497850424</v>
      </c>
      <c r="T710" s="2">
        <v>0</v>
      </c>
      <c r="U710" s="12">
        <v>0</v>
      </c>
      <c r="V710" s="5">
        <v>95.85</v>
      </c>
      <c r="W710" s="6">
        <f t="shared" si="77"/>
        <v>93.230230522322728</v>
      </c>
      <c r="X710" s="5">
        <v>213294</v>
      </c>
      <c r="Y710" s="5">
        <v>4857433</v>
      </c>
      <c r="Z710" s="5">
        <v>322</v>
      </c>
      <c r="AA710" s="5">
        <v>9096</v>
      </c>
      <c r="AB710" s="5">
        <v>14576165</v>
      </c>
      <c r="AC710" s="5">
        <v>17048182</v>
      </c>
      <c r="AD710" s="5">
        <v>1</v>
      </c>
      <c r="AE710" s="5">
        <v>1</v>
      </c>
      <c r="AF710" s="5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5">
        <v>1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</row>
    <row r="711" spans="1:50" ht="15.75" customHeight="1">
      <c r="A711" s="4">
        <v>44593</v>
      </c>
      <c r="B711" s="2" t="s">
        <v>6</v>
      </c>
      <c r="C711" s="19">
        <v>1</v>
      </c>
      <c r="D711" s="5" t="s">
        <v>8</v>
      </c>
      <c r="E711" s="5">
        <v>579.73</v>
      </c>
      <c r="F711" s="6">
        <f t="shared" si="78"/>
        <v>6.362562477912296</v>
      </c>
      <c r="G711" s="10">
        <v>113</v>
      </c>
      <c r="H711" s="5">
        <f t="shared" si="79"/>
        <v>4.7361984483944957</v>
      </c>
      <c r="I711" s="10">
        <v>521.51</v>
      </c>
      <c r="J711" s="6">
        <f t="shared" si="80"/>
        <v>6.2567284497123978</v>
      </c>
      <c r="K711" s="11">
        <v>106</v>
      </c>
      <c r="L711" s="11">
        <f t="shared" si="81"/>
        <v>4.6728288344619058</v>
      </c>
      <c r="M711" s="5">
        <v>0</v>
      </c>
      <c r="N711" s="5">
        <v>1</v>
      </c>
      <c r="O711" s="5">
        <v>0</v>
      </c>
      <c r="P711" s="5">
        <v>0</v>
      </c>
      <c r="Q711" s="5">
        <f t="shared" si="82"/>
        <v>0</v>
      </c>
      <c r="R711" s="5">
        <v>7353.0527769999999</v>
      </c>
      <c r="S711" s="5">
        <f t="shared" si="83"/>
        <v>8.9028708497850424</v>
      </c>
      <c r="T711" s="2">
        <v>0</v>
      </c>
      <c r="U711" s="12">
        <v>0</v>
      </c>
      <c r="V711" s="5">
        <v>96.91</v>
      </c>
      <c r="W711" s="6">
        <f t="shared" si="77"/>
        <v>94.261258632428749</v>
      </c>
      <c r="X711" s="5">
        <v>144744</v>
      </c>
      <c r="Y711" s="5">
        <v>1799720</v>
      </c>
      <c r="Z711" s="5">
        <v>643</v>
      </c>
      <c r="AA711" s="5">
        <v>8269</v>
      </c>
      <c r="AB711" s="5">
        <v>3913910</v>
      </c>
      <c r="AC711" s="5">
        <v>5747278</v>
      </c>
      <c r="AD711" s="5">
        <v>1</v>
      </c>
      <c r="AE711" s="5">
        <v>0</v>
      </c>
      <c r="AF711" s="5">
        <v>1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5">
        <v>1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</row>
    <row r="712" spans="1:50" ht="15.75" customHeight="1">
      <c r="A712" s="4">
        <v>44621</v>
      </c>
      <c r="B712" s="2" t="s">
        <v>6</v>
      </c>
      <c r="C712" s="19">
        <v>1</v>
      </c>
      <c r="D712" s="5" t="s">
        <v>8</v>
      </c>
      <c r="E712" s="5">
        <v>739.08</v>
      </c>
      <c r="F712" s="6">
        <f t="shared" si="78"/>
        <v>6.6054061694869519</v>
      </c>
      <c r="G712" s="10">
        <v>110</v>
      </c>
      <c r="H712" s="5">
        <f t="shared" si="79"/>
        <v>4.7095302013123339</v>
      </c>
      <c r="I712" s="10">
        <v>520.9</v>
      </c>
      <c r="J712" s="6">
        <f t="shared" si="80"/>
        <v>6.2555580847511454</v>
      </c>
      <c r="K712" s="18">
        <v>106.1</v>
      </c>
      <c r="L712" s="11">
        <f t="shared" si="81"/>
        <v>4.6737629774537028</v>
      </c>
      <c r="M712" s="5">
        <v>0</v>
      </c>
      <c r="N712" s="5">
        <v>1</v>
      </c>
      <c r="O712" s="5">
        <v>0</v>
      </c>
      <c r="P712" s="5">
        <v>0</v>
      </c>
      <c r="Q712" s="5">
        <f t="shared" si="82"/>
        <v>0</v>
      </c>
      <c r="R712" s="5">
        <v>7353.0527769999999</v>
      </c>
      <c r="S712" s="5">
        <f t="shared" si="83"/>
        <v>8.9028708497850424</v>
      </c>
      <c r="T712" s="2">
        <v>0</v>
      </c>
      <c r="U712" s="12">
        <v>0</v>
      </c>
      <c r="V712" s="5">
        <v>96.18</v>
      </c>
      <c r="W712" s="6">
        <f t="shared" si="77"/>
        <v>93.551210971695355</v>
      </c>
      <c r="X712" s="5">
        <v>8000</v>
      </c>
      <c r="Y712" s="5">
        <v>1859518</v>
      </c>
      <c r="Z712" s="5">
        <v>85</v>
      </c>
      <c r="AA712" s="5">
        <v>4616</v>
      </c>
      <c r="AB712" s="5">
        <v>30821308</v>
      </c>
      <c r="AC712" s="5">
        <v>1800291</v>
      </c>
      <c r="AD712" s="5">
        <v>1</v>
      </c>
      <c r="AE712" s="5">
        <v>0</v>
      </c>
      <c r="AF712" s="5">
        <v>0</v>
      </c>
      <c r="AG712" s="6">
        <v>1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5">
        <v>1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</row>
    <row r="713" spans="1:50" ht="15.75" customHeight="1">
      <c r="A713" s="4">
        <v>44652</v>
      </c>
      <c r="B713" s="2" t="s">
        <v>6</v>
      </c>
      <c r="C713" s="19">
        <v>1</v>
      </c>
      <c r="D713" s="5" t="s">
        <v>8</v>
      </c>
      <c r="E713" s="5">
        <v>848.67</v>
      </c>
      <c r="F713" s="6">
        <f t="shared" si="78"/>
        <v>6.743670418171301</v>
      </c>
      <c r="G713" s="10">
        <v>118</v>
      </c>
      <c r="H713" s="5">
        <f t="shared" si="79"/>
        <v>4.7791234931115296</v>
      </c>
      <c r="I713" s="10">
        <v>489.73</v>
      </c>
      <c r="J713" s="6">
        <f t="shared" si="80"/>
        <v>6.1938542188289736</v>
      </c>
      <c r="K713" s="11">
        <v>107.5</v>
      </c>
      <c r="L713" s="11">
        <f t="shared" si="81"/>
        <v>4.6867501729805143</v>
      </c>
      <c r="M713" s="5">
        <v>0</v>
      </c>
      <c r="N713" s="5">
        <v>1</v>
      </c>
      <c r="O713" s="5">
        <v>0</v>
      </c>
      <c r="P713" s="5">
        <v>0</v>
      </c>
      <c r="Q713" s="5">
        <f t="shared" si="82"/>
        <v>0</v>
      </c>
      <c r="R713" s="5">
        <v>7353.0527769999999</v>
      </c>
      <c r="S713" s="5">
        <f t="shared" si="83"/>
        <v>8.9028708497850424</v>
      </c>
      <c r="T713" s="2">
        <v>0</v>
      </c>
      <c r="U713" s="12">
        <v>0</v>
      </c>
      <c r="V713" s="5">
        <v>91.27</v>
      </c>
      <c r="W713" s="6">
        <f t="shared" si="77"/>
        <v>88.775410952241998</v>
      </c>
      <c r="X713" s="5">
        <v>1114</v>
      </c>
      <c r="Y713" s="5">
        <v>1820846</v>
      </c>
      <c r="Z713" s="5">
        <v>5</v>
      </c>
      <c r="AA713" s="5">
        <v>4124</v>
      </c>
      <c r="AB713" s="5">
        <v>1534602</v>
      </c>
      <c r="AC713" s="5">
        <v>894368</v>
      </c>
      <c r="AD713" s="5">
        <v>1</v>
      </c>
      <c r="AE713" s="5">
        <v>0</v>
      </c>
      <c r="AF713" s="5">
        <v>0</v>
      </c>
      <c r="AG713" s="6">
        <v>0</v>
      </c>
      <c r="AH713" s="6">
        <v>1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5">
        <v>1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</row>
    <row r="714" spans="1:50" ht="15.75" customHeight="1">
      <c r="A714" s="9">
        <v>44682</v>
      </c>
      <c r="B714" s="2" t="s">
        <v>6</v>
      </c>
      <c r="C714" s="19">
        <v>1</v>
      </c>
      <c r="D714" s="5" t="s">
        <v>8</v>
      </c>
      <c r="E714" s="5">
        <v>881.77</v>
      </c>
      <c r="F714" s="6">
        <f t="shared" si="78"/>
        <v>6.781931251025072</v>
      </c>
      <c r="G714" s="10">
        <v>190</v>
      </c>
      <c r="H714" s="5">
        <f t="shared" si="79"/>
        <v>5.2522734280466299</v>
      </c>
      <c r="I714" s="10">
        <v>459.57</v>
      </c>
      <c r="J714" s="6">
        <f t="shared" si="80"/>
        <v>6.1302912696927141</v>
      </c>
      <c r="K714" s="11">
        <v>106.3</v>
      </c>
      <c r="L714" s="11">
        <f t="shared" si="81"/>
        <v>4.6756286496366526</v>
      </c>
      <c r="M714" s="5">
        <v>0</v>
      </c>
      <c r="N714" s="5">
        <v>1</v>
      </c>
      <c r="O714" s="5">
        <v>0</v>
      </c>
      <c r="P714" s="5">
        <v>0</v>
      </c>
      <c r="Q714" s="5">
        <f t="shared" si="82"/>
        <v>0</v>
      </c>
      <c r="R714" s="5">
        <v>7353.0527769999999</v>
      </c>
      <c r="S714" s="5">
        <f t="shared" si="83"/>
        <v>8.9028708497850424</v>
      </c>
      <c r="T714" s="2">
        <v>0</v>
      </c>
      <c r="U714" s="12">
        <v>0</v>
      </c>
      <c r="V714" s="5">
        <v>95.93</v>
      </c>
      <c r="W714" s="6">
        <f t="shared" si="77"/>
        <v>93.308043964594887</v>
      </c>
      <c r="X714" s="5">
        <v>816</v>
      </c>
      <c r="Y714" s="5">
        <v>958210</v>
      </c>
      <c r="Z714" s="5">
        <v>4</v>
      </c>
      <c r="AA714" s="5">
        <v>3190</v>
      </c>
      <c r="AB714" s="5">
        <v>540962</v>
      </c>
      <c r="AC714" s="5">
        <v>984038</v>
      </c>
      <c r="AD714" s="5">
        <v>1</v>
      </c>
      <c r="AE714" s="5">
        <v>0</v>
      </c>
      <c r="AF714" s="5">
        <v>0</v>
      </c>
      <c r="AG714" s="6">
        <v>0</v>
      </c>
      <c r="AH714" s="6">
        <v>0</v>
      </c>
      <c r="AI714" s="6">
        <v>1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5">
        <v>1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</row>
    <row r="715" spans="1:50" ht="15.75" customHeight="1">
      <c r="A715" s="4">
        <v>44713</v>
      </c>
      <c r="B715" s="2" t="s">
        <v>6</v>
      </c>
      <c r="C715" s="19">
        <v>1</v>
      </c>
      <c r="D715" s="5" t="s">
        <v>8</v>
      </c>
      <c r="E715" s="5">
        <v>966.27</v>
      </c>
      <c r="F715" s="6">
        <f t="shared" si="78"/>
        <v>6.8734432982643918</v>
      </c>
      <c r="G715" s="10">
        <v>124</v>
      </c>
      <c r="H715" s="5">
        <f t="shared" si="79"/>
        <v>4.8283137373023015</v>
      </c>
      <c r="I715" s="10">
        <v>551.27</v>
      </c>
      <c r="J715" s="6">
        <f t="shared" si="80"/>
        <v>6.3122247072820477</v>
      </c>
      <c r="K715" s="11">
        <v>104.1</v>
      </c>
      <c r="L715" s="11">
        <f t="shared" si="81"/>
        <v>4.6549122778829055</v>
      </c>
      <c r="M715" s="5">
        <v>0</v>
      </c>
      <c r="N715" s="5">
        <v>1</v>
      </c>
      <c r="O715" s="5">
        <v>0</v>
      </c>
      <c r="P715" s="5">
        <v>0</v>
      </c>
      <c r="Q715" s="5">
        <f t="shared" si="82"/>
        <v>0</v>
      </c>
      <c r="R715" s="5">
        <v>7353.0527769999999</v>
      </c>
      <c r="S715" s="5">
        <f t="shared" si="83"/>
        <v>8.9028708497850424</v>
      </c>
      <c r="T715" s="2">
        <v>0</v>
      </c>
      <c r="U715" s="12">
        <v>0</v>
      </c>
      <c r="V715" s="5">
        <v>97.57</v>
      </c>
      <c r="W715" s="6">
        <f t="shared" si="77"/>
        <v>94.903219531174003</v>
      </c>
      <c r="X715" s="5">
        <v>20282</v>
      </c>
      <c r="Y715" s="5">
        <v>1101701</v>
      </c>
      <c r="Z715" s="5">
        <v>18</v>
      </c>
      <c r="AA715" s="5">
        <v>1656</v>
      </c>
      <c r="AB715" s="5">
        <v>1159562</v>
      </c>
      <c r="AC715" s="5">
        <v>491317</v>
      </c>
      <c r="AD715" s="5">
        <v>1</v>
      </c>
      <c r="AE715" s="5">
        <v>0</v>
      </c>
      <c r="AF715" s="5">
        <v>0</v>
      </c>
      <c r="AG715" s="6">
        <v>0</v>
      </c>
      <c r="AH715" s="6">
        <v>0</v>
      </c>
      <c r="AI715" s="6">
        <v>0</v>
      </c>
      <c r="AJ715" s="6">
        <v>1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5">
        <v>1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</row>
    <row r="716" spans="1:50" ht="15.75" customHeight="1">
      <c r="A716" s="4">
        <v>44743</v>
      </c>
      <c r="B716" s="2" t="s">
        <v>6</v>
      </c>
      <c r="C716" s="19">
        <v>1</v>
      </c>
      <c r="D716" s="5" t="s">
        <v>8</v>
      </c>
      <c r="E716" s="5">
        <v>1217.3399999999999</v>
      </c>
      <c r="F716" s="6">
        <f t="shared" si="78"/>
        <v>7.1044234294830133</v>
      </c>
      <c r="G716" s="10">
        <v>149</v>
      </c>
      <c r="H716" s="5">
        <f t="shared" si="79"/>
        <v>5.0106352940962555</v>
      </c>
      <c r="I716" s="10">
        <v>487.4</v>
      </c>
      <c r="J716" s="6">
        <f t="shared" si="80"/>
        <v>6.1890851411911054</v>
      </c>
      <c r="K716" s="11">
        <v>101.77</v>
      </c>
      <c r="L716" s="11">
        <f t="shared" si="81"/>
        <v>4.632493481636982</v>
      </c>
      <c r="M716" s="5">
        <v>0</v>
      </c>
      <c r="N716" s="5">
        <v>1</v>
      </c>
      <c r="O716" s="5">
        <v>0</v>
      </c>
      <c r="P716" s="5">
        <v>0</v>
      </c>
      <c r="Q716" s="5">
        <f t="shared" si="82"/>
        <v>0</v>
      </c>
      <c r="R716" s="5">
        <v>7353.0527769999999</v>
      </c>
      <c r="S716" s="5">
        <f t="shared" si="83"/>
        <v>8.9028708497850424</v>
      </c>
      <c r="T716" s="2">
        <v>0</v>
      </c>
      <c r="U716" s="12">
        <v>0</v>
      </c>
      <c r="V716" s="5">
        <v>96.78</v>
      </c>
      <c r="W716" s="6">
        <f t="shared" si="77"/>
        <v>94.134811788736499</v>
      </c>
      <c r="X716" s="5">
        <v>31468</v>
      </c>
      <c r="Y716" s="5">
        <v>2516914</v>
      </c>
      <c r="Z716" s="5">
        <v>142</v>
      </c>
      <c r="AA716" s="5">
        <v>3733</v>
      </c>
      <c r="AB716" s="5">
        <v>1012701</v>
      </c>
      <c r="AC716" s="5">
        <v>1319416</v>
      </c>
      <c r="AD716" s="5">
        <v>1</v>
      </c>
      <c r="AE716" s="5">
        <v>0</v>
      </c>
      <c r="AF716" s="5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1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5">
        <v>1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</row>
    <row r="717" spans="1:50" ht="15.75" customHeight="1">
      <c r="A717" s="4">
        <v>44774</v>
      </c>
      <c r="B717" s="2" t="s">
        <v>6</v>
      </c>
      <c r="C717" s="19">
        <v>1</v>
      </c>
      <c r="D717" s="5" t="s">
        <v>8</v>
      </c>
      <c r="E717" s="5">
        <v>1204.6400000000001</v>
      </c>
      <c r="F717" s="6">
        <f t="shared" si="78"/>
        <v>7.0939360461018124</v>
      </c>
      <c r="G717" s="10">
        <v>504</v>
      </c>
      <c r="H717" s="5">
        <f t="shared" si="79"/>
        <v>6.2245584292753602</v>
      </c>
      <c r="I717" s="10">
        <v>517.33000000000004</v>
      </c>
      <c r="J717" s="6">
        <f t="shared" si="80"/>
        <v>6.2486809687553269</v>
      </c>
      <c r="K717" s="11">
        <v>67.23</v>
      </c>
      <c r="L717" s="11">
        <f t="shared" si="81"/>
        <v>4.2228843508273322</v>
      </c>
      <c r="M717" s="5">
        <v>0</v>
      </c>
      <c r="N717" s="5">
        <v>1</v>
      </c>
      <c r="O717" s="5">
        <v>0</v>
      </c>
      <c r="P717" s="5">
        <v>0</v>
      </c>
      <c r="Q717" s="5">
        <f t="shared" si="82"/>
        <v>0</v>
      </c>
      <c r="R717" s="5">
        <v>7353.0527769999999</v>
      </c>
      <c r="S717" s="5">
        <f t="shared" si="83"/>
        <v>8.9028708497850424</v>
      </c>
      <c r="T717" s="2">
        <v>0</v>
      </c>
      <c r="U717" s="12">
        <v>0</v>
      </c>
      <c r="V717" s="5">
        <v>95.13</v>
      </c>
      <c r="W717" s="6">
        <f t="shared" si="77"/>
        <v>92.529909541873351</v>
      </c>
      <c r="X717" s="5">
        <v>6689</v>
      </c>
      <c r="Y717" s="5">
        <v>827732</v>
      </c>
      <c r="Z717" s="5">
        <v>32</v>
      </c>
      <c r="AA717" s="5">
        <v>3509</v>
      </c>
      <c r="AB717" s="14"/>
      <c r="AC717" s="5">
        <v>723223</v>
      </c>
      <c r="AD717" s="5">
        <v>1</v>
      </c>
      <c r="AE717" s="5">
        <v>0</v>
      </c>
      <c r="AF717" s="5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1</v>
      </c>
      <c r="AM717" s="6">
        <v>0</v>
      </c>
      <c r="AN717" s="6">
        <v>0</v>
      </c>
      <c r="AO717" s="6">
        <v>0</v>
      </c>
      <c r="AP717" s="6">
        <v>0</v>
      </c>
      <c r="AQ717" s="5">
        <v>1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</row>
    <row r="718" spans="1:50" ht="15.75" customHeight="1">
      <c r="A718" s="4">
        <v>44805</v>
      </c>
      <c r="B718" s="2" t="s">
        <v>6</v>
      </c>
      <c r="C718" s="19">
        <v>1</v>
      </c>
      <c r="D718" s="5" t="s">
        <v>8</v>
      </c>
      <c r="E718" s="5">
        <v>827.65</v>
      </c>
      <c r="F718" s="6">
        <f t="shared" si="78"/>
        <v>6.7185903597061749</v>
      </c>
      <c r="G718" s="10">
        <v>2172</v>
      </c>
      <c r="H718" s="5">
        <f t="shared" si="79"/>
        <v>7.6838639802564295</v>
      </c>
      <c r="I718" s="10">
        <v>496.1</v>
      </c>
      <c r="J718" s="6">
        <f t="shared" si="80"/>
        <v>6.2067775193070034</v>
      </c>
      <c r="K718" s="5">
        <v>103.34</v>
      </c>
      <c r="L718" s="11">
        <f t="shared" si="81"/>
        <v>4.6476547975942468</v>
      </c>
      <c r="M718" s="5">
        <v>0</v>
      </c>
      <c r="N718" s="5">
        <v>1</v>
      </c>
      <c r="O718" s="5">
        <v>0</v>
      </c>
      <c r="P718" s="5">
        <v>0</v>
      </c>
      <c r="Q718" s="5">
        <f t="shared" si="82"/>
        <v>0</v>
      </c>
      <c r="R718" s="5">
        <v>7353.0527769999999</v>
      </c>
      <c r="S718" s="5">
        <f t="shared" si="83"/>
        <v>8.9028708497850424</v>
      </c>
      <c r="T718" s="2">
        <v>0</v>
      </c>
      <c r="U718" s="12">
        <v>0</v>
      </c>
      <c r="V718" s="5">
        <v>93.46</v>
      </c>
      <c r="W718" s="6">
        <f t="shared" si="77"/>
        <v>90.905553934442167</v>
      </c>
      <c r="X718" s="5">
        <v>12543</v>
      </c>
      <c r="Y718" s="5">
        <v>565046</v>
      </c>
      <c r="Z718" s="5">
        <v>39</v>
      </c>
      <c r="AA718" s="5">
        <v>1459</v>
      </c>
      <c r="AB718" s="5">
        <v>240397</v>
      </c>
      <c r="AC718" s="5">
        <v>387528</v>
      </c>
      <c r="AD718" s="5">
        <v>1</v>
      </c>
      <c r="AE718" s="5">
        <v>0</v>
      </c>
      <c r="AF718" s="5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1</v>
      </c>
      <c r="AN718" s="6">
        <v>0</v>
      </c>
      <c r="AO718" s="6">
        <v>0</v>
      </c>
      <c r="AP718" s="6">
        <v>0</v>
      </c>
      <c r="AQ718" s="5">
        <v>1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</row>
    <row r="719" spans="1:50" ht="15.75" customHeight="1">
      <c r="A719" s="4">
        <v>44835</v>
      </c>
      <c r="B719" s="2" t="s">
        <v>6</v>
      </c>
      <c r="C719" s="19">
        <v>1</v>
      </c>
      <c r="D719" s="5" t="s">
        <v>8</v>
      </c>
      <c r="E719" s="5">
        <v>842.29</v>
      </c>
      <c r="F719" s="6">
        <f t="shared" si="78"/>
        <v>6.7361243729963007</v>
      </c>
      <c r="G719" s="10">
        <v>1801</v>
      </c>
      <c r="H719" s="5">
        <f t="shared" si="79"/>
        <v>7.4966524381682831</v>
      </c>
      <c r="I719" s="10">
        <v>1</v>
      </c>
      <c r="J719" s="6">
        <f t="shared" si="80"/>
        <v>0</v>
      </c>
      <c r="K719" s="5">
        <v>99.38</v>
      </c>
      <c r="L719" s="11">
        <f t="shared" si="81"/>
        <v>4.6089629842267872</v>
      </c>
      <c r="M719" s="5">
        <v>0</v>
      </c>
      <c r="N719" s="5">
        <v>1</v>
      </c>
      <c r="O719" s="5">
        <v>0</v>
      </c>
      <c r="P719" s="5">
        <v>0</v>
      </c>
      <c r="Q719" s="5">
        <f t="shared" si="82"/>
        <v>0</v>
      </c>
      <c r="R719" s="5">
        <v>7353.0527769999999</v>
      </c>
      <c r="S719" s="5">
        <f t="shared" si="83"/>
        <v>8.9028708497850424</v>
      </c>
      <c r="T719" s="2">
        <v>0</v>
      </c>
      <c r="U719" s="12">
        <v>0</v>
      </c>
      <c r="V719" s="5">
        <v>96.66</v>
      </c>
      <c r="W719" s="6">
        <f t="shared" si="77"/>
        <v>94.018091625328267</v>
      </c>
      <c r="X719" s="14"/>
      <c r="Y719" s="14"/>
      <c r="Z719" s="14"/>
      <c r="AA719" s="14"/>
      <c r="AB719" s="14"/>
      <c r="AC719" s="14"/>
      <c r="AD719" s="5">
        <v>1</v>
      </c>
      <c r="AE719" s="5">
        <v>0</v>
      </c>
      <c r="AF719" s="5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1</v>
      </c>
      <c r="AO719" s="6">
        <v>0</v>
      </c>
      <c r="AP719" s="6">
        <v>0</v>
      </c>
      <c r="AQ719" s="5">
        <v>1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</row>
    <row r="720" spans="1:50" ht="15.75" customHeight="1">
      <c r="A720" s="4">
        <v>44866</v>
      </c>
      <c r="B720" s="2" t="s">
        <v>6</v>
      </c>
      <c r="C720" s="19">
        <v>1</v>
      </c>
      <c r="D720" s="5" t="s">
        <v>8</v>
      </c>
      <c r="E720" s="5">
        <v>834.51</v>
      </c>
      <c r="F720" s="6">
        <f t="shared" si="78"/>
        <v>6.7268447262535789</v>
      </c>
      <c r="G720" s="10">
        <v>1415</v>
      </c>
      <c r="H720" s="5">
        <f t="shared" si="79"/>
        <v>7.255591274253665</v>
      </c>
      <c r="I720" s="10">
        <v>1</v>
      </c>
      <c r="J720" s="6">
        <f t="shared" si="80"/>
        <v>0</v>
      </c>
      <c r="K720" s="5">
        <v>99.93</v>
      </c>
      <c r="L720" s="11">
        <f t="shared" si="81"/>
        <v>4.6144272072507686</v>
      </c>
      <c r="M720" s="5">
        <v>0</v>
      </c>
      <c r="N720" s="5">
        <v>1</v>
      </c>
      <c r="O720" s="5">
        <v>0</v>
      </c>
      <c r="P720" s="5">
        <v>0</v>
      </c>
      <c r="Q720" s="5">
        <f t="shared" si="82"/>
        <v>0</v>
      </c>
      <c r="R720" s="5">
        <v>7353.0527769999999</v>
      </c>
      <c r="S720" s="5">
        <f t="shared" si="83"/>
        <v>8.9028708497850424</v>
      </c>
      <c r="T720" s="2">
        <v>0</v>
      </c>
      <c r="U720" s="12">
        <v>0</v>
      </c>
      <c r="V720" s="5">
        <v>101.22</v>
      </c>
      <c r="W720" s="6">
        <f t="shared" si="77"/>
        <v>98.453457834840961</v>
      </c>
      <c r="X720" s="14"/>
      <c r="Y720" s="14"/>
      <c r="Z720" s="14"/>
      <c r="AA720" s="14"/>
      <c r="AB720" s="14"/>
      <c r="AC720" s="14"/>
      <c r="AD720" s="5">
        <v>1</v>
      </c>
      <c r="AE720" s="5">
        <v>0</v>
      </c>
      <c r="AF720" s="5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1</v>
      </c>
      <c r="AP720" s="6">
        <v>0</v>
      </c>
      <c r="AQ720" s="5">
        <v>1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</row>
    <row r="721" spans="1:50" ht="15.75" customHeight="1">
      <c r="A721" s="4">
        <v>44896</v>
      </c>
      <c r="B721" s="2" t="s">
        <v>6</v>
      </c>
      <c r="C721" s="19">
        <v>1</v>
      </c>
      <c r="D721" s="5" t="s">
        <v>8</v>
      </c>
      <c r="E721" s="5">
        <v>940.03</v>
      </c>
      <c r="F721" s="6">
        <f t="shared" si="78"/>
        <v>6.8459117896483974</v>
      </c>
      <c r="G721" s="10">
        <v>796</v>
      </c>
      <c r="H721" s="5">
        <f t="shared" si="79"/>
        <v>6.6808546787902152</v>
      </c>
      <c r="I721" s="10">
        <v>1</v>
      </c>
      <c r="J721" s="6">
        <f t="shared" si="80"/>
        <v>0</v>
      </c>
      <c r="K721" s="11"/>
      <c r="L721" s="11">
        <f t="shared" si="81"/>
        <v>0</v>
      </c>
      <c r="M721" s="5">
        <v>0</v>
      </c>
      <c r="N721" s="5">
        <v>1</v>
      </c>
      <c r="O721" s="5">
        <v>0</v>
      </c>
      <c r="P721" s="5">
        <v>0</v>
      </c>
      <c r="Q721" s="5">
        <f t="shared" si="82"/>
        <v>0</v>
      </c>
      <c r="R721" s="5">
        <v>7353.0527769999999</v>
      </c>
      <c r="S721" s="5">
        <f t="shared" si="83"/>
        <v>8.9028708497850424</v>
      </c>
      <c r="T721" s="2">
        <v>0</v>
      </c>
      <c r="U721" s="12">
        <v>0</v>
      </c>
      <c r="V721" s="5">
        <v>105.55</v>
      </c>
      <c r="W721" s="6">
        <f t="shared" si="77"/>
        <v>102.66511039782122</v>
      </c>
      <c r="X721" s="14"/>
      <c r="Y721" s="14"/>
      <c r="Z721" s="14"/>
      <c r="AA721" s="14"/>
      <c r="AB721" s="14"/>
      <c r="AC721" s="14"/>
      <c r="AD721" s="5">
        <v>1</v>
      </c>
      <c r="AE721" s="5">
        <v>0</v>
      </c>
      <c r="AF721" s="5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1</v>
      </c>
      <c r="AQ721" s="5">
        <v>1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601"/>
  <sheetViews>
    <sheetView workbookViewId="0">
      <selection activeCell="E2" sqref="E2"/>
    </sheetView>
  </sheetViews>
  <sheetFormatPr defaultColWidth="8.85546875" defaultRowHeight="12.75"/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20</v>
      </c>
      <c r="C2" s="19">
        <v>2</v>
      </c>
      <c r="D2" s="5" t="s">
        <v>23</v>
      </c>
      <c r="E2" s="6">
        <v>519761872</v>
      </c>
      <c r="F2" s="6">
        <f t="shared" ref="F2:F65" si="0">LN(E2)</f>
        <v>20.068881326192368</v>
      </c>
      <c r="G2" s="20">
        <v>282840.8</v>
      </c>
      <c r="H2" s="5">
        <f t="shared" ref="H2:H65" si="1">LN(G2+1)</f>
        <v>12.552643009719988</v>
      </c>
      <c r="I2" s="10">
        <v>362.83</v>
      </c>
      <c r="J2" s="6">
        <f t="shared" ref="J2:J65" si="2">LN(I2)</f>
        <v>5.8939344050097677</v>
      </c>
      <c r="K2" s="11">
        <v>110.68</v>
      </c>
      <c r="L2" s="11">
        <f t="shared" ref="L2:L65" si="3">LN(K2+1)</f>
        <v>4.7156376390140622</v>
      </c>
      <c r="M2" s="5">
        <v>0</v>
      </c>
      <c r="N2" s="5">
        <v>1</v>
      </c>
      <c r="O2" s="5">
        <v>1</v>
      </c>
      <c r="P2" s="5">
        <v>0</v>
      </c>
      <c r="Q2" s="5">
        <f t="shared" ref="Q2:Q15" si="4">0+0</f>
        <v>0</v>
      </c>
      <c r="R2" s="5">
        <v>13162.79024</v>
      </c>
      <c r="S2" s="5">
        <f t="shared" ref="S2:S65" si="5">LN(R2)</f>
        <v>9.4851492067214398</v>
      </c>
      <c r="T2" s="2">
        <v>0</v>
      </c>
      <c r="U2" s="12">
        <v>0</v>
      </c>
      <c r="V2" s="11">
        <v>63.645200000000003</v>
      </c>
      <c r="W2" s="6">
        <f t="shared" ref="W2:W61" si="6">V2*100/63.6452</f>
        <v>100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5">
        <v>1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  <c r="AL2" s="11">
        <v>0</v>
      </c>
      <c r="AM2" s="11">
        <v>0</v>
      </c>
      <c r="AN2" s="11">
        <v>0</v>
      </c>
      <c r="AO2" s="11">
        <v>0</v>
      </c>
      <c r="AP2" s="11">
        <v>0</v>
      </c>
      <c r="AQ2" s="11">
        <v>0</v>
      </c>
      <c r="AR2" s="5">
        <v>1</v>
      </c>
      <c r="AS2" s="5">
        <v>0</v>
      </c>
      <c r="AT2" s="5">
        <v>0</v>
      </c>
      <c r="AU2" s="11">
        <v>0</v>
      </c>
      <c r="AV2" s="11">
        <v>0</v>
      </c>
      <c r="AW2" s="11">
        <v>0</v>
      </c>
      <c r="AX2" s="11">
        <v>0</v>
      </c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</row>
    <row r="3" spans="1:72" ht="15.75" customHeight="1">
      <c r="A3" s="4">
        <v>43132</v>
      </c>
      <c r="B3" s="2" t="s">
        <v>20</v>
      </c>
      <c r="C3" s="19">
        <v>2</v>
      </c>
      <c r="D3" s="5" t="s">
        <v>23</v>
      </c>
      <c r="E3" s="6">
        <v>445510176</v>
      </c>
      <c r="F3" s="6">
        <f t="shared" si="0"/>
        <v>19.914730646365111</v>
      </c>
      <c r="G3" s="21">
        <v>261084</v>
      </c>
      <c r="H3" s="5">
        <f t="shared" si="1"/>
        <v>12.472601303783788</v>
      </c>
      <c r="I3" s="10">
        <v>344.64</v>
      </c>
      <c r="J3" s="6">
        <f t="shared" si="2"/>
        <v>5.8425003939680238</v>
      </c>
      <c r="K3" s="11">
        <v>110.76</v>
      </c>
      <c r="L3" s="11">
        <f t="shared" si="3"/>
        <v>4.7163537149487063</v>
      </c>
      <c r="M3" s="5">
        <v>0</v>
      </c>
      <c r="N3" s="5">
        <v>1</v>
      </c>
      <c r="O3" s="5">
        <v>1</v>
      </c>
      <c r="P3" s="5">
        <v>0</v>
      </c>
      <c r="Q3" s="5">
        <f t="shared" si="4"/>
        <v>0</v>
      </c>
      <c r="R3" s="5">
        <v>13162.79024</v>
      </c>
      <c r="S3" s="5">
        <f t="shared" si="5"/>
        <v>9.4851492067214398</v>
      </c>
      <c r="T3" s="2">
        <v>0</v>
      </c>
      <c r="U3" s="12">
        <v>0</v>
      </c>
      <c r="V3" s="11">
        <v>64.430000000000007</v>
      </c>
      <c r="W3" s="6">
        <f t="shared" si="6"/>
        <v>101.2330859200694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5">
        <v>0</v>
      </c>
      <c r="AF3" s="11">
        <v>1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5">
        <v>1</v>
      </c>
      <c r="AS3" s="5">
        <v>0</v>
      </c>
      <c r="AT3" s="5">
        <v>0</v>
      </c>
      <c r="AU3" s="11">
        <v>0</v>
      </c>
      <c r="AV3" s="11">
        <v>0</v>
      </c>
      <c r="AW3" s="11">
        <v>0</v>
      </c>
      <c r="AX3" s="11">
        <v>0</v>
      </c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</row>
    <row r="4" spans="1:72" ht="15.75" customHeight="1">
      <c r="A4" s="4">
        <v>43160</v>
      </c>
      <c r="B4" s="2" t="s">
        <v>20</v>
      </c>
      <c r="C4" s="19">
        <v>2</v>
      </c>
      <c r="D4" s="5" t="s">
        <v>23</v>
      </c>
      <c r="E4" s="6">
        <v>334132632</v>
      </c>
      <c r="F4" s="6">
        <f t="shared" si="0"/>
        <v>19.627048573913331</v>
      </c>
      <c r="G4" s="21">
        <v>195812.8</v>
      </c>
      <c r="H4" s="5">
        <f t="shared" si="1"/>
        <v>12.184919486676659</v>
      </c>
      <c r="I4" s="10">
        <v>350.62</v>
      </c>
      <c r="J4" s="6">
        <f t="shared" si="2"/>
        <v>5.859703015925728</v>
      </c>
      <c r="K4" s="5">
        <v>111.64</v>
      </c>
      <c r="L4" s="11">
        <f t="shared" si="3"/>
        <v>4.724196892409732</v>
      </c>
      <c r="M4" s="5">
        <v>0</v>
      </c>
      <c r="N4" s="5">
        <v>1</v>
      </c>
      <c r="O4" s="5">
        <v>1</v>
      </c>
      <c r="P4" s="5">
        <v>0</v>
      </c>
      <c r="Q4" s="5">
        <f t="shared" si="4"/>
        <v>0</v>
      </c>
      <c r="R4" s="5">
        <v>13162.79024</v>
      </c>
      <c r="S4" s="5">
        <f t="shared" si="5"/>
        <v>9.4851492067214398</v>
      </c>
      <c r="T4" s="2">
        <v>0</v>
      </c>
      <c r="U4" s="12">
        <v>0</v>
      </c>
      <c r="V4" s="5">
        <v>65.045500000000004</v>
      </c>
      <c r="W4" s="6">
        <f t="shared" si="6"/>
        <v>102.20016591981799</v>
      </c>
      <c r="X4" s="11">
        <v>0</v>
      </c>
      <c r="Y4" s="11">
        <v>0</v>
      </c>
      <c r="Z4" s="5">
        <v>0</v>
      </c>
      <c r="AA4" s="11">
        <v>0</v>
      </c>
      <c r="AB4" s="11">
        <v>0</v>
      </c>
      <c r="AC4" s="11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1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</row>
    <row r="5" spans="1:72" ht="15.75" customHeight="1">
      <c r="A5" s="4">
        <v>43191</v>
      </c>
      <c r="B5" s="2" t="s">
        <v>20</v>
      </c>
      <c r="C5" s="19">
        <v>2</v>
      </c>
      <c r="D5" s="5" t="s">
        <v>23</v>
      </c>
      <c r="E5" s="6">
        <v>259880936</v>
      </c>
      <c r="F5" s="6">
        <f t="shared" si="0"/>
        <v>19.375734145632425</v>
      </c>
      <c r="G5" s="21">
        <v>152299.20000000001</v>
      </c>
      <c r="H5" s="5">
        <f t="shared" si="1"/>
        <v>11.933608852080027</v>
      </c>
      <c r="I5" s="10">
        <v>351.08</v>
      </c>
      <c r="J5" s="6">
        <f t="shared" si="2"/>
        <v>5.8610141177239168</v>
      </c>
      <c r="K5" s="5">
        <v>111.13</v>
      </c>
      <c r="L5" s="11">
        <f t="shared" si="3"/>
        <v>4.7196589124727897</v>
      </c>
      <c r="M5" s="5">
        <v>0</v>
      </c>
      <c r="N5" s="5">
        <v>1</v>
      </c>
      <c r="O5" s="5">
        <v>1</v>
      </c>
      <c r="P5" s="5">
        <v>0</v>
      </c>
      <c r="Q5" s="5">
        <f t="shared" si="4"/>
        <v>0</v>
      </c>
      <c r="R5" s="5">
        <v>13162.79024</v>
      </c>
      <c r="S5" s="5">
        <f t="shared" si="5"/>
        <v>9.4851492067214398</v>
      </c>
      <c r="T5" s="2">
        <v>0</v>
      </c>
      <c r="U5" s="12">
        <v>0</v>
      </c>
      <c r="V5" s="5">
        <v>65.672899999999998</v>
      </c>
      <c r="W5" s="6">
        <f t="shared" si="6"/>
        <v>103.18594332329853</v>
      </c>
      <c r="X5" s="11">
        <v>0</v>
      </c>
      <c r="Y5" s="11">
        <v>0</v>
      </c>
      <c r="Z5" s="5">
        <v>0</v>
      </c>
      <c r="AA5" s="11">
        <v>0</v>
      </c>
      <c r="AB5" s="11">
        <v>0</v>
      </c>
      <c r="AC5" s="11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1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</row>
    <row r="6" spans="1:72" ht="15.75" customHeight="1">
      <c r="A6" s="9">
        <v>43221</v>
      </c>
      <c r="B6" s="2" t="s">
        <v>20</v>
      </c>
      <c r="C6" s="19">
        <v>2</v>
      </c>
      <c r="D6" s="5" t="s">
        <v>23</v>
      </c>
      <c r="E6" s="6">
        <v>5568877200</v>
      </c>
      <c r="F6" s="6">
        <f t="shared" si="0"/>
        <v>22.440459290673367</v>
      </c>
      <c r="G6" s="21">
        <v>326355.20000000001</v>
      </c>
      <c r="H6" s="5">
        <f t="shared" si="1"/>
        <v>12.695744701891178</v>
      </c>
      <c r="I6" s="10">
        <v>373.8</v>
      </c>
      <c r="J6" s="6">
        <f t="shared" si="2"/>
        <v>5.9237208950214626</v>
      </c>
      <c r="K6" s="5">
        <v>110.53</v>
      </c>
      <c r="L6" s="11">
        <f t="shared" si="3"/>
        <v>4.7142936130064452</v>
      </c>
      <c r="M6" s="5">
        <v>0</v>
      </c>
      <c r="N6" s="5">
        <v>1</v>
      </c>
      <c r="O6" s="5">
        <v>1</v>
      </c>
      <c r="P6" s="5">
        <v>0</v>
      </c>
      <c r="Q6" s="5">
        <f t="shared" si="4"/>
        <v>0</v>
      </c>
      <c r="R6" s="5">
        <v>13162.79024</v>
      </c>
      <c r="S6" s="5">
        <f t="shared" si="5"/>
        <v>9.4851492067214398</v>
      </c>
      <c r="T6" s="2">
        <v>0</v>
      </c>
      <c r="U6" s="12">
        <v>0</v>
      </c>
      <c r="V6" s="5">
        <v>67.510000000000005</v>
      </c>
      <c r="W6" s="6">
        <f t="shared" si="6"/>
        <v>106.07241394480653</v>
      </c>
      <c r="X6" s="11">
        <v>0</v>
      </c>
      <c r="Y6" s="11">
        <v>0</v>
      </c>
      <c r="Z6" s="5">
        <v>0</v>
      </c>
      <c r="AA6" s="11">
        <v>0</v>
      </c>
      <c r="AB6" s="11">
        <v>0</v>
      </c>
      <c r="AC6" s="11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1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</row>
    <row r="7" spans="1:72" ht="15.75" customHeight="1">
      <c r="A7" s="4">
        <v>43252</v>
      </c>
      <c r="B7" s="2" t="s">
        <v>20</v>
      </c>
      <c r="C7" s="19">
        <v>2</v>
      </c>
      <c r="D7" s="5" t="s">
        <v>23</v>
      </c>
      <c r="E7" s="6">
        <v>408384328</v>
      </c>
      <c r="F7" s="6">
        <f t="shared" si="0"/>
        <v>19.827719269375482</v>
      </c>
      <c r="G7" s="21">
        <v>217569.6</v>
      </c>
      <c r="H7" s="5">
        <f t="shared" si="1"/>
        <v>12.29027867454159</v>
      </c>
      <c r="I7" s="10">
        <v>340.32</v>
      </c>
      <c r="J7" s="6">
        <f t="shared" si="2"/>
        <v>5.8298863514519272</v>
      </c>
      <c r="K7" s="5">
        <v>114.17</v>
      </c>
      <c r="L7" s="11">
        <f t="shared" si="3"/>
        <v>4.7464092976808159</v>
      </c>
      <c r="M7" s="5">
        <v>0</v>
      </c>
      <c r="N7" s="5">
        <v>1</v>
      </c>
      <c r="O7" s="5">
        <v>1</v>
      </c>
      <c r="P7" s="5">
        <v>0</v>
      </c>
      <c r="Q7" s="5">
        <f t="shared" si="4"/>
        <v>0</v>
      </c>
      <c r="R7" s="5">
        <v>13162.79024</v>
      </c>
      <c r="S7" s="5">
        <f t="shared" si="5"/>
        <v>9.4851492067214398</v>
      </c>
      <c r="T7" s="2">
        <v>0</v>
      </c>
      <c r="U7" s="12">
        <v>0</v>
      </c>
      <c r="V7" s="5">
        <v>67.790000000000006</v>
      </c>
      <c r="W7" s="6">
        <f t="shared" si="6"/>
        <v>106.51235285614626</v>
      </c>
      <c r="X7" s="11">
        <v>0</v>
      </c>
      <c r="Y7" s="11">
        <v>0</v>
      </c>
      <c r="Z7" s="5">
        <v>0</v>
      </c>
      <c r="AA7" s="11">
        <v>0</v>
      </c>
      <c r="AB7" s="11">
        <v>0</v>
      </c>
      <c r="AC7" s="11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1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</row>
    <row r="8" spans="1:72" ht="15.75" customHeight="1">
      <c r="A8" s="4">
        <v>43282</v>
      </c>
      <c r="B8" s="2" t="s">
        <v>20</v>
      </c>
      <c r="C8" s="19">
        <v>2</v>
      </c>
      <c r="D8" s="5" t="s">
        <v>23</v>
      </c>
      <c r="E8" s="6">
        <v>628256614.39999998</v>
      </c>
      <c r="F8" s="6">
        <f t="shared" si="0"/>
        <v>20.258459262625429</v>
      </c>
      <c r="G8" s="21">
        <v>348112</v>
      </c>
      <c r="H8" s="5">
        <f t="shared" si="1"/>
        <v>12.760282418692549</v>
      </c>
      <c r="I8" s="10">
        <v>401.95</v>
      </c>
      <c r="J8" s="6">
        <f t="shared" si="2"/>
        <v>5.9963277027739696</v>
      </c>
      <c r="K8" s="5">
        <v>112.65</v>
      </c>
      <c r="L8" s="11">
        <f t="shared" si="3"/>
        <v>4.7331235502985525</v>
      </c>
      <c r="M8" s="5">
        <v>0</v>
      </c>
      <c r="N8" s="5">
        <v>1</v>
      </c>
      <c r="O8" s="5">
        <v>1</v>
      </c>
      <c r="P8" s="5">
        <v>0</v>
      </c>
      <c r="Q8" s="5">
        <f t="shared" si="4"/>
        <v>0</v>
      </c>
      <c r="R8" s="5">
        <v>13162.79024</v>
      </c>
      <c r="S8" s="5">
        <f t="shared" si="5"/>
        <v>9.4851492067214398</v>
      </c>
      <c r="T8" s="2">
        <v>0</v>
      </c>
      <c r="U8" s="12">
        <v>0</v>
      </c>
      <c r="V8" s="5">
        <v>68.686700000000002</v>
      </c>
      <c r="W8" s="6">
        <f t="shared" si="6"/>
        <v>107.92125721971178</v>
      </c>
      <c r="X8" s="11">
        <v>0</v>
      </c>
      <c r="Y8" s="11">
        <v>0</v>
      </c>
      <c r="Z8" s="5">
        <v>0</v>
      </c>
      <c r="AA8" s="11">
        <v>0</v>
      </c>
      <c r="AB8" s="11">
        <v>0</v>
      </c>
      <c r="AC8" s="11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1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</row>
    <row r="9" spans="1:72" ht="15.75" customHeight="1">
      <c r="A9" s="4">
        <v>43313</v>
      </c>
      <c r="B9" s="2" t="s">
        <v>20</v>
      </c>
      <c r="C9" s="19">
        <v>2</v>
      </c>
      <c r="D9" s="5" t="s">
        <v>23</v>
      </c>
      <c r="E9" s="6">
        <v>510458499.19999999</v>
      </c>
      <c r="F9" s="6">
        <f t="shared" si="0"/>
        <v>20.050819897847187</v>
      </c>
      <c r="G9" s="21">
        <v>261084</v>
      </c>
      <c r="H9" s="5">
        <f t="shared" si="1"/>
        <v>12.472601303783788</v>
      </c>
      <c r="I9" s="10">
        <v>390.44</v>
      </c>
      <c r="J9" s="6">
        <f t="shared" si="2"/>
        <v>5.9672743083067648</v>
      </c>
      <c r="K9" s="5">
        <v>115.82</v>
      </c>
      <c r="L9" s="11">
        <f t="shared" si="3"/>
        <v>4.7606342886121631</v>
      </c>
      <c r="M9" s="5">
        <v>0</v>
      </c>
      <c r="N9" s="5">
        <v>1</v>
      </c>
      <c r="O9" s="5">
        <v>1</v>
      </c>
      <c r="P9" s="5">
        <v>0</v>
      </c>
      <c r="Q9" s="5">
        <f t="shared" si="4"/>
        <v>0</v>
      </c>
      <c r="R9" s="5">
        <v>13162.79024</v>
      </c>
      <c r="S9" s="5">
        <f t="shared" si="5"/>
        <v>9.4851492067214398</v>
      </c>
      <c r="T9" s="2">
        <v>0</v>
      </c>
      <c r="U9" s="12">
        <v>0</v>
      </c>
      <c r="V9" s="5">
        <v>69.631699999999995</v>
      </c>
      <c r="W9" s="6">
        <f t="shared" si="6"/>
        <v>109.40605104548338</v>
      </c>
      <c r="X9" s="11">
        <v>0</v>
      </c>
      <c r="Y9" s="11">
        <v>0</v>
      </c>
      <c r="Z9" s="5">
        <v>0</v>
      </c>
      <c r="AA9" s="11">
        <v>0</v>
      </c>
      <c r="AB9" s="11">
        <v>0</v>
      </c>
      <c r="AC9" s="11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1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</row>
    <row r="10" spans="1:72" ht="15.75" customHeight="1">
      <c r="A10" s="4">
        <v>43344</v>
      </c>
      <c r="B10" s="2" t="s">
        <v>20</v>
      </c>
      <c r="C10" s="19">
        <v>2</v>
      </c>
      <c r="D10" s="5" t="s">
        <v>23</v>
      </c>
      <c r="E10" s="6">
        <v>471192460.80000001</v>
      </c>
      <c r="F10" s="6">
        <f t="shared" si="0"/>
        <v>19.970777190173649</v>
      </c>
      <c r="G10" s="21">
        <v>239327.2</v>
      </c>
      <c r="H10" s="5">
        <f t="shared" si="1"/>
        <v>12.385591110664263</v>
      </c>
      <c r="I10" s="10">
        <v>346.35</v>
      </c>
      <c r="J10" s="6">
        <f t="shared" si="2"/>
        <v>5.8474498244686144</v>
      </c>
      <c r="K10" s="5">
        <v>114.2</v>
      </c>
      <c r="L10" s="11">
        <f t="shared" si="3"/>
        <v>4.746669748261791</v>
      </c>
      <c r="M10" s="5">
        <v>0</v>
      </c>
      <c r="N10" s="5">
        <v>1</v>
      </c>
      <c r="O10" s="5">
        <v>1</v>
      </c>
      <c r="P10" s="5">
        <v>0</v>
      </c>
      <c r="Q10" s="5">
        <f t="shared" si="4"/>
        <v>0</v>
      </c>
      <c r="R10" s="5">
        <v>13162.79024</v>
      </c>
      <c r="S10" s="5">
        <f t="shared" si="5"/>
        <v>9.4851492067214398</v>
      </c>
      <c r="T10" s="2">
        <v>0</v>
      </c>
      <c r="U10" s="12">
        <v>0</v>
      </c>
      <c r="V10" s="5">
        <v>72.277900000000002</v>
      </c>
      <c r="W10" s="6">
        <f t="shared" si="6"/>
        <v>113.56378799972346</v>
      </c>
      <c r="X10" s="11">
        <v>0</v>
      </c>
      <c r="Y10" s="11">
        <v>0</v>
      </c>
      <c r="Z10" s="5">
        <v>0</v>
      </c>
      <c r="AA10" s="11">
        <v>0</v>
      </c>
      <c r="AB10" s="11">
        <v>0</v>
      </c>
      <c r="AC10" s="11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1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</row>
    <row r="11" spans="1:72" ht="15.75" customHeight="1">
      <c r="A11" s="4">
        <v>43374</v>
      </c>
      <c r="B11" s="2" t="s">
        <v>20</v>
      </c>
      <c r="C11" s="19">
        <v>2</v>
      </c>
      <c r="D11" s="5" t="s">
        <v>23</v>
      </c>
      <c r="E11" s="6">
        <v>746054729.60000002</v>
      </c>
      <c r="F11" s="6">
        <f t="shared" si="0"/>
        <v>20.43030951955209</v>
      </c>
      <c r="G11" s="21">
        <v>413383.2</v>
      </c>
      <c r="H11" s="5">
        <f t="shared" si="1"/>
        <v>12.932132705857423</v>
      </c>
      <c r="I11" s="10">
        <v>383.7</v>
      </c>
      <c r="J11" s="6">
        <f t="shared" si="2"/>
        <v>5.9498609972529071</v>
      </c>
      <c r="K11" s="5">
        <v>113.1</v>
      </c>
      <c r="L11" s="11">
        <f t="shared" si="3"/>
        <v>4.7370752568680299</v>
      </c>
      <c r="M11" s="5">
        <v>0</v>
      </c>
      <c r="N11" s="5">
        <v>1</v>
      </c>
      <c r="O11" s="5">
        <v>1</v>
      </c>
      <c r="P11" s="5">
        <v>0</v>
      </c>
      <c r="Q11" s="5">
        <f t="shared" si="4"/>
        <v>0</v>
      </c>
      <c r="R11" s="5">
        <v>13162.79024</v>
      </c>
      <c r="S11" s="5">
        <f t="shared" si="5"/>
        <v>9.4851492067214398</v>
      </c>
      <c r="T11" s="2">
        <v>0</v>
      </c>
      <c r="U11" s="12">
        <v>0</v>
      </c>
      <c r="V11" s="5">
        <v>73.560900000000004</v>
      </c>
      <c r="W11" s="6">
        <f t="shared" si="6"/>
        <v>115.57965093989806</v>
      </c>
      <c r="X11" s="11">
        <v>0</v>
      </c>
      <c r="Y11" s="11">
        <v>0</v>
      </c>
      <c r="Z11" s="5">
        <v>0</v>
      </c>
      <c r="AA11" s="11">
        <v>0</v>
      </c>
      <c r="AB11" s="11">
        <v>0</v>
      </c>
      <c r="AC11" s="11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1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</row>
    <row r="12" spans="1:72" ht="15.75" customHeight="1">
      <c r="A12" s="4">
        <v>43405</v>
      </c>
      <c r="B12" s="2" t="s">
        <v>20</v>
      </c>
      <c r="C12" s="19">
        <v>2</v>
      </c>
      <c r="D12" s="5" t="s">
        <v>23</v>
      </c>
      <c r="E12" s="6">
        <v>549724537.60000002</v>
      </c>
      <c r="F12" s="6">
        <f t="shared" si="0"/>
        <v>20.124927870000906</v>
      </c>
      <c r="G12" s="21">
        <v>304598.40000000002</v>
      </c>
      <c r="H12" s="5">
        <f t="shared" si="1"/>
        <v>12.626752749644805</v>
      </c>
      <c r="I12" s="10">
        <v>402.49</v>
      </c>
      <c r="J12" s="6">
        <f t="shared" si="2"/>
        <v>5.9976702518294864</v>
      </c>
      <c r="K12" s="5">
        <v>112.56</v>
      </c>
      <c r="L12" s="11">
        <f t="shared" si="3"/>
        <v>4.7323313316047706</v>
      </c>
      <c r="M12" s="5">
        <v>0</v>
      </c>
      <c r="N12" s="5">
        <v>1</v>
      </c>
      <c r="O12" s="5">
        <v>1</v>
      </c>
      <c r="P12" s="5">
        <v>0</v>
      </c>
      <c r="Q12" s="5">
        <f t="shared" si="4"/>
        <v>0</v>
      </c>
      <c r="R12" s="5">
        <v>13162.79024</v>
      </c>
      <c r="S12" s="5">
        <f t="shared" si="5"/>
        <v>9.4851492067214398</v>
      </c>
      <c r="T12" s="2">
        <v>0</v>
      </c>
      <c r="U12" s="12">
        <v>0</v>
      </c>
      <c r="V12" s="5">
        <v>71.738</v>
      </c>
      <c r="W12" s="6">
        <f t="shared" si="6"/>
        <v>112.71549150603659</v>
      </c>
      <c r="X12" s="11">
        <v>0</v>
      </c>
      <c r="Y12" s="11">
        <v>0</v>
      </c>
      <c r="Z12" s="5">
        <v>0</v>
      </c>
      <c r="AA12" s="11">
        <v>0</v>
      </c>
      <c r="AB12" s="11">
        <v>0</v>
      </c>
      <c r="AC12" s="11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1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</row>
    <row r="13" spans="1:72" ht="15.75" customHeight="1">
      <c r="A13" s="4">
        <v>43435</v>
      </c>
      <c r="B13" s="2" t="s">
        <v>20</v>
      </c>
      <c r="C13" s="19">
        <v>2</v>
      </c>
      <c r="D13" s="5" t="s">
        <v>23</v>
      </c>
      <c r="E13" s="6">
        <v>588990576</v>
      </c>
      <c r="F13" s="6">
        <f t="shared" si="0"/>
        <v>20.193920741487858</v>
      </c>
      <c r="G13" s="21">
        <v>348112</v>
      </c>
      <c r="H13" s="5">
        <f t="shared" si="1"/>
        <v>12.760282418692549</v>
      </c>
      <c r="I13" s="10">
        <v>390.49</v>
      </c>
      <c r="J13" s="6">
        <f t="shared" si="2"/>
        <v>5.9674023607572231</v>
      </c>
      <c r="K13" s="5">
        <v>112.74</v>
      </c>
      <c r="L13" s="11">
        <f t="shared" si="3"/>
        <v>4.7339151418786534</v>
      </c>
      <c r="M13" s="5">
        <v>0</v>
      </c>
      <c r="N13" s="5">
        <v>1</v>
      </c>
      <c r="O13" s="5">
        <v>1</v>
      </c>
      <c r="P13" s="5">
        <v>0</v>
      </c>
      <c r="Q13" s="5">
        <f t="shared" si="4"/>
        <v>0</v>
      </c>
      <c r="R13" s="5">
        <v>13162.79024</v>
      </c>
      <c r="S13" s="5">
        <f t="shared" si="5"/>
        <v>9.4851492067214398</v>
      </c>
      <c r="T13" s="2">
        <v>0</v>
      </c>
      <c r="U13" s="12">
        <v>0</v>
      </c>
      <c r="V13" s="5">
        <v>70.833100000000002</v>
      </c>
      <c r="W13" s="6">
        <f t="shared" si="6"/>
        <v>111.29370321721041</v>
      </c>
      <c r="X13" s="11">
        <v>0</v>
      </c>
      <c r="Y13" s="11">
        <v>0</v>
      </c>
      <c r="Z13" s="5">
        <v>0</v>
      </c>
      <c r="AA13" s="11">
        <v>0</v>
      </c>
      <c r="AB13" s="11">
        <v>0</v>
      </c>
      <c r="AC13" s="11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1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</row>
    <row r="14" spans="1:72" ht="15.75" customHeight="1">
      <c r="A14" s="4">
        <v>43466</v>
      </c>
      <c r="B14" s="2" t="s">
        <v>20</v>
      </c>
      <c r="C14" s="19">
        <v>2</v>
      </c>
      <c r="D14" s="5" t="s">
        <v>23</v>
      </c>
      <c r="E14" s="5">
        <v>549724537.60000002</v>
      </c>
      <c r="F14" s="6">
        <f t="shared" si="0"/>
        <v>20.124927870000906</v>
      </c>
      <c r="G14" s="10">
        <v>212130</v>
      </c>
      <c r="H14" s="5">
        <f t="shared" si="1"/>
        <v>12.2649592873457</v>
      </c>
      <c r="I14" s="10">
        <v>401.35</v>
      </c>
      <c r="J14" s="6">
        <f t="shared" si="2"/>
        <v>5.9948338645775863</v>
      </c>
      <c r="K14" s="5">
        <v>112.38</v>
      </c>
      <c r="L14" s="11">
        <f t="shared" si="3"/>
        <v>4.7307450088961573</v>
      </c>
      <c r="M14" s="5">
        <v>0</v>
      </c>
      <c r="N14" s="5">
        <v>1</v>
      </c>
      <c r="O14" s="5">
        <v>1</v>
      </c>
      <c r="P14" s="5">
        <v>0</v>
      </c>
      <c r="Q14" s="5">
        <f t="shared" si="4"/>
        <v>0</v>
      </c>
      <c r="R14" s="5">
        <v>13162.79024</v>
      </c>
      <c r="S14" s="5">
        <f t="shared" si="5"/>
        <v>9.4851492067214398</v>
      </c>
      <c r="T14" s="2">
        <v>0</v>
      </c>
      <c r="U14" s="12">
        <v>0</v>
      </c>
      <c r="V14" s="5">
        <v>70.709999999999994</v>
      </c>
      <c r="W14" s="6">
        <f t="shared" si="6"/>
        <v>111.10028721726067</v>
      </c>
      <c r="X14" s="11">
        <v>0</v>
      </c>
      <c r="Y14" s="11">
        <v>0</v>
      </c>
      <c r="Z14" s="5">
        <v>0</v>
      </c>
      <c r="AA14" s="11">
        <v>0</v>
      </c>
      <c r="AB14" s="11">
        <v>0</v>
      </c>
      <c r="AC14" s="11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1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</row>
    <row r="15" spans="1:72" ht="15.75" customHeight="1">
      <c r="A15" s="4">
        <v>43497</v>
      </c>
      <c r="B15" s="2" t="s">
        <v>20</v>
      </c>
      <c r="C15" s="19">
        <v>2</v>
      </c>
      <c r="D15" s="5" t="s">
        <v>23</v>
      </c>
      <c r="E15" s="5">
        <v>471192460.80000001</v>
      </c>
      <c r="F15" s="6">
        <f t="shared" si="0"/>
        <v>19.970777190173649</v>
      </c>
      <c r="G15" s="10">
        <v>195813</v>
      </c>
      <c r="H15" s="5">
        <f t="shared" si="1"/>
        <v>12.18492050805461</v>
      </c>
      <c r="I15" s="10">
        <v>389.37</v>
      </c>
      <c r="J15" s="6">
        <f t="shared" si="2"/>
        <v>5.9645300483677772</v>
      </c>
      <c r="K15" s="5">
        <v>111.84</v>
      </c>
      <c r="L15" s="11">
        <f t="shared" si="3"/>
        <v>4.7259708861337959</v>
      </c>
      <c r="M15" s="5">
        <v>0</v>
      </c>
      <c r="N15" s="5">
        <v>1</v>
      </c>
      <c r="O15" s="5">
        <v>1</v>
      </c>
      <c r="P15" s="5">
        <v>0</v>
      </c>
      <c r="Q15" s="5">
        <f t="shared" si="4"/>
        <v>0</v>
      </c>
      <c r="R15" s="5">
        <v>13162.79024</v>
      </c>
      <c r="S15" s="5">
        <f t="shared" si="5"/>
        <v>9.4851492067214398</v>
      </c>
      <c r="T15" s="2">
        <v>0</v>
      </c>
      <c r="U15" s="12">
        <v>0</v>
      </c>
      <c r="V15" s="5">
        <v>71.173900000000003</v>
      </c>
      <c r="W15" s="6">
        <f t="shared" si="6"/>
        <v>111.82917172072678</v>
      </c>
      <c r="X15" s="11">
        <v>0</v>
      </c>
      <c r="Y15" s="11">
        <v>0</v>
      </c>
      <c r="Z15" s="5">
        <v>0</v>
      </c>
      <c r="AA15" s="11">
        <v>0</v>
      </c>
      <c r="AB15" s="11">
        <v>0</v>
      </c>
      <c r="AC15" s="11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1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</row>
    <row r="16" spans="1:72" ht="15.75" customHeight="1">
      <c r="A16" s="4">
        <v>43525</v>
      </c>
      <c r="B16" s="2" t="s">
        <v>20</v>
      </c>
      <c r="C16" s="19">
        <v>2</v>
      </c>
      <c r="D16" s="5" t="s">
        <v>23</v>
      </c>
      <c r="E16" s="5">
        <v>392660384</v>
      </c>
      <c r="F16" s="6">
        <f t="shared" si="0"/>
        <v>19.788455633379694</v>
      </c>
      <c r="G16" s="10">
        <v>179496</v>
      </c>
      <c r="H16" s="5">
        <f t="shared" si="1"/>
        <v>12.097913773678883</v>
      </c>
      <c r="I16" s="10">
        <v>377.39</v>
      </c>
      <c r="J16" s="6">
        <f t="shared" si="2"/>
        <v>5.9332791354980756</v>
      </c>
      <c r="K16" s="5">
        <v>111.3</v>
      </c>
      <c r="L16" s="11">
        <f t="shared" si="3"/>
        <v>4.7211738617443979</v>
      </c>
      <c r="M16" s="5">
        <v>0</v>
      </c>
      <c r="N16" s="5">
        <v>1</v>
      </c>
      <c r="O16" s="5">
        <v>1</v>
      </c>
      <c r="P16" s="5">
        <v>0</v>
      </c>
      <c r="Q16" s="5">
        <v>0</v>
      </c>
      <c r="R16" s="5">
        <v>13162.79024</v>
      </c>
      <c r="S16" s="5">
        <f t="shared" si="5"/>
        <v>9.4851492067214398</v>
      </c>
      <c r="T16" s="2">
        <v>0</v>
      </c>
      <c r="U16" s="12">
        <v>0</v>
      </c>
      <c r="V16" s="5">
        <v>69.489500000000007</v>
      </c>
      <c r="W16" s="6">
        <f t="shared" si="6"/>
        <v>109.18262492693873</v>
      </c>
      <c r="X16" s="11">
        <v>0</v>
      </c>
      <c r="Y16" s="11">
        <v>0</v>
      </c>
      <c r="Z16" s="5">
        <v>0</v>
      </c>
      <c r="AA16" s="11">
        <v>0</v>
      </c>
      <c r="AB16" s="11">
        <v>0</v>
      </c>
      <c r="AC16" s="11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1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</row>
    <row r="17" spans="1:50" ht="15.75" customHeight="1">
      <c r="A17" s="4">
        <v>43556</v>
      </c>
      <c r="B17" s="2" t="s">
        <v>20</v>
      </c>
      <c r="C17" s="19">
        <v>2</v>
      </c>
      <c r="D17" s="5" t="s">
        <v>23</v>
      </c>
      <c r="E17" s="5">
        <v>353394345.60000002</v>
      </c>
      <c r="F17" s="6">
        <f t="shared" si="0"/>
        <v>19.683095117721869</v>
      </c>
      <c r="G17" s="10">
        <v>146859</v>
      </c>
      <c r="H17" s="5">
        <f t="shared" si="1"/>
        <v>11.897235031005602</v>
      </c>
      <c r="I17" s="10">
        <v>384.07</v>
      </c>
      <c r="J17" s="6">
        <f t="shared" si="2"/>
        <v>5.950824827641287</v>
      </c>
      <c r="K17" s="5">
        <v>112.2</v>
      </c>
      <c r="L17" s="11">
        <f t="shared" si="3"/>
        <v>4.7291561657690826</v>
      </c>
      <c r="M17" s="5">
        <v>0</v>
      </c>
      <c r="N17" s="5">
        <v>1</v>
      </c>
      <c r="O17" s="5">
        <v>1</v>
      </c>
      <c r="P17" s="5">
        <v>0</v>
      </c>
      <c r="Q17" s="5">
        <f t="shared" ref="Q17:Q80" si="7">0+0</f>
        <v>0</v>
      </c>
      <c r="R17" s="5">
        <v>13162.79024</v>
      </c>
      <c r="S17" s="5">
        <f t="shared" si="5"/>
        <v>9.4851492067214398</v>
      </c>
      <c r="T17" s="2">
        <v>0</v>
      </c>
      <c r="U17" s="12">
        <v>0</v>
      </c>
      <c r="V17" s="5">
        <v>69.406800000000004</v>
      </c>
      <c r="W17" s="6">
        <f t="shared" si="6"/>
        <v>109.05268582705374</v>
      </c>
      <c r="X17" s="11">
        <v>0</v>
      </c>
      <c r="Y17" s="11">
        <v>0</v>
      </c>
      <c r="Z17" s="5">
        <v>0</v>
      </c>
      <c r="AA17" s="11">
        <v>0</v>
      </c>
      <c r="AB17" s="11">
        <v>0</v>
      </c>
      <c r="AC17" s="11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1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</row>
    <row r="18" spans="1:50" ht="15.75" customHeight="1">
      <c r="A18" s="9">
        <v>43586</v>
      </c>
      <c r="B18" s="2" t="s">
        <v>20</v>
      </c>
      <c r="C18" s="19">
        <v>2</v>
      </c>
      <c r="D18" s="5" t="s">
        <v>23</v>
      </c>
      <c r="E18" s="5">
        <v>949984800</v>
      </c>
      <c r="F18" s="6">
        <f t="shared" si="0"/>
        <v>20.671956542430859</v>
      </c>
      <c r="G18" s="10">
        <v>114224</v>
      </c>
      <c r="H18" s="5">
        <f t="shared" si="1"/>
        <v>11.645925466431473</v>
      </c>
      <c r="I18" s="10">
        <v>374.23</v>
      </c>
      <c r="J18" s="6">
        <f t="shared" si="2"/>
        <v>5.9248705816579976</v>
      </c>
      <c r="K18" s="5">
        <v>109.67</v>
      </c>
      <c r="L18" s="11">
        <f t="shared" si="3"/>
        <v>4.7065528002766941</v>
      </c>
      <c r="M18" s="5">
        <v>0</v>
      </c>
      <c r="N18" s="5">
        <v>1</v>
      </c>
      <c r="O18" s="5">
        <v>1</v>
      </c>
      <c r="P18" s="5">
        <v>0</v>
      </c>
      <c r="Q18" s="5">
        <f t="shared" si="7"/>
        <v>0</v>
      </c>
      <c r="R18" s="5">
        <v>13162.79024</v>
      </c>
      <c r="S18" s="5">
        <f t="shared" si="5"/>
        <v>9.4851492067214398</v>
      </c>
      <c r="T18" s="2">
        <v>0</v>
      </c>
      <c r="U18" s="12">
        <v>0</v>
      </c>
      <c r="V18" s="5">
        <v>69.782700000000006</v>
      </c>
      <c r="W18" s="6">
        <f t="shared" si="6"/>
        <v>109.64330381552733</v>
      </c>
      <c r="X18" s="11">
        <v>0</v>
      </c>
      <c r="Y18" s="11">
        <v>0</v>
      </c>
      <c r="Z18" s="5">
        <v>0</v>
      </c>
      <c r="AA18" s="11">
        <v>0</v>
      </c>
      <c r="AB18" s="11">
        <v>0</v>
      </c>
      <c r="AC18" s="11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1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</row>
    <row r="19" spans="1:50" ht="15.75" customHeight="1">
      <c r="A19" s="4">
        <v>43617</v>
      </c>
      <c r="B19" s="2" t="s">
        <v>20</v>
      </c>
      <c r="C19" s="19">
        <v>2</v>
      </c>
      <c r="D19" s="5" t="s">
        <v>23</v>
      </c>
      <c r="E19" s="5">
        <v>633323200</v>
      </c>
      <c r="F19" s="6">
        <f t="shared" si="0"/>
        <v>20.266491434322695</v>
      </c>
      <c r="G19" s="10">
        <v>244766</v>
      </c>
      <c r="H19" s="5">
        <f t="shared" si="1"/>
        <v>12.408062016611874</v>
      </c>
      <c r="I19" s="10">
        <v>425.1</v>
      </c>
      <c r="J19" s="6">
        <f t="shared" si="2"/>
        <v>6.0523244353647447</v>
      </c>
      <c r="K19" s="5">
        <v>110.25</v>
      </c>
      <c r="L19" s="11">
        <f t="shared" si="3"/>
        <v>4.7117799210463494</v>
      </c>
      <c r="M19" s="5">
        <v>0</v>
      </c>
      <c r="N19" s="5">
        <v>1</v>
      </c>
      <c r="O19" s="5">
        <v>1</v>
      </c>
      <c r="P19" s="5">
        <v>0</v>
      </c>
      <c r="Q19" s="5">
        <f t="shared" si="7"/>
        <v>0</v>
      </c>
      <c r="R19" s="5">
        <v>13162.79024</v>
      </c>
      <c r="S19" s="5">
        <f t="shared" si="5"/>
        <v>9.4851492067214398</v>
      </c>
      <c r="T19" s="2">
        <v>0</v>
      </c>
      <c r="U19" s="12">
        <v>0</v>
      </c>
      <c r="V19" s="5">
        <v>69.388000000000005</v>
      </c>
      <c r="W19" s="6">
        <f t="shared" si="6"/>
        <v>109.02314707157807</v>
      </c>
      <c r="X19" s="11">
        <v>0</v>
      </c>
      <c r="Y19" s="11">
        <v>0</v>
      </c>
      <c r="Z19" s="5">
        <v>0</v>
      </c>
      <c r="AA19" s="11">
        <v>0</v>
      </c>
      <c r="AB19" s="11">
        <v>0</v>
      </c>
      <c r="AC19" s="11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1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</row>
    <row r="20" spans="1:50" ht="15.75" customHeight="1">
      <c r="A20" s="4">
        <v>43647</v>
      </c>
      <c r="B20" s="2" t="s">
        <v>20</v>
      </c>
      <c r="C20" s="19">
        <v>2</v>
      </c>
      <c r="D20" s="5" t="s">
        <v>23</v>
      </c>
      <c r="E20" s="5">
        <v>1013317120</v>
      </c>
      <c r="F20" s="6">
        <f t="shared" si="0"/>
        <v>20.73649506356843</v>
      </c>
      <c r="G20" s="10">
        <v>163177</v>
      </c>
      <c r="H20" s="5">
        <f t="shared" si="1"/>
        <v>12.00259690850371</v>
      </c>
      <c r="I20" s="10">
        <v>374.76</v>
      </c>
      <c r="J20" s="6">
        <f t="shared" si="2"/>
        <v>5.9262858210829874</v>
      </c>
      <c r="K20" s="5">
        <v>113.22</v>
      </c>
      <c r="L20" s="11">
        <f t="shared" si="3"/>
        <v>4.7381264132367171</v>
      </c>
      <c r="M20" s="5">
        <v>0</v>
      </c>
      <c r="N20" s="5">
        <v>1</v>
      </c>
      <c r="O20" s="5">
        <v>1</v>
      </c>
      <c r="P20" s="5">
        <v>0</v>
      </c>
      <c r="Q20" s="5">
        <f t="shared" si="7"/>
        <v>0</v>
      </c>
      <c r="R20" s="5">
        <v>13162.79024</v>
      </c>
      <c r="S20" s="5">
        <f t="shared" si="5"/>
        <v>9.4851492067214398</v>
      </c>
      <c r="T20" s="2">
        <v>0</v>
      </c>
      <c r="U20" s="12">
        <v>0</v>
      </c>
      <c r="V20" s="5">
        <v>68.739099999999993</v>
      </c>
      <c r="W20" s="6">
        <f t="shared" si="6"/>
        <v>108.00358864454819</v>
      </c>
      <c r="X20" s="11">
        <v>0</v>
      </c>
      <c r="Y20" s="11">
        <v>0</v>
      </c>
      <c r="Z20" s="5">
        <v>0</v>
      </c>
      <c r="AA20" s="11">
        <v>0</v>
      </c>
      <c r="AB20" s="11">
        <v>0</v>
      </c>
      <c r="AC20" s="11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1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</row>
    <row r="21" spans="1:50" ht="15.75" customHeight="1">
      <c r="A21" s="4">
        <v>43678</v>
      </c>
      <c r="B21" s="2" t="s">
        <v>20</v>
      </c>
      <c r="C21" s="19">
        <v>2</v>
      </c>
      <c r="D21" s="5" t="s">
        <v>23</v>
      </c>
      <c r="E21" s="5">
        <v>1013317120</v>
      </c>
      <c r="F21" s="6">
        <f t="shared" si="0"/>
        <v>20.73649506356843</v>
      </c>
      <c r="G21" s="10">
        <v>261084</v>
      </c>
      <c r="H21" s="5">
        <f t="shared" si="1"/>
        <v>12.472601303783788</v>
      </c>
      <c r="I21" s="10">
        <v>428.56</v>
      </c>
      <c r="J21" s="6">
        <f t="shared" si="2"/>
        <v>6.0604307515727047</v>
      </c>
      <c r="K21" s="5">
        <v>110.93</v>
      </c>
      <c r="L21" s="11">
        <f t="shared" si="3"/>
        <v>4.7178736759011759</v>
      </c>
      <c r="M21" s="5">
        <v>0</v>
      </c>
      <c r="N21" s="5">
        <v>1</v>
      </c>
      <c r="O21" s="5">
        <v>1</v>
      </c>
      <c r="P21" s="5">
        <v>0</v>
      </c>
      <c r="Q21" s="5">
        <f t="shared" si="7"/>
        <v>0</v>
      </c>
      <c r="R21" s="5">
        <v>13162.79024</v>
      </c>
      <c r="S21" s="5">
        <f t="shared" si="5"/>
        <v>9.4851492067214398</v>
      </c>
      <c r="T21" s="2">
        <v>0</v>
      </c>
      <c r="U21" s="12">
        <v>0</v>
      </c>
      <c r="V21" s="5">
        <v>71.189099999999996</v>
      </c>
      <c r="W21" s="6">
        <f t="shared" si="6"/>
        <v>111.85305411877093</v>
      </c>
      <c r="X21" s="11">
        <v>0</v>
      </c>
      <c r="Y21" s="11">
        <v>0</v>
      </c>
      <c r="Z21" s="5">
        <v>0</v>
      </c>
      <c r="AA21" s="11">
        <v>0</v>
      </c>
      <c r="AB21" s="11">
        <v>0</v>
      </c>
      <c r="AC21" s="11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1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</row>
    <row r="22" spans="1:50" ht="15.75" customHeight="1">
      <c r="A22" s="4">
        <v>43709</v>
      </c>
      <c r="B22" s="2" t="s">
        <v>20</v>
      </c>
      <c r="C22" s="19">
        <v>2</v>
      </c>
      <c r="D22" s="5" t="s">
        <v>23</v>
      </c>
      <c r="E22" s="5">
        <v>696655520</v>
      </c>
      <c r="F22" s="6">
        <f t="shared" si="0"/>
        <v>20.361801614127021</v>
      </c>
      <c r="G22" s="10">
        <v>195813</v>
      </c>
      <c r="H22" s="5">
        <f t="shared" si="1"/>
        <v>12.18492050805461</v>
      </c>
      <c r="I22" s="10">
        <v>388</v>
      </c>
      <c r="J22" s="6">
        <f t="shared" si="2"/>
        <v>5.9610053396232736</v>
      </c>
      <c r="K22" s="5">
        <v>114.27</v>
      </c>
      <c r="L22" s="11">
        <f t="shared" si="3"/>
        <v>4.7472772026129215</v>
      </c>
      <c r="M22" s="5">
        <v>0</v>
      </c>
      <c r="N22" s="5">
        <v>1</v>
      </c>
      <c r="O22" s="5">
        <v>1</v>
      </c>
      <c r="P22" s="5">
        <v>0</v>
      </c>
      <c r="Q22" s="5">
        <f t="shared" si="7"/>
        <v>0</v>
      </c>
      <c r="R22" s="5">
        <v>13162.79024</v>
      </c>
      <c r="S22" s="5">
        <f t="shared" si="5"/>
        <v>9.4851492067214398</v>
      </c>
      <c r="T22" s="2">
        <v>0</v>
      </c>
      <c r="U22" s="12">
        <v>0</v>
      </c>
      <c r="V22" s="5">
        <v>71.311000000000007</v>
      </c>
      <c r="W22" s="6">
        <f t="shared" si="6"/>
        <v>112.04458466624349</v>
      </c>
      <c r="X22" s="11">
        <v>0</v>
      </c>
      <c r="Y22" s="11">
        <v>0</v>
      </c>
      <c r="Z22" s="5">
        <v>0</v>
      </c>
      <c r="AA22" s="11">
        <v>0</v>
      </c>
      <c r="AB22" s="11">
        <v>0</v>
      </c>
      <c r="AC22" s="11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1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</row>
    <row r="23" spans="1:50" ht="15.75" customHeight="1">
      <c r="A23" s="4">
        <v>43739</v>
      </c>
      <c r="B23" s="2" t="s">
        <v>20</v>
      </c>
      <c r="C23" s="19">
        <v>2</v>
      </c>
      <c r="D23" s="5" t="s">
        <v>23</v>
      </c>
      <c r="E23" s="5">
        <v>1203314080</v>
      </c>
      <c r="F23" s="6">
        <f t="shared" si="0"/>
        <v>20.908345320495091</v>
      </c>
      <c r="G23" s="10">
        <v>179495</v>
      </c>
      <c r="H23" s="5">
        <f t="shared" si="1"/>
        <v>12.097908202539614</v>
      </c>
      <c r="I23" s="10">
        <v>390.59</v>
      </c>
      <c r="J23" s="6">
        <f t="shared" si="2"/>
        <v>5.967658416476346</v>
      </c>
      <c r="K23" s="5">
        <v>112.26</v>
      </c>
      <c r="L23" s="11">
        <f t="shared" si="3"/>
        <v>4.7296860606856592</v>
      </c>
      <c r="M23" s="5">
        <v>0</v>
      </c>
      <c r="N23" s="5">
        <v>1</v>
      </c>
      <c r="O23" s="5">
        <v>1</v>
      </c>
      <c r="P23" s="5">
        <v>0</v>
      </c>
      <c r="Q23" s="5">
        <f t="shared" si="7"/>
        <v>0</v>
      </c>
      <c r="R23" s="5">
        <v>13162.79024</v>
      </c>
      <c r="S23" s="5">
        <f t="shared" si="5"/>
        <v>9.4851492067214398</v>
      </c>
      <c r="T23" s="2">
        <v>0</v>
      </c>
      <c r="U23" s="12">
        <v>0</v>
      </c>
      <c r="V23" s="5">
        <v>71.008600000000001</v>
      </c>
      <c r="W23" s="6">
        <f t="shared" si="6"/>
        <v>111.56945064199657</v>
      </c>
      <c r="X23" s="11">
        <v>0</v>
      </c>
      <c r="Y23" s="11">
        <v>0</v>
      </c>
      <c r="Z23" s="5">
        <v>0</v>
      </c>
      <c r="AA23" s="11">
        <v>0</v>
      </c>
      <c r="AB23" s="11">
        <v>0</v>
      </c>
      <c r="AC23" s="11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1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</row>
    <row r="24" spans="1:50" ht="15.75" customHeight="1">
      <c r="A24" s="4">
        <v>43770</v>
      </c>
      <c r="B24" s="2" t="s">
        <v>20</v>
      </c>
      <c r="C24" s="19">
        <v>2</v>
      </c>
      <c r="D24" s="5" t="s">
        <v>23</v>
      </c>
      <c r="E24" s="5">
        <v>886652480</v>
      </c>
      <c r="F24" s="6">
        <f t="shared" si="0"/>
        <v>20.602963670943907</v>
      </c>
      <c r="G24" s="10">
        <v>310037</v>
      </c>
      <c r="H24" s="5">
        <f t="shared" si="1"/>
        <v>12.644450149594096</v>
      </c>
      <c r="I24" s="10">
        <v>405.46</v>
      </c>
      <c r="J24" s="6">
        <f t="shared" si="2"/>
        <v>6.0050222250400473</v>
      </c>
      <c r="K24" s="5">
        <v>110.59</v>
      </c>
      <c r="L24" s="11">
        <f t="shared" si="3"/>
        <v>4.7148314401976101</v>
      </c>
      <c r="M24" s="5">
        <v>0</v>
      </c>
      <c r="N24" s="5">
        <v>1</v>
      </c>
      <c r="O24" s="5">
        <v>1</v>
      </c>
      <c r="P24" s="5">
        <v>0</v>
      </c>
      <c r="Q24" s="5">
        <f t="shared" si="7"/>
        <v>0</v>
      </c>
      <c r="R24" s="5">
        <v>13162.79024</v>
      </c>
      <c r="S24" s="5">
        <f t="shared" si="5"/>
        <v>9.4851492067214398</v>
      </c>
      <c r="T24" s="2">
        <v>0</v>
      </c>
      <c r="U24" s="12">
        <v>0</v>
      </c>
      <c r="V24" s="5">
        <v>71.494200000000006</v>
      </c>
      <c r="W24" s="6">
        <f t="shared" si="6"/>
        <v>112.33243041109149</v>
      </c>
      <c r="X24" s="11">
        <v>0</v>
      </c>
      <c r="Y24" s="11">
        <v>0</v>
      </c>
      <c r="Z24" s="5">
        <v>0</v>
      </c>
      <c r="AA24" s="11">
        <v>0</v>
      </c>
      <c r="AB24" s="11">
        <v>0</v>
      </c>
      <c r="AC24" s="11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1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</row>
    <row r="25" spans="1:50" ht="15.75" customHeight="1">
      <c r="A25" s="4">
        <v>43800</v>
      </c>
      <c r="B25" s="2" t="s">
        <v>20</v>
      </c>
      <c r="C25" s="19">
        <v>2</v>
      </c>
      <c r="D25" s="5" t="s">
        <v>23</v>
      </c>
      <c r="E25" s="5">
        <v>1013317120</v>
      </c>
      <c r="F25" s="6">
        <f t="shared" si="0"/>
        <v>20.73649506356843</v>
      </c>
      <c r="G25" s="10">
        <v>228448</v>
      </c>
      <c r="H25" s="5">
        <f t="shared" si="1"/>
        <v>12.339068269656384</v>
      </c>
      <c r="I25" s="10">
        <v>410.6</v>
      </c>
      <c r="J25" s="6">
        <f t="shared" si="2"/>
        <v>6.0176195045848333</v>
      </c>
      <c r="K25" s="5">
        <v>110.73</v>
      </c>
      <c r="L25" s="11">
        <f t="shared" si="3"/>
        <v>4.7160852465592464</v>
      </c>
      <c r="M25" s="5">
        <v>0</v>
      </c>
      <c r="N25" s="5">
        <v>1</v>
      </c>
      <c r="O25" s="5">
        <v>1</v>
      </c>
      <c r="P25" s="5">
        <v>0</v>
      </c>
      <c r="Q25" s="5">
        <f t="shared" si="7"/>
        <v>0</v>
      </c>
      <c r="R25" s="5">
        <v>13162.79024</v>
      </c>
      <c r="S25" s="5">
        <f t="shared" si="5"/>
        <v>9.4851492067214398</v>
      </c>
      <c r="T25" s="2">
        <v>0</v>
      </c>
      <c r="U25" s="12">
        <v>0</v>
      </c>
      <c r="V25" s="5">
        <v>71.156700000000001</v>
      </c>
      <c r="W25" s="6">
        <f t="shared" si="6"/>
        <v>111.80214690188734</v>
      </c>
      <c r="X25" s="11">
        <v>0</v>
      </c>
      <c r="Y25" s="11">
        <v>0</v>
      </c>
      <c r="Z25" s="5">
        <v>0</v>
      </c>
      <c r="AA25" s="11">
        <v>0</v>
      </c>
      <c r="AB25" s="11">
        <v>0</v>
      </c>
      <c r="AC25" s="11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1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</row>
    <row r="26" spans="1:50" ht="15.75" customHeight="1">
      <c r="A26" s="4">
        <v>43831</v>
      </c>
      <c r="B26" s="2" t="s">
        <v>20</v>
      </c>
      <c r="C26" s="19">
        <v>2</v>
      </c>
      <c r="D26" s="5" t="s">
        <v>23</v>
      </c>
      <c r="E26" s="5">
        <v>1011091840</v>
      </c>
      <c r="F26" s="6">
        <f t="shared" si="0"/>
        <v>20.734296613610706</v>
      </c>
      <c r="G26" s="10">
        <v>261084</v>
      </c>
      <c r="H26" s="5">
        <f t="shared" si="1"/>
        <v>12.472601303783788</v>
      </c>
      <c r="I26" s="10">
        <v>446.14</v>
      </c>
      <c r="J26" s="6">
        <f t="shared" si="2"/>
        <v>6.1006328041086357</v>
      </c>
      <c r="K26" s="5">
        <v>110.67</v>
      </c>
      <c r="L26" s="11">
        <f t="shared" si="3"/>
        <v>4.7155480934577003</v>
      </c>
      <c r="M26" s="5">
        <v>0</v>
      </c>
      <c r="N26" s="5">
        <v>1</v>
      </c>
      <c r="O26" s="5">
        <v>1</v>
      </c>
      <c r="P26" s="5">
        <v>0</v>
      </c>
      <c r="Q26" s="5">
        <f t="shared" si="7"/>
        <v>0</v>
      </c>
      <c r="R26" s="5">
        <v>13162.79024</v>
      </c>
      <c r="S26" s="5">
        <f t="shared" si="5"/>
        <v>9.4851492067214398</v>
      </c>
      <c r="T26" s="2">
        <v>0</v>
      </c>
      <c r="U26" s="12">
        <v>0</v>
      </c>
      <c r="V26" s="5">
        <v>71.278999999999996</v>
      </c>
      <c r="W26" s="6">
        <f t="shared" si="6"/>
        <v>111.99430593351893</v>
      </c>
      <c r="X26" s="5">
        <v>1</v>
      </c>
      <c r="Y26" s="5">
        <v>8</v>
      </c>
      <c r="Z26" s="5">
        <v>0</v>
      </c>
      <c r="AA26" s="11">
        <v>0</v>
      </c>
      <c r="AB26" s="11">
        <v>0</v>
      </c>
      <c r="AC26" s="11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1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</row>
    <row r="27" spans="1:50" ht="15.75" customHeight="1">
      <c r="A27" s="4">
        <v>43862</v>
      </c>
      <c r="B27" s="2" t="s">
        <v>20</v>
      </c>
      <c r="C27" s="19">
        <v>2</v>
      </c>
      <c r="D27" s="5" t="s">
        <v>23</v>
      </c>
      <c r="E27" s="5">
        <v>821512120</v>
      </c>
      <c r="F27" s="6">
        <f t="shared" si="0"/>
        <v>20.526657248832461</v>
      </c>
      <c r="G27" s="10">
        <v>70710</v>
      </c>
      <c r="H27" s="5">
        <f t="shared" si="1"/>
        <v>11.166356426769534</v>
      </c>
      <c r="I27" s="10">
        <v>445.58</v>
      </c>
      <c r="J27" s="6">
        <f t="shared" si="2"/>
        <v>6.0993768043023771</v>
      </c>
      <c r="K27" s="5">
        <v>109.95</v>
      </c>
      <c r="L27" s="11">
        <f t="shared" si="3"/>
        <v>4.7090796493786033</v>
      </c>
      <c r="M27" s="5">
        <v>0</v>
      </c>
      <c r="N27" s="5">
        <v>1</v>
      </c>
      <c r="O27" s="5">
        <v>1</v>
      </c>
      <c r="P27" s="5">
        <v>0</v>
      </c>
      <c r="Q27" s="5">
        <f t="shared" si="7"/>
        <v>0</v>
      </c>
      <c r="R27" s="5">
        <v>13162.79024</v>
      </c>
      <c r="S27" s="5">
        <f t="shared" si="5"/>
        <v>9.4851492067214398</v>
      </c>
      <c r="T27" s="2">
        <v>0</v>
      </c>
      <c r="U27" s="12">
        <v>0</v>
      </c>
      <c r="V27" s="5">
        <v>71.529499999999999</v>
      </c>
      <c r="W27" s="6">
        <f t="shared" si="6"/>
        <v>112.38789413812825</v>
      </c>
      <c r="X27" s="5">
        <v>3</v>
      </c>
      <c r="Y27" s="5">
        <v>25</v>
      </c>
      <c r="Z27" s="11">
        <v>0</v>
      </c>
      <c r="AA27" s="11">
        <v>1</v>
      </c>
      <c r="AB27" s="11">
        <v>0</v>
      </c>
      <c r="AC27" s="11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1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</row>
    <row r="28" spans="1:50" ht="15.75" customHeight="1">
      <c r="A28" s="4">
        <v>43891</v>
      </c>
      <c r="B28" s="2" t="s">
        <v>20</v>
      </c>
      <c r="C28" s="19">
        <v>2</v>
      </c>
      <c r="D28" s="5" t="s">
        <v>23</v>
      </c>
      <c r="E28" s="5">
        <v>758318880</v>
      </c>
      <c r="F28" s="6">
        <f t="shared" si="0"/>
        <v>20.446614541158926</v>
      </c>
      <c r="G28" s="13">
        <v>65271</v>
      </c>
      <c r="H28" s="5">
        <f t="shared" si="1"/>
        <v>11.086318433108636</v>
      </c>
      <c r="I28" s="10">
        <v>422.61</v>
      </c>
      <c r="J28" s="6">
        <f t="shared" si="2"/>
        <v>6.0464497679403255</v>
      </c>
      <c r="K28" s="5">
        <v>110.6</v>
      </c>
      <c r="L28" s="11">
        <f t="shared" si="3"/>
        <v>4.7149210499472103</v>
      </c>
      <c r="M28" s="5">
        <v>0</v>
      </c>
      <c r="N28" s="5">
        <v>1</v>
      </c>
      <c r="O28" s="5">
        <v>1</v>
      </c>
      <c r="P28" s="5">
        <v>0</v>
      </c>
      <c r="Q28" s="5">
        <f t="shared" si="7"/>
        <v>0</v>
      </c>
      <c r="R28" s="5">
        <v>13162.79024</v>
      </c>
      <c r="S28" s="5">
        <f t="shared" si="5"/>
        <v>9.4851492067214398</v>
      </c>
      <c r="T28" s="2">
        <v>0</v>
      </c>
      <c r="U28" s="12">
        <v>0</v>
      </c>
      <c r="V28" s="5">
        <v>74.548199999999994</v>
      </c>
      <c r="W28" s="6">
        <f t="shared" si="6"/>
        <v>117.13090696548993</v>
      </c>
      <c r="X28" s="5">
        <v>1251</v>
      </c>
      <c r="Y28" s="5">
        <v>165698</v>
      </c>
      <c r="Z28" s="5">
        <v>32</v>
      </c>
      <c r="AA28" s="5">
        <v>4280</v>
      </c>
      <c r="AB28" s="11">
        <v>0</v>
      </c>
      <c r="AC28" s="11">
        <v>0</v>
      </c>
      <c r="AD28" s="5">
        <v>1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1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</row>
    <row r="29" spans="1:50" ht="15.75" customHeight="1">
      <c r="A29" s="4">
        <v>43922</v>
      </c>
      <c r="B29" s="2" t="s">
        <v>20</v>
      </c>
      <c r="C29" s="19">
        <v>2</v>
      </c>
      <c r="D29" s="5" t="s">
        <v>23</v>
      </c>
      <c r="E29" s="5">
        <v>568739160</v>
      </c>
      <c r="F29" s="6">
        <f t="shared" si="0"/>
        <v>20.158932468707143</v>
      </c>
      <c r="G29" s="10">
        <v>48953</v>
      </c>
      <c r="H29" s="5">
        <f t="shared" si="1"/>
        <v>10.798636360656856</v>
      </c>
      <c r="I29" s="10">
        <v>396.85</v>
      </c>
      <c r="J29" s="6">
        <f t="shared" si="2"/>
        <v>5.9835583755368846</v>
      </c>
      <c r="K29" s="5">
        <v>106.28</v>
      </c>
      <c r="L29" s="11">
        <f t="shared" si="3"/>
        <v>4.6754422389734227</v>
      </c>
      <c r="M29" s="5">
        <v>0</v>
      </c>
      <c r="N29" s="5">
        <v>1</v>
      </c>
      <c r="O29" s="5">
        <v>1</v>
      </c>
      <c r="P29" s="5">
        <v>0</v>
      </c>
      <c r="Q29" s="5">
        <f t="shared" si="7"/>
        <v>0</v>
      </c>
      <c r="R29" s="5">
        <v>13162.79024</v>
      </c>
      <c r="S29" s="5">
        <f t="shared" si="5"/>
        <v>9.4851492067214398</v>
      </c>
      <c r="T29" s="2">
        <v>0</v>
      </c>
      <c r="U29" s="12">
        <v>0</v>
      </c>
      <c r="V29" s="5">
        <v>76.168199999999999</v>
      </c>
      <c r="W29" s="6">
        <f t="shared" si="6"/>
        <v>119.67626780966985</v>
      </c>
      <c r="X29" s="5">
        <v>34863</v>
      </c>
      <c r="Y29" s="5">
        <v>1081039</v>
      </c>
      <c r="Z29" s="5">
        <v>1154</v>
      </c>
      <c r="AA29" s="5">
        <v>66633</v>
      </c>
      <c r="AB29" s="11">
        <v>0</v>
      </c>
      <c r="AC29" s="11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1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</row>
    <row r="30" spans="1:50" ht="15.75" customHeight="1">
      <c r="A30" s="9">
        <v>43952</v>
      </c>
      <c r="B30" s="2" t="s">
        <v>20</v>
      </c>
      <c r="C30" s="19">
        <v>2</v>
      </c>
      <c r="D30" s="5" t="s">
        <v>23</v>
      </c>
      <c r="E30" s="5">
        <v>442352680</v>
      </c>
      <c r="F30" s="6">
        <f t="shared" si="0"/>
        <v>19.907618040426236</v>
      </c>
      <c r="G30" s="10">
        <v>38074</v>
      </c>
      <c r="H30" s="5">
        <f t="shared" si="1"/>
        <v>10.547313177763362</v>
      </c>
      <c r="I30" s="10">
        <v>282.60000000000002</v>
      </c>
      <c r="J30" s="6">
        <f t="shared" si="2"/>
        <v>5.6440324702504272</v>
      </c>
      <c r="K30" s="5">
        <v>89.51</v>
      </c>
      <c r="L30" s="11">
        <f t="shared" si="3"/>
        <v>4.5054603418390791</v>
      </c>
      <c r="M30" s="5">
        <v>0</v>
      </c>
      <c r="N30" s="5">
        <v>1</v>
      </c>
      <c r="O30" s="5">
        <v>1</v>
      </c>
      <c r="P30" s="5">
        <v>0</v>
      </c>
      <c r="Q30" s="5">
        <f t="shared" si="7"/>
        <v>0</v>
      </c>
      <c r="R30" s="5">
        <v>13162.79024</v>
      </c>
      <c r="S30" s="5">
        <f t="shared" si="5"/>
        <v>9.4851492067214398</v>
      </c>
      <c r="T30" s="2">
        <v>0</v>
      </c>
      <c r="U30" s="12">
        <v>0</v>
      </c>
      <c r="V30" s="5">
        <v>75.657499999999999</v>
      </c>
      <c r="W30" s="6">
        <f t="shared" si="6"/>
        <v>118.87385065959413</v>
      </c>
      <c r="X30" s="5">
        <v>190609</v>
      </c>
      <c r="Y30" s="5">
        <v>1790953</v>
      </c>
      <c r="Z30" s="5">
        <v>5408</v>
      </c>
      <c r="AA30" s="5">
        <v>107844</v>
      </c>
      <c r="AB30" s="11">
        <v>0</v>
      </c>
      <c r="AC30" s="11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1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</row>
    <row r="31" spans="1:50" ht="15.75" customHeight="1">
      <c r="A31" s="4">
        <v>43983</v>
      </c>
      <c r="B31" s="2" t="s">
        <v>20</v>
      </c>
      <c r="C31" s="19">
        <v>2</v>
      </c>
      <c r="D31" s="5" t="s">
        <v>23</v>
      </c>
      <c r="E31" s="5">
        <v>631932400</v>
      </c>
      <c r="F31" s="6">
        <f t="shared" si="0"/>
        <v>20.264292984364971</v>
      </c>
      <c r="G31" s="10">
        <v>81588</v>
      </c>
      <c r="H31" s="5">
        <f t="shared" si="1"/>
        <v>11.309449727943765</v>
      </c>
      <c r="I31" s="10">
        <v>315.67</v>
      </c>
      <c r="J31" s="6">
        <f t="shared" si="2"/>
        <v>5.7546973641243069</v>
      </c>
      <c r="K31" s="5">
        <v>92.39</v>
      </c>
      <c r="L31" s="11">
        <f t="shared" si="3"/>
        <v>4.5367842731216266</v>
      </c>
      <c r="M31" s="5">
        <v>0</v>
      </c>
      <c r="N31" s="5">
        <v>1</v>
      </c>
      <c r="O31" s="5">
        <v>1</v>
      </c>
      <c r="P31" s="5">
        <v>0</v>
      </c>
      <c r="Q31" s="5">
        <f t="shared" si="7"/>
        <v>0</v>
      </c>
      <c r="R31" s="5">
        <v>13162.79024</v>
      </c>
      <c r="S31" s="5">
        <f t="shared" si="5"/>
        <v>9.4851492067214398</v>
      </c>
      <c r="T31" s="2">
        <v>0</v>
      </c>
      <c r="U31" s="12">
        <v>0</v>
      </c>
      <c r="V31" s="5">
        <v>75.707700000000003</v>
      </c>
      <c r="W31" s="6">
        <f t="shared" si="6"/>
        <v>118.95272542155575</v>
      </c>
      <c r="X31" s="5">
        <v>585481</v>
      </c>
      <c r="Y31" s="5">
        <v>2648905</v>
      </c>
      <c r="Z31" s="5">
        <v>17400</v>
      </c>
      <c r="AA31" s="5">
        <v>127416</v>
      </c>
      <c r="AB31" s="11">
        <v>0</v>
      </c>
      <c r="AC31" s="11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1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</row>
    <row r="32" spans="1:50" ht="15.75" customHeight="1">
      <c r="A32" s="4">
        <v>44013</v>
      </c>
      <c r="B32" s="2" t="s">
        <v>20</v>
      </c>
      <c r="C32" s="19">
        <v>2</v>
      </c>
      <c r="D32" s="5" t="s">
        <v>23</v>
      </c>
      <c r="E32" s="5">
        <v>626876940.79999995</v>
      </c>
      <c r="F32" s="6">
        <f t="shared" si="0"/>
        <v>20.256260812667705</v>
      </c>
      <c r="G32" s="10">
        <v>54392</v>
      </c>
      <c r="H32" s="5">
        <f t="shared" si="1"/>
        <v>10.903990748093918</v>
      </c>
      <c r="I32" s="10">
        <v>402.45</v>
      </c>
      <c r="J32" s="6">
        <f t="shared" si="2"/>
        <v>5.9975708655397426</v>
      </c>
      <c r="K32" s="5">
        <v>100.92</v>
      </c>
      <c r="L32" s="11">
        <f t="shared" si="3"/>
        <v>4.624188191823853</v>
      </c>
      <c r="M32" s="5">
        <v>0</v>
      </c>
      <c r="N32" s="5">
        <v>1</v>
      </c>
      <c r="O32" s="5">
        <v>1</v>
      </c>
      <c r="P32" s="5">
        <v>0</v>
      </c>
      <c r="Q32" s="5">
        <f t="shared" si="7"/>
        <v>0</v>
      </c>
      <c r="R32" s="5">
        <v>13162.79024</v>
      </c>
      <c r="S32" s="5">
        <f t="shared" si="5"/>
        <v>9.4851492067214398</v>
      </c>
      <c r="T32" s="2">
        <v>0</v>
      </c>
      <c r="U32" s="12">
        <v>0</v>
      </c>
      <c r="V32" s="5">
        <v>74.928600000000003</v>
      </c>
      <c r="W32" s="6">
        <f t="shared" si="6"/>
        <v>117.72859540075292</v>
      </c>
      <c r="X32" s="5">
        <v>1695988</v>
      </c>
      <c r="Y32" s="5">
        <v>4549620</v>
      </c>
      <c r="Z32" s="5">
        <v>36511</v>
      </c>
      <c r="AA32" s="5">
        <v>153923</v>
      </c>
      <c r="AB32" s="11">
        <v>0</v>
      </c>
      <c r="AC32" s="11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1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</row>
    <row r="33" spans="1:50" ht="15.75" customHeight="1">
      <c r="A33" s="4">
        <v>44044</v>
      </c>
      <c r="B33" s="2" t="s">
        <v>20</v>
      </c>
      <c r="C33" s="19">
        <v>2</v>
      </c>
      <c r="D33" s="5" t="s">
        <v>23</v>
      </c>
      <c r="E33" s="5">
        <v>470157705.60000002</v>
      </c>
      <c r="F33" s="6">
        <f t="shared" si="0"/>
        <v>19.968578740215925</v>
      </c>
      <c r="G33" s="13">
        <v>87028</v>
      </c>
      <c r="H33" s="5">
        <f t="shared" si="1"/>
        <v>11.373996675426842</v>
      </c>
      <c r="I33" s="10">
        <v>470.58</v>
      </c>
      <c r="J33" s="6">
        <f t="shared" si="2"/>
        <v>6.1539659764526302</v>
      </c>
      <c r="K33" s="5">
        <v>103.36</v>
      </c>
      <c r="L33" s="11">
        <f t="shared" si="3"/>
        <v>4.6478464602685277</v>
      </c>
      <c r="M33" s="5">
        <v>0</v>
      </c>
      <c r="N33" s="5">
        <v>1</v>
      </c>
      <c r="O33" s="5">
        <v>1</v>
      </c>
      <c r="P33" s="5">
        <v>0</v>
      </c>
      <c r="Q33" s="5">
        <f t="shared" si="7"/>
        <v>0</v>
      </c>
      <c r="R33" s="5">
        <v>13162.79024</v>
      </c>
      <c r="S33" s="5">
        <f t="shared" si="5"/>
        <v>9.4851492067214398</v>
      </c>
      <c r="T33" s="2">
        <v>0</v>
      </c>
      <c r="U33" s="12">
        <v>0</v>
      </c>
      <c r="V33" s="5">
        <v>74.565700000000007</v>
      </c>
      <c r="W33" s="6">
        <f t="shared" si="6"/>
        <v>117.15840314744867</v>
      </c>
      <c r="X33" s="5">
        <v>3691166</v>
      </c>
      <c r="Y33" s="5">
        <v>6047779</v>
      </c>
      <c r="Z33" s="5">
        <v>65288</v>
      </c>
      <c r="AA33" s="5">
        <v>182757</v>
      </c>
      <c r="AB33" s="11">
        <v>0</v>
      </c>
      <c r="AC33" s="11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1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</row>
    <row r="34" spans="1:50" ht="15.75" customHeight="1">
      <c r="A34" s="4">
        <v>44075</v>
      </c>
      <c r="B34" s="2" t="s">
        <v>20</v>
      </c>
      <c r="C34" s="19">
        <v>2</v>
      </c>
      <c r="D34" s="5" t="s">
        <v>23</v>
      </c>
      <c r="E34" s="5">
        <v>430977896.80000001</v>
      </c>
      <c r="F34" s="6">
        <f t="shared" si="0"/>
        <v>19.881567363226296</v>
      </c>
      <c r="G34" s="13">
        <v>65271</v>
      </c>
      <c r="H34" s="5">
        <f t="shared" si="1"/>
        <v>11.086318433108636</v>
      </c>
      <c r="I34" s="10">
        <v>409.83</v>
      </c>
      <c r="J34" s="6">
        <f t="shared" si="2"/>
        <v>6.0157424395675054</v>
      </c>
      <c r="K34" s="5">
        <v>107.04</v>
      </c>
      <c r="L34" s="11">
        <f t="shared" si="3"/>
        <v>4.6825015289244147</v>
      </c>
      <c r="M34" s="5">
        <v>0</v>
      </c>
      <c r="N34" s="5">
        <v>1</v>
      </c>
      <c r="O34" s="5">
        <v>1</v>
      </c>
      <c r="P34" s="5">
        <v>0</v>
      </c>
      <c r="Q34" s="5">
        <f t="shared" si="7"/>
        <v>0</v>
      </c>
      <c r="R34" s="5">
        <v>13162.79024</v>
      </c>
      <c r="S34" s="5">
        <f t="shared" si="5"/>
        <v>9.4851492067214398</v>
      </c>
      <c r="T34" s="2">
        <v>0</v>
      </c>
      <c r="U34" s="12">
        <v>0</v>
      </c>
      <c r="V34" s="5">
        <v>73.523300000000006</v>
      </c>
      <c r="W34" s="6">
        <f t="shared" si="6"/>
        <v>115.52057342894673</v>
      </c>
      <c r="X34" s="5">
        <v>6312584</v>
      </c>
      <c r="Y34" s="5">
        <v>7247716</v>
      </c>
      <c r="Z34" s="5">
        <v>98678</v>
      </c>
      <c r="AA34" s="5">
        <v>205936</v>
      </c>
      <c r="AB34" s="11">
        <v>0</v>
      </c>
      <c r="AC34" s="11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1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</row>
    <row r="35" spans="1:50" ht="15.75" customHeight="1">
      <c r="A35" s="4">
        <v>44105</v>
      </c>
      <c r="B35" s="2" t="s">
        <v>20</v>
      </c>
      <c r="C35" s="19">
        <v>2</v>
      </c>
      <c r="D35" s="5" t="s">
        <v>23</v>
      </c>
      <c r="E35" s="5">
        <v>744416367.20000005</v>
      </c>
      <c r="F35" s="6">
        <f t="shared" si="0"/>
        <v>20.428111069594365</v>
      </c>
      <c r="G35" s="10">
        <v>59831</v>
      </c>
      <c r="H35" s="5">
        <f t="shared" si="1"/>
        <v>10.999295913871503</v>
      </c>
      <c r="I35" s="10">
        <v>427.32</v>
      </c>
      <c r="J35" s="6">
        <f t="shared" si="2"/>
        <v>6.0575331470776863</v>
      </c>
      <c r="K35" s="5">
        <v>104.34</v>
      </c>
      <c r="L35" s="11">
        <f t="shared" si="3"/>
        <v>4.6571932140552432</v>
      </c>
      <c r="M35" s="5">
        <v>0</v>
      </c>
      <c r="N35" s="5">
        <v>1</v>
      </c>
      <c r="O35" s="5">
        <v>1</v>
      </c>
      <c r="P35" s="5">
        <v>0</v>
      </c>
      <c r="Q35" s="5">
        <f t="shared" si="7"/>
        <v>0</v>
      </c>
      <c r="R35" s="5">
        <v>13162.79024</v>
      </c>
      <c r="S35" s="5">
        <f t="shared" si="5"/>
        <v>9.4851492067214398</v>
      </c>
      <c r="T35" s="2">
        <v>0</v>
      </c>
      <c r="U35" s="12">
        <v>0</v>
      </c>
      <c r="V35" s="5">
        <v>73.564800000000005</v>
      </c>
      <c r="W35" s="6">
        <f t="shared" si="6"/>
        <v>115.58577866044887</v>
      </c>
      <c r="X35" s="5">
        <v>8184082</v>
      </c>
      <c r="Y35" s="5">
        <v>9177120</v>
      </c>
      <c r="Z35" s="5">
        <v>122111</v>
      </c>
      <c r="AA35" s="5">
        <v>230489</v>
      </c>
      <c r="AB35" s="11">
        <v>0</v>
      </c>
      <c r="AC35" s="11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1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</row>
    <row r="36" spans="1:50" ht="15.75" customHeight="1">
      <c r="A36" s="4">
        <v>44136</v>
      </c>
      <c r="B36" s="2" t="s">
        <v>20</v>
      </c>
      <c r="C36" s="19">
        <v>2</v>
      </c>
      <c r="D36" s="5" t="s">
        <v>23</v>
      </c>
      <c r="E36" s="5">
        <v>548517323.20000005</v>
      </c>
      <c r="F36" s="6">
        <f t="shared" si="0"/>
        <v>20.122729420043182</v>
      </c>
      <c r="G36" s="10">
        <v>103345</v>
      </c>
      <c r="H36" s="5">
        <f t="shared" si="1"/>
        <v>11.545837860925987</v>
      </c>
      <c r="I36" s="10">
        <v>429.25</v>
      </c>
      <c r="J36" s="6">
        <f t="shared" si="2"/>
        <v>6.062039499777585</v>
      </c>
      <c r="K36" s="5">
        <v>105.46</v>
      </c>
      <c r="L36" s="11">
        <f t="shared" si="3"/>
        <v>4.6677693277446108</v>
      </c>
      <c r="M36" s="5">
        <v>0</v>
      </c>
      <c r="N36" s="5">
        <v>1</v>
      </c>
      <c r="O36" s="5">
        <v>1</v>
      </c>
      <c r="P36" s="5">
        <v>0</v>
      </c>
      <c r="Q36" s="5">
        <f t="shared" si="7"/>
        <v>0</v>
      </c>
      <c r="R36" s="5">
        <v>13162.79024</v>
      </c>
      <c r="S36" s="5">
        <f t="shared" si="5"/>
        <v>9.4851492067214398</v>
      </c>
      <c r="T36" s="2">
        <v>0</v>
      </c>
      <c r="U36" s="12">
        <v>0</v>
      </c>
      <c r="V36" s="5">
        <v>74.231099999999998</v>
      </c>
      <c r="W36" s="6">
        <f t="shared" si="6"/>
        <v>116.63267614839766</v>
      </c>
      <c r="X36" s="5">
        <v>9462809</v>
      </c>
      <c r="Y36" s="5">
        <v>13669088</v>
      </c>
      <c r="Z36" s="5">
        <v>137621</v>
      </c>
      <c r="AA36" s="5">
        <v>270449</v>
      </c>
      <c r="AB36" s="11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1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</row>
    <row r="37" spans="1:50" ht="15.75" customHeight="1">
      <c r="A37" s="4">
        <v>44166</v>
      </c>
      <c r="B37" s="2" t="s">
        <v>20</v>
      </c>
      <c r="C37" s="19">
        <v>2</v>
      </c>
      <c r="D37" s="5" t="s">
        <v>23</v>
      </c>
      <c r="E37" s="5">
        <v>626876940.79999995</v>
      </c>
      <c r="F37" s="6">
        <f t="shared" si="0"/>
        <v>20.256260812667705</v>
      </c>
      <c r="G37" s="10">
        <v>76149</v>
      </c>
      <c r="H37" s="5">
        <f t="shared" si="1"/>
        <v>11.240460358323308</v>
      </c>
      <c r="I37" s="10">
        <v>449.7</v>
      </c>
      <c r="J37" s="6">
        <f t="shared" si="2"/>
        <v>6.1085806937766618</v>
      </c>
      <c r="K37" s="5">
        <v>105.43</v>
      </c>
      <c r="L37" s="11">
        <f t="shared" si="3"/>
        <v>4.6674874920529534</v>
      </c>
      <c r="M37" s="5">
        <v>0</v>
      </c>
      <c r="N37" s="5">
        <v>1</v>
      </c>
      <c r="O37" s="5">
        <v>1</v>
      </c>
      <c r="P37" s="5">
        <v>0</v>
      </c>
      <c r="Q37" s="5">
        <f t="shared" si="7"/>
        <v>0</v>
      </c>
      <c r="R37" s="5">
        <v>13162.79024</v>
      </c>
      <c r="S37" s="5">
        <f t="shared" si="5"/>
        <v>9.4851492067214398</v>
      </c>
      <c r="T37" s="2">
        <v>0</v>
      </c>
      <c r="U37" s="12">
        <v>0</v>
      </c>
      <c r="V37" s="5">
        <v>73.619500000000002</v>
      </c>
      <c r="W37" s="6">
        <f t="shared" si="6"/>
        <v>115.67172386919987</v>
      </c>
      <c r="X37" s="5">
        <v>10286709</v>
      </c>
      <c r="Y37" s="5">
        <v>20221639</v>
      </c>
      <c r="Z37" s="5">
        <v>148994</v>
      </c>
      <c r="AA37" s="5">
        <v>350544</v>
      </c>
      <c r="AB37" s="11">
        <v>0</v>
      </c>
      <c r="AC37" s="5">
        <v>5679689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1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</row>
    <row r="38" spans="1:50" ht="15.75" customHeight="1">
      <c r="A38" s="4">
        <v>44197</v>
      </c>
      <c r="B38" s="2" t="s">
        <v>20</v>
      </c>
      <c r="C38" s="19">
        <v>2</v>
      </c>
      <c r="D38" s="5" t="s">
        <v>23</v>
      </c>
      <c r="E38" s="5">
        <v>547475500</v>
      </c>
      <c r="F38" s="6">
        <f t="shared" si="0"/>
        <v>20.120828269795222</v>
      </c>
      <c r="G38" s="10">
        <v>353551</v>
      </c>
      <c r="H38" s="5">
        <f t="shared" si="1"/>
        <v>12.775785853924885</v>
      </c>
      <c r="I38" s="10">
        <v>471.52</v>
      </c>
      <c r="J38" s="6">
        <f t="shared" si="2"/>
        <v>6.1559615189893844</v>
      </c>
      <c r="K38" s="5">
        <v>107.18</v>
      </c>
      <c r="L38" s="11">
        <f t="shared" si="3"/>
        <v>4.6837965064432812</v>
      </c>
      <c r="M38" s="5">
        <v>0</v>
      </c>
      <c r="N38" s="5">
        <v>1</v>
      </c>
      <c r="O38" s="5">
        <v>1</v>
      </c>
      <c r="P38" s="5">
        <v>0</v>
      </c>
      <c r="Q38" s="5">
        <f t="shared" si="7"/>
        <v>0</v>
      </c>
      <c r="R38" s="5">
        <v>13162.79024</v>
      </c>
      <c r="S38" s="5">
        <f t="shared" si="5"/>
        <v>9.4851492067214398</v>
      </c>
      <c r="T38" s="2">
        <v>0</v>
      </c>
      <c r="U38" s="12">
        <v>0</v>
      </c>
      <c r="V38" s="5">
        <v>73.110600000000005</v>
      </c>
      <c r="W38" s="6">
        <f t="shared" si="6"/>
        <v>114.8721348978399</v>
      </c>
      <c r="X38" s="5">
        <v>10757610</v>
      </c>
      <c r="Y38" s="5">
        <v>26359288</v>
      </c>
      <c r="Z38" s="5">
        <v>154392</v>
      </c>
      <c r="AA38" s="5">
        <v>446520</v>
      </c>
      <c r="AB38" s="5">
        <v>14509</v>
      </c>
      <c r="AC38" s="5">
        <v>37919551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1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</row>
    <row r="39" spans="1:50" ht="15.75" customHeight="1">
      <c r="A39" s="4">
        <v>44228</v>
      </c>
      <c r="B39" s="2" t="s">
        <v>20</v>
      </c>
      <c r="C39" s="19">
        <v>2</v>
      </c>
      <c r="D39" s="5" t="s">
        <v>23</v>
      </c>
      <c r="E39" s="5">
        <v>505362000</v>
      </c>
      <c r="F39" s="6">
        <f t="shared" si="0"/>
        <v>20.040785562121687</v>
      </c>
      <c r="G39" s="10">
        <v>326355</v>
      </c>
      <c r="H39" s="5">
        <f t="shared" si="1"/>
        <v>12.695744089063655</v>
      </c>
      <c r="I39" s="10">
        <v>484.63</v>
      </c>
      <c r="J39" s="6">
        <f t="shared" si="2"/>
        <v>6.1833857131934806</v>
      </c>
      <c r="K39" s="5">
        <v>108.54</v>
      </c>
      <c r="L39" s="11">
        <f t="shared" si="3"/>
        <v>4.6962897793555749</v>
      </c>
      <c r="M39" s="5">
        <v>0</v>
      </c>
      <c r="N39" s="5">
        <v>1</v>
      </c>
      <c r="O39" s="5">
        <v>1</v>
      </c>
      <c r="P39" s="5">
        <v>0</v>
      </c>
      <c r="Q39" s="5">
        <f t="shared" si="7"/>
        <v>0</v>
      </c>
      <c r="R39" s="5">
        <v>13162.79024</v>
      </c>
      <c r="S39" s="5">
        <f t="shared" si="5"/>
        <v>9.4851492067214398</v>
      </c>
      <c r="T39" s="2">
        <v>0</v>
      </c>
      <c r="U39" s="12">
        <v>0</v>
      </c>
      <c r="V39" s="5">
        <v>72.805300000000003</v>
      </c>
      <c r="W39" s="6">
        <f t="shared" si="6"/>
        <v>114.39244436343982</v>
      </c>
      <c r="X39" s="5">
        <v>11112241</v>
      </c>
      <c r="Y39" s="5">
        <v>28766928</v>
      </c>
      <c r="Z39" s="5">
        <v>157157</v>
      </c>
      <c r="AA39" s="5">
        <v>511709</v>
      </c>
      <c r="AB39" s="5">
        <v>58719</v>
      </c>
      <c r="AC39" s="5">
        <v>88005250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1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</row>
    <row r="40" spans="1:50" ht="15.75" customHeight="1">
      <c r="A40" s="4">
        <v>44256</v>
      </c>
      <c r="B40" s="2" t="s">
        <v>20</v>
      </c>
      <c r="C40" s="19">
        <v>2</v>
      </c>
      <c r="D40" s="5" t="s">
        <v>23</v>
      </c>
      <c r="E40" s="5">
        <v>379021500</v>
      </c>
      <c r="F40" s="6">
        <f t="shared" si="0"/>
        <v>19.753103489669904</v>
      </c>
      <c r="G40" s="10">
        <v>244766</v>
      </c>
      <c r="H40" s="5">
        <f t="shared" si="1"/>
        <v>12.408062016611874</v>
      </c>
      <c r="I40" s="10">
        <v>483.78</v>
      </c>
      <c r="J40" s="6">
        <f t="shared" si="2"/>
        <v>6.1816302579249855</v>
      </c>
      <c r="K40" s="5">
        <v>105.42</v>
      </c>
      <c r="L40" s="11">
        <f t="shared" si="3"/>
        <v>4.6673935291682236</v>
      </c>
      <c r="M40" s="5">
        <v>0</v>
      </c>
      <c r="N40" s="5">
        <v>1</v>
      </c>
      <c r="O40" s="5">
        <v>1</v>
      </c>
      <c r="P40" s="5">
        <v>0</v>
      </c>
      <c r="Q40" s="5">
        <f t="shared" si="7"/>
        <v>0</v>
      </c>
      <c r="R40" s="5">
        <v>13162.79024</v>
      </c>
      <c r="S40" s="5">
        <f t="shared" si="5"/>
        <v>9.4851492067214398</v>
      </c>
      <c r="T40" s="2">
        <v>0</v>
      </c>
      <c r="U40" s="12">
        <v>0</v>
      </c>
      <c r="V40" s="5">
        <v>72.819599999999994</v>
      </c>
      <c r="W40" s="6">
        <f t="shared" si="6"/>
        <v>114.41491267212608</v>
      </c>
      <c r="X40" s="5">
        <v>12149335</v>
      </c>
      <c r="Y40" s="5">
        <v>30512969</v>
      </c>
      <c r="Z40" s="5">
        <v>162468</v>
      </c>
      <c r="AA40" s="5">
        <v>547309</v>
      </c>
      <c r="AB40" s="5">
        <v>2063543</v>
      </c>
      <c r="AC40" s="5">
        <v>167991436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1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</row>
    <row r="41" spans="1:50" ht="15.75" customHeight="1">
      <c r="A41" s="4">
        <v>44287</v>
      </c>
      <c r="B41" s="2" t="s">
        <v>20</v>
      </c>
      <c r="C41" s="19">
        <v>2</v>
      </c>
      <c r="D41" s="5" t="s">
        <v>23</v>
      </c>
      <c r="E41" s="5">
        <v>294794500</v>
      </c>
      <c r="F41" s="6">
        <f t="shared" si="0"/>
        <v>19.501789061388997</v>
      </c>
      <c r="G41" s="10">
        <v>190374</v>
      </c>
      <c r="H41" s="5">
        <f t="shared" si="1"/>
        <v>12.156751090197464</v>
      </c>
      <c r="I41" s="10">
        <v>496.73</v>
      </c>
      <c r="J41" s="6">
        <f t="shared" si="2"/>
        <v>6.2080466189203456</v>
      </c>
      <c r="K41" s="5">
        <v>108.21</v>
      </c>
      <c r="L41" s="11">
        <f t="shared" si="3"/>
        <v>4.6932726342096371</v>
      </c>
      <c r="M41" s="5">
        <v>0</v>
      </c>
      <c r="N41" s="5">
        <v>1</v>
      </c>
      <c r="O41" s="5">
        <v>1</v>
      </c>
      <c r="P41" s="5">
        <v>0</v>
      </c>
      <c r="Q41" s="5">
        <f t="shared" si="7"/>
        <v>0</v>
      </c>
      <c r="R41" s="5">
        <v>13162.79024</v>
      </c>
      <c r="S41" s="5">
        <f t="shared" si="5"/>
        <v>9.4851492067214398</v>
      </c>
      <c r="T41" s="2">
        <v>0</v>
      </c>
      <c r="U41" s="12">
        <v>0</v>
      </c>
      <c r="V41" s="5">
        <v>74.518600000000006</v>
      </c>
      <c r="W41" s="6">
        <f t="shared" si="6"/>
        <v>117.08439913771974</v>
      </c>
      <c r="X41" s="5">
        <v>19164969</v>
      </c>
      <c r="Y41" s="5">
        <v>32470946</v>
      </c>
      <c r="Z41" s="5">
        <v>211853</v>
      </c>
      <c r="AA41" s="5">
        <v>572211</v>
      </c>
      <c r="AB41" s="5">
        <v>2729335</v>
      </c>
      <c r="AC41" s="5">
        <v>262716147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1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</row>
    <row r="42" spans="1:50" ht="15.75" customHeight="1">
      <c r="A42" s="9">
        <v>44317</v>
      </c>
      <c r="B42" s="2" t="s">
        <v>20</v>
      </c>
      <c r="C42" s="19">
        <v>2</v>
      </c>
      <c r="D42" s="5" t="s">
        <v>23</v>
      </c>
      <c r="E42" s="5">
        <v>631702500</v>
      </c>
      <c r="F42" s="6">
        <f t="shared" si="0"/>
        <v>20.263929113435896</v>
      </c>
      <c r="G42" s="10">
        <v>407944</v>
      </c>
      <c r="H42" s="5">
        <f t="shared" si="1"/>
        <v>12.918887640377864</v>
      </c>
      <c r="I42" s="10">
        <v>504.07</v>
      </c>
      <c r="J42" s="6">
        <f t="shared" si="2"/>
        <v>6.2227151473160891</v>
      </c>
      <c r="K42" s="5">
        <v>106.37</v>
      </c>
      <c r="L42" s="11">
        <f t="shared" si="3"/>
        <v>4.6762808134460441</v>
      </c>
      <c r="M42" s="5">
        <v>0</v>
      </c>
      <c r="N42" s="5">
        <v>1</v>
      </c>
      <c r="O42" s="5">
        <v>1</v>
      </c>
      <c r="P42" s="5">
        <v>0</v>
      </c>
      <c r="Q42" s="5">
        <f t="shared" si="7"/>
        <v>0</v>
      </c>
      <c r="R42" s="5">
        <v>13162.79024</v>
      </c>
      <c r="S42" s="5">
        <f t="shared" si="5"/>
        <v>9.4851492067214398</v>
      </c>
      <c r="T42" s="2">
        <v>0</v>
      </c>
      <c r="U42" s="12">
        <v>0</v>
      </c>
      <c r="V42" s="5">
        <v>73.206500000000005</v>
      </c>
      <c r="W42" s="6">
        <f t="shared" si="6"/>
        <v>115.02281397497376</v>
      </c>
      <c r="X42" s="5">
        <v>28175044</v>
      </c>
      <c r="Y42" s="5">
        <v>33389409</v>
      </c>
      <c r="Z42" s="5">
        <v>331895</v>
      </c>
      <c r="AA42" s="5">
        <v>590354</v>
      </c>
      <c r="AB42" s="5">
        <v>1784772</v>
      </c>
      <c r="AC42" s="5">
        <v>313399291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1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</row>
    <row r="43" spans="1:50" ht="15.75" customHeight="1">
      <c r="A43" s="4">
        <v>44348</v>
      </c>
      <c r="B43" s="2" t="s">
        <v>20</v>
      </c>
      <c r="C43" s="19">
        <v>2</v>
      </c>
      <c r="D43" s="5" t="s">
        <v>23</v>
      </c>
      <c r="E43" s="5">
        <v>421135000</v>
      </c>
      <c r="F43" s="6">
        <f t="shared" si="0"/>
        <v>19.858464005327733</v>
      </c>
      <c r="G43" s="10">
        <v>271962</v>
      </c>
      <c r="H43" s="5">
        <f t="shared" si="1"/>
        <v>12.51342130661353</v>
      </c>
      <c r="I43" s="10">
        <v>477.97</v>
      </c>
      <c r="J43" s="6">
        <f t="shared" si="2"/>
        <v>6.1695479690155945</v>
      </c>
      <c r="K43" s="5">
        <v>107.51</v>
      </c>
      <c r="L43" s="11">
        <f t="shared" si="3"/>
        <v>4.6868423346321162</v>
      </c>
      <c r="M43" s="5">
        <v>0</v>
      </c>
      <c r="N43" s="5">
        <v>1</v>
      </c>
      <c r="O43" s="5">
        <v>1</v>
      </c>
      <c r="P43" s="5">
        <v>0</v>
      </c>
      <c r="Q43" s="5">
        <f t="shared" si="7"/>
        <v>0</v>
      </c>
      <c r="R43" s="5">
        <v>13162.79024</v>
      </c>
      <c r="S43" s="5">
        <f t="shared" si="5"/>
        <v>9.4851492067214398</v>
      </c>
      <c r="T43" s="2">
        <v>0</v>
      </c>
      <c r="U43" s="12">
        <v>0</v>
      </c>
      <c r="V43" s="5">
        <v>73.578199999999995</v>
      </c>
      <c r="W43" s="6">
        <f t="shared" si="6"/>
        <v>115.60683287977726</v>
      </c>
      <c r="X43" s="5">
        <v>30411634</v>
      </c>
      <c r="Y43" s="5">
        <v>33785374</v>
      </c>
      <c r="Z43" s="5">
        <v>399459</v>
      </c>
      <c r="AA43" s="5">
        <v>600787</v>
      </c>
      <c r="AB43" s="5">
        <v>1734226</v>
      </c>
      <c r="AC43" s="5">
        <v>338857191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1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</row>
    <row r="44" spans="1:50" ht="15.75" customHeight="1">
      <c r="A44" s="4">
        <v>44378</v>
      </c>
      <c r="B44" s="2" t="s">
        <v>20</v>
      </c>
      <c r="C44" s="19">
        <v>2</v>
      </c>
      <c r="D44" s="5" t="s">
        <v>23</v>
      </c>
      <c r="E44" s="5">
        <v>673816000</v>
      </c>
      <c r="F44" s="6">
        <f t="shared" si="0"/>
        <v>20.328467634573467</v>
      </c>
      <c r="G44" s="10">
        <v>435140</v>
      </c>
      <c r="H44" s="5">
        <f t="shared" si="1"/>
        <v>12.983425395480506</v>
      </c>
      <c r="I44" s="10">
        <v>508.07</v>
      </c>
      <c r="J44" s="6">
        <f t="shared" si="2"/>
        <v>6.2306192333611756</v>
      </c>
      <c r="K44" s="5">
        <v>110.52</v>
      </c>
      <c r="L44" s="11">
        <f t="shared" si="3"/>
        <v>4.7142039470122139</v>
      </c>
      <c r="M44" s="5">
        <v>0</v>
      </c>
      <c r="N44" s="5">
        <v>1</v>
      </c>
      <c r="O44" s="5">
        <v>1</v>
      </c>
      <c r="P44" s="5">
        <v>0</v>
      </c>
      <c r="Q44" s="5">
        <f t="shared" si="7"/>
        <v>0</v>
      </c>
      <c r="R44" s="5">
        <v>13162.79024</v>
      </c>
      <c r="S44" s="5">
        <f t="shared" si="5"/>
        <v>9.4851492067214398</v>
      </c>
      <c r="T44" s="2">
        <v>0</v>
      </c>
      <c r="U44" s="12">
        <v>0</v>
      </c>
      <c r="V44" s="5">
        <v>74.539000000000001</v>
      </c>
      <c r="W44" s="6">
        <f t="shared" si="6"/>
        <v>117.11645182983163</v>
      </c>
      <c r="X44" s="5">
        <v>31655824</v>
      </c>
      <c r="Y44" s="5">
        <v>35110432</v>
      </c>
      <c r="Z44" s="5">
        <v>424351</v>
      </c>
      <c r="AA44" s="5">
        <v>609585</v>
      </c>
      <c r="AB44" s="14"/>
      <c r="AC44" s="5">
        <v>355342466</v>
      </c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1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</row>
    <row r="45" spans="1:50" ht="15.75" customHeight="1">
      <c r="A45" s="4">
        <v>44409</v>
      </c>
      <c r="B45" s="2" t="s">
        <v>20</v>
      </c>
      <c r="C45" s="19">
        <v>2</v>
      </c>
      <c r="D45" s="5" t="s">
        <v>23</v>
      </c>
      <c r="E45" s="5">
        <v>505362000</v>
      </c>
      <c r="F45" s="6">
        <f t="shared" si="0"/>
        <v>20.040785562121687</v>
      </c>
      <c r="G45" s="10">
        <v>326355</v>
      </c>
      <c r="H45" s="5">
        <f t="shared" si="1"/>
        <v>12.695744089063655</v>
      </c>
      <c r="I45" s="10">
        <v>471.44</v>
      </c>
      <c r="J45" s="6">
        <f t="shared" si="2"/>
        <v>6.1557918405296581</v>
      </c>
      <c r="K45" s="5">
        <v>109.87</v>
      </c>
      <c r="L45" s="11">
        <f t="shared" si="3"/>
        <v>4.7083583437842602</v>
      </c>
      <c r="M45" s="5">
        <v>0</v>
      </c>
      <c r="N45" s="5">
        <v>1</v>
      </c>
      <c r="O45" s="5">
        <v>1</v>
      </c>
      <c r="P45" s="5">
        <v>0</v>
      </c>
      <c r="Q45" s="5">
        <f t="shared" si="7"/>
        <v>0</v>
      </c>
      <c r="R45" s="5">
        <v>13162.79024</v>
      </c>
      <c r="S45" s="5">
        <f t="shared" si="5"/>
        <v>9.4851492067214398</v>
      </c>
      <c r="T45" s="2">
        <v>0</v>
      </c>
      <c r="U45" s="12">
        <v>0</v>
      </c>
      <c r="V45" s="5">
        <v>74.115499999999997</v>
      </c>
      <c r="W45" s="6">
        <f t="shared" si="6"/>
        <v>116.45104422643026</v>
      </c>
      <c r="X45" s="5">
        <v>32810845</v>
      </c>
      <c r="Y45" s="5">
        <v>39398661</v>
      </c>
      <c r="Z45" s="5">
        <v>439020</v>
      </c>
      <c r="AA45" s="5">
        <v>637803</v>
      </c>
      <c r="AB45" s="5">
        <v>5493614</v>
      </c>
      <c r="AC45" s="5">
        <v>379635160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1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</row>
    <row r="46" spans="1:50" ht="15.75" customHeight="1">
      <c r="A46" s="4">
        <v>44440</v>
      </c>
      <c r="B46" s="2" t="s">
        <v>20</v>
      </c>
      <c r="C46" s="19">
        <v>2</v>
      </c>
      <c r="D46" s="5" t="s">
        <v>23</v>
      </c>
      <c r="E46" s="5">
        <v>46324850000</v>
      </c>
      <c r="F46" s="6">
        <f t="shared" si="0"/>
        <v>24.558944371120148</v>
      </c>
      <c r="G46" s="10">
        <v>299159</v>
      </c>
      <c r="H46" s="5">
        <f t="shared" si="1"/>
        <v>12.608733826305604</v>
      </c>
      <c r="I46" s="10">
        <v>508.07</v>
      </c>
      <c r="J46" s="6">
        <f t="shared" si="2"/>
        <v>6.2306192333611756</v>
      </c>
      <c r="K46" s="5">
        <v>111.79</v>
      </c>
      <c r="L46" s="11">
        <f t="shared" si="3"/>
        <v>4.7255276826518253</v>
      </c>
      <c r="M46" s="5">
        <v>0</v>
      </c>
      <c r="N46" s="5">
        <v>1</v>
      </c>
      <c r="O46" s="5">
        <v>1</v>
      </c>
      <c r="P46" s="5">
        <v>0</v>
      </c>
      <c r="Q46" s="5">
        <f t="shared" si="7"/>
        <v>0</v>
      </c>
      <c r="R46" s="5">
        <v>13162.79024</v>
      </c>
      <c r="S46" s="5">
        <f t="shared" si="5"/>
        <v>9.4851492067214398</v>
      </c>
      <c r="T46" s="2">
        <v>0</v>
      </c>
      <c r="U46" s="12">
        <v>0</v>
      </c>
      <c r="V46" s="5">
        <v>73.6357</v>
      </c>
      <c r="W46" s="6">
        <f t="shared" si="6"/>
        <v>115.69717747764167</v>
      </c>
      <c r="X46" s="5">
        <v>33766707</v>
      </c>
      <c r="Y46" s="5">
        <v>43543865</v>
      </c>
      <c r="Z46" s="5">
        <v>448339</v>
      </c>
      <c r="AA46" s="5">
        <v>696927</v>
      </c>
      <c r="AB46" s="5">
        <v>6732827</v>
      </c>
      <c r="AC46" s="5">
        <v>402343131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1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</row>
    <row r="47" spans="1:50" ht="15.75" customHeight="1">
      <c r="A47" s="4">
        <v>44470</v>
      </c>
      <c r="B47" s="2" t="s">
        <v>20</v>
      </c>
      <c r="C47" s="19">
        <v>2</v>
      </c>
      <c r="D47" s="5" t="s">
        <v>23</v>
      </c>
      <c r="E47" s="5">
        <v>800156500</v>
      </c>
      <c r="F47" s="6">
        <f t="shared" si="0"/>
        <v>20.500317891500128</v>
      </c>
      <c r="G47" s="10">
        <v>516729</v>
      </c>
      <c r="H47" s="5">
        <f t="shared" si="1"/>
        <v>13.155275773360088</v>
      </c>
      <c r="I47" s="10">
        <v>471.44</v>
      </c>
      <c r="J47" s="6">
        <f t="shared" si="2"/>
        <v>6.1557918405296581</v>
      </c>
      <c r="K47" s="5">
        <v>108.52</v>
      </c>
      <c r="L47" s="11">
        <f t="shared" si="3"/>
        <v>4.6961071809801931</v>
      </c>
      <c r="M47" s="5">
        <v>0</v>
      </c>
      <c r="N47" s="5">
        <v>1</v>
      </c>
      <c r="O47" s="5">
        <v>1</v>
      </c>
      <c r="P47" s="5">
        <v>0</v>
      </c>
      <c r="Q47" s="5">
        <f t="shared" si="7"/>
        <v>0</v>
      </c>
      <c r="R47" s="5">
        <v>13162.79024</v>
      </c>
      <c r="S47" s="5">
        <f t="shared" si="5"/>
        <v>9.4851492067214398</v>
      </c>
      <c r="T47" s="2">
        <v>0</v>
      </c>
      <c r="U47" s="12">
        <v>0</v>
      </c>
      <c r="V47" s="5">
        <v>74.92</v>
      </c>
      <c r="W47" s="6">
        <f t="shared" si="6"/>
        <v>117.7150829913332</v>
      </c>
      <c r="X47" s="5">
        <v>34285814</v>
      </c>
      <c r="Y47" s="5">
        <v>46057889</v>
      </c>
      <c r="Z47" s="5">
        <v>458437</v>
      </c>
      <c r="AA47" s="5">
        <v>744958</v>
      </c>
      <c r="AB47" s="5">
        <v>4141918</v>
      </c>
      <c r="AC47" s="5">
        <v>431667869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1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</row>
    <row r="48" spans="1:50" ht="15.75" customHeight="1">
      <c r="A48" s="4">
        <v>44501</v>
      </c>
      <c r="B48" s="2" t="s">
        <v>20</v>
      </c>
      <c r="C48" s="19">
        <v>2</v>
      </c>
      <c r="D48" s="5" t="s">
        <v>23</v>
      </c>
      <c r="E48" s="5">
        <v>589589000</v>
      </c>
      <c r="F48" s="6">
        <f t="shared" si="0"/>
        <v>20.194936241948945</v>
      </c>
      <c r="G48" s="10">
        <v>380748</v>
      </c>
      <c r="H48" s="5">
        <f t="shared" si="1"/>
        <v>12.849895644358687</v>
      </c>
      <c r="I48" s="10">
        <v>461.8</v>
      </c>
      <c r="J48" s="6">
        <f t="shared" si="2"/>
        <v>6.1351318969203952</v>
      </c>
      <c r="K48" s="5">
        <v>110.13</v>
      </c>
      <c r="L48" s="11">
        <f t="shared" si="3"/>
        <v>4.710700687197555</v>
      </c>
      <c r="M48" s="5">
        <v>0</v>
      </c>
      <c r="N48" s="5">
        <v>1</v>
      </c>
      <c r="O48" s="5">
        <v>1</v>
      </c>
      <c r="P48" s="5">
        <v>0</v>
      </c>
      <c r="Q48" s="5">
        <f t="shared" si="7"/>
        <v>0</v>
      </c>
      <c r="R48" s="5">
        <v>13162.79024</v>
      </c>
      <c r="S48" s="5">
        <f t="shared" si="5"/>
        <v>9.4851492067214398</v>
      </c>
      <c r="T48" s="2">
        <v>0</v>
      </c>
      <c r="U48" s="12">
        <v>0</v>
      </c>
      <c r="V48" s="5">
        <v>74.477000000000004</v>
      </c>
      <c r="W48" s="6">
        <f t="shared" si="6"/>
        <v>117.01903678517783</v>
      </c>
      <c r="X48" s="5">
        <v>34596776</v>
      </c>
      <c r="Y48" s="5">
        <v>48610667</v>
      </c>
      <c r="Z48" s="5">
        <v>469247</v>
      </c>
      <c r="AA48" s="5">
        <v>779560</v>
      </c>
      <c r="AB48" s="5">
        <v>8563136</v>
      </c>
      <c r="AC48" s="5">
        <v>473880108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1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</row>
    <row r="49" spans="1:50" ht="15.75" customHeight="1">
      <c r="A49" s="4">
        <v>44531</v>
      </c>
      <c r="B49" s="2" t="s">
        <v>20</v>
      </c>
      <c r="C49" s="19">
        <v>2</v>
      </c>
      <c r="D49" s="5" t="s">
        <v>23</v>
      </c>
      <c r="E49" s="5">
        <v>673816000</v>
      </c>
      <c r="F49" s="6">
        <f t="shared" si="0"/>
        <v>20.328467634573467</v>
      </c>
      <c r="G49" s="10">
        <v>435140</v>
      </c>
      <c r="H49" s="5">
        <f t="shared" si="1"/>
        <v>12.983425395480506</v>
      </c>
      <c r="I49" s="10">
        <v>516.14</v>
      </c>
      <c r="J49" s="6">
        <f t="shared" si="2"/>
        <v>6.2463780465109942</v>
      </c>
      <c r="K49" s="5">
        <v>110.68</v>
      </c>
      <c r="L49" s="11">
        <f t="shared" si="3"/>
        <v>4.7156376390140622</v>
      </c>
      <c r="M49" s="5">
        <v>0</v>
      </c>
      <c r="N49" s="5">
        <v>1</v>
      </c>
      <c r="O49" s="5">
        <v>1</v>
      </c>
      <c r="P49" s="5">
        <v>0</v>
      </c>
      <c r="Q49" s="5">
        <f t="shared" si="7"/>
        <v>0</v>
      </c>
      <c r="R49" s="5">
        <v>13162.79024</v>
      </c>
      <c r="S49" s="5">
        <f t="shared" si="5"/>
        <v>9.4851492067214398</v>
      </c>
      <c r="T49" s="2">
        <v>0</v>
      </c>
      <c r="U49" s="12">
        <v>0</v>
      </c>
      <c r="V49" s="5">
        <v>75.394800000000004</v>
      </c>
      <c r="W49" s="6">
        <f t="shared" si="6"/>
        <v>118.46109368813359</v>
      </c>
      <c r="X49" s="5">
        <v>34861579</v>
      </c>
      <c r="Y49" s="5">
        <v>54912229</v>
      </c>
      <c r="Z49" s="5">
        <v>481486</v>
      </c>
      <c r="AA49" s="5">
        <v>825604</v>
      </c>
      <c r="AB49" s="5">
        <v>10147925</v>
      </c>
      <c r="AC49" s="5">
        <v>520224160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1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</row>
    <row r="50" spans="1:50" ht="15.75" customHeight="1">
      <c r="A50" s="4">
        <v>44562</v>
      </c>
      <c r="B50" s="2" t="s">
        <v>20</v>
      </c>
      <c r="C50" s="19">
        <v>2</v>
      </c>
      <c r="D50" s="5" t="s">
        <v>23</v>
      </c>
      <c r="E50" s="5">
        <v>612560000</v>
      </c>
      <c r="F50" s="6">
        <f t="shared" si="0"/>
        <v>20.233157454769142</v>
      </c>
      <c r="G50" s="22">
        <v>56568</v>
      </c>
      <c r="H50" s="5">
        <f t="shared" si="1"/>
        <v>10.943216410966887</v>
      </c>
      <c r="I50" s="10">
        <v>518.45000000000005</v>
      </c>
      <c r="J50" s="6">
        <f t="shared" si="2"/>
        <v>6.250843591004287</v>
      </c>
      <c r="K50" s="5">
        <v>110.78</v>
      </c>
      <c r="L50" s="11">
        <f t="shared" si="3"/>
        <v>4.7165326538415524</v>
      </c>
      <c r="M50" s="5">
        <v>0</v>
      </c>
      <c r="N50" s="5">
        <v>1</v>
      </c>
      <c r="O50" s="5">
        <v>1</v>
      </c>
      <c r="P50" s="5">
        <v>0</v>
      </c>
      <c r="Q50" s="5">
        <f t="shared" si="7"/>
        <v>0</v>
      </c>
      <c r="R50" s="5">
        <v>13162.79024</v>
      </c>
      <c r="S50" s="5">
        <f t="shared" si="5"/>
        <v>9.4851492067214398</v>
      </c>
      <c r="T50" s="2">
        <v>0</v>
      </c>
      <c r="U50" s="12">
        <v>0</v>
      </c>
      <c r="V50" s="5">
        <v>74.407499999999999</v>
      </c>
      <c r="W50" s="6">
        <f t="shared" si="6"/>
        <v>116.9098376625417</v>
      </c>
      <c r="X50" s="5">
        <v>41469499</v>
      </c>
      <c r="Y50" s="5">
        <v>75268489</v>
      </c>
      <c r="Z50" s="5">
        <v>496242</v>
      </c>
      <c r="AA50" s="5">
        <v>888984</v>
      </c>
      <c r="AB50" s="5">
        <v>7423888</v>
      </c>
      <c r="AC50" s="5">
        <v>548794559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1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</row>
    <row r="51" spans="1:50" ht="15.75" customHeight="1">
      <c r="A51" s="4">
        <v>44593</v>
      </c>
      <c r="B51" s="2" t="s">
        <v>20</v>
      </c>
      <c r="C51" s="19">
        <v>2</v>
      </c>
      <c r="D51" s="5" t="s">
        <v>23</v>
      </c>
      <c r="E51" s="5">
        <v>565440000</v>
      </c>
      <c r="F51" s="6">
        <f t="shared" si="0"/>
        <v>20.153114747095607</v>
      </c>
      <c r="G51" s="22">
        <v>52216</v>
      </c>
      <c r="H51" s="5">
        <f t="shared" si="1"/>
        <v>10.863163391349689</v>
      </c>
      <c r="I51" s="10">
        <v>511.96</v>
      </c>
      <c r="J51" s="6">
        <f t="shared" si="2"/>
        <v>6.2382464969875908</v>
      </c>
      <c r="K51" s="5">
        <v>112.06</v>
      </c>
      <c r="L51" s="11">
        <f t="shared" si="3"/>
        <v>4.7279186512471449</v>
      </c>
      <c r="M51" s="5">
        <v>0</v>
      </c>
      <c r="N51" s="5">
        <v>1</v>
      </c>
      <c r="O51" s="5">
        <v>1</v>
      </c>
      <c r="P51" s="5">
        <v>0</v>
      </c>
      <c r="Q51" s="5">
        <f t="shared" si="7"/>
        <v>0</v>
      </c>
      <c r="R51" s="5">
        <v>13162.79024</v>
      </c>
      <c r="S51" s="5">
        <f t="shared" si="5"/>
        <v>9.4851492067214398</v>
      </c>
      <c r="T51" s="2">
        <v>0</v>
      </c>
      <c r="U51" s="12">
        <v>0</v>
      </c>
      <c r="V51" s="5">
        <v>74.969499999999996</v>
      </c>
      <c r="W51" s="6">
        <f t="shared" si="6"/>
        <v>117.79285790601647</v>
      </c>
      <c r="X51" s="5">
        <v>42931045</v>
      </c>
      <c r="Y51" s="5">
        <v>79207650</v>
      </c>
      <c r="Z51" s="5">
        <v>514023</v>
      </c>
      <c r="AA51" s="5">
        <v>950422</v>
      </c>
      <c r="AB51" s="5">
        <v>1453832</v>
      </c>
      <c r="AC51" s="5">
        <v>559940982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1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</row>
    <row r="52" spans="1:50" ht="15.75" customHeight="1">
      <c r="A52" s="4">
        <v>44621</v>
      </c>
      <c r="B52" s="2" t="s">
        <v>20</v>
      </c>
      <c r="C52" s="19">
        <v>2</v>
      </c>
      <c r="D52" s="5" t="s">
        <v>23</v>
      </c>
      <c r="E52" s="5">
        <v>424080000</v>
      </c>
      <c r="F52" s="6">
        <f t="shared" si="0"/>
        <v>19.865432674643824</v>
      </c>
      <c r="G52" s="22">
        <v>39162</v>
      </c>
      <c r="H52" s="5">
        <f t="shared" si="1"/>
        <v>10.575487702494618</v>
      </c>
      <c r="I52" s="10">
        <v>521.51</v>
      </c>
      <c r="J52" s="6">
        <f t="shared" si="2"/>
        <v>6.2567284497123978</v>
      </c>
      <c r="K52" s="5">
        <v>112.74</v>
      </c>
      <c r="L52" s="11">
        <f t="shared" si="3"/>
        <v>4.7339151418786534</v>
      </c>
      <c r="M52" s="5">
        <v>0</v>
      </c>
      <c r="N52" s="5">
        <v>1</v>
      </c>
      <c r="O52" s="5">
        <v>1</v>
      </c>
      <c r="P52" s="5">
        <v>0</v>
      </c>
      <c r="Q52" s="5">
        <f t="shared" si="7"/>
        <v>0</v>
      </c>
      <c r="R52" s="5">
        <v>13162.79024</v>
      </c>
      <c r="S52" s="5">
        <f t="shared" si="5"/>
        <v>9.4851492067214398</v>
      </c>
      <c r="T52" s="2">
        <v>0</v>
      </c>
      <c r="U52" s="12">
        <v>0</v>
      </c>
      <c r="V52" s="5">
        <v>76.189599999999999</v>
      </c>
      <c r="W52" s="6">
        <f t="shared" si="6"/>
        <v>119.70989171217938</v>
      </c>
      <c r="X52" s="5">
        <v>43025775</v>
      </c>
      <c r="Y52" s="5">
        <v>80248508</v>
      </c>
      <c r="Z52" s="5">
        <v>521181</v>
      </c>
      <c r="AA52" s="5">
        <v>983321</v>
      </c>
      <c r="AB52" s="5">
        <v>3427223</v>
      </c>
      <c r="AC52" s="5">
        <v>566461685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1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</row>
    <row r="53" spans="1:50" ht="15.75" customHeight="1">
      <c r="A53" s="4">
        <v>44652</v>
      </c>
      <c r="B53" s="2" t="s">
        <v>20</v>
      </c>
      <c r="C53" s="19">
        <v>2</v>
      </c>
      <c r="D53" s="5" t="s">
        <v>23</v>
      </c>
      <c r="E53" s="5">
        <v>329840000</v>
      </c>
      <c r="F53" s="6">
        <f t="shared" si="0"/>
        <v>19.614118246362917</v>
      </c>
      <c r="G53" s="22">
        <v>30459</v>
      </c>
      <c r="H53" s="5">
        <f t="shared" si="1"/>
        <v>10.324169626449153</v>
      </c>
      <c r="I53" s="10">
        <v>520.9</v>
      </c>
      <c r="J53" s="6">
        <f t="shared" si="2"/>
        <v>6.2555580847511454</v>
      </c>
      <c r="K53" s="5">
        <v>113.54</v>
      </c>
      <c r="L53" s="11">
        <f t="shared" si="3"/>
        <v>4.7409241069657115</v>
      </c>
      <c r="M53" s="5">
        <v>0</v>
      </c>
      <c r="N53" s="5">
        <v>1</v>
      </c>
      <c r="O53" s="5">
        <v>1</v>
      </c>
      <c r="P53" s="5">
        <v>0</v>
      </c>
      <c r="Q53" s="5">
        <f t="shared" si="7"/>
        <v>0</v>
      </c>
      <c r="R53" s="5">
        <v>13162.79024</v>
      </c>
      <c r="S53" s="5">
        <f t="shared" si="5"/>
        <v>9.4851492067214398</v>
      </c>
      <c r="T53" s="2">
        <v>0</v>
      </c>
      <c r="U53" s="12">
        <v>0</v>
      </c>
      <c r="V53" s="5">
        <v>76.171899999999994</v>
      </c>
      <c r="W53" s="6">
        <f t="shared" si="6"/>
        <v>119.68208128814112</v>
      </c>
      <c r="X53" s="5">
        <v>43079188</v>
      </c>
      <c r="Y53" s="5">
        <v>81493267</v>
      </c>
      <c r="Z53" s="5">
        <v>523843</v>
      </c>
      <c r="AA53" s="5">
        <v>996410</v>
      </c>
      <c r="AB53" s="5">
        <v>1701306</v>
      </c>
      <c r="AC53" s="5">
        <v>580002224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1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</row>
    <row r="54" spans="1:50" ht="15.75" customHeight="1">
      <c r="A54" s="9">
        <v>44682</v>
      </c>
      <c r="B54" s="2" t="s">
        <v>20</v>
      </c>
      <c r="C54" s="19">
        <v>2</v>
      </c>
      <c r="D54" s="5" t="s">
        <v>23</v>
      </c>
      <c r="E54" s="5">
        <v>706800000</v>
      </c>
      <c r="F54" s="6">
        <f t="shared" si="0"/>
        <v>20.376258298409816</v>
      </c>
      <c r="G54" s="22">
        <v>65271</v>
      </c>
      <c r="H54" s="5">
        <f t="shared" si="1"/>
        <v>11.086318433108636</v>
      </c>
      <c r="I54" s="10">
        <v>489.73</v>
      </c>
      <c r="J54" s="6">
        <f t="shared" si="2"/>
        <v>6.1938542188289736</v>
      </c>
      <c r="K54" s="5">
        <v>111.3</v>
      </c>
      <c r="L54" s="11">
        <f t="shared" si="3"/>
        <v>4.7211738617443979</v>
      </c>
      <c r="M54" s="5">
        <v>0</v>
      </c>
      <c r="N54" s="5">
        <v>1</v>
      </c>
      <c r="O54" s="5">
        <v>1</v>
      </c>
      <c r="P54" s="5">
        <v>0</v>
      </c>
      <c r="Q54" s="5">
        <f t="shared" si="7"/>
        <v>0</v>
      </c>
      <c r="R54" s="5">
        <v>13162.79024</v>
      </c>
      <c r="S54" s="5">
        <f t="shared" si="5"/>
        <v>9.4851492067214398</v>
      </c>
      <c r="T54" s="2">
        <v>0</v>
      </c>
      <c r="U54" s="12">
        <v>0</v>
      </c>
      <c r="V54" s="5">
        <v>77.293300000000002</v>
      </c>
      <c r="W54" s="6">
        <f t="shared" si="6"/>
        <v>121.44403662805678</v>
      </c>
      <c r="X54" s="5">
        <v>43160832</v>
      </c>
      <c r="Y54" s="5">
        <v>84354468</v>
      </c>
      <c r="Z54" s="5">
        <v>524636</v>
      </c>
      <c r="AA54" s="5">
        <v>1007417</v>
      </c>
      <c r="AB54" s="5">
        <v>1356081</v>
      </c>
      <c r="AC54" s="5">
        <v>590502696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1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</row>
    <row r="55" spans="1:50" ht="15.75" customHeight="1">
      <c r="A55" s="4">
        <v>44713</v>
      </c>
      <c r="B55" s="2" t="s">
        <v>20</v>
      </c>
      <c r="C55" s="19">
        <v>2</v>
      </c>
      <c r="D55" s="5" t="s">
        <v>23</v>
      </c>
      <c r="E55" s="5">
        <v>471200000</v>
      </c>
      <c r="F55" s="6">
        <f t="shared" si="0"/>
        <v>19.970793190301652</v>
      </c>
      <c r="G55" s="22">
        <v>43513</v>
      </c>
      <c r="H55" s="5">
        <f t="shared" si="1"/>
        <v>10.680838004378147</v>
      </c>
      <c r="I55" s="10">
        <v>459.57</v>
      </c>
      <c r="J55" s="6">
        <f t="shared" si="2"/>
        <v>6.1302912696927141</v>
      </c>
      <c r="K55" s="5">
        <v>112.28</v>
      </c>
      <c r="L55" s="11">
        <f t="shared" si="3"/>
        <v>4.7298626299454094</v>
      </c>
      <c r="M55" s="5">
        <v>0</v>
      </c>
      <c r="N55" s="5">
        <v>1</v>
      </c>
      <c r="O55" s="5">
        <v>1</v>
      </c>
      <c r="P55" s="5">
        <v>0</v>
      </c>
      <c r="Q55" s="5">
        <f t="shared" si="7"/>
        <v>0</v>
      </c>
      <c r="R55" s="5">
        <v>13162.79024</v>
      </c>
      <c r="S55" s="5">
        <f t="shared" si="5"/>
        <v>9.4851492067214398</v>
      </c>
      <c r="T55" s="2">
        <v>0</v>
      </c>
      <c r="U55" s="12">
        <v>0</v>
      </c>
      <c r="V55" s="5">
        <v>78.09</v>
      </c>
      <c r="W55" s="6">
        <f t="shared" si="6"/>
        <v>122.69581995185811</v>
      </c>
      <c r="X55" s="5">
        <v>43469234</v>
      </c>
      <c r="Y55" s="5">
        <v>87702056</v>
      </c>
      <c r="Z55" s="5">
        <v>525139</v>
      </c>
      <c r="AA55" s="5">
        <v>1017719</v>
      </c>
      <c r="AB55" s="5">
        <v>1512729</v>
      </c>
      <c r="AC55" s="5">
        <v>598091054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1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</row>
    <row r="56" spans="1:50" ht="15.75" customHeight="1">
      <c r="A56" s="4">
        <v>44743</v>
      </c>
      <c r="B56" s="2" t="s">
        <v>20</v>
      </c>
      <c r="C56" s="19">
        <v>2</v>
      </c>
      <c r="D56" s="5" t="s">
        <v>23</v>
      </c>
      <c r="E56" s="5">
        <v>753920000</v>
      </c>
      <c r="F56" s="6">
        <f t="shared" si="0"/>
        <v>20.440796819547387</v>
      </c>
      <c r="G56" s="22">
        <v>69622</v>
      </c>
      <c r="H56" s="5">
        <f t="shared" si="1"/>
        <v>11.150850251502822</v>
      </c>
      <c r="I56" s="10">
        <v>551.27</v>
      </c>
      <c r="J56" s="6">
        <f t="shared" si="2"/>
        <v>6.3122247072820477</v>
      </c>
      <c r="K56" s="5">
        <v>114.77</v>
      </c>
      <c r="L56" s="11">
        <f t="shared" si="3"/>
        <v>4.7516054642176373</v>
      </c>
      <c r="M56" s="5">
        <v>0</v>
      </c>
      <c r="N56" s="5">
        <v>1</v>
      </c>
      <c r="O56" s="5">
        <v>1</v>
      </c>
      <c r="P56" s="5">
        <v>0</v>
      </c>
      <c r="Q56" s="5">
        <f t="shared" si="7"/>
        <v>0</v>
      </c>
      <c r="R56" s="5">
        <v>13162.79024</v>
      </c>
      <c r="S56" s="5">
        <f t="shared" si="5"/>
        <v>9.4851492067214398</v>
      </c>
      <c r="T56" s="2">
        <v>0</v>
      </c>
      <c r="U56" s="12">
        <v>0</v>
      </c>
      <c r="V56" s="5">
        <v>79.591499999999996</v>
      </c>
      <c r="W56" s="6">
        <f t="shared" si="6"/>
        <v>125.05499236391745</v>
      </c>
      <c r="X56" s="5">
        <v>44036275</v>
      </c>
      <c r="Y56" s="5">
        <v>91371642</v>
      </c>
      <c r="Z56" s="5">
        <v>526396</v>
      </c>
      <c r="AA56" s="5">
        <v>1030420</v>
      </c>
      <c r="AB56" s="5">
        <v>2700603</v>
      </c>
      <c r="AC56" s="5">
        <v>605766692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1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</row>
    <row r="57" spans="1:50" ht="15.75" customHeight="1">
      <c r="A57" s="4">
        <v>44774</v>
      </c>
      <c r="B57" s="2" t="s">
        <v>20</v>
      </c>
      <c r="C57" s="19">
        <v>2</v>
      </c>
      <c r="D57" s="5" t="s">
        <v>23</v>
      </c>
      <c r="E57" s="5">
        <v>565440000</v>
      </c>
      <c r="F57" s="6">
        <f t="shared" si="0"/>
        <v>20.153114747095607</v>
      </c>
      <c r="G57" s="22">
        <v>52216</v>
      </c>
      <c r="H57" s="5">
        <f t="shared" si="1"/>
        <v>10.863163391349689</v>
      </c>
      <c r="I57" s="10">
        <v>487.4</v>
      </c>
      <c r="J57" s="6">
        <f t="shared" si="2"/>
        <v>6.1890851411911054</v>
      </c>
      <c r="K57" s="5">
        <v>113.88</v>
      </c>
      <c r="L57" s="11">
        <f t="shared" si="3"/>
        <v>4.7438881052999138</v>
      </c>
      <c r="M57" s="5">
        <v>0</v>
      </c>
      <c r="N57" s="5">
        <v>1</v>
      </c>
      <c r="O57" s="5">
        <v>1</v>
      </c>
      <c r="P57" s="5">
        <v>0</v>
      </c>
      <c r="Q57" s="5">
        <f t="shared" si="7"/>
        <v>0</v>
      </c>
      <c r="R57" s="5">
        <v>13162.79024</v>
      </c>
      <c r="S57" s="5">
        <f t="shared" si="5"/>
        <v>9.4851492067214398</v>
      </c>
      <c r="T57" s="2">
        <v>0</v>
      </c>
      <c r="U57" s="12">
        <v>0</v>
      </c>
      <c r="V57" s="5">
        <v>79.506500000000003</v>
      </c>
      <c r="W57" s="6">
        <f t="shared" si="6"/>
        <v>124.92143948011791</v>
      </c>
      <c r="X57" s="5">
        <v>44436339</v>
      </c>
      <c r="Y57" s="5">
        <v>94555784</v>
      </c>
      <c r="Z57" s="5">
        <v>527911</v>
      </c>
      <c r="AA57" s="5">
        <v>1046595</v>
      </c>
      <c r="AB57" s="5">
        <v>2087696</v>
      </c>
      <c r="AC57" s="5">
        <v>610941802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1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</row>
    <row r="58" spans="1:50" ht="15.75" customHeight="1">
      <c r="A58" s="4">
        <v>44805</v>
      </c>
      <c r="B58" s="2" t="s">
        <v>20</v>
      </c>
      <c r="C58" s="19">
        <v>2</v>
      </c>
      <c r="D58" s="5" t="s">
        <v>23</v>
      </c>
      <c r="E58" s="5">
        <v>518320000</v>
      </c>
      <c r="F58" s="6">
        <f t="shared" si="0"/>
        <v>20.066103370105974</v>
      </c>
      <c r="G58" s="22">
        <v>47865</v>
      </c>
      <c r="H58" s="5">
        <f t="shared" si="1"/>
        <v>10.776160719254561</v>
      </c>
      <c r="I58" s="10">
        <v>517.33000000000004</v>
      </c>
      <c r="J58" s="6">
        <f t="shared" si="2"/>
        <v>6.2486809687553269</v>
      </c>
      <c r="K58" s="5">
        <v>115.44</v>
      </c>
      <c r="L58" s="11">
        <f t="shared" si="3"/>
        <v>4.7573761188774224</v>
      </c>
      <c r="M58" s="5">
        <v>0</v>
      </c>
      <c r="N58" s="5">
        <v>1</v>
      </c>
      <c r="O58" s="5">
        <v>1</v>
      </c>
      <c r="P58" s="5">
        <v>0</v>
      </c>
      <c r="Q58" s="5">
        <f t="shared" si="7"/>
        <v>0</v>
      </c>
      <c r="R58" s="5">
        <v>13162.79024</v>
      </c>
      <c r="S58" s="5">
        <f t="shared" si="5"/>
        <v>9.4851492067214398</v>
      </c>
      <c r="T58" s="2">
        <v>0</v>
      </c>
      <c r="U58" s="12">
        <v>0</v>
      </c>
      <c r="V58" s="5">
        <v>80.253799999999998</v>
      </c>
      <c r="W58" s="6">
        <f t="shared" si="6"/>
        <v>126.09560501027572</v>
      </c>
      <c r="X58" s="5">
        <v>44591112</v>
      </c>
      <c r="Y58" s="5">
        <v>96385048</v>
      </c>
      <c r="Z58" s="5">
        <v>528655</v>
      </c>
      <c r="AA58" s="5">
        <v>1059579</v>
      </c>
      <c r="AB58" s="5">
        <v>3220020</v>
      </c>
      <c r="AC58" s="14"/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1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</row>
    <row r="59" spans="1:50" ht="15.75" customHeight="1">
      <c r="A59" s="4">
        <v>44835</v>
      </c>
      <c r="B59" s="2" t="s">
        <v>20</v>
      </c>
      <c r="C59" s="19">
        <v>2</v>
      </c>
      <c r="D59" s="5" t="s">
        <v>23</v>
      </c>
      <c r="E59" s="5">
        <v>895280000</v>
      </c>
      <c r="F59" s="6">
        <f t="shared" si="0"/>
        <v>20.612647076474047</v>
      </c>
      <c r="G59" s="22">
        <v>82676</v>
      </c>
      <c r="H59" s="5">
        <f t="shared" si="1"/>
        <v>11.322696728667161</v>
      </c>
      <c r="I59" s="10">
        <v>496.1</v>
      </c>
      <c r="J59" s="6">
        <f t="shared" si="2"/>
        <v>6.2067775193070034</v>
      </c>
      <c r="K59" s="11"/>
      <c r="L59" s="11">
        <f t="shared" si="3"/>
        <v>0</v>
      </c>
      <c r="M59" s="5">
        <v>0</v>
      </c>
      <c r="N59" s="5">
        <v>1</v>
      </c>
      <c r="O59" s="5">
        <v>1</v>
      </c>
      <c r="P59" s="5">
        <v>0</v>
      </c>
      <c r="Q59" s="5">
        <f t="shared" si="7"/>
        <v>0</v>
      </c>
      <c r="R59" s="5">
        <v>13162.79024</v>
      </c>
      <c r="S59" s="5">
        <f t="shared" si="5"/>
        <v>9.4851492067214398</v>
      </c>
      <c r="T59" s="2">
        <v>0</v>
      </c>
      <c r="U59" s="12">
        <v>0</v>
      </c>
      <c r="V59" s="5">
        <v>82.291499999999999</v>
      </c>
      <c r="W59" s="6">
        <f t="shared" si="6"/>
        <v>129.29726043755065</v>
      </c>
      <c r="X59" s="14"/>
      <c r="Y59" s="14"/>
      <c r="Z59" s="14"/>
      <c r="AA59" s="14"/>
      <c r="AB59" s="14"/>
      <c r="AC59" s="14"/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1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</row>
    <row r="60" spans="1:50" ht="15.75" customHeight="1">
      <c r="A60" s="4">
        <v>44866</v>
      </c>
      <c r="B60" s="2" t="s">
        <v>20</v>
      </c>
      <c r="C60" s="19">
        <v>2</v>
      </c>
      <c r="D60" s="5" t="s">
        <v>23</v>
      </c>
      <c r="E60" s="5">
        <v>659680000</v>
      </c>
      <c r="F60" s="6">
        <f t="shared" si="0"/>
        <v>20.307265426922864</v>
      </c>
      <c r="G60" s="22">
        <v>60919</v>
      </c>
      <c r="H60" s="5">
        <f t="shared" si="1"/>
        <v>11.017316807009099</v>
      </c>
      <c r="I60" s="10">
        <v>1</v>
      </c>
      <c r="J60" s="6">
        <f t="shared" si="2"/>
        <v>0</v>
      </c>
      <c r="K60" s="11"/>
      <c r="L60" s="11">
        <f t="shared" si="3"/>
        <v>0</v>
      </c>
      <c r="M60" s="5">
        <v>0</v>
      </c>
      <c r="N60" s="5">
        <v>1</v>
      </c>
      <c r="O60" s="5">
        <v>1</v>
      </c>
      <c r="P60" s="5">
        <v>0</v>
      </c>
      <c r="Q60" s="5">
        <f t="shared" si="7"/>
        <v>0</v>
      </c>
      <c r="R60" s="5">
        <v>13162.79024</v>
      </c>
      <c r="S60" s="5">
        <f t="shared" si="5"/>
        <v>9.4851492067214398</v>
      </c>
      <c r="T60" s="2">
        <v>0</v>
      </c>
      <c r="U60" s="12">
        <v>0</v>
      </c>
      <c r="V60" s="5">
        <v>81.680499999999995</v>
      </c>
      <c r="W60" s="6">
        <f t="shared" si="6"/>
        <v>128.33725088459144</v>
      </c>
      <c r="X60" s="14"/>
      <c r="Y60" s="14"/>
      <c r="Z60" s="14"/>
      <c r="AA60" s="14"/>
      <c r="AB60" s="5">
        <v>26278</v>
      </c>
      <c r="AC60" s="14"/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1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</row>
    <row r="61" spans="1:50" ht="15.75" customHeight="1">
      <c r="A61" s="4">
        <v>44896</v>
      </c>
      <c r="B61" s="2" t="s">
        <v>20</v>
      </c>
      <c r="C61" s="19">
        <v>2</v>
      </c>
      <c r="D61" s="5" t="s">
        <v>23</v>
      </c>
      <c r="E61" s="5">
        <v>753920000</v>
      </c>
      <c r="F61" s="6">
        <f t="shared" si="0"/>
        <v>20.440796819547387</v>
      </c>
      <c r="G61" s="22">
        <v>69622</v>
      </c>
      <c r="H61" s="5">
        <f t="shared" si="1"/>
        <v>11.150850251502822</v>
      </c>
      <c r="I61" s="10">
        <v>1</v>
      </c>
      <c r="J61" s="6">
        <f t="shared" si="2"/>
        <v>0</v>
      </c>
      <c r="K61" s="18"/>
      <c r="L61" s="11">
        <f t="shared" si="3"/>
        <v>0</v>
      </c>
      <c r="M61" s="5">
        <v>0</v>
      </c>
      <c r="N61" s="5">
        <v>1</v>
      </c>
      <c r="O61" s="5">
        <v>1</v>
      </c>
      <c r="P61" s="5">
        <v>0</v>
      </c>
      <c r="Q61" s="5">
        <f t="shared" si="7"/>
        <v>0</v>
      </c>
      <c r="R61" s="5">
        <v>13162.79024</v>
      </c>
      <c r="S61" s="5">
        <f t="shared" si="5"/>
        <v>9.4851492067214398</v>
      </c>
      <c r="T61" s="2">
        <v>0</v>
      </c>
      <c r="U61" s="12">
        <v>0</v>
      </c>
      <c r="V61" s="5">
        <v>82.473799999999997</v>
      </c>
      <c r="W61" s="6">
        <f t="shared" si="6"/>
        <v>129.58369209304078</v>
      </c>
      <c r="X61" s="14"/>
      <c r="Y61" s="14"/>
      <c r="Z61" s="14"/>
      <c r="AA61" s="14"/>
      <c r="AB61" s="5">
        <v>84200</v>
      </c>
      <c r="AC61" s="14"/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1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</row>
    <row r="62" spans="1:50" ht="15.75" customHeight="1">
      <c r="A62" s="4">
        <v>43101</v>
      </c>
      <c r="B62" s="2" t="s">
        <v>20</v>
      </c>
      <c r="C62" s="19">
        <v>2</v>
      </c>
      <c r="D62" s="5" t="s">
        <v>17</v>
      </c>
      <c r="E62" s="6">
        <v>1600212.9</v>
      </c>
      <c r="F62" s="6">
        <f t="shared" si="0"/>
        <v>14.28564724085798</v>
      </c>
      <c r="G62" s="21">
        <v>69360</v>
      </c>
      <c r="H62" s="5">
        <f t="shared" si="1"/>
        <v>11.147080028882211</v>
      </c>
      <c r="I62" s="10">
        <v>362.83</v>
      </c>
      <c r="J62" s="6">
        <f t="shared" si="2"/>
        <v>5.8939344050097677</v>
      </c>
      <c r="K62" s="11">
        <v>122.1816792</v>
      </c>
      <c r="L62" s="11">
        <f t="shared" si="3"/>
        <v>4.8136603322491114</v>
      </c>
      <c r="M62" s="5">
        <v>0</v>
      </c>
      <c r="N62" s="5">
        <v>1</v>
      </c>
      <c r="O62" s="5">
        <v>0</v>
      </c>
      <c r="P62" s="5">
        <v>0</v>
      </c>
      <c r="Q62" s="5">
        <f t="shared" si="7"/>
        <v>0</v>
      </c>
      <c r="R62" s="5">
        <v>2467.4245559999999</v>
      </c>
      <c r="S62" s="5">
        <f t="shared" si="5"/>
        <v>7.8109301957642217</v>
      </c>
      <c r="T62" s="2">
        <v>0</v>
      </c>
      <c r="U62" s="12">
        <v>0</v>
      </c>
      <c r="V62" s="5">
        <v>27.74</v>
      </c>
      <c r="W62" s="6">
        <f t="shared" ref="W62:W121" si="8">V62*100/27.74</f>
        <v>100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11">
        <v>0</v>
      </c>
      <c r="AR62" s="5">
        <v>1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</row>
    <row r="63" spans="1:50" ht="15.75" customHeight="1">
      <c r="A63" s="4">
        <v>43132</v>
      </c>
      <c r="B63" s="2" t="s">
        <v>20</v>
      </c>
      <c r="C63" s="19">
        <v>2</v>
      </c>
      <c r="D63" s="5" t="s">
        <v>17</v>
      </c>
      <c r="E63" s="6">
        <v>1477119.6</v>
      </c>
      <c r="F63" s="6">
        <f t="shared" si="0"/>
        <v>14.205604533184443</v>
      </c>
      <c r="G63" s="21">
        <v>58689</v>
      </c>
      <c r="H63" s="5">
        <f t="shared" si="1"/>
        <v>10.980024633552381</v>
      </c>
      <c r="I63" s="10">
        <v>344.64</v>
      </c>
      <c r="J63" s="6">
        <f t="shared" si="2"/>
        <v>5.8425003939680238</v>
      </c>
      <c r="K63" s="11">
        <v>122.1816792</v>
      </c>
      <c r="L63" s="11">
        <f t="shared" si="3"/>
        <v>4.8136603322491114</v>
      </c>
      <c r="M63" s="5">
        <v>0</v>
      </c>
      <c r="N63" s="5">
        <v>1</v>
      </c>
      <c r="O63" s="5">
        <v>0</v>
      </c>
      <c r="P63" s="5">
        <v>0</v>
      </c>
      <c r="Q63" s="5">
        <f t="shared" si="7"/>
        <v>0</v>
      </c>
      <c r="R63" s="5">
        <v>2467.4245559999999</v>
      </c>
      <c r="S63" s="5">
        <f t="shared" si="5"/>
        <v>7.8109301957642217</v>
      </c>
      <c r="T63" s="2">
        <v>0</v>
      </c>
      <c r="U63" s="12">
        <v>0</v>
      </c>
      <c r="V63" s="5">
        <v>27.62</v>
      </c>
      <c r="W63" s="6">
        <f t="shared" si="8"/>
        <v>99.567411679884643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11">
        <v>0</v>
      </c>
      <c r="AR63" s="5">
        <v>1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</row>
    <row r="64" spans="1:50" ht="15.75" customHeight="1">
      <c r="A64" s="4">
        <v>43160</v>
      </c>
      <c r="B64" s="2" t="s">
        <v>20</v>
      </c>
      <c r="C64" s="19">
        <v>2</v>
      </c>
      <c r="D64" s="5" t="s">
        <v>17</v>
      </c>
      <c r="E64" s="6">
        <v>1107839.7</v>
      </c>
      <c r="F64" s="6">
        <f t="shared" si="0"/>
        <v>13.917922460732663</v>
      </c>
      <c r="G64" s="21">
        <v>64024</v>
      </c>
      <c r="H64" s="5">
        <f t="shared" si="1"/>
        <v>11.067028911067727</v>
      </c>
      <c r="I64" s="10">
        <v>350.62</v>
      </c>
      <c r="J64" s="6">
        <f t="shared" si="2"/>
        <v>5.859703015925728</v>
      </c>
      <c r="K64" s="11">
        <v>122.1816792</v>
      </c>
      <c r="L64" s="11">
        <f t="shared" si="3"/>
        <v>4.8136603322491114</v>
      </c>
      <c r="M64" s="5">
        <v>0</v>
      </c>
      <c r="N64" s="5">
        <v>1</v>
      </c>
      <c r="O64" s="5">
        <v>0</v>
      </c>
      <c r="P64" s="5">
        <v>0</v>
      </c>
      <c r="Q64" s="5">
        <f t="shared" si="7"/>
        <v>0</v>
      </c>
      <c r="R64" s="5">
        <v>2467.4245559999999</v>
      </c>
      <c r="S64" s="5">
        <f t="shared" si="5"/>
        <v>7.8109301957642217</v>
      </c>
      <c r="T64" s="2">
        <v>0</v>
      </c>
      <c r="U64" s="12">
        <v>0</v>
      </c>
      <c r="V64" s="5">
        <v>28.31</v>
      </c>
      <c r="W64" s="6">
        <f t="shared" si="8"/>
        <v>102.05479452054796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6">
        <v>1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11">
        <v>0</v>
      </c>
      <c r="AR64" s="5">
        <v>1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</row>
    <row r="65" spans="1:50" ht="15.75" customHeight="1">
      <c r="A65" s="4">
        <v>43191</v>
      </c>
      <c r="B65" s="2" t="s">
        <v>20</v>
      </c>
      <c r="C65" s="19">
        <v>2</v>
      </c>
      <c r="D65" s="5" t="s">
        <v>17</v>
      </c>
      <c r="E65" s="6">
        <v>861653.1</v>
      </c>
      <c r="F65" s="6">
        <f t="shared" si="0"/>
        <v>13.666608032451757</v>
      </c>
      <c r="G65" s="21">
        <v>90701</v>
      </c>
      <c r="H65" s="5">
        <f t="shared" si="1"/>
        <v>11.415334686576763</v>
      </c>
      <c r="I65" s="10">
        <v>351.08</v>
      </c>
      <c r="J65" s="6">
        <f t="shared" si="2"/>
        <v>5.8610141177239168</v>
      </c>
      <c r="K65" s="11">
        <v>80.571635979999996</v>
      </c>
      <c r="L65" s="11">
        <f t="shared" si="3"/>
        <v>4.4014816032594606</v>
      </c>
      <c r="M65" s="5">
        <v>0</v>
      </c>
      <c r="N65" s="5">
        <v>1</v>
      </c>
      <c r="O65" s="5">
        <v>0</v>
      </c>
      <c r="P65" s="5">
        <v>0</v>
      </c>
      <c r="Q65" s="5">
        <f t="shared" si="7"/>
        <v>0</v>
      </c>
      <c r="R65" s="5">
        <v>2467.4245559999999</v>
      </c>
      <c r="S65" s="5">
        <f t="shared" si="5"/>
        <v>7.8109301957642217</v>
      </c>
      <c r="T65" s="2">
        <v>0</v>
      </c>
      <c r="U65" s="12">
        <v>0</v>
      </c>
      <c r="V65" s="5">
        <v>28.31</v>
      </c>
      <c r="W65" s="6">
        <f t="shared" si="8"/>
        <v>102.05479452054796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6">
        <v>0</v>
      </c>
      <c r="AH65" s="6">
        <v>1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11">
        <v>0</v>
      </c>
      <c r="AR65" s="5">
        <v>1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</row>
    <row r="66" spans="1:50" ht="15.75" customHeight="1">
      <c r="A66" s="9">
        <v>43221</v>
      </c>
      <c r="B66" s="2" t="s">
        <v>20</v>
      </c>
      <c r="C66" s="19">
        <v>2</v>
      </c>
      <c r="D66" s="5" t="s">
        <v>17</v>
      </c>
      <c r="E66" s="6">
        <v>1846399.5</v>
      </c>
      <c r="F66" s="6">
        <f t="shared" ref="F66:F129" si="9">LN(E66)</f>
        <v>14.428748084498654</v>
      </c>
      <c r="G66" s="21">
        <v>48018</v>
      </c>
      <c r="H66" s="5">
        <f t="shared" ref="H66:H129" si="10">LN(G66+1)</f>
        <v>10.779352044902016</v>
      </c>
      <c r="I66" s="10">
        <v>373.8</v>
      </c>
      <c r="J66" s="6">
        <f t="shared" ref="J66:J129" si="11">LN(I66)</f>
        <v>5.9237208950214626</v>
      </c>
      <c r="K66" s="11">
        <v>80.571635979999996</v>
      </c>
      <c r="L66" s="11">
        <f t="shared" ref="L66:L129" si="12">LN(K66+1)</f>
        <v>4.4014816032594606</v>
      </c>
      <c r="M66" s="5">
        <v>0</v>
      </c>
      <c r="N66" s="5">
        <v>1</v>
      </c>
      <c r="O66" s="5">
        <v>0</v>
      </c>
      <c r="P66" s="5">
        <v>0</v>
      </c>
      <c r="Q66" s="5">
        <f t="shared" si="7"/>
        <v>0</v>
      </c>
      <c r="R66" s="5">
        <v>2467.4245559999999</v>
      </c>
      <c r="S66" s="5">
        <f t="shared" ref="S66:S129" si="13">LN(R66)</f>
        <v>7.8109301957642217</v>
      </c>
      <c r="T66" s="2">
        <v>0</v>
      </c>
      <c r="U66" s="12">
        <v>0</v>
      </c>
      <c r="V66" s="5">
        <v>28.96</v>
      </c>
      <c r="W66" s="6">
        <f t="shared" si="8"/>
        <v>104.39798125450613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6">
        <v>0</v>
      </c>
      <c r="AH66" s="6">
        <v>0</v>
      </c>
      <c r="AI66" s="6">
        <v>1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11">
        <v>0</v>
      </c>
      <c r="AR66" s="5">
        <v>1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</row>
    <row r="67" spans="1:50" ht="15.75" customHeight="1">
      <c r="A67" s="4">
        <v>43252</v>
      </c>
      <c r="B67" s="2" t="s">
        <v>20</v>
      </c>
      <c r="C67" s="19">
        <v>2</v>
      </c>
      <c r="D67" s="5" t="s">
        <v>17</v>
      </c>
      <c r="E67" s="6">
        <v>1230933</v>
      </c>
      <c r="F67" s="6">
        <f t="shared" si="9"/>
        <v>14.02328297639049</v>
      </c>
      <c r="G67" s="21">
        <v>426831</v>
      </c>
      <c r="H67" s="5">
        <f t="shared" si="10"/>
        <v>12.964145772168955</v>
      </c>
      <c r="I67" s="10">
        <v>340.32</v>
      </c>
      <c r="J67" s="6">
        <f t="shared" si="11"/>
        <v>5.8298863514519272</v>
      </c>
      <c r="K67" s="11">
        <v>80.571635979999996</v>
      </c>
      <c r="L67" s="11">
        <f t="shared" si="12"/>
        <v>4.4014816032594606</v>
      </c>
      <c r="M67" s="5">
        <v>0</v>
      </c>
      <c r="N67" s="5">
        <v>1</v>
      </c>
      <c r="O67" s="5">
        <v>0</v>
      </c>
      <c r="P67" s="5">
        <v>0</v>
      </c>
      <c r="Q67" s="5">
        <f t="shared" si="7"/>
        <v>0</v>
      </c>
      <c r="R67" s="5">
        <v>2467.4245559999999</v>
      </c>
      <c r="S67" s="5">
        <f t="shared" si="13"/>
        <v>7.8109301957642217</v>
      </c>
      <c r="T67" s="2">
        <v>0</v>
      </c>
      <c r="U67" s="12">
        <v>0</v>
      </c>
      <c r="V67" s="5">
        <v>29.28</v>
      </c>
      <c r="W67" s="6">
        <f t="shared" si="8"/>
        <v>105.55155010814708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6">
        <v>0</v>
      </c>
      <c r="AH67" s="6">
        <v>0</v>
      </c>
      <c r="AI67" s="6">
        <v>0</v>
      </c>
      <c r="AJ67" s="6">
        <v>1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11">
        <v>0</v>
      </c>
      <c r="AR67" s="5">
        <v>1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</row>
    <row r="68" spans="1:50" ht="15.75" customHeight="1">
      <c r="A68" s="4">
        <v>43282</v>
      </c>
      <c r="B68" s="2" t="s">
        <v>20</v>
      </c>
      <c r="C68" s="19">
        <v>2</v>
      </c>
      <c r="D68" s="5" t="s">
        <v>17</v>
      </c>
      <c r="E68" s="6">
        <v>1969492.8</v>
      </c>
      <c r="F68" s="6">
        <f t="shared" si="9"/>
        <v>14.493286605636225</v>
      </c>
      <c r="G68" s="21">
        <v>85366</v>
      </c>
      <c r="H68" s="5">
        <f t="shared" si="10"/>
        <v>11.3547148882366</v>
      </c>
      <c r="I68" s="10">
        <v>401.95</v>
      </c>
      <c r="J68" s="6">
        <f t="shared" si="11"/>
        <v>5.9963277027739696</v>
      </c>
      <c r="K68" s="11">
        <v>125.58990319999999</v>
      </c>
      <c r="L68" s="11">
        <f t="shared" si="12"/>
        <v>4.84095275297509</v>
      </c>
      <c r="M68" s="5">
        <v>0</v>
      </c>
      <c r="N68" s="5">
        <v>1</v>
      </c>
      <c r="O68" s="5">
        <v>0</v>
      </c>
      <c r="P68" s="5">
        <v>0</v>
      </c>
      <c r="Q68" s="5">
        <f t="shared" si="7"/>
        <v>0</v>
      </c>
      <c r="R68" s="5">
        <v>2467.4245559999999</v>
      </c>
      <c r="S68" s="5">
        <f t="shared" si="13"/>
        <v>7.8109301957642217</v>
      </c>
      <c r="T68" s="2">
        <v>0</v>
      </c>
      <c r="U68" s="12">
        <v>0</v>
      </c>
      <c r="V68" s="5">
        <v>29.74</v>
      </c>
      <c r="W68" s="6">
        <f t="shared" si="8"/>
        <v>107.20980533525595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11">
        <v>0</v>
      </c>
      <c r="AR68" s="5">
        <v>1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</row>
    <row r="69" spans="1:50" ht="15.75" customHeight="1">
      <c r="A69" s="4">
        <v>43313</v>
      </c>
      <c r="B69" s="2" t="s">
        <v>20</v>
      </c>
      <c r="C69" s="19">
        <v>2</v>
      </c>
      <c r="D69" s="5" t="s">
        <v>17</v>
      </c>
      <c r="E69" s="6">
        <v>1477119.6</v>
      </c>
      <c r="F69" s="6">
        <f t="shared" si="9"/>
        <v>14.205604533184443</v>
      </c>
      <c r="G69" s="21">
        <v>74695</v>
      </c>
      <c r="H69" s="5">
        <f t="shared" si="10"/>
        <v>11.221181822163762</v>
      </c>
      <c r="I69" s="10">
        <v>390.44</v>
      </c>
      <c r="J69" s="6">
        <f t="shared" si="11"/>
        <v>5.9672743083067648</v>
      </c>
      <c r="K69" s="11">
        <v>125.58990319999999</v>
      </c>
      <c r="L69" s="11">
        <f t="shared" si="12"/>
        <v>4.84095275297509</v>
      </c>
      <c r="M69" s="5">
        <v>0</v>
      </c>
      <c r="N69" s="5">
        <v>1</v>
      </c>
      <c r="O69" s="5">
        <v>0</v>
      </c>
      <c r="P69" s="5">
        <v>0</v>
      </c>
      <c r="Q69" s="5">
        <f t="shared" si="7"/>
        <v>0</v>
      </c>
      <c r="R69" s="5">
        <v>2467.4245559999999</v>
      </c>
      <c r="S69" s="5">
        <f t="shared" si="13"/>
        <v>7.8109301957642217</v>
      </c>
      <c r="T69" s="2">
        <v>0</v>
      </c>
      <c r="U69" s="12">
        <v>0</v>
      </c>
      <c r="V69" s="5">
        <v>29.78</v>
      </c>
      <c r="W69" s="6">
        <f t="shared" si="8"/>
        <v>107.35400144196107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1</v>
      </c>
      <c r="AM69" s="6">
        <v>0</v>
      </c>
      <c r="AN69" s="6">
        <v>0</v>
      </c>
      <c r="AO69" s="6">
        <v>0</v>
      </c>
      <c r="AP69" s="6">
        <v>0</v>
      </c>
      <c r="AQ69" s="11">
        <v>0</v>
      </c>
      <c r="AR69" s="5">
        <v>1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</row>
    <row r="70" spans="1:50" ht="15.75" customHeight="1">
      <c r="A70" s="4">
        <v>43344</v>
      </c>
      <c r="B70" s="2" t="s">
        <v>20</v>
      </c>
      <c r="C70" s="19">
        <v>2</v>
      </c>
      <c r="D70" s="5" t="s">
        <v>17</v>
      </c>
      <c r="E70" s="6">
        <v>1415572.95</v>
      </c>
      <c r="F70" s="6">
        <f t="shared" si="9"/>
        <v>14.163044918765648</v>
      </c>
      <c r="G70" s="21">
        <v>80030</v>
      </c>
      <c r="H70" s="5">
        <f t="shared" si="10"/>
        <v>11.290169338597282</v>
      </c>
      <c r="I70" s="10">
        <v>346.35</v>
      </c>
      <c r="J70" s="6">
        <f t="shared" si="11"/>
        <v>5.8474498244686144</v>
      </c>
      <c r="K70" s="11">
        <v>125.58990319999999</v>
      </c>
      <c r="L70" s="11">
        <f t="shared" si="12"/>
        <v>4.84095275297509</v>
      </c>
      <c r="M70" s="5">
        <v>0</v>
      </c>
      <c r="N70" s="5">
        <v>1</v>
      </c>
      <c r="O70" s="5">
        <v>0</v>
      </c>
      <c r="P70" s="5">
        <v>0</v>
      </c>
      <c r="Q70" s="5">
        <f t="shared" si="7"/>
        <v>0</v>
      </c>
      <c r="R70" s="5">
        <v>2467.4245559999999</v>
      </c>
      <c r="S70" s="5">
        <f t="shared" si="13"/>
        <v>7.8109301957642217</v>
      </c>
      <c r="T70" s="2">
        <v>0</v>
      </c>
      <c r="U70" s="12">
        <v>0</v>
      </c>
      <c r="V70" s="5">
        <v>30.84</v>
      </c>
      <c r="W70" s="6">
        <f t="shared" si="8"/>
        <v>111.17519826964673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11">
        <v>0</v>
      </c>
      <c r="AR70" s="5">
        <v>1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</row>
    <row r="71" spans="1:50" ht="15.75" customHeight="1">
      <c r="A71" s="4">
        <v>43374</v>
      </c>
      <c r="B71" s="2" t="s">
        <v>20</v>
      </c>
      <c r="C71" s="19">
        <v>2</v>
      </c>
      <c r="D71" s="5" t="s">
        <v>17</v>
      </c>
      <c r="E71" s="6">
        <v>2338772.7000000002</v>
      </c>
      <c r="F71" s="6">
        <f t="shared" si="9"/>
        <v>14.665136862562884</v>
      </c>
      <c r="G71" s="21">
        <v>66692</v>
      </c>
      <c r="H71" s="5">
        <f t="shared" si="10"/>
        <v>11.107855278870101</v>
      </c>
      <c r="I71" s="10">
        <v>383.7</v>
      </c>
      <c r="J71" s="6">
        <f t="shared" si="11"/>
        <v>5.9498609972529071</v>
      </c>
      <c r="K71" s="11">
        <v>99.826084539999997</v>
      </c>
      <c r="L71" s="11">
        <f t="shared" si="12"/>
        <v>4.6133970973591545</v>
      </c>
      <c r="M71" s="5">
        <v>0</v>
      </c>
      <c r="N71" s="5">
        <v>1</v>
      </c>
      <c r="O71" s="5">
        <v>0</v>
      </c>
      <c r="P71" s="5">
        <v>0</v>
      </c>
      <c r="Q71" s="5">
        <f t="shared" si="7"/>
        <v>0</v>
      </c>
      <c r="R71" s="5">
        <v>2467.4245559999999</v>
      </c>
      <c r="S71" s="5">
        <f t="shared" si="13"/>
        <v>7.8109301957642217</v>
      </c>
      <c r="T71" s="2">
        <v>0</v>
      </c>
      <c r="U71" s="12">
        <v>0</v>
      </c>
      <c r="V71" s="5">
        <v>31.5</v>
      </c>
      <c r="W71" s="6">
        <f t="shared" si="8"/>
        <v>113.55443403028119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1</v>
      </c>
      <c r="AO71" s="6">
        <v>0</v>
      </c>
      <c r="AP71" s="6">
        <v>0</v>
      </c>
      <c r="AQ71" s="11">
        <v>0</v>
      </c>
      <c r="AR71" s="5">
        <v>1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</row>
    <row r="72" spans="1:50" ht="15.75" customHeight="1">
      <c r="A72" s="4">
        <v>43405</v>
      </c>
      <c r="B72" s="2" t="s">
        <v>20</v>
      </c>
      <c r="C72" s="19">
        <v>2</v>
      </c>
      <c r="D72" s="5" t="s">
        <v>17</v>
      </c>
      <c r="E72" s="6">
        <v>1723306.2</v>
      </c>
      <c r="F72" s="6">
        <f t="shared" si="9"/>
        <v>14.359755213011702</v>
      </c>
      <c r="G72" s="21">
        <v>61356</v>
      </c>
      <c r="H72" s="5">
        <f t="shared" si="10"/>
        <v>11.024464543059716</v>
      </c>
      <c r="I72" s="10">
        <v>402.49</v>
      </c>
      <c r="J72" s="6">
        <f t="shared" si="11"/>
        <v>5.9976702518294864</v>
      </c>
      <c r="K72" s="11">
        <v>99.826084539999997</v>
      </c>
      <c r="L72" s="11">
        <f t="shared" si="12"/>
        <v>4.6133970973591545</v>
      </c>
      <c r="M72" s="5">
        <v>0</v>
      </c>
      <c r="N72" s="5">
        <v>1</v>
      </c>
      <c r="O72" s="5">
        <v>0</v>
      </c>
      <c r="P72" s="5">
        <v>0</v>
      </c>
      <c r="Q72" s="5">
        <f t="shared" si="7"/>
        <v>0</v>
      </c>
      <c r="R72" s="5">
        <v>2467.4245559999999</v>
      </c>
      <c r="S72" s="5">
        <f t="shared" si="13"/>
        <v>7.8109301957642217</v>
      </c>
      <c r="T72" s="2">
        <v>0</v>
      </c>
      <c r="U72" s="12">
        <v>0</v>
      </c>
      <c r="V72" s="5">
        <v>32.130000000000003</v>
      </c>
      <c r="W72" s="6">
        <f t="shared" si="8"/>
        <v>115.82552271088683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1</v>
      </c>
      <c r="AP72" s="6">
        <v>0</v>
      </c>
      <c r="AQ72" s="11">
        <v>0</v>
      </c>
      <c r="AR72" s="5">
        <v>1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</row>
    <row r="73" spans="1:50" ht="15.75" customHeight="1">
      <c r="A73" s="4">
        <v>43435</v>
      </c>
      <c r="B73" s="2" t="s">
        <v>20</v>
      </c>
      <c r="C73" s="19">
        <v>2</v>
      </c>
      <c r="D73" s="5" t="s">
        <v>17</v>
      </c>
      <c r="E73" s="6">
        <v>1969492.8</v>
      </c>
      <c r="F73" s="6">
        <f t="shared" si="9"/>
        <v>14.493286605636225</v>
      </c>
      <c r="G73" s="21">
        <v>96036</v>
      </c>
      <c r="H73" s="5">
        <f t="shared" si="10"/>
        <v>11.472488812862714</v>
      </c>
      <c r="I73" s="10">
        <v>390.49</v>
      </c>
      <c r="J73" s="6">
        <f t="shared" si="11"/>
        <v>5.9674023607572231</v>
      </c>
      <c r="K73" s="11">
        <v>99.826084539999997</v>
      </c>
      <c r="L73" s="11">
        <f t="shared" si="12"/>
        <v>4.6133970973591545</v>
      </c>
      <c r="M73" s="5">
        <v>0</v>
      </c>
      <c r="N73" s="5">
        <v>1</v>
      </c>
      <c r="O73" s="5">
        <v>0</v>
      </c>
      <c r="P73" s="5">
        <v>0</v>
      </c>
      <c r="Q73" s="5">
        <f t="shared" si="7"/>
        <v>0</v>
      </c>
      <c r="R73" s="5">
        <v>2467.4245559999999</v>
      </c>
      <c r="S73" s="5">
        <f t="shared" si="13"/>
        <v>7.8109301957642217</v>
      </c>
      <c r="T73" s="2">
        <v>0</v>
      </c>
      <c r="U73" s="12">
        <v>0</v>
      </c>
      <c r="V73" s="5">
        <v>30.23</v>
      </c>
      <c r="W73" s="6">
        <f t="shared" si="8"/>
        <v>108.97620764239366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1</v>
      </c>
      <c r="AQ73" s="11">
        <v>0</v>
      </c>
      <c r="AR73" s="5">
        <v>1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</row>
    <row r="74" spans="1:50" ht="15.75" customHeight="1">
      <c r="A74" s="4">
        <v>43466</v>
      </c>
      <c r="B74" s="2" t="s">
        <v>20</v>
      </c>
      <c r="C74" s="19">
        <v>2</v>
      </c>
      <c r="D74" s="5" t="s">
        <v>17</v>
      </c>
      <c r="E74" s="6">
        <v>1777175.4</v>
      </c>
      <c r="F74" s="6">
        <f t="shared" si="9"/>
        <v>14.390535807949439</v>
      </c>
      <c r="G74" s="21">
        <v>465709</v>
      </c>
      <c r="H74" s="5">
        <f t="shared" si="10"/>
        <v>13.051318401791246</v>
      </c>
      <c r="I74" s="10">
        <v>401.35</v>
      </c>
      <c r="J74" s="6">
        <f t="shared" si="11"/>
        <v>5.9948338645775863</v>
      </c>
      <c r="K74" s="11">
        <v>142.5</v>
      </c>
      <c r="L74" s="11">
        <f t="shared" si="12"/>
        <v>4.966335035199676</v>
      </c>
      <c r="M74" s="5">
        <v>0</v>
      </c>
      <c r="N74" s="5">
        <v>1</v>
      </c>
      <c r="O74" s="5">
        <v>0</v>
      </c>
      <c r="P74" s="5">
        <v>0</v>
      </c>
      <c r="Q74" s="5">
        <f t="shared" si="7"/>
        <v>0</v>
      </c>
      <c r="R74" s="5">
        <v>2467.4245559999999</v>
      </c>
      <c r="S74" s="5">
        <f t="shared" si="13"/>
        <v>7.8109301957642217</v>
      </c>
      <c r="T74" s="2">
        <v>0</v>
      </c>
      <c r="U74" s="12">
        <v>0</v>
      </c>
      <c r="V74" s="5">
        <v>30.31</v>
      </c>
      <c r="W74" s="6">
        <f t="shared" si="8"/>
        <v>109.26459985580389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F74" s="5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11">
        <v>0</v>
      </c>
      <c r="AR74" s="5">
        <v>1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</row>
    <row r="75" spans="1:50" ht="15.75" customHeight="1">
      <c r="A75" s="4">
        <v>43497</v>
      </c>
      <c r="B75" s="2" t="s">
        <v>20</v>
      </c>
      <c r="C75" s="19">
        <v>2</v>
      </c>
      <c r="D75" s="5" t="s">
        <v>17</v>
      </c>
      <c r="E75" s="6">
        <v>1640469.6</v>
      </c>
      <c r="F75" s="6">
        <f t="shared" si="9"/>
        <v>14.310493100275902</v>
      </c>
      <c r="G75" s="21">
        <v>394061</v>
      </c>
      <c r="H75" s="5">
        <f t="shared" si="10"/>
        <v>12.884263536306312</v>
      </c>
      <c r="I75" s="10">
        <v>389.37</v>
      </c>
      <c r="J75" s="6">
        <f t="shared" si="11"/>
        <v>5.9645300483677772</v>
      </c>
      <c r="K75" s="11">
        <v>142.5</v>
      </c>
      <c r="L75" s="11">
        <f t="shared" si="12"/>
        <v>4.966335035199676</v>
      </c>
      <c r="M75" s="5">
        <v>0</v>
      </c>
      <c r="N75" s="5">
        <v>1</v>
      </c>
      <c r="O75" s="5">
        <v>0</v>
      </c>
      <c r="P75" s="5">
        <v>0</v>
      </c>
      <c r="Q75" s="5">
        <f t="shared" si="7"/>
        <v>0</v>
      </c>
      <c r="R75" s="5">
        <v>2467.4245559999999</v>
      </c>
      <c r="S75" s="5">
        <f t="shared" si="13"/>
        <v>7.8109301957642217</v>
      </c>
      <c r="T75" s="2">
        <v>0</v>
      </c>
      <c r="U75" s="12">
        <v>0</v>
      </c>
      <c r="V75" s="5">
        <v>30.88</v>
      </c>
      <c r="W75" s="6">
        <f t="shared" si="8"/>
        <v>111.31939437635185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11">
        <v>0</v>
      </c>
      <c r="AR75" s="5">
        <v>1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</row>
    <row r="76" spans="1:50" ht="15.75" customHeight="1">
      <c r="A76" s="4">
        <v>43525</v>
      </c>
      <c r="B76" s="2" t="s">
        <v>20</v>
      </c>
      <c r="C76" s="19">
        <v>2</v>
      </c>
      <c r="D76" s="5" t="s">
        <v>17</v>
      </c>
      <c r="E76" s="6">
        <v>1230352.2</v>
      </c>
      <c r="F76" s="6">
        <f t="shared" si="9"/>
        <v>14.022811027824122</v>
      </c>
      <c r="G76" s="21">
        <v>429885</v>
      </c>
      <c r="H76" s="5">
        <f t="shared" si="10"/>
        <v>12.971275336241142</v>
      </c>
      <c r="I76" s="10">
        <v>384.07</v>
      </c>
      <c r="J76" s="6">
        <f t="shared" si="11"/>
        <v>5.950824827641287</v>
      </c>
      <c r="K76" s="11">
        <v>142.5</v>
      </c>
      <c r="L76" s="11">
        <f t="shared" si="12"/>
        <v>4.966335035199676</v>
      </c>
      <c r="M76" s="5">
        <v>0</v>
      </c>
      <c r="N76" s="5">
        <v>1</v>
      </c>
      <c r="O76" s="5">
        <v>0</v>
      </c>
      <c r="P76" s="5">
        <v>0</v>
      </c>
      <c r="Q76" s="5">
        <f t="shared" si="7"/>
        <v>0</v>
      </c>
      <c r="R76" s="5">
        <v>2467.4245559999999</v>
      </c>
      <c r="S76" s="5">
        <f t="shared" si="13"/>
        <v>7.8109301957642217</v>
      </c>
      <c r="T76" s="2">
        <v>0</v>
      </c>
      <c r="U76" s="12">
        <v>0</v>
      </c>
      <c r="V76" s="5">
        <v>30.73</v>
      </c>
      <c r="W76" s="6">
        <f t="shared" si="8"/>
        <v>110.77865897620765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6">
        <v>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11">
        <v>0</v>
      </c>
      <c r="AR76" s="5">
        <v>1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</row>
    <row r="77" spans="1:50" ht="15.75" customHeight="1">
      <c r="A77" s="4">
        <v>43556</v>
      </c>
      <c r="B77" s="2" t="s">
        <v>20</v>
      </c>
      <c r="C77" s="19">
        <v>2</v>
      </c>
      <c r="D77" s="5" t="s">
        <v>17</v>
      </c>
      <c r="E77" s="6">
        <v>956940.6</v>
      </c>
      <c r="F77" s="6">
        <f t="shared" si="9"/>
        <v>13.771496599543216</v>
      </c>
      <c r="G77" s="21">
        <v>609004</v>
      </c>
      <c r="H77" s="5">
        <f t="shared" si="10"/>
        <v>13.319581756838955</v>
      </c>
      <c r="I77" s="10">
        <v>374.23</v>
      </c>
      <c r="J77" s="6">
        <f t="shared" si="11"/>
        <v>5.9248705816579976</v>
      </c>
      <c r="K77" s="11">
        <v>124.5865874</v>
      </c>
      <c r="L77" s="11">
        <f t="shared" si="12"/>
        <v>4.8329954601152698</v>
      </c>
      <c r="M77" s="5">
        <v>0</v>
      </c>
      <c r="N77" s="5">
        <v>1</v>
      </c>
      <c r="O77" s="5">
        <v>0</v>
      </c>
      <c r="P77" s="5">
        <v>0</v>
      </c>
      <c r="Q77" s="5">
        <f t="shared" si="7"/>
        <v>0</v>
      </c>
      <c r="R77" s="5">
        <v>2467.4245559999999</v>
      </c>
      <c r="S77" s="5">
        <f t="shared" si="13"/>
        <v>7.8109301957642217</v>
      </c>
      <c r="T77" s="2">
        <v>0</v>
      </c>
      <c r="U77" s="12">
        <v>0</v>
      </c>
      <c r="V77" s="5">
        <v>30.04</v>
      </c>
      <c r="W77" s="6">
        <f t="shared" si="8"/>
        <v>108.29127613554435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6">
        <v>0</v>
      </c>
      <c r="AH77" s="6">
        <v>1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11">
        <v>0</v>
      </c>
      <c r="AR77" s="5">
        <v>1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</row>
    <row r="78" spans="1:50" ht="15.75" customHeight="1">
      <c r="A78" s="9">
        <v>43586</v>
      </c>
      <c r="B78" s="2" t="s">
        <v>20</v>
      </c>
      <c r="C78" s="19">
        <v>2</v>
      </c>
      <c r="D78" s="5" t="s">
        <v>17</v>
      </c>
      <c r="E78" s="6">
        <v>2050587</v>
      </c>
      <c r="F78" s="6">
        <f t="shared" si="9"/>
        <v>14.533636651590113</v>
      </c>
      <c r="G78" s="21">
        <v>322414</v>
      </c>
      <c r="H78" s="5">
        <f t="shared" si="10"/>
        <v>12.683594814586897</v>
      </c>
      <c r="I78" s="10">
        <v>425.1</v>
      </c>
      <c r="J78" s="6">
        <f t="shared" si="11"/>
        <v>6.0523244353647447</v>
      </c>
      <c r="K78" s="11">
        <v>124.5865874</v>
      </c>
      <c r="L78" s="11">
        <f t="shared" si="12"/>
        <v>4.8329954601152698</v>
      </c>
      <c r="M78" s="5">
        <v>0</v>
      </c>
      <c r="N78" s="5">
        <v>1</v>
      </c>
      <c r="O78" s="5">
        <v>0</v>
      </c>
      <c r="P78" s="5">
        <v>0</v>
      </c>
      <c r="Q78" s="5">
        <f t="shared" si="7"/>
        <v>0</v>
      </c>
      <c r="R78" s="5">
        <v>2467.4245559999999</v>
      </c>
      <c r="S78" s="5">
        <f t="shared" si="13"/>
        <v>7.8109301957642217</v>
      </c>
      <c r="T78" s="2">
        <v>0</v>
      </c>
      <c r="U78" s="12">
        <v>0</v>
      </c>
      <c r="V78" s="5">
        <v>30.22</v>
      </c>
      <c r="W78" s="6">
        <f t="shared" si="8"/>
        <v>108.94015861571738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6">
        <v>0</v>
      </c>
      <c r="AH78" s="6">
        <v>0</v>
      </c>
      <c r="AI78" s="6">
        <v>1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11">
        <v>0</v>
      </c>
      <c r="AR78" s="5">
        <v>1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</row>
    <row r="79" spans="1:50" ht="15.75" customHeight="1">
      <c r="A79" s="4">
        <v>43617</v>
      </c>
      <c r="B79" s="2" t="s">
        <v>20</v>
      </c>
      <c r="C79" s="19">
        <v>2</v>
      </c>
      <c r="D79" s="5" t="s">
        <v>17</v>
      </c>
      <c r="E79" s="6">
        <v>1367058</v>
      </c>
      <c r="F79" s="6">
        <f t="shared" si="9"/>
        <v>14.128171543481949</v>
      </c>
      <c r="G79" s="21">
        <v>2865905</v>
      </c>
      <c r="H79" s="5">
        <f t="shared" si="10"/>
        <v>14.868395088507185</v>
      </c>
      <c r="I79" s="10">
        <v>374.76</v>
      </c>
      <c r="J79" s="6">
        <f t="shared" si="11"/>
        <v>5.9262858210829874</v>
      </c>
      <c r="K79" s="11">
        <v>124.5865874</v>
      </c>
      <c r="L79" s="11">
        <f t="shared" si="12"/>
        <v>4.8329954601152698</v>
      </c>
      <c r="M79" s="5">
        <v>0</v>
      </c>
      <c r="N79" s="5">
        <v>1</v>
      </c>
      <c r="O79" s="5">
        <v>0</v>
      </c>
      <c r="P79" s="5">
        <v>0</v>
      </c>
      <c r="Q79" s="5">
        <f t="shared" si="7"/>
        <v>0</v>
      </c>
      <c r="R79" s="5">
        <v>2467.4245559999999</v>
      </c>
      <c r="S79" s="5">
        <f t="shared" si="13"/>
        <v>7.8109301957642217</v>
      </c>
      <c r="T79" s="2">
        <v>0</v>
      </c>
      <c r="U79" s="12">
        <v>0</v>
      </c>
      <c r="V79" s="5">
        <v>30.27</v>
      </c>
      <c r="W79" s="6">
        <f t="shared" si="8"/>
        <v>109.12040374909878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6">
        <v>0</v>
      </c>
      <c r="AH79" s="6">
        <v>0</v>
      </c>
      <c r="AI79" s="6">
        <v>0</v>
      </c>
      <c r="AJ79" s="6">
        <v>1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11">
        <v>0</v>
      </c>
      <c r="AR79" s="5">
        <v>1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</row>
    <row r="80" spans="1:50" ht="15.75" customHeight="1">
      <c r="A80" s="4">
        <v>43647</v>
      </c>
      <c r="B80" s="2" t="s">
        <v>20</v>
      </c>
      <c r="C80" s="19">
        <v>2</v>
      </c>
      <c r="D80" s="5" t="s">
        <v>17</v>
      </c>
      <c r="E80" s="6">
        <v>2187292.7999999998</v>
      </c>
      <c r="F80" s="6">
        <f t="shared" si="9"/>
        <v>14.598175172727684</v>
      </c>
      <c r="G80" s="21">
        <v>573181</v>
      </c>
      <c r="H80" s="5">
        <f t="shared" si="10"/>
        <v>13.2589585717913</v>
      </c>
      <c r="I80" s="10">
        <v>428.56</v>
      </c>
      <c r="J80" s="6">
        <f t="shared" si="11"/>
        <v>6.0604307515727047</v>
      </c>
      <c r="K80" s="11">
        <v>152.85310079999999</v>
      </c>
      <c r="L80" s="11">
        <f t="shared" si="12"/>
        <v>5.0359982562610801</v>
      </c>
      <c r="M80" s="5">
        <v>0</v>
      </c>
      <c r="N80" s="5">
        <v>1</v>
      </c>
      <c r="O80" s="5">
        <v>0</v>
      </c>
      <c r="P80" s="5">
        <v>0</v>
      </c>
      <c r="Q80" s="5">
        <f t="shared" si="7"/>
        <v>0</v>
      </c>
      <c r="R80" s="5">
        <v>2467.4245559999999</v>
      </c>
      <c r="S80" s="5">
        <f t="shared" si="13"/>
        <v>7.8109301957642217</v>
      </c>
      <c r="T80" s="2">
        <v>0</v>
      </c>
      <c r="U80" s="12">
        <v>0</v>
      </c>
      <c r="V80" s="5">
        <v>29.98</v>
      </c>
      <c r="W80" s="6">
        <f t="shared" si="8"/>
        <v>108.07498197548666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6">
        <v>0</v>
      </c>
      <c r="AH80" s="6">
        <v>0</v>
      </c>
      <c r="AI80" s="6">
        <v>0</v>
      </c>
      <c r="AJ80" s="6">
        <v>0</v>
      </c>
      <c r="AK80" s="6">
        <v>1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11">
        <v>0</v>
      </c>
      <c r="AR80" s="5">
        <v>1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</row>
    <row r="81" spans="1:50" ht="15.75" customHeight="1">
      <c r="A81" s="4">
        <v>43678</v>
      </c>
      <c r="B81" s="2" t="s">
        <v>20</v>
      </c>
      <c r="C81" s="19">
        <v>2</v>
      </c>
      <c r="D81" s="5" t="s">
        <v>17</v>
      </c>
      <c r="E81" s="6">
        <v>1572116.7</v>
      </c>
      <c r="F81" s="6">
        <f t="shared" si="9"/>
        <v>14.267933485857107</v>
      </c>
      <c r="G81" s="21">
        <v>501533</v>
      </c>
      <c r="H81" s="5">
        <f t="shared" si="10"/>
        <v>13.12542668069621</v>
      </c>
      <c r="I81" s="10">
        <v>388</v>
      </c>
      <c r="J81" s="6">
        <f t="shared" si="11"/>
        <v>5.9610053396232736</v>
      </c>
      <c r="K81" s="11">
        <v>152.85310079999999</v>
      </c>
      <c r="L81" s="11">
        <f t="shared" si="12"/>
        <v>5.0359982562610801</v>
      </c>
      <c r="M81" s="5">
        <v>0</v>
      </c>
      <c r="N81" s="5">
        <v>1</v>
      </c>
      <c r="O81" s="5">
        <v>0</v>
      </c>
      <c r="P81" s="5">
        <v>0</v>
      </c>
      <c r="Q81" s="5">
        <f t="shared" ref="Q81:Q144" si="14">0+0</f>
        <v>0</v>
      </c>
      <c r="R81" s="5">
        <v>2467.4245559999999</v>
      </c>
      <c r="S81" s="5">
        <f t="shared" si="13"/>
        <v>7.8109301957642217</v>
      </c>
      <c r="T81" s="2">
        <v>0</v>
      </c>
      <c r="U81" s="12">
        <v>0</v>
      </c>
      <c r="V81" s="5">
        <v>29.88</v>
      </c>
      <c r="W81" s="6">
        <f t="shared" si="8"/>
        <v>107.71449170872387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1</v>
      </c>
      <c r="AM81" s="6">
        <v>0</v>
      </c>
      <c r="AN81" s="6">
        <v>0</v>
      </c>
      <c r="AO81" s="6">
        <v>0</v>
      </c>
      <c r="AP81" s="6">
        <v>0</v>
      </c>
      <c r="AQ81" s="11">
        <v>0</v>
      </c>
      <c r="AR81" s="5">
        <v>1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</row>
    <row r="82" spans="1:50" ht="15.75" customHeight="1">
      <c r="A82" s="4">
        <v>43709</v>
      </c>
      <c r="B82" s="2" t="s">
        <v>20</v>
      </c>
      <c r="C82" s="19">
        <v>2</v>
      </c>
      <c r="D82" s="5" t="s">
        <v>17</v>
      </c>
      <c r="E82" s="6">
        <v>1503763.8</v>
      </c>
      <c r="F82" s="6">
        <f t="shared" si="9"/>
        <v>14.223481723286273</v>
      </c>
      <c r="G82" s="21">
        <v>537357</v>
      </c>
      <c r="H82" s="5">
        <f t="shared" si="10"/>
        <v>13.194419818034163</v>
      </c>
      <c r="I82" s="10">
        <v>390.59</v>
      </c>
      <c r="J82" s="6">
        <f t="shared" si="11"/>
        <v>5.967658416476346</v>
      </c>
      <c r="K82" s="11">
        <v>152.85310079999999</v>
      </c>
      <c r="L82" s="11">
        <f t="shared" si="12"/>
        <v>5.0359982562610801</v>
      </c>
      <c r="M82" s="5">
        <v>0</v>
      </c>
      <c r="N82" s="5">
        <v>1</v>
      </c>
      <c r="O82" s="5">
        <v>0</v>
      </c>
      <c r="P82" s="5">
        <v>0</v>
      </c>
      <c r="Q82" s="5">
        <f t="shared" si="14"/>
        <v>0</v>
      </c>
      <c r="R82" s="5">
        <v>2467.4245559999999</v>
      </c>
      <c r="S82" s="5">
        <f t="shared" si="13"/>
        <v>7.8109301957642217</v>
      </c>
      <c r="T82" s="2">
        <v>0</v>
      </c>
      <c r="U82" s="12">
        <v>0</v>
      </c>
      <c r="V82" s="5">
        <v>31.02</v>
      </c>
      <c r="W82" s="6">
        <f t="shared" si="8"/>
        <v>111.82408074981976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  <c r="AP82" s="6">
        <v>0</v>
      </c>
      <c r="AQ82" s="11">
        <v>0</v>
      </c>
      <c r="AR82" s="5">
        <v>1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</row>
    <row r="83" spans="1:50" ht="15.75" customHeight="1">
      <c r="A83" s="4">
        <v>43739</v>
      </c>
      <c r="B83" s="2" t="s">
        <v>20</v>
      </c>
      <c r="C83" s="19">
        <v>2</v>
      </c>
      <c r="D83" s="5" t="s">
        <v>17</v>
      </c>
      <c r="E83" s="6">
        <v>2597410.2000000002</v>
      </c>
      <c r="F83" s="6">
        <f t="shared" si="9"/>
        <v>14.770025429654343</v>
      </c>
      <c r="G83" s="21">
        <v>447797</v>
      </c>
      <c r="H83" s="5">
        <f t="shared" si="10"/>
        <v>13.012097516857228</v>
      </c>
      <c r="I83" s="10">
        <v>405.46</v>
      </c>
      <c r="J83" s="6">
        <f t="shared" si="11"/>
        <v>6.0050222250400473</v>
      </c>
      <c r="K83" s="11">
        <v>122.6820984</v>
      </c>
      <c r="L83" s="11">
        <f t="shared" si="12"/>
        <v>4.8177145510599972</v>
      </c>
      <c r="M83" s="5">
        <v>0</v>
      </c>
      <c r="N83" s="5">
        <v>1</v>
      </c>
      <c r="O83" s="5">
        <v>0</v>
      </c>
      <c r="P83" s="5">
        <v>0</v>
      </c>
      <c r="Q83" s="5">
        <f t="shared" si="14"/>
        <v>0</v>
      </c>
      <c r="R83" s="5">
        <v>2467.4245559999999</v>
      </c>
      <c r="S83" s="5">
        <f t="shared" si="13"/>
        <v>7.8109301957642217</v>
      </c>
      <c r="T83" s="2">
        <v>0</v>
      </c>
      <c r="U83" s="12">
        <v>0</v>
      </c>
      <c r="V83" s="5">
        <v>30.79</v>
      </c>
      <c r="W83" s="6">
        <f t="shared" si="8"/>
        <v>110.99495313626532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1</v>
      </c>
      <c r="AO83" s="6">
        <v>0</v>
      </c>
      <c r="AP83" s="6">
        <v>0</v>
      </c>
      <c r="AQ83" s="11">
        <v>0</v>
      </c>
      <c r="AR83" s="5">
        <v>1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</row>
    <row r="84" spans="1:50" ht="15.75" customHeight="1">
      <c r="A84" s="4">
        <v>43770</v>
      </c>
      <c r="B84" s="2" t="s">
        <v>20</v>
      </c>
      <c r="C84" s="19">
        <v>2</v>
      </c>
      <c r="D84" s="5" t="s">
        <v>17</v>
      </c>
      <c r="E84" s="6">
        <v>1913881.2</v>
      </c>
      <c r="F84" s="6">
        <f t="shared" si="9"/>
        <v>14.464643780103161</v>
      </c>
      <c r="G84" s="21">
        <v>411973</v>
      </c>
      <c r="H84" s="5">
        <f t="shared" si="10"/>
        <v>12.928715519544228</v>
      </c>
      <c r="I84" s="10">
        <v>410.6</v>
      </c>
      <c r="J84" s="6">
        <f t="shared" si="11"/>
        <v>6.0176195045848333</v>
      </c>
      <c r="K84" s="11">
        <v>122.6820984</v>
      </c>
      <c r="L84" s="11">
        <f t="shared" si="12"/>
        <v>4.8177145510599972</v>
      </c>
      <c r="M84" s="5">
        <v>0</v>
      </c>
      <c r="N84" s="5">
        <v>1</v>
      </c>
      <c r="O84" s="5">
        <v>0</v>
      </c>
      <c r="P84" s="5">
        <v>0</v>
      </c>
      <c r="Q84" s="5">
        <f t="shared" si="14"/>
        <v>0</v>
      </c>
      <c r="R84" s="5">
        <v>2467.4245559999999</v>
      </c>
      <c r="S84" s="5">
        <f t="shared" si="13"/>
        <v>7.8109301957642217</v>
      </c>
      <c r="T84" s="2">
        <v>0</v>
      </c>
      <c r="U84" s="12">
        <v>0</v>
      </c>
      <c r="V84" s="5">
        <v>30.82</v>
      </c>
      <c r="W84" s="6">
        <f t="shared" si="8"/>
        <v>111.10310021629417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1</v>
      </c>
      <c r="AP84" s="6">
        <v>0</v>
      </c>
      <c r="AQ84" s="11">
        <v>0</v>
      </c>
      <c r="AR84" s="5">
        <v>1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</row>
    <row r="85" spans="1:50" ht="15.75" customHeight="1">
      <c r="A85" s="4">
        <v>43800</v>
      </c>
      <c r="B85" s="2" t="s">
        <v>20</v>
      </c>
      <c r="C85" s="19">
        <v>2</v>
      </c>
      <c r="D85" s="5" t="s">
        <v>17</v>
      </c>
      <c r="E85" s="6">
        <v>2187292.7999999998</v>
      </c>
      <c r="F85" s="6">
        <f t="shared" si="9"/>
        <v>14.598175172727684</v>
      </c>
      <c r="G85" s="21">
        <v>644828</v>
      </c>
      <c r="H85" s="5">
        <f t="shared" si="10"/>
        <v>13.376740444349306</v>
      </c>
      <c r="I85" s="10">
        <v>446.14</v>
      </c>
      <c r="J85" s="6">
        <f t="shared" si="11"/>
        <v>6.1006328041086357</v>
      </c>
      <c r="K85" s="11">
        <v>122.6820984</v>
      </c>
      <c r="L85" s="11">
        <f t="shared" si="12"/>
        <v>4.8177145510599972</v>
      </c>
      <c r="M85" s="5">
        <v>0</v>
      </c>
      <c r="N85" s="5">
        <v>1</v>
      </c>
      <c r="O85" s="5">
        <v>0</v>
      </c>
      <c r="P85" s="5">
        <v>0</v>
      </c>
      <c r="Q85" s="5">
        <f t="shared" si="14"/>
        <v>0</v>
      </c>
      <c r="R85" s="5">
        <v>2467.4245559999999</v>
      </c>
      <c r="S85" s="5">
        <f t="shared" si="13"/>
        <v>7.8109301957642217</v>
      </c>
      <c r="T85" s="2">
        <v>0</v>
      </c>
      <c r="U85" s="12">
        <v>0</v>
      </c>
      <c r="V85" s="5">
        <v>31.17</v>
      </c>
      <c r="W85" s="6">
        <f t="shared" si="8"/>
        <v>112.36481614996396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1</v>
      </c>
      <c r="AQ85" s="11">
        <v>0</v>
      </c>
      <c r="AR85" s="5">
        <v>1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</row>
    <row r="86" spans="1:50" ht="15.75" customHeight="1">
      <c r="A86" s="4">
        <v>43831</v>
      </c>
      <c r="B86" s="2" t="s">
        <v>20</v>
      </c>
      <c r="C86" s="19">
        <v>2</v>
      </c>
      <c r="D86" s="5" t="s">
        <v>17</v>
      </c>
      <c r="E86" s="6">
        <v>1654245.45</v>
      </c>
      <c r="F86" s="6">
        <f t="shared" si="9"/>
        <v>14.318855541379364</v>
      </c>
      <c r="G86" s="21">
        <v>465709</v>
      </c>
      <c r="H86" s="5">
        <f t="shared" si="10"/>
        <v>13.051318401791246</v>
      </c>
      <c r="I86" s="10">
        <v>445.58</v>
      </c>
      <c r="J86" s="6">
        <f t="shared" si="11"/>
        <v>6.0993768043023771</v>
      </c>
      <c r="K86" s="11">
        <v>155.34465080000001</v>
      </c>
      <c r="L86" s="11">
        <f t="shared" si="12"/>
        <v>5.0520628703348827</v>
      </c>
      <c r="M86" s="5">
        <v>0</v>
      </c>
      <c r="N86" s="5">
        <v>1</v>
      </c>
      <c r="O86" s="5">
        <v>0</v>
      </c>
      <c r="P86" s="5">
        <v>0</v>
      </c>
      <c r="Q86" s="5">
        <f t="shared" si="14"/>
        <v>0</v>
      </c>
      <c r="R86" s="5">
        <v>2467.4245559999999</v>
      </c>
      <c r="S86" s="5">
        <f t="shared" si="13"/>
        <v>7.8109301957642217</v>
      </c>
      <c r="T86" s="2">
        <v>0</v>
      </c>
      <c r="U86" s="12">
        <v>0</v>
      </c>
      <c r="V86" s="5">
        <v>31.01</v>
      </c>
      <c r="W86" s="6">
        <f t="shared" si="8"/>
        <v>111.78803172314348</v>
      </c>
      <c r="X86" s="5">
        <v>1</v>
      </c>
      <c r="Y86" s="5">
        <v>4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1</v>
      </c>
      <c r="AF86" s="5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11">
        <v>0</v>
      </c>
      <c r="AR86" s="5">
        <v>1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</row>
    <row r="87" spans="1:50" ht="15.75" customHeight="1">
      <c r="A87" s="4">
        <v>43862</v>
      </c>
      <c r="B87" s="2" t="s">
        <v>20</v>
      </c>
      <c r="C87" s="19">
        <v>2</v>
      </c>
      <c r="D87" s="5" t="s">
        <v>17</v>
      </c>
      <c r="E87" s="6">
        <v>1526995.8</v>
      </c>
      <c r="F87" s="6">
        <f t="shared" si="9"/>
        <v>14.238812833705827</v>
      </c>
      <c r="G87" s="21">
        <v>394061</v>
      </c>
      <c r="H87" s="5">
        <f t="shared" si="10"/>
        <v>12.884263536306312</v>
      </c>
      <c r="I87" s="10">
        <v>422.61</v>
      </c>
      <c r="J87" s="6">
        <f t="shared" si="11"/>
        <v>6.0464497679403255</v>
      </c>
      <c r="K87" s="11">
        <v>155.34465080000001</v>
      </c>
      <c r="L87" s="11">
        <f t="shared" si="12"/>
        <v>5.0520628703348827</v>
      </c>
      <c r="M87" s="5">
        <v>0</v>
      </c>
      <c r="N87" s="5">
        <v>1</v>
      </c>
      <c r="O87" s="5">
        <v>0</v>
      </c>
      <c r="P87" s="5">
        <v>0</v>
      </c>
      <c r="Q87" s="5">
        <f t="shared" si="14"/>
        <v>0</v>
      </c>
      <c r="R87" s="5">
        <v>2467.4245559999999</v>
      </c>
      <c r="S87" s="5">
        <f t="shared" si="13"/>
        <v>7.8109301957642217</v>
      </c>
      <c r="T87" s="2">
        <v>0</v>
      </c>
      <c r="U87" s="12">
        <v>0</v>
      </c>
      <c r="V87" s="5">
        <v>31</v>
      </c>
      <c r="W87" s="6">
        <f t="shared" si="8"/>
        <v>111.75198269646719</v>
      </c>
      <c r="X87" s="5">
        <v>3</v>
      </c>
      <c r="Y87" s="5">
        <v>17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11">
        <v>0</v>
      </c>
      <c r="AR87" s="5">
        <v>1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</row>
    <row r="88" spans="1:50" ht="15.75" customHeight="1">
      <c r="A88" s="4">
        <v>43891</v>
      </c>
      <c r="B88" s="2" t="s">
        <v>20</v>
      </c>
      <c r="C88" s="19">
        <v>2</v>
      </c>
      <c r="D88" s="5" t="s">
        <v>17</v>
      </c>
      <c r="E88" s="6">
        <v>1145246.8500000001</v>
      </c>
      <c r="F88" s="6">
        <f t="shared" si="9"/>
        <v>13.951130761254047</v>
      </c>
      <c r="G88" s="21">
        <v>429885</v>
      </c>
      <c r="H88" s="5">
        <f t="shared" si="10"/>
        <v>12.971275336241142</v>
      </c>
      <c r="I88" s="10">
        <v>396.85</v>
      </c>
      <c r="J88" s="6">
        <f t="shared" si="11"/>
        <v>5.9835583755368846</v>
      </c>
      <c r="K88" s="11">
        <v>155.34465080000001</v>
      </c>
      <c r="L88" s="11">
        <f t="shared" si="12"/>
        <v>5.0520628703348827</v>
      </c>
      <c r="M88" s="5">
        <v>0</v>
      </c>
      <c r="N88" s="5">
        <v>1</v>
      </c>
      <c r="O88" s="5">
        <v>0</v>
      </c>
      <c r="P88" s="5">
        <v>0</v>
      </c>
      <c r="Q88" s="5">
        <f t="shared" si="14"/>
        <v>0</v>
      </c>
      <c r="R88" s="5">
        <v>2467.4245559999999</v>
      </c>
      <c r="S88" s="5">
        <f t="shared" si="13"/>
        <v>7.8109301957642217</v>
      </c>
      <c r="T88" s="2">
        <v>0</v>
      </c>
      <c r="U88" s="12">
        <v>0</v>
      </c>
      <c r="V88" s="5">
        <v>31.36</v>
      </c>
      <c r="W88" s="6">
        <f t="shared" si="8"/>
        <v>113.04974765681327</v>
      </c>
      <c r="X88" s="5">
        <v>1251</v>
      </c>
      <c r="Y88" s="5">
        <v>643</v>
      </c>
      <c r="Z88" s="5">
        <v>32</v>
      </c>
      <c r="AA88" s="5">
        <v>6</v>
      </c>
      <c r="AB88" s="5">
        <v>0</v>
      </c>
      <c r="AC88" s="5">
        <v>0</v>
      </c>
      <c r="AD88" s="5">
        <v>1</v>
      </c>
      <c r="AE88" s="5">
        <v>0</v>
      </c>
      <c r="AF88" s="5">
        <v>0</v>
      </c>
      <c r="AG88" s="6">
        <v>1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11">
        <v>0</v>
      </c>
      <c r="AR88" s="5">
        <v>1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</row>
    <row r="89" spans="1:50" ht="15.75" customHeight="1">
      <c r="A89" s="4">
        <v>43922</v>
      </c>
      <c r="B89" s="2" t="s">
        <v>20</v>
      </c>
      <c r="C89" s="19">
        <v>2</v>
      </c>
      <c r="D89" s="5" t="s">
        <v>17</v>
      </c>
      <c r="E89" s="6">
        <v>890747.55</v>
      </c>
      <c r="F89" s="6">
        <f t="shared" si="9"/>
        <v>13.699816332973141</v>
      </c>
      <c r="G89" s="21">
        <v>609004</v>
      </c>
      <c r="H89" s="5">
        <f t="shared" si="10"/>
        <v>13.319581756838955</v>
      </c>
      <c r="I89" s="10">
        <v>282.60000000000002</v>
      </c>
      <c r="J89" s="6">
        <f t="shared" si="11"/>
        <v>5.6440324702504272</v>
      </c>
      <c r="K89" s="11">
        <v>138.77622070000001</v>
      </c>
      <c r="L89" s="11">
        <f t="shared" si="12"/>
        <v>4.9400427201959829</v>
      </c>
      <c r="M89" s="5">
        <v>0</v>
      </c>
      <c r="N89" s="5">
        <v>1</v>
      </c>
      <c r="O89" s="5">
        <v>0</v>
      </c>
      <c r="P89" s="5">
        <v>0</v>
      </c>
      <c r="Q89" s="5">
        <f t="shared" si="14"/>
        <v>0</v>
      </c>
      <c r="R89" s="5">
        <v>2467.4245559999999</v>
      </c>
      <c r="S89" s="5">
        <f t="shared" si="13"/>
        <v>7.8109301957642217</v>
      </c>
      <c r="T89" s="2">
        <v>0</v>
      </c>
      <c r="U89" s="12">
        <v>0</v>
      </c>
      <c r="V89" s="5">
        <v>32.880000000000003</v>
      </c>
      <c r="W89" s="6">
        <f t="shared" si="8"/>
        <v>118.52919971160782</v>
      </c>
      <c r="X89" s="5">
        <v>34863</v>
      </c>
      <c r="Y89" s="5">
        <v>11817</v>
      </c>
      <c r="Z89" s="5">
        <v>1154</v>
      </c>
      <c r="AA89" s="5">
        <v>99</v>
      </c>
      <c r="AB89" s="5">
        <v>0</v>
      </c>
      <c r="AC89" s="5">
        <v>0</v>
      </c>
      <c r="AD89" s="5">
        <v>1</v>
      </c>
      <c r="AE89" s="5">
        <v>0</v>
      </c>
      <c r="AF89" s="5">
        <v>0</v>
      </c>
      <c r="AG89" s="6">
        <v>0</v>
      </c>
      <c r="AH89" s="6">
        <v>1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11">
        <v>0</v>
      </c>
      <c r="AR89" s="5">
        <v>1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</row>
    <row r="90" spans="1:50" ht="15.75" customHeight="1">
      <c r="A90" s="9">
        <v>43952</v>
      </c>
      <c r="B90" s="2" t="s">
        <v>20</v>
      </c>
      <c r="C90" s="19">
        <v>2</v>
      </c>
      <c r="D90" s="5" t="s">
        <v>17</v>
      </c>
      <c r="E90" s="6">
        <v>1908744.75</v>
      </c>
      <c r="F90" s="6">
        <f t="shared" si="9"/>
        <v>14.461956385020038</v>
      </c>
      <c r="G90" s="21">
        <v>322414</v>
      </c>
      <c r="H90" s="5">
        <f t="shared" si="10"/>
        <v>12.683594814586897</v>
      </c>
      <c r="I90" s="10">
        <v>315.67</v>
      </c>
      <c r="J90" s="6">
        <f t="shared" si="11"/>
        <v>5.7546973641243069</v>
      </c>
      <c r="K90" s="11">
        <v>138.77622070000001</v>
      </c>
      <c r="L90" s="11">
        <f t="shared" si="12"/>
        <v>4.9400427201959829</v>
      </c>
      <c r="M90" s="5">
        <v>0</v>
      </c>
      <c r="N90" s="5">
        <v>1</v>
      </c>
      <c r="O90" s="5">
        <v>0</v>
      </c>
      <c r="P90" s="5">
        <v>0</v>
      </c>
      <c r="Q90" s="5">
        <f t="shared" si="14"/>
        <v>0</v>
      </c>
      <c r="R90" s="5">
        <v>2467.4245559999999</v>
      </c>
      <c r="S90" s="5">
        <f t="shared" si="13"/>
        <v>7.8109301957642217</v>
      </c>
      <c r="T90" s="2">
        <v>0</v>
      </c>
      <c r="U90" s="12">
        <v>0</v>
      </c>
      <c r="V90" s="5">
        <v>32.64</v>
      </c>
      <c r="W90" s="6">
        <f t="shared" si="8"/>
        <v>117.66402307137707</v>
      </c>
      <c r="X90" s="5">
        <v>190609</v>
      </c>
      <c r="Y90" s="5">
        <v>22076</v>
      </c>
      <c r="Z90" s="5">
        <v>5408</v>
      </c>
      <c r="AA90" s="5">
        <v>159</v>
      </c>
      <c r="AB90" s="5">
        <v>0</v>
      </c>
      <c r="AC90" s="5">
        <v>0</v>
      </c>
      <c r="AD90" s="5">
        <v>1</v>
      </c>
      <c r="AE90" s="5">
        <v>0</v>
      </c>
      <c r="AF90" s="5">
        <v>0</v>
      </c>
      <c r="AG90" s="6">
        <v>0</v>
      </c>
      <c r="AH90" s="6">
        <v>0</v>
      </c>
      <c r="AI90" s="6">
        <v>1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11">
        <v>0</v>
      </c>
      <c r="AR90" s="5">
        <v>1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</row>
    <row r="91" spans="1:50" ht="15.75" customHeight="1">
      <c r="A91" s="4">
        <v>43983</v>
      </c>
      <c r="B91" s="2" t="s">
        <v>20</v>
      </c>
      <c r="C91" s="19">
        <v>2</v>
      </c>
      <c r="D91" s="5" t="s">
        <v>17</v>
      </c>
      <c r="E91" s="6">
        <v>1272496.5</v>
      </c>
      <c r="F91" s="6">
        <f t="shared" si="9"/>
        <v>14.056491276911872</v>
      </c>
      <c r="G91" s="21">
        <v>2865905</v>
      </c>
      <c r="H91" s="5">
        <f t="shared" si="10"/>
        <v>14.868395088507185</v>
      </c>
      <c r="I91" s="10">
        <v>402.45</v>
      </c>
      <c r="J91" s="6">
        <f t="shared" si="11"/>
        <v>5.9975708655397426</v>
      </c>
      <c r="K91" s="11">
        <v>138.77622070000001</v>
      </c>
      <c r="L91" s="11">
        <f t="shared" si="12"/>
        <v>4.9400427201959829</v>
      </c>
      <c r="M91" s="5">
        <v>0</v>
      </c>
      <c r="N91" s="5">
        <v>1</v>
      </c>
      <c r="O91" s="5">
        <v>0</v>
      </c>
      <c r="P91" s="5">
        <v>0</v>
      </c>
      <c r="Q91" s="5">
        <f t="shared" si="14"/>
        <v>0</v>
      </c>
      <c r="R91" s="5">
        <v>2467.4245559999999</v>
      </c>
      <c r="S91" s="5">
        <f t="shared" si="13"/>
        <v>7.8109301957642217</v>
      </c>
      <c r="T91" s="2">
        <v>0</v>
      </c>
      <c r="U91" s="12">
        <v>0</v>
      </c>
      <c r="V91" s="5">
        <v>32.86</v>
      </c>
      <c r="W91" s="6">
        <f t="shared" si="8"/>
        <v>118.45710165825524</v>
      </c>
      <c r="X91" s="5">
        <v>585481</v>
      </c>
      <c r="Y91" s="5">
        <v>14110</v>
      </c>
      <c r="Z91" s="5">
        <v>17400</v>
      </c>
      <c r="AA91" s="5">
        <v>51</v>
      </c>
      <c r="AB91" s="5">
        <v>0</v>
      </c>
      <c r="AC91" s="5">
        <v>0</v>
      </c>
      <c r="AD91" s="5">
        <v>1</v>
      </c>
      <c r="AE91" s="5">
        <v>0</v>
      </c>
      <c r="AF91" s="5">
        <v>0</v>
      </c>
      <c r="AG91" s="6">
        <v>0</v>
      </c>
      <c r="AH91" s="6">
        <v>0</v>
      </c>
      <c r="AI91" s="6">
        <v>0</v>
      </c>
      <c r="AJ91" s="6">
        <v>1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11">
        <v>0</v>
      </c>
      <c r="AR91" s="5">
        <v>1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</row>
    <row r="92" spans="1:50" ht="15.75" customHeight="1">
      <c r="A92" s="4">
        <v>44013</v>
      </c>
      <c r="B92" s="2" t="s">
        <v>20</v>
      </c>
      <c r="C92" s="19">
        <v>2</v>
      </c>
      <c r="D92" s="5" t="s">
        <v>17</v>
      </c>
      <c r="E92" s="6">
        <v>2035994.4</v>
      </c>
      <c r="F92" s="6">
        <f t="shared" si="9"/>
        <v>14.526494906157609</v>
      </c>
      <c r="G92" s="21">
        <v>573181</v>
      </c>
      <c r="H92" s="5">
        <f t="shared" si="10"/>
        <v>13.2589585717913</v>
      </c>
      <c r="I92" s="10">
        <v>470.58</v>
      </c>
      <c r="J92" s="6">
        <f t="shared" si="11"/>
        <v>6.1539659764526302</v>
      </c>
      <c r="K92" s="11">
        <v>142.08835010000001</v>
      </c>
      <c r="L92" s="11">
        <f t="shared" si="12"/>
        <v>4.9634622723468906</v>
      </c>
      <c r="M92" s="5">
        <v>0</v>
      </c>
      <c r="N92" s="5">
        <v>1</v>
      </c>
      <c r="O92" s="5">
        <v>0</v>
      </c>
      <c r="P92" s="5">
        <v>0</v>
      </c>
      <c r="Q92" s="5">
        <f t="shared" si="14"/>
        <v>0</v>
      </c>
      <c r="R92" s="5">
        <v>2467.4245559999999</v>
      </c>
      <c r="S92" s="5">
        <f t="shared" si="13"/>
        <v>7.8109301957642217</v>
      </c>
      <c r="T92" s="2">
        <v>0</v>
      </c>
      <c r="U92" s="12">
        <v>0</v>
      </c>
      <c r="V92" s="5">
        <v>32.81</v>
      </c>
      <c r="W92" s="6">
        <f t="shared" si="8"/>
        <v>118.27685652487384</v>
      </c>
      <c r="X92" s="5">
        <v>1695988</v>
      </c>
      <c r="Y92" s="5">
        <v>11839</v>
      </c>
      <c r="Z92" s="5">
        <v>36511</v>
      </c>
      <c r="AA92" s="5">
        <v>36</v>
      </c>
      <c r="AB92" s="5">
        <v>0</v>
      </c>
      <c r="AC92" s="5">
        <v>0</v>
      </c>
      <c r="AD92" s="5">
        <v>1</v>
      </c>
      <c r="AE92" s="5">
        <v>0</v>
      </c>
      <c r="AF92" s="5">
        <v>0</v>
      </c>
      <c r="AG92" s="6">
        <v>0</v>
      </c>
      <c r="AH92" s="6">
        <v>0</v>
      </c>
      <c r="AI92" s="6">
        <v>0</v>
      </c>
      <c r="AJ92" s="6">
        <v>0</v>
      </c>
      <c r="AK92" s="6">
        <v>1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11">
        <v>0</v>
      </c>
      <c r="AR92" s="5">
        <v>1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</row>
    <row r="93" spans="1:50" ht="15.75" customHeight="1">
      <c r="A93" s="4">
        <v>44044</v>
      </c>
      <c r="B93" s="2" t="s">
        <v>20</v>
      </c>
      <c r="C93" s="19">
        <v>2</v>
      </c>
      <c r="D93" s="5" t="s">
        <v>17</v>
      </c>
      <c r="E93" s="6">
        <v>1463370.9750000001</v>
      </c>
      <c r="F93" s="6">
        <f t="shared" si="9"/>
        <v>14.196253219287032</v>
      </c>
      <c r="G93" s="21">
        <v>501533</v>
      </c>
      <c r="H93" s="5">
        <f t="shared" si="10"/>
        <v>13.12542668069621</v>
      </c>
      <c r="I93" s="10">
        <v>409.83</v>
      </c>
      <c r="J93" s="6">
        <f t="shared" si="11"/>
        <v>6.0157424395675054</v>
      </c>
      <c r="K93" s="11">
        <v>142.08835010000001</v>
      </c>
      <c r="L93" s="11">
        <f t="shared" si="12"/>
        <v>4.9634622723468906</v>
      </c>
      <c r="M93" s="5">
        <v>0</v>
      </c>
      <c r="N93" s="5">
        <v>1</v>
      </c>
      <c r="O93" s="5">
        <v>0</v>
      </c>
      <c r="P93" s="5">
        <v>0</v>
      </c>
      <c r="Q93" s="5">
        <f t="shared" si="14"/>
        <v>0</v>
      </c>
      <c r="R93" s="5">
        <v>2467.4245559999999</v>
      </c>
      <c r="S93" s="5">
        <f t="shared" si="13"/>
        <v>7.8109301957642217</v>
      </c>
      <c r="T93" s="2">
        <v>0</v>
      </c>
      <c r="U93" s="12">
        <v>0</v>
      </c>
      <c r="V93" s="5">
        <v>32.51</v>
      </c>
      <c r="W93" s="6">
        <f t="shared" si="8"/>
        <v>117.19538572458545</v>
      </c>
      <c r="X93" s="5">
        <v>3691166</v>
      </c>
      <c r="Y93" s="5">
        <v>9725</v>
      </c>
      <c r="Z93" s="5">
        <v>65288</v>
      </c>
      <c r="AA93" s="5">
        <v>33</v>
      </c>
      <c r="AB93" s="5">
        <v>0</v>
      </c>
      <c r="AC93" s="5">
        <v>0</v>
      </c>
      <c r="AD93" s="5">
        <v>1</v>
      </c>
      <c r="AE93" s="5">
        <v>0</v>
      </c>
      <c r="AF93" s="5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1</v>
      </c>
      <c r="AM93" s="6">
        <v>0</v>
      </c>
      <c r="AN93" s="6">
        <v>0</v>
      </c>
      <c r="AO93" s="6">
        <v>0</v>
      </c>
      <c r="AP93" s="6">
        <v>0</v>
      </c>
      <c r="AQ93" s="11">
        <v>0</v>
      </c>
      <c r="AR93" s="5">
        <v>1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</row>
    <row r="94" spans="1:50" ht="15.75" customHeight="1">
      <c r="A94" s="4">
        <v>44075</v>
      </c>
      <c r="B94" s="2" t="s">
        <v>20</v>
      </c>
      <c r="C94" s="19">
        <v>2</v>
      </c>
      <c r="D94" s="5" t="s">
        <v>17</v>
      </c>
      <c r="E94" s="6">
        <v>1399746.15</v>
      </c>
      <c r="F94" s="6">
        <f t="shared" si="9"/>
        <v>14.151801456716198</v>
      </c>
      <c r="G94" s="21">
        <v>537357</v>
      </c>
      <c r="H94" s="5">
        <f t="shared" si="10"/>
        <v>13.194419818034163</v>
      </c>
      <c r="I94" s="10">
        <v>427.32</v>
      </c>
      <c r="J94" s="6">
        <f t="shared" si="11"/>
        <v>6.0575331470776863</v>
      </c>
      <c r="K94" s="11">
        <v>142.08835010000001</v>
      </c>
      <c r="L94" s="11">
        <f t="shared" si="12"/>
        <v>4.9634622723468906</v>
      </c>
      <c r="M94" s="5">
        <v>0</v>
      </c>
      <c r="N94" s="5">
        <v>1</v>
      </c>
      <c r="O94" s="5">
        <v>0</v>
      </c>
      <c r="P94" s="5">
        <v>0</v>
      </c>
      <c r="Q94" s="5">
        <f t="shared" si="14"/>
        <v>0</v>
      </c>
      <c r="R94" s="5">
        <v>2467.4245559999999</v>
      </c>
      <c r="S94" s="5">
        <f t="shared" si="13"/>
        <v>7.8109301957642217</v>
      </c>
      <c r="T94" s="2">
        <v>0</v>
      </c>
      <c r="U94" s="12">
        <v>0</v>
      </c>
      <c r="V94" s="5">
        <v>31.98</v>
      </c>
      <c r="W94" s="6">
        <f t="shared" si="8"/>
        <v>115.28478731074262</v>
      </c>
      <c r="X94" s="5">
        <v>6312584</v>
      </c>
      <c r="Y94" s="5">
        <v>23959</v>
      </c>
      <c r="Z94" s="5">
        <v>98678</v>
      </c>
      <c r="AA94" s="5">
        <v>35</v>
      </c>
      <c r="AB94" s="5">
        <v>0</v>
      </c>
      <c r="AC94" s="5">
        <v>0</v>
      </c>
      <c r="AD94" s="5">
        <v>1</v>
      </c>
      <c r="AE94" s="5">
        <v>0</v>
      </c>
      <c r="AF94" s="5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1</v>
      </c>
      <c r="AN94" s="6">
        <v>0</v>
      </c>
      <c r="AO94" s="6">
        <v>0</v>
      </c>
      <c r="AP94" s="6">
        <v>0</v>
      </c>
      <c r="AQ94" s="11">
        <v>0</v>
      </c>
      <c r="AR94" s="5">
        <v>1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</row>
    <row r="95" spans="1:50" ht="15.75" customHeight="1">
      <c r="A95" s="4">
        <v>44105</v>
      </c>
      <c r="B95" s="2" t="s">
        <v>20</v>
      </c>
      <c r="C95" s="19">
        <v>2</v>
      </c>
      <c r="D95" s="5" t="s">
        <v>17</v>
      </c>
      <c r="E95" s="6">
        <v>2417743.35</v>
      </c>
      <c r="F95" s="6">
        <f t="shared" si="9"/>
        <v>14.698345163084268</v>
      </c>
      <c r="G95" s="21">
        <v>447797</v>
      </c>
      <c r="H95" s="5">
        <f t="shared" si="10"/>
        <v>13.012097516857228</v>
      </c>
      <c r="I95" s="10">
        <v>429.25</v>
      </c>
      <c r="J95" s="6">
        <f t="shared" si="11"/>
        <v>6.062039499777585</v>
      </c>
      <c r="K95" s="18">
        <v>135.14659599999999</v>
      </c>
      <c r="L95" s="11">
        <f t="shared" si="12"/>
        <v>4.9137322169710069</v>
      </c>
      <c r="M95" s="5">
        <v>0</v>
      </c>
      <c r="N95" s="5">
        <v>1</v>
      </c>
      <c r="O95" s="5">
        <v>0</v>
      </c>
      <c r="P95" s="5">
        <v>0</v>
      </c>
      <c r="Q95" s="5">
        <f t="shared" si="14"/>
        <v>0</v>
      </c>
      <c r="R95" s="5">
        <v>2467.4245559999999</v>
      </c>
      <c r="S95" s="5">
        <f t="shared" si="13"/>
        <v>7.8109301957642217</v>
      </c>
      <c r="T95" s="2">
        <v>0</v>
      </c>
      <c r="U95" s="12">
        <v>0</v>
      </c>
      <c r="V95" s="5">
        <v>32.049999999999997</v>
      </c>
      <c r="W95" s="6">
        <f t="shared" si="8"/>
        <v>115.53713049747655</v>
      </c>
      <c r="X95" s="5">
        <v>8184082</v>
      </c>
      <c r="Y95" s="5">
        <v>38439</v>
      </c>
      <c r="Z95" s="5">
        <v>122111</v>
      </c>
      <c r="AA95" s="5">
        <v>76</v>
      </c>
      <c r="AB95" s="5">
        <v>0</v>
      </c>
      <c r="AC95" s="5">
        <v>0</v>
      </c>
      <c r="AD95" s="5">
        <v>1</v>
      </c>
      <c r="AE95" s="5">
        <v>0</v>
      </c>
      <c r="AF95" s="5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1</v>
      </c>
      <c r="AO95" s="6">
        <v>0</v>
      </c>
      <c r="AP95" s="6">
        <v>0</v>
      </c>
      <c r="AQ95" s="11">
        <v>0</v>
      </c>
      <c r="AR95" s="5">
        <v>1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</row>
    <row r="96" spans="1:50" ht="15.75" customHeight="1">
      <c r="A96" s="4">
        <v>44136</v>
      </c>
      <c r="B96" s="2" t="s">
        <v>20</v>
      </c>
      <c r="C96" s="19">
        <v>2</v>
      </c>
      <c r="D96" s="5" t="s">
        <v>17</v>
      </c>
      <c r="E96" s="6">
        <v>1781495.1</v>
      </c>
      <c r="F96" s="6">
        <f t="shared" si="9"/>
        <v>14.392963513533086</v>
      </c>
      <c r="G96" s="21">
        <v>411973</v>
      </c>
      <c r="H96" s="5">
        <f t="shared" si="10"/>
        <v>12.928715519544228</v>
      </c>
      <c r="I96" s="10">
        <v>449.7</v>
      </c>
      <c r="J96" s="6">
        <f t="shared" si="11"/>
        <v>6.1085806937766618</v>
      </c>
      <c r="K96" s="11">
        <v>135.14659599999999</v>
      </c>
      <c r="L96" s="11">
        <f t="shared" si="12"/>
        <v>4.9137322169710069</v>
      </c>
      <c r="M96" s="5">
        <v>0</v>
      </c>
      <c r="N96" s="5">
        <v>1</v>
      </c>
      <c r="O96" s="5">
        <v>0</v>
      </c>
      <c r="P96" s="5">
        <v>0</v>
      </c>
      <c r="Q96" s="5">
        <f t="shared" si="14"/>
        <v>0</v>
      </c>
      <c r="R96" s="5">
        <v>2467.4245559999999</v>
      </c>
      <c r="S96" s="5">
        <f t="shared" si="13"/>
        <v>7.8109301957642217</v>
      </c>
      <c r="T96" s="2">
        <v>0</v>
      </c>
      <c r="U96" s="12">
        <v>0</v>
      </c>
      <c r="V96" s="5">
        <v>32.200000000000003</v>
      </c>
      <c r="W96" s="6">
        <f t="shared" si="8"/>
        <v>116.07786589762078</v>
      </c>
      <c r="X96" s="5">
        <v>9462809</v>
      </c>
      <c r="Y96" s="5">
        <v>36231</v>
      </c>
      <c r="Z96" s="5">
        <v>137621</v>
      </c>
      <c r="AA96" s="5">
        <v>77</v>
      </c>
      <c r="AB96" s="5">
        <v>0</v>
      </c>
      <c r="AC96" s="5">
        <v>0</v>
      </c>
      <c r="AD96" s="5">
        <v>1</v>
      </c>
      <c r="AE96" s="5">
        <v>0</v>
      </c>
      <c r="AF96" s="5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1</v>
      </c>
      <c r="AP96" s="6">
        <v>0</v>
      </c>
      <c r="AQ96" s="11">
        <v>0</v>
      </c>
      <c r="AR96" s="5">
        <v>1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</row>
    <row r="97" spans="1:50" ht="15.75" customHeight="1">
      <c r="A97" s="4">
        <v>44166</v>
      </c>
      <c r="B97" s="2" t="s">
        <v>20</v>
      </c>
      <c r="C97" s="19">
        <v>2</v>
      </c>
      <c r="D97" s="5" t="s">
        <v>17</v>
      </c>
      <c r="E97" s="6">
        <v>2035994.4</v>
      </c>
      <c r="F97" s="6">
        <f t="shared" si="9"/>
        <v>14.526494906157609</v>
      </c>
      <c r="G97" s="21">
        <v>644828</v>
      </c>
      <c r="H97" s="5">
        <f t="shared" si="10"/>
        <v>13.376740444349306</v>
      </c>
      <c r="I97" s="10">
        <v>471.52</v>
      </c>
      <c r="J97" s="6">
        <f t="shared" si="11"/>
        <v>6.1559615189893844</v>
      </c>
      <c r="K97" s="11">
        <v>135.14659599999999</v>
      </c>
      <c r="L97" s="11">
        <f t="shared" si="12"/>
        <v>4.9137322169710069</v>
      </c>
      <c r="M97" s="5">
        <v>0</v>
      </c>
      <c r="N97" s="5">
        <v>1</v>
      </c>
      <c r="O97" s="5">
        <v>0</v>
      </c>
      <c r="P97" s="5">
        <v>0</v>
      </c>
      <c r="Q97" s="5">
        <f t="shared" si="14"/>
        <v>0</v>
      </c>
      <c r="R97" s="5">
        <v>2467.4245559999999</v>
      </c>
      <c r="S97" s="5">
        <f t="shared" si="13"/>
        <v>7.8109301957642217</v>
      </c>
      <c r="T97" s="2">
        <v>0</v>
      </c>
      <c r="U97" s="12">
        <v>0</v>
      </c>
      <c r="V97" s="5">
        <v>32.18</v>
      </c>
      <c r="W97" s="6">
        <f t="shared" si="8"/>
        <v>116.00576784426821</v>
      </c>
      <c r="X97" s="5">
        <v>10286709</v>
      </c>
      <c r="Y97" s="5">
        <v>38962</v>
      </c>
      <c r="Z97" s="5">
        <v>148994</v>
      </c>
      <c r="AA97" s="5">
        <v>97</v>
      </c>
      <c r="AB97" s="5">
        <v>0</v>
      </c>
      <c r="AC97" s="5">
        <v>0</v>
      </c>
      <c r="AD97" s="5">
        <v>1</v>
      </c>
      <c r="AE97" s="5">
        <v>0</v>
      </c>
      <c r="AF97" s="5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1</v>
      </c>
      <c r="AQ97" s="11">
        <v>0</v>
      </c>
      <c r="AR97" s="5">
        <v>1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</row>
    <row r="98" spans="1:50" ht="15.75" customHeight="1">
      <c r="A98" s="4">
        <v>44197</v>
      </c>
      <c r="B98" s="2" t="s">
        <v>20</v>
      </c>
      <c r="C98" s="19">
        <v>2</v>
      </c>
      <c r="D98" s="5" t="s">
        <v>17</v>
      </c>
      <c r="E98" s="6">
        <v>1930306.95</v>
      </c>
      <c r="F98" s="6">
        <f t="shared" si="9"/>
        <v>14.473189589686095</v>
      </c>
      <c r="G98" s="21">
        <v>465709</v>
      </c>
      <c r="H98" s="5">
        <f t="shared" si="10"/>
        <v>13.051318401791246</v>
      </c>
      <c r="I98" s="10">
        <v>484.63</v>
      </c>
      <c r="J98" s="6">
        <f t="shared" si="11"/>
        <v>6.1833857131934806</v>
      </c>
      <c r="K98" s="11">
        <v>159.19999999999999</v>
      </c>
      <c r="L98" s="11">
        <f t="shared" si="12"/>
        <v>5.0764230346342591</v>
      </c>
      <c r="M98" s="5">
        <v>0</v>
      </c>
      <c r="N98" s="5">
        <v>1</v>
      </c>
      <c r="O98" s="5">
        <v>0</v>
      </c>
      <c r="P98" s="5">
        <v>0</v>
      </c>
      <c r="Q98" s="5">
        <f t="shared" si="14"/>
        <v>0</v>
      </c>
      <c r="R98" s="5">
        <v>2467.4245559999999</v>
      </c>
      <c r="S98" s="5">
        <f t="shared" si="13"/>
        <v>7.8109301957642217</v>
      </c>
      <c r="T98" s="2">
        <v>0</v>
      </c>
      <c r="U98" s="12">
        <v>0</v>
      </c>
      <c r="V98" s="5">
        <v>31.75</v>
      </c>
      <c r="W98" s="6">
        <f t="shared" si="8"/>
        <v>114.45565969718818</v>
      </c>
      <c r="X98" s="5">
        <v>10757610</v>
      </c>
      <c r="Y98" s="5">
        <v>95787</v>
      </c>
      <c r="Z98" s="5">
        <v>154392</v>
      </c>
      <c r="AA98" s="5">
        <v>181</v>
      </c>
      <c r="AB98" s="5">
        <v>14509</v>
      </c>
      <c r="AC98" s="5">
        <v>2446465</v>
      </c>
      <c r="AD98" s="5">
        <v>1</v>
      </c>
      <c r="AE98" s="5">
        <v>1</v>
      </c>
      <c r="AF98" s="5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11">
        <v>0</v>
      </c>
      <c r="AR98" s="5">
        <v>1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</row>
    <row r="99" spans="1:50" ht="15.75" customHeight="1">
      <c r="A99" s="4">
        <v>44228</v>
      </c>
      <c r="B99" s="2" t="s">
        <v>20</v>
      </c>
      <c r="C99" s="19">
        <v>2</v>
      </c>
      <c r="D99" s="5" t="s">
        <v>17</v>
      </c>
      <c r="E99" s="6">
        <v>1781821.8</v>
      </c>
      <c r="F99" s="6">
        <f t="shared" si="9"/>
        <v>14.393146882012559</v>
      </c>
      <c r="G99" s="21">
        <v>394061</v>
      </c>
      <c r="H99" s="5">
        <f t="shared" si="10"/>
        <v>12.884263536306312</v>
      </c>
      <c r="I99" s="10">
        <v>483.78</v>
      </c>
      <c r="J99" s="6">
        <f t="shared" si="11"/>
        <v>6.1816302579249855</v>
      </c>
      <c r="K99" s="11">
        <v>159.19999999999999</v>
      </c>
      <c r="L99" s="11">
        <f t="shared" si="12"/>
        <v>5.0764230346342591</v>
      </c>
      <c r="M99" s="5">
        <v>0</v>
      </c>
      <c r="N99" s="5">
        <v>1</v>
      </c>
      <c r="O99" s="5">
        <v>0</v>
      </c>
      <c r="P99" s="5">
        <v>0</v>
      </c>
      <c r="Q99" s="5">
        <f t="shared" si="14"/>
        <v>0</v>
      </c>
      <c r="R99" s="5">
        <v>2467.4245559999999</v>
      </c>
      <c r="S99" s="5">
        <f t="shared" si="13"/>
        <v>7.8109301957642217</v>
      </c>
      <c r="T99" s="2">
        <v>0</v>
      </c>
      <c r="U99" s="12">
        <v>0</v>
      </c>
      <c r="V99" s="5">
        <v>31.7</v>
      </c>
      <c r="W99" s="6">
        <f t="shared" si="8"/>
        <v>114.27541456380678</v>
      </c>
      <c r="X99" s="5">
        <v>11112241</v>
      </c>
      <c r="Y99" s="5">
        <v>87915</v>
      </c>
      <c r="Z99" s="5">
        <v>157157</v>
      </c>
      <c r="AA99" s="5">
        <v>371</v>
      </c>
      <c r="AB99" s="5">
        <v>58719</v>
      </c>
      <c r="AC99" s="5">
        <v>2686299</v>
      </c>
      <c r="AD99" s="5">
        <v>1</v>
      </c>
      <c r="AE99" s="5">
        <v>0</v>
      </c>
      <c r="AF99" s="5">
        <v>1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11">
        <v>0</v>
      </c>
      <c r="AR99" s="5">
        <v>1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</row>
    <row r="100" spans="1:50" ht="15.75" customHeight="1">
      <c r="A100" s="4">
        <v>44256</v>
      </c>
      <c r="B100" s="2" t="s">
        <v>20</v>
      </c>
      <c r="C100" s="19">
        <v>2</v>
      </c>
      <c r="D100" s="5" t="s">
        <v>17</v>
      </c>
      <c r="E100" s="6">
        <v>1336366.3500000001</v>
      </c>
      <c r="F100" s="6">
        <f t="shared" si="9"/>
        <v>14.105464809560777</v>
      </c>
      <c r="G100" s="21">
        <v>429885</v>
      </c>
      <c r="H100" s="5">
        <f t="shared" si="10"/>
        <v>12.971275336241142</v>
      </c>
      <c r="I100" s="10">
        <v>496.73</v>
      </c>
      <c r="J100" s="6">
        <f t="shared" si="11"/>
        <v>6.2080466189203456</v>
      </c>
      <c r="K100" s="11">
        <v>159.19999999999999</v>
      </c>
      <c r="L100" s="11">
        <f t="shared" si="12"/>
        <v>5.0764230346342591</v>
      </c>
      <c r="M100" s="5">
        <v>0</v>
      </c>
      <c r="N100" s="5">
        <v>1</v>
      </c>
      <c r="O100" s="5">
        <v>0</v>
      </c>
      <c r="P100" s="5">
        <v>0</v>
      </c>
      <c r="Q100" s="5">
        <f t="shared" si="14"/>
        <v>0</v>
      </c>
      <c r="R100" s="5">
        <v>2467.4245559999999</v>
      </c>
      <c r="S100" s="5">
        <f t="shared" si="13"/>
        <v>7.8109301957642217</v>
      </c>
      <c r="T100" s="2">
        <v>0</v>
      </c>
      <c r="U100" s="12">
        <v>0</v>
      </c>
      <c r="V100" s="5">
        <v>31.92</v>
      </c>
      <c r="W100" s="6">
        <f t="shared" si="8"/>
        <v>115.06849315068494</v>
      </c>
      <c r="X100" s="5">
        <v>12149335</v>
      </c>
      <c r="Y100" s="5">
        <v>69920</v>
      </c>
      <c r="Z100" s="5">
        <v>162468</v>
      </c>
      <c r="AA100" s="5">
        <v>276</v>
      </c>
      <c r="AB100" s="5">
        <v>2063543</v>
      </c>
      <c r="AC100" s="5">
        <v>2288008</v>
      </c>
      <c r="AD100" s="5">
        <v>1</v>
      </c>
      <c r="AE100" s="5">
        <v>0</v>
      </c>
      <c r="AF100" s="5">
        <v>0</v>
      </c>
      <c r="AG100" s="6">
        <v>1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11">
        <v>0</v>
      </c>
      <c r="AR100" s="5">
        <v>1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</row>
    <row r="101" spans="1:50" ht="15.75" customHeight="1">
      <c r="A101" s="4">
        <v>44287</v>
      </c>
      <c r="B101" s="2" t="s">
        <v>20</v>
      </c>
      <c r="C101" s="19">
        <v>2</v>
      </c>
      <c r="D101" s="5" t="s">
        <v>17</v>
      </c>
      <c r="E101" s="6">
        <v>1039396.05</v>
      </c>
      <c r="F101" s="6">
        <f t="shared" si="9"/>
        <v>13.854150381279871</v>
      </c>
      <c r="G101" s="21">
        <v>609004</v>
      </c>
      <c r="H101" s="5">
        <f t="shared" si="10"/>
        <v>13.319581756838955</v>
      </c>
      <c r="I101" s="10">
        <v>504.07</v>
      </c>
      <c r="J101" s="6">
        <f t="shared" si="11"/>
        <v>6.2227151473160891</v>
      </c>
      <c r="K101" s="11">
        <v>130.69999999999999</v>
      </c>
      <c r="L101" s="11">
        <f t="shared" si="12"/>
        <v>4.8805266087492356</v>
      </c>
      <c r="M101" s="5">
        <v>0</v>
      </c>
      <c r="N101" s="5">
        <v>1</v>
      </c>
      <c r="O101" s="5">
        <v>0</v>
      </c>
      <c r="P101" s="5">
        <v>0</v>
      </c>
      <c r="Q101" s="5">
        <f t="shared" si="14"/>
        <v>0</v>
      </c>
      <c r="R101" s="5">
        <v>2467.4245559999999</v>
      </c>
      <c r="S101" s="5">
        <f t="shared" si="13"/>
        <v>7.8109301957642217</v>
      </c>
      <c r="T101" s="2">
        <v>0</v>
      </c>
      <c r="U101" s="12">
        <v>0</v>
      </c>
      <c r="V101" s="5">
        <v>31.77</v>
      </c>
      <c r="W101" s="6">
        <f t="shared" si="8"/>
        <v>114.52775775054074</v>
      </c>
      <c r="X101" s="5">
        <v>19164969</v>
      </c>
      <c r="Y101" s="5">
        <v>58792</v>
      </c>
      <c r="Z101" s="5">
        <v>211853</v>
      </c>
      <c r="AA101" s="5">
        <v>90</v>
      </c>
      <c r="AB101" s="5">
        <v>2729335</v>
      </c>
      <c r="AC101" s="5">
        <v>1992738</v>
      </c>
      <c r="AD101" s="5">
        <v>1</v>
      </c>
      <c r="AE101" s="5">
        <v>0</v>
      </c>
      <c r="AF101" s="5">
        <v>0</v>
      </c>
      <c r="AG101" s="6">
        <v>0</v>
      </c>
      <c r="AH101" s="6">
        <v>1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11">
        <v>0</v>
      </c>
      <c r="AR101" s="5">
        <v>1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</row>
    <row r="102" spans="1:50" ht="15.75" customHeight="1">
      <c r="A102" s="9">
        <v>44317</v>
      </c>
      <c r="B102" s="2" t="s">
        <v>20</v>
      </c>
      <c r="C102" s="19">
        <v>2</v>
      </c>
      <c r="D102" s="5" t="s">
        <v>17</v>
      </c>
      <c r="E102" s="6">
        <v>2227277.25</v>
      </c>
      <c r="F102" s="6">
        <f t="shared" si="9"/>
        <v>14.616290433326768</v>
      </c>
      <c r="G102" s="21">
        <v>322414</v>
      </c>
      <c r="H102" s="5">
        <f t="shared" si="10"/>
        <v>12.683594814586897</v>
      </c>
      <c r="I102" s="10">
        <v>477.97</v>
      </c>
      <c r="J102" s="6">
        <f t="shared" si="11"/>
        <v>6.1695479690155945</v>
      </c>
      <c r="K102" s="11">
        <v>130.69999999999999</v>
      </c>
      <c r="L102" s="11">
        <f t="shared" si="12"/>
        <v>4.8805266087492356</v>
      </c>
      <c r="M102" s="5">
        <v>0</v>
      </c>
      <c r="N102" s="5">
        <v>1</v>
      </c>
      <c r="O102" s="5">
        <v>0</v>
      </c>
      <c r="P102" s="5">
        <v>0</v>
      </c>
      <c r="Q102" s="5">
        <f t="shared" si="14"/>
        <v>0</v>
      </c>
      <c r="R102" s="5">
        <v>2467.4245559999999</v>
      </c>
      <c r="S102" s="5">
        <f t="shared" si="13"/>
        <v>7.8109301957642217</v>
      </c>
      <c r="T102" s="2">
        <v>0</v>
      </c>
      <c r="U102" s="12">
        <v>0</v>
      </c>
      <c r="V102" s="5">
        <v>32.18</v>
      </c>
      <c r="W102" s="6">
        <f t="shared" si="8"/>
        <v>116.00576784426821</v>
      </c>
      <c r="X102" s="5">
        <v>28175044</v>
      </c>
      <c r="Y102" s="5">
        <v>50600</v>
      </c>
      <c r="Z102" s="5">
        <v>331895</v>
      </c>
      <c r="AA102" s="5">
        <v>93</v>
      </c>
      <c r="AB102" s="5">
        <v>1784772</v>
      </c>
      <c r="AC102" s="5">
        <v>1765349</v>
      </c>
      <c r="AD102" s="5">
        <v>1</v>
      </c>
      <c r="AE102" s="5">
        <v>0</v>
      </c>
      <c r="AF102" s="5">
        <v>0</v>
      </c>
      <c r="AG102" s="6">
        <v>0</v>
      </c>
      <c r="AH102" s="6">
        <v>0</v>
      </c>
      <c r="AI102" s="6">
        <v>1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11">
        <v>0</v>
      </c>
      <c r="AR102" s="5">
        <v>1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</row>
    <row r="103" spans="1:50" ht="15.75" customHeight="1">
      <c r="A103" s="4">
        <v>44348</v>
      </c>
      <c r="B103" s="2" t="s">
        <v>20</v>
      </c>
      <c r="C103" s="19">
        <v>2</v>
      </c>
      <c r="D103" s="5" t="s">
        <v>17</v>
      </c>
      <c r="E103" s="6">
        <v>1484851.5</v>
      </c>
      <c r="F103" s="6">
        <f t="shared" si="9"/>
        <v>14.210825325218604</v>
      </c>
      <c r="G103" s="21">
        <v>2865905</v>
      </c>
      <c r="H103" s="5">
        <f t="shared" si="10"/>
        <v>14.868395088507185</v>
      </c>
      <c r="I103" s="10">
        <v>508.07</v>
      </c>
      <c r="J103" s="6">
        <f t="shared" si="11"/>
        <v>6.2306192333611756</v>
      </c>
      <c r="K103" s="11">
        <v>130.69999999999999</v>
      </c>
      <c r="L103" s="11">
        <f t="shared" si="12"/>
        <v>4.8805266087492356</v>
      </c>
      <c r="M103" s="5">
        <v>0</v>
      </c>
      <c r="N103" s="5">
        <v>1</v>
      </c>
      <c r="O103" s="5">
        <v>0</v>
      </c>
      <c r="P103" s="5">
        <v>0</v>
      </c>
      <c r="Q103" s="5">
        <f t="shared" si="14"/>
        <v>0</v>
      </c>
      <c r="R103" s="5">
        <v>2467.4245559999999</v>
      </c>
      <c r="S103" s="5">
        <f t="shared" si="13"/>
        <v>7.8109301957642217</v>
      </c>
      <c r="T103" s="2">
        <v>0</v>
      </c>
      <c r="U103" s="12">
        <v>0</v>
      </c>
      <c r="V103" s="5">
        <v>31.55</v>
      </c>
      <c r="W103" s="6">
        <f t="shared" si="8"/>
        <v>113.73467916366259</v>
      </c>
      <c r="X103" s="5">
        <v>30411634</v>
      </c>
      <c r="Y103" s="5">
        <v>62071</v>
      </c>
      <c r="Z103" s="5">
        <v>399459</v>
      </c>
      <c r="AA103" s="5">
        <v>131</v>
      </c>
      <c r="AB103" s="5">
        <v>1734226</v>
      </c>
      <c r="AC103" s="5">
        <v>2160296</v>
      </c>
      <c r="AD103" s="5">
        <v>1</v>
      </c>
      <c r="AE103" s="5">
        <v>0</v>
      </c>
      <c r="AF103" s="5">
        <v>0</v>
      </c>
      <c r="AG103" s="6">
        <v>0</v>
      </c>
      <c r="AH103" s="6">
        <v>0</v>
      </c>
      <c r="AI103" s="6">
        <v>0</v>
      </c>
      <c r="AJ103" s="6">
        <v>1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11">
        <v>0</v>
      </c>
      <c r="AR103" s="5">
        <v>1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</row>
    <row r="104" spans="1:50" ht="15.75" customHeight="1">
      <c r="A104" s="4">
        <v>44378</v>
      </c>
      <c r="B104" s="2" t="s">
        <v>20</v>
      </c>
      <c r="C104" s="19">
        <v>2</v>
      </c>
      <c r="D104" s="5" t="s">
        <v>17</v>
      </c>
      <c r="E104" s="6">
        <v>2375762.4</v>
      </c>
      <c r="F104" s="6">
        <f t="shared" si="9"/>
        <v>14.680828954464339</v>
      </c>
      <c r="G104" s="21">
        <v>573181</v>
      </c>
      <c r="H104" s="5">
        <f t="shared" si="10"/>
        <v>13.2589585717913</v>
      </c>
      <c r="I104" s="10">
        <v>471.44</v>
      </c>
      <c r="J104" s="6">
        <f t="shared" si="11"/>
        <v>6.1557918405296581</v>
      </c>
      <c r="K104" s="11">
        <v>153.19999999999999</v>
      </c>
      <c r="L104" s="11">
        <f t="shared" si="12"/>
        <v>5.0382504611292287</v>
      </c>
      <c r="M104" s="5">
        <v>0</v>
      </c>
      <c r="N104" s="5">
        <v>1</v>
      </c>
      <c r="O104" s="5">
        <v>0</v>
      </c>
      <c r="P104" s="5">
        <v>0</v>
      </c>
      <c r="Q104" s="5">
        <f t="shared" si="14"/>
        <v>0</v>
      </c>
      <c r="R104" s="5">
        <v>2467.4245559999999</v>
      </c>
      <c r="S104" s="5">
        <f t="shared" si="13"/>
        <v>7.8109301957642217</v>
      </c>
      <c r="T104" s="2">
        <v>0</v>
      </c>
      <c r="U104" s="12">
        <v>0</v>
      </c>
      <c r="V104" s="5">
        <v>32.299999999999997</v>
      </c>
      <c r="W104" s="6">
        <f t="shared" si="8"/>
        <v>116.43835616438355</v>
      </c>
      <c r="X104" s="5">
        <v>31655824</v>
      </c>
      <c r="Y104" s="5">
        <v>47951</v>
      </c>
      <c r="Z104" s="5">
        <v>424351</v>
      </c>
      <c r="AA104" s="5">
        <v>138</v>
      </c>
      <c r="AB104" s="14"/>
      <c r="AC104" s="5">
        <v>1102753</v>
      </c>
      <c r="AD104" s="5">
        <v>1</v>
      </c>
      <c r="AE104" s="5">
        <v>0</v>
      </c>
      <c r="AF104" s="5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1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11">
        <v>0</v>
      </c>
      <c r="AR104" s="5">
        <v>1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</row>
    <row r="105" spans="1:50" ht="15.75" customHeight="1">
      <c r="A105" s="4">
        <v>44409</v>
      </c>
      <c r="B105" s="2" t="s">
        <v>20</v>
      </c>
      <c r="C105" s="19">
        <v>2</v>
      </c>
      <c r="D105" s="5" t="s">
        <v>17</v>
      </c>
      <c r="E105" s="6">
        <v>1707579.2250000001</v>
      </c>
      <c r="F105" s="6">
        <f t="shared" si="9"/>
        <v>14.350587267593763</v>
      </c>
      <c r="G105" s="21">
        <v>501533</v>
      </c>
      <c r="H105" s="5">
        <f t="shared" si="10"/>
        <v>13.12542668069621</v>
      </c>
      <c r="I105" s="10">
        <v>508.07</v>
      </c>
      <c r="J105" s="6">
        <f t="shared" si="11"/>
        <v>6.2306192333611756</v>
      </c>
      <c r="K105" s="11">
        <v>153.19999999999999</v>
      </c>
      <c r="L105" s="11">
        <f t="shared" si="12"/>
        <v>5.0382504611292287</v>
      </c>
      <c r="M105" s="5">
        <v>0</v>
      </c>
      <c r="N105" s="5">
        <v>1</v>
      </c>
      <c r="O105" s="5">
        <v>0</v>
      </c>
      <c r="P105" s="5">
        <v>0</v>
      </c>
      <c r="Q105" s="5">
        <f t="shared" si="14"/>
        <v>0</v>
      </c>
      <c r="R105" s="5">
        <v>2467.4245559999999</v>
      </c>
      <c r="S105" s="5">
        <f t="shared" si="13"/>
        <v>7.8109301957642217</v>
      </c>
      <c r="T105" s="2">
        <v>0</v>
      </c>
      <c r="U105" s="12">
        <v>0</v>
      </c>
      <c r="V105" s="5">
        <v>32.33</v>
      </c>
      <c r="W105" s="6">
        <f t="shared" si="8"/>
        <v>116.54650324441241</v>
      </c>
      <c r="X105" s="5">
        <v>32810845</v>
      </c>
      <c r="Y105" s="5">
        <v>37512</v>
      </c>
      <c r="Z105" s="5">
        <v>439020</v>
      </c>
      <c r="AA105" s="5">
        <v>92</v>
      </c>
      <c r="AB105" s="5">
        <v>5493614</v>
      </c>
      <c r="AC105" s="5">
        <v>1141811</v>
      </c>
      <c r="AD105" s="5">
        <v>1</v>
      </c>
      <c r="AE105" s="5">
        <v>0</v>
      </c>
      <c r="AF105" s="5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1</v>
      </c>
      <c r="AM105" s="6">
        <v>0</v>
      </c>
      <c r="AN105" s="6">
        <v>0</v>
      </c>
      <c r="AO105" s="6">
        <v>0</v>
      </c>
      <c r="AP105" s="6">
        <v>0</v>
      </c>
      <c r="AQ105" s="11">
        <v>0</v>
      </c>
      <c r="AR105" s="5">
        <v>1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</row>
    <row r="106" spans="1:50" ht="15.75" customHeight="1">
      <c r="A106" s="4">
        <v>44440</v>
      </c>
      <c r="B106" s="2" t="s">
        <v>20</v>
      </c>
      <c r="C106" s="19">
        <v>2</v>
      </c>
      <c r="D106" s="5" t="s">
        <v>17</v>
      </c>
      <c r="E106" s="6">
        <v>1633336.65</v>
      </c>
      <c r="F106" s="6">
        <f t="shared" si="9"/>
        <v>14.306135505022928</v>
      </c>
      <c r="G106" s="21">
        <v>537357</v>
      </c>
      <c r="H106" s="5">
        <f t="shared" si="10"/>
        <v>13.194419818034163</v>
      </c>
      <c r="I106" s="10">
        <v>471.44</v>
      </c>
      <c r="J106" s="6">
        <f t="shared" si="11"/>
        <v>6.1557918405296581</v>
      </c>
      <c r="K106" s="11">
        <v>153.19999999999999</v>
      </c>
      <c r="L106" s="11">
        <f t="shared" si="12"/>
        <v>5.0382504611292287</v>
      </c>
      <c r="M106" s="5">
        <v>0</v>
      </c>
      <c r="N106" s="5">
        <v>1</v>
      </c>
      <c r="O106" s="5">
        <v>0</v>
      </c>
      <c r="P106" s="5">
        <v>0</v>
      </c>
      <c r="Q106" s="5">
        <f t="shared" si="14"/>
        <v>0</v>
      </c>
      <c r="R106" s="5">
        <v>2467.4245559999999</v>
      </c>
      <c r="S106" s="5">
        <f t="shared" si="13"/>
        <v>7.8109301957642217</v>
      </c>
      <c r="T106" s="2">
        <v>0</v>
      </c>
      <c r="U106" s="12">
        <v>0</v>
      </c>
      <c r="V106" s="5">
        <v>31.72</v>
      </c>
      <c r="W106" s="6">
        <f t="shared" si="8"/>
        <v>114.34751261715934</v>
      </c>
      <c r="X106" s="5">
        <v>33766707</v>
      </c>
      <c r="Y106" s="5">
        <v>17622</v>
      </c>
      <c r="Z106" s="5">
        <v>448339</v>
      </c>
      <c r="AA106" s="5">
        <v>56</v>
      </c>
      <c r="AB106" s="5">
        <v>6732827</v>
      </c>
      <c r="AC106" s="5">
        <v>1599258</v>
      </c>
      <c r="AD106" s="5">
        <v>1</v>
      </c>
      <c r="AE106" s="5">
        <v>0</v>
      </c>
      <c r="AF106" s="5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1</v>
      </c>
      <c r="AN106" s="6">
        <v>0</v>
      </c>
      <c r="AO106" s="6">
        <v>0</v>
      </c>
      <c r="AP106" s="6">
        <v>0</v>
      </c>
      <c r="AQ106" s="11">
        <v>0</v>
      </c>
      <c r="AR106" s="5">
        <v>1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</row>
    <row r="107" spans="1:50" ht="15.75" customHeight="1">
      <c r="A107" s="4">
        <v>44470</v>
      </c>
      <c r="B107" s="2" t="s">
        <v>20</v>
      </c>
      <c r="C107" s="19">
        <v>2</v>
      </c>
      <c r="D107" s="5" t="s">
        <v>17</v>
      </c>
      <c r="E107" s="6">
        <v>2821217.85</v>
      </c>
      <c r="F107" s="6">
        <f t="shared" si="9"/>
        <v>14.852679211390999</v>
      </c>
      <c r="G107" s="21">
        <v>447797</v>
      </c>
      <c r="H107" s="5">
        <f t="shared" si="10"/>
        <v>13.012097516857228</v>
      </c>
      <c r="I107" s="10">
        <v>461.8</v>
      </c>
      <c r="J107" s="6">
        <f t="shared" si="11"/>
        <v>6.1351318969203952</v>
      </c>
      <c r="K107" s="11">
        <v>152.1</v>
      </c>
      <c r="L107" s="11">
        <f t="shared" si="12"/>
        <v>5.0310913026636381</v>
      </c>
      <c r="M107" s="5">
        <v>0</v>
      </c>
      <c r="N107" s="5">
        <v>1</v>
      </c>
      <c r="O107" s="5">
        <v>0</v>
      </c>
      <c r="P107" s="5">
        <v>0</v>
      </c>
      <c r="Q107" s="5">
        <f t="shared" si="14"/>
        <v>0</v>
      </c>
      <c r="R107" s="5">
        <v>2467.4245559999999</v>
      </c>
      <c r="S107" s="5">
        <f t="shared" si="13"/>
        <v>7.8109301957642217</v>
      </c>
      <c r="T107" s="2">
        <v>0</v>
      </c>
      <c r="U107" s="12">
        <v>0</v>
      </c>
      <c r="V107" s="5">
        <v>32.25</v>
      </c>
      <c r="W107" s="6">
        <f t="shared" si="8"/>
        <v>116.25811103100217</v>
      </c>
      <c r="X107" s="5">
        <v>34285814</v>
      </c>
      <c r="Y107" s="5">
        <v>3913</v>
      </c>
      <c r="Z107" s="5">
        <v>458437</v>
      </c>
      <c r="AA107" s="5">
        <v>39</v>
      </c>
      <c r="AB107" s="5">
        <v>4141918</v>
      </c>
      <c r="AC107" s="5">
        <v>860864</v>
      </c>
      <c r="AD107" s="5">
        <v>1</v>
      </c>
      <c r="AE107" s="5">
        <v>0</v>
      </c>
      <c r="AF107" s="5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1</v>
      </c>
      <c r="AO107" s="6">
        <v>0</v>
      </c>
      <c r="AP107" s="6">
        <v>0</v>
      </c>
      <c r="AQ107" s="11">
        <v>0</v>
      </c>
      <c r="AR107" s="5">
        <v>1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</row>
    <row r="108" spans="1:50" ht="15.75" customHeight="1">
      <c r="A108" s="4">
        <v>44501</v>
      </c>
      <c r="B108" s="2" t="s">
        <v>20</v>
      </c>
      <c r="C108" s="19">
        <v>2</v>
      </c>
      <c r="D108" s="5" t="s">
        <v>17</v>
      </c>
      <c r="E108" s="6">
        <v>2078792.1</v>
      </c>
      <c r="F108" s="6">
        <f t="shared" si="9"/>
        <v>14.547297561839816</v>
      </c>
      <c r="G108" s="21">
        <v>411973</v>
      </c>
      <c r="H108" s="5">
        <f t="shared" si="10"/>
        <v>12.928715519544228</v>
      </c>
      <c r="I108" s="10">
        <v>516.14</v>
      </c>
      <c r="J108" s="6">
        <f t="shared" si="11"/>
        <v>6.2463780465109942</v>
      </c>
      <c r="K108" s="11">
        <v>152.1</v>
      </c>
      <c r="L108" s="11">
        <f t="shared" si="12"/>
        <v>5.0310913026636381</v>
      </c>
      <c r="M108" s="5">
        <v>0</v>
      </c>
      <c r="N108" s="5">
        <v>1</v>
      </c>
      <c r="O108" s="5">
        <v>0</v>
      </c>
      <c r="P108" s="5">
        <v>0</v>
      </c>
      <c r="Q108" s="5">
        <f t="shared" si="14"/>
        <v>0</v>
      </c>
      <c r="R108" s="5">
        <v>2467.4245559999999</v>
      </c>
      <c r="S108" s="5">
        <f t="shared" si="13"/>
        <v>7.8109301957642217</v>
      </c>
      <c r="T108" s="2">
        <v>0</v>
      </c>
      <c r="U108" s="12">
        <v>0</v>
      </c>
      <c r="V108" s="5">
        <v>32.54</v>
      </c>
      <c r="W108" s="6">
        <f t="shared" si="8"/>
        <v>117.30353280461428</v>
      </c>
      <c r="X108" s="5">
        <v>34596776</v>
      </c>
      <c r="Y108" s="5">
        <v>2136</v>
      </c>
      <c r="Z108" s="5">
        <v>469247</v>
      </c>
      <c r="AA108" s="5">
        <v>11</v>
      </c>
      <c r="AB108" s="5">
        <v>8563136</v>
      </c>
      <c r="AC108" s="5">
        <v>649882</v>
      </c>
      <c r="AD108" s="5">
        <v>1</v>
      </c>
      <c r="AE108" s="5">
        <v>0</v>
      </c>
      <c r="AF108" s="5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1</v>
      </c>
      <c r="AP108" s="6">
        <v>0</v>
      </c>
      <c r="AQ108" s="11">
        <v>0</v>
      </c>
      <c r="AR108" s="5">
        <v>1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</row>
    <row r="109" spans="1:50" ht="15.75" customHeight="1">
      <c r="A109" s="4">
        <v>44531</v>
      </c>
      <c r="B109" s="2" t="s">
        <v>20</v>
      </c>
      <c r="C109" s="19">
        <v>2</v>
      </c>
      <c r="D109" s="5" t="s">
        <v>17</v>
      </c>
      <c r="E109" s="6">
        <v>2375762.4</v>
      </c>
      <c r="F109" s="6">
        <f t="shared" si="9"/>
        <v>14.680828954464339</v>
      </c>
      <c r="G109" s="21">
        <v>644828</v>
      </c>
      <c r="H109" s="5">
        <f t="shared" si="10"/>
        <v>13.376740444349306</v>
      </c>
      <c r="I109" s="10">
        <v>518.45000000000005</v>
      </c>
      <c r="J109" s="6">
        <f t="shared" si="11"/>
        <v>6.250843591004287</v>
      </c>
      <c r="K109" s="11">
        <v>152.1</v>
      </c>
      <c r="L109" s="11">
        <f t="shared" si="12"/>
        <v>5.0310913026636381</v>
      </c>
      <c r="M109" s="5">
        <v>0</v>
      </c>
      <c r="N109" s="5">
        <v>1</v>
      </c>
      <c r="O109" s="5">
        <v>0</v>
      </c>
      <c r="P109" s="5">
        <v>0</v>
      </c>
      <c r="Q109" s="5">
        <f t="shared" si="14"/>
        <v>0</v>
      </c>
      <c r="R109" s="5">
        <v>2467.4245559999999</v>
      </c>
      <c r="S109" s="5">
        <f t="shared" si="13"/>
        <v>7.8109301957642217</v>
      </c>
      <c r="T109" s="2">
        <v>0</v>
      </c>
      <c r="U109" s="12">
        <v>0</v>
      </c>
      <c r="V109" s="5">
        <v>32.659999999999997</v>
      </c>
      <c r="W109" s="6">
        <f t="shared" si="8"/>
        <v>117.73612112472962</v>
      </c>
      <c r="X109" s="5">
        <v>34861579</v>
      </c>
      <c r="Y109" s="5">
        <v>19896</v>
      </c>
      <c r="Z109" s="5">
        <v>481486</v>
      </c>
      <c r="AA109" s="5">
        <v>17</v>
      </c>
      <c r="AB109" s="5">
        <v>10147925</v>
      </c>
      <c r="AC109" s="5">
        <v>287958</v>
      </c>
      <c r="AD109" s="5">
        <v>1</v>
      </c>
      <c r="AE109" s="5">
        <v>0</v>
      </c>
      <c r="AF109" s="5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1</v>
      </c>
      <c r="AQ109" s="11">
        <v>0</v>
      </c>
      <c r="AR109" s="5">
        <v>1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</row>
    <row r="110" spans="1:50" ht="15.75" customHeight="1">
      <c r="A110" s="4">
        <v>44562</v>
      </c>
      <c r="B110" s="2" t="s">
        <v>20</v>
      </c>
      <c r="C110" s="19">
        <v>2</v>
      </c>
      <c r="D110" s="5" t="s">
        <v>17</v>
      </c>
      <c r="E110" s="6">
        <v>2359500</v>
      </c>
      <c r="F110" s="6">
        <f t="shared" si="9"/>
        <v>14.67396029014858</v>
      </c>
      <c r="G110" s="21">
        <v>465709</v>
      </c>
      <c r="H110" s="5">
        <f t="shared" si="10"/>
        <v>13.051318401791246</v>
      </c>
      <c r="I110" s="10">
        <v>511.96</v>
      </c>
      <c r="J110" s="6">
        <f t="shared" si="11"/>
        <v>6.2382464969875908</v>
      </c>
      <c r="K110" s="11"/>
      <c r="L110" s="11">
        <f t="shared" si="12"/>
        <v>0</v>
      </c>
      <c r="M110" s="5">
        <v>0</v>
      </c>
      <c r="N110" s="5">
        <v>1</v>
      </c>
      <c r="O110" s="5">
        <v>0</v>
      </c>
      <c r="P110" s="5">
        <v>0</v>
      </c>
      <c r="Q110" s="5">
        <f t="shared" si="14"/>
        <v>0</v>
      </c>
      <c r="R110" s="5">
        <v>2467.4245559999999</v>
      </c>
      <c r="S110" s="5">
        <f t="shared" si="13"/>
        <v>7.8109301957642217</v>
      </c>
      <c r="T110" s="2">
        <v>0</v>
      </c>
      <c r="U110" s="12">
        <v>0</v>
      </c>
      <c r="V110" s="5">
        <v>32.299999999999997</v>
      </c>
      <c r="W110" s="6">
        <f t="shared" si="8"/>
        <v>116.43835616438355</v>
      </c>
      <c r="X110" s="5">
        <v>41469499</v>
      </c>
      <c r="Y110" s="5">
        <v>83121</v>
      </c>
      <c r="Z110" s="5">
        <v>496242</v>
      </c>
      <c r="AA110" s="5">
        <v>79</v>
      </c>
      <c r="AB110" s="5">
        <v>7423888</v>
      </c>
      <c r="AC110" s="5">
        <v>604828</v>
      </c>
      <c r="AD110" s="5">
        <v>1</v>
      </c>
      <c r="AE110" s="5">
        <v>1</v>
      </c>
      <c r="AF110" s="5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11">
        <v>0</v>
      </c>
      <c r="AR110" s="5">
        <v>1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</row>
    <row r="111" spans="1:50" ht="15.75" customHeight="1">
      <c r="A111" s="4">
        <v>44593</v>
      </c>
      <c r="B111" s="2" t="s">
        <v>20</v>
      </c>
      <c r="C111" s="19">
        <v>2</v>
      </c>
      <c r="D111" s="5" t="s">
        <v>17</v>
      </c>
      <c r="E111" s="6">
        <v>2178000</v>
      </c>
      <c r="F111" s="6">
        <f t="shared" si="9"/>
        <v>14.593917582475044</v>
      </c>
      <c r="G111" s="21">
        <v>394061</v>
      </c>
      <c r="H111" s="5">
        <f t="shared" si="10"/>
        <v>12.884263536306312</v>
      </c>
      <c r="I111" s="10">
        <v>521.51</v>
      </c>
      <c r="J111" s="6">
        <f t="shared" si="11"/>
        <v>6.2567284497123978</v>
      </c>
      <c r="K111" s="11"/>
      <c r="L111" s="11">
        <f t="shared" si="12"/>
        <v>0</v>
      </c>
      <c r="M111" s="5">
        <v>0</v>
      </c>
      <c r="N111" s="5">
        <v>1</v>
      </c>
      <c r="O111" s="5">
        <v>0</v>
      </c>
      <c r="P111" s="5">
        <v>0</v>
      </c>
      <c r="Q111" s="5">
        <f t="shared" si="14"/>
        <v>0</v>
      </c>
      <c r="R111" s="5">
        <v>2467.4245559999999</v>
      </c>
      <c r="S111" s="5">
        <f t="shared" si="13"/>
        <v>7.8109301957642217</v>
      </c>
      <c r="T111" s="2">
        <v>0</v>
      </c>
      <c r="U111" s="12">
        <v>0</v>
      </c>
      <c r="V111" s="5">
        <v>32.42</v>
      </c>
      <c r="W111" s="6">
        <f t="shared" si="8"/>
        <v>116.87094448449892</v>
      </c>
      <c r="X111" s="5">
        <v>42931045</v>
      </c>
      <c r="Y111" s="5">
        <v>34915</v>
      </c>
      <c r="Z111" s="5">
        <v>514023</v>
      </c>
      <c r="AA111" s="5">
        <v>58</v>
      </c>
      <c r="AB111" s="5">
        <v>1453832</v>
      </c>
      <c r="AC111" s="5">
        <v>491876</v>
      </c>
      <c r="AD111" s="5">
        <v>1</v>
      </c>
      <c r="AE111" s="5">
        <v>0</v>
      </c>
      <c r="AF111" s="5">
        <v>1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11">
        <v>0</v>
      </c>
      <c r="AR111" s="5">
        <v>1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</row>
    <row r="112" spans="1:50" ht="15.75" customHeight="1">
      <c r="A112" s="4">
        <v>44621</v>
      </c>
      <c r="B112" s="2" t="s">
        <v>20</v>
      </c>
      <c r="C112" s="19">
        <v>2</v>
      </c>
      <c r="D112" s="5" t="s">
        <v>17</v>
      </c>
      <c r="E112" s="6">
        <v>1633500</v>
      </c>
      <c r="F112" s="6">
        <f t="shared" si="9"/>
        <v>14.306235510023262</v>
      </c>
      <c r="G112" s="21">
        <v>429885</v>
      </c>
      <c r="H112" s="5">
        <f t="shared" si="10"/>
        <v>12.971275336241142</v>
      </c>
      <c r="I112" s="10">
        <v>520.9</v>
      </c>
      <c r="J112" s="6">
        <f t="shared" si="11"/>
        <v>6.2555580847511454</v>
      </c>
      <c r="K112" s="11"/>
      <c r="L112" s="11">
        <f t="shared" si="12"/>
        <v>0</v>
      </c>
      <c r="M112" s="5">
        <v>0</v>
      </c>
      <c r="N112" s="5">
        <v>1</v>
      </c>
      <c r="O112" s="5">
        <v>0</v>
      </c>
      <c r="P112" s="5">
        <v>0</v>
      </c>
      <c r="Q112" s="5">
        <f t="shared" si="14"/>
        <v>0</v>
      </c>
      <c r="R112" s="5">
        <v>2467.4245559999999</v>
      </c>
      <c r="S112" s="5">
        <f t="shared" si="13"/>
        <v>7.8109301957642217</v>
      </c>
      <c r="T112" s="2">
        <v>0</v>
      </c>
      <c r="U112" s="12">
        <v>0</v>
      </c>
      <c r="V112" s="5">
        <v>32.74</v>
      </c>
      <c r="W112" s="6">
        <f t="shared" si="8"/>
        <v>118.02451333813988</v>
      </c>
      <c r="X112" s="5">
        <v>43025775</v>
      </c>
      <c r="Y112" s="5">
        <v>11327</v>
      </c>
      <c r="Z112" s="5">
        <v>521181</v>
      </c>
      <c r="AA112" s="5">
        <v>1</v>
      </c>
      <c r="AB112" s="5">
        <v>3427223</v>
      </c>
      <c r="AC112" s="5">
        <v>44557</v>
      </c>
      <c r="AD112" s="5">
        <v>1</v>
      </c>
      <c r="AE112" s="5">
        <v>0</v>
      </c>
      <c r="AF112" s="5">
        <v>0</v>
      </c>
      <c r="AG112" s="6">
        <v>1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11">
        <v>0</v>
      </c>
      <c r="AR112" s="5">
        <v>1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</row>
    <row r="113" spans="1:50" ht="15.75" customHeight="1">
      <c r="A113" s="4">
        <v>44652</v>
      </c>
      <c r="B113" s="2" t="s">
        <v>20</v>
      </c>
      <c r="C113" s="19">
        <v>2</v>
      </c>
      <c r="D113" s="5" t="s">
        <v>17</v>
      </c>
      <c r="E113" s="6">
        <v>1270500</v>
      </c>
      <c r="F113" s="6">
        <f t="shared" si="9"/>
        <v>14.054921081742355</v>
      </c>
      <c r="G113" s="21">
        <v>609004</v>
      </c>
      <c r="H113" s="5">
        <f t="shared" si="10"/>
        <v>13.319581756838955</v>
      </c>
      <c r="I113" s="10">
        <v>489.73</v>
      </c>
      <c r="J113" s="6">
        <f t="shared" si="11"/>
        <v>6.1938542188289736</v>
      </c>
      <c r="K113" s="11"/>
      <c r="L113" s="11">
        <f t="shared" si="12"/>
        <v>0</v>
      </c>
      <c r="M113" s="5">
        <v>0</v>
      </c>
      <c r="N113" s="5">
        <v>1</v>
      </c>
      <c r="O113" s="5">
        <v>0</v>
      </c>
      <c r="P113" s="5">
        <v>0</v>
      </c>
      <c r="Q113" s="5">
        <f t="shared" si="14"/>
        <v>0</v>
      </c>
      <c r="R113" s="5">
        <v>2467.4245559999999</v>
      </c>
      <c r="S113" s="5">
        <f t="shared" si="13"/>
        <v>7.8109301957642217</v>
      </c>
      <c r="T113" s="2">
        <v>0</v>
      </c>
      <c r="U113" s="12">
        <v>0</v>
      </c>
      <c r="V113" s="5">
        <v>32.93</v>
      </c>
      <c r="W113" s="6">
        <f t="shared" si="8"/>
        <v>118.70944484498919</v>
      </c>
      <c r="X113" s="5">
        <v>43079188</v>
      </c>
      <c r="Y113" s="5">
        <v>7271</v>
      </c>
      <c r="Z113" s="5">
        <v>523843</v>
      </c>
      <c r="AA113" s="5">
        <v>0</v>
      </c>
      <c r="AB113" s="5">
        <v>1701306</v>
      </c>
      <c r="AC113" s="5">
        <v>0</v>
      </c>
      <c r="AD113" s="5">
        <v>1</v>
      </c>
      <c r="AE113" s="5">
        <v>0</v>
      </c>
      <c r="AF113" s="5">
        <v>0</v>
      </c>
      <c r="AG113" s="6">
        <v>0</v>
      </c>
      <c r="AH113" s="6">
        <v>1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11">
        <v>0</v>
      </c>
      <c r="AR113" s="5">
        <v>1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</row>
    <row r="114" spans="1:50" ht="15.75" customHeight="1">
      <c r="A114" s="9">
        <v>44682</v>
      </c>
      <c r="B114" s="2" t="s">
        <v>20</v>
      </c>
      <c r="C114" s="19">
        <v>2</v>
      </c>
      <c r="D114" s="5" t="s">
        <v>17</v>
      </c>
      <c r="E114" s="6">
        <v>2722500</v>
      </c>
      <c r="F114" s="6">
        <f t="shared" si="9"/>
        <v>14.817061133789252</v>
      </c>
      <c r="G114" s="21">
        <v>322414</v>
      </c>
      <c r="H114" s="5">
        <f t="shared" si="10"/>
        <v>12.683594814586897</v>
      </c>
      <c r="I114" s="10">
        <v>459.57</v>
      </c>
      <c r="J114" s="6">
        <f t="shared" si="11"/>
        <v>6.1302912696927141</v>
      </c>
      <c r="K114" s="11"/>
      <c r="L114" s="11">
        <f t="shared" si="12"/>
        <v>0</v>
      </c>
      <c r="M114" s="5">
        <v>0</v>
      </c>
      <c r="N114" s="5">
        <v>1</v>
      </c>
      <c r="O114" s="5">
        <v>0</v>
      </c>
      <c r="P114" s="5">
        <v>0</v>
      </c>
      <c r="Q114" s="5">
        <f t="shared" si="14"/>
        <v>0</v>
      </c>
      <c r="R114" s="5">
        <v>2467.4245559999999</v>
      </c>
      <c r="S114" s="5">
        <f t="shared" si="13"/>
        <v>7.8109301957642217</v>
      </c>
      <c r="T114" s="2">
        <v>0</v>
      </c>
      <c r="U114" s="12">
        <v>0</v>
      </c>
      <c r="V114" s="5">
        <v>33.21</v>
      </c>
      <c r="W114" s="6">
        <f t="shared" si="8"/>
        <v>119.71881759192503</v>
      </c>
      <c r="X114" s="5">
        <v>43160832</v>
      </c>
      <c r="Y114" s="5">
        <v>9634</v>
      </c>
      <c r="Z114" s="5">
        <v>524636</v>
      </c>
      <c r="AA114" s="5">
        <v>3</v>
      </c>
      <c r="AB114" s="5">
        <v>1356081</v>
      </c>
      <c r="AC114" s="5">
        <v>8968</v>
      </c>
      <c r="AD114" s="5">
        <v>1</v>
      </c>
      <c r="AE114" s="5">
        <v>0</v>
      </c>
      <c r="AF114" s="5">
        <v>0</v>
      </c>
      <c r="AG114" s="6">
        <v>0</v>
      </c>
      <c r="AH114" s="6">
        <v>0</v>
      </c>
      <c r="AI114" s="6">
        <v>1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11">
        <v>0</v>
      </c>
      <c r="AR114" s="5">
        <v>1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</row>
    <row r="115" spans="1:50" ht="15.75" customHeight="1">
      <c r="A115" s="4">
        <v>44713</v>
      </c>
      <c r="B115" s="2" t="s">
        <v>20</v>
      </c>
      <c r="C115" s="19">
        <v>2</v>
      </c>
      <c r="D115" s="5" t="s">
        <v>17</v>
      </c>
      <c r="E115" s="6">
        <v>1815000</v>
      </c>
      <c r="F115" s="6">
        <f t="shared" si="9"/>
        <v>14.411596025681089</v>
      </c>
      <c r="G115" s="21">
        <v>2865905</v>
      </c>
      <c r="H115" s="5">
        <f t="shared" si="10"/>
        <v>14.868395088507185</v>
      </c>
      <c r="I115" s="10">
        <v>551.27</v>
      </c>
      <c r="J115" s="6">
        <f t="shared" si="11"/>
        <v>6.3122247072820477</v>
      </c>
      <c r="K115" s="11"/>
      <c r="L115" s="11">
        <f t="shared" si="12"/>
        <v>0</v>
      </c>
      <c r="M115" s="5">
        <v>0</v>
      </c>
      <c r="N115" s="5">
        <v>1</v>
      </c>
      <c r="O115" s="5">
        <v>0</v>
      </c>
      <c r="P115" s="5">
        <v>0</v>
      </c>
      <c r="Q115" s="5">
        <f t="shared" si="14"/>
        <v>0</v>
      </c>
      <c r="R115" s="5">
        <v>2467.4245559999999</v>
      </c>
      <c r="S115" s="5">
        <f t="shared" si="13"/>
        <v>7.8109301957642217</v>
      </c>
      <c r="T115" s="2">
        <v>0</v>
      </c>
      <c r="U115" s="12">
        <v>0</v>
      </c>
      <c r="V115" s="5">
        <v>33.74</v>
      </c>
      <c r="W115" s="6">
        <f t="shared" si="8"/>
        <v>121.62941600576785</v>
      </c>
      <c r="X115" s="5">
        <v>43469234</v>
      </c>
      <c r="Y115" s="5">
        <v>37595</v>
      </c>
      <c r="Z115" s="5">
        <v>525139</v>
      </c>
      <c r="AA115" s="5">
        <v>11</v>
      </c>
      <c r="AB115" s="5">
        <v>1512729</v>
      </c>
      <c r="AC115" s="5">
        <v>6152</v>
      </c>
      <c r="AD115" s="5">
        <v>1</v>
      </c>
      <c r="AE115" s="5">
        <v>0</v>
      </c>
      <c r="AF115" s="5">
        <v>0</v>
      </c>
      <c r="AG115" s="6">
        <v>0</v>
      </c>
      <c r="AH115" s="6">
        <v>0</v>
      </c>
      <c r="AI115" s="6">
        <v>0</v>
      </c>
      <c r="AJ115" s="6">
        <v>1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11">
        <v>0</v>
      </c>
      <c r="AR115" s="5">
        <v>1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</row>
    <row r="116" spans="1:50" ht="15.75" customHeight="1">
      <c r="A116" s="4">
        <v>44743</v>
      </c>
      <c r="B116" s="2" t="s">
        <v>20</v>
      </c>
      <c r="C116" s="19">
        <v>2</v>
      </c>
      <c r="D116" s="5" t="s">
        <v>17</v>
      </c>
      <c r="E116" s="6">
        <v>2904000</v>
      </c>
      <c r="F116" s="6">
        <f t="shared" si="9"/>
        <v>14.881599654926823</v>
      </c>
      <c r="G116" s="21">
        <v>573181</v>
      </c>
      <c r="H116" s="5">
        <f t="shared" si="10"/>
        <v>13.2589585717913</v>
      </c>
      <c r="I116" s="10">
        <v>487.4</v>
      </c>
      <c r="J116" s="6">
        <f t="shared" si="11"/>
        <v>6.1890851411911054</v>
      </c>
      <c r="K116" s="11"/>
      <c r="L116" s="11">
        <f t="shared" si="12"/>
        <v>0</v>
      </c>
      <c r="M116" s="5">
        <v>0</v>
      </c>
      <c r="N116" s="5">
        <v>1</v>
      </c>
      <c r="O116" s="5">
        <v>0</v>
      </c>
      <c r="P116" s="5">
        <v>0</v>
      </c>
      <c r="Q116" s="5">
        <f t="shared" si="14"/>
        <v>0</v>
      </c>
      <c r="R116" s="5">
        <v>2467.4245559999999</v>
      </c>
      <c r="S116" s="5">
        <f t="shared" si="13"/>
        <v>7.8109301957642217</v>
      </c>
      <c r="T116" s="2">
        <v>0</v>
      </c>
      <c r="U116" s="12">
        <v>0</v>
      </c>
      <c r="V116" s="5">
        <v>34.32</v>
      </c>
      <c r="W116" s="6">
        <f t="shared" si="8"/>
        <v>123.72025955299208</v>
      </c>
      <c r="X116" s="5">
        <v>44036275</v>
      </c>
      <c r="Y116" s="5">
        <v>45764</v>
      </c>
      <c r="Z116" s="5">
        <v>526396</v>
      </c>
      <c r="AA116" s="5">
        <v>19</v>
      </c>
      <c r="AB116" s="5">
        <v>2700603</v>
      </c>
      <c r="AC116" s="5">
        <v>0</v>
      </c>
      <c r="AD116" s="5">
        <v>1</v>
      </c>
      <c r="AE116" s="5">
        <v>0</v>
      </c>
      <c r="AF116" s="5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11">
        <v>0</v>
      </c>
      <c r="AR116" s="5">
        <v>1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</row>
    <row r="117" spans="1:50" ht="15.75" customHeight="1">
      <c r="A117" s="4">
        <v>44774</v>
      </c>
      <c r="B117" s="2" t="s">
        <v>20</v>
      </c>
      <c r="C117" s="19">
        <v>2</v>
      </c>
      <c r="D117" s="5" t="s">
        <v>17</v>
      </c>
      <c r="E117" s="6">
        <v>2087250</v>
      </c>
      <c r="F117" s="6">
        <f t="shared" si="9"/>
        <v>14.551357968056246</v>
      </c>
      <c r="G117" s="21">
        <v>501533</v>
      </c>
      <c r="H117" s="5">
        <f t="shared" si="10"/>
        <v>13.12542668069621</v>
      </c>
      <c r="I117" s="10">
        <v>517.33000000000004</v>
      </c>
      <c r="J117" s="6">
        <f t="shared" si="11"/>
        <v>6.2486809687553269</v>
      </c>
      <c r="K117" s="11"/>
      <c r="L117" s="11">
        <f t="shared" si="12"/>
        <v>0</v>
      </c>
      <c r="M117" s="5">
        <v>0</v>
      </c>
      <c r="N117" s="5">
        <v>1</v>
      </c>
      <c r="O117" s="5">
        <v>0</v>
      </c>
      <c r="P117" s="5">
        <v>0</v>
      </c>
      <c r="Q117" s="5">
        <f t="shared" si="14"/>
        <v>0</v>
      </c>
      <c r="R117" s="5">
        <v>2467.4245559999999</v>
      </c>
      <c r="S117" s="5">
        <f t="shared" si="13"/>
        <v>7.8109301957642217</v>
      </c>
      <c r="T117" s="2">
        <v>0</v>
      </c>
      <c r="U117" s="12">
        <v>0</v>
      </c>
      <c r="V117" s="5">
        <v>34.44</v>
      </c>
      <c r="W117" s="6">
        <f t="shared" si="8"/>
        <v>124.15284787310743</v>
      </c>
      <c r="X117" s="5">
        <v>44436339</v>
      </c>
      <c r="Y117" s="5">
        <v>23834</v>
      </c>
      <c r="Z117" s="5">
        <v>527911</v>
      </c>
      <c r="AA117" s="5">
        <v>6</v>
      </c>
      <c r="AB117" s="5">
        <v>2087696</v>
      </c>
      <c r="AC117" s="5">
        <v>0</v>
      </c>
      <c r="AD117" s="5">
        <v>1</v>
      </c>
      <c r="AE117" s="5">
        <v>0</v>
      </c>
      <c r="AF117" s="5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1</v>
      </c>
      <c r="AM117" s="6">
        <v>0</v>
      </c>
      <c r="AN117" s="6">
        <v>0</v>
      </c>
      <c r="AO117" s="6">
        <v>0</v>
      </c>
      <c r="AP117" s="6">
        <v>0</v>
      </c>
      <c r="AQ117" s="11">
        <v>0</v>
      </c>
      <c r="AR117" s="5">
        <v>1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</row>
    <row r="118" spans="1:50" ht="15.75" customHeight="1">
      <c r="A118" s="4">
        <v>44805</v>
      </c>
      <c r="B118" s="2" t="s">
        <v>20</v>
      </c>
      <c r="C118" s="19">
        <v>2</v>
      </c>
      <c r="D118" s="5" t="s">
        <v>17</v>
      </c>
      <c r="E118" s="6">
        <v>1996500</v>
      </c>
      <c r="F118" s="6">
        <f t="shared" si="9"/>
        <v>14.506906205485413</v>
      </c>
      <c r="G118" s="21">
        <v>537357</v>
      </c>
      <c r="H118" s="5">
        <f t="shared" si="10"/>
        <v>13.194419818034163</v>
      </c>
      <c r="I118" s="10">
        <v>496.1</v>
      </c>
      <c r="J118" s="6">
        <f t="shared" si="11"/>
        <v>6.2067775193070034</v>
      </c>
      <c r="K118" s="11"/>
      <c r="L118" s="11">
        <f t="shared" si="12"/>
        <v>0</v>
      </c>
      <c r="M118" s="5">
        <v>0</v>
      </c>
      <c r="N118" s="5">
        <v>1</v>
      </c>
      <c r="O118" s="5">
        <v>0</v>
      </c>
      <c r="P118" s="5">
        <v>0</v>
      </c>
      <c r="Q118" s="5">
        <f t="shared" si="14"/>
        <v>0</v>
      </c>
      <c r="R118" s="5">
        <v>2467.4245559999999</v>
      </c>
      <c r="S118" s="5">
        <f t="shared" si="13"/>
        <v>7.8109301957642217</v>
      </c>
      <c r="T118" s="2">
        <v>0</v>
      </c>
      <c r="U118" s="12">
        <v>0</v>
      </c>
      <c r="V118" s="5">
        <v>34.53</v>
      </c>
      <c r="W118" s="6">
        <f t="shared" si="8"/>
        <v>124.47728911319395</v>
      </c>
      <c r="X118" s="5">
        <v>44591112</v>
      </c>
      <c r="Y118" s="5">
        <v>11633</v>
      </c>
      <c r="Z118" s="5">
        <v>528655</v>
      </c>
      <c r="AA118" s="5">
        <v>4</v>
      </c>
      <c r="AB118" s="5">
        <v>3220020</v>
      </c>
      <c r="AC118" s="5">
        <v>0</v>
      </c>
      <c r="AD118" s="5">
        <v>1</v>
      </c>
      <c r="AE118" s="5">
        <v>0</v>
      </c>
      <c r="AF118" s="5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11">
        <v>0</v>
      </c>
      <c r="AR118" s="5">
        <v>1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</row>
    <row r="119" spans="1:50" ht="15.75" customHeight="1">
      <c r="A119" s="4">
        <v>44835</v>
      </c>
      <c r="B119" s="2" t="s">
        <v>20</v>
      </c>
      <c r="C119" s="19">
        <v>2</v>
      </c>
      <c r="D119" s="5" t="s">
        <v>17</v>
      </c>
      <c r="E119" s="6">
        <v>3448500</v>
      </c>
      <c r="F119" s="6">
        <f t="shared" si="9"/>
        <v>15.053449911853482</v>
      </c>
      <c r="G119" s="21">
        <v>447797</v>
      </c>
      <c r="H119" s="5">
        <f t="shared" si="10"/>
        <v>13.012097516857228</v>
      </c>
      <c r="I119" s="10">
        <v>1</v>
      </c>
      <c r="J119" s="6">
        <f t="shared" si="11"/>
        <v>0</v>
      </c>
      <c r="K119" s="11"/>
      <c r="L119" s="11">
        <f t="shared" si="12"/>
        <v>0</v>
      </c>
      <c r="M119" s="5">
        <v>0</v>
      </c>
      <c r="N119" s="5">
        <v>1</v>
      </c>
      <c r="O119" s="5">
        <v>0</v>
      </c>
      <c r="P119" s="5">
        <v>0</v>
      </c>
      <c r="Q119" s="5">
        <f t="shared" si="14"/>
        <v>0</v>
      </c>
      <c r="R119" s="5">
        <v>2467.4245559999999</v>
      </c>
      <c r="S119" s="5">
        <f t="shared" si="13"/>
        <v>7.8109301957642217</v>
      </c>
      <c r="T119" s="2">
        <v>0</v>
      </c>
      <c r="U119" s="12">
        <v>0</v>
      </c>
      <c r="V119" s="5">
        <v>35.35</v>
      </c>
      <c r="W119" s="6">
        <f t="shared" si="8"/>
        <v>127.43330930064889</v>
      </c>
      <c r="X119" s="14"/>
      <c r="Y119" s="14"/>
      <c r="Z119" s="14"/>
      <c r="AA119" s="14"/>
      <c r="AB119" s="14"/>
      <c r="AC119" s="5">
        <v>0</v>
      </c>
      <c r="AD119" s="5">
        <v>1</v>
      </c>
      <c r="AE119" s="5">
        <v>0</v>
      </c>
      <c r="AF119" s="5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</v>
      </c>
      <c r="AO119" s="6">
        <v>0</v>
      </c>
      <c r="AP119" s="6">
        <v>0</v>
      </c>
      <c r="AQ119" s="11">
        <v>0</v>
      </c>
      <c r="AR119" s="5">
        <v>1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</row>
    <row r="120" spans="1:50" ht="15.75" customHeight="1">
      <c r="A120" s="4">
        <v>44866</v>
      </c>
      <c r="B120" s="2" t="s">
        <v>20</v>
      </c>
      <c r="C120" s="19">
        <v>2</v>
      </c>
      <c r="D120" s="5" t="s">
        <v>17</v>
      </c>
      <c r="E120" s="6">
        <v>2541000</v>
      </c>
      <c r="F120" s="6">
        <f t="shared" si="9"/>
        <v>14.748068262302301</v>
      </c>
      <c r="G120" s="21">
        <v>411973</v>
      </c>
      <c r="H120" s="5">
        <f t="shared" si="10"/>
        <v>12.928715519544228</v>
      </c>
      <c r="I120" s="21">
        <v>1</v>
      </c>
      <c r="J120" s="6">
        <f t="shared" si="11"/>
        <v>0</v>
      </c>
      <c r="K120" s="11"/>
      <c r="L120" s="11">
        <f t="shared" si="12"/>
        <v>0</v>
      </c>
      <c r="M120" s="5">
        <v>0</v>
      </c>
      <c r="N120" s="5">
        <v>1</v>
      </c>
      <c r="O120" s="5">
        <v>0</v>
      </c>
      <c r="P120" s="5">
        <v>0</v>
      </c>
      <c r="Q120" s="5">
        <f t="shared" si="14"/>
        <v>0</v>
      </c>
      <c r="R120" s="5">
        <v>2467.4245559999999</v>
      </c>
      <c r="S120" s="5">
        <f t="shared" si="13"/>
        <v>7.8109301957642217</v>
      </c>
      <c r="T120" s="2">
        <v>0</v>
      </c>
      <c r="U120" s="12">
        <v>0</v>
      </c>
      <c r="V120" s="5">
        <v>35.979999999999997</v>
      </c>
      <c r="W120" s="6">
        <f t="shared" si="8"/>
        <v>129.70439798125449</v>
      </c>
      <c r="X120" s="14"/>
      <c r="Y120" s="14"/>
      <c r="Z120" s="14"/>
      <c r="AA120" s="14"/>
      <c r="AB120" s="5">
        <v>26278</v>
      </c>
      <c r="AC120" s="5">
        <v>0</v>
      </c>
      <c r="AD120" s="5">
        <v>1</v>
      </c>
      <c r="AE120" s="5">
        <v>0</v>
      </c>
      <c r="AF120" s="5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1</v>
      </c>
      <c r="AP120" s="6">
        <v>0</v>
      </c>
      <c r="AQ120" s="11">
        <v>0</v>
      </c>
      <c r="AR120" s="5">
        <v>1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</row>
    <row r="121" spans="1:50" ht="15.75" customHeight="1">
      <c r="A121" s="4">
        <v>44896</v>
      </c>
      <c r="B121" s="2" t="s">
        <v>20</v>
      </c>
      <c r="C121" s="19">
        <v>2</v>
      </c>
      <c r="D121" s="5" t="s">
        <v>17</v>
      </c>
      <c r="E121" s="6">
        <v>2904000</v>
      </c>
      <c r="F121" s="6">
        <f t="shared" si="9"/>
        <v>14.881599654926823</v>
      </c>
      <c r="G121" s="21">
        <v>644828</v>
      </c>
      <c r="H121" s="5">
        <f t="shared" si="10"/>
        <v>13.376740444349306</v>
      </c>
      <c r="I121" s="21">
        <v>1</v>
      </c>
      <c r="J121" s="6">
        <f t="shared" si="11"/>
        <v>0</v>
      </c>
      <c r="K121" s="11"/>
      <c r="L121" s="11">
        <f t="shared" si="12"/>
        <v>0</v>
      </c>
      <c r="M121" s="5">
        <v>0</v>
      </c>
      <c r="N121" s="5">
        <v>1</v>
      </c>
      <c r="O121" s="5">
        <v>0</v>
      </c>
      <c r="P121" s="5">
        <v>0</v>
      </c>
      <c r="Q121" s="5">
        <f t="shared" si="14"/>
        <v>0</v>
      </c>
      <c r="R121" s="5">
        <v>2467.4245559999999</v>
      </c>
      <c r="S121" s="5">
        <f t="shared" si="13"/>
        <v>7.8109301957642217</v>
      </c>
      <c r="T121" s="2">
        <v>0</v>
      </c>
      <c r="U121" s="12">
        <v>1</v>
      </c>
      <c r="V121" s="5">
        <v>35.39</v>
      </c>
      <c r="W121" s="6">
        <f t="shared" si="8"/>
        <v>127.57750540735401</v>
      </c>
      <c r="X121" s="14"/>
      <c r="Y121" s="14"/>
      <c r="Z121" s="14"/>
      <c r="AA121" s="14"/>
      <c r="AB121" s="5">
        <v>84200</v>
      </c>
      <c r="AC121" s="5">
        <v>0</v>
      </c>
      <c r="AD121" s="5">
        <v>1</v>
      </c>
      <c r="AE121" s="5">
        <v>0</v>
      </c>
      <c r="AF121" s="5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1</v>
      </c>
      <c r="AQ121" s="11">
        <v>0</v>
      </c>
      <c r="AR121" s="5">
        <v>1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</row>
    <row r="122" spans="1:50" ht="15.75" customHeight="1">
      <c r="A122" s="4">
        <v>43101</v>
      </c>
      <c r="B122" s="2" t="s">
        <v>20</v>
      </c>
      <c r="C122" s="19">
        <v>2</v>
      </c>
      <c r="D122" s="5" t="s">
        <v>18</v>
      </c>
      <c r="E122" s="6">
        <v>451409.91999999998</v>
      </c>
      <c r="F122" s="6">
        <f t="shared" si="9"/>
        <v>13.020131119198536</v>
      </c>
      <c r="G122" s="21">
        <v>4404</v>
      </c>
      <c r="H122" s="5">
        <f t="shared" si="10"/>
        <v>8.3904955383702795</v>
      </c>
      <c r="I122" s="10">
        <v>362.83</v>
      </c>
      <c r="J122" s="6">
        <f t="shared" si="11"/>
        <v>5.8939344050097677</v>
      </c>
      <c r="K122" s="11">
        <v>99.8</v>
      </c>
      <c r="L122" s="11">
        <f t="shared" si="12"/>
        <v>4.6131383556372683</v>
      </c>
      <c r="M122" s="5">
        <v>1</v>
      </c>
      <c r="N122" s="5">
        <v>1</v>
      </c>
      <c r="O122" s="12">
        <v>1</v>
      </c>
      <c r="P122" s="5">
        <v>0</v>
      </c>
      <c r="Q122" s="5">
        <f t="shared" si="14"/>
        <v>0</v>
      </c>
      <c r="R122" s="5">
        <v>7442.2373729999999</v>
      </c>
      <c r="S122" s="5">
        <f t="shared" si="13"/>
        <v>8.9149268047967052</v>
      </c>
      <c r="T122" s="2">
        <v>0</v>
      </c>
      <c r="U122" s="12">
        <v>1</v>
      </c>
      <c r="V122" s="5">
        <v>122.26</v>
      </c>
      <c r="W122" s="6">
        <f t="shared" ref="W122:W181" si="15">V122*100/122.26</f>
        <v>100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1</v>
      </c>
      <c r="AF122" s="5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11">
        <v>0</v>
      </c>
      <c r="AR122" s="5">
        <v>1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</row>
    <row r="123" spans="1:50" ht="15.75" customHeight="1">
      <c r="A123" s="4">
        <v>43132</v>
      </c>
      <c r="B123" s="2" t="s">
        <v>20</v>
      </c>
      <c r="C123" s="19">
        <v>2</v>
      </c>
      <c r="D123" s="5" t="s">
        <v>18</v>
      </c>
      <c r="E123" s="6">
        <v>416686.08000000002</v>
      </c>
      <c r="F123" s="6">
        <f t="shared" si="9"/>
        <v>12.940088411525</v>
      </c>
      <c r="G123" s="21">
        <v>3726</v>
      </c>
      <c r="H123" s="5">
        <f t="shared" si="10"/>
        <v>8.2233588994792584</v>
      </c>
      <c r="I123" s="10">
        <v>344.64</v>
      </c>
      <c r="J123" s="6">
        <f t="shared" si="11"/>
        <v>5.8425003939680238</v>
      </c>
      <c r="K123" s="11">
        <v>99.4</v>
      </c>
      <c r="L123" s="11">
        <f t="shared" si="12"/>
        <v>4.6091622072576293</v>
      </c>
      <c r="M123" s="5">
        <v>1</v>
      </c>
      <c r="N123" s="5">
        <v>1</v>
      </c>
      <c r="O123" s="12">
        <v>1</v>
      </c>
      <c r="P123" s="5">
        <v>0</v>
      </c>
      <c r="Q123" s="5">
        <f t="shared" si="14"/>
        <v>0</v>
      </c>
      <c r="R123" s="5">
        <v>7442.2373729999999</v>
      </c>
      <c r="S123" s="5">
        <f t="shared" si="13"/>
        <v>8.9149268047967052</v>
      </c>
      <c r="T123" s="2">
        <v>0</v>
      </c>
      <c r="U123" s="12">
        <v>1</v>
      </c>
      <c r="V123" s="5">
        <v>126.3</v>
      </c>
      <c r="W123" s="6">
        <f t="shared" si="15"/>
        <v>103.30443317520039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11">
        <v>0</v>
      </c>
      <c r="AR123" s="5">
        <v>1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</row>
    <row r="124" spans="1:50" ht="15.75" customHeight="1">
      <c r="A124" s="4">
        <v>43160</v>
      </c>
      <c r="B124" s="2" t="s">
        <v>20</v>
      </c>
      <c r="C124" s="19">
        <v>2</v>
      </c>
      <c r="D124" s="5" t="s">
        <v>18</v>
      </c>
      <c r="E124" s="6">
        <v>312514.56</v>
      </c>
      <c r="F124" s="6">
        <f t="shared" si="9"/>
        <v>12.65240633907322</v>
      </c>
      <c r="G124" s="21">
        <v>4065</v>
      </c>
      <c r="H124" s="5">
        <f t="shared" si="10"/>
        <v>8.3104149941882923</v>
      </c>
      <c r="I124" s="10">
        <v>350.62</v>
      </c>
      <c r="J124" s="6">
        <f t="shared" si="11"/>
        <v>5.859703015925728</v>
      </c>
      <c r="K124" s="11">
        <v>99.8</v>
      </c>
      <c r="L124" s="11">
        <f t="shared" si="12"/>
        <v>4.6131383556372683</v>
      </c>
      <c r="M124" s="5">
        <v>1</v>
      </c>
      <c r="N124" s="5">
        <v>1</v>
      </c>
      <c r="O124" s="12">
        <v>1</v>
      </c>
      <c r="P124" s="5">
        <v>0</v>
      </c>
      <c r="Q124" s="5">
        <f t="shared" si="14"/>
        <v>0</v>
      </c>
      <c r="R124" s="5">
        <v>7442.2373729999999</v>
      </c>
      <c r="S124" s="5">
        <f t="shared" si="13"/>
        <v>8.9149268047967052</v>
      </c>
      <c r="T124" s="2">
        <v>0</v>
      </c>
      <c r="U124" s="12">
        <v>1</v>
      </c>
      <c r="V124" s="5">
        <v>127.14</v>
      </c>
      <c r="W124" s="6">
        <f t="shared" si="15"/>
        <v>103.99149353836087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11">
        <v>0</v>
      </c>
      <c r="AR124" s="5">
        <v>1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</row>
    <row r="125" spans="1:50" ht="15.75" customHeight="1">
      <c r="A125" s="4">
        <v>43191</v>
      </c>
      <c r="B125" s="2" t="s">
        <v>20</v>
      </c>
      <c r="C125" s="19">
        <v>2</v>
      </c>
      <c r="D125" s="5" t="s">
        <v>18</v>
      </c>
      <c r="E125" s="6">
        <v>243066.88</v>
      </c>
      <c r="F125" s="6">
        <f t="shared" si="9"/>
        <v>12.401091910792314</v>
      </c>
      <c r="G125" s="21">
        <v>5759</v>
      </c>
      <c r="H125" s="5">
        <f t="shared" si="10"/>
        <v>8.6586927536899374</v>
      </c>
      <c r="I125" s="10">
        <v>351.08</v>
      </c>
      <c r="J125" s="6">
        <f t="shared" si="11"/>
        <v>5.8610141177239168</v>
      </c>
      <c r="K125" s="11">
        <v>101</v>
      </c>
      <c r="L125" s="11">
        <f t="shared" si="12"/>
        <v>4.6249728132842707</v>
      </c>
      <c r="M125" s="5">
        <v>1</v>
      </c>
      <c r="N125" s="5">
        <v>1</v>
      </c>
      <c r="O125" s="12">
        <v>1</v>
      </c>
      <c r="P125" s="5">
        <v>0</v>
      </c>
      <c r="Q125" s="5">
        <f t="shared" si="14"/>
        <v>0</v>
      </c>
      <c r="R125" s="5">
        <v>7442.2373729999999</v>
      </c>
      <c r="S125" s="5">
        <f t="shared" si="13"/>
        <v>8.9149268047967052</v>
      </c>
      <c r="T125" s="2">
        <v>0</v>
      </c>
      <c r="U125" s="12">
        <v>1</v>
      </c>
      <c r="V125" s="5">
        <v>128.13</v>
      </c>
      <c r="W125" s="6">
        <f t="shared" si="15"/>
        <v>104.80124325208571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6">
        <v>0</v>
      </c>
      <c r="AH125" s="6">
        <v>1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11">
        <v>0</v>
      </c>
      <c r="AR125" s="5">
        <v>1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</row>
    <row r="126" spans="1:50" ht="15.75" customHeight="1">
      <c r="A126" s="9">
        <v>43221</v>
      </c>
      <c r="B126" s="2" t="s">
        <v>20</v>
      </c>
      <c r="C126" s="19">
        <v>2</v>
      </c>
      <c r="D126" s="5" t="s">
        <v>18</v>
      </c>
      <c r="E126" s="6">
        <v>520857.59999999998</v>
      </c>
      <c r="F126" s="6">
        <f t="shared" si="9"/>
        <v>13.163231962839211</v>
      </c>
      <c r="G126" s="21">
        <v>3049</v>
      </c>
      <c r="H126" s="5">
        <f t="shared" si="10"/>
        <v>8.0228968696014569</v>
      </c>
      <c r="I126" s="10">
        <v>373.8</v>
      </c>
      <c r="J126" s="6">
        <f t="shared" si="11"/>
        <v>5.9237208950214626</v>
      </c>
      <c r="K126" s="11">
        <v>102</v>
      </c>
      <c r="L126" s="11">
        <f t="shared" si="12"/>
        <v>4.6347289882296359</v>
      </c>
      <c r="M126" s="5">
        <v>1</v>
      </c>
      <c r="N126" s="5">
        <v>1</v>
      </c>
      <c r="O126" s="12">
        <v>1</v>
      </c>
      <c r="P126" s="5">
        <v>0</v>
      </c>
      <c r="Q126" s="5">
        <f t="shared" si="14"/>
        <v>0</v>
      </c>
      <c r="R126" s="5">
        <v>7442.2373729999999</v>
      </c>
      <c r="S126" s="5">
        <f t="shared" si="13"/>
        <v>8.9149268047967052</v>
      </c>
      <c r="T126" s="2">
        <v>0</v>
      </c>
      <c r="U126" s="12">
        <v>1</v>
      </c>
      <c r="V126" s="5">
        <v>128.79</v>
      </c>
      <c r="W126" s="6">
        <f t="shared" si="15"/>
        <v>105.34107639456894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6">
        <v>0</v>
      </c>
      <c r="AH126" s="6">
        <v>0</v>
      </c>
      <c r="AI126" s="6">
        <v>1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11">
        <v>0</v>
      </c>
      <c r="AR126" s="5">
        <v>1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</row>
    <row r="127" spans="1:50" ht="15.75" customHeight="1">
      <c r="A127" s="4">
        <v>43252</v>
      </c>
      <c r="B127" s="2" t="s">
        <v>20</v>
      </c>
      <c r="C127" s="19">
        <v>2</v>
      </c>
      <c r="D127" s="5" t="s">
        <v>18</v>
      </c>
      <c r="E127" s="6">
        <v>347238.40000000002</v>
      </c>
      <c r="F127" s="6">
        <f t="shared" si="9"/>
        <v>12.757766854731045</v>
      </c>
      <c r="G127" s="21">
        <v>27105</v>
      </c>
      <c r="H127" s="5">
        <f t="shared" si="10"/>
        <v>10.207510384575961</v>
      </c>
      <c r="I127" s="10">
        <v>340.32</v>
      </c>
      <c r="J127" s="6">
        <f t="shared" si="11"/>
        <v>5.8298863514519272</v>
      </c>
      <c r="K127" s="11">
        <v>104.6</v>
      </c>
      <c r="L127" s="11">
        <f t="shared" si="12"/>
        <v>4.6596583712721609</v>
      </c>
      <c r="M127" s="5">
        <v>1</v>
      </c>
      <c r="N127" s="5">
        <v>1</v>
      </c>
      <c r="O127" s="12">
        <v>1</v>
      </c>
      <c r="P127" s="5">
        <v>0</v>
      </c>
      <c r="Q127" s="5">
        <f t="shared" si="14"/>
        <v>0</v>
      </c>
      <c r="R127" s="5">
        <v>7442.2373729999999</v>
      </c>
      <c r="S127" s="5">
        <f t="shared" si="13"/>
        <v>8.9149268047967052</v>
      </c>
      <c r="T127" s="2">
        <v>0</v>
      </c>
      <c r="U127" s="12">
        <v>1</v>
      </c>
      <c r="V127" s="5">
        <v>125.74</v>
      </c>
      <c r="W127" s="6">
        <f t="shared" si="15"/>
        <v>102.8463929330934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6">
        <v>0</v>
      </c>
      <c r="AH127" s="6">
        <v>0</v>
      </c>
      <c r="AI127" s="6">
        <v>0</v>
      </c>
      <c r="AJ127" s="6">
        <v>1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11">
        <v>0</v>
      </c>
      <c r="AR127" s="5">
        <v>1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</row>
    <row r="128" spans="1:50" ht="15.75" customHeight="1">
      <c r="A128" s="4">
        <v>43282</v>
      </c>
      <c r="B128" s="2" t="s">
        <v>20</v>
      </c>
      <c r="C128" s="19">
        <v>2</v>
      </c>
      <c r="D128" s="5" t="s">
        <v>18</v>
      </c>
      <c r="E128" s="6">
        <v>555581.43999999994</v>
      </c>
      <c r="F128" s="6">
        <f t="shared" si="9"/>
        <v>13.227770483976782</v>
      </c>
      <c r="G128" s="21">
        <v>5421</v>
      </c>
      <c r="H128" s="5">
        <f t="shared" si="10"/>
        <v>8.5982200300586111</v>
      </c>
      <c r="I128" s="10">
        <v>401.95</v>
      </c>
      <c r="J128" s="6">
        <f t="shared" si="11"/>
        <v>5.9963277027739696</v>
      </c>
      <c r="K128" s="11">
        <v>104.6</v>
      </c>
      <c r="L128" s="11">
        <f t="shared" si="12"/>
        <v>4.6596583712721609</v>
      </c>
      <c r="M128" s="5">
        <v>1</v>
      </c>
      <c r="N128" s="5">
        <v>1</v>
      </c>
      <c r="O128" s="12">
        <v>1</v>
      </c>
      <c r="P128" s="5">
        <v>0</v>
      </c>
      <c r="Q128" s="5">
        <f t="shared" si="14"/>
        <v>0</v>
      </c>
      <c r="R128" s="5">
        <v>7442.2373729999999</v>
      </c>
      <c r="S128" s="5">
        <f t="shared" si="13"/>
        <v>8.9149268047967052</v>
      </c>
      <c r="T128" s="2">
        <v>0</v>
      </c>
      <c r="U128" s="12">
        <v>1</v>
      </c>
      <c r="V128" s="5">
        <v>127.31</v>
      </c>
      <c r="W128" s="6">
        <f t="shared" si="15"/>
        <v>104.13054146900049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11">
        <v>0</v>
      </c>
      <c r="AR128" s="5">
        <v>1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</row>
    <row r="129" spans="1:50" ht="15.75" customHeight="1">
      <c r="A129" s="4">
        <v>43313</v>
      </c>
      <c r="B129" s="2" t="s">
        <v>20</v>
      </c>
      <c r="C129" s="19">
        <v>2</v>
      </c>
      <c r="D129" s="5" t="s">
        <v>18</v>
      </c>
      <c r="E129" s="6">
        <v>399324.15999999997</v>
      </c>
      <c r="F129" s="6">
        <f t="shared" si="9"/>
        <v>12.897528797106204</v>
      </c>
      <c r="G129" s="21">
        <v>4743</v>
      </c>
      <c r="H129" s="5">
        <f t="shared" si="10"/>
        <v>8.464635940677562</v>
      </c>
      <c r="I129" s="10">
        <v>390.44</v>
      </c>
      <c r="J129" s="6">
        <f t="shared" si="11"/>
        <v>5.9672743083067648</v>
      </c>
      <c r="K129" s="18">
        <v>105.9</v>
      </c>
      <c r="L129" s="11">
        <f t="shared" si="12"/>
        <v>4.6718938180309992</v>
      </c>
      <c r="M129" s="5">
        <v>1</v>
      </c>
      <c r="N129" s="5">
        <v>1</v>
      </c>
      <c r="O129" s="12">
        <v>1</v>
      </c>
      <c r="P129" s="5">
        <v>0</v>
      </c>
      <c r="Q129" s="5">
        <f t="shared" si="14"/>
        <v>0</v>
      </c>
      <c r="R129" s="5">
        <v>7442.2373729999999</v>
      </c>
      <c r="S129" s="5">
        <f t="shared" si="13"/>
        <v>8.9149268047967052</v>
      </c>
      <c r="T129" s="2">
        <v>0</v>
      </c>
      <c r="U129" s="12">
        <v>1</v>
      </c>
      <c r="V129" s="5">
        <v>128.38</v>
      </c>
      <c r="W129" s="6">
        <f t="shared" si="15"/>
        <v>105.00572550302633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11">
        <v>0</v>
      </c>
      <c r="AR129" s="5">
        <v>1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</row>
    <row r="130" spans="1:50" ht="15.75" customHeight="1">
      <c r="A130" s="4">
        <v>43344</v>
      </c>
      <c r="B130" s="2" t="s">
        <v>20</v>
      </c>
      <c r="C130" s="19">
        <v>2</v>
      </c>
      <c r="D130" s="5" t="s">
        <v>18</v>
      </c>
      <c r="E130" s="6">
        <v>381962.23999999999</v>
      </c>
      <c r="F130" s="6">
        <f t="shared" ref="F130:F193" si="16">LN(E130)</f>
        <v>12.853077034535371</v>
      </c>
      <c r="G130" s="21">
        <v>5082</v>
      </c>
      <c r="H130" s="5">
        <f t="shared" ref="H130:H193" si="17">LN(G130+1)</f>
        <v>8.533656917446903</v>
      </c>
      <c r="I130" s="10">
        <v>346.35</v>
      </c>
      <c r="J130" s="6">
        <f t="shared" ref="J130:J193" si="18">LN(I130)</f>
        <v>5.8474498244686144</v>
      </c>
      <c r="K130" s="11">
        <v>106.4</v>
      </c>
      <c r="L130" s="11">
        <f t="shared" ref="L130:L193" si="19">LN(K130+1)</f>
        <v>4.6765601820747644</v>
      </c>
      <c r="M130" s="5">
        <v>1</v>
      </c>
      <c r="N130" s="5">
        <v>1</v>
      </c>
      <c r="O130" s="12">
        <v>1</v>
      </c>
      <c r="P130" s="5">
        <v>0</v>
      </c>
      <c r="Q130" s="5">
        <f t="shared" si="14"/>
        <v>0</v>
      </c>
      <c r="R130" s="5">
        <v>7442.2373729999999</v>
      </c>
      <c r="S130" s="5">
        <f t="shared" ref="S130:S193" si="20">LN(R130)</f>
        <v>8.9149268047967052</v>
      </c>
      <c r="T130" s="2">
        <v>0</v>
      </c>
      <c r="U130" s="12">
        <v>1</v>
      </c>
      <c r="V130" s="5">
        <v>131.97</v>
      </c>
      <c r="W130" s="6">
        <f t="shared" si="15"/>
        <v>107.94209062653361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1</v>
      </c>
      <c r="AN130" s="6">
        <v>0</v>
      </c>
      <c r="AO130" s="6">
        <v>0</v>
      </c>
      <c r="AP130" s="6">
        <v>0</v>
      </c>
      <c r="AQ130" s="11">
        <v>0</v>
      </c>
      <c r="AR130" s="5">
        <v>1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</row>
    <row r="131" spans="1:50" ht="15.75" customHeight="1">
      <c r="A131" s="4">
        <v>43374</v>
      </c>
      <c r="B131" s="2" t="s">
        <v>20</v>
      </c>
      <c r="C131" s="19">
        <v>2</v>
      </c>
      <c r="D131" s="5" t="s">
        <v>18</v>
      </c>
      <c r="E131" s="6">
        <v>659752.95999999996</v>
      </c>
      <c r="F131" s="6">
        <f t="shared" si="16"/>
        <v>13.39962074090344</v>
      </c>
      <c r="G131" s="21">
        <v>4235</v>
      </c>
      <c r="H131" s="5">
        <f t="shared" si="17"/>
        <v>8.3513747067212964</v>
      </c>
      <c r="I131" s="10">
        <v>383.7</v>
      </c>
      <c r="J131" s="6">
        <f t="shared" si="18"/>
        <v>5.9498609972529071</v>
      </c>
      <c r="K131" s="11">
        <v>107.1</v>
      </c>
      <c r="L131" s="11">
        <f t="shared" si="19"/>
        <v>4.6830567246451622</v>
      </c>
      <c r="M131" s="5">
        <v>1</v>
      </c>
      <c r="N131" s="5">
        <v>1</v>
      </c>
      <c r="O131" s="12">
        <v>1</v>
      </c>
      <c r="P131" s="5">
        <v>0</v>
      </c>
      <c r="Q131" s="5">
        <f t="shared" si="14"/>
        <v>0</v>
      </c>
      <c r="R131" s="5">
        <v>7442.2373729999999</v>
      </c>
      <c r="S131" s="5">
        <f t="shared" si="20"/>
        <v>8.9149268047967052</v>
      </c>
      <c r="T131" s="2">
        <v>0</v>
      </c>
      <c r="U131" s="12">
        <v>1</v>
      </c>
      <c r="V131" s="5">
        <v>134.29</v>
      </c>
      <c r="W131" s="6">
        <f t="shared" si="15"/>
        <v>109.83968591526255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1</v>
      </c>
      <c r="AO131" s="6">
        <v>0</v>
      </c>
      <c r="AP131" s="6">
        <v>0</v>
      </c>
      <c r="AQ131" s="11">
        <v>0</v>
      </c>
      <c r="AR131" s="5">
        <v>1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</row>
    <row r="132" spans="1:50" ht="15.75" customHeight="1">
      <c r="A132" s="4">
        <v>43405</v>
      </c>
      <c r="B132" s="2" t="s">
        <v>20</v>
      </c>
      <c r="C132" s="19">
        <v>2</v>
      </c>
      <c r="D132" s="5" t="s">
        <v>18</v>
      </c>
      <c r="E132" s="6">
        <v>486133.76000000001</v>
      </c>
      <c r="F132" s="6">
        <f t="shared" si="16"/>
        <v>13.094239091352259</v>
      </c>
      <c r="G132" s="21">
        <v>3896</v>
      </c>
      <c r="H132" s="5">
        <f t="shared" si="17"/>
        <v>8.2679623053387097</v>
      </c>
      <c r="I132" s="10">
        <v>402.49</v>
      </c>
      <c r="J132" s="6">
        <f t="shared" si="18"/>
        <v>5.9976702518294864</v>
      </c>
      <c r="K132" s="11">
        <v>107.7</v>
      </c>
      <c r="L132" s="11">
        <f t="shared" si="19"/>
        <v>4.6885917941271638</v>
      </c>
      <c r="M132" s="5">
        <v>1</v>
      </c>
      <c r="N132" s="5">
        <v>1</v>
      </c>
      <c r="O132" s="12">
        <v>1</v>
      </c>
      <c r="P132" s="5">
        <v>0</v>
      </c>
      <c r="Q132" s="5">
        <f t="shared" si="14"/>
        <v>0</v>
      </c>
      <c r="R132" s="5">
        <v>7442.2373729999999</v>
      </c>
      <c r="S132" s="5">
        <f t="shared" si="20"/>
        <v>8.9149268047967052</v>
      </c>
      <c r="T132" s="2">
        <v>0</v>
      </c>
      <c r="U132" s="12">
        <v>1</v>
      </c>
      <c r="V132" s="5">
        <v>133.99</v>
      </c>
      <c r="W132" s="6">
        <f t="shared" si="15"/>
        <v>109.59430721413381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1</v>
      </c>
      <c r="AP132" s="6">
        <v>0</v>
      </c>
      <c r="AQ132" s="11">
        <v>0</v>
      </c>
      <c r="AR132" s="5">
        <v>1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</row>
    <row r="133" spans="1:50" ht="15.75" customHeight="1">
      <c r="A133" s="4">
        <v>43435</v>
      </c>
      <c r="B133" s="2" t="s">
        <v>20</v>
      </c>
      <c r="C133" s="19">
        <v>2</v>
      </c>
      <c r="D133" s="5" t="s">
        <v>18</v>
      </c>
      <c r="E133" s="6">
        <v>555581.43999999994</v>
      </c>
      <c r="F133" s="6">
        <f t="shared" si="16"/>
        <v>13.227770483976782</v>
      </c>
      <c r="G133" s="21">
        <v>6098</v>
      </c>
      <c r="H133" s="5">
        <f t="shared" si="17"/>
        <v>8.715880102296456</v>
      </c>
      <c r="I133" s="10">
        <v>390.49</v>
      </c>
      <c r="J133" s="6">
        <f t="shared" si="18"/>
        <v>5.9674023607572231</v>
      </c>
      <c r="K133" s="11">
        <v>107.8</v>
      </c>
      <c r="L133" s="11">
        <f t="shared" si="19"/>
        <v>4.6895113344218426</v>
      </c>
      <c r="M133" s="5">
        <v>1</v>
      </c>
      <c r="N133" s="5">
        <v>1</v>
      </c>
      <c r="O133" s="12">
        <v>1</v>
      </c>
      <c r="P133" s="5">
        <v>0</v>
      </c>
      <c r="Q133" s="5">
        <f t="shared" si="14"/>
        <v>0</v>
      </c>
      <c r="R133" s="5">
        <v>7442.2373729999999</v>
      </c>
      <c r="S133" s="5">
        <f t="shared" si="20"/>
        <v>8.9149268047967052</v>
      </c>
      <c r="T133" s="2">
        <v>0</v>
      </c>
      <c r="U133" s="12">
        <v>1</v>
      </c>
      <c r="V133" s="5">
        <v>126.34</v>
      </c>
      <c r="W133" s="6">
        <f t="shared" si="15"/>
        <v>103.33715033535088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1</v>
      </c>
      <c r="AQ133" s="11">
        <v>0</v>
      </c>
      <c r="AR133" s="5">
        <v>1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</row>
    <row r="134" spans="1:50" ht="15.75" customHeight="1">
      <c r="A134" s="4">
        <v>43466</v>
      </c>
      <c r="B134" s="2" t="s">
        <v>20</v>
      </c>
      <c r="C134" s="19">
        <v>2</v>
      </c>
      <c r="D134" s="5" t="s">
        <v>18</v>
      </c>
      <c r="E134" s="6">
        <v>501329.91999999998</v>
      </c>
      <c r="F134" s="6">
        <f t="shared" si="16"/>
        <v>13.125019686289995</v>
      </c>
      <c r="G134" s="21">
        <v>4404</v>
      </c>
      <c r="H134" s="5">
        <f t="shared" si="17"/>
        <v>8.3904955383702795</v>
      </c>
      <c r="I134" s="10">
        <v>401.35</v>
      </c>
      <c r="J134" s="6">
        <f t="shared" si="18"/>
        <v>5.9948338645775863</v>
      </c>
      <c r="K134" s="11">
        <v>108.5</v>
      </c>
      <c r="L134" s="11">
        <f t="shared" si="19"/>
        <v>4.6959245492565556</v>
      </c>
      <c r="M134" s="5">
        <v>1</v>
      </c>
      <c r="N134" s="5">
        <v>1</v>
      </c>
      <c r="O134" s="12">
        <v>1</v>
      </c>
      <c r="P134" s="5">
        <v>0</v>
      </c>
      <c r="Q134" s="5">
        <f t="shared" si="14"/>
        <v>0</v>
      </c>
      <c r="R134" s="5">
        <v>7442.2373729999999</v>
      </c>
      <c r="S134" s="5">
        <f t="shared" si="20"/>
        <v>8.9149268047967052</v>
      </c>
      <c r="T134" s="2">
        <v>0</v>
      </c>
      <c r="U134" s="12">
        <v>1</v>
      </c>
      <c r="V134" s="5">
        <v>127.6</v>
      </c>
      <c r="W134" s="6">
        <f t="shared" si="15"/>
        <v>104.3677408800916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11">
        <v>0</v>
      </c>
      <c r="AR134" s="5">
        <v>1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</row>
    <row r="135" spans="1:50" ht="15.75" customHeight="1">
      <c r="A135" s="4">
        <v>43497</v>
      </c>
      <c r="B135" s="2" t="s">
        <v>20</v>
      </c>
      <c r="C135" s="19">
        <v>2</v>
      </c>
      <c r="D135" s="5" t="s">
        <v>18</v>
      </c>
      <c r="E135" s="6">
        <v>462766.08000000002</v>
      </c>
      <c r="F135" s="6">
        <f t="shared" si="16"/>
        <v>13.044976978616459</v>
      </c>
      <c r="G135" s="21">
        <v>3726</v>
      </c>
      <c r="H135" s="5">
        <f t="shared" si="17"/>
        <v>8.2233588994792584</v>
      </c>
      <c r="I135" s="10">
        <v>389.37</v>
      </c>
      <c r="J135" s="6">
        <f t="shared" si="18"/>
        <v>5.9645300483677772</v>
      </c>
      <c r="K135" s="11">
        <v>108.7</v>
      </c>
      <c r="L135" s="11">
        <f t="shared" si="19"/>
        <v>4.697749367281185</v>
      </c>
      <c r="M135" s="5">
        <v>1</v>
      </c>
      <c r="N135" s="5">
        <v>1</v>
      </c>
      <c r="O135" s="12">
        <v>1</v>
      </c>
      <c r="P135" s="5">
        <v>0</v>
      </c>
      <c r="Q135" s="5">
        <f t="shared" si="14"/>
        <v>0</v>
      </c>
      <c r="R135" s="5">
        <v>7442.2373729999999</v>
      </c>
      <c r="S135" s="5">
        <f t="shared" si="20"/>
        <v>8.9149268047967052</v>
      </c>
      <c r="T135" s="2">
        <v>0</v>
      </c>
      <c r="U135" s="12">
        <v>1</v>
      </c>
      <c r="V135" s="5">
        <v>130.26</v>
      </c>
      <c r="W135" s="6">
        <f t="shared" si="15"/>
        <v>106.54343203009978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11">
        <v>0</v>
      </c>
      <c r="AR135" s="5">
        <v>1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</row>
    <row r="136" spans="1:50" ht="15.75" customHeight="1">
      <c r="A136" s="4">
        <v>43525</v>
      </c>
      <c r="B136" s="2" t="s">
        <v>20</v>
      </c>
      <c r="C136" s="19">
        <v>2</v>
      </c>
      <c r="D136" s="5" t="s">
        <v>18</v>
      </c>
      <c r="E136" s="6">
        <v>347074.56</v>
      </c>
      <c r="F136" s="6">
        <f t="shared" si="16"/>
        <v>12.757294906164679</v>
      </c>
      <c r="G136" s="21">
        <v>4065</v>
      </c>
      <c r="H136" s="5">
        <f t="shared" si="17"/>
        <v>8.3104149941882923</v>
      </c>
      <c r="I136" s="10">
        <v>384.07</v>
      </c>
      <c r="J136" s="6">
        <f t="shared" si="18"/>
        <v>5.950824827641287</v>
      </c>
      <c r="K136" s="11">
        <v>110</v>
      </c>
      <c r="L136" s="11">
        <f t="shared" si="19"/>
        <v>4.7095302013123339</v>
      </c>
      <c r="M136" s="5">
        <v>1</v>
      </c>
      <c r="N136" s="5">
        <v>1</v>
      </c>
      <c r="O136" s="12">
        <v>1</v>
      </c>
      <c r="P136" s="5">
        <v>0</v>
      </c>
      <c r="Q136" s="5">
        <f t="shared" si="14"/>
        <v>0</v>
      </c>
      <c r="R136" s="5">
        <v>7442.2373729999999</v>
      </c>
      <c r="S136" s="5">
        <f t="shared" si="20"/>
        <v>8.9149268047967052</v>
      </c>
      <c r="T136" s="2">
        <v>0</v>
      </c>
      <c r="U136" s="12">
        <v>1</v>
      </c>
      <c r="V136" s="5">
        <v>128.85</v>
      </c>
      <c r="W136" s="6">
        <f t="shared" si="15"/>
        <v>105.39015213479469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6">
        <v>1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11">
        <v>0</v>
      </c>
      <c r="AR136" s="5">
        <v>1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</row>
    <row r="137" spans="1:50" ht="15.75" customHeight="1">
      <c r="A137" s="4">
        <v>43556</v>
      </c>
      <c r="B137" s="2" t="s">
        <v>20</v>
      </c>
      <c r="C137" s="19">
        <v>2</v>
      </c>
      <c r="D137" s="5" t="s">
        <v>18</v>
      </c>
      <c r="E137" s="6">
        <v>269946.88</v>
      </c>
      <c r="F137" s="6">
        <f t="shared" si="16"/>
        <v>12.505980477883773</v>
      </c>
      <c r="G137" s="21">
        <v>5759</v>
      </c>
      <c r="H137" s="5">
        <f t="shared" si="17"/>
        <v>8.6586927536899374</v>
      </c>
      <c r="I137" s="10">
        <v>374.23</v>
      </c>
      <c r="J137" s="6">
        <f t="shared" si="18"/>
        <v>5.9248705816579976</v>
      </c>
      <c r="K137" s="11">
        <v>106.7</v>
      </c>
      <c r="L137" s="11">
        <f t="shared" si="19"/>
        <v>4.6793495841623427</v>
      </c>
      <c r="M137" s="5">
        <v>1</v>
      </c>
      <c r="N137" s="5">
        <v>1</v>
      </c>
      <c r="O137" s="12">
        <v>1</v>
      </c>
      <c r="P137" s="5">
        <v>0</v>
      </c>
      <c r="Q137" s="5">
        <f t="shared" si="14"/>
        <v>0</v>
      </c>
      <c r="R137" s="5">
        <v>7442.2373729999999</v>
      </c>
      <c r="S137" s="5">
        <f t="shared" si="20"/>
        <v>8.9149268047967052</v>
      </c>
      <c r="T137" s="2">
        <v>0</v>
      </c>
      <c r="U137" s="12">
        <v>1</v>
      </c>
      <c r="V137" s="5">
        <v>123.88</v>
      </c>
      <c r="W137" s="6">
        <f t="shared" si="15"/>
        <v>101.32504498609521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6">
        <v>0</v>
      </c>
      <c r="AH137" s="6">
        <v>1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11">
        <v>0</v>
      </c>
      <c r="AR137" s="5">
        <v>1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</row>
    <row r="138" spans="1:50" ht="15.75" customHeight="1">
      <c r="A138" s="9">
        <v>43586</v>
      </c>
      <c r="B138" s="2" t="s">
        <v>20</v>
      </c>
      <c r="C138" s="19">
        <v>2</v>
      </c>
      <c r="D138" s="5" t="s">
        <v>18</v>
      </c>
      <c r="E138" s="6">
        <v>578457.59999999998</v>
      </c>
      <c r="F138" s="6">
        <f t="shared" si="16"/>
        <v>13.26812052993067</v>
      </c>
      <c r="G138" s="21">
        <v>3049</v>
      </c>
      <c r="H138" s="5">
        <f t="shared" si="17"/>
        <v>8.0228968696014569</v>
      </c>
      <c r="I138" s="10">
        <v>425.1</v>
      </c>
      <c r="J138" s="6">
        <f t="shared" si="18"/>
        <v>6.0523244353647447</v>
      </c>
      <c r="K138" s="11">
        <v>107.8</v>
      </c>
      <c r="L138" s="11">
        <f t="shared" si="19"/>
        <v>4.6895113344218426</v>
      </c>
      <c r="M138" s="5">
        <v>1</v>
      </c>
      <c r="N138" s="5">
        <v>1</v>
      </c>
      <c r="O138" s="12">
        <v>1</v>
      </c>
      <c r="P138" s="5">
        <v>0</v>
      </c>
      <c r="Q138" s="5">
        <f t="shared" si="14"/>
        <v>0</v>
      </c>
      <c r="R138" s="5">
        <v>7442.2373729999999</v>
      </c>
      <c r="S138" s="5">
        <f t="shared" si="20"/>
        <v>8.9149268047967052</v>
      </c>
      <c r="T138" s="2">
        <v>0</v>
      </c>
      <c r="U138" s="12">
        <v>1</v>
      </c>
      <c r="V138" s="5">
        <v>124.49</v>
      </c>
      <c r="W138" s="6">
        <f t="shared" si="15"/>
        <v>101.82398167839031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11">
        <v>0</v>
      </c>
      <c r="AR138" s="5">
        <v>1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</row>
    <row r="139" spans="1:50" ht="15.75" customHeight="1">
      <c r="A139" s="4">
        <v>43617</v>
      </c>
      <c r="B139" s="2" t="s">
        <v>20</v>
      </c>
      <c r="C139" s="19">
        <v>2</v>
      </c>
      <c r="D139" s="5" t="s">
        <v>18</v>
      </c>
      <c r="E139" s="6">
        <v>385638.40000000002</v>
      </c>
      <c r="F139" s="6">
        <f t="shared" si="16"/>
        <v>12.862655421822506</v>
      </c>
      <c r="G139" s="21">
        <v>27105</v>
      </c>
      <c r="H139" s="5">
        <f t="shared" si="17"/>
        <v>10.207510384575961</v>
      </c>
      <c r="I139" s="10">
        <v>374.76</v>
      </c>
      <c r="J139" s="6">
        <f t="shared" si="18"/>
        <v>5.9262858210829874</v>
      </c>
      <c r="K139" s="11">
        <v>107</v>
      </c>
      <c r="L139" s="11">
        <f t="shared" si="19"/>
        <v>4.6821312271242199</v>
      </c>
      <c r="M139" s="5">
        <v>1</v>
      </c>
      <c r="N139" s="5">
        <v>1</v>
      </c>
      <c r="O139" s="12">
        <v>1</v>
      </c>
      <c r="P139" s="5">
        <v>0</v>
      </c>
      <c r="Q139" s="5">
        <f t="shared" si="14"/>
        <v>0</v>
      </c>
      <c r="R139" s="5">
        <v>7442.2373729999999</v>
      </c>
      <c r="S139" s="5">
        <f t="shared" si="20"/>
        <v>8.9149268047967052</v>
      </c>
      <c r="T139" s="2">
        <v>0</v>
      </c>
      <c r="U139" s="12">
        <v>1</v>
      </c>
      <c r="V139" s="5">
        <v>123.95</v>
      </c>
      <c r="W139" s="6">
        <f t="shared" si="15"/>
        <v>101.38230001635857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6">
        <v>0</v>
      </c>
      <c r="AH139" s="6">
        <v>0</v>
      </c>
      <c r="AI139" s="6">
        <v>0</v>
      </c>
      <c r="AJ139" s="6">
        <v>1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11">
        <v>0</v>
      </c>
      <c r="AR139" s="5">
        <v>1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</row>
    <row r="140" spans="1:50" ht="15.75" customHeight="1">
      <c r="A140" s="4">
        <v>43647</v>
      </c>
      <c r="B140" s="2" t="s">
        <v>20</v>
      </c>
      <c r="C140" s="19">
        <v>2</v>
      </c>
      <c r="D140" s="5" t="s">
        <v>18</v>
      </c>
      <c r="E140" s="6">
        <v>617021.43999999994</v>
      </c>
      <c r="F140" s="6">
        <f t="shared" si="16"/>
        <v>13.332659051068241</v>
      </c>
      <c r="G140" s="21">
        <v>5421</v>
      </c>
      <c r="H140" s="5">
        <f t="shared" si="17"/>
        <v>8.5982200300586111</v>
      </c>
      <c r="I140" s="10">
        <v>428.56</v>
      </c>
      <c r="J140" s="6">
        <f t="shared" si="18"/>
        <v>6.0604307515727047</v>
      </c>
      <c r="K140" s="11">
        <v>107.4</v>
      </c>
      <c r="L140" s="11">
        <f t="shared" si="19"/>
        <v>4.6858280890055459</v>
      </c>
      <c r="M140" s="5">
        <v>1</v>
      </c>
      <c r="N140" s="5">
        <v>1</v>
      </c>
      <c r="O140" s="12">
        <v>1</v>
      </c>
      <c r="P140" s="5">
        <v>0</v>
      </c>
      <c r="Q140" s="5">
        <f t="shared" si="14"/>
        <v>0</v>
      </c>
      <c r="R140" s="5">
        <v>7442.2373729999999</v>
      </c>
      <c r="S140" s="5">
        <f t="shared" si="20"/>
        <v>8.9149268047967052</v>
      </c>
      <c r="T140" s="2">
        <v>0</v>
      </c>
      <c r="U140" s="12">
        <v>1</v>
      </c>
      <c r="V140" s="5">
        <v>125.22</v>
      </c>
      <c r="W140" s="6">
        <f t="shared" si="15"/>
        <v>102.42106985113692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1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11">
        <v>0</v>
      </c>
      <c r="AR140" s="5">
        <v>1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</row>
    <row r="141" spans="1:50" ht="15.75" customHeight="1">
      <c r="A141" s="4">
        <v>43678</v>
      </c>
      <c r="B141" s="2" t="s">
        <v>20</v>
      </c>
      <c r="C141" s="19">
        <v>2</v>
      </c>
      <c r="D141" s="5" t="s">
        <v>18</v>
      </c>
      <c r="E141" s="6">
        <v>443484.15999999997</v>
      </c>
      <c r="F141" s="6">
        <f t="shared" si="16"/>
        <v>13.002417364197663</v>
      </c>
      <c r="G141" s="21">
        <v>4743</v>
      </c>
      <c r="H141" s="5">
        <f t="shared" si="17"/>
        <v>8.464635940677562</v>
      </c>
      <c r="I141" s="10">
        <v>388</v>
      </c>
      <c r="J141" s="6">
        <f t="shared" si="18"/>
        <v>5.9610053396232736</v>
      </c>
      <c r="K141" s="11">
        <v>106.5</v>
      </c>
      <c r="L141" s="11">
        <f t="shared" si="19"/>
        <v>4.677490847567717</v>
      </c>
      <c r="M141" s="5">
        <v>1</v>
      </c>
      <c r="N141" s="5">
        <v>1</v>
      </c>
      <c r="O141" s="12">
        <v>1</v>
      </c>
      <c r="P141" s="5">
        <v>0</v>
      </c>
      <c r="Q141" s="5">
        <f t="shared" si="14"/>
        <v>0</v>
      </c>
      <c r="R141" s="5">
        <v>7442.2373729999999</v>
      </c>
      <c r="S141" s="5">
        <f t="shared" si="20"/>
        <v>8.9149268047967052</v>
      </c>
      <c r="T141" s="2">
        <v>0</v>
      </c>
      <c r="U141" s="12">
        <v>1</v>
      </c>
      <c r="V141" s="5">
        <v>122.37</v>
      </c>
      <c r="W141" s="6">
        <f t="shared" si="15"/>
        <v>100.08997219041387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1</v>
      </c>
      <c r="AM141" s="6">
        <v>0</v>
      </c>
      <c r="AN141" s="6">
        <v>0</v>
      </c>
      <c r="AO141" s="6">
        <v>0</v>
      </c>
      <c r="AP141" s="6">
        <v>0</v>
      </c>
      <c r="AQ141" s="11">
        <v>0</v>
      </c>
      <c r="AR141" s="5">
        <v>1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</row>
    <row r="142" spans="1:50" ht="15.75" customHeight="1">
      <c r="A142" s="4">
        <v>43709</v>
      </c>
      <c r="B142" s="2" t="s">
        <v>20</v>
      </c>
      <c r="C142" s="19">
        <v>2</v>
      </c>
      <c r="D142" s="5" t="s">
        <v>18</v>
      </c>
      <c r="E142" s="6">
        <v>424202.23999999999</v>
      </c>
      <c r="F142" s="6">
        <f t="shared" si="16"/>
        <v>12.95796560162683</v>
      </c>
      <c r="G142" s="21">
        <v>5082</v>
      </c>
      <c r="H142" s="5">
        <f t="shared" si="17"/>
        <v>8.533656917446903</v>
      </c>
      <c r="I142" s="10">
        <v>390.59</v>
      </c>
      <c r="J142" s="6">
        <f t="shared" si="18"/>
        <v>5.967658416476346</v>
      </c>
      <c r="K142" s="11">
        <v>107.1</v>
      </c>
      <c r="L142" s="11">
        <f t="shared" si="19"/>
        <v>4.6830567246451622</v>
      </c>
      <c r="M142" s="5">
        <v>1</v>
      </c>
      <c r="N142" s="5">
        <v>1</v>
      </c>
      <c r="O142" s="12">
        <v>1</v>
      </c>
      <c r="P142" s="5">
        <v>0</v>
      </c>
      <c r="Q142" s="5">
        <f t="shared" si="14"/>
        <v>0</v>
      </c>
      <c r="R142" s="5">
        <v>7442.2373729999999</v>
      </c>
      <c r="S142" s="5">
        <f t="shared" si="20"/>
        <v>8.9149268047967052</v>
      </c>
      <c r="T142" s="2">
        <v>0</v>
      </c>
      <c r="U142" s="12">
        <v>1</v>
      </c>
      <c r="V142" s="5">
        <v>125.77</v>
      </c>
      <c r="W142" s="6">
        <f t="shared" si="15"/>
        <v>102.87093080320628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1</v>
      </c>
      <c r="AN142" s="6">
        <v>0</v>
      </c>
      <c r="AO142" s="6">
        <v>0</v>
      </c>
      <c r="AP142" s="6">
        <v>0</v>
      </c>
      <c r="AQ142" s="11">
        <v>0</v>
      </c>
      <c r="AR142" s="5">
        <v>1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</row>
    <row r="143" spans="1:50" ht="15.75" customHeight="1">
      <c r="A143" s="4">
        <v>43739</v>
      </c>
      <c r="B143" s="2" t="s">
        <v>20</v>
      </c>
      <c r="C143" s="19">
        <v>2</v>
      </c>
      <c r="D143" s="5" t="s">
        <v>18</v>
      </c>
      <c r="E143" s="6">
        <v>732712.95999999996</v>
      </c>
      <c r="F143" s="6">
        <f t="shared" si="16"/>
        <v>13.504509307994899</v>
      </c>
      <c r="G143" s="21">
        <v>4235</v>
      </c>
      <c r="H143" s="5">
        <f t="shared" si="17"/>
        <v>8.3513747067212964</v>
      </c>
      <c r="I143" s="10">
        <v>405.46</v>
      </c>
      <c r="J143" s="6">
        <f t="shared" si="18"/>
        <v>6.0050222250400473</v>
      </c>
      <c r="K143" s="11">
        <v>107.7</v>
      </c>
      <c r="L143" s="11">
        <f t="shared" si="19"/>
        <v>4.6885917941271638</v>
      </c>
      <c r="M143" s="5">
        <v>1</v>
      </c>
      <c r="N143" s="5">
        <v>1</v>
      </c>
      <c r="O143" s="12">
        <v>1</v>
      </c>
      <c r="P143" s="5">
        <v>0</v>
      </c>
      <c r="Q143" s="5">
        <f t="shared" si="14"/>
        <v>0</v>
      </c>
      <c r="R143" s="5">
        <v>7442.2373729999999</v>
      </c>
      <c r="S143" s="5">
        <f t="shared" si="20"/>
        <v>8.9149268047967052</v>
      </c>
      <c r="T143" s="2">
        <v>0</v>
      </c>
      <c r="U143" s="12">
        <v>1</v>
      </c>
      <c r="V143" s="5">
        <v>123.38</v>
      </c>
      <c r="W143" s="6">
        <f t="shared" si="15"/>
        <v>100.91608048421396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0</v>
      </c>
      <c r="AP143" s="6">
        <v>0</v>
      </c>
      <c r="AQ143" s="11">
        <v>0</v>
      </c>
      <c r="AR143" s="5">
        <v>1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</row>
    <row r="144" spans="1:50" ht="15.75" customHeight="1">
      <c r="A144" s="4">
        <v>43770</v>
      </c>
      <c r="B144" s="2" t="s">
        <v>20</v>
      </c>
      <c r="C144" s="19">
        <v>2</v>
      </c>
      <c r="D144" s="5" t="s">
        <v>18</v>
      </c>
      <c r="E144" s="6">
        <v>539893.76000000001</v>
      </c>
      <c r="F144" s="6">
        <f t="shared" si="16"/>
        <v>13.199127658443718</v>
      </c>
      <c r="G144" s="21">
        <v>3896</v>
      </c>
      <c r="H144" s="5">
        <f t="shared" si="17"/>
        <v>8.2679623053387097</v>
      </c>
      <c r="I144" s="10">
        <v>410.6</v>
      </c>
      <c r="J144" s="6">
        <f t="shared" si="18"/>
        <v>6.0176195045848333</v>
      </c>
      <c r="K144" s="11">
        <v>106.8</v>
      </c>
      <c r="L144" s="11">
        <f t="shared" si="19"/>
        <v>4.6802776584748971</v>
      </c>
      <c r="M144" s="5">
        <v>1</v>
      </c>
      <c r="N144" s="5">
        <v>1</v>
      </c>
      <c r="O144" s="12">
        <v>1</v>
      </c>
      <c r="P144" s="5">
        <v>0</v>
      </c>
      <c r="Q144" s="5">
        <f t="shared" si="14"/>
        <v>0</v>
      </c>
      <c r="R144" s="5">
        <v>7442.2373729999999</v>
      </c>
      <c r="S144" s="5">
        <f t="shared" si="20"/>
        <v>8.9149268047967052</v>
      </c>
      <c r="T144" s="2">
        <v>0</v>
      </c>
      <c r="U144" s="12">
        <v>1</v>
      </c>
      <c r="V144" s="5">
        <v>126.33</v>
      </c>
      <c r="W144" s="6">
        <f t="shared" si="15"/>
        <v>103.32897104531327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11">
        <v>0</v>
      </c>
      <c r="AR144" s="5">
        <v>1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</row>
    <row r="145" spans="1:50" ht="15.75" customHeight="1">
      <c r="A145" s="4">
        <v>43800</v>
      </c>
      <c r="B145" s="2" t="s">
        <v>20</v>
      </c>
      <c r="C145" s="19">
        <v>2</v>
      </c>
      <c r="D145" s="5" t="s">
        <v>18</v>
      </c>
      <c r="E145" s="6">
        <v>617021.43999999994</v>
      </c>
      <c r="F145" s="6">
        <f t="shared" si="16"/>
        <v>13.332659051068241</v>
      </c>
      <c r="G145" s="21">
        <v>6098</v>
      </c>
      <c r="H145" s="5">
        <f t="shared" si="17"/>
        <v>8.715880102296456</v>
      </c>
      <c r="I145" s="10">
        <v>446.14</v>
      </c>
      <c r="J145" s="6">
        <f t="shared" si="18"/>
        <v>6.1006328041086357</v>
      </c>
      <c r="K145" s="11">
        <v>106.4</v>
      </c>
      <c r="L145" s="11">
        <f t="shared" si="19"/>
        <v>4.6765601820747644</v>
      </c>
      <c r="M145" s="5">
        <v>1</v>
      </c>
      <c r="N145" s="5">
        <v>1</v>
      </c>
      <c r="O145" s="12">
        <v>1</v>
      </c>
      <c r="P145" s="5">
        <v>0</v>
      </c>
      <c r="Q145" s="5">
        <f t="shared" ref="Q145:Q208" si="21">0+0</f>
        <v>0</v>
      </c>
      <c r="R145" s="5">
        <v>7442.2373729999999</v>
      </c>
      <c r="S145" s="5">
        <f t="shared" si="20"/>
        <v>8.9149268047967052</v>
      </c>
      <c r="T145" s="2">
        <v>0</v>
      </c>
      <c r="U145" s="12">
        <v>1</v>
      </c>
      <c r="V145" s="5">
        <v>125.96</v>
      </c>
      <c r="W145" s="6">
        <f t="shared" si="15"/>
        <v>103.02633731392115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</v>
      </c>
      <c r="AQ145" s="11">
        <v>0</v>
      </c>
      <c r="AR145" s="5">
        <v>1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</row>
    <row r="146" spans="1:50" ht="15.75" customHeight="1">
      <c r="A146" s="4">
        <v>43831</v>
      </c>
      <c r="B146" s="2" t="s">
        <v>20</v>
      </c>
      <c r="C146" s="19">
        <v>2</v>
      </c>
      <c r="D146" s="5" t="s">
        <v>18</v>
      </c>
      <c r="E146" s="6">
        <v>466652.15999999997</v>
      </c>
      <c r="F146" s="6">
        <f t="shared" si="16"/>
        <v>13.05333941971992</v>
      </c>
      <c r="G146" s="21">
        <v>4404</v>
      </c>
      <c r="H146" s="5">
        <f t="shared" si="17"/>
        <v>8.3904955383702795</v>
      </c>
      <c r="I146" s="10">
        <v>445.58</v>
      </c>
      <c r="J146" s="6">
        <f t="shared" si="18"/>
        <v>6.0993768043023771</v>
      </c>
      <c r="K146" s="11">
        <v>106.1</v>
      </c>
      <c r="L146" s="11">
        <f t="shared" si="19"/>
        <v>4.6737629774537028</v>
      </c>
      <c r="M146" s="5">
        <v>1</v>
      </c>
      <c r="N146" s="5">
        <v>1</v>
      </c>
      <c r="O146" s="12">
        <v>1</v>
      </c>
      <c r="P146" s="5">
        <v>0</v>
      </c>
      <c r="Q146" s="5">
        <f t="shared" si="21"/>
        <v>0</v>
      </c>
      <c r="R146" s="5">
        <v>7442.2373729999999</v>
      </c>
      <c r="S146" s="5">
        <f t="shared" si="20"/>
        <v>8.9149268047967052</v>
      </c>
      <c r="T146" s="2">
        <v>0</v>
      </c>
      <c r="U146" s="12">
        <v>1</v>
      </c>
      <c r="V146" s="5">
        <v>127.83</v>
      </c>
      <c r="W146" s="6">
        <f t="shared" si="15"/>
        <v>104.55586455095697</v>
      </c>
      <c r="X146" s="5">
        <v>1</v>
      </c>
      <c r="Y146" s="5">
        <v>2</v>
      </c>
      <c r="Z146" s="5">
        <v>0</v>
      </c>
      <c r="AA146" s="5">
        <v>1</v>
      </c>
      <c r="AB146" s="5">
        <v>0</v>
      </c>
      <c r="AC146" s="5">
        <v>0</v>
      </c>
      <c r="AD146" s="5">
        <v>0</v>
      </c>
      <c r="AE146" s="5">
        <v>1</v>
      </c>
      <c r="AF146" s="5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11">
        <v>0</v>
      </c>
      <c r="AR146" s="5">
        <v>1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</row>
    <row r="147" spans="1:50" ht="15.75" customHeight="1">
      <c r="A147" s="4">
        <v>43862</v>
      </c>
      <c r="B147" s="2" t="s">
        <v>20</v>
      </c>
      <c r="C147" s="19">
        <v>2</v>
      </c>
      <c r="D147" s="5" t="s">
        <v>18</v>
      </c>
      <c r="E147" s="6">
        <v>430755.84000000003</v>
      </c>
      <c r="F147" s="6">
        <f t="shared" si="16"/>
        <v>12.973296712046384</v>
      </c>
      <c r="G147" s="21">
        <v>3726</v>
      </c>
      <c r="H147" s="5">
        <f t="shared" si="17"/>
        <v>8.2233588994792584</v>
      </c>
      <c r="I147" s="10">
        <v>422.61</v>
      </c>
      <c r="J147" s="6">
        <f t="shared" si="18"/>
        <v>6.0464497679403255</v>
      </c>
      <c r="K147" s="11">
        <v>106.5</v>
      </c>
      <c r="L147" s="11">
        <f t="shared" si="19"/>
        <v>4.677490847567717</v>
      </c>
      <c r="M147" s="5">
        <v>1</v>
      </c>
      <c r="N147" s="5">
        <v>1</v>
      </c>
      <c r="O147" s="12">
        <v>1</v>
      </c>
      <c r="P147" s="5">
        <v>0</v>
      </c>
      <c r="Q147" s="5">
        <f t="shared" si="21"/>
        <v>0</v>
      </c>
      <c r="R147" s="5">
        <v>7442.2373729999999</v>
      </c>
      <c r="S147" s="5">
        <f t="shared" si="20"/>
        <v>8.9149268047967052</v>
      </c>
      <c r="T147" s="2">
        <v>0</v>
      </c>
      <c r="U147" s="12">
        <v>1</v>
      </c>
      <c r="V147" s="5">
        <v>125.57</v>
      </c>
      <c r="W147" s="6">
        <f t="shared" si="15"/>
        <v>102.70734500245378</v>
      </c>
      <c r="X147" s="5">
        <v>3</v>
      </c>
      <c r="Y147" s="5">
        <v>59</v>
      </c>
      <c r="Z147" s="5">
        <v>0</v>
      </c>
      <c r="AA147" s="5">
        <v>2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11">
        <v>0</v>
      </c>
      <c r="AR147" s="5">
        <v>1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</row>
    <row r="148" spans="1:50" ht="15.75" customHeight="1">
      <c r="A148" s="4">
        <v>43891</v>
      </c>
      <c r="B148" s="2" t="s">
        <v>20</v>
      </c>
      <c r="C148" s="19">
        <v>2</v>
      </c>
      <c r="D148" s="5" t="s">
        <v>18</v>
      </c>
      <c r="E148" s="6">
        <v>323066.88</v>
      </c>
      <c r="F148" s="6">
        <f t="shared" si="16"/>
        <v>12.685614639594604</v>
      </c>
      <c r="G148" s="21">
        <v>4065</v>
      </c>
      <c r="H148" s="5">
        <f t="shared" si="17"/>
        <v>8.3104149941882923</v>
      </c>
      <c r="I148" s="10">
        <v>396.85</v>
      </c>
      <c r="J148" s="6">
        <f t="shared" si="18"/>
        <v>5.9835583755368846</v>
      </c>
      <c r="K148" s="11">
        <v>100.2</v>
      </c>
      <c r="L148" s="11">
        <f t="shared" si="19"/>
        <v>4.6170987568533652</v>
      </c>
      <c r="M148" s="5">
        <v>1</v>
      </c>
      <c r="N148" s="5">
        <v>1</v>
      </c>
      <c r="O148" s="12">
        <v>1</v>
      </c>
      <c r="P148" s="5">
        <v>0</v>
      </c>
      <c r="Q148" s="5">
        <f t="shared" si="21"/>
        <v>0</v>
      </c>
      <c r="R148" s="5">
        <v>7442.2373729999999</v>
      </c>
      <c r="S148" s="5">
        <f t="shared" si="20"/>
        <v>8.9149268047967052</v>
      </c>
      <c r="T148" s="2">
        <v>0</v>
      </c>
      <c r="U148" s="12">
        <v>1</v>
      </c>
      <c r="V148" s="5">
        <v>126.88</v>
      </c>
      <c r="W148" s="6">
        <f t="shared" si="15"/>
        <v>103.77883199738262</v>
      </c>
      <c r="X148" s="5">
        <v>1251</v>
      </c>
      <c r="Y148" s="5">
        <v>38423</v>
      </c>
      <c r="Z148" s="5">
        <v>32</v>
      </c>
      <c r="AA148" s="5">
        <v>5138</v>
      </c>
      <c r="AB148" s="5">
        <v>0</v>
      </c>
      <c r="AC148" s="5">
        <v>0</v>
      </c>
      <c r="AD148" s="5">
        <v>1</v>
      </c>
      <c r="AE148" s="5">
        <v>0</v>
      </c>
      <c r="AF148" s="5">
        <v>0</v>
      </c>
      <c r="AG148" s="6">
        <v>1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11">
        <v>0</v>
      </c>
      <c r="AR148" s="5">
        <v>1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</row>
    <row r="149" spans="1:50" ht="15.75" customHeight="1">
      <c r="A149" s="4">
        <v>43922</v>
      </c>
      <c r="B149" s="2" t="s">
        <v>20</v>
      </c>
      <c r="C149" s="19">
        <v>2</v>
      </c>
      <c r="D149" s="5" t="s">
        <v>18</v>
      </c>
      <c r="E149" s="6">
        <v>251274.23999999999</v>
      </c>
      <c r="F149" s="6">
        <f t="shared" si="16"/>
        <v>12.434300211313698</v>
      </c>
      <c r="G149" s="21">
        <v>5759</v>
      </c>
      <c r="H149" s="5">
        <f t="shared" si="17"/>
        <v>8.6586927536899374</v>
      </c>
      <c r="I149" s="10">
        <v>282.60000000000002</v>
      </c>
      <c r="J149" s="6">
        <f t="shared" si="18"/>
        <v>5.6440324702504272</v>
      </c>
      <c r="K149" s="11">
        <v>79.5</v>
      </c>
      <c r="L149" s="11">
        <f t="shared" si="19"/>
        <v>4.3882571844245177</v>
      </c>
      <c r="M149" s="5">
        <v>1</v>
      </c>
      <c r="N149" s="5">
        <v>1</v>
      </c>
      <c r="O149" s="12">
        <v>1</v>
      </c>
      <c r="P149" s="5">
        <v>0</v>
      </c>
      <c r="Q149" s="5">
        <f t="shared" si="21"/>
        <v>0</v>
      </c>
      <c r="R149" s="5">
        <v>7442.2373729999999</v>
      </c>
      <c r="S149" s="5">
        <f t="shared" si="20"/>
        <v>8.9149268047967052</v>
      </c>
      <c r="T149" s="2">
        <v>0</v>
      </c>
      <c r="U149" s="12">
        <v>1</v>
      </c>
      <c r="V149" s="5">
        <v>132.11000000000001</v>
      </c>
      <c r="W149" s="6">
        <f t="shared" si="15"/>
        <v>108.05660068706037</v>
      </c>
      <c r="X149" s="5">
        <v>34863</v>
      </c>
      <c r="Y149" s="5">
        <v>139059</v>
      </c>
      <c r="Z149" s="5">
        <v>1154</v>
      </c>
      <c r="AA149" s="5">
        <v>33854</v>
      </c>
      <c r="AB149" s="5">
        <v>0</v>
      </c>
      <c r="AC149" s="5">
        <v>0</v>
      </c>
      <c r="AD149" s="5">
        <v>1</v>
      </c>
      <c r="AE149" s="5">
        <v>0</v>
      </c>
      <c r="AF149" s="5">
        <v>0</v>
      </c>
      <c r="AG149" s="6">
        <v>0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11">
        <v>0</v>
      </c>
      <c r="AR149" s="5">
        <v>1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</row>
    <row r="150" spans="1:50" ht="15.75" customHeight="1">
      <c r="A150" s="9">
        <v>43952</v>
      </c>
      <c r="B150" s="2" t="s">
        <v>20</v>
      </c>
      <c r="C150" s="19">
        <v>2</v>
      </c>
      <c r="D150" s="5" t="s">
        <v>18</v>
      </c>
      <c r="E150" s="6">
        <v>538444.80000000005</v>
      </c>
      <c r="F150" s="6">
        <f t="shared" si="16"/>
        <v>13.196440263360595</v>
      </c>
      <c r="G150" s="21">
        <v>3049</v>
      </c>
      <c r="H150" s="5">
        <f t="shared" si="17"/>
        <v>8.0228968696014569</v>
      </c>
      <c r="I150" s="10">
        <v>315.67</v>
      </c>
      <c r="J150" s="6">
        <f t="shared" si="18"/>
        <v>5.7546973641243069</v>
      </c>
      <c r="K150" s="11">
        <v>84.4</v>
      </c>
      <c r="L150" s="11">
        <f t="shared" si="19"/>
        <v>4.4473461007945243</v>
      </c>
      <c r="M150" s="5">
        <v>1</v>
      </c>
      <c r="N150" s="5">
        <v>1</v>
      </c>
      <c r="O150" s="12">
        <v>1</v>
      </c>
      <c r="P150" s="5">
        <v>0</v>
      </c>
      <c r="Q150" s="5">
        <f t="shared" si="21"/>
        <v>0</v>
      </c>
      <c r="R150" s="5">
        <v>7442.2373729999999</v>
      </c>
      <c r="S150" s="5">
        <f t="shared" si="20"/>
        <v>8.9149268047967052</v>
      </c>
      <c r="T150" s="2">
        <v>0</v>
      </c>
      <c r="U150" s="12">
        <v>1</v>
      </c>
      <c r="V150" s="5">
        <v>130.41</v>
      </c>
      <c r="W150" s="6">
        <f t="shared" si="15"/>
        <v>106.66612138066415</v>
      </c>
      <c r="X150" s="5">
        <v>190609</v>
      </c>
      <c r="Y150" s="5">
        <v>78602</v>
      </c>
      <c r="Z150" s="5">
        <v>5408</v>
      </c>
      <c r="AA150" s="5">
        <v>13492</v>
      </c>
      <c r="AB150" s="5">
        <v>0</v>
      </c>
      <c r="AC150" s="5">
        <v>0</v>
      </c>
      <c r="AD150" s="5">
        <v>1</v>
      </c>
      <c r="AE150" s="5">
        <v>0</v>
      </c>
      <c r="AF150" s="5">
        <v>0</v>
      </c>
      <c r="AG150" s="6">
        <v>0</v>
      </c>
      <c r="AH150" s="6">
        <v>0</v>
      </c>
      <c r="AI150" s="6">
        <v>1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11">
        <v>0</v>
      </c>
      <c r="AR150" s="5">
        <v>1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</row>
    <row r="151" spans="1:50" ht="15.75" customHeight="1">
      <c r="A151" s="4">
        <v>43983</v>
      </c>
      <c r="B151" s="2" t="s">
        <v>20</v>
      </c>
      <c r="C151" s="19">
        <v>2</v>
      </c>
      <c r="D151" s="5" t="s">
        <v>18</v>
      </c>
      <c r="E151" s="6">
        <v>358963.20000000001</v>
      </c>
      <c r="F151" s="6">
        <f t="shared" si="16"/>
        <v>12.790975155252429</v>
      </c>
      <c r="G151" s="21">
        <v>27105</v>
      </c>
      <c r="H151" s="5">
        <f t="shared" si="17"/>
        <v>10.207510384575961</v>
      </c>
      <c r="I151" s="10">
        <v>402.45</v>
      </c>
      <c r="J151" s="6">
        <f t="shared" si="18"/>
        <v>5.9975708655397426</v>
      </c>
      <c r="K151" s="11">
        <v>93.8</v>
      </c>
      <c r="L151" s="11">
        <f t="shared" si="19"/>
        <v>4.5517694092609764</v>
      </c>
      <c r="M151" s="5">
        <v>1</v>
      </c>
      <c r="N151" s="5">
        <v>1</v>
      </c>
      <c r="O151" s="12">
        <v>1</v>
      </c>
      <c r="P151" s="5">
        <v>0</v>
      </c>
      <c r="Q151" s="5">
        <f t="shared" si="21"/>
        <v>0</v>
      </c>
      <c r="R151" s="5">
        <v>7442.2373729999999</v>
      </c>
      <c r="S151" s="5">
        <f t="shared" si="20"/>
        <v>8.9149268047967052</v>
      </c>
      <c r="T151" s="2">
        <v>0</v>
      </c>
      <c r="U151" s="12">
        <v>1</v>
      </c>
      <c r="V151" s="5">
        <v>133.96</v>
      </c>
      <c r="W151" s="6">
        <f t="shared" si="15"/>
        <v>109.56976934402094</v>
      </c>
      <c r="X151" s="5">
        <v>585481</v>
      </c>
      <c r="Y151" s="5">
        <v>27565</v>
      </c>
      <c r="Z151" s="5">
        <v>17400</v>
      </c>
      <c r="AA151" s="5">
        <v>3712</v>
      </c>
      <c r="AB151" s="5">
        <v>0</v>
      </c>
      <c r="AC151" s="5">
        <v>0</v>
      </c>
      <c r="AD151" s="5">
        <v>1</v>
      </c>
      <c r="AE151" s="5">
        <v>0</v>
      </c>
      <c r="AF151" s="5">
        <v>0</v>
      </c>
      <c r="AG151" s="6">
        <v>0</v>
      </c>
      <c r="AH151" s="6">
        <v>0</v>
      </c>
      <c r="AI151" s="6">
        <v>0</v>
      </c>
      <c r="AJ151" s="6">
        <v>1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11">
        <v>0</v>
      </c>
      <c r="AR151" s="5">
        <v>1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</row>
    <row r="152" spans="1:50" ht="15.75" customHeight="1">
      <c r="A152" s="4">
        <v>44013</v>
      </c>
      <c r="B152" s="2" t="s">
        <v>20</v>
      </c>
      <c r="C152" s="19">
        <v>2</v>
      </c>
      <c r="D152" s="5" t="s">
        <v>18</v>
      </c>
      <c r="E152" s="6">
        <v>574341.12</v>
      </c>
      <c r="F152" s="6">
        <f t="shared" si="16"/>
        <v>13.260978784498166</v>
      </c>
      <c r="G152" s="21">
        <v>5421</v>
      </c>
      <c r="H152" s="5">
        <f t="shared" si="17"/>
        <v>8.5982200300586111</v>
      </c>
      <c r="I152" s="10">
        <v>470.58</v>
      </c>
      <c r="J152" s="6">
        <f t="shared" si="18"/>
        <v>6.1539659764526302</v>
      </c>
      <c r="K152" s="11">
        <v>99.2</v>
      </c>
      <c r="L152" s="11">
        <f t="shared" si="19"/>
        <v>4.6071681886507641</v>
      </c>
      <c r="M152" s="5">
        <v>1</v>
      </c>
      <c r="N152" s="5">
        <v>1</v>
      </c>
      <c r="O152" s="12">
        <v>1</v>
      </c>
      <c r="P152" s="5">
        <v>0</v>
      </c>
      <c r="Q152" s="5">
        <f t="shared" si="21"/>
        <v>0</v>
      </c>
      <c r="R152" s="5">
        <v>7442.2373729999999</v>
      </c>
      <c r="S152" s="5">
        <f t="shared" si="20"/>
        <v>8.9149268047967052</v>
      </c>
      <c r="T152" s="2">
        <v>0</v>
      </c>
      <c r="U152" s="12">
        <v>1</v>
      </c>
      <c r="V152" s="5">
        <v>135.11000000000001</v>
      </c>
      <c r="W152" s="6">
        <f t="shared" si="15"/>
        <v>110.5103876983478</v>
      </c>
      <c r="X152" s="5">
        <v>1695988</v>
      </c>
      <c r="Y152" s="5">
        <v>19471</v>
      </c>
      <c r="Z152" s="5">
        <v>36511</v>
      </c>
      <c r="AA152" s="5">
        <v>1150</v>
      </c>
      <c r="AB152" s="5">
        <v>0</v>
      </c>
      <c r="AC152" s="5">
        <v>0</v>
      </c>
      <c r="AD152" s="5">
        <v>1</v>
      </c>
      <c r="AE152" s="5">
        <v>0</v>
      </c>
      <c r="AF152" s="5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11">
        <v>0</v>
      </c>
      <c r="AR152" s="5">
        <v>1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</row>
    <row r="153" spans="1:50" ht="15.75" customHeight="1">
      <c r="A153" s="4">
        <v>44044</v>
      </c>
      <c r="B153" s="2" t="s">
        <v>20</v>
      </c>
      <c r="C153" s="19">
        <v>2</v>
      </c>
      <c r="D153" s="5" t="s">
        <v>18</v>
      </c>
      <c r="E153" s="6">
        <v>412807.67999999999</v>
      </c>
      <c r="F153" s="6">
        <f t="shared" si="16"/>
        <v>12.930737097627588</v>
      </c>
      <c r="G153" s="21">
        <v>4743</v>
      </c>
      <c r="H153" s="5">
        <f t="shared" si="17"/>
        <v>8.464635940677562</v>
      </c>
      <c r="I153" s="10">
        <v>409.83</v>
      </c>
      <c r="J153" s="6">
        <f t="shared" si="18"/>
        <v>6.0157424395675054</v>
      </c>
      <c r="K153" s="11">
        <v>100.9</v>
      </c>
      <c r="L153" s="11">
        <f t="shared" si="19"/>
        <v>4.6239919402286791</v>
      </c>
      <c r="M153" s="5">
        <v>1</v>
      </c>
      <c r="N153" s="5">
        <v>1</v>
      </c>
      <c r="O153" s="12">
        <v>1</v>
      </c>
      <c r="P153" s="5">
        <v>0</v>
      </c>
      <c r="Q153" s="5">
        <f t="shared" si="21"/>
        <v>0</v>
      </c>
      <c r="R153" s="5">
        <v>7442.2373729999999</v>
      </c>
      <c r="S153" s="5">
        <f t="shared" si="20"/>
        <v>8.9149268047967052</v>
      </c>
      <c r="T153" s="2">
        <v>0</v>
      </c>
      <c r="U153" s="12">
        <v>1</v>
      </c>
      <c r="V153" s="5">
        <v>141.29</v>
      </c>
      <c r="W153" s="6">
        <f t="shared" si="15"/>
        <v>115.56518894159987</v>
      </c>
      <c r="X153" s="5">
        <v>3691166</v>
      </c>
      <c r="Y153" s="5">
        <v>32692</v>
      </c>
      <c r="Z153" s="5">
        <v>65288</v>
      </c>
      <c r="AA153" s="5">
        <v>547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1</v>
      </c>
      <c r="AM153" s="6">
        <v>0</v>
      </c>
      <c r="AN153" s="6">
        <v>0</v>
      </c>
      <c r="AO153" s="6">
        <v>0</v>
      </c>
      <c r="AP153" s="6">
        <v>0</v>
      </c>
      <c r="AQ153" s="11">
        <v>0</v>
      </c>
      <c r="AR153" s="5">
        <v>1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</row>
    <row r="154" spans="1:50" ht="15.75" customHeight="1">
      <c r="A154" s="4">
        <v>44075</v>
      </c>
      <c r="B154" s="2" t="s">
        <v>20</v>
      </c>
      <c r="C154" s="19">
        <v>2</v>
      </c>
      <c r="D154" s="5" t="s">
        <v>18</v>
      </c>
      <c r="E154" s="6">
        <v>394859.52000000002</v>
      </c>
      <c r="F154" s="6">
        <f t="shared" si="16"/>
        <v>12.886285335056755</v>
      </c>
      <c r="G154" s="21">
        <v>5082</v>
      </c>
      <c r="H154" s="5">
        <f t="shared" si="17"/>
        <v>8.533656917446903</v>
      </c>
      <c r="I154" s="10">
        <v>427.32</v>
      </c>
      <c r="J154" s="6">
        <f t="shared" si="18"/>
        <v>6.0575331470776863</v>
      </c>
      <c r="K154" s="11">
        <v>101.7</v>
      </c>
      <c r="L154" s="11">
        <f t="shared" si="19"/>
        <v>4.6318121169345128</v>
      </c>
      <c r="M154" s="5">
        <v>1</v>
      </c>
      <c r="N154" s="5">
        <v>1</v>
      </c>
      <c r="O154" s="12">
        <v>1</v>
      </c>
      <c r="P154" s="5">
        <v>0</v>
      </c>
      <c r="Q154" s="5">
        <f t="shared" si="21"/>
        <v>0</v>
      </c>
      <c r="R154" s="5">
        <v>7442.2373729999999</v>
      </c>
      <c r="S154" s="5">
        <f t="shared" si="20"/>
        <v>8.9149268047967052</v>
      </c>
      <c r="T154" s="2">
        <v>0</v>
      </c>
      <c r="U154" s="12">
        <v>1</v>
      </c>
      <c r="V154" s="5">
        <v>140.19999999999999</v>
      </c>
      <c r="W154" s="6">
        <f t="shared" si="15"/>
        <v>114.67364632749876</v>
      </c>
      <c r="X154" s="5">
        <v>6312584</v>
      </c>
      <c r="Y154" s="5">
        <v>117391</v>
      </c>
      <c r="Z154" s="5">
        <v>98678</v>
      </c>
      <c r="AA154" s="5">
        <v>889</v>
      </c>
      <c r="AB154" s="5">
        <v>0</v>
      </c>
      <c r="AC154" s="5">
        <v>0</v>
      </c>
      <c r="AD154" s="5">
        <v>1</v>
      </c>
      <c r="AE154" s="5">
        <v>0</v>
      </c>
      <c r="AF154" s="5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11">
        <v>0</v>
      </c>
      <c r="AR154" s="5">
        <v>1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</row>
    <row r="155" spans="1:50" ht="15.75" customHeight="1">
      <c r="A155" s="4">
        <v>44105</v>
      </c>
      <c r="B155" s="2" t="s">
        <v>20</v>
      </c>
      <c r="C155" s="19">
        <v>2</v>
      </c>
      <c r="D155" s="5" t="s">
        <v>18</v>
      </c>
      <c r="E155" s="6">
        <v>682030.07999999996</v>
      </c>
      <c r="F155" s="6">
        <f t="shared" si="16"/>
        <v>13.432829041424824</v>
      </c>
      <c r="G155" s="21">
        <v>4235</v>
      </c>
      <c r="H155" s="5">
        <f t="shared" si="17"/>
        <v>8.3513747067212964</v>
      </c>
      <c r="I155" s="10">
        <v>429.25</v>
      </c>
      <c r="J155" s="6">
        <f t="shared" si="18"/>
        <v>6.062039499777585</v>
      </c>
      <c r="K155" s="11">
        <v>102.7</v>
      </c>
      <c r="L155" s="11">
        <f t="shared" si="19"/>
        <v>4.6415021152354816</v>
      </c>
      <c r="M155" s="5">
        <v>1</v>
      </c>
      <c r="N155" s="5">
        <v>1</v>
      </c>
      <c r="O155" s="12">
        <v>1</v>
      </c>
      <c r="P155" s="5">
        <v>0</v>
      </c>
      <c r="Q155" s="5">
        <f t="shared" si="21"/>
        <v>0</v>
      </c>
      <c r="R155" s="5">
        <v>7442.2373729999999</v>
      </c>
      <c r="S155" s="5">
        <f t="shared" si="20"/>
        <v>8.9149268047967052</v>
      </c>
      <c r="T155" s="2">
        <v>0</v>
      </c>
      <c r="U155" s="12">
        <v>1</v>
      </c>
      <c r="V155" s="5">
        <v>137.85</v>
      </c>
      <c r="W155" s="6">
        <f t="shared" si="15"/>
        <v>112.75151316865696</v>
      </c>
      <c r="X155" s="5">
        <v>8184082</v>
      </c>
      <c r="Y155" s="5">
        <v>558396</v>
      </c>
      <c r="Z155" s="5">
        <v>122111</v>
      </c>
      <c r="AA155" s="5">
        <v>5433</v>
      </c>
      <c r="AB155" s="5">
        <v>0</v>
      </c>
      <c r="AC155" s="5">
        <v>0</v>
      </c>
      <c r="AD155" s="5">
        <v>1</v>
      </c>
      <c r="AE155" s="5">
        <v>0</v>
      </c>
      <c r="AF155" s="5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1</v>
      </c>
      <c r="AO155" s="6">
        <v>0</v>
      </c>
      <c r="AP155" s="6">
        <v>0</v>
      </c>
      <c r="AQ155" s="11">
        <v>0</v>
      </c>
      <c r="AR155" s="5">
        <v>1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</row>
    <row r="156" spans="1:50" ht="15.75" customHeight="1">
      <c r="A156" s="4">
        <v>44136</v>
      </c>
      <c r="B156" s="2" t="s">
        <v>20</v>
      </c>
      <c r="C156" s="19">
        <v>2</v>
      </c>
      <c r="D156" s="5" t="s">
        <v>18</v>
      </c>
      <c r="E156" s="6">
        <v>502548.47999999998</v>
      </c>
      <c r="F156" s="6">
        <f t="shared" si="16"/>
        <v>13.127447391873643</v>
      </c>
      <c r="G156" s="21">
        <v>3896</v>
      </c>
      <c r="H156" s="5">
        <f t="shared" si="17"/>
        <v>8.2679623053387097</v>
      </c>
      <c r="I156" s="10">
        <v>449.7</v>
      </c>
      <c r="J156" s="6">
        <f t="shared" si="18"/>
        <v>6.1085806937766618</v>
      </c>
      <c r="K156" s="11">
        <v>103.8</v>
      </c>
      <c r="L156" s="11">
        <f t="shared" si="19"/>
        <v>4.6520537718869415</v>
      </c>
      <c r="M156" s="5">
        <v>1</v>
      </c>
      <c r="N156" s="5">
        <v>1</v>
      </c>
      <c r="O156" s="12">
        <v>1</v>
      </c>
      <c r="P156" s="5">
        <v>0</v>
      </c>
      <c r="Q156" s="5">
        <f t="shared" si="21"/>
        <v>0</v>
      </c>
      <c r="R156" s="5">
        <v>7442.2373729999999</v>
      </c>
      <c r="S156" s="5">
        <f t="shared" si="20"/>
        <v>8.9149268047967052</v>
      </c>
      <c r="T156" s="2">
        <v>0</v>
      </c>
      <c r="U156" s="12">
        <v>1</v>
      </c>
      <c r="V156" s="5">
        <v>138.09</v>
      </c>
      <c r="W156" s="6">
        <f t="shared" si="15"/>
        <v>112.94781612955995</v>
      </c>
      <c r="X156" s="5">
        <v>9462809</v>
      </c>
      <c r="Y156" s="5">
        <v>617997</v>
      </c>
      <c r="Z156" s="5">
        <v>137621</v>
      </c>
      <c r="AA156" s="5">
        <v>13444</v>
      </c>
      <c r="AB156" s="5">
        <v>0</v>
      </c>
      <c r="AC156" s="5">
        <v>0</v>
      </c>
      <c r="AD156" s="5">
        <v>1</v>
      </c>
      <c r="AE156" s="5">
        <v>0</v>
      </c>
      <c r="AF156" s="5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1</v>
      </c>
      <c r="AP156" s="6">
        <v>0</v>
      </c>
      <c r="AQ156" s="11">
        <v>0</v>
      </c>
      <c r="AR156" s="5">
        <v>1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</row>
    <row r="157" spans="1:50" ht="15.75" customHeight="1">
      <c r="A157" s="4">
        <v>44166</v>
      </c>
      <c r="B157" s="2" t="s">
        <v>20</v>
      </c>
      <c r="C157" s="19">
        <v>2</v>
      </c>
      <c r="D157" s="5" t="s">
        <v>18</v>
      </c>
      <c r="E157" s="6">
        <v>574341.12</v>
      </c>
      <c r="F157" s="6">
        <f t="shared" si="16"/>
        <v>13.260978784498166</v>
      </c>
      <c r="G157" s="21">
        <v>6098</v>
      </c>
      <c r="H157" s="5">
        <f t="shared" si="17"/>
        <v>8.715880102296456</v>
      </c>
      <c r="I157" s="10">
        <v>471.52</v>
      </c>
      <c r="J157" s="6">
        <f t="shared" si="18"/>
        <v>6.1559615189893844</v>
      </c>
      <c r="K157" s="11">
        <v>103.4</v>
      </c>
      <c r="L157" s="11">
        <f t="shared" si="19"/>
        <v>4.6482296754485386</v>
      </c>
      <c r="M157" s="5">
        <v>1</v>
      </c>
      <c r="N157" s="5">
        <v>1</v>
      </c>
      <c r="O157" s="12">
        <v>1</v>
      </c>
      <c r="P157" s="5">
        <v>0</v>
      </c>
      <c r="Q157" s="5">
        <f t="shared" si="21"/>
        <v>0</v>
      </c>
      <c r="R157" s="5">
        <v>7442.2373729999999</v>
      </c>
      <c r="S157" s="5">
        <f t="shared" si="20"/>
        <v>8.9149268047967052</v>
      </c>
      <c r="T157" s="2">
        <v>0</v>
      </c>
      <c r="U157" s="12">
        <v>1</v>
      </c>
      <c r="V157" s="5">
        <v>141.58000000000001</v>
      </c>
      <c r="W157" s="6">
        <f t="shared" si="15"/>
        <v>115.802388352691</v>
      </c>
      <c r="X157" s="5">
        <v>10286709</v>
      </c>
      <c r="Y157" s="5">
        <v>859123</v>
      </c>
      <c r="Z157" s="5">
        <v>148994</v>
      </c>
      <c r="AA157" s="5">
        <v>17336</v>
      </c>
      <c r="AB157" s="5">
        <v>0</v>
      </c>
      <c r="AC157" s="5">
        <v>0</v>
      </c>
      <c r="AD157" s="5">
        <v>1</v>
      </c>
      <c r="AE157" s="5">
        <v>0</v>
      </c>
      <c r="AF157" s="5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11">
        <v>0</v>
      </c>
      <c r="AR157" s="5">
        <v>1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</row>
    <row r="158" spans="1:50" ht="15.75" customHeight="1">
      <c r="A158" s="4">
        <v>44197</v>
      </c>
      <c r="B158" s="2" t="s">
        <v>20</v>
      </c>
      <c r="C158" s="19">
        <v>2</v>
      </c>
      <c r="D158" s="5" t="s">
        <v>18</v>
      </c>
      <c r="E158" s="6">
        <v>544527.35999999999</v>
      </c>
      <c r="F158" s="6">
        <f t="shared" si="16"/>
        <v>13.207673468026652</v>
      </c>
      <c r="G158" s="21">
        <v>4404</v>
      </c>
      <c r="H158" s="5">
        <f t="shared" si="17"/>
        <v>8.3904955383702795</v>
      </c>
      <c r="I158" s="10">
        <v>484.63</v>
      </c>
      <c r="J158" s="6">
        <f t="shared" si="18"/>
        <v>6.1833857131934806</v>
      </c>
      <c r="K158" s="18">
        <v>102</v>
      </c>
      <c r="L158" s="11">
        <f t="shared" si="19"/>
        <v>4.6347289882296359</v>
      </c>
      <c r="M158" s="5">
        <v>1</v>
      </c>
      <c r="N158" s="5">
        <v>1</v>
      </c>
      <c r="O158" s="12">
        <v>1</v>
      </c>
      <c r="P158" s="5">
        <v>0</v>
      </c>
      <c r="Q158" s="5">
        <f t="shared" si="21"/>
        <v>0</v>
      </c>
      <c r="R158" s="5">
        <v>7442.2373729999999</v>
      </c>
      <c r="S158" s="5">
        <f t="shared" si="20"/>
        <v>8.9149268047967052</v>
      </c>
      <c r="T158" s="2">
        <v>0</v>
      </c>
      <c r="U158" s="12">
        <v>1</v>
      </c>
      <c r="V158" s="5">
        <v>143.21</v>
      </c>
      <c r="W158" s="6">
        <f t="shared" si="15"/>
        <v>117.13561262882381</v>
      </c>
      <c r="X158" s="5">
        <v>10757610</v>
      </c>
      <c r="Y158" s="5">
        <v>1328396</v>
      </c>
      <c r="Z158" s="5">
        <v>154392</v>
      </c>
      <c r="AA158" s="5">
        <v>36570</v>
      </c>
      <c r="AB158" s="5">
        <v>14509</v>
      </c>
      <c r="AC158" s="5">
        <v>7112605</v>
      </c>
      <c r="AD158" s="5">
        <v>1</v>
      </c>
      <c r="AE158" s="5">
        <v>1</v>
      </c>
      <c r="AF158" s="5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11">
        <v>0</v>
      </c>
      <c r="AR158" s="5">
        <v>1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</row>
    <row r="159" spans="1:50" ht="15.75" customHeight="1">
      <c r="A159" s="4">
        <v>44228</v>
      </c>
      <c r="B159" s="2" t="s">
        <v>20</v>
      </c>
      <c r="C159" s="19">
        <v>2</v>
      </c>
      <c r="D159" s="5" t="s">
        <v>18</v>
      </c>
      <c r="E159" s="6">
        <v>502640.64000000001</v>
      </c>
      <c r="F159" s="6">
        <f t="shared" si="16"/>
        <v>13.127630760353115</v>
      </c>
      <c r="G159" s="21">
        <v>3726</v>
      </c>
      <c r="H159" s="5">
        <f t="shared" si="17"/>
        <v>8.2233588994792584</v>
      </c>
      <c r="I159" s="10">
        <v>483.78</v>
      </c>
      <c r="J159" s="6">
        <f t="shared" si="18"/>
        <v>6.1816302579249855</v>
      </c>
      <c r="K159" s="11">
        <v>102.8</v>
      </c>
      <c r="L159" s="11">
        <f t="shared" si="19"/>
        <v>4.6424659707317879</v>
      </c>
      <c r="M159" s="5">
        <v>1</v>
      </c>
      <c r="N159" s="5">
        <v>1</v>
      </c>
      <c r="O159" s="12">
        <v>1</v>
      </c>
      <c r="P159" s="5">
        <v>0</v>
      </c>
      <c r="Q159" s="5">
        <f t="shared" si="21"/>
        <v>0</v>
      </c>
      <c r="R159" s="5">
        <v>7442.2373729999999</v>
      </c>
      <c r="S159" s="5">
        <f t="shared" si="20"/>
        <v>8.9149268047967052</v>
      </c>
      <c r="T159" s="2">
        <v>0</v>
      </c>
      <c r="U159" s="12">
        <v>1</v>
      </c>
      <c r="V159" s="5">
        <v>141.31</v>
      </c>
      <c r="W159" s="6">
        <f t="shared" si="15"/>
        <v>115.58154752167512</v>
      </c>
      <c r="X159" s="5">
        <v>11112241</v>
      </c>
      <c r="Y159" s="5">
        <v>359378</v>
      </c>
      <c r="Z159" s="5">
        <v>157157</v>
      </c>
      <c r="AA159" s="5">
        <v>16814</v>
      </c>
      <c r="AB159" s="5">
        <v>58719</v>
      </c>
      <c r="AC159" s="5">
        <v>11300691</v>
      </c>
      <c r="AD159" s="5">
        <v>1</v>
      </c>
      <c r="AE159" s="5">
        <v>0</v>
      </c>
      <c r="AF159" s="5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11">
        <v>0</v>
      </c>
      <c r="AR159" s="5">
        <v>1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</row>
    <row r="160" spans="1:50" ht="15.75" customHeight="1">
      <c r="A160" s="4">
        <v>44256</v>
      </c>
      <c r="B160" s="2" t="s">
        <v>20</v>
      </c>
      <c r="C160" s="19">
        <v>2</v>
      </c>
      <c r="D160" s="5" t="s">
        <v>18</v>
      </c>
      <c r="E160" s="6">
        <v>376980.47999999998</v>
      </c>
      <c r="F160" s="6">
        <f t="shared" si="16"/>
        <v>12.839948687901334</v>
      </c>
      <c r="G160" s="21">
        <v>4065</v>
      </c>
      <c r="H160" s="5">
        <f t="shared" si="17"/>
        <v>8.3104149941882923</v>
      </c>
      <c r="I160" s="10">
        <v>496.73</v>
      </c>
      <c r="J160" s="6">
        <f t="shared" si="18"/>
        <v>6.2080466189203456</v>
      </c>
      <c r="K160" s="11">
        <v>104</v>
      </c>
      <c r="L160" s="11">
        <f t="shared" si="19"/>
        <v>4.6539603501575231</v>
      </c>
      <c r="M160" s="5">
        <v>1</v>
      </c>
      <c r="N160" s="5">
        <v>1</v>
      </c>
      <c r="O160" s="12">
        <v>1</v>
      </c>
      <c r="P160" s="5">
        <v>0</v>
      </c>
      <c r="Q160" s="5">
        <f t="shared" si="21"/>
        <v>0</v>
      </c>
      <c r="R160" s="5">
        <v>7442.2373729999999</v>
      </c>
      <c r="S160" s="5">
        <f t="shared" si="20"/>
        <v>8.9149268047967052</v>
      </c>
      <c r="T160" s="2">
        <v>0</v>
      </c>
      <c r="U160" s="12">
        <v>1</v>
      </c>
      <c r="V160" s="5">
        <v>141.59</v>
      </c>
      <c r="W160" s="6">
        <f t="shared" si="15"/>
        <v>115.8105676427286</v>
      </c>
      <c r="X160" s="5">
        <v>12149335</v>
      </c>
      <c r="Y160" s="5">
        <v>169234</v>
      </c>
      <c r="Z160" s="5">
        <v>162468</v>
      </c>
      <c r="AA160" s="5">
        <v>4295</v>
      </c>
      <c r="AB160" s="5">
        <v>2063543</v>
      </c>
      <c r="AC160" s="5">
        <v>14569635</v>
      </c>
      <c r="AD160" s="5">
        <v>1</v>
      </c>
      <c r="AE160" s="5">
        <v>0</v>
      </c>
      <c r="AF160" s="5">
        <v>0</v>
      </c>
      <c r="AG160" s="6">
        <v>1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11">
        <v>0</v>
      </c>
      <c r="AR160" s="5">
        <v>1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</row>
    <row r="161" spans="1:50" ht="15.75" customHeight="1">
      <c r="A161" s="4">
        <v>44287</v>
      </c>
      <c r="B161" s="2" t="s">
        <v>20</v>
      </c>
      <c r="C161" s="19">
        <v>2</v>
      </c>
      <c r="D161" s="5" t="s">
        <v>18</v>
      </c>
      <c r="E161" s="6">
        <v>293207.03999999998</v>
      </c>
      <c r="F161" s="6">
        <f t="shared" si="16"/>
        <v>12.588634259620427</v>
      </c>
      <c r="G161" s="21">
        <v>5759</v>
      </c>
      <c r="H161" s="5">
        <f t="shared" si="17"/>
        <v>8.6586927536899374</v>
      </c>
      <c r="I161" s="10">
        <v>504.07</v>
      </c>
      <c r="J161" s="6">
        <f t="shared" si="18"/>
        <v>6.2227151473160891</v>
      </c>
      <c r="K161" s="11">
        <v>103.4</v>
      </c>
      <c r="L161" s="11">
        <f t="shared" si="19"/>
        <v>4.6482296754485386</v>
      </c>
      <c r="M161" s="5">
        <v>1</v>
      </c>
      <c r="N161" s="5">
        <v>1</v>
      </c>
      <c r="O161" s="12">
        <v>1</v>
      </c>
      <c r="P161" s="5">
        <v>0</v>
      </c>
      <c r="Q161" s="5">
        <f t="shared" si="21"/>
        <v>0</v>
      </c>
      <c r="R161" s="5">
        <v>7442.2373729999999</v>
      </c>
      <c r="S161" s="5">
        <f t="shared" si="20"/>
        <v>8.9149268047967052</v>
      </c>
      <c r="T161" s="2">
        <v>0</v>
      </c>
      <c r="U161" s="12">
        <v>1</v>
      </c>
      <c r="V161" s="5">
        <v>136.78</v>
      </c>
      <c r="W161" s="6">
        <f t="shared" si="15"/>
        <v>111.87632913463111</v>
      </c>
      <c r="X161" s="5">
        <v>19164969</v>
      </c>
      <c r="Y161" s="5">
        <v>75695</v>
      </c>
      <c r="Z161" s="5">
        <v>211853</v>
      </c>
      <c r="AA161" s="5">
        <v>1102</v>
      </c>
      <c r="AB161" s="5">
        <v>2729335</v>
      </c>
      <c r="AC161" s="5">
        <v>13658616</v>
      </c>
      <c r="AD161" s="5">
        <v>1</v>
      </c>
      <c r="AE161" s="5">
        <v>0</v>
      </c>
      <c r="AF161" s="5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11">
        <v>0</v>
      </c>
      <c r="AR161" s="5">
        <v>1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</row>
    <row r="162" spans="1:50" ht="15.75" customHeight="1">
      <c r="A162" s="9">
        <v>44317</v>
      </c>
      <c r="B162" s="2" t="s">
        <v>20</v>
      </c>
      <c r="C162" s="19">
        <v>2</v>
      </c>
      <c r="D162" s="5" t="s">
        <v>18</v>
      </c>
      <c r="E162" s="6">
        <v>628300.80000000005</v>
      </c>
      <c r="F162" s="6">
        <f t="shared" si="16"/>
        <v>13.350774311667324</v>
      </c>
      <c r="G162" s="21">
        <v>3049</v>
      </c>
      <c r="H162" s="5">
        <f t="shared" si="17"/>
        <v>8.0228968696014569</v>
      </c>
      <c r="I162" s="10">
        <v>477.97</v>
      </c>
      <c r="J162" s="6">
        <f t="shared" si="18"/>
        <v>6.1695479690155945</v>
      </c>
      <c r="K162" s="11">
        <v>104.4</v>
      </c>
      <c r="L162" s="11">
        <f t="shared" si="19"/>
        <v>4.6577626361072619</v>
      </c>
      <c r="M162" s="5">
        <v>1</v>
      </c>
      <c r="N162" s="5">
        <v>1</v>
      </c>
      <c r="O162" s="12">
        <v>1</v>
      </c>
      <c r="P162" s="5">
        <v>0</v>
      </c>
      <c r="Q162" s="5">
        <f t="shared" si="21"/>
        <v>0</v>
      </c>
      <c r="R162" s="5">
        <v>7442.2373729999999</v>
      </c>
      <c r="S162" s="5">
        <f t="shared" si="20"/>
        <v>8.9149268047967052</v>
      </c>
      <c r="T162" s="2">
        <v>0</v>
      </c>
      <c r="U162" s="12">
        <v>1</v>
      </c>
      <c r="V162" s="5">
        <v>142.93</v>
      </c>
      <c r="W162" s="6">
        <f t="shared" si="15"/>
        <v>116.90659250777033</v>
      </c>
      <c r="X162" s="5">
        <v>28175044</v>
      </c>
      <c r="Y162" s="5">
        <v>73080</v>
      </c>
      <c r="Z162" s="5">
        <v>331895</v>
      </c>
      <c r="AA162" s="5">
        <v>424</v>
      </c>
      <c r="AB162" s="5">
        <v>1784772</v>
      </c>
      <c r="AC162" s="5">
        <v>15892359</v>
      </c>
      <c r="AD162" s="5">
        <v>1</v>
      </c>
      <c r="AE162" s="5">
        <v>0</v>
      </c>
      <c r="AF162" s="5">
        <v>0</v>
      </c>
      <c r="AG162" s="6">
        <v>0</v>
      </c>
      <c r="AH162" s="6">
        <v>0</v>
      </c>
      <c r="AI162" s="6">
        <v>1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11">
        <v>0</v>
      </c>
      <c r="AR162" s="5">
        <v>1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</row>
    <row r="163" spans="1:50" ht="15.75" customHeight="1">
      <c r="A163" s="4">
        <v>44348</v>
      </c>
      <c r="B163" s="2" t="s">
        <v>20</v>
      </c>
      <c r="C163" s="19">
        <v>2</v>
      </c>
      <c r="D163" s="5" t="s">
        <v>18</v>
      </c>
      <c r="E163" s="6">
        <v>418867.20000000001</v>
      </c>
      <c r="F163" s="6">
        <f t="shared" si="16"/>
        <v>12.945309203559161</v>
      </c>
      <c r="G163" s="21">
        <v>27105</v>
      </c>
      <c r="H163" s="5">
        <f t="shared" si="17"/>
        <v>10.207510384575961</v>
      </c>
      <c r="I163" s="10">
        <v>508.07</v>
      </c>
      <c r="J163" s="6">
        <f t="shared" si="18"/>
        <v>6.2306192333611756</v>
      </c>
      <c r="K163" s="11">
        <v>103</v>
      </c>
      <c r="L163" s="11">
        <f t="shared" si="19"/>
        <v>4.6443908991413725</v>
      </c>
      <c r="M163" s="5">
        <v>1</v>
      </c>
      <c r="N163" s="5">
        <v>1</v>
      </c>
      <c r="O163" s="12">
        <v>1</v>
      </c>
      <c r="P163" s="5">
        <v>0</v>
      </c>
      <c r="Q163" s="5">
        <f t="shared" si="21"/>
        <v>0</v>
      </c>
      <c r="R163" s="5">
        <v>7442.2373729999999</v>
      </c>
      <c r="S163" s="5">
        <f t="shared" si="20"/>
        <v>8.9149268047967052</v>
      </c>
      <c r="T163" s="2">
        <v>0</v>
      </c>
      <c r="U163" s="12">
        <v>1</v>
      </c>
      <c r="V163" s="5">
        <v>141.22</v>
      </c>
      <c r="W163" s="6">
        <f t="shared" si="15"/>
        <v>115.50793391133649</v>
      </c>
      <c r="X163" s="5">
        <v>30411634</v>
      </c>
      <c r="Y163" s="5">
        <v>313568</v>
      </c>
      <c r="Z163" s="5">
        <v>399459</v>
      </c>
      <c r="AA163" s="5">
        <v>482</v>
      </c>
      <c r="AB163" s="5">
        <v>1734226</v>
      </c>
      <c r="AC163" s="5">
        <v>12697300</v>
      </c>
      <c r="AD163" s="5">
        <v>1</v>
      </c>
      <c r="AE163" s="5">
        <v>0</v>
      </c>
      <c r="AF163" s="5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11">
        <v>0</v>
      </c>
      <c r="AR163" s="5">
        <v>1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</row>
    <row r="164" spans="1:50" ht="15.75" customHeight="1">
      <c r="A164" s="4">
        <v>44378</v>
      </c>
      <c r="B164" s="2" t="s">
        <v>20</v>
      </c>
      <c r="C164" s="19">
        <v>2</v>
      </c>
      <c r="D164" s="5" t="s">
        <v>18</v>
      </c>
      <c r="E164" s="6">
        <v>670187.52000000002</v>
      </c>
      <c r="F164" s="6">
        <f t="shared" si="16"/>
        <v>13.415312832804895</v>
      </c>
      <c r="G164" s="21">
        <v>5421</v>
      </c>
      <c r="H164" s="5">
        <f t="shared" si="17"/>
        <v>8.5982200300586111</v>
      </c>
      <c r="I164" s="10">
        <v>471.44</v>
      </c>
      <c r="J164" s="6">
        <f t="shared" si="18"/>
        <v>6.1557918405296581</v>
      </c>
      <c r="K164" s="11">
        <v>103.9</v>
      </c>
      <c r="L164" s="11">
        <f t="shared" si="19"/>
        <v>4.6530075154022512</v>
      </c>
      <c r="M164" s="5">
        <v>1</v>
      </c>
      <c r="N164" s="5">
        <v>1</v>
      </c>
      <c r="O164" s="12">
        <v>1</v>
      </c>
      <c r="P164" s="5">
        <v>0</v>
      </c>
      <c r="Q164" s="5">
        <f t="shared" si="21"/>
        <v>0</v>
      </c>
      <c r="R164" s="5">
        <v>7442.2373729999999</v>
      </c>
      <c r="S164" s="5">
        <f t="shared" si="20"/>
        <v>8.9149268047967052</v>
      </c>
      <c r="T164" s="2">
        <v>0</v>
      </c>
      <c r="U164" s="12">
        <v>1</v>
      </c>
      <c r="V164" s="5">
        <v>141.03</v>
      </c>
      <c r="W164" s="6">
        <f t="shared" si="15"/>
        <v>115.35252740062163</v>
      </c>
      <c r="X164" s="5">
        <v>31655824</v>
      </c>
      <c r="Y164" s="5">
        <v>1055621</v>
      </c>
      <c r="Z164" s="5">
        <v>424351</v>
      </c>
      <c r="AA164" s="5">
        <v>1827</v>
      </c>
      <c r="AB164" s="14"/>
      <c r="AC164" s="5">
        <v>7229376</v>
      </c>
      <c r="AD164" s="5">
        <v>1</v>
      </c>
      <c r="AE164" s="5">
        <v>0</v>
      </c>
      <c r="AF164" s="5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11">
        <v>0</v>
      </c>
      <c r="AR164" s="5">
        <v>1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</row>
    <row r="165" spans="1:50" ht="15.75" customHeight="1">
      <c r="A165" s="4">
        <v>44409</v>
      </c>
      <c r="B165" s="2" t="s">
        <v>20</v>
      </c>
      <c r="C165" s="19">
        <v>2</v>
      </c>
      <c r="D165" s="5" t="s">
        <v>18</v>
      </c>
      <c r="E165" s="6">
        <v>481697.28000000003</v>
      </c>
      <c r="F165" s="6">
        <f t="shared" si="16"/>
        <v>13.08507114593432</v>
      </c>
      <c r="G165" s="21">
        <v>4743</v>
      </c>
      <c r="H165" s="5">
        <f t="shared" si="17"/>
        <v>8.464635940677562</v>
      </c>
      <c r="I165" s="10">
        <v>508.07</v>
      </c>
      <c r="J165" s="6">
        <f t="shared" si="18"/>
        <v>6.2306192333611756</v>
      </c>
      <c r="K165" s="11">
        <v>104.2</v>
      </c>
      <c r="L165" s="11">
        <f t="shared" si="19"/>
        <v>4.6558633003036096</v>
      </c>
      <c r="M165" s="5">
        <v>1</v>
      </c>
      <c r="N165" s="5">
        <v>1</v>
      </c>
      <c r="O165" s="12">
        <v>1</v>
      </c>
      <c r="P165" s="5">
        <v>0</v>
      </c>
      <c r="Q165" s="5">
        <f t="shared" si="21"/>
        <v>0</v>
      </c>
      <c r="R165" s="5">
        <v>7442.2373729999999</v>
      </c>
      <c r="S165" s="5">
        <f t="shared" si="20"/>
        <v>8.9149268047967052</v>
      </c>
      <c r="T165" s="2">
        <v>0</v>
      </c>
      <c r="U165" s="12">
        <v>1</v>
      </c>
      <c r="V165" s="5">
        <v>141.19</v>
      </c>
      <c r="W165" s="6">
        <f t="shared" si="15"/>
        <v>115.48339604122361</v>
      </c>
      <c r="X165" s="5">
        <v>32810845</v>
      </c>
      <c r="Y165" s="5">
        <v>933053</v>
      </c>
      <c r="Z165" s="5">
        <v>439020</v>
      </c>
      <c r="AA165" s="5">
        <v>3317</v>
      </c>
      <c r="AB165" s="5">
        <v>5493614</v>
      </c>
      <c r="AC165" s="5">
        <v>5859342</v>
      </c>
      <c r="AD165" s="5">
        <v>1</v>
      </c>
      <c r="AE165" s="5">
        <v>0</v>
      </c>
      <c r="AF165" s="5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0</v>
      </c>
      <c r="AO165" s="6">
        <v>0</v>
      </c>
      <c r="AP165" s="6">
        <v>0</v>
      </c>
      <c r="AQ165" s="11">
        <v>0</v>
      </c>
      <c r="AR165" s="5">
        <v>1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</row>
    <row r="166" spans="1:50" ht="15.75" customHeight="1">
      <c r="A166" s="4">
        <v>44440</v>
      </c>
      <c r="B166" s="2" t="s">
        <v>20</v>
      </c>
      <c r="C166" s="19">
        <v>2</v>
      </c>
      <c r="D166" s="5" t="s">
        <v>18</v>
      </c>
      <c r="E166" s="6">
        <v>460753.91999999998</v>
      </c>
      <c r="F166" s="6">
        <f t="shared" si="16"/>
        <v>13.040619383363484</v>
      </c>
      <c r="G166" s="21">
        <v>5082</v>
      </c>
      <c r="H166" s="5">
        <f t="shared" si="17"/>
        <v>8.533656917446903</v>
      </c>
      <c r="I166" s="10">
        <v>471.44</v>
      </c>
      <c r="J166" s="6">
        <f t="shared" si="18"/>
        <v>6.1557918405296581</v>
      </c>
      <c r="K166" s="11">
        <v>103.7</v>
      </c>
      <c r="L166" s="11">
        <f t="shared" si="19"/>
        <v>4.6510991178764911</v>
      </c>
      <c r="M166" s="5">
        <v>1</v>
      </c>
      <c r="N166" s="5">
        <v>1</v>
      </c>
      <c r="O166" s="12">
        <v>1</v>
      </c>
      <c r="P166" s="5">
        <v>0</v>
      </c>
      <c r="Q166" s="5">
        <f t="shared" si="21"/>
        <v>0</v>
      </c>
      <c r="R166" s="5">
        <v>7442.2373729999999</v>
      </c>
      <c r="S166" s="5">
        <f t="shared" si="20"/>
        <v>8.9149268047967052</v>
      </c>
      <c r="T166" s="2">
        <v>0</v>
      </c>
      <c r="U166" s="12">
        <v>1</v>
      </c>
      <c r="V166" s="5">
        <v>137.85</v>
      </c>
      <c r="W166" s="6">
        <f t="shared" si="15"/>
        <v>112.75151316865696</v>
      </c>
      <c r="X166" s="5">
        <v>33766707</v>
      </c>
      <c r="Y166" s="5">
        <v>1017455</v>
      </c>
      <c r="Z166" s="5">
        <v>448339</v>
      </c>
      <c r="AA166" s="5">
        <v>4378</v>
      </c>
      <c r="AB166" s="5">
        <v>6732827</v>
      </c>
      <c r="AC166" s="5">
        <v>3635629</v>
      </c>
      <c r="AD166" s="5">
        <v>1</v>
      </c>
      <c r="AE166" s="5">
        <v>0</v>
      </c>
      <c r="AF166" s="5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1</v>
      </c>
      <c r="AN166" s="6">
        <v>0</v>
      </c>
      <c r="AO166" s="6">
        <v>0</v>
      </c>
      <c r="AP166" s="6">
        <v>0</v>
      </c>
      <c r="AQ166" s="11">
        <v>0</v>
      </c>
      <c r="AR166" s="5">
        <v>1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</row>
    <row r="167" spans="1:50" ht="15.75" customHeight="1">
      <c r="A167" s="4">
        <v>44470</v>
      </c>
      <c r="B167" s="2" t="s">
        <v>20</v>
      </c>
      <c r="C167" s="19">
        <v>2</v>
      </c>
      <c r="D167" s="5" t="s">
        <v>18</v>
      </c>
      <c r="E167" s="6">
        <v>795847.68000000005</v>
      </c>
      <c r="F167" s="6">
        <f t="shared" si="16"/>
        <v>13.587163089731556</v>
      </c>
      <c r="G167" s="21">
        <v>4235</v>
      </c>
      <c r="H167" s="5">
        <f t="shared" si="17"/>
        <v>8.3513747067212964</v>
      </c>
      <c r="I167" s="10">
        <v>461.8</v>
      </c>
      <c r="J167" s="6">
        <f t="shared" si="18"/>
        <v>6.1351318969203952</v>
      </c>
      <c r="K167" s="11">
        <v>102.9</v>
      </c>
      <c r="L167" s="11">
        <f t="shared" si="19"/>
        <v>4.6434288981051814</v>
      </c>
      <c r="M167" s="5">
        <v>1</v>
      </c>
      <c r="N167" s="5">
        <v>1</v>
      </c>
      <c r="O167" s="12">
        <v>1</v>
      </c>
      <c r="P167" s="5">
        <v>0</v>
      </c>
      <c r="Q167" s="5">
        <f t="shared" si="21"/>
        <v>0</v>
      </c>
      <c r="R167" s="5">
        <v>7442.2373729999999</v>
      </c>
      <c r="S167" s="5">
        <f t="shared" si="20"/>
        <v>8.9149268047967052</v>
      </c>
      <c r="T167" s="2">
        <v>0</v>
      </c>
      <c r="U167" s="12">
        <v>1</v>
      </c>
      <c r="V167" s="5">
        <v>137.13999999999999</v>
      </c>
      <c r="W167" s="6">
        <f t="shared" si="15"/>
        <v>112.17078357598558</v>
      </c>
      <c r="X167" s="5">
        <v>34285814</v>
      </c>
      <c r="Y167" s="5">
        <v>1250593</v>
      </c>
      <c r="Z167" s="5">
        <v>458437</v>
      </c>
      <c r="AA167" s="5">
        <v>4555</v>
      </c>
      <c r="AB167" s="5">
        <v>4141918</v>
      </c>
      <c r="AC167" s="5">
        <v>9181381</v>
      </c>
      <c r="AD167" s="5">
        <v>1</v>
      </c>
      <c r="AE167" s="5">
        <v>0</v>
      </c>
      <c r="AF167" s="5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1</v>
      </c>
      <c r="AO167" s="6">
        <v>0</v>
      </c>
      <c r="AP167" s="6">
        <v>0</v>
      </c>
      <c r="AQ167" s="11">
        <v>0</v>
      </c>
      <c r="AR167" s="5">
        <v>1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</row>
    <row r="168" spans="1:50" ht="15.75" customHeight="1">
      <c r="A168" s="4">
        <v>44501</v>
      </c>
      <c r="B168" s="2" t="s">
        <v>20</v>
      </c>
      <c r="C168" s="19">
        <v>2</v>
      </c>
      <c r="D168" s="5" t="s">
        <v>18</v>
      </c>
      <c r="E168" s="6">
        <v>586414.07999999996</v>
      </c>
      <c r="F168" s="6">
        <f t="shared" si="16"/>
        <v>13.281781440180373</v>
      </c>
      <c r="G168" s="21">
        <v>3896</v>
      </c>
      <c r="H168" s="5">
        <f t="shared" si="17"/>
        <v>8.2679623053387097</v>
      </c>
      <c r="I168" s="10">
        <v>516.14</v>
      </c>
      <c r="J168" s="6">
        <f t="shared" si="18"/>
        <v>6.2463780465109942</v>
      </c>
      <c r="K168" s="11">
        <v>104</v>
      </c>
      <c r="L168" s="11">
        <f t="shared" si="19"/>
        <v>4.6539603501575231</v>
      </c>
      <c r="M168" s="5">
        <v>1</v>
      </c>
      <c r="N168" s="5">
        <v>1</v>
      </c>
      <c r="O168" s="12">
        <v>1</v>
      </c>
      <c r="P168" s="5">
        <v>0</v>
      </c>
      <c r="Q168" s="5">
        <f t="shared" si="21"/>
        <v>0</v>
      </c>
      <c r="R168" s="5">
        <v>7442.2373729999999</v>
      </c>
      <c r="S168" s="5">
        <f t="shared" si="20"/>
        <v>8.9149268047967052</v>
      </c>
      <c r="T168" s="2">
        <v>0</v>
      </c>
      <c r="U168" s="12">
        <v>1</v>
      </c>
      <c r="V168" s="5">
        <v>138.19</v>
      </c>
      <c r="W168" s="6">
        <f t="shared" si="15"/>
        <v>113.0296090299362</v>
      </c>
      <c r="X168" s="5">
        <v>34596776</v>
      </c>
      <c r="Y168" s="5">
        <v>1171143</v>
      </c>
      <c r="Z168" s="5">
        <v>469247</v>
      </c>
      <c r="AA168" s="5">
        <v>4486</v>
      </c>
      <c r="AB168" s="5">
        <v>8563136</v>
      </c>
      <c r="AC168" s="5">
        <v>12186782</v>
      </c>
      <c r="AD168" s="5">
        <v>1</v>
      </c>
      <c r="AE168" s="5">
        <v>0</v>
      </c>
      <c r="AF168" s="5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1</v>
      </c>
      <c r="AP168" s="6">
        <v>0</v>
      </c>
      <c r="AQ168" s="11">
        <v>0</v>
      </c>
      <c r="AR168" s="5">
        <v>1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</row>
    <row r="169" spans="1:50" ht="15.75" customHeight="1">
      <c r="A169" s="4">
        <v>44531</v>
      </c>
      <c r="B169" s="2" t="s">
        <v>20</v>
      </c>
      <c r="C169" s="19">
        <v>2</v>
      </c>
      <c r="D169" s="5" t="s">
        <v>18</v>
      </c>
      <c r="E169" s="6">
        <v>670187.52000000002</v>
      </c>
      <c r="F169" s="6">
        <f t="shared" si="16"/>
        <v>13.415312832804895</v>
      </c>
      <c r="G169" s="21">
        <v>6098</v>
      </c>
      <c r="H169" s="5">
        <f t="shared" si="17"/>
        <v>8.715880102296456</v>
      </c>
      <c r="I169" s="10">
        <v>518.45000000000005</v>
      </c>
      <c r="J169" s="6">
        <f t="shared" si="18"/>
        <v>6.250843591004287</v>
      </c>
      <c r="K169" s="11">
        <v>104.3</v>
      </c>
      <c r="L169" s="11">
        <f t="shared" si="19"/>
        <v>4.6568134191399295</v>
      </c>
      <c r="M169" s="5">
        <v>1</v>
      </c>
      <c r="N169" s="5">
        <v>1</v>
      </c>
      <c r="O169" s="12">
        <v>1</v>
      </c>
      <c r="P169" s="5">
        <v>0</v>
      </c>
      <c r="Q169" s="5">
        <f t="shared" si="21"/>
        <v>0</v>
      </c>
      <c r="R169" s="5">
        <v>7442.2373729999999</v>
      </c>
      <c r="S169" s="5">
        <f t="shared" si="20"/>
        <v>8.9149268047967052</v>
      </c>
      <c r="T169" s="2">
        <v>0</v>
      </c>
      <c r="U169" s="12">
        <v>1</v>
      </c>
      <c r="V169" s="5">
        <v>136.30000000000001</v>
      </c>
      <c r="W169" s="6">
        <f t="shared" si="15"/>
        <v>111.48372321282514</v>
      </c>
      <c r="X169" s="5">
        <v>34861579</v>
      </c>
      <c r="Y169" s="5">
        <v>2709114</v>
      </c>
      <c r="Z169" s="5">
        <v>481486</v>
      </c>
      <c r="AA169" s="5">
        <v>4065</v>
      </c>
      <c r="AB169" s="5">
        <v>10147925</v>
      </c>
      <c r="AC169" s="5">
        <v>17311130</v>
      </c>
      <c r="AD169" s="5">
        <v>1</v>
      </c>
      <c r="AE169" s="5">
        <v>0</v>
      </c>
      <c r="AF169" s="5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1</v>
      </c>
      <c r="AQ169" s="11">
        <v>0</v>
      </c>
      <c r="AR169" s="5">
        <v>1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</row>
    <row r="170" spans="1:50" ht="15.75" customHeight="1">
      <c r="A170" s="4">
        <v>44562</v>
      </c>
      <c r="B170" s="2" t="s">
        <v>20</v>
      </c>
      <c r="C170" s="19">
        <v>2</v>
      </c>
      <c r="D170" s="5" t="s">
        <v>18</v>
      </c>
      <c r="E170" s="6">
        <v>665600</v>
      </c>
      <c r="F170" s="6">
        <f t="shared" si="16"/>
        <v>13.408444168489137</v>
      </c>
      <c r="G170" s="21">
        <v>4404</v>
      </c>
      <c r="H170" s="5">
        <f t="shared" si="17"/>
        <v>8.3904955383702795</v>
      </c>
      <c r="I170" s="10">
        <v>511.96</v>
      </c>
      <c r="J170" s="6">
        <f t="shared" si="18"/>
        <v>6.2382464969875908</v>
      </c>
      <c r="K170" s="11">
        <v>105.3</v>
      </c>
      <c r="L170" s="11">
        <f t="shared" si="19"/>
        <v>4.6662652853479019</v>
      </c>
      <c r="M170" s="5">
        <v>1</v>
      </c>
      <c r="N170" s="5">
        <v>1</v>
      </c>
      <c r="O170" s="12">
        <v>1</v>
      </c>
      <c r="P170" s="5">
        <v>0</v>
      </c>
      <c r="Q170" s="5">
        <f t="shared" si="21"/>
        <v>0</v>
      </c>
      <c r="R170" s="5">
        <v>7442.2373729999999</v>
      </c>
      <c r="S170" s="5">
        <f t="shared" si="20"/>
        <v>8.9149268047967052</v>
      </c>
      <c r="T170" s="2">
        <v>0</v>
      </c>
      <c r="U170" s="12">
        <v>1</v>
      </c>
      <c r="V170" s="5">
        <v>134.44999999999999</v>
      </c>
      <c r="W170" s="6">
        <f t="shared" si="15"/>
        <v>109.97055455586454</v>
      </c>
      <c r="X170" s="5">
        <v>41469499</v>
      </c>
      <c r="Y170" s="5">
        <v>3530636</v>
      </c>
      <c r="Z170" s="5">
        <v>496242</v>
      </c>
      <c r="AA170" s="5">
        <v>6671</v>
      </c>
      <c r="AB170" s="5">
        <v>7423888</v>
      </c>
      <c r="AC170" s="5">
        <v>4830526</v>
      </c>
      <c r="AD170" s="5">
        <v>1</v>
      </c>
      <c r="AE170" s="5">
        <v>1</v>
      </c>
      <c r="AF170" s="5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11">
        <v>0</v>
      </c>
      <c r="AR170" s="5">
        <v>1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</row>
    <row r="171" spans="1:50" ht="15.75" customHeight="1">
      <c r="A171" s="4">
        <v>44593</v>
      </c>
      <c r="B171" s="2" t="s">
        <v>20</v>
      </c>
      <c r="C171" s="19">
        <v>2</v>
      </c>
      <c r="D171" s="5" t="s">
        <v>18</v>
      </c>
      <c r="E171" s="6">
        <v>614400</v>
      </c>
      <c r="F171" s="6">
        <f t="shared" si="16"/>
        <v>13.3284014608156</v>
      </c>
      <c r="G171" s="21">
        <v>3726</v>
      </c>
      <c r="H171" s="5">
        <f t="shared" si="17"/>
        <v>8.2233588994792584</v>
      </c>
      <c r="I171" s="10">
        <v>521.51</v>
      </c>
      <c r="J171" s="6">
        <f t="shared" si="18"/>
        <v>6.2567284497123978</v>
      </c>
      <c r="K171" s="11">
        <v>104.8</v>
      </c>
      <c r="L171" s="11">
        <f t="shared" si="19"/>
        <v>4.6615505194241988</v>
      </c>
      <c r="M171" s="5">
        <v>1</v>
      </c>
      <c r="N171" s="5">
        <v>1</v>
      </c>
      <c r="O171" s="12">
        <v>1</v>
      </c>
      <c r="P171" s="5">
        <v>0</v>
      </c>
      <c r="Q171" s="5">
        <f t="shared" si="21"/>
        <v>0</v>
      </c>
      <c r="R171" s="5">
        <v>7442.2373729999999</v>
      </c>
      <c r="S171" s="5">
        <f t="shared" si="20"/>
        <v>8.9149268047967052</v>
      </c>
      <c r="T171" s="2">
        <v>0</v>
      </c>
      <c r="U171" s="12">
        <v>1</v>
      </c>
      <c r="V171" s="5">
        <v>133.08000000000001</v>
      </c>
      <c r="W171" s="6">
        <f t="shared" si="15"/>
        <v>108.84999182070997</v>
      </c>
      <c r="X171" s="5">
        <v>42931045</v>
      </c>
      <c r="Y171" s="5">
        <v>1570808</v>
      </c>
      <c r="Z171" s="5">
        <v>514023</v>
      </c>
      <c r="AA171" s="5">
        <v>3657</v>
      </c>
      <c r="AB171" s="5">
        <v>1453832</v>
      </c>
      <c r="AC171" s="5">
        <v>1740968</v>
      </c>
      <c r="AD171" s="5">
        <v>1</v>
      </c>
      <c r="AE171" s="5">
        <v>0</v>
      </c>
      <c r="AF171" s="5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11">
        <v>0</v>
      </c>
      <c r="AR171" s="5">
        <v>1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</row>
    <row r="172" spans="1:50" ht="15.75" customHeight="1">
      <c r="A172" s="4">
        <v>44621</v>
      </c>
      <c r="B172" s="2" t="s">
        <v>20</v>
      </c>
      <c r="C172" s="19">
        <v>2</v>
      </c>
      <c r="D172" s="5" t="s">
        <v>18</v>
      </c>
      <c r="E172" s="6">
        <v>460800</v>
      </c>
      <c r="F172" s="6">
        <f t="shared" si="16"/>
        <v>13.040719388363819</v>
      </c>
      <c r="G172" s="21">
        <v>4065</v>
      </c>
      <c r="H172" s="5">
        <f t="shared" si="17"/>
        <v>8.3104149941882923</v>
      </c>
      <c r="I172" s="10">
        <v>520.9</v>
      </c>
      <c r="J172" s="6">
        <f t="shared" si="18"/>
        <v>6.2555580847511454</v>
      </c>
      <c r="K172" s="11">
        <v>105.1</v>
      </c>
      <c r="L172" s="11">
        <f t="shared" si="19"/>
        <v>4.664382045619937</v>
      </c>
      <c r="M172" s="5">
        <v>1</v>
      </c>
      <c r="N172" s="5">
        <v>1</v>
      </c>
      <c r="O172" s="12">
        <v>1</v>
      </c>
      <c r="P172" s="5">
        <v>0</v>
      </c>
      <c r="Q172" s="5">
        <f t="shared" si="21"/>
        <v>0</v>
      </c>
      <c r="R172" s="5">
        <v>7442.2373729999999</v>
      </c>
      <c r="S172" s="5">
        <f t="shared" si="20"/>
        <v>8.9149268047967052</v>
      </c>
      <c r="T172" s="2">
        <v>0</v>
      </c>
      <c r="U172" s="12">
        <v>1</v>
      </c>
      <c r="V172" s="5">
        <v>134.85</v>
      </c>
      <c r="W172" s="6">
        <f t="shared" si="15"/>
        <v>110.29772615736954</v>
      </c>
      <c r="X172" s="5">
        <v>43025775</v>
      </c>
      <c r="Y172" s="5">
        <v>2260724</v>
      </c>
      <c r="Z172" s="5">
        <v>521181</v>
      </c>
      <c r="AA172" s="5">
        <v>4379</v>
      </c>
      <c r="AB172" s="5">
        <v>3427223</v>
      </c>
      <c r="AC172" s="5">
        <v>2342354</v>
      </c>
      <c r="AD172" s="5">
        <v>1</v>
      </c>
      <c r="AE172" s="5">
        <v>0</v>
      </c>
      <c r="AF172" s="5">
        <v>0</v>
      </c>
      <c r="AG172" s="6">
        <v>1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11">
        <v>0</v>
      </c>
      <c r="AR172" s="5">
        <v>1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</row>
    <row r="173" spans="1:50" ht="15.75" customHeight="1">
      <c r="A173" s="4">
        <v>44652</v>
      </c>
      <c r="B173" s="2" t="s">
        <v>20</v>
      </c>
      <c r="C173" s="19">
        <v>2</v>
      </c>
      <c r="D173" s="5" t="s">
        <v>18</v>
      </c>
      <c r="E173" s="6">
        <v>358400</v>
      </c>
      <c r="F173" s="6">
        <f t="shared" si="16"/>
        <v>12.789404960082912</v>
      </c>
      <c r="G173" s="21">
        <v>5759</v>
      </c>
      <c r="H173" s="5">
        <f t="shared" si="17"/>
        <v>8.6586927536899374</v>
      </c>
      <c r="I173" s="10">
        <v>489.73</v>
      </c>
      <c r="J173" s="6">
        <f t="shared" si="18"/>
        <v>6.1938542188289736</v>
      </c>
      <c r="K173" s="11">
        <v>105</v>
      </c>
      <c r="L173" s="11">
        <f t="shared" si="19"/>
        <v>4.6634390941120669</v>
      </c>
      <c r="M173" s="5">
        <v>1</v>
      </c>
      <c r="N173" s="5">
        <v>1</v>
      </c>
      <c r="O173" s="12">
        <v>1</v>
      </c>
      <c r="P173" s="5">
        <v>0</v>
      </c>
      <c r="Q173" s="5">
        <f t="shared" si="21"/>
        <v>0</v>
      </c>
      <c r="R173" s="5">
        <v>7442.2373729999999</v>
      </c>
      <c r="S173" s="5">
        <f t="shared" si="20"/>
        <v>8.9149268047967052</v>
      </c>
      <c r="T173" s="2">
        <v>0</v>
      </c>
      <c r="U173" s="12">
        <v>1</v>
      </c>
      <c r="V173" s="5">
        <v>134.38999999999999</v>
      </c>
      <c r="W173" s="6">
        <f t="shared" si="15"/>
        <v>109.92147881563878</v>
      </c>
      <c r="X173" s="5">
        <v>43079188</v>
      </c>
      <c r="Y173" s="5">
        <v>890915</v>
      </c>
      <c r="Z173" s="5">
        <v>523843</v>
      </c>
      <c r="AA173" s="5">
        <v>4841</v>
      </c>
      <c r="AB173" s="5">
        <v>1701306</v>
      </c>
      <c r="AC173" s="5">
        <v>3951244</v>
      </c>
      <c r="AD173" s="5">
        <v>1</v>
      </c>
      <c r="AE173" s="5">
        <v>0</v>
      </c>
      <c r="AF173" s="5">
        <v>0</v>
      </c>
      <c r="AG173" s="6">
        <v>0</v>
      </c>
      <c r="AH173" s="6">
        <v>1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11">
        <v>0</v>
      </c>
      <c r="AR173" s="5">
        <v>1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</row>
    <row r="174" spans="1:50" ht="15.75" customHeight="1">
      <c r="A174" s="9">
        <v>44682</v>
      </c>
      <c r="B174" s="2" t="s">
        <v>20</v>
      </c>
      <c r="C174" s="19">
        <v>2</v>
      </c>
      <c r="D174" s="5" t="s">
        <v>18</v>
      </c>
      <c r="E174" s="6">
        <v>768000</v>
      </c>
      <c r="F174" s="6">
        <f t="shared" si="16"/>
        <v>13.551545012129809</v>
      </c>
      <c r="G174" s="21">
        <v>3049</v>
      </c>
      <c r="H174" s="5">
        <f t="shared" si="17"/>
        <v>8.0228968696014569</v>
      </c>
      <c r="I174" s="10">
        <v>459.57</v>
      </c>
      <c r="J174" s="6">
        <f t="shared" si="18"/>
        <v>6.1302912696927141</v>
      </c>
      <c r="K174" s="11">
        <v>106.4</v>
      </c>
      <c r="L174" s="11">
        <f t="shared" si="19"/>
        <v>4.6765601820747644</v>
      </c>
      <c r="M174" s="5">
        <v>1</v>
      </c>
      <c r="N174" s="5">
        <v>1</v>
      </c>
      <c r="O174" s="12">
        <v>1</v>
      </c>
      <c r="P174" s="5">
        <v>0</v>
      </c>
      <c r="Q174" s="5">
        <f t="shared" si="21"/>
        <v>0</v>
      </c>
      <c r="R174" s="5">
        <v>7442.2373729999999</v>
      </c>
      <c r="S174" s="5">
        <f t="shared" si="20"/>
        <v>8.9149268047967052</v>
      </c>
      <c r="T174" s="2">
        <v>0</v>
      </c>
      <c r="U174" s="12">
        <v>1</v>
      </c>
      <c r="V174" s="5">
        <v>128.97</v>
      </c>
      <c r="W174" s="6">
        <f t="shared" si="15"/>
        <v>105.4883036152462</v>
      </c>
      <c r="X174" s="5">
        <v>43160832</v>
      </c>
      <c r="Y174" s="5">
        <v>266182</v>
      </c>
      <c r="Z174" s="5">
        <v>524636</v>
      </c>
      <c r="AA174" s="5">
        <v>2091</v>
      </c>
      <c r="AB174" s="5">
        <v>1356081</v>
      </c>
      <c r="AC174" s="5">
        <v>2371840</v>
      </c>
      <c r="AD174" s="5">
        <v>1</v>
      </c>
      <c r="AE174" s="5">
        <v>0</v>
      </c>
      <c r="AF174" s="5">
        <v>0</v>
      </c>
      <c r="AG174" s="6">
        <v>0</v>
      </c>
      <c r="AH174" s="6">
        <v>0</v>
      </c>
      <c r="AI174" s="6">
        <v>1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11">
        <v>0</v>
      </c>
      <c r="AR174" s="5">
        <v>1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</row>
    <row r="175" spans="1:50" ht="15.75" customHeight="1">
      <c r="A175" s="4">
        <v>44713</v>
      </c>
      <c r="B175" s="2" t="s">
        <v>20</v>
      </c>
      <c r="C175" s="19">
        <v>2</v>
      </c>
      <c r="D175" s="5" t="s">
        <v>18</v>
      </c>
      <c r="E175" s="6">
        <v>512000</v>
      </c>
      <c r="F175" s="6">
        <f t="shared" si="16"/>
        <v>13.146079904021645</v>
      </c>
      <c r="G175" s="21">
        <v>27105</v>
      </c>
      <c r="H175" s="5">
        <f t="shared" si="17"/>
        <v>10.207510384575961</v>
      </c>
      <c r="I175" s="10">
        <v>551.27</v>
      </c>
      <c r="J175" s="6">
        <f t="shared" si="18"/>
        <v>6.3122247072820477</v>
      </c>
      <c r="K175" s="11">
        <v>105.4</v>
      </c>
      <c r="L175" s="11">
        <f t="shared" si="19"/>
        <v>4.667205576907544</v>
      </c>
      <c r="M175" s="5">
        <v>1</v>
      </c>
      <c r="N175" s="5">
        <v>1</v>
      </c>
      <c r="O175" s="12">
        <v>1</v>
      </c>
      <c r="P175" s="5">
        <v>0</v>
      </c>
      <c r="Q175" s="5">
        <f t="shared" si="21"/>
        <v>0</v>
      </c>
      <c r="R175" s="5">
        <v>7442.2373729999999</v>
      </c>
      <c r="S175" s="5">
        <f t="shared" si="20"/>
        <v>8.9149268047967052</v>
      </c>
      <c r="T175" s="2">
        <v>0</v>
      </c>
      <c r="U175" s="12">
        <v>1</v>
      </c>
      <c r="V175" s="5">
        <v>132.94</v>
      </c>
      <c r="W175" s="6">
        <f t="shared" si="15"/>
        <v>108.73548176018321</v>
      </c>
      <c r="X175" s="5">
        <v>43469234</v>
      </c>
      <c r="Y175" s="5">
        <v>419758</v>
      </c>
      <c r="Z175" s="5">
        <v>525139</v>
      </c>
      <c r="AA175" s="5">
        <v>1432</v>
      </c>
      <c r="AB175" s="5">
        <v>1512729</v>
      </c>
      <c r="AC175" s="5">
        <v>1210539</v>
      </c>
      <c r="AD175" s="5">
        <v>1</v>
      </c>
      <c r="AE175" s="5">
        <v>0</v>
      </c>
      <c r="AF175" s="5">
        <v>0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11">
        <v>0</v>
      </c>
      <c r="AR175" s="5">
        <v>1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</row>
    <row r="176" spans="1:50" ht="15.75" customHeight="1">
      <c r="A176" s="4">
        <v>44743</v>
      </c>
      <c r="B176" s="2" t="s">
        <v>20</v>
      </c>
      <c r="C176" s="19">
        <v>2</v>
      </c>
      <c r="D176" s="5" t="s">
        <v>18</v>
      </c>
      <c r="E176" s="6">
        <v>819200</v>
      </c>
      <c r="F176" s="6">
        <f t="shared" si="16"/>
        <v>13.61608353326738</v>
      </c>
      <c r="G176" s="21">
        <v>5421.0879999999997</v>
      </c>
      <c r="H176" s="5">
        <f t="shared" si="17"/>
        <v>8.5982362601002702</v>
      </c>
      <c r="I176" s="10">
        <v>487.4</v>
      </c>
      <c r="J176" s="6">
        <f t="shared" si="18"/>
        <v>6.1890851411911054</v>
      </c>
      <c r="K176" s="11">
        <v>107.72</v>
      </c>
      <c r="L176" s="11">
        <f t="shared" si="19"/>
        <v>4.6887757698428887</v>
      </c>
      <c r="M176" s="5">
        <v>1</v>
      </c>
      <c r="N176" s="5">
        <v>1</v>
      </c>
      <c r="O176" s="12">
        <v>1</v>
      </c>
      <c r="P176" s="5">
        <v>0</v>
      </c>
      <c r="Q176" s="5">
        <f t="shared" si="21"/>
        <v>0</v>
      </c>
      <c r="R176" s="5">
        <v>7442.2373729999999</v>
      </c>
      <c r="S176" s="5">
        <f t="shared" si="20"/>
        <v>8.9149268047967052</v>
      </c>
      <c r="T176" s="2">
        <v>0</v>
      </c>
      <c r="U176" s="12">
        <v>1</v>
      </c>
      <c r="V176" s="5">
        <v>131.28</v>
      </c>
      <c r="W176" s="6">
        <f t="shared" si="15"/>
        <v>107.3777196139375</v>
      </c>
      <c r="X176" s="5">
        <v>44036275</v>
      </c>
      <c r="Y176" s="5">
        <v>584138</v>
      </c>
      <c r="Z176" s="5">
        <v>526396</v>
      </c>
      <c r="AA176" s="5">
        <v>3580</v>
      </c>
      <c r="AB176" s="5">
        <v>2700603</v>
      </c>
      <c r="AC176" s="5">
        <v>933527</v>
      </c>
      <c r="AD176" s="5">
        <v>1</v>
      </c>
      <c r="AE176" s="5">
        <v>0</v>
      </c>
      <c r="AF176" s="5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11">
        <v>0</v>
      </c>
      <c r="AR176" s="5">
        <v>1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</row>
    <row r="177" spans="1:50" ht="15.75" customHeight="1">
      <c r="A177" s="4">
        <v>44774</v>
      </c>
      <c r="B177" s="2" t="s">
        <v>20</v>
      </c>
      <c r="C177" s="19">
        <v>2</v>
      </c>
      <c r="D177" s="5" t="s">
        <v>18</v>
      </c>
      <c r="E177" s="6">
        <v>588800</v>
      </c>
      <c r="F177" s="6">
        <f t="shared" si="16"/>
        <v>13.285841846396803</v>
      </c>
      <c r="G177" s="21">
        <v>4743</v>
      </c>
      <c r="H177" s="5">
        <f t="shared" si="17"/>
        <v>8.464635940677562</v>
      </c>
      <c r="I177" s="10">
        <v>517.33000000000004</v>
      </c>
      <c r="J177" s="6">
        <f t="shared" si="18"/>
        <v>6.2486809687553269</v>
      </c>
      <c r="K177" s="11">
        <v>109.01</v>
      </c>
      <c r="L177" s="11">
        <f t="shared" si="19"/>
        <v>4.7005712707513441</v>
      </c>
      <c r="M177" s="5">
        <v>1</v>
      </c>
      <c r="N177" s="5">
        <v>1</v>
      </c>
      <c r="O177" s="12">
        <v>1</v>
      </c>
      <c r="P177" s="5">
        <v>0</v>
      </c>
      <c r="Q177" s="5">
        <f t="shared" si="21"/>
        <v>0</v>
      </c>
      <c r="R177" s="5">
        <v>7442.2373729999999</v>
      </c>
      <c r="S177" s="5">
        <f t="shared" si="20"/>
        <v>8.9149268047967052</v>
      </c>
      <c r="T177" s="2">
        <v>0</v>
      </c>
      <c r="U177" s="12">
        <v>1</v>
      </c>
      <c r="V177" s="5">
        <v>129.29</v>
      </c>
      <c r="W177" s="6">
        <f t="shared" si="15"/>
        <v>105.75004089645019</v>
      </c>
      <c r="X177" s="5">
        <v>44436339</v>
      </c>
      <c r="Y177" s="5">
        <v>217313</v>
      </c>
      <c r="Z177" s="5">
        <v>527911</v>
      </c>
      <c r="AA177" s="5">
        <v>2158</v>
      </c>
      <c r="AB177" s="5">
        <v>2087696</v>
      </c>
      <c r="AC177" s="5">
        <v>512543</v>
      </c>
      <c r="AD177" s="5">
        <v>1</v>
      </c>
      <c r="AE177" s="5">
        <v>0</v>
      </c>
      <c r="AF177" s="5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0</v>
      </c>
      <c r="AN177" s="6">
        <v>0</v>
      </c>
      <c r="AO177" s="6">
        <v>0</v>
      </c>
      <c r="AP177" s="6">
        <v>0</v>
      </c>
      <c r="AQ177" s="11">
        <v>0</v>
      </c>
      <c r="AR177" s="5">
        <v>1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</row>
    <row r="178" spans="1:50" ht="15.75" customHeight="1">
      <c r="A178" s="4">
        <v>44805</v>
      </c>
      <c r="B178" s="2" t="s">
        <v>20</v>
      </c>
      <c r="C178" s="19">
        <v>2</v>
      </c>
      <c r="D178" s="5" t="s">
        <v>18</v>
      </c>
      <c r="E178" s="6">
        <v>563200</v>
      </c>
      <c r="F178" s="6">
        <f t="shared" si="16"/>
        <v>13.241390083825969</v>
      </c>
      <c r="G178" s="21">
        <v>5082</v>
      </c>
      <c r="H178" s="5">
        <f t="shared" si="17"/>
        <v>8.533656917446903</v>
      </c>
      <c r="I178" s="10">
        <v>496.1</v>
      </c>
      <c r="J178" s="6">
        <f t="shared" si="18"/>
        <v>6.2067775193070034</v>
      </c>
      <c r="K178" s="11">
        <v>116.81</v>
      </c>
      <c r="L178" s="11">
        <f t="shared" si="19"/>
        <v>4.7690731572580276</v>
      </c>
      <c r="M178" s="5">
        <v>1</v>
      </c>
      <c r="N178" s="5">
        <v>1</v>
      </c>
      <c r="O178" s="12">
        <v>1</v>
      </c>
      <c r="P178" s="5">
        <v>0</v>
      </c>
      <c r="Q178" s="5">
        <f t="shared" si="21"/>
        <v>0</v>
      </c>
      <c r="R178" s="5">
        <v>7442.2373729999999</v>
      </c>
      <c r="S178" s="5">
        <f t="shared" si="20"/>
        <v>8.9149268047967052</v>
      </c>
      <c r="T178" s="2">
        <v>0</v>
      </c>
      <c r="U178" s="12">
        <v>1</v>
      </c>
      <c r="V178" s="5">
        <v>126.54</v>
      </c>
      <c r="W178" s="6">
        <f t="shared" si="15"/>
        <v>103.50073613610338</v>
      </c>
      <c r="X178" s="5">
        <v>44591112</v>
      </c>
      <c r="Y178" s="5">
        <v>151060</v>
      </c>
      <c r="Z178" s="5">
        <v>528655</v>
      </c>
      <c r="AA178" s="5">
        <v>406</v>
      </c>
      <c r="AB178" s="5">
        <v>3220020</v>
      </c>
      <c r="AC178" s="5">
        <v>42462</v>
      </c>
      <c r="AD178" s="5">
        <v>1</v>
      </c>
      <c r="AE178" s="5">
        <v>0</v>
      </c>
      <c r="AF178" s="5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1</v>
      </c>
      <c r="AN178" s="6">
        <v>0</v>
      </c>
      <c r="AO178" s="6">
        <v>0</v>
      </c>
      <c r="AP178" s="6">
        <v>0</v>
      </c>
      <c r="AQ178" s="11">
        <v>0</v>
      </c>
      <c r="AR178" s="5">
        <v>1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</row>
    <row r="179" spans="1:50" ht="15.75" customHeight="1">
      <c r="A179" s="4">
        <v>44835</v>
      </c>
      <c r="B179" s="2" t="s">
        <v>20</v>
      </c>
      <c r="C179" s="19">
        <v>2</v>
      </c>
      <c r="D179" s="5" t="s">
        <v>18</v>
      </c>
      <c r="E179" s="6">
        <v>972800</v>
      </c>
      <c r="F179" s="6">
        <f t="shared" si="16"/>
        <v>13.787933790194039</v>
      </c>
      <c r="G179" s="21">
        <v>4235</v>
      </c>
      <c r="H179" s="5">
        <f t="shared" si="17"/>
        <v>8.3513747067212964</v>
      </c>
      <c r="I179" s="10">
        <v>1</v>
      </c>
      <c r="J179" s="6">
        <f t="shared" si="18"/>
        <v>0</v>
      </c>
      <c r="K179" s="11">
        <v>109.67</v>
      </c>
      <c r="L179" s="11">
        <f t="shared" si="19"/>
        <v>4.7065528002766941</v>
      </c>
      <c r="M179" s="5">
        <v>1</v>
      </c>
      <c r="N179" s="5">
        <v>1</v>
      </c>
      <c r="O179" s="12">
        <v>1</v>
      </c>
      <c r="P179" s="5">
        <v>0</v>
      </c>
      <c r="Q179" s="5">
        <f t="shared" si="21"/>
        <v>0</v>
      </c>
      <c r="R179" s="5">
        <v>7442.2373729999999</v>
      </c>
      <c r="S179" s="5">
        <f t="shared" si="20"/>
        <v>8.9149268047967052</v>
      </c>
      <c r="T179" s="2">
        <v>0</v>
      </c>
      <c r="U179" s="12">
        <v>1</v>
      </c>
      <c r="V179" s="5">
        <v>127.2</v>
      </c>
      <c r="W179" s="6">
        <f t="shared" si="15"/>
        <v>104.04056927858662</v>
      </c>
      <c r="X179" s="14"/>
      <c r="Y179" s="14"/>
      <c r="Z179" s="14"/>
      <c r="AA179" s="14"/>
      <c r="AB179" s="14"/>
      <c r="AC179" s="5">
        <v>0</v>
      </c>
      <c r="AD179" s="5">
        <v>1</v>
      </c>
      <c r="AE179" s="5">
        <v>0</v>
      </c>
      <c r="AF179" s="5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0</v>
      </c>
      <c r="AQ179" s="11">
        <v>0</v>
      </c>
      <c r="AR179" s="5">
        <v>1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</row>
    <row r="180" spans="1:50" ht="15.75" customHeight="1">
      <c r="A180" s="4">
        <v>44866</v>
      </c>
      <c r="B180" s="2" t="s">
        <v>20</v>
      </c>
      <c r="C180" s="19">
        <v>2</v>
      </c>
      <c r="D180" s="5" t="s">
        <v>18</v>
      </c>
      <c r="E180" s="6">
        <v>716800</v>
      </c>
      <c r="F180" s="6">
        <f t="shared" si="16"/>
        <v>13.482552140642857</v>
      </c>
      <c r="G180" s="21">
        <v>3896</v>
      </c>
      <c r="H180" s="5">
        <f t="shared" si="17"/>
        <v>8.2679623053387097</v>
      </c>
      <c r="I180" s="10">
        <v>1</v>
      </c>
      <c r="J180" s="6">
        <f t="shared" si="18"/>
        <v>0</v>
      </c>
      <c r="K180" s="11"/>
      <c r="L180" s="11">
        <f t="shared" si="19"/>
        <v>0</v>
      </c>
      <c r="M180" s="5">
        <v>1</v>
      </c>
      <c r="N180" s="5">
        <v>1</v>
      </c>
      <c r="O180" s="12">
        <v>1</v>
      </c>
      <c r="P180" s="5">
        <v>0</v>
      </c>
      <c r="Q180" s="5">
        <f t="shared" si="21"/>
        <v>0</v>
      </c>
      <c r="R180" s="5">
        <v>7442.2373729999999</v>
      </c>
      <c r="S180" s="5">
        <f t="shared" si="20"/>
        <v>8.9149268047967052</v>
      </c>
      <c r="T180" s="2">
        <v>0</v>
      </c>
      <c r="U180" s="12">
        <v>1</v>
      </c>
      <c r="V180" s="5">
        <v>131.26</v>
      </c>
      <c r="W180" s="6">
        <f t="shared" si="15"/>
        <v>107.36136103386225</v>
      </c>
      <c r="X180" s="14"/>
      <c r="Y180" s="14"/>
      <c r="Z180" s="14"/>
      <c r="AA180" s="14"/>
      <c r="AB180" s="5">
        <v>26278</v>
      </c>
      <c r="AC180" s="5">
        <v>0</v>
      </c>
      <c r="AD180" s="5">
        <v>1</v>
      </c>
      <c r="AE180" s="5">
        <v>0</v>
      </c>
      <c r="AF180" s="5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1</v>
      </c>
      <c r="AP180" s="6">
        <v>0</v>
      </c>
      <c r="AQ180" s="11">
        <v>0</v>
      </c>
      <c r="AR180" s="5">
        <v>1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</row>
    <row r="181" spans="1:50" ht="15.75" customHeight="1">
      <c r="A181" s="4">
        <v>44896</v>
      </c>
      <c r="B181" s="2" t="s">
        <v>20</v>
      </c>
      <c r="C181" s="19">
        <v>2</v>
      </c>
      <c r="D181" s="5" t="s">
        <v>18</v>
      </c>
      <c r="E181" s="6">
        <v>819200</v>
      </c>
      <c r="F181" s="6">
        <f t="shared" si="16"/>
        <v>13.61608353326738</v>
      </c>
      <c r="G181" s="21">
        <v>6098</v>
      </c>
      <c r="H181" s="5">
        <f t="shared" si="17"/>
        <v>8.715880102296456</v>
      </c>
      <c r="I181" s="10">
        <v>1</v>
      </c>
      <c r="J181" s="6">
        <f t="shared" si="18"/>
        <v>0</v>
      </c>
      <c r="K181" s="11"/>
      <c r="L181" s="11">
        <f t="shared" si="19"/>
        <v>0</v>
      </c>
      <c r="M181" s="5">
        <v>1</v>
      </c>
      <c r="N181" s="5">
        <v>1</v>
      </c>
      <c r="O181" s="12">
        <v>1</v>
      </c>
      <c r="P181" s="5">
        <v>0</v>
      </c>
      <c r="Q181" s="5">
        <f t="shared" si="21"/>
        <v>0</v>
      </c>
      <c r="R181" s="5">
        <v>7442.2373729999999</v>
      </c>
      <c r="S181" s="5">
        <f t="shared" si="20"/>
        <v>8.9149268047967052</v>
      </c>
      <c r="T181" s="2">
        <v>0</v>
      </c>
      <c r="U181" s="12">
        <v>1</v>
      </c>
      <c r="V181" s="5">
        <v>134.82</v>
      </c>
      <c r="W181" s="6">
        <f t="shared" si="15"/>
        <v>110.27318828725666</v>
      </c>
      <c r="X181" s="14"/>
      <c r="Y181" s="14"/>
      <c r="Z181" s="14"/>
      <c r="AA181" s="14"/>
      <c r="AB181" s="5">
        <v>84200</v>
      </c>
      <c r="AC181" s="5">
        <v>0</v>
      </c>
      <c r="AD181" s="5">
        <v>1</v>
      </c>
      <c r="AE181" s="5">
        <v>0</v>
      </c>
      <c r="AF181" s="5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1</v>
      </c>
      <c r="AQ181" s="11">
        <v>0</v>
      </c>
      <c r="AR181" s="5">
        <v>1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</row>
    <row r="182" spans="1:50" ht="15.75" customHeight="1">
      <c r="A182" s="4">
        <v>43101</v>
      </c>
      <c r="B182" s="2" t="s">
        <v>20</v>
      </c>
      <c r="C182" s="19">
        <v>2</v>
      </c>
      <c r="D182" s="5" t="s">
        <v>16</v>
      </c>
      <c r="E182" s="6">
        <v>5307.5932000000003</v>
      </c>
      <c r="F182" s="6">
        <f t="shared" si="16"/>
        <v>8.5768937534797587</v>
      </c>
      <c r="G182" s="21">
        <v>57988</v>
      </c>
      <c r="H182" s="5">
        <f t="shared" si="17"/>
        <v>10.968008616369326</v>
      </c>
      <c r="I182" s="10">
        <v>362.83</v>
      </c>
      <c r="J182" s="6">
        <f t="shared" si="18"/>
        <v>5.8939344050097677</v>
      </c>
      <c r="K182" s="11">
        <v>132.19999999999999</v>
      </c>
      <c r="L182" s="11">
        <f t="shared" si="19"/>
        <v>4.8918517581062888</v>
      </c>
      <c r="M182" s="5">
        <v>0</v>
      </c>
      <c r="N182" s="5">
        <v>1</v>
      </c>
      <c r="O182" s="12">
        <v>1</v>
      </c>
      <c r="P182" s="5">
        <v>0</v>
      </c>
      <c r="Q182" s="5">
        <f t="shared" si="21"/>
        <v>0</v>
      </c>
      <c r="R182" s="5">
        <v>3622.1604349999998</v>
      </c>
      <c r="S182" s="5">
        <f t="shared" si="20"/>
        <v>8.1948259320510068</v>
      </c>
      <c r="T182" s="2">
        <v>0</v>
      </c>
      <c r="U182" s="12">
        <v>0</v>
      </c>
      <c r="V182" s="5">
        <v>76.19</v>
      </c>
      <c r="W182" s="6">
        <f t="shared" ref="W182:W241" si="22">V182*100/76.19</f>
        <v>100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1</v>
      </c>
      <c r="AF182" s="5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11">
        <v>0</v>
      </c>
      <c r="AR182" s="5">
        <v>1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</row>
    <row r="183" spans="1:50" ht="15.75" customHeight="1">
      <c r="A183" s="4">
        <v>43132</v>
      </c>
      <c r="B183" s="2" t="s">
        <v>20</v>
      </c>
      <c r="C183" s="19">
        <v>2</v>
      </c>
      <c r="D183" s="5" t="s">
        <v>16</v>
      </c>
      <c r="E183" s="6">
        <v>4899.3167999999996</v>
      </c>
      <c r="F183" s="6">
        <f t="shared" si="16"/>
        <v>8.4968510458062223</v>
      </c>
      <c r="G183" s="21">
        <v>115976</v>
      </c>
      <c r="H183" s="5">
        <f t="shared" si="17"/>
        <v>11.661147174567175</v>
      </c>
      <c r="I183" s="10">
        <v>344.64</v>
      </c>
      <c r="J183" s="6">
        <f t="shared" si="18"/>
        <v>5.8425003939680238</v>
      </c>
      <c r="K183" s="11">
        <v>110.08</v>
      </c>
      <c r="L183" s="11">
        <f t="shared" si="19"/>
        <v>4.7102506624385985</v>
      </c>
      <c r="M183" s="5">
        <v>0</v>
      </c>
      <c r="N183" s="5">
        <v>1</v>
      </c>
      <c r="O183" s="12">
        <v>1</v>
      </c>
      <c r="P183" s="5">
        <v>0</v>
      </c>
      <c r="Q183" s="5">
        <f t="shared" si="21"/>
        <v>0</v>
      </c>
      <c r="R183" s="5">
        <v>3622.1604349999998</v>
      </c>
      <c r="S183" s="5">
        <f t="shared" si="20"/>
        <v>8.1948259320510068</v>
      </c>
      <c r="T183" s="2">
        <v>0</v>
      </c>
      <c r="U183" s="12">
        <v>0</v>
      </c>
      <c r="V183" s="5">
        <v>77.55</v>
      </c>
      <c r="W183" s="6">
        <f t="shared" si="22"/>
        <v>101.78501115631973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11">
        <v>0</v>
      </c>
      <c r="AR183" s="5">
        <v>1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</row>
    <row r="184" spans="1:50" ht="15.75" customHeight="1">
      <c r="A184" s="4">
        <v>43160</v>
      </c>
      <c r="B184" s="2" t="s">
        <v>20</v>
      </c>
      <c r="C184" s="19">
        <v>2</v>
      </c>
      <c r="D184" s="5" t="s">
        <v>16</v>
      </c>
      <c r="E184" s="6">
        <v>3674.4875999999999</v>
      </c>
      <c r="F184" s="6">
        <f t="shared" si="16"/>
        <v>8.2091689733544424</v>
      </c>
      <c r="G184" s="21">
        <v>173964</v>
      </c>
      <c r="H184" s="5">
        <f t="shared" si="17"/>
        <v>12.06660940853812</v>
      </c>
      <c r="I184" s="10">
        <v>350.62</v>
      </c>
      <c r="J184" s="6">
        <f t="shared" si="18"/>
        <v>5.859703015925728</v>
      </c>
      <c r="K184" s="11">
        <v>135.82</v>
      </c>
      <c r="L184" s="11">
        <f t="shared" si="19"/>
        <v>4.9186661933328519</v>
      </c>
      <c r="M184" s="5">
        <v>0</v>
      </c>
      <c r="N184" s="5">
        <v>1</v>
      </c>
      <c r="O184" s="12">
        <v>1</v>
      </c>
      <c r="P184" s="5">
        <v>0</v>
      </c>
      <c r="Q184" s="5">
        <f t="shared" si="21"/>
        <v>0</v>
      </c>
      <c r="R184" s="5">
        <v>3622.1604349999998</v>
      </c>
      <c r="S184" s="5">
        <f t="shared" si="20"/>
        <v>8.1948259320510068</v>
      </c>
      <c r="T184" s="2">
        <v>0</v>
      </c>
      <c r="U184" s="12">
        <v>0</v>
      </c>
      <c r="V184" s="5">
        <v>78.62</v>
      </c>
      <c r="W184" s="6">
        <f t="shared" si="22"/>
        <v>103.18939493371833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6">
        <v>1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11">
        <v>0</v>
      </c>
      <c r="AR184" s="5">
        <v>1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</row>
    <row r="185" spans="1:50" ht="15.75" customHeight="1">
      <c r="A185" s="4">
        <v>43191</v>
      </c>
      <c r="B185" s="2" t="s">
        <v>20</v>
      </c>
      <c r="C185" s="19">
        <v>2</v>
      </c>
      <c r="D185" s="5" t="s">
        <v>16</v>
      </c>
      <c r="E185" s="6">
        <v>2857.9348</v>
      </c>
      <c r="F185" s="6">
        <f t="shared" si="16"/>
        <v>7.9578545450735358</v>
      </c>
      <c r="G185" s="21">
        <v>231952</v>
      </c>
      <c r="H185" s="5">
        <f t="shared" si="17"/>
        <v>12.354290043918192</v>
      </c>
      <c r="I185" s="10">
        <v>351.08</v>
      </c>
      <c r="J185" s="6">
        <f t="shared" si="18"/>
        <v>5.8610141177239168</v>
      </c>
      <c r="K185" s="11">
        <v>130.38999999999999</v>
      </c>
      <c r="L185" s="11">
        <f t="shared" si="19"/>
        <v>4.8781699996537302</v>
      </c>
      <c r="M185" s="5">
        <v>0</v>
      </c>
      <c r="N185" s="5">
        <v>1</v>
      </c>
      <c r="O185" s="12">
        <v>1</v>
      </c>
      <c r="P185" s="5">
        <v>0</v>
      </c>
      <c r="Q185" s="5">
        <f t="shared" si="21"/>
        <v>0</v>
      </c>
      <c r="R185" s="5">
        <v>3622.1604349999998</v>
      </c>
      <c r="S185" s="5">
        <f t="shared" si="20"/>
        <v>8.1948259320510068</v>
      </c>
      <c r="T185" s="2">
        <v>0</v>
      </c>
      <c r="U185" s="12">
        <v>0</v>
      </c>
      <c r="V185" s="5">
        <v>79.349999999999994</v>
      </c>
      <c r="W185" s="6">
        <f t="shared" si="22"/>
        <v>104.147525922037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11">
        <v>0</v>
      </c>
      <c r="AR185" s="5">
        <v>1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</row>
    <row r="186" spans="1:50" ht="15.75" customHeight="1">
      <c r="A186" s="9">
        <v>43221</v>
      </c>
      <c r="B186" s="2" t="s">
        <v>20</v>
      </c>
      <c r="C186" s="19">
        <v>2</v>
      </c>
      <c r="D186" s="5" t="s">
        <v>16</v>
      </c>
      <c r="E186" s="6">
        <v>6124.1459999999997</v>
      </c>
      <c r="F186" s="6">
        <f t="shared" si="16"/>
        <v>8.7199945971204329</v>
      </c>
      <c r="G186" s="21">
        <v>289940</v>
      </c>
      <c r="H186" s="5">
        <f t="shared" si="17"/>
        <v>12.577432732988386</v>
      </c>
      <c r="I186" s="10">
        <v>373.8</v>
      </c>
      <c r="J186" s="6">
        <f t="shared" si="18"/>
        <v>5.9237208950214626</v>
      </c>
      <c r="K186" s="11">
        <v>128.06</v>
      </c>
      <c r="L186" s="11">
        <f t="shared" si="19"/>
        <v>4.8602774125076937</v>
      </c>
      <c r="M186" s="5">
        <v>0</v>
      </c>
      <c r="N186" s="5">
        <v>1</v>
      </c>
      <c r="O186" s="12">
        <v>1</v>
      </c>
      <c r="P186" s="5">
        <v>0</v>
      </c>
      <c r="Q186" s="5">
        <f t="shared" si="21"/>
        <v>0</v>
      </c>
      <c r="R186" s="5">
        <v>3622.1604349999998</v>
      </c>
      <c r="S186" s="5">
        <f t="shared" si="20"/>
        <v>8.1948259320510068</v>
      </c>
      <c r="T186" s="2">
        <v>0</v>
      </c>
      <c r="U186" s="12">
        <v>0</v>
      </c>
      <c r="V186" s="5">
        <v>80.31</v>
      </c>
      <c r="W186" s="6">
        <f t="shared" si="22"/>
        <v>105.40753379708623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6">
        <v>0</v>
      </c>
      <c r="AH186" s="6">
        <v>0</v>
      </c>
      <c r="AI186" s="6">
        <v>1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11">
        <v>0</v>
      </c>
      <c r="AR186" s="5">
        <v>1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</row>
    <row r="187" spans="1:50" ht="15.75" customHeight="1">
      <c r="A187" s="4">
        <v>43252</v>
      </c>
      <c r="B187" s="2" t="s">
        <v>20</v>
      </c>
      <c r="C187" s="19">
        <v>2</v>
      </c>
      <c r="D187" s="5" t="s">
        <v>16</v>
      </c>
      <c r="E187" s="6">
        <v>4082.7640000000001</v>
      </c>
      <c r="F187" s="6">
        <f t="shared" si="16"/>
        <v>8.3145294890122674</v>
      </c>
      <c r="G187" s="21">
        <v>347928</v>
      </c>
      <c r="H187" s="5">
        <f t="shared" si="17"/>
        <v>12.759753714952584</v>
      </c>
      <c r="I187" s="10">
        <v>340.32</v>
      </c>
      <c r="J187" s="6">
        <f t="shared" si="18"/>
        <v>5.8298863514519272</v>
      </c>
      <c r="K187" s="11">
        <v>140.35</v>
      </c>
      <c r="L187" s="11">
        <f t="shared" si="19"/>
        <v>4.9512390841395995</v>
      </c>
      <c r="M187" s="5">
        <v>0</v>
      </c>
      <c r="N187" s="5">
        <v>1</v>
      </c>
      <c r="O187" s="12">
        <v>1</v>
      </c>
      <c r="P187" s="5">
        <v>0</v>
      </c>
      <c r="Q187" s="5">
        <f t="shared" si="21"/>
        <v>0</v>
      </c>
      <c r="R187" s="5">
        <v>3622.1604349999998</v>
      </c>
      <c r="S187" s="5">
        <f t="shared" si="20"/>
        <v>8.1948259320510068</v>
      </c>
      <c r="T187" s="2">
        <v>0</v>
      </c>
      <c r="U187" s="12">
        <v>0</v>
      </c>
      <c r="V187" s="5">
        <v>80.38</v>
      </c>
      <c r="W187" s="6">
        <f t="shared" si="22"/>
        <v>105.49940937130857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6">
        <v>0</v>
      </c>
      <c r="AH187" s="6">
        <v>0</v>
      </c>
      <c r="AI187" s="6">
        <v>0</v>
      </c>
      <c r="AJ187" s="6">
        <v>1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11">
        <v>0</v>
      </c>
      <c r="AR187" s="5">
        <v>1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</row>
    <row r="188" spans="1:50" ht="15.75" customHeight="1">
      <c r="A188" s="4">
        <v>43282</v>
      </c>
      <c r="B188" s="2" t="s">
        <v>20</v>
      </c>
      <c r="C188" s="19">
        <v>2</v>
      </c>
      <c r="D188" s="5" t="s">
        <v>16</v>
      </c>
      <c r="E188" s="6">
        <v>6532.4224000000004</v>
      </c>
      <c r="F188" s="6">
        <f t="shared" si="16"/>
        <v>8.784533118258004</v>
      </c>
      <c r="G188" s="21">
        <v>405916</v>
      </c>
      <c r="H188" s="5">
        <f t="shared" si="17"/>
        <v>12.913903984186957</v>
      </c>
      <c r="I188" s="10">
        <v>401.95</v>
      </c>
      <c r="J188" s="6">
        <f t="shared" si="18"/>
        <v>5.9963277027739696</v>
      </c>
      <c r="K188" s="11">
        <v>137.37</v>
      </c>
      <c r="L188" s="11">
        <f t="shared" si="19"/>
        <v>4.929931256681293</v>
      </c>
      <c r="M188" s="5">
        <v>0</v>
      </c>
      <c r="N188" s="5">
        <v>1</v>
      </c>
      <c r="O188" s="12">
        <v>1</v>
      </c>
      <c r="P188" s="5">
        <v>0</v>
      </c>
      <c r="Q188" s="5">
        <f t="shared" si="21"/>
        <v>0</v>
      </c>
      <c r="R188" s="5">
        <v>3622.1604349999998</v>
      </c>
      <c r="S188" s="5">
        <f t="shared" si="20"/>
        <v>8.1948259320510068</v>
      </c>
      <c r="T188" s="2">
        <v>0</v>
      </c>
      <c r="U188" s="12">
        <v>0</v>
      </c>
      <c r="V188" s="5">
        <v>80.09</v>
      </c>
      <c r="W188" s="6">
        <f t="shared" si="22"/>
        <v>105.11878199238745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11">
        <v>0</v>
      </c>
      <c r="AR188" s="5">
        <v>1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</row>
    <row r="189" spans="1:50" ht="15.75" customHeight="1">
      <c r="A189" s="4">
        <v>43313</v>
      </c>
      <c r="B189" s="2" t="s">
        <v>20</v>
      </c>
      <c r="C189" s="19">
        <v>2</v>
      </c>
      <c r="D189" s="5" t="s">
        <v>16</v>
      </c>
      <c r="E189" s="6">
        <v>4695.1786000000002</v>
      </c>
      <c r="F189" s="6">
        <f t="shared" si="16"/>
        <v>8.4542914313874267</v>
      </c>
      <c r="G189" s="21">
        <v>463904</v>
      </c>
      <c r="H189" s="5">
        <f t="shared" si="17"/>
        <v>13.047435068866704</v>
      </c>
      <c r="I189" s="10">
        <v>390.44</v>
      </c>
      <c r="J189" s="6">
        <f t="shared" si="18"/>
        <v>5.9672743083067648</v>
      </c>
      <c r="K189" s="11">
        <v>131.81</v>
      </c>
      <c r="L189" s="11">
        <f t="shared" si="19"/>
        <v>4.8889195354121595</v>
      </c>
      <c r="M189" s="5">
        <v>0</v>
      </c>
      <c r="N189" s="5">
        <v>1</v>
      </c>
      <c r="O189" s="12">
        <v>1</v>
      </c>
      <c r="P189" s="5">
        <v>0</v>
      </c>
      <c r="Q189" s="5">
        <f t="shared" si="21"/>
        <v>0</v>
      </c>
      <c r="R189" s="5">
        <v>3622.1604349999998</v>
      </c>
      <c r="S189" s="5">
        <f t="shared" si="20"/>
        <v>8.1948259320510068</v>
      </c>
      <c r="T189" s="2">
        <v>0</v>
      </c>
      <c r="U189" s="12">
        <v>0</v>
      </c>
      <c r="V189" s="5">
        <v>80.36</v>
      </c>
      <c r="W189" s="6">
        <f t="shared" si="22"/>
        <v>105.47315920724505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1</v>
      </c>
      <c r="AM189" s="6">
        <v>0</v>
      </c>
      <c r="AN189" s="6">
        <v>0</v>
      </c>
      <c r="AO189" s="6">
        <v>0</v>
      </c>
      <c r="AP189" s="6">
        <v>0</v>
      </c>
      <c r="AQ189" s="11">
        <v>0</v>
      </c>
      <c r="AR189" s="5">
        <v>1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</row>
    <row r="190" spans="1:50" ht="15.75" customHeight="1">
      <c r="A190" s="4">
        <v>43344</v>
      </c>
      <c r="B190" s="2" t="s">
        <v>20</v>
      </c>
      <c r="C190" s="19">
        <v>2</v>
      </c>
      <c r="D190" s="5" t="s">
        <v>16</v>
      </c>
      <c r="E190" s="6">
        <v>4491.0403999999999</v>
      </c>
      <c r="F190" s="6">
        <f t="shared" si="16"/>
        <v>8.4098396688165931</v>
      </c>
      <c r="G190" s="21">
        <v>521892</v>
      </c>
      <c r="H190" s="5">
        <f t="shared" si="17"/>
        <v>13.165217865010419</v>
      </c>
      <c r="I190" s="10">
        <v>346.35</v>
      </c>
      <c r="J190" s="6">
        <f t="shared" si="18"/>
        <v>5.8474498244686144</v>
      </c>
      <c r="K190" s="11">
        <v>133.1</v>
      </c>
      <c r="L190" s="11">
        <f t="shared" si="19"/>
        <v>4.8985857902876324</v>
      </c>
      <c r="M190" s="5">
        <v>0</v>
      </c>
      <c r="N190" s="5">
        <v>1</v>
      </c>
      <c r="O190" s="12">
        <v>1</v>
      </c>
      <c r="P190" s="5">
        <v>0</v>
      </c>
      <c r="Q190" s="5">
        <f t="shared" si="21"/>
        <v>0</v>
      </c>
      <c r="R190" s="5">
        <v>3622.1604349999998</v>
      </c>
      <c r="S190" s="5">
        <f t="shared" si="20"/>
        <v>8.1948259320510068</v>
      </c>
      <c r="T190" s="2">
        <v>0</v>
      </c>
      <c r="U190" s="12">
        <v>0</v>
      </c>
      <c r="V190" s="5">
        <v>82.64</v>
      </c>
      <c r="W190" s="6">
        <f t="shared" si="22"/>
        <v>108.46567791048695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11">
        <v>0</v>
      </c>
      <c r="AR190" s="5">
        <v>1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</row>
    <row r="191" spans="1:50" ht="15.75" customHeight="1">
      <c r="A191" s="4">
        <v>43374</v>
      </c>
      <c r="B191" s="2" t="s">
        <v>20</v>
      </c>
      <c r="C191" s="19">
        <v>2</v>
      </c>
      <c r="D191" s="5" t="s">
        <v>16</v>
      </c>
      <c r="E191" s="6">
        <v>7757.2515999999996</v>
      </c>
      <c r="F191" s="6">
        <f t="shared" si="16"/>
        <v>8.9563833751846627</v>
      </c>
      <c r="G191" s="21">
        <v>579880</v>
      </c>
      <c r="H191" s="5">
        <f t="shared" si="17"/>
        <v>13.270578189058069</v>
      </c>
      <c r="I191" s="10">
        <v>383.7</v>
      </c>
      <c r="J191" s="6">
        <f t="shared" si="18"/>
        <v>5.9498609972529071</v>
      </c>
      <c r="K191" s="11">
        <v>132.72</v>
      </c>
      <c r="L191" s="11">
        <f t="shared" si="19"/>
        <v>4.895748061551898</v>
      </c>
      <c r="M191" s="5">
        <v>0</v>
      </c>
      <c r="N191" s="5">
        <v>1</v>
      </c>
      <c r="O191" s="12">
        <v>1</v>
      </c>
      <c r="P191" s="5">
        <v>0</v>
      </c>
      <c r="Q191" s="5">
        <f t="shared" si="21"/>
        <v>0</v>
      </c>
      <c r="R191" s="5">
        <v>3622.1604349999998</v>
      </c>
      <c r="S191" s="5">
        <f t="shared" si="20"/>
        <v>8.1948259320510068</v>
      </c>
      <c r="T191" s="2">
        <v>0</v>
      </c>
      <c r="U191" s="12">
        <v>0</v>
      </c>
      <c r="V191" s="5">
        <v>84.65</v>
      </c>
      <c r="W191" s="6">
        <f t="shared" si="22"/>
        <v>111.10381939887125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1</v>
      </c>
      <c r="AO191" s="6">
        <v>0</v>
      </c>
      <c r="AP191" s="6">
        <v>0</v>
      </c>
      <c r="AQ191" s="11">
        <v>0</v>
      </c>
      <c r="AR191" s="5">
        <v>1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</row>
    <row r="192" spans="1:50" ht="15.75" customHeight="1">
      <c r="A192" s="4">
        <v>43405</v>
      </c>
      <c r="B192" s="2" t="s">
        <v>20</v>
      </c>
      <c r="C192" s="19">
        <v>2</v>
      </c>
      <c r="D192" s="5" t="s">
        <v>16</v>
      </c>
      <c r="E192" s="6">
        <v>5715.8696</v>
      </c>
      <c r="F192" s="6">
        <f t="shared" si="16"/>
        <v>8.6510017256334812</v>
      </c>
      <c r="G192" s="21">
        <v>637868</v>
      </c>
      <c r="H192" s="5">
        <f t="shared" si="17"/>
        <v>13.365888212090406</v>
      </c>
      <c r="I192" s="10">
        <v>402.49</v>
      </c>
      <c r="J192" s="6">
        <f t="shared" si="18"/>
        <v>5.9976702518294864</v>
      </c>
      <c r="K192" s="18">
        <v>131.81</v>
      </c>
      <c r="L192" s="11">
        <f t="shared" si="19"/>
        <v>4.8889195354121595</v>
      </c>
      <c r="M192" s="5">
        <v>0</v>
      </c>
      <c r="N192" s="5">
        <v>1</v>
      </c>
      <c r="O192" s="12">
        <v>1</v>
      </c>
      <c r="P192" s="5">
        <v>0</v>
      </c>
      <c r="Q192" s="5">
        <f t="shared" si="21"/>
        <v>0</v>
      </c>
      <c r="R192" s="5">
        <v>3622.1604349999998</v>
      </c>
      <c r="S192" s="5">
        <f t="shared" si="20"/>
        <v>8.1948259320510068</v>
      </c>
      <c r="T192" s="2">
        <v>0</v>
      </c>
      <c r="U192" s="12">
        <v>0</v>
      </c>
      <c r="V192" s="5">
        <v>85.23</v>
      </c>
      <c r="W192" s="6">
        <f t="shared" si="22"/>
        <v>111.86507415671348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1</v>
      </c>
      <c r="AP192" s="6">
        <v>0</v>
      </c>
      <c r="AQ192" s="11">
        <v>0</v>
      </c>
      <c r="AR192" s="5">
        <v>1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</row>
    <row r="193" spans="1:50" ht="15.75" customHeight="1">
      <c r="A193" s="4">
        <v>43435</v>
      </c>
      <c r="B193" s="2" t="s">
        <v>20</v>
      </c>
      <c r="C193" s="19">
        <v>2</v>
      </c>
      <c r="D193" s="5" t="s">
        <v>16</v>
      </c>
      <c r="E193" s="6">
        <v>6532.4224000000004</v>
      </c>
      <c r="F193" s="6">
        <f t="shared" si="16"/>
        <v>8.784533118258004</v>
      </c>
      <c r="G193" s="21">
        <v>695856</v>
      </c>
      <c r="H193" s="5">
        <f t="shared" si="17"/>
        <v>13.452899458436692</v>
      </c>
      <c r="I193" s="10">
        <v>390.49</v>
      </c>
      <c r="J193" s="6">
        <f t="shared" si="18"/>
        <v>5.9674023607572231</v>
      </c>
      <c r="K193" s="11">
        <v>131.41999999999999</v>
      </c>
      <c r="L193" s="11">
        <f t="shared" si="19"/>
        <v>4.8859786894967003</v>
      </c>
      <c r="M193" s="5">
        <v>0</v>
      </c>
      <c r="N193" s="5">
        <v>1</v>
      </c>
      <c r="O193" s="12">
        <v>1</v>
      </c>
      <c r="P193" s="5">
        <v>0</v>
      </c>
      <c r="Q193" s="5">
        <f t="shared" si="21"/>
        <v>0</v>
      </c>
      <c r="R193" s="5">
        <v>3622.1604349999998</v>
      </c>
      <c r="S193" s="5">
        <f t="shared" si="20"/>
        <v>8.1948259320510068</v>
      </c>
      <c r="T193" s="2">
        <v>0</v>
      </c>
      <c r="U193" s="12">
        <v>0</v>
      </c>
      <c r="V193" s="5">
        <v>80.98</v>
      </c>
      <c r="W193" s="6">
        <f t="shared" si="22"/>
        <v>106.28691429321434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1</v>
      </c>
      <c r="AQ193" s="11">
        <v>0</v>
      </c>
      <c r="AR193" s="5">
        <v>1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</row>
    <row r="194" spans="1:50" ht="15.75" customHeight="1">
      <c r="A194" s="4">
        <v>43466</v>
      </c>
      <c r="B194" s="2" t="s">
        <v>20</v>
      </c>
      <c r="C194" s="19">
        <v>2</v>
      </c>
      <c r="D194" s="5" t="s">
        <v>16</v>
      </c>
      <c r="E194" s="6">
        <v>5894.5432000000001</v>
      </c>
      <c r="F194" s="6">
        <f t="shared" ref="F194:F257" si="23">LN(E194)</f>
        <v>8.6817823205712177</v>
      </c>
      <c r="G194" s="21">
        <v>60162.55</v>
      </c>
      <c r="H194" s="5">
        <f t="shared" ref="H194:H257" si="24">LN(G194+1)</f>
        <v>11.004821966191251</v>
      </c>
      <c r="I194" s="10">
        <v>401.35</v>
      </c>
      <c r="J194" s="6">
        <f t="shared" ref="J194:J257" si="25">LN(I194)</f>
        <v>5.9948338645775863</v>
      </c>
      <c r="K194" s="11">
        <v>138.28</v>
      </c>
      <c r="L194" s="11">
        <f t="shared" ref="L194:L257" si="26">LN(K194+1)</f>
        <v>4.9364862954599333</v>
      </c>
      <c r="M194" s="5">
        <v>0</v>
      </c>
      <c r="N194" s="5">
        <v>1</v>
      </c>
      <c r="O194" s="12">
        <v>1</v>
      </c>
      <c r="P194" s="5">
        <v>0</v>
      </c>
      <c r="Q194" s="5">
        <f t="shared" si="21"/>
        <v>0</v>
      </c>
      <c r="R194" s="5">
        <v>3622.1604349999998</v>
      </c>
      <c r="S194" s="5">
        <f t="shared" ref="S194:S257" si="27">LN(R194)</f>
        <v>8.1948259320510068</v>
      </c>
      <c r="T194" s="2">
        <v>0</v>
      </c>
      <c r="U194" s="12">
        <v>0</v>
      </c>
      <c r="V194" s="5">
        <v>81.760000000000005</v>
      </c>
      <c r="W194" s="6">
        <f t="shared" si="22"/>
        <v>107.31067069169184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1</v>
      </c>
      <c r="AF194" s="5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11">
        <v>0</v>
      </c>
      <c r="AR194" s="5">
        <v>1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</row>
    <row r="195" spans="1:50" ht="15.75" customHeight="1">
      <c r="A195" s="4">
        <v>43497</v>
      </c>
      <c r="B195" s="2" t="s">
        <v>20</v>
      </c>
      <c r="C195" s="19">
        <v>2</v>
      </c>
      <c r="D195" s="5" t="s">
        <v>16</v>
      </c>
      <c r="E195" s="6">
        <v>5441.1167999999998</v>
      </c>
      <c r="F195" s="6">
        <f t="shared" si="23"/>
        <v>8.6017396128976813</v>
      </c>
      <c r="G195" s="21">
        <v>120325.1</v>
      </c>
      <c r="H195" s="5">
        <f t="shared" si="24"/>
        <v>11.697960836036858</v>
      </c>
      <c r="I195" s="10">
        <v>389.37</v>
      </c>
      <c r="J195" s="6">
        <f t="shared" si="25"/>
        <v>5.9645300483677772</v>
      </c>
      <c r="K195" s="11">
        <v>114.61</v>
      </c>
      <c r="L195" s="11">
        <f t="shared" si="26"/>
        <v>4.7502224576872303</v>
      </c>
      <c r="M195" s="5">
        <v>0</v>
      </c>
      <c r="N195" s="5">
        <v>1</v>
      </c>
      <c r="O195" s="12">
        <v>1</v>
      </c>
      <c r="P195" s="5">
        <v>0</v>
      </c>
      <c r="Q195" s="5">
        <f t="shared" si="21"/>
        <v>0</v>
      </c>
      <c r="R195" s="5">
        <v>3622.1604349999998</v>
      </c>
      <c r="S195" s="5">
        <f t="shared" si="27"/>
        <v>8.1948259320510068</v>
      </c>
      <c r="T195" s="2">
        <v>0</v>
      </c>
      <c r="U195" s="12">
        <v>0</v>
      </c>
      <c r="V195" s="5">
        <v>84.29</v>
      </c>
      <c r="W195" s="6">
        <f t="shared" si="22"/>
        <v>110.63131644572779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11">
        <v>0</v>
      </c>
      <c r="AR195" s="5">
        <v>1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</row>
    <row r="196" spans="1:50" ht="15.75" customHeight="1">
      <c r="A196" s="4">
        <v>43525</v>
      </c>
      <c r="B196" s="2" t="s">
        <v>20</v>
      </c>
      <c r="C196" s="19">
        <v>2</v>
      </c>
      <c r="D196" s="5" t="s">
        <v>16</v>
      </c>
      <c r="E196" s="6">
        <v>4080.8375999999998</v>
      </c>
      <c r="F196" s="6">
        <f t="shared" si="23"/>
        <v>8.3140575404459014</v>
      </c>
      <c r="G196" s="21">
        <v>180487.65</v>
      </c>
      <c r="H196" s="5">
        <f t="shared" si="24"/>
        <v>12.10342317389156</v>
      </c>
      <c r="I196" s="10">
        <v>384.07</v>
      </c>
      <c r="J196" s="6">
        <f t="shared" si="25"/>
        <v>5.950824827641287</v>
      </c>
      <c r="K196" s="11">
        <v>125.21</v>
      </c>
      <c r="L196" s="11">
        <f t="shared" si="26"/>
        <v>4.8379471862705392</v>
      </c>
      <c r="M196" s="5">
        <v>0</v>
      </c>
      <c r="N196" s="5">
        <v>1</v>
      </c>
      <c r="O196" s="12">
        <v>1</v>
      </c>
      <c r="P196" s="5">
        <v>0</v>
      </c>
      <c r="Q196" s="5">
        <f t="shared" si="21"/>
        <v>0</v>
      </c>
      <c r="R196" s="5">
        <v>3622.1604349999998</v>
      </c>
      <c r="S196" s="5">
        <f t="shared" si="27"/>
        <v>8.1948259320510068</v>
      </c>
      <c r="T196" s="2">
        <v>0</v>
      </c>
      <c r="U196" s="12">
        <v>0</v>
      </c>
      <c r="V196" s="5">
        <v>83.72</v>
      </c>
      <c r="W196" s="6">
        <f t="shared" si="22"/>
        <v>109.88318676991732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6">
        <v>1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11">
        <v>0</v>
      </c>
      <c r="AR196" s="5">
        <v>1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</row>
    <row r="197" spans="1:50" ht="15.75" customHeight="1">
      <c r="A197" s="4">
        <v>43556</v>
      </c>
      <c r="B197" s="2" t="s">
        <v>20</v>
      </c>
      <c r="C197" s="19">
        <v>2</v>
      </c>
      <c r="D197" s="5" t="s">
        <v>16</v>
      </c>
      <c r="E197" s="6">
        <v>3173.9848000000002</v>
      </c>
      <c r="F197" s="6">
        <f t="shared" si="23"/>
        <v>8.0627431121649948</v>
      </c>
      <c r="G197" s="21">
        <v>240650.2</v>
      </c>
      <c r="H197" s="5">
        <f t="shared" si="24"/>
        <v>12.391103861213733</v>
      </c>
      <c r="I197" s="10">
        <v>374.23</v>
      </c>
      <c r="J197" s="6">
        <f t="shared" si="25"/>
        <v>5.9248705816579976</v>
      </c>
      <c r="K197" s="11">
        <v>135.94999999999999</v>
      </c>
      <c r="L197" s="11">
        <f t="shared" si="26"/>
        <v>4.9196158957090868</v>
      </c>
      <c r="M197" s="5">
        <v>0</v>
      </c>
      <c r="N197" s="5">
        <v>1</v>
      </c>
      <c r="O197" s="12">
        <v>1</v>
      </c>
      <c r="P197" s="5">
        <v>0</v>
      </c>
      <c r="Q197" s="5">
        <f t="shared" si="21"/>
        <v>0</v>
      </c>
      <c r="R197" s="5">
        <v>3622.1604349999998</v>
      </c>
      <c r="S197" s="5">
        <f t="shared" si="27"/>
        <v>8.1948259320510068</v>
      </c>
      <c r="T197" s="2">
        <v>0</v>
      </c>
      <c r="U197" s="12">
        <v>0</v>
      </c>
      <c r="V197" s="5">
        <v>81.39</v>
      </c>
      <c r="W197" s="6">
        <f t="shared" si="22"/>
        <v>106.8250426565166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6">
        <v>0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11">
        <v>0</v>
      </c>
      <c r="AR197" s="5">
        <v>1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</row>
    <row r="198" spans="1:50" ht="15.75" customHeight="1">
      <c r="A198" s="9">
        <v>43586</v>
      </c>
      <c r="B198" s="2" t="s">
        <v>20</v>
      </c>
      <c r="C198" s="19">
        <v>2</v>
      </c>
      <c r="D198" s="5" t="s">
        <v>16</v>
      </c>
      <c r="E198" s="6">
        <v>6801.3959999999997</v>
      </c>
      <c r="F198" s="6">
        <f t="shared" si="23"/>
        <v>8.8248831642118919</v>
      </c>
      <c r="G198" s="21">
        <v>300812.75</v>
      </c>
      <c r="H198" s="5">
        <f t="shared" si="24"/>
        <v>12.614246581449256</v>
      </c>
      <c r="I198" s="10">
        <v>425.1</v>
      </c>
      <c r="J198" s="6">
        <f t="shared" si="25"/>
        <v>6.0523244353647447</v>
      </c>
      <c r="K198" s="11">
        <v>124.95</v>
      </c>
      <c r="L198" s="11">
        <f t="shared" si="26"/>
        <v>4.8358850027986193</v>
      </c>
      <c r="M198" s="5">
        <v>0</v>
      </c>
      <c r="N198" s="5">
        <v>1</v>
      </c>
      <c r="O198" s="12">
        <v>1</v>
      </c>
      <c r="P198" s="5">
        <v>0</v>
      </c>
      <c r="Q198" s="5">
        <f t="shared" si="21"/>
        <v>0</v>
      </c>
      <c r="R198" s="5">
        <v>3622.1604349999998</v>
      </c>
      <c r="S198" s="5">
        <f t="shared" si="27"/>
        <v>8.1948259320510068</v>
      </c>
      <c r="T198" s="2">
        <v>0</v>
      </c>
      <c r="U198" s="12">
        <v>0</v>
      </c>
      <c r="V198" s="5">
        <v>81.59</v>
      </c>
      <c r="W198" s="6">
        <f t="shared" si="22"/>
        <v>107.08754429715187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6">
        <v>0</v>
      </c>
      <c r="AH198" s="6">
        <v>0</v>
      </c>
      <c r="AI198" s="6">
        <v>1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11">
        <v>0</v>
      </c>
      <c r="AR198" s="5">
        <v>1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</row>
    <row r="199" spans="1:50" ht="15.75" customHeight="1">
      <c r="A199" s="4">
        <v>43617</v>
      </c>
      <c r="B199" s="2" t="s">
        <v>20</v>
      </c>
      <c r="C199" s="19">
        <v>2</v>
      </c>
      <c r="D199" s="5" t="s">
        <v>16</v>
      </c>
      <c r="E199" s="6">
        <v>4534.2640000000001</v>
      </c>
      <c r="F199" s="6">
        <f t="shared" si="23"/>
        <v>8.4194180561037264</v>
      </c>
      <c r="G199" s="21">
        <v>360975.3</v>
      </c>
      <c r="H199" s="5">
        <f t="shared" si="24"/>
        <v>12.79656758419037</v>
      </c>
      <c r="I199" s="10">
        <v>374.76</v>
      </c>
      <c r="J199" s="6">
        <f t="shared" si="25"/>
        <v>5.9262858210829874</v>
      </c>
      <c r="K199" s="11">
        <v>135.94999999999999</v>
      </c>
      <c r="L199" s="11">
        <f t="shared" si="26"/>
        <v>4.9196158957090868</v>
      </c>
      <c r="M199" s="5">
        <v>0</v>
      </c>
      <c r="N199" s="5">
        <v>1</v>
      </c>
      <c r="O199" s="12">
        <v>1</v>
      </c>
      <c r="P199" s="5">
        <v>0</v>
      </c>
      <c r="Q199" s="5">
        <f t="shared" si="21"/>
        <v>0</v>
      </c>
      <c r="R199" s="5">
        <v>3622.1604349999998</v>
      </c>
      <c r="S199" s="5">
        <f t="shared" si="27"/>
        <v>8.1948259320510068</v>
      </c>
      <c r="T199" s="2">
        <v>0</v>
      </c>
      <c r="U199" s="12">
        <v>0</v>
      </c>
      <c r="V199" s="5">
        <v>80.63</v>
      </c>
      <c r="W199" s="6">
        <f t="shared" si="22"/>
        <v>105.82753642210264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11">
        <v>0</v>
      </c>
      <c r="AR199" s="5">
        <v>1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</row>
    <row r="200" spans="1:50" ht="15.75" customHeight="1">
      <c r="A200" s="4">
        <v>43647</v>
      </c>
      <c r="B200" s="2" t="s">
        <v>20</v>
      </c>
      <c r="C200" s="19">
        <v>2</v>
      </c>
      <c r="D200" s="5" t="s">
        <v>16</v>
      </c>
      <c r="E200" s="6">
        <v>7254.8224</v>
      </c>
      <c r="F200" s="6">
        <f t="shared" si="23"/>
        <v>8.889421685349463</v>
      </c>
      <c r="G200" s="21">
        <v>421137.85</v>
      </c>
      <c r="H200" s="5">
        <f t="shared" si="24"/>
        <v>12.950717868265411</v>
      </c>
      <c r="I200" s="10">
        <v>428.56</v>
      </c>
      <c r="J200" s="6">
        <f t="shared" si="25"/>
        <v>6.0604307515727047</v>
      </c>
      <c r="K200" s="11">
        <v>143.84</v>
      </c>
      <c r="L200" s="11">
        <f t="shared" si="26"/>
        <v>4.9756296848974406</v>
      </c>
      <c r="M200" s="5">
        <v>0</v>
      </c>
      <c r="N200" s="5">
        <v>1</v>
      </c>
      <c r="O200" s="12">
        <v>1</v>
      </c>
      <c r="P200" s="5">
        <v>0</v>
      </c>
      <c r="Q200" s="5">
        <f t="shared" si="21"/>
        <v>0</v>
      </c>
      <c r="R200" s="5">
        <v>3622.1604349999998</v>
      </c>
      <c r="S200" s="5">
        <f t="shared" si="27"/>
        <v>8.1948259320510068</v>
      </c>
      <c r="T200" s="2">
        <v>0</v>
      </c>
      <c r="U200" s="12">
        <v>0</v>
      </c>
      <c r="V200" s="5">
        <v>81.41</v>
      </c>
      <c r="W200" s="6">
        <f t="shared" si="22"/>
        <v>106.85129282058013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11">
        <v>0</v>
      </c>
      <c r="AR200" s="5">
        <v>1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</row>
    <row r="201" spans="1:50" ht="15.75" customHeight="1">
      <c r="A201" s="4">
        <v>43678</v>
      </c>
      <c r="B201" s="2" t="s">
        <v>20</v>
      </c>
      <c r="C201" s="19">
        <v>2</v>
      </c>
      <c r="D201" s="5" t="s">
        <v>16</v>
      </c>
      <c r="E201" s="6">
        <v>5214.4035999999996</v>
      </c>
      <c r="F201" s="6">
        <f t="shared" si="23"/>
        <v>8.5591799984788857</v>
      </c>
      <c r="G201" s="21">
        <v>481300.4</v>
      </c>
      <c r="H201" s="5">
        <f t="shared" si="24"/>
        <v>13.084248964075668</v>
      </c>
      <c r="I201" s="10">
        <v>388</v>
      </c>
      <c r="J201" s="6">
        <f t="shared" si="25"/>
        <v>5.9610053396232736</v>
      </c>
      <c r="K201" s="11">
        <v>122.11</v>
      </c>
      <c r="L201" s="11">
        <f t="shared" si="26"/>
        <v>4.8130782646595236</v>
      </c>
      <c r="M201" s="5">
        <v>0</v>
      </c>
      <c r="N201" s="5">
        <v>1</v>
      </c>
      <c r="O201" s="12">
        <v>1</v>
      </c>
      <c r="P201" s="5">
        <v>0</v>
      </c>
      <c r="Q201" s="5">
        <f t="shared" si="21"/>
        <v>0</v>
      </c>
      <c r="R201" s="5">
        <v>3622.1604349999998</v>
      </c>
      <c r="S201" s="5">
        <f t="shared" si="27"/>
        <v>8.1948259320510068</v>
      </c>
      <c r="T201" s="2">
        <v>0</v>
      </c>
      <c r="U201" s="12">
        <v>0</v>
      </c>
      <c r="V201" s="5">
        <v>80.2</v>
      </c>
      <c r="W201" s="6">
        <f t="shared" si="22"/>
        <v>105.26315789473685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11">
        <v>0</v>
      </c>
      <c r="AR201" s="5">
        <v>1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</row>
    <row r="202" spans="1:50" ht="15.75" customHeight="1">
      <c r="A202" s="4">
        <v>43709</v>
      </c>
      <c r="B202" s="2" t="s">
        <v>20</v>
      </c>
      <c r="C202" s="19">
        <v>2</v>
      </c>
      <c r="D202" s="5" t="s">
        <v>16</v>
      </c>
      <c r="E202" s="6">
        <v>4987.6904000000004</v>
      </c>
      <c r="F202" s="6">
        <f t="shared" si="23"/>
        <v>8.5147282359080521</v>
      </c>
      <c r="G202" s="21">
        <v>541462.94999999995</v>
      </c>
      <c r="H202" s="5">
        <f t="shared" si="24"/>
        <v>13.20203176887645</v>
      </c>
      <c r="I202" s="10">
        <v>390.59</v>
      </c>
      <c r="J202" s="6">
        <f t="shared" si="25"/>
        <v>5.967658416476346</v>
      </c>
      <c r="K202" s="11">
        <v>131.16</v>
      </c>
      <c r="L202" s="11">
        <f t="shared" si="26"/>
        <v>4.8840133097726683</v>
      </c>
      <c r="M202" s="5">
        <v>0</v>
      </c>
      <c r="N202" s="5">
        <v>1</v>
      </c>
      <c r="O202" s="12">
        <v>1</v>
      </c>
      <c r="P202" s="5">
        <v>0</v>
      </c>
      <c r="Q202" s="5">
        <f t="shared" si="21"/>
        <v>0</v>
      </c>
      <c r="R202" s="5">
        <v>3622.1604349999998</v>
      </c>
      <c r="S202" s="5">
        <f t="shared" si="27"/>
        <v>8.1948259320510068</v>
      </c>
      <c r="T202" s="2">
        <v>0</v>
      </c>
      <c r="U202" s="12">
        <v>0</v>
      </c>
      <c r="V202" s="5">
        <v>82.11</v>
      </c>
      <c r="W202" s="6">
        <f t="shared" si="22"/>
        <v>107.77004856280352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1</v>
      </c>
      <c r="AN202" s="6">
        <v>0</v>
      </c>
      <c r="AO202" s="6">
        <v>0</v>
      </c>
      <c r="AP202" s="6">
        <v>0</v>
      </c>
      <c r="AQ202" s="11">
        <v>0</v>
      </c>
      <c r="AR202" s="5">
        <v>1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</row>
    <row r="203" spans="1:50" ht="15.75" customHeight="1">
      <c r="A203" s="4">
        <v>43739</v>
      </c>
      <c r="B203" s="2" t="s">
        <v>20</v>
      </c>
      <c r="C203" s="19">
        <v>2</v>
      </c>
      <c r="D203" s="5" t="s">
        <v>16</v>
      </c>
      <c r="E203" s="6">
        <v>8615.1016</v>
      </c>
      <c r="F203" s="6">
        <f t="shared" si="23"/>
        <v>9.0612719422761216</v>
      </c>
      <c r="G203" s="21">
        <v>601625.5</v>
      </c>
      <c r="H203" s="5">
        <f t="shared" si="24"/>
        <v>13.307392099849757</v>
      </c>
      <c r="I203" s="10">
        <v>405.46</v>
      </c>
      <c r="J203" s="6">
        <f t="shared" si="25"/>
        <v>6.0050222250400473</v>
      </c>
      <c r="K203" s="11">
        <v>138.02000000000001</v>
      </c>
      <c r="L203" s="11">
        <f t="shared" si="26"/>
        <v>4.9346178076723399</v>
      </c>
      <c r="M203" s="5">
        <v>0</v>
      </c>
      <c r="N203" s="5">
        <v>1</v>
      </c>
      <c r="O203" s="12">
        <v>1</v>
      </c>
      <c r="P203" s="5">
        <v>0</v>
      </c>
      <c r="Q203" s="5">
        <f t="shared" si="21"/>
        <v>0</v>
      </c>
      <c r="R203" s="5">
        <v>3622.1604349999998</v>
      </c>
      <c r="S203" s="5">
        <f t="shared" si="27"/>
        <v>8.1948259320510068</v>
      </c>
      <c r="T203" s="2">
        <v>0</v>
      </c>
      <c r="U203" s="12">
        <v>0</v>
      </c>
      <c r="V203" s="5">
        <v>81.790000000000006</v>
      </c>
      <c r="W203" s="6">
        <f t="shared" si="22"/>
        <v>107.35004593778713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1</v>
      </c>
      <c r="AO203" s="6">
        <v>0</v>
      </c>
      <c r="AP203" s="6">
        <v>0</v>
      </c>
      <c r="AQ203" s="11">
        <v>0</v>
      </c>
      <c r="AR203" s="5">
        <v>1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</row>
    <row r="204" spans="1:50" ht="15.75" customHeight="1">
      <c r="A204" s="4">
        <v>43770</v>
      </c>
      <c r="B204" s="2" t="s">
        <v>20</v>
      </c>
      <c r="C204" s="19">
        <v>2</v>
      </c>
      <c r="D204" s="5" t="s">
        <v>16</v>
      </c>
      <c r="E204" s="6">
        <v>6347.9696000000004</v>
      </c>
      <c r="F204" s="6">
        <f t="shared" si="23"/>
        <v>8.7558902927249402</v>
      </c>
      <c r="G204" s="21">
        <v>661788.05000000005</v>
      </c>
      <c r="H204" s="5">
        <f t="shared" si="24"/>
        <v>13.40270212854854</v>
      </c>
      <c r="I204" s="10">
        <v>410.6</v>
      </c>
      <c r="J204" s="6">
        <f t="shared" si="25"/>
        <v>6.0176195045848333</v>
      </c>
      <c r="K204" s="11">
        <v>115.64</v>
      </c>
      <c r="L204" s="11">
        <f t="shared" si="26"/>
        <v>4.759092268260348</v>
      </c>
      <c r="M204" s="5">
        <v>0</v>
      </c>
      <c r="N204" s="5">
        <v>1</v>
      </c>
      <c r="O204" s="12">
        <v>1</v>
      </c>
      <c r="P204" s="5">
        <v>0</v>
      </c>
      <c r="Q204" s="5">
        <f t="shared" si="21"/>
        <v>0</v>
      </c>
      <c r="R204" s="5">
        <v>3622.1604349999998</v>
      </c>
      <c r="S204" s="5">
        <f t="shared" si="27"/>
        <v>8.1948259320510068</v>
      </c>
      <c r="T204" s="2">
        <v>0</v>
      </c>
      <c r="U204" s="12">
        <v>0</v>
      </c>
      <c r="V204" s="5">
        <v>83.17</v>
      </c>
      <c r="W204" s="6">
        <f t="shared" si="22"/>
        <v>109.16130725817037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1</v>
      </c>
      <c r="AP204" s="6">
        <v>0</v>
      </c>
      <c r="AQ204" s="11">
        <v>0</v>
      </c>
      <c r="AR204" s="5">
        <v>1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</row>
    <row r="205" spans="1:50" ht="15.75" customHeight="1">
      <c r="A205" s="4">
        <v>43800</v>
      </c>
      <c r="B205" s="2" t="s">
        <v>20</v>
      </c>
      <c r="C205" s="19">
        <v>2</v>
      </c>
      <c r="D205" s="5" t="s">
        <v>16</v>
      </c>
      <c r="E205" s="6">
        <v>7254.8224</v>
      </c>
      <c r="F205" s="6">
        <f t="shared" si="23"/>
        <v>8.889421685349463</v>
      </c>
      <c r="G205" s="21">
        <v>721950.6</v>
      </c>
      <c r="H205" s="5">
        <f t="shared" si="24"/>
        <v>13.48971337961687</v>
      </c>
      <c r="I205" s="10">
        <v>446.14</v>
      </c>
      <c r="J205" s="6">
        <f t="shared" si="25"/>
        <v>6.1006328041086357</v>
      </c>
      <c r="K205" s="11">
        <v>126.51</v>
      </c>
      <c r="L205" s="11">
        <f t="shared" si="26"/>
        <v>4.848194792895451</v>
      </c>
      <c r="M205" s="5">
        <v>0</v>
      </c>
      <c r="N205" s="5">
        <v>1</v>
      </c>
      <c r="O205" s="12">
        <v>1</v>
      </c>
      <c r="P205" s="5">
        <v>0</v>
      </c>
      <c r="Q205" s="5">
        <f t="shared" si="21"/>
        <v>0</v>
      </c>
      <c r="R205" s="5">
        <v>3622.1604349999998</v>
      </c>
      <c r="S205" s="5">
        <f t="shared" si="27"/>
        <v>8.1948259320510068</v>
      </c>
      <c r="T205" s="2">
        <v>0</v>
      </c>
      <c r="U205" s="12">
        <v>0</v>
      </c>
      <c r="V205" s="5">
        <v>83.78</v>
      </c>
      <c r="W205" s="6">
        <f t="shared" si="22"/>
        <v>109.9619372621079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1</v>
      </c>
      <c r="AQ205" s="11">
        <v>0</v>
      </c>
      <c r="AR205" s="5">
        <v>1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</row>
    <row r="206" spans="1:50" ht="15.75" customHeight="1">
      <c r="A206" s="4">
        <v>43831</v>
      </c>
      <c r="B206" s="2" t="s">
        <v>20</v>
      </c>
      <c r="C206" s="19">
        <v>2</v>
      </c>
      <c r="D206" s="5" t="s">
        <v>16</v>
      </c>
      <c r="E206" s="6">
        <v>5486.8086000000003</v>
      </c>
      <c r="F206" s="6">
        <f t="shared" si="23"/>
        <v>8.6101020540011426</v>
      </c>
      <c r="G206" s="21">
        <v>60887.4</v>
      </c>
      <c r="H206" s="5">
        <f t="shared" si="24"/>
        <v>11.016797959364618</v>
      </c>
      <c r="I206" s="10">
        <v>445.58</v>
      </c>
      <c r="J206" s="6">
        <f t="shared" si="25"/>
        <v>6.0993768043023771</v>
      </c>
      <c r="K206" s="11">
        <v>143.44999999999999</v>
      </c>
      <c r="L206" s="11">
        <f t="shared" si="26"/>
        <v>4.9729334269122445</v>
      </c>
      <c r="M206" s="5">
        <v>0</v>
      </c>
      <c r="N206" s="5">
        <v>1</v>
      </c>
      <c r="O206" s="12">
        <v>1</v>
      </c>
      <c r="P206" s="5">
        <v>0</v>
      </c>
      <c r="Q206" s="5">
        <f t="shared" si="21"/>
        <v>0</v>
      </c>
      <c r="R206" s="5">
        <v>3622.1604349999998</v>
      </c>
      <c r="S206" s="5">
        <f t="shared" si="27"/>
        <v>8.1948259320510068</v>
      </c>
      <c r="T206" s="2">
        <v>0</v>
      </c>
      <c r="U206" s="12">
        <v>0</v>
      </c>
      <c r="V206" s="5">
        <v>84.66</v>
      </c>
      <c r="W206" s="6">
        <f t="shared" si="22"/>
        <v>111.11694448090302</v>
      </c>
      <c r="X206" s="5">
        <v>1</v>
      </c>
      <c r="Y206" s="5">
        <v>13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1</v>
      </c>
      <c r="AF206" s="5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11">
        <v>0</v>
      </c>
      <c r="AR206" s="5">
        <v>1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</row>
    <row r="207" spans="1:50" ht="15.75" customHeight="1">
      <c r="A207" s="4">
        <v>43862</v>
      </c>
      <c r="B207" s="2" t="s">
        <v>20</v>
      </c>
      <c r="C207" s="19">
        <v>2</v>
      </c>
      <c r="D207" s="5" t="s">
        <v>16</v>
      </c>
      <c r="E207" s="6">
        <v>5064.7464</v>
      </c>
      <c r="F207" s="6">
        <f t="shared" si="23"/>
        <v>8.5300593463276062</v>
      </c>
      <c r="G207" s="21">
        <v>121774.8</v>
      </c>
      <c r="H207" s="5">
        <f t="shared" si="24"/>
        <v>11.709936928146082</v>
      </c>
      <c r="I207" s="10">
        <v>422.61</v>
      </c>
      <c r="J207" s="6">
        <f t="shared" si="25"/>
        <v>6.0464497679403255</v>
      </c>
      <c r="K207" s="11">
        <v>113.96</v>
      </c>
      <c r="L207" s="11">
        <f t="shared" si="26"/>
        <v>4.7445842417707693</v>
      </c>
      <c r="M207" s="5">
        <v>0</v>
      </c>
      <c r="N207" s="5">
        <v>1</v>
      </c>
      <c r="O207" s="12">
        <v>1</v>
      </c>
      <c r="P207" s="5">
        <v>0</v>
      </c>
      <c r="Q207" s="5">
        <f t="shared" si="21"/>
        <v>0</v>
      </c>
      <c r="R207" s="5">
        <v>3622.1604349999998</v>
      </c>
      <c r="S207" s="5">
        <f t="shared" si="27"/>
        <v>8.1948259320510068</v>
      </c>
      <c r="T207" s="2">
        <v>0</v>
      </c>
      <c r="U207" s="12">
        <v>0</v>
      </c>
      <c r="V207" s="5">
        <v>83.36</v>
      </c>
      <c r="W207" s="6">
        <f t="shared" si="22"/>
        <v>109.41068381677385</v>
      </c>
      <c r="X207" s="5">
        <v>3</v>
      </c>
      <c r="Y207" s="5">
        <v>89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11">
        <v>0</v>
      </c>
      <c r="AR207" s="5">
        <v>1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</row>
    <row r="208" spans="1:50" ht="15.75" customHeight="1">
      <c r="A208" s="4">
        <v>43891</v>
      </c>
      <c r="B208" s="2" t="s">
        <v>20</v>
      </c>
      <c r="C208" s="19">
        <v>2</v>
      </c>
      <c r="D208" s="5" t="s">
        <v>16</v>
      </c>
      <c r="E208" s="6">
        <v>3798.5598</v>
      </c>
      <c r="F208" s="6">
        <f t="shared" si="23"/>
        <v>8.2423772738758245</v>
      </c>
      <c r="G208" s="21">
        <v>182662.2</v>
      </c>
      <c r="H208" s="5">
        <f t="shared" si="24"/>
        <v>12.115399298979767</v>
      </c>
      <c r="I208" s="10">
        <v>396.85</v>
      </c>
      <c r="J208" s="6">
        <f t="shared" si="25"/>
        <v>5.9835583755368846</v>
      </c>
      <c r="K208" s="11">
        <v>152.25</v>
      </c>
      <c r="L208" s="11">
        <f t="shared" si="26"/>
        <v>5.0320705748163208</v>
      </c>
      <c r="M208" s="5">
        <v>0</v>
      </c>
      <c r="N208" s="5">
        <v>1</v>
      </c>
      <c r="O208" s="12">
        <v>1</v>
      </c>
      <c r="P208" s="5">
        <v>0</v>
      </c>
      <c r="Q208" s="5">
        <f t="shared" si="21"/>
        <v>0</v>
      </c>
      <c r="R208" s="5">
        <v>3622.1604349999998</v>
      </c>
      <c r="S208" s="5">
        <f t="shared" si="27"/>
        <v>8.1948259320510068</v>
      </c>
      <c r="T208" s="2">
        <v>0</v>
      </c>
      <c r="U208" s="12">
        <v>0</v>
      </c>
      <c r="V208" s="5">
        <v>82.59</v>
      </c>
      <c r="W208" s="6">
        <f t="shared" si="22"/>
        <v>108.40005250032813</v>
      </c>
      <c r="X208" s="5">
        <v>1251</v>
      </c>
      <c r="Y208" s="5">
        <v>824</v>
      </c>
      <c r="Z208" s="5">
        <v>32</v>
      </c>
      <c r="AA208" s="5">
        <v>3</v>
      </c>
      <c r="AB208" s="5">
        <v>0</v>
      </c>
      <c r="AC208" s="5">
        <v>0</v>
      </c>
      <c r="AD208" s="5">
        <v>1</v>
      </c>
      <c r="AE208" s="5">
        <v>0</v>
      </c>
      <c r="AF208" s="5">
        <v>0</v>
      </c>
      <c r="AG208" s="6">
        <v>1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11">
        <v>0</v>
      </c>
      <c r="AR208" s="5">
        <v>1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</row>
    <row r="209" spans="1:50" ht="15.75" customHeight="1">
      <c r="A209" s="4">
        <v>43922</v>
      </c>
      <c r="B209" s="2" t="s">
        <v>20</v>
      </c>
      <c r="C209" s="19">
        <v>2</v>
      </c>
      <c r="D209" s="5" t="s">
        <v>16</v>
      </c>
      <c r="E209" s="6">
        <v>2954.4353999999998</v>
      </c>
      <c r="F209" s="6">
        <f t="shared" si="23"/>
        <v>7.9910628455949189</v>
      </c>
      <c r="G209" s="21">
        <v>243549.6</v>
      </c>
      <c r="H209" s="5">
        <f t="shared" si="24"/>
        <v>12.403080002791498</v>
      </c>
      <c r="I209" s="10">
        <v>282.60000000000002</v>
      </c>
      <c r="J209" s="6">
        <f t="shared" si="25"/>
        <v>5.6440324702504272</v>
      </c>
      <c r="K209" s="11">
        <v>152.25</v>
      </c>
      <c r="L209" s="11">
        <f t="shared" si="26"/>
        <v>5.0320705748163208</v>
      </c>
      <c r="M209" s="5">
        <v>0</v>
      </c>
      <c r="N209" s="5">
        <v>1</v>
      </c>
      <c r="O209" s="12">
        <v>1</v>
      </c>
      <c r="P209" s="5">
        <v>0</v>
      </c>
      <c r="Q209" s="5">
        <f t="shared" ref="Q209:Q272" si="28">0+0</f>
        <v>0</v>
      </c>
      <c r="R209" s="5">
        <v>3622.1604349999998</v>
      </c>
      <c r="S209" s="5">
        <f t="shared" si="27"/>
        <v>8.1948259320510068</v>
      </c>
      <c r="T209" s="2">
        <v>0</v>
      </c>
      <c r="U209" s="12">
        <v>0</v>
      </c>
      <c r="V209" s="5">
        <v>84.62</v>
      </c>
      <c r="W209" s="6">
        <f t="shared" si="22"/>
        <v>111.06444415277596</v>
      </c>
      <c r="X209" s="5">
        <v>34863</v>
      </c>
      <c r="Y209" s="5">
        <v>15243</v>
      </c>
      <c r="Z209" s="5">
        <v>1154</v>
      </c>
      <c r="AA209" s="5">
        <v>12</v>
      </c>
      <c r="AB209" s="5">
        <v>0</v>
      </c>
      <c r="AC209" s="5">
        <v>0</v>
      </c>
      <c r="AD209" s="5">
        <v>1</v>
      </c>
      <c r="AE209" s="5">
        <v>0</v>
      </c>
      <c r="AF209" s="5">
        <v>0</v>
      </c>
      <c r="AG209" s="6">
        <v>0</v>
      </c>
      <c r="AH209" s="6">
        <v>1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11">
        <v>0</v>
      </c>
      <c r="AR209" s="5">
        <v>1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</row>
    <row r="210" spans="1:50" ht="15.75" customHeight="1">
      <c r="A210" s="9">
        <v>43952</v>
      </c>
      <c r="B210" s="2" t="s">
        <v>20</v>
      </c>
      <c r="C210" s="19">
        <v>2</v>
      </c>
      <c r="D210" s="5" t="s">
        <v>16</v>
      </c>
      <c r="E210" s="6">
        <v>6330.933</v>
      </c>
      <c r="F210" s="6">
        <f t="shared" si="23"/>
        <v>8.7532028976418168</v>
      </c>
      <c r="G210" s="21">
        <v>304437</v>
      </c>
      <c r="H210" s="5">
        <f t="shared" si="24"/>
        <v>12.626222732920779</v>
      </c>
      <c r="I210" s="10">
        <v>315.67</v>
      </c>
      <c r="J210" s="6">
        <f t="shared" si="25"/>
        <v>5.7546973641243069</v>
      </c>
      <c r="K210" s="11">
        <v>115.12</v>
      </c>
      <c r="L210" s="11">
        <f t="shared" si="26"/>
        <v>4.7546241391564292</v>
      </c>
      <c r="M210" s="5">
        <v>0</v>
      </c>
      <c r="N210" s="5">
        <v>1</v>
      </c>
      <c r="O210" s="12">
        <v>1</v>
      </c>
      <c r="P210" s="5">
        <v>0</v>
      </c>
      <c r="Q210" s="5">
        <f t="shared" si="28"/>
        <v>0</v>
      </c>
      <c r="R210" s="5">
        <v>3622.1604349999998</v>
      </c>
      <c r="S210" s="5">
        <f t="shared" si="27"/>
        <v>8.1948259320510068</v>
      </c>
      <c r="T210" s="2">
        <v>0</v>
      </c>
      <c r="U210" s="12">
        <v>0</v>
      </c>
      <c r="V210" s="5">
        <v>85.06</v>
      </c>
      <c r="W210" s="6">
        <f t="shared" si="22"/>
        <v>111.64194776217352</v>
      </c>
      <c r="X210" s="5">
        <v>190609</v>
      </c>
      <c r="Y210" s="5">
        <v>18715</v>
      </c>
      <c r="Z210" s="5">
        <v>5408</v>
      </c>
      <c r="AA210" s="5">
        <v>8</v>
      </c>
      <c r="AB210" s="5">
        <v>0</v>
      </c>
      <c r="AC210" s="5">
        <v>0</v>
      </c>
      <c r="AD210" s="5">
        <v>1</v>
      </c>
      <c r="AE210" s="5">
        <v>0</v>
      </c>
      <c r="AF210" s="5">
        <v>0</v>
      </c>
      <c r="AG210" s="6">
        <v>0</v>
      </c>
      <c r="AH210" s="6">
        <v>0</v>
      </c>
      <c r="AI210" s="6">
        <v>1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11">
        <v>0</v>
      </c>
      <c r="AR210" s="5">
        <v>1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</row>
    <row r="211" spans="1:50" ht="15.75" customHeight="1">
      <c r="A211" s="4">
        <v>43983</v>
      </c>
      <c r="B211" s="2" t="s">
        <v>20</v>
      </c>
      <c r="C211" s="19">
        <v>2</v>
      </c>
      <c r="D211" s="5" t="s">
        <v>16</v>
      </c>
      <c r="E211" s="6">
        <v>4220.6220000000003</v>
      </c>
      <c r="F211" s="6">
        <f t="shared" si="23"/>
        <v>8.3477377895336513</v>
      </c>
      <c r="G211" s="21">
        <v>365324.4</v>
      </c>
      <c r="H211" s="5">
        <f t="shared" si="24"/>
        <v>12.80854374225774</v>
      </c>
      <c r="I211" s="10">
        <v>402.45</v>
      </c>
      <c r="J211" s="6">
        <f t="shared" si="25"/>
        <v>5.9975708655397426</v>
      </c>
      <c r="K211" s="11">
        <v>127.8</v>
      </c>
      <c r="L211" s="11">
        <f t="shared" si="26"/>
        <v>4.8582608136702534</v>
      </c>
      <c r="M211" s="5">
        <v>0</v>
      </c>
      <c r="N211" s="5">
        <v>1</v>
      </c>
      <c r="O211" s="12">
        <v>1</v>
      </c>
      <c r="P211" s="5">
        <v>0</v>
      </c>
      <c r="Q211" s="5">
        <f t="shared" si="28"/>
        <v>0</v>
      </c>
      <c r="R211" s="5">
        <v>3622.1604349999998</v>
      </c>
      <c r="S211" s="5">
        <f t="shared" si="27"/>
        <v>8.1948259320510068</v>
      </c>
      <c r="T211" s="2">
        <v>0</v>
      </c>
      <c r="U211" s="12">
        <v>0</v>
      </c>
      <c r="V211" s="5">
        <v>85.49</v>
      </c>
      <c r="W211" s="6">
        <f t="shared" si="22"/>
        <v>112.20632628953932</v>
      </c>
      <c r="X211" s="5">
        <v>585481</v>
      </c>
      <c r="Y211" s="5">
        <v>9023</v>
      </c>
      <c r="Z211" s="5">
        <v>17400</v>
      </c>
      <c r="AA211" s="5">
        <v>3</v>
      </c>
      <c r="AB211" s="5">
        <v>0</v>
      </c>
      <c r="AC211" s="5">
        <v>0</v>
      </c>
      <c r="AD211" s="5">
        <v>1</v>
      </c>
      <c r="AE211" s="5">
        <v>0</v>
      </c>
      <c r="AF211" s="5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11">
        <v>0</v>
      </c>
      <c r="AR211" s="5">
        <v>1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</row>
    <row r="212" spans="1:50" ht="15.75" customHeight="1">
      <c r="A212" s="4">
        <v>44013</v>
      </c>
      <c r="B212" s="2" t="s">
        <v>20</v>
      </c>
      <c r="C212" s="19">
        <v>2</v>
      </c>
      <c r="D212" s="5" t="s">
        <v>16</v>
      </c>
      <c r="E212" s="6">
        <v>6752.9952000000003</v>
      </c>
      <c r="F212" s="6">
        <f t="shared" si="23"/>
        <v>8.8177414187793879</v>
      </c>
      <c r="G212" s="21">
        <v>426211.8</v>
      </c>
      <c r="H212" s="5">
        <f t="shared" si="24"/>
        <v>12.962694031044105</v>
      </c>
      <c r="I212" s="10">
        <v>470.58</v>
      </c>
      <c r="J212" s="6">
        <f t="shared" si="25"/>
        <v>6.1539659764526302</v>
      </c>
      <c r="K212" s="11">
        <v>133.62</v>
      </c>
      <c r="L212" s="11">
        <f t="shared" si="26"/>
        <v>4.9024559945825672</v>
      </c>
      <c r="M212" s="5">
        <v>0</v>
      </c>
      <c r="N212" s="5">
        <v>1</v>
      </c>
      <c r="O212" s="12">
        <v>1</v>
      </c>
      <c r="P212" s="5">
        <v>0</v>
      </c>
      <c r="Q212" s="5">
        <f t="shared" si="28"/>
        <v>0</v>
      </c>
      <c r="R212" s="5">
        <v>3622.1604349999998</v>
      </c>
      <c r="S212" s="5">
        <f t="shared" si="27"/>
        <v>8.1948259320510068</v>
      </c>
      <c r="T212" s="2">
        <v>0</v>
      </c>
      <c r="U212" s="12">
        <v>0</v>
      </c>
      <c r="V212" s="5">
        <v>86.25</v>
      </c>
      <c r="W212" s="6">
        <f t="shared" si="22"/>
        <v>113.20383252395328</v>
      </c>
      <c r="X212" s="5">
        <v>1695988</v>
      </c>
      <c r="Y212" s="5">
        <v>8298</v>
      </c>
      <c r="Z212" s="5">
        <v>36511</v>
      </c>
      <c r="AA212" s="5">
        <v>1</v>
      </c>
      <c r="AB212" s="5">
        <v>0</v>
      </c>
      <c r="AC212" s="5">
        <v>0</v>
      </c>
      <c r="AD212" s="5">
        <v>1</v>
      </c>
      <c r="AE212" s="5">
        <v>0</v>
      </c>
      <c r="AF212" s="5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11">
        <v>0</v>
      </c>
      <c r="AR212" s="5">
        <v>1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</row>
    <row r="213" spans="1:50" ht="15.75" customHeight="1">
      <c r="A213" s="4">
        <v>44044</v>
      </c>
      <c r="B213" s="2" t="s">
        <v>20</v>
      </c>
      <c r="C213" s="19">
        <v>2</v>
      </c>
      <c r="D213" s="5" t="s">
        <v>16</v>
      </c>
      <c r="E213" s="6">
        <v>4853.7152999999998</v>
      </c>
      <c r="F213" s="6">
        <f t="shared" si="23"/>
        <v>8.4874997319088106</v>
      </c>
      <c r="G213" s="21">
        <v>487099.2</v>
      </c>
      <c r="H213" s="5">
        <f t="shared" si="24"/>
        <v>13.096225130387857</v>
      </c>
      <c r="I213" s="10">
        <v>409.83</v>
      </c>
      <c r="J213" s="6">
        <f t="shared" si="25"/>
        <v>6.0157424395675054</v>
      </c>
      <c r="K213" s="11">
        <v>142.16</v>
      </c>
      <c r="L213" s="11">
        <f t="shared" si="26"/>
        <v>4.9639628858978249</v>
      </c>
      <c r="M213" s="5">
        <v>0</v>
      </c>
      <c r="N213" s="5">
        <v>1</v>
      </c>
      <c r="O213" s="12">
        <v>1</v>
      </c>
      <c r="P213" s="5">
        <v>0</v>
      </c>
      <c r="Q213" s="5">
        <f t="shared" si="28"/>
        <v>0</v>
      </c>
      <c r="R213" s="5">
        <v>3622.1604349999998</v>
      </c>
      <c r="S213" s="5">
        <f t="shared" si="27"/>
        <v>8.1948259320510068</v>
      </c>
      <c r="T213" s="2">
        <v>0</v>
      </c>
      <c r="U213" s="12">
        <v>0</v>
      </c>
      <c r="V213" s="5">
        <v>87.01</v>
      </c>
      <c r="W213" s="6">
        <f t="shared" si="22"/>
        <v>114.20133875836724</v>
      </c>
      <c r="X213" s="5">
        <v>3691166</v>
      </c>
      <c r="Y213" s="5">
        <v>4607</v>
      </c>
      <c r="Z213" s="5">
        <v>65288</v>
      </c>
      <c r="AA213" s="5">
        <v>0</v>
      </c>
      <c r="AB213" s="5">
        <v>0</v>
      </c>
      <c r="AC213" s="5">
        <v>0</v>
      </c>
      <c r="AD213" s="5">
        <v>1</v>
      </c>
      <c r="AE213" s="5">
        <v>0</v>
      </c>
      <c r="AF213" s="5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1</v>
      </c>
      <c r="AM213" s="6">
        <v>0</v>
      </c>
      <c r="AN213" s="6">
        <v>0</v>
      </c>
      <c r="AO213" s="6">
        <v>0</v>
      </c>
      <c r="AP213" s="6">
        <v>0</v>
      </c>
      <c r="AQ213" s="11">
        <v>0</v>
      </c>
      <c r="AR213" s="5">
        <v>1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</row>
    <row r="214" spans="1:50" ht="15.75" customHeight="1">
      <c r="A214" s="4">
        <v>44075</v>
      </c>
      <c r="B214" s="2" t="s">
        <v>20</v>
      </c>
      <c r="C214" s="19">
        <v>2</v>
      </c>
      <c r="D214" s="5" t="s">
        <v>16</v>
      </c>
      <c r="E214" s="6">
        <v>4642.6841999999997</v>
      </c>
      <c r="F214" s="6">
        <f t="shared" si="23"/>
        <v>8.443047969337977</v>
      </c>
      <c r="G214" s="21">
        <v>547986.6</v>
      </c>
      <c r="H214" s="5">
        <f t="shared" si="24"/>
        <v>13.214007937936914</v>
      </c>
      <c r="I214" s="10">
        <v>427.32</v>
      </c>
      <c r="J214" s="6">
        <f t="shared" si="25"/>
        <v>6.0575331470776863</v>
      </c>
      <c r="K214" s="11">
        <v>165.18</v>
      </c>
      <c r="L214" s="11">
        <f t="shared" si="26"/>
        <v>5.1130715382368352</v>
      </c>
      <c r="M214" s="5">
        <v>0</v>
      </c>
      <c r="N214" s="5">
        <v>1</v>
      </c>
      <c r="O214" s="12">
        <v>1</v>
      </c>
      <c r="P214" s="5">
        <v>0</v>
      </c>
      <c r="Q214" s="5">
        <f t="shared" si="28"/>
        <v>0</v>
      </c>
      <c r="R214" s="5">
        <v>3622.1604349999998</v>
      </c>
      <c r="S214" s="5">
        <f t="shared" si="27"/>
        <v>8.1948259320510068</v>
      </c>
      <c r="T214" s="2">
        <v>0</v>
      </c>
      <c r="U214" s="12">
        <v>0</v>
      </c>
      <c r="V214" s="5">
        <v>86.38</v>
      </c>
      <c r="W214" s="6">
        <f t="shared" si="22"/>
        <v>113.37445859036619</v>
      </c>
      <c r="X214" s="5">
        <v>6312584</v>
      </c>
      <c r="Y214" s="5">
        <v>953</v>
      </c>
      <c r="Z214" s="5">
        <v>98678</v>
      </c>
      <c r="AA214" s="5">
        <v>0</v>
      </c>
      <c r="AB214" s="5">
        <v>0</v>
      </c>
      <c r="AC214" s="5">
        <v>0</v>
      </c>
      <c r="AD214" s="5">
        <v>1</v>
      </c>
      <c r="AE214" s="5">
        <v>0</v>
      </c>
      <c r="AF214" s="5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1</v>
      </c>
      <c r="AN214" s="6">
        <v>0</v>
      </c>
      <c r="AO214" s="6">
        <v>0</v>
      </c>
      <c r="AP214" s="6">
        <v>0</v>
      </c>
      <c r="AQ214" s="11">
        <v>0</v>
      </c>
      <c r="AR214" s="5">
        <v>1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</row>
    <row r="215" spans="1:50" ht="15.75" customHeight="1">
      <c r="A215" s="4">
        <v>44105</v>
      </c>
      <c r="B215" s="2" t="s">
        <v>20</v>
      </c>
      <c r="C215" s="19">
        <v>2</v>
      </c>
      <c r="D215" s="5" t="s">
        <v>16</v>
      </c>
      <c r="E215" s="6">
        <v>8019.1818000000003</v>
      </c>
      <c r="F215" s="6">
        <f t="shared" si="23"/>
        <v>8.9895916757060466</v>
      </c>
      <c r="G215" s="21">
        <v>608874</v>
      </c>
      <c r="H215" s="5">
        <f t="shared" si="24"/>
        <v>13.319368271108845</v>
      </c>
      <c r="I215" s="10">
        <v>429.25</v>
      </c>
      <c r="J215" s="6">
        <f t="shared" si="25"/>
        <v>6.062039499777585</v>
      </c>
      <c r="K215" s="11">
        <v>137.37</v>
      </c>
      <c r="L215" s="11">
        <f t="shared" si="26"/>
        <v>4.929931256681293</v>
      </c>
      <c r="M215" s="5">
        <v>0</v>
      </c>
      <c r="N215" s="5">
        <v>1</v>
      </c>
      <c r="O215" s="12">
        <v>1</v>
      </c>
      <c r="P215" s="5">
        <v>0</v>
      </c>
      <c r="Q215" s="5">
        <f t="shared" si="28"/>
        <v>0</v>
      </c>
      <c r="R215" s="5">
        <v>3622.1604349999998</v>
      </c>
      <c r="S215" s="5">
        <f t="shared" si="27"/>
        <v>8.1948259320510068</v>
      </c>
      <c r="T215" s="2">
        <v>0</v>
      </c>
      <c r="U215" s="12">
        <v>0</v>
      </c>
      <c r="V215" s="5">
        <v>85.97</v>
      </c>
      <c r="W215" s="6">
        <f t="shared" si="22"/>
        <v>112.83633022706393</v>
      </c>
      <c r="X215" s="5">
        <v>8184082</v>
      </c>
      <c r="Y215" s="5">
        <v>250</v>
      </c>
      <c r="Z215" s="5">
        <v>122111</v>
      </c>
      <c r="AA215" s="5">
        <v>1</v>
      </c>
      <c r="AB215" s="5">
        <v>0</v>
      </c>
      <c r="AC215" s="5">
        <v>0</v>
      </c>
      <c r="AD215" s="5">
        <v>1</v>
      </c>
      <c r="AE215" s="5">
        <v>0</v>
      </c>
      <c r="AF215" s="5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11">
        <v>0</v>
      </c>
      <c r="AR215" s="5">
        <v>1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</row>
    <row r="216" spans="1:50" ht="15.75" customHeight="1">
      <c r="A216" s="4">
        <v>44136</v>
      </c>
      <c r="B216" s="2" t="s">
        <v>20</v>
      </c>
      <c r="C216" s="19">
        <v>2</v>
      </c>
      <c r="D216" s="5" t="s">
        <v>16</v>
      </c>
      <c r="E216" s="6">
        <v>5908.8707999999997</v>
      </c>
      <c r="F216" s="6">
        <f t="shared" si="23"/>
        <v>8.6842100261548651</v>
      </c>
      <c r="G216" s="21">
        <v>669761.4</v>
      </c>
      <c r="H216" s="5">
        <f t="shared" si="24"/>
        <v>13.4146783016065</v>
      </c>
      <c r="I216" s="10">
        <v>449.7</v>
      </c>
      <c r="J216" s="6">
        <f t="shared" si="25"/>
        <v>6.1085806937766618</v>
      </c>
      <c r="K216" s="11">
        <v>138.02000000000001</v>
      </c>
      <c r="L216" s="11">
        <f t="shared" si="26"/>
        <v>4.9346178076723399</v>
      </c>
      <c r="M216" s="5">
        <v>0</v>
      </c>
      <c r="N216" s="5">
        <v>1</v>
      </c>
      <c r="O216" s="12">
        <v>1</v>
      </c>
      <c r="P216" s="5">
        <v>0</v>
      </c>
      <c r="Q216" s="5">
        <f t="shared" si="28"/>
        <v>0</v>
      </c>
      <c r="R216" s="5">
        <v>3622.1604349999998</v>
      </c>
      <c r="S216" s="5">
        <f t="shared" si="27"/>
        <v>8.1948259320510068</v>
      </c>
      <c r="T216" s="2">
        <v>0</v>
      </c>
      <c r="U216" s="12">
        <v>0</v>
      </c>
      <c r="V216" s="5">
        <v>86.56</v>
      </c>
      <c r="W216" s="6">
        <f t="shared" si="22"/>
        <v>113.61071006693793</v>
      </c>
      <c r="X216" s="5">
        <v>9462809</v>
      </c>
      <c r="Y216" s="5">
        <v>203</v>
      </c>
      <c r="Z216" s="5">
        <v>137621</v>
      </c>
      <c r="AA216" s="5">
        <v>1</v>
      </c>
      <c r="AB216" s="5">
        <v>0</v>
      </c>
      <c r="AC216" s="5">
        <v>0</v>
      </c>
      <c r="AD216" s="5">
        <v>1</v>
      </c>
      <c r="AE216" s="5">
        <v>0</v>
      </c>
      <c r="AF216" s="5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1</v>
      </c>
      <c r="AP216" s="6">
        <v>0</v>
      </c>
      <c r="AQ216" s="11">
        <v>0</v>
      </c>
      <c r="AR216" s="5">
        <v>1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</row>
    <row r="217" spans="1:50" ht="15.75" customHeight="1">
      <c r="A217" s="4">
        <v>44166</v>
      </c>
      <c r="B217" s="2" t="s">
        <v>20</v>
      </c>
      <c r="C217" s="19">
        <v>2</v>
      </c>
      <c r="D217" s="5" t="s">
        <v>16</v>
      </c>
      <c r="E217" s="6">
        <v>6752.9952000000003</v>
      </c>
      <c r="F217" s="6">
        <f t="shared" si="23"/>
        <v>8.8177414187793879</v>
      </c>
      <c r="G217" s="21">
        <v>730648.8</v>
      </c>
      <c r="H217" s="5">
        <f t="shared" si="24"/>
        <v>13.50168955417389</v>
      </c>
      <c r="I217" s="10">
        <v>471.52</v>
      </c>
      <c r="J217" s="6">
        <f t="shared" si="25"/>
        <v>6.1559615189893844</v>
      </c>
      <c r="K217" s="11">
        <v>148.11000000000001</v>
      </c>
      <c r="L217" s="11">
        <f t="shared" si="26"/>
        <v>5.0046842886028164</v>
      </c>
      <c r="M217" s="5">
        <v>0</v>
      </c>
      <c r="N217" s="5">
        <v>1</v>
      </c>
      <c r="O217" s="12">
        <v>1</v>
      </c>
      <c r="P217" s="5">
        <v>0</v>
      </c>
      <c r="Q217" s="5">
        <f t="shared" si="28"/>
        <v>0</v>
      </c>
      <c r="R217" s="5">
        <v>3622.1604349999998</v>
      </c>
      <c r="S217" s="5">
        <f t="shared" si="27"/>
        <v>8.1948259320510068</v>
      </c>
      <c r="T217" s="2">
        <v>0</v>
      </c>
      <c r="U217" s="12">
        <v>0</v>
      </c>
      <c r="V217" s="5">
        <v>88.38</v>
      </c>
      <c r="W217" s="6">
        <f t="shared" si="22"/>
        <v>115.99947499671873</v>
      </c>
      <c r="X217" s="5">
        <v>10286709</v>
      </c>
      <c r="Y217" s="5">
        <v>381</v>
      </c>
      <c r="Z217" s="5">
        <v>148994</v>
      </c>
      <c r="AA217" s="5">
        <v>0</v>
      </c>
      <c r="AB217" s="5">
        <v>0</v>
      </c>
      <c r="AC217" s="5">
        <v>5</v>
      </c>
      <c r="AD217" s="5">
        <v>1</v>
      </c>
      <c r="AE217" s="5">
        <v>0</v>
      </c>
      <c r="AF217" s="5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1</v>
      </c>
      <c r="AQ217" s="11">
        <v>0</v>
      </c>
      <c r="AR217" s="5">
        <v>1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</row>
    <row r="218" spans="1:50" ht="15.75" customHeight="1">
      <c r="A218" s="4">
        <v>44197</v>
      </c>
      <c r="B218" s="2" t="s">
        <v>20</v>
      </c>
      <c r="C218" s="19">
        <v>2</v>
      </c>
      <c r="D218" s="5" t="s">
        <v>16</v>
      </c>
      <c r="E218" s="6">
        <v>6402.4506000000001</v>
      </c>
      <c r="F218" s="6">
        <f t="shared" si="23"/>
        <v>8.7644361023078741</v>
      </c>
      <c r="G218" s="21">
        <v>59437.7</v>
      </c>
      <c r="H218" s="5">
        <f t="shared" si="24"/>
        <v>10.992700808358393</v>
      </c>
      <c r="I218" s="10">
        <v>484.63</v>
      </c>
      <c r="J218" s="6">
        <f t="shared" si="25"/>
        <v>6.1833857131934806</v>
      </c>
      <c r="K218" s="11">
        <v>157.16</v>
      </c>
      <c r="L218" s="11">
        <f t="shared" si="26"/>
        <v>5.0636071788623616</v>
      </c>
      <c r="M218" s="5">
        <v>0</v>
      </c>
      <c r="N218" s="5">
        <v>1</v>
      </c>
      <c r="O218" s="12">
        <v>1</v>
      </c>
      <c r="P218" s="5">
        <v>0</v>
      </c>
      <c r="Q218" s="5">
        <f t="shared" si="28"/>
        <v>0</v>
      </c>
      <c r="R218" s="5">
        <v>3622.1604349999998</v>
      </c>
      <c r="S218" s="5">
        <f t="shared" si="27"/>
        <v>8.1948259320510068</v>
      </c>
      <c r="T218" s="2">
        <v>0</v>
      </c>
      <c r="U218" s="12">
        <v>0</v>
      </c>
      <c r="V218" s="5">
        <v>88.16</v>
      </c>
      <c r="W218" s="6">
        <f t="shared" si="22"/>
        <v>115.71072319201996</v>
      </c>
      <c r="X218" s="5">
        <v>10757610</v>
      </c>
      <c r="Y218" s="5">
        <v>937</v>
      </c>
      <c r="Z218" s="5">
        <v>154392</v>
      </c>
      <c r="AA218" s="5">
        <v>0</v>
      </c>
      <c r="AB218" s="5">
        <v>14509</v>
      </c>
      <c r="AC218" s="5">
        <v>152631</v>
      </c>
      <c r="AD218" s="5">
        <v>1</v>
      </c>
      <c r="AE218" s="5">
        <v>1</v>
      </c>
      <c r="AF218" s="5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11">
        <v>0</v>
      </c>
      <c r="AR218" s="5">
        <v>1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</row>
    <row r="219" spans="1:50" ht="15.75" customHeight="1">
      <c r="A219" s="4">
        <v>44228</v>
      </c>
      <c r="B219" s="2" t="s">
        <v>20</v>
      </c>
      <c r="C219" s="19">
        <v>2</v>
      </c>
      <c r="D219" s="5" t="s">
        <v>16</v>
      </c>
      <c r="E219" s="6">
        <v>5909.9543999999996</v>
      </c>
      <c r="F219" s="6">
        <f t="shared" si="23"/>
        <v>8.6843933946343359</v>
      </c>
      <c r="G219" s="21">
        <v>118875.4</v>
      </c>
      <c r="H219" s="5">
        <f t="shared" si="24"/>
        <v>11.685839576855104</v>
      </c>
      <c r="I219" s="10">
        <v>483.78</v>
      </c>
      <c r="J219" s="6">
        <f t="shared" si="25"/>
        <v>6.1816302579249855</v>
      </c>
      <c r="K219" s="11">
        <v>133.22999999999999</v>
      </c>
      <c r="L219" s="11">
        <f t="shared" si="26"/>
        <v>4.899554746499545</v>
      </c>
      <c r="M219" s="5">
        <v>0</v>
      </c>
      <c r="N219" s="5">
        <v>1</v>
      </c>
      <c r="O219" s="12">
        <v>1</v>
      </c>
      <c r="P219" s="5">
        <v>0</v>
      </c>
      <c r="Q219" s="5">
        <f t="shared" si="28"/>
        <v>0</v>
      </c>
      <c r="R219" s="5">
        <v>3622.1604349999998</v>
      </c>
      <c r="S219" s="5">
        <f t="shared" si="27"/>
        <v>8.1948259320510068</v>
      </c>
      <c r="T219" s="2">
        <v>0</v>
      </c>
      <c r="U219" s="12">
        <v>0</v>
      </c>
      <c r="V219" s="5">
        <v>87.6</v>
      </c>
      <c r="W219" s="6">
        <f t="shared" si="22"/>
        <v>114.97571859824124</v>
      </c>
      <c r="X219" s="5">
        <v>11112241</v>
      </c>
      <c r="Y219" s="5">
        <v>400</v>
      </c>
      <c r="Z219" s="5">
        <v>157157</v>
      </c>
      <c r="AA219" s="5">
        <v>0</v>
      </c>
      <c r="AB219" s="5">
        <v>58719</v>
      </c>
      <c r="AC219" s="5">
        <v>322629</v>
      </c>
      <c r="AD219" s="5">
        <v>1</v>
      </c>
      <c r="AE219" s="5">
        <v>0</v>
      </c>
      <c r="AF219" s="5">
        <v>1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11">
        <v>0</v>
      </c>
      <c r="AR219" s="5">
        <v>1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</row>
    <row r="220" spans="1:50" ht="15.75" customHeight="1">
      <c r="A220" s="4">
        <v>44256</v>
      </c>
      <c r="B220" s="2" t="s">
        <v>20</v>
      </c>
      <c r="C220" s="19">
        <v>2</v>
      </c>
      <c r="D220" s="5" t="s">
        <v>16</v>
      </c>
      <c r="E220" s="6">
        <v>4432.4657999999999</v>
      </c>
      <c r="F220" s="6">
        <f t="shared" si="23"/>
        <v>8.396711322182556</v>
      </c>
      <c r="G220" s="21">
        <v>178313.1</v>
      </c>
      <c r="H220" s="5">
        <f t="shared" si="24"/>
        <v>12.091301880926464</v>
      </c>
      <c r="I220" s="10">
        <v>496.73</v>
      </c>
      <c r="J220" s="6">
        <f t="shared" si="25"/>
        <v>6.2080466189203456</v>
      </c>
      <c r="K220" s="11">
        <v>166.35</v>
      </c>
      <c r="L220" s="11">
        <f t="shared" si="26"/>
        <v>5.1200874276573352</v>
      </c>
      <c r="M220" s="5">
        <v>0</v>
      </c>
      <c r="N220" s="5">
        <v>1</v>
      </c>
      <c r="O220" s="12">
        <v>1</v>
      </c>
      <c r="P220" s="5">
        <v>0</v>
      </c>
      <c r="Q220" s="5">
        <f t="shared" si="28"/>
        <v>0</v>
      </c>
      <c r="R220" s="5">
        <v>3622.1604349999998</v>
      </c>
      <c r="S220" s="5">
        <f t="shared" si="27"/>
        <v>8.1948259320510068</v>
      </c>
      <c r="T220" s="2">
        <v>0</v>
      </c>
      <c r="U220" s="12">
        <v>0</v>
      </c>
      <c r="V220" s="5">
        <v>88.04</v>
      </c>
      <c r="W220" s="6">
        <f t="shared" si="22"/>
        <v>115.5532222076388</v>
      </c>
      <c r="X220" s="5">
        <v>12149335</v>
      </c>
      <c r="Y220" s="5">
        <v>445</v>
      </c>
      <c r="Z220" s="5">
        <v>162468</v>
      </c>
      <c r="AA220" s="5">
        <v>1</v>
      </c>
      <c r="AB220" s="5">
        <v>2063543</v>
      </c>
      <c r="AC220" s="5">
        <v>814806</v>
      </c>
      <c r="AD220" s="5">
        <v>1</v>
      </c>
      <c r="AE220" s="5">
        <v>0</v>
      </c>
      <c r="AF220" s="5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11">
        <v>0</v>
      </c>
      <c r="AR220" s="5">
        <v>1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</row>
    <row r="221" spans="1:50" ht="15.75" customHeight="1">
      <c r="A221" s="4">
        <v>44287</v>
      </c>
      <c r="B221" s="2" t="s">
        <v>20</v>
      </c>
      <c r="C221" s="19">
        <v>2</v>
      </c>
      <c r="D221" s="5" t="s">
        <v>16</v>
      </c>
      <c r="E221" s="6">
        <v>3447.4733999999999</v>
      </c>
      <c r="F221" s="6">
        <f t="shared" si="23"/>
        <v>8.1453968939016494</v>
      </c>
      <c r="G221" s="21">
        <v>237750.8</v>
      </c>
      <c r="H221" s="5">
        <f t="shared" si="24"/>
        <v>12.378982551356895</v>
      </c>
      <c r="I221" s="10">
        <v>504.07</v>
      </c>
      <c r="J221" s="6">
        <f t="shared" si="25"/>
        <v>6.2227151473160891</v>
      </c>
      <c r="K221" s="11">
        <v>156.52000000000001</v>
      </c>
      <c r="L221" s="11">
        <f t="shared" si="26"/>
        <v>5.05955243433087</v>
      </c>
      <c r="M221" s="5">
        <v>0</v>
      </c>
      <c r="N221" s="5">
        <v>1</v>
      </c>
      <c r="O221" s="12">
        <v>1</v>
      </c>
      <c r="P221" s="5">
        <v>0</v>
      </c>
      <c r="Q221" s="5">
        <f t="shared" si="28"/>
        <v>0</v>
      </c>
      <c r="R221" s="5">
        <v>3622.1604349999998</v>
      </c>
      <c r="S221" s="5">
        <f t="shared" si="27"/>
        <v>8.1948259320510068</v>
      </c>
      <c r="T221" s="2">
        <v>0</v>
      </c>
      <c r="U221" s="12">
        <v>0</v>
      </c>
      <c r="V221" s="5">
        <v>86.72</v>
      </c>
      <c r="W221" s="6">
        <f t="shared" si="22"/>
        <v>113.82071137944612</v>
      </c>
      <c r="X221" s="5">
        <v>19164969</v>
      </c>
      <c r="Y221" s="5">
        <v>764</v>
      </c>
      <c r="Z221" s="5">
        <v>211853</v>
      </c>
      <c r="AA221" s="5">
        <v>0</v>
      </c>
      <c r="AB221" s="5">
        <v>2729335</v>
      </c>
      <c r="AC221" s="5">
        <v>1109153</v>
      </c>
      <c r="AD221" s="5">
        <v>1</v>
      </c>
      <c r="AE221" s="5">
        <v>0</v>
      </c>
      <c r="AF221" s="5">
        <v>0</v>
      </c>
      <c r="AG221" s="6">
        <v>0</v>
      </c>
      <c r="AH221" s="6">
        <v>1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11">
        <v>0</v>
      </c>
      <c r="AR221" s="5">
        <v>1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</row>
    <row r="222" spans="1:50" ht="15.75" customHeight="1">
      <c r="A222" s="9">
        <v>44317</v>
      </c>
      <c r="B222" s="2" t="s">
        <v>20</v>
      </c>
      <c r="C222" s="19">
        <v>2</v>
      </c>
      <c r="D222" s="5" t="s">
        <v>16</v>
      </c>
      <c r="E222" s="6">
        <v>7387.4430000000002</v>
      </c>
      <c r="F222" s="6">
        <f t="shared" si="23"/>
        <v>8.9075369459485465</v>
      </c>
      <c r="G222" s="21">
        <v>297188.5</v>
      </c>
      <c r="H222" s="5">
        <f t="shared" si="24"/>
        <v>12.602125261457351</v>
      </c>
      <c r="I222" s="10">
        <v>477.97</v>
      </c>
      <c r="J222" s="6">
        <f t="shared" si="25"/>
        <v>6.1695479690155945</v>
      </c>
      <c r="K222" s="11">
        <v>146.56</v>
      </c>
      <c r="L222" s="11">
        <f t="shared" si="26"/>
        <v>4.9942348727284749</v>
      </c>
      <c r="M222" s="5">
        <v>0</v>
      </c>
      <c r="N222" s="5">
        <v>1</v>
      </c>
      <c r="O222" s="12">
        <v>1</v>
      </c>
      <c r="P222" s="5">
        <v>0</v>
      </c>
      <c r="Q222" s="5">
        <f t="shared" si="28"/>
        <v>0</v>
      </c>
      <c r="R222" s="5">
        <v>3622.1604349999998</v>
      </c>
      <c r="S222" s="5">
        <f t="shared" si="27"/>
        <v>8.1948259320510068</v>
      </c>
      <c r="T222" s="2">
        <v>0</v>
      </c>
      <c r="U222" s="12">
        <v>0</v>
      </c>
      <c r="V222" s="5">
        <v>89.03</v>
      </c>
      <c r="W222" s="6">
        <f t="shared" si="22"/>
        <v>116.85260532878331</v>
      </c>
      <c r="X222" s="5">
        <v>28175044</v>
      </c>
      <c r="Y222" s="5">
        <v>906</v>
      </c>
      <c r="Z222" s="5">
        <v>331895</v>
      </c>
      <c r="AA222" s="5">
        <v>3</v>
      </c>
      <c r="AB222" s="5">
        <v>1784772</v>
      </c>
      <c r="AC222" s="5">
        <v>1156380</v>
      </c>
      <c r="AD222" s="5">
        <v>1</v>
      </c>
      <c r="AE222" s="5">
        <v>0</v>
      </c>
      <c r="AF222" s="5">
        <v>0</v>
      </c>
      <c r="AG222" s="6">
        <v>0</v>
      </c>
      <c r="AH222" s="6">
        <v>0</v>
      </c>
      <c r="AI222" s="6">
        <v>1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11">
        <v>0</v>
      </c>
      <c r="AR222" s="5">
        <v>1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</row>
    <row r="223" spans="1:50" ht="15.75" customHeight="1">
      <c r="A223" s="4">
        <v>44348</v>
      </c>
      <c r="B223" s="2" t="s">
        <v>20</v>
      </c>
      <c r="C223" s="19">
        <v>2</v>
      </c>
      <c r="D223" s="5" t="s">
        <v>16</v>
      </c>
      <c r="E223" s="6">
        <v>4924.9620000000004</v>
      </c>
      <c r="F223" s="6">
        <f t="shared" si="23"/>
        <v>8.5020718378403828</v>
      </c>
      <c r="G223" s="21">
        <v>356626.2</v>
      </c>
      <c r="H223" s="5">
        <f t="shared" si="24"/>
        <v>12.784446257441743</v>
      </c>
      <c r="I223" s="10">
        <v>508.07</v>
      </c>
      <c r="J223" s="6">
        <f t="shared" si="25"/>
        <v>6.2306192333611756</v>
      </c>
      <c r="K223" s="11">
        <v>164.02</v>
      </c>
      <c r="L223" s="11">
        <f t="shared" si="26"/>
        <v>5.1060666786761972</v>
      </c>
      <c r="M223" s="5">
        <v>0</v>
      </c>
      <c r="N223" s="5">
        <v>1</v>
      </c>
      <c r="O223" s="12">
        <v>1</v>
      </c>
      <c r="P223" s="5">
        <v>0</v>
      </c>
      <c r="Q223" s="5">
        <f t="shared" si="28"/>
        <v>0</v>
      </c>
      <c r="R223" s="5">
        <v>3622.1604349999998</v>
      </c>
      <c r="S223" s="5">
        <f t="shared" si="27"/>
        <v>8.1948259320510068</v>
      </c>
      <c r="T223" s="2">
        <v>0</v>
      </c>
      <c r="U223" s="12">
        <v>0</v>
      </c>
      <c r="V223" s="5">
        <v>87.58</v>
      </c>
      <c r="W223" s="6">
        <f t="shared" si="22"/>
        <v>114.94946843417772</v>
      </c>
      <c r="X223" s="5">
        <v>30411634</v>
      </c>
      <c r="Y223" s="5">
        <v>528</v>
      </c>
      <c r="Z223" s="5">
        <v>399459</v>
      </c>
      <c r="AA223" s="5">
        <v>3</v>
      </c>
      <c r="AB223" s="5">
        <v>1734226</v>
      </c>
      <c r="AC223" s="5">
        <v>1417256</v>
      </c>
      <c r="AD223" s="5">
        <v>1</v>
      </c>
      <c r="AE223" s="5">
        <v>0</v>
      </c>
      <c r="AF223" s="5">
        <v>0</v>
      </c>
      <c r="AG223" s="6">
        <v>0</v>
      </c>
      <c r="AH223" s="6">
        <v>0</v>
      </c>
      <c r="AI223" s="6">
        <v>0</v>
      </c>
      <c r="AJ223" s="6">
        <v>1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11">
        <v>0</v>
      </c>
      <c r="AR223" s="5">
        <v>1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</row>
    <row r="224" spans="1:50" ht="15.75" customHeight="1">
      <c r="A224" s="4">
        <v>44378</v>
      </c>
      <c r="B224" s="2" t="s">
        <v>20</v>
      </c>
      <c r="C224" s="19">
        <v>2</v>
      </c>
      <c r="D224" s="5" t="s">
        <v>16</v>
      </c>
      <c r="E224" s="6">
        <v>7879.9391999999998</v>
      </c>
      <c r="F224" s="6">
        <f t="shared" si="23"/>
        <v>8.9720754670861176</v>
      </c>
      <c r="G224" s="21">
        <v>416063.9</v>
      </c>
      <c r="H224" s="5">
        <f t="shared" si="24"/>
        <v>12.93859653669055</v>
      </c>
      <c r="I224" s="10">
        <v>471.44</v>
      </c>
      <c r="J224" s="6">
        <f t="shared" si="25"/>
        <v>6.1557918405296581</v>
      </c>
      <c r="K224" s="11">
        <v>155.61000000000001</v>
      </c>
      <c r="L224" s="11">
        <f t="shared" si="26"/>
        <v>5.0537586384783424</v>
      </c>
      <c r="M224" s="5">
        <v>0</v>
      </c>
      <c r="N224" s="5">
        <v>1</v>
      </c>
      <c r="O224" s="12">
        <v>1</v>
      </c>
      <c r="P224" s="5">
        <v>0</v>
      </c>
      <c r="Q224" s="5">
        <f t="shared" si="28"/>
        <v>0</v>
      </c>
      <c r="R224" s="5">
        <v>3622.1604349999998</v>
      </c>
      <c r="S224" s="5">
        <f t="shared" si="27"/>
        <v>8.1948259320510068</v>
      </c>
      <c r="T224" s="2">
        <v>0</v>
      </c>
      <c r="U224" s="12">
        <v>0</v>
      </c>
      <c r="V224" s="5">
        <v>88.27</v>
      </c>
      <c r="W224" s="6">
        <f t="shared" si="22"/>
        <v>115.85509909436934</v>
      </c>
      <c r="X224" s="5">
        <v>31655824</v>
      </c>
      <c r="Y224" s="5">
        <v>2402</v>
      </c>
      <c r="Z224" s="5">
        <v>424351</v>
      </c>
      <c r="AA224" s="5">
        <v>1</v>
      </c>
      <c r="AB224" s="14"/>
      <c r="AC224" s="5">
        <v>2086395</v>
      </c>
      <c r="AD224" s="5">
        <v>1</v>
      </c>
      <c r="AE224" s="5">
        <v>0</v>
      </c>
      <c r="AF224" s="5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11">
        <v>0</v>
      </c>
      <c r="AR224" s="5">
        <v>1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</row>
    <row r="225" spans="1:50" ht="15.75" customHeight="1">
      <c r="A225" s="4">
        <v>44409</v>
      </c>
      <c r="B225" s="2" t="s">
        <v>20</v>
      </c>
      <c r="C225" s="19">
        <v>2</v>
      </c>
      <c r="D225" s="5" t="s">
        <v>16</v>
      </c>
      <c r="E225" s="6">
        <v>5663.7062999999998</v>
      </c>
      <c r="F225" s="6">
        <f t="shared" si="23"/>
        <v>8.6418337802155403</v>
      </c>
      <c r="G225" s="21">
        <v>475501.6</v>
      </c>
      <c r="H225" s="5">
        <f t="shared" si="24"/>
        <v>13.072127628881129</v>
      </c>
      <c r="I225" s="10">
        <v>508.07</v>
      </c>
      <c r="J225" s="6">
        <f t="shared" si="25"/>
        <v>6.2306192333611756</v>
      </c>
      <c r="K225" s="11">
        <v>158.33000000000001</v>
      </c>
      <c r="L225" s="11">
        <f t="shared" si="26"/>
        <v>5.0709775231024175</v>
      </c>
      <c r="M225" s="5">
        <v>0</v>
      </c>
      <c r="N225" s="5">
        <v>1</v>
      </c>
      <c r="O225" s="12">
        <v>1</v>
      </c>
      <c r="P225" s="5">
        <v>0</v>
      </c>
      <c r="Q225" s="5">
        <f t="shared" si="28"/>
        <v>0</v>
      </c>
      <c r="R225" s="5">
        <v>3622.1604349999998</v>
      </c>
      <c r="S225" s="5">
        <f t="shared" si="27"/>
        <v>8.1948259320510068</v>
      </c>
      <c r="T225" s="2">
        <v>0</v>
      </c>
      <c r="U225" s="12">
        <v>0</v>
      </c>
      <c r="V225" s="5">
        <v>87.75</v>
      </c>
      <c r="W225" s="6">
        <f t="shared" si="22"/>
        <v>115.17259482871768</v>
      </c>
      <c r="X225" s="5">
        <v>32810845</v>
      </c>
      <c r="Y225" s="5">
        <v>2639</v>
      </c>
      <c r="Z225" s="5">
        <v>439020</v>
      </c>
      <c r="AA225" s="5">
        <v>18</v>
      </c>
      <c r="AB225" s="5">
        <v>5493614</v>
      </c>
      <c r="AC225" s="5">
        <v>1112168</v>
      </c>
      <c r="AD225" s="5">
        <v>1</v>
      </c>
      <c r="AE225" s="5">
        <v>0</v>
      </c>
      <c r="AF225" s="5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1</v>
      </c>
      <c r="AM225" s="6">
        <v>0</v>
      </c>
      <c r="AN225" s="6">
        <v>0</v>
      </c>
      <c r="AO225" s="6">
        <v>0</v>
      </c>
      <c r="AP225" s="6">
        <v>0</v>
      </c>
      <c r="AQ225" s="11">
        <v>0</v>
      </c>
      <c r="AR225" s="5">
        <v>1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</row>
    <row r="226" spans="1:50" ht="15.75" customHeight="1">
      <c r="A226" s="4">
        <v>44440</v>
      </c>
      <c r="B226" s="2" t="s">
        <v>20</v>
      </c>
      <c r="C226" s="19">
        <v>2</v>
      </c>
      <c r="D226" s="5" t="s">
        <v>16</v>
      </c>
      <c r="E226" s="6">
        <v>5417.4582</v>
      </c>
      <c r="F226" s="6">
        <f t="shared" si="23"/>
        <v>8.5973820176447067</v>
      </c>
      <c r="G226" s="21">
        <v>534939.30000000005</v>
      </c>
      <c r="H226" s="5">
        <f t="shared" si="24"/>
        <v>13.189910430866606</v>
      </c>
      <c r="I226" s="10">
        <v>471.44</v>
      </c>
      <c r="J226" s="6">
        <f t="shared" si="25"/>
        <v>6.1557918405296581</v>
      </c>
      <c r="K226" s="18">
        <v>161.94999999999999</v>
      </c>
      <c r="L226" s="11">
        <f t="shared" si="26"/>
        <v>5.0934434052835709</v>
      </c>
      <c r="M226" s="5">
        <v>0</v>
      </c>
      <c r="N226" s="5">
        <v>1</v>
      </c>
      <c r="O226" s="12">
        <v>1</v>
      </c>
      <c r="P226" s="5">
        <v>0</v>
      </c>
      <c r="Q226" s="5">
        <f t="shared" si="28"/>
        <v>0</v>
      </c>
      <c r="R226" s="5">
        <v>3622.1604349999998</v>
      </c>
      <c r="S226" s="5">
        <f t="shared" si="27"/>
        <v>8.1948259320510068</v>
      </c>
      <c r="T226" s="2">
        <v>0</v>
      </c>
      <c r="U226" s="12">
        <v>0</v>
      </c>
      <c r="V226" s="5">
        <v>86.71</v>
      </c>
      <c r="W226" s="6">
        <f t="shared" si="22"/>
        <v>113.80758629741436</v>
      </c>
      <c r="X226" s="5">
        <v>33766707</v>
      </c>
      <c r="Y226" s="5">
        <v>28901</v>
      </c>
      <c r="Z226" s="5">
        <v>448339</v>
      </c>
      <c r="AA226" s="5">
        <v>40</v>
      </c>
      <c r="AB226" s="5">
        <v>6732827</v>
      </c>
      <c r="AC226" s="5">
        <v>643381</v>
      </c>
      <c r="AD226" s="5">
        <v>1</v>
      </c>
      <c r="AE226" s="5">
        <v>0</v>
      </c>
      <c r="AF226" s="5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11">
        <v>0</v>
      </c>
      <c r="AR226" s="5">
        <v>1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</row>
    <row r="227" spans="1:50" ht="15.75" customHeight="1">
      <c r="A227" s="4">
        <v>44470</v>
      </c>
      <c r="B227" s="2" t="s">
        <v>20</v>
      </c>
      <c r="C227" s="19">
        <v>2</v>
      </c>
      <c r="D227" s="5" t="s">
        <v>16</v>
      </c>
      <c r="E227" s="6">
        <v>9357.4277999999995</v>
      </c>
      <c r="F227" s="6">
        <f t="shared" si="23"/>
        <v>9.1439257240127763</v>
      </c>
      <c r="G227" s="21">
        <v>594377</v>
      </c>
      <c r="H227" s="5">
        <f t="shared" si="24"/>
        <v>13.295270759587666</v>
      </c>
      <c r="I227" s="10">
        <v>461.8</v>
      </c>
      <c r="J227" s="6">
        <f t="shared" si="25"/>
        <v>6.1351318969203952</v>
      </c>
      <c r="K227" s="11">
        <v>160.91</v>
      </c>
      <c r="L227" s="11">
        <f t="shared" si="26"/>
        <v>5.0870406252986609</v>
      </c>
      <c r="M227" s="5">
        <v>0</v>
      </c>
      <c r="N227" s="5">
        <v>1</v>
      </c>
      <c r="O227" s="12">
        <v>1</v>
      </c>
      <c r="P227" s="5">
        <v>0</v>
      </c>
      <c r="Q227" s="5">
        <f t="shared" si="28"/>
        <v>0</v>
      </c>
      <c r="R227" s="5">
        <v>3622.1604349999998</v>
      </c>
      <c r="S227" s="5">
        <f t="shared" si="27"/>
        <v>8.1948259320510068</v>
      </c>
      <c r="T227" s="2">
        <v>0</v>
      </c>
      <c r="U227" s="12">
        <v>0</v>
      </c>
      <c r="V227" s="5">
        <v>87.04</v>
      </c>
      <c r="W227" s="6">
        <f t="shared" si="22"/>
        <v>114.24071400446253</v>
      </c>
      <c r="X227" s="5">
        <v>34285814</v>
      </c>
      <c r="Y227" s="5">
        <v>101853</v>
      </c>
      <c r="Z227" s="5">
        <v>458437</v>
      </c>
      <c r="AA227" s="5">
        <v>312</v>
      </c>
      <c r="AB227" s="5">
        <v>4141918</v>
      </c>
      <c r="AC227" s="5">
        <v>930611</v>
      </c>
      <c r="AD227" s="5">
        <v>1</v>
      </c>
      <c r="AE227" s="5">
        <v>0</v>
      </c>
      <c r="AF227" s="5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1</v>
      </c>
      <c r="AO227" s="6">
        <v>0</v>
      </c>
      <c r="AP227" s="6">
        <v>0</v>
      </c>
      <c r="AQ227" s="11">
        <v>0</v>
      </c>
      <c r="AR227" s="5">
        <v>1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</row>
    <row r="228" spans="1:50" ht="15.75" customHeight="1">
      <c r="A228" s="4">
        <v>44501</v>
      </c>
      <c r="B228" s="2" t="s">
        <v>20</v>
      </c>
      <c r="C228" s="19">
        <v>2</v>
      </c>
      <c r="D228" s="5" t="s">
        <v>16</v>
      </c>
      <c r="E228" s="6">
        <v>6894.9467999999997</v>
      </c>
      <c r="F228" s="6">
        <f t="shared" si="23"/>
        <v>8.8385440744615948</v>
      </c>
      <c r="G228" s="21">
        <v>653814.69999999995</v>
      </c>
      <c r="H228" s="5">
        <f t="shared" si="24"/>
        <v>13.390580786443703</v>
      </c>
      <c r="I228" s="10">
        <v>516.14</v>
      </c>
      <c r="J228" s="6">
        <f t="shared" si="25"/>
        <v>6.2463780465109942</v>
      </c>
      <c r="K228" s="11">
        <v>157.68</v>
      </c>
      <c r="L228" s="11">
        <f t="shared" si="26"/>
        <v>5.0668895956461295</v>
      </c>
      <c r="M228" s="5">
        <v>0</v>
      </c>
      <c r="N228" s="5">
        <v>1</v>
      </c>
      <c r="O228" s="12">
        <v>1</v>
      </c>
      <c r="P228" s="5">
        <v>0</v>
      </c>
      <c r="Q228" s="5">
        <f t="shared" si="28"/>
        <v>0</v>
      </c>
      <c r="R228" s="5">
        <v>3622.1604349999998</v>
      </c>
      <c r="S228" s="5">
        <f t="shared" si="27"/>
        <v>8.1948259320510068</v>
      </c>
      <c r="T228" s="2">
        <v>0</v>
      </c>
      <c r="U228" s="12">
        <v>0</v>
      </c>
      <c r="V228" s="5">
        <v>88.59</v>
      </c>
      <c r="W228" s="6">
        <f t="shared" si="22"/>
        <v>116.27510171938575</v>
      </c>
      <c r="X228" s="5">
        <v>34596776</v>
      </c>
      <c r="Y228" s="5">
        <v>66351</v>
      </c>
      <c r="Z228" s="5">
        <v>469247</v>
      </c>
      <c r="AA228" s="5">
        <v>311</v>
      </c>
      <c r="AB228" s="5">
        <v>8563136</v>
      </c>
      <c r="AC228" s="5">
        <v>800023</v>
      </c>
      <c r="AD228" s="5">
        <v>1</v>
      </c>
      <c r="AE228" s="5">
        <v>0</v>
      </c>
      <c r="AF228" s="5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1</v>
      </c>
      <c r="AP228" s="6">
        <v>0</v>
      </c>
      <c r="AQ228" s="11">
        <v>0</v>
      </c>
      <c r="AR228" s="5">
        <v>1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</row>
    <row r="229" spans="1:50" ht="15.75" customHeight="1">
      <c r="A229" s="4">
        <v>44531</v>
      </c>
      <c r="B229" s="2" t="s">
        <v>20</v>
      </c>
      <c r="C229" s="19">
        <v>2</v>
      </c>
      <c r="D229" s="5" t="s">
        <v>16</v>
      </c>
      <c r="E229" s="6">
        <v>7879.9391999999998</v>
      </c>
      <c r="F229" s="6">
        <f t="shared" si="23"/>
        <v>8.9720754670861176</v>
      </c>
      <c r="G229" s="21">
        <v>713252.4</v>
      </c>
      <c r="H229" s="5">
        <f t="shared" si="24"/>
        <v>13.477592035976407</v>
      </c>
      <c r="I229" s="10">
        <v>518.45000000000005</v>
      </c>
      <c r="J229" s="6">
        <f t="shared" si="25"/>
        <v>6.250843591004287</v>
      </c>
      <c r="K229" s="11">
        <v>172.94</v>
      </c>
      <c r="L229" s="11">
        <f t="shared" si="26"/>
        <v>5.1587104121616187</v>
      </c>
      <c r="M229" s="5">
        <v>0</v>
      </c>
      <c r="N229" s="5">
        <v>1</v>
      </c>
      <c r="O229" s="12">
        <v>1</v>
      </c>
      <c r="P229" s="5">
        <v>0</v>
      </c>
      <c r="Q229" s="5">
        <f t="shared" si="28"/>
        <v>0</v>
      </c>
      <c r="R229" s="5">
        <v>3622.1604349999998</v>
      </c>
      <c r="S229" s="5">
        <f t="shared" si="27"/>
        <v>8.1948259320510068</v>
      </c>
      <c r="T229" s="2">
        <v>0</v>
      </c>
      <c r="U229" s="12">
        <v>0</v>
      </c>
      <c r="V229" s="5">
        <v>87.76</v>
      </c>
      <c r="W229" s="6">
        <f t="shared" si="22"/>
        <v>115.18571991074944</v>
      </c>
      <c r="X229" s="5">
        <v>34861579</v>
      </c>
      <c r="Y229" s="5">
        <v>14680</v>
      </c>
      <c r="Z229" s="5">
        <v>481486</v>
      </c>
      <c r="AA229" s="5">
        <v>110</v>
      </c>
      <c r="AB229" s="5">
        <v>10147925</v>
      </c>
      <c r="AC229" s="5">
        <v>915173</v>
      </c>
      <c r="AD229" s="5">
        <v>1</v>
      </c>
      <c r="AE229" s="5">
        <v>0</v>
      </c>
      <c r="AF229" s="5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11">
        <v>0</v>
      </c>
      <c r="AR229" s="5">
        <v>1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</row>
    <row r="230" spans="1:50" ht="15.75" customHeight="1">
      <c r="A230" s="4">
        <v>44562</v>
      </c>
      <c r="B230" s="2" t="s">
        <v>20</v>
      </c>
      <c r="C230" s="19">
        <v>2</v>
      </c>
      <c r="D230" s="5" t="s">
        <v>16</v>
      </c>
      <c r="E230" s="6">
        <v>7826</v>
      </c>
      <c r="F230" s="6">
        <f t="shared" si="23"/>
        <v>8.9652068027703571</v>
      </c>
      <c r="G230" s="21">
        <v>61612.25</v>
      </c>
      <c r="H230" s="5">
        <f t="shared" si="24"/>
        <v>11.028632223794078</v>
      </c>
      <c r="I230" s="10">
        <v>511.96</v>
      </c>
      <c r="J230" s="6">
        <f t="shared" si="25"/>
        <v>6.2382464969875908</v>
      </c>
      <c r="K230" s="11">
        <v>160.78</v>
      </c>
      <c r="L230" s="11">
        <f t="shared" si="26"/>
        <v>5.0862373875898061</v>
      </c>
      <c r="M230" s="5">
        <v>0</v>
      </c>
      <c r="N230" s="5">
        <v>1</v>
      </c>
      <c r="O230" s="12">
        <v>1</v>
      </c>
      <c r="P230" s="5">
        <v>0</v>
      </c>
      <c r="Q230" s="5">
        <f t="shared" si="28"/>
        <v>0</v>
      </c>
      <c r="R230" s="5">
        <v>3622.1604349999998</v>
      </c>
      <c r="S230" s="5">
        <f t="shared" si="27"/>
        <v>8.1948259320510068</v>
      </c>
      <c r="T230" s="2">
        <v>0</v>
      </c>
      <c r="U230" s="12">
        <v>0</v>
      </c>
      <c r="V230" s="5">
        <v>87.96</v>
      </c>
      <c r="W230" s="6">
        <f t="shared" si="22"/>
        <v>115.44822155138471</v>
      </c>
      <c r="X230" s="5">
        <v>41469499</v>
      </c>
      <c r="Y230" s="5">
        <v>73406</v>
      </c>
      <c r="Z230" s="5">
        <v>496242</v>
      </c>
      <c r="AA230" s="5">
        <v>27</v>
      </c>
      <c r="AB230" s="5">
        <v>7423888</v>
      </c>
      <c r="AC230" s="5">
        <v>1244187</v>
      </c>
      <c r="AD230" s="5">
        <v>1</v>
      </c>
      <c r="AE230" s="5">
        <v>1</v>
      </c>
      <c r="AF230" s="5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11">
        <v>0</v>
      </c>
      <c r="AR230" s="5">
        <v>1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</row>
    <row r="231" spans="1:50" ht="15.75" customHeight="1">
      <c r="A231" s="4">
        <v>44593</v>
      </c>
      <c r="B231" s="2" t="s">
        <v>20</v>
      </c>
      <c r="C231" s="19">
        <v>2</v>
      </c>
      <c r="D231" s="5" t="s">
        <v>16</v>
      </c>
      <c r="E231" s="6">
        <v>7224</v>
      </c>
      <c r="F231" s="6">
        <f t="shared" si="23"/>
        <v>8.8851640950968207</v>
      </c>
      <c r="G231" s="21">
        <v>123224.5</v>
      </c>
      <c r="H231" s="5">
        <f t="shared" si="24"/>
        <v>11.721771289183524</v>
      </c>
      <c r="I231" s="10">
        <v>521.51</v>
      </c>
      <c r="J231" s="6">
        <f t="shared" si="25"/>
        <v>6.2567284497123978</v>
      </c>
      <c r="K231" s="11">
        <v>156.65</v>
      </c>
      <c r="L231" s="11">
        <f t="shared" si="26"/>
        <v>5.0603773859910701</v>
      </c>
      <c r="M231" s="5">
        <v>0</v>
      </c>
      <c r="N231" s="5">
        <v>1</v>
      </c>
      <c r="O231" s="12">
        <v>1</v>
      </c>
      <c r="P231" s="5">
        <v>0</v>
      </c>
      <c r="Q231" s="5">
        <f t="shared" si="28"/>
        <v>0</v>
      </c>
      <c r="R231" s="5">
        <v>3622.1604349999998</v>
      </c>
      <c r="S231" s="5">
        <f t="shared" si="27"/>
        <v>8.1948259320510068</v>
      </c>
      <c r="T231" s="2">
        <v>0</v>
      </c>
      <c r="U231" s="12">
        <v>0</v>
      </c>
      <c r="V231" s="5">
        <v>87.91</v>
      </c>
      <c r="W231" s="6">
        <f t="shared" si="22"/>
        <v>115.38259614122589</v>
      </c>
      <c r="X231" s="5">
        <v>42931045</v>
      </c>
      <c r="Y231" s="5">
        <v>371613</v>
      </c>
      <c r="Z231" s="5">
        <v>514023</v>
      </c>
      <c r="AA231" s="5">
        <v>164</v>
      </c>
      <c r="AB231" s="5">
        <v>1453832</v>
      </c>
      <c r="AC231" s="5">
        <v>735005</v>
      </c>
      <c r="AD231" s="5">
        <v>1</v>
      </c>
      <c r="AE231" s="5">
        <v>0</v>
      </c>
      <c r="AF231" s="5">
        <v>1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11">
        <v>0</v>
      </c>
      <c r="AR231" s="5">
        <v>1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</row>
    <row r="232" spans="1:50" ht="15.75" customHeight="1">
      <c r="A232" s="4">
        <v>44621</v>
      </c>
      <c r="B232" s="2" t="s">
        <v>20</v>
      </c>
      <c r="C232" s="19">
        <v>2</v>
      </c>
      <c r="D232" s="5" t="s">
        <v>16</v>
      </c>
      <c r="E232" s="6">
        <v>5418</v>
      </c>
      <c r="F232" s="6">
        <f t="shared" si="23"/>
        <v>8.5974820226450408</v>
      </c>
      <c r="G232" s="21">
        <v>184836.75</v>
      </c>
      <c r="H232" s="5">
        <f t="shared" si="24"/>
        <v>12.127233692220221</v>
      </c>
      <c r="I232" s="10">
        <v>520.9</v>
      </c>
      <c r="J232" s="6">
        <f t="shared" si="25"/>
        <v>6.2555580847511454</v>
      </c>
      <c r="K232" s="11">
        <v>175.27</v>
      </c>
      <c r="L232" s="11">
        <f t="shared" si="26"/>
        <v>5.1720169104318625</v>
      </c>
      <c r="M232" s="5">
        <v>0</v>
      </c>
      <c r="N232" s="5">
        <v>1</v>
      </c>
      <c r="O232" s="12">
        <v>1</v>
      </c>
      <c r="P232" s="5">
        <v>0</v>
      </c>
      <c r="Q232" s="5">
        <f t="shared" si="28"/>
        <v>0</v>
      </c>
      <c r="R232" s="5">
        <v>3622.1604349999998</v>
      </c>
      <c r="S232" s="5">
        <f t="shared" si="27"/>
        <v>8.1948259320510068</v>
      </c>
      <c r="T232" s="2">
        <v>0</v>
      </c>
      <c r="U232" s="12">
        <v>0</v>
      </c>
      <c r="V232" s="5">
        <v>88.57</v>
      </c>
      <c r="W232" s="6">
        <f t="shared" si="22"/>
        <v>116.24885155532222</v>
      </c>
      <c r="X232" s="5">
        <v>43025775</v>
      </c>
      <c r="Y232" s="5">
        <v>372004</v>
      </c>
      <c r="Z232" s="5">
        <v>521181</v>
      </c>
      <c r="AA232" s="5">
        <v>249</v>
      </c>
      <c r="AB232" s="5">
        <v>3427223</v>
      </c>
      <c r="AC232" s="5">
        <v>319645</v>
      </c>
      <c r="AD232" s="5">
        <v>1</v>
      </c>
      <c r="AE232" s="5">
        <v>0</v>
      </c>
      <c r="AF232" s="5">
        <v>0</v>
      </c>
      <c r="AG232" s="6">
        <v>1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11">
        <v>0</v>
      </c>
      <c r="AR232" s="5">
        <v>1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</row>
    <row r="233" spans="1:50" ht="15.75" customHeight="1">
      <c r="A233" s="4">
        <v>44652</v>
      </c>
      <c r="B233" s="2" t="s">
        <v>20</v>
      </c>
      <c r="C233" s="19">
        <v>2</v>
      </c>
      <c r="D233" s="5" t="s">
        <v>16</v>
      </c>
      <c r="E233" s="6">
        <v>4214</v>
      </c>
      <c r="F233" s="6">
        <f t="shared" si="23"/>
        <v>8.3461675943641342</v>
      </c>
      <c r="G233" s="21">
        <v>246449</v>
      </c>
      <c r="H233" s="5">
        <f t="shared" si="24"/>
        <v>12.414914412133523</v>
      </c>
      <c r="I233" s="10">
        <v>489.73</v>
      </c>
      <c r="J233" s="6">
        <f t="shared" si="25"/>
        <v>6.1938542188289736</v>
      </c>
      <c r="K233" s="11">
        <v>166.61</v>
      </c>
      <c r="L233" s="11">
        <f t="shared" si="26"/>
        <v>5.1216398521391673</v>
      </c>
      <c r="M233" s="5">
        <v>0</v>
      </c>
      <c r="N233" s="5">
        <v>1</v>
      </c>
      <c r="O233" s="12">
        <v>1</v>
      </c>
      <c r="P233" s="5">
        <v>0</v>
      </c>
      <c r="Q233" s="5">
        <f t="shared" si="28"/>
        <v>0</v>
      </c>
      <c r="R233" s="5">
        <v>3622.1604349999998</v>
      </c>
      <c r="S233" s="5">
        <f t="shared" si="27"/>
        <v>8.1948259320510068</v>
      </c>
      <c r="T233" s="2">
        <v>0</v>
      </c>
      <c r="U233" s="12">
        <v>0</v>
      </c>
      <c r="V233" s="5">
        <v>89.34</v>
      </c>
      <c r="W233" s="6">
        <f t="shared" si="22"/>
        <v>117.25948287176796</v>
      </c>
      <c r="X233" s="5">
        <v>43079188</v>
      </c>
      <c r="Y233" s="5">
        <v>96822</v>
      </c>
      <c r="Z233" s="5">
        <v>523843</v>
      </c>
      <c r="AA233" s="5">
        <v>67</v>
      </c>
      <c r="AB233" s="5">
        <v>1701306</v>
      </c>
      <c r="AC233" s="5">
        <v>187223</v>
      </c>
      <c r="AD233" s="5">
        <v>1</v>
      </c>
      <c r="AE233" s="5">
        <v>0</v>
      </c>
      <c r="AF233" s="5">
        <v>0</v>
      </c>
      <c r="AG233" s="6">
        <v>0</v>
      </c>
      <c r="AH233" s="6">
        <v>1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11">
        <v>0</v>
      </c>
      <c r="AR233" s="5">
        <v>1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</row>
    <row r="234" spans="1:50" ht="15.75" customHeight="1">
      <c r="A234" s="9">
        <v>44682</v>
      </c>
      <c r="B234" s="2" t="s">
        <v>20</v>
      </c>
      <c r="C234" s="19">
        <v>2</v>
      </c>
      <c r="D234" s="5" t="s">
        <v>16</v>
      </c>
      <c r="E234" s="6">
        <v>9030</v>
      </c>
      <c r="F234" s="6">
        <f t="shared" si="23"/>
        <v>9.1083076464110313</v>
      </c>
      <c r="G234" s="21">
        <v>308061.25</v>
      </c>
      <c r="H234" s="5">
        <f t="shared" si="24"/>
        <v>12.638057151923769</v>
      </c>
      <c r="I234" s="10">
        <v>459.57</v>
      </c>
      <c r="J234" s="6">
        <f t="shared" si="25"/>
        <v>6.1302912696927141</v>
      </c>
      <c r="K234" s="11">
        <v>166.73</v>
      </c>
      <c r="L234" s="11">
        <f t="shared" si="26"/>
        <v>5.1223555437066635</v>
      </c>
      <c r="M234" s="5">
        <v>0</v>
      </c>
      <c r="N234" s="5">
        <v>1</v>
      </c>
      <c r="O234" s="12">
        <v>1</v>
      </c>
      <c r="P234" s="5">
        <v>0</v>
      </c>
      <c r="Q234" s="5">
        <f t="shared" si="28"/>
        <v>0</v>
      </c>
      <c r="R234" s="5">
        <v>3622.1604349999998</v>
      </c>
      <c r="S234" s="5">
        <f t="shared" si="27"/>
        <v>8.1948259320510068</v>
      </c>
      <c r="T234" s="2">
        <v>0</v>
      </c>
      <c r="U234" s="12">
        <v>0</v>
      </c>
      <c r="V234" s="5">
        <v>88.43</v>
      </c>
      <c r="W234" s="6">
        <f t="shared" si="22"/>
        <v>116.06510040687755</v>
      </c>
      <c r="X234" s="5">
        <v>43160832</v>
      </c>
      <c r="Y234" s="5">
        <v>110044</v>
      </c>
      <c r="Z234" s="5">
        <v>524636</v>
      </c>
      <c r="AA234" s="5">
        <v>54</v>
      </c>
      <c r="AB234" s="5">
        <v>1356081</v>
      </c>
      <c r="AC234" s="5">
        <v>171492</v>
      </c>
      <c r="AD234" s="5">
        <v>1</v>
      </c>
      <c r="AE234" s="5">
        <v>0</v>
      </c>
      <c r="AF234" s="5">
        <v>0</v>
      </c>
      <c r="AG234" s="6">
        <v>0</v>
      </c>
      <c r="AH234" s="6">
        <v>0</v>
      </c>
      <c r="AI234" s="6">
        <v>1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11">
        <v>0</v>
      </c>
      <c r="AR234" s="5">
        <v>1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</row>
    <row r="235" spans="1:50" ht="15.75" customHeight="1">
      <c r="A235" s="4">
        <v>44713</v>
      </c>
      <c r="B235" s="2" t="s">
        <v>20</v>
      </c>
      <c r="C235" s="19">
        <v>2</v>
      </c>
      <c r="D235" s="5" t="s">
        <v>16</v>
      </c>
      <c r="E235" s="6">
        <v>6020</v>
      </c>
      <c r="F235" s="6">
        <f t="shared" si="23"/>
        <v>8.7028425383028676</v>
      </c>
      <c r="G235" s="21">
        <v>369673.5</v>
      </c>
      <c r="H235" s="5">
        <f t="shared" si="24"/>
        <v>12.820378167701381</v>
      </c>
      <c r="I235" s="10">
        <v>551.27</v>
      </c>
      <c r="J235" s="6">
        <f t="shared" si="25"/>
        <v>6.3122247072820477</v>
      </c>
      <c r="K235" s="11">
        <v>169.06</v>
      </c>
      <c r="L235" s="11">
        <f t="shared" si="26"/>
        <v>5.1361513159576466</v>
      </c>
      <c r="M235" s="5">
        <v>0</v>
      </c>
      <c r="N235" s="5">
        <v>1</v>
      </c>
      <c r="O235" s="12">
        <v>1</v>
      </c>
      <c r="P235" s="5">
        <v>0</v>
      </c>
      <c r="Q235" s="5">
        <f t="shared" si="28"/>
        <v>0</v>
      </c>
      <c r="R235" s="5">
        <v>3622.1604349999998</v>
      </c>
      <c r="S235" s="5">
        <f t="shared" si="27"/>
        <v>8.1948259320510068</v>
      </c>
      <c r="T235" s="2">
        <v>0</v>
      </c>
      <c r="U235" s="12">
        <v>0</v>
      </c>
      <c r="V235" s="5">
        <v>90.43</v>
      </c>
      <c r="W235" s="6">
        <f t="shared" si="22"/>
        <v>118.69011681323009</v>
      </c>
      <c r="X235" s="5">
        <v>43469234</v>
      </c>
      <c r="Y235" s="5">
        <v>140774</v>
      </c>
      <c r="Z235" s="5">
        <v>525139</v>
      </c>
      <c r="AA235" s="5">
        <v>24</v>
      </c>
      <c r="AB235" s="5">
        <v>1512729</v>
      </c>
      <c r="AC235" s="5">
        <v>93934</v>
      </c>
      <c r="AD235" s="5">
        <v>1</v>
      </c>
      <c r="AE235" s="5">
        <v>0</v>
      </c>
      <c r="AF235" s="5">
        <v>0</v>
      </c>
      <c r="AG235" s="6">
        <v>0</v>
      </c>
      <c r="AH235" s="6">
        <v>0</v>
      </c>
      <c r="AI235" s="6">
        <v>0</v>
      </c>
      <c r="AJ235" s="6">
        <v>1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11">
        <v>0</v>
      </c>
      <c r="AR235" s="5">
        <v>1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</row>
    <row r="236" spans="1:50" ht="15.75" customHeight="1">
      <c r="A236" s="4">
        <v>44743</v>
      </c>
      <c r="B236" s="2" t="s">
        <v>20</v>
      </c>
      <c r="C236" s="19">
        <v>2</v>
      </c>
      <c r="D236" s="5" t="s">
        <v>16</v>
      </c>
      <c r="E236" s="6">
        <v>9632</v>
      </c>
      <c r="F236" s="6">
        <f t="shared" si="23"/>
        <v>9.1728461675486024</v>
      </c>
      <c r="G236" s="21">
        <v>431285.75</v>
      </c>
      <c r="H236" s="5">
        <f t="shared" si="24"/>
        <v>12.974528461088216</v>
      </c>
      <c r="I236" s="10">
        <v>487.4</v>
      </c>
      <c r="J236" s="6">
        <f t="shared" si="25"/>
        <v>6.1890851411911054</v>
      </c>
      <c r="K236" s="11">
        <v>158.07</v>
      </c>
      <c r="L236" s="11">
        <f t="shared" si="26"/>
        <v>5.0693443569102694</v>
      </c>
      <c r="M236" s="5">
        <v>0</v>
      </c>
      <c r="N236" s="5">
        <v>1</v>
      </c>
      <c r="O236" s="12">
        <v>1</v>
      </c>
      <c r="P236" s="5">
        <v>0</v>
      </c>
      <c r="Q236" s="5">
        <f t="shared" si="28"/>
        <v>0</v>
      </c>
      <c r="R236" s="5">
        <v>3622.1604349999998</v>
      </c>
      <c r="S236" s="5">
        <f t="shared" si="27"/>
        <v>8.1948259320510068</v>
      </c>
      <c r="T236" s="2">
        <v>0</v>
      </c>
      <c r="U236" s="12">
        <v>0</v>
      </c>
      <c r="V236" s="5">
        <v>90.54</v>
      </c>
      <c r="W236" s="6">
        <f t="shared" si="22"/>
        <v>118.83449271557947</v>
      </c>
      <c r="X236" s="5">
        <v>44036275</v>
      </c>
      <c r="Y236" s="5">
        <v>269988</v>
      </c>
      <c r="Z236" s="5">
        <v>526396</v>
      </c>
      <c r="AA236" s="5">
        <v>87</v>
      </c>
      <c r="AB236" s="5">
        <v>2700603</v>
      </c>
      <c r="AC236" s="5">
        <v>53553</v>
      </c>
      <c r="AD236" s="5">
        <v>1</v>
      </c>
      <c r="AE236" s="5">
        <v>0</v>
      </c>
      <c r="AF236" s="5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11">
        <v>0</v>
      </c>
      <c r="AR236" s="5">
        <v>1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</row>
    <row r="237" spans="1:50" ht="15.75" customHeight="1">
      <c r="A237" s="4">
        <v>44774</v>
      </c>
      <c r="B237" s="2" t="s">
        <v>20</v>
      </c>
      <c r="C237" s="19">
        <v>2</v>
      </c>
      <c r="D237" s="5" t="s">
        <v>16</v>
      </c>
      <c r="E237" s="6">
        <v>6923</v>
      </c>
      <c r="F237" s="6">
        <f t="shared" si="23"/>
        <v>8.8426044806780251</v>
      </c>
      <c r="G237" s="21">
        <v>492898</v>
      </c>
      <c r="H237" s="5">
        <f t="shared" si="24"/>
        <v>13.108059563882321</v>
      </c>
      <c r="I237" s="10">
        <v>517.33000000000004</v>
      </c>
      <c r="J237" s="6">
        <f t="shared" si="25"/>
        <v>6.2486809687553269</v>
      </c>
      <c r="K237" s="11">
        <v>159.62</v>
      </c>
      <c r="L237" s="11">
        <f t="shared" si="26"/>
        <v>5.0790413267603158</v>
      </c>
      <c r="M237" s="5">
        <v>0</v>
      </c>
      <c r="N237" s="5">
        <v>1</v>
      </c>
      <c r="O237" s="12">
        <v>1</v>
      </c>
      <c r="P237" s="5">
        <v>0</v>
      </c>
      <c r="Q237" s="5">
        <f t="shared" si="28"/>
        <v>0</v>
      </c>
      <c r="R237" s="5">
        <v>3622.1604349999998</v>
      </c>
      <c r="S237" s="5">
        <f t="shared" si="27"/>
        <v>8.1948259320510068</v>
      </c>
      <c r="T237" s="2">
        <v>0</v>
      </c>
      <c r="U237" s="12">
        <v>0</v>
      </c>
      <c r="V237" s="5">
        <v>91.63</v>
      </c>
      <c r="W237" s="6">
        <f t="shared" si="22"/>
        <v>120.26512665704161</v>
      </c>
      <c r="X237" s="5">
        <v>44436339</v>
      </c>
      <c r="Y237" s="5">
        <v>125188</v>
      </c>
      <c r="Z237" s="5">
        <v>527911</v>
      </c>
      <c r="AA237" s="5">
        <v>92</v>
      </c>
      <c r="AB237" s="5">
        <v>2087696</v>
      </c>
      <c r="AC237" s="5">
        <v>42566</v>
      </c>
      <c r="AD237" s="5">
        <v>1</v>
      </c>
      <c r="AE237" s="5">
        <v>0</v>
      </c>
      <c r="AF237" s="5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1</v>
      </c>
      <c r="AM237" s="6">
        <v>0</v>
      </c>
      <c r="AN237" s="6">
        <v>0</v>
      </c>
      <c r="AO237" s="6">
        <v>0</v>
      </c>
      <c r="AP237" s="6">
        <v>0</v>
      </c>
      <c r="AQ237" s="11">
        <v>0</v>
      </c>
      <c r="AR237" s="5">
        <v>1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</row>
    <row r="238" spans="1:50" ht="15.75" customHeight="1">
      <c r="A238" s="4">
        <v>44805</v>
      </c>
      <c r="B238" s="2" t="s">
        <v>20</v>
      </c>
      <c r="C238" s="19">
        <v>2</v>
      </c>
      <c r="D238" s="5" t="s">
        <v>16</v>
      </c>
      <c r="E238" s="6">
        <v>6622</v>
      </c>
      <c r="F238" s="6">
        <f t="shared" si="23"/>
        <v>8.7981527181071915</v>
      </c>
      <c r="G238" s="21">
        <v>554510.25</v>
      </c>
      <c r="H238" s="5">
        <f t="shared" si="24"/>
        <v>13.22584237411499</v>
      </c>
      <c r="I238" s="10">
        <v>496.1</v>
      </c>
      <c r="J238" s="6">
        <f t="shared" si="25"/>
        <v>6.2067775193070034</v>
      </c>
      <c r="K238" s="11">
        <v>164.79</v>
      </c>
      <c r="L238" s="11">
        <f t="shared" si="26"/>
        <v>5.1107219272513742</v>
      </c>
      <c r="M238" s="5">
        <v>0</v>
      </c>
      <c r="N238" s="5">
        <v>1</v>
      </c>
      <c r="O238" s="12">
        <v>1</v>
      </c>
      <c r="P238" s="5">
        <v>0</v>
      </c>
      <c r="Q238" s="5">
        <f t="shared" si="28"/>
        <v>0</v>
      </c>
      <c r="R238" s="5">
        <v>3622.1604349999998</v>
      </c>
      <c r="S238" s="5">
        <f t="shared" si="27"/>
        <v>8.1948259320510068</v>
      </c>
      <c r="T238" s="2">
        <v>0</v>
      </c>
      <c r="U238" s="12">
        <v>0</v>
      </c>
      <c r="V238" s="5">
        <v>90.69</v>
      </c>
      <c r="W238" s="6">
        <f t="shared" si="22"/>
        <v>119.03136894605592</v>
      </c>
      <c r="X238" s="5">
        <v>44591112</v>
      </c>
      <c r="Y238" s="5">
        <v>64948</v>
      </c>
      <c r="Z238" s="5">
        <v>528655</v>
      </c>
      <c r="AA238" s="5">
        <v>25</v>
      </c>
      <c r="AB238" s="5">
        <v>3220020</v>
      </c>
      <c r="AC238" s="5">
        <v>22959</v>
      </c>
      <c r="AD238" s="5">
        <v>1</v>
      </c>
      <c r="AE238" s="5">
        <v>0</v>
      </c>
      <c r="AF238" s="5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1</v>
      </c>
      <c r="AN238" s="6">
        <v>0</v>
      </c>
      <c r="AO238" s="6">
        <v>0</v>
      </c>
      <c r="AP238" s="6">
        <v>0</v>
      </c>
      <c r="AQ238" s="11">
        <v>0</v>
      </c>
      <c r="AR238" s="5">
        <v>1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</row>
    <row r="239" spans="1:50" ht="15.75" customHeight="1">
      <c r="A239" s="4">
        <v>44835</v>
      </c>
      <c r="B239" s="2" t="s">
        <v>20</v>
      </c>
      <c r="C239" s="19">
        <v>2</v>
      </c>
      <c r="D239" s="5" t="s">
        <v>16</v>
      </c>
      <c r="E239" s="6">
        <v>11438</v>
      </c>
      <c r="F239" s="6">
        <f t="shared" si="23"/>
        <v>9.3446964244752611</v>
      </c>
      <c r="G239" s="21">
        <v>616122.5</v>
      </c>
      <c r="H239" s="5">
        <f t="shared" si="24"/>
        <v>13.331202709433809</v>
      </c>
      <c r="I239" s="10">
        <v>1</v>
      </c>
      <c r="J239" s="6">
        <f t="shared" si="25"/>
        <v>0</v>
      </c>
      <c r="K239" s="11">
        <v>159.36000000000001</v>
      </c>
      <c r="L239" s="11">
        <f t="shared" si="26"/>
        <v>5.0774212877743059</v>
      </c>
      <c r="M239" s="5">
        <v>0</v>
      </c>
      <c r="N239" s="5">
        <v>1</v>
      </c>
      <c r="O239" s="12">
        <v>1</v>
      </c>
      <c r="P239" s="5">
        <v>0</v>
      </c>
      <c r="Q239" s="5">
        <f t="shared" si="28"/>
        <v>0</v>
      </c>
      <c r="R239" s="5">
        <v>3622.1604349999998</v>
      </c>
      <c r="S239" s="5">
        <f t="shared" si="27"/>
        <v>8.1948259320510068</v>
      </c>
      <c r="T239" s="2">
        <v>0</v>
      </c>
      <c r="U239" s="12">
        <v>0</v>
      </c>
      <c r="V239" s="5">
        <v>90.6</v>
      </c>
      <c r="W239" s="6">
        <f t="shared" si="22"/>
        <v>118.91324320777005</v>
      </c>
      <c r="X239" s="14"/>
      <c r="Y239" s="14"/>
      <c r="Z239" s="14"/>
      <c r="AA239" s="14"/>
      <c r="AB239" s="14"/>
      <c r="AC239" s="14"/>
      <c r="AD239" s="5">
        <v>1</v>
      </c>
      <c r="AE239" s="5">
        <v>0</v>
      </c>
      <c r="AF239" s="5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1</v>
      </c>
      <c r="AO239" s="6">
        <v>0</v>
      </c>
      <c r="AP239" s="6">
        <v>0</v>
      </c>
      <c r="AQ239" s="11">
        <v>0</v>
      </c>
      <c r="AR239" s="5">
        <v>1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</row>
    <row r="240" spans="1:50" ht="15.75" customHeight="1">
      <c r="A240" s="4">
        <v>44866</v>
      </c>
      <c r="B240" s="2" t="s">
        <v>20</v>
      </c>
      <c r="C240" s="19">
        <v>2</v>
      </c>
      <c r="D240" s="5" t="s">
        <v>16</v>
      </c>
      <c r="E240" s="6">
        <v>8428</v>
      </c>
      <c r="F240" s="6">
        <f t="shared" si="23"/>
        <v>9.0393147749240796</v>
      </c>
      <c r="G240" s="21">
        <v>677734.75</v>
      </c>
      <c r="H240" s="5">
        <f t="shared" si="24"/>
        <v>13.426512741688011</v>
      </c>
      <c r="I240" s="10">
        <v>1</v>
      </c>
      <c r="J240" s="6">
        <f t="shared" si="25"/>
        <v>0</v>
      </c>
      <c r="K240" s="11">
        <v>152.63999999999999</v>
      </c>
      <c r="L240" s="11">
        <f t="shared" si="26"/>
        <v>5.0346122034777041</v>
      </c>
      <c r="M240" s="5">
        <v>0</v>
      </c>
      <c r="N240" s="5">
        <v>1</v>
      </c>
      <c r="O240" s="12">
        <v>1</v>
      </c>
      <c r="P240" s="5">
        <v>0</v>
      </c>
      <c r="Q240" s="5">
        <f t="shared" si="28"/>
        <v>0</v>
      </c>
      <c r="R240" s="5">
        <v>3622.1604349999998</v>
      </c>
      <c r="S240" s="5">
        <f t="shared" si="27"/>
        <v>8.1948259320510068</v>
      </c>
      <c r="T240" s="2">
        <v>0</v>
      </c>
      <c r="U240" s="12">
        <v>0</v>
      </c>
      <c r="V240" s="5">
        <v>93.36</v>
      </c>
      <c r="W240" s="6">
        <f t="shared" si="22"/>
        <v>122.53576584853656</v>
      </c>
      <c r="X240" s="14"/>
      <c r="Y240" s="14"/>
      <c r="Z240" s="14"/>
      <c r="AA240" s="14"/>
      <c r="AB240" s="5">
        <v>26278</v>
      </c>
      <c r="AC240" s="14"/>
      <c r="AD240" s="5">
        <v>1</v>
      </c>
      <c r="AE240" s="5">
        <v>0</v>
      </c>
      <c r="AF240" s="5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11">
        <v>0</v>
      </c>
      <c r="AR240" s="5">
        <v>1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</row>
    <row r="241" spans="1:50" ht="15.75" customHeight="1">
      <c r="A241" s="4">
        <v>44896</v>
      </c>
      <c r="B241" s="2" t="s">
        <v>20</v>
      </c>
      <c r="C241" s="19">
        <v>2</v>
      </c>
      <c r="D241" s="5" t="s">
        <v>16</v>
      </c>
      <c r="E241" s="6">
        <v>9632</v>
      </c>
      <c r="F241" s="6">
        <f t="shared" si="23"/>
        <v>9.1728461675486024</v>
      </c>
      <c r="G241" s="21">
        <v>739347</v>
      </c>
      <c r="H241" s="5">
        <f t="shared" si="24"/>
        <v>13.51352399571919</v>
      </c>
      <c r="I241" s="10">
        <v>1</v>
      </c>
      <c r="J241" s="6">
        <f t="shared" si="25"/>
        <v>0</v>
      </c>
      <c r="K241" s="11"/>
      <c r="L241" s="11">
        <f t="shared" si="26"/>
        <v>0</v>
      </c>
      <c r="M241" s="5">
        <v>0</v>
      </c>
      <c r="N241" s="5">
        <v>1</v>
      </c>
      <c r="O241" s="12">
        <v>1</v>
      </c>
      <c r="P241" s="5">
        <v>0</v>
      </c>
      <c r="Q241" s="5">
        <f t="shared" si="28"/>
        <v>0</v>
      </c>
      <c r="R241" s="5">
        <v>3622.1604349999998</v>
      </c>
      <c r="S241" s="5">
        <f t="shared" si="27"/>
        <v>8.1948259320510068</v>
      </c>
      <c r="T241" s="2">
        <v>0</v>
      </c>
      <c r="U241" s="12">
        <v>0</v>
      </c>
      <c r="V241" s="5">
        <v>95.06</v>
      </c>
      <c r="W241" s="6">
        <f t="shared" si="22"/>
        <v>124.76702979393622</v>
      </c>
      <c r="X241" s="14"/>
      <c r="Y241" s="14"/>
      <c r="Z241" s="14"/>
      <c r="AA241" s="14"/>
      <c r="AB241" s="5">
        <v>84200</v>
      </c>
      <c r="AC241" s="14"/>
      <c r="AD241" s="5">
        <v>1</v>
      </c>
      <c r="AE241" s="5">
        <v>0</v>
      </c>
      <c r="AF241" s="5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1</v>
      </c>
      <c r="AQ241" s="11">
        <v>0</v>
      </c>
      <c r="AR241" s="5">
        <v>1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</row>
    <row r="242" spans="1:50" ht="15.75" customHeight="1">
      <c r="A242" s="4">
        <v>43101</v>
      </c>
      <c r="B242" s="2" t="s">
        <v>20</v>
      </c>
      <c r="C242" s="19">
        <v>2</v>
      </c>
      <c r="D242" s="5" t="s">
        <v>15</v>
      </c>
      <c r="E242" s="6">
        <v>1026252.24</v>
      </c>
      <c r="F242" s="6">
        <f t="shared" si="23"/>
        <v>13.841424122450412</v>
      </c>
      <c r="G242" s="10">
        <v>1060990</v>
      </c>
      <c r="H242" s="5">
        <f t="shared" si="24"/>
        <v>13.874713934996525</v>
      </c>
      <c r="I242" s="10">
        <v>362.83</v>
      </c>
      <c r="J242" s="6">
        <f t="shared" si="25"/>
        <v>5.8939344050097677</v>
      </c>
      <c r="K242" s="11">
        <v>131.6</v>
      </c>
      <c r="L242" s="11">
        <f t="shared" si="26"/>
        <v>4.887337077751762</v>
      </c>
      <c r="M242" s="5">
        <v>0</v>
      </c>
      <c r="N242" s="5">
        <v>1</v>
      </c>
      <c r="O242" s="12">
        <v>0</v>
      </c>
      <c r="P242" s="5">
        <v>0</v>
      </c>
      <c r="Q242" s="5">
        <f t="shared" si="28"/>
        <v>0</v>
      </c>
      <c r="R242" s="5">
        <v>3605.3312089999999</v>
      </c>
      <c r="S242" s="5">
        <f t="shared" si="27"/>
        <v>8.1901689203947878</v>
      </c>
      <c r="T242" s="2">
        <v>0</v>
      </c>
      <c r="U242" s="12">
        <v>0</v>
      </c>
      <c r="V242" s="5">
        <v>27.17</v>
      </c>
      <c r="W242" s="6">
        <f t="shared" ref="W242:W301" si="29">V242*100/27.17</f>
        <v>100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1</v>
      </c>
      <c r="AF242" s="5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11">
        <v>0</v>
      </c>
      <c r="AR242" s="5">
        <v>1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</row>
    <row r="243" spans="1:50" ht="15.75" customHeight="1">
      <c r="A243" s="4">
        <v>43132</v>
      </c>
      <c r="B243" s="2" t="s">
        <v>20</v>
      </c>
      <c r="C243" s="19">
        <v>2</v>
      </c>
      <c r="D243" s="5" t="s">
        <v>15</v>
      </c>
      <c r="E243" s="6">
        <v>947309.76</v>
      </c>
      <c r="F243" s="6">
        <f t="shared" si="23"/>
        <v>13.761381414776876</v>
      </c>
      <c r="G243" s="7">
        <v>1181103.064</v>
      </c>
      <c r="H243" s="5">
        <f t="shared" si="24"/>
        <v>13.981960206454234</v>
      </c>
      <c r="I243" s="10">
        <v>344.64</v>
      </c>
      <c r="J243" s="6">
        <f t="shared" si="25"/>
        <v>5.8425003939680238</v>
      </c>
      <c r="K243" s="11">
        <v>132</v>
      </c>
      <c r="L243" s="11">
        <f t="shared" si="26"/>
        <v>4.8903491282217537</v>
      </c>
      <c r="M243" s="5">
        <v>0</v>
      </c>
      <c r="N243" s="5">
        <v>1</v>
      </c>
      <c r="O243" s="12">
        <v>0</v>
      </c>
      <c r="P243" s="5">
        <v>0</v>
      </c>
      <c r="Q243" s="5">
        <f t="shared" si="28"/>
        <v>0</v>
      </c>
      <c r="R243" s="5">
        <v>3605.3312089999999</v>
      </c>
      <c r="S243" s="5">
        <f t="shared" si="27"/>
        <v>8.1901689203947878</v>
      </c>
      <c r="T243" s="2">
        <v>0</v>
      </c>
      <c r="U243" s="12">
        <v>0</v>
      </c>
      <c r="V243" s="5">
        <v>27.05</v>
      </c>
      <c r="W243" s="6">
        <f t="shared" si="29"/>
        <v>99.558336400441661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1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11">
        <v>0</v>
      </c>
      <c r="AR243" s="5">
        <v>1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</row>
    <row r="244" spans="1:50" ht="15.75" customHeight="1">
      <c r="A244" s="4">
        <v>43160</v>
      </c>
      <c r="B244" s="2" t="s">
        <v>20</v>
      </c>
      <c r="C244" s="19">
        <v>2</v>
      </c>
      <c r="D244" s="5" t="s">
        <v>15</v>
      </c>
      <c r="E244" s="6">
        <v>710482.32</v>
      </c>
      <c r="F244" s="6">
        <f t="shared" si="23"/>
        <v>13.473699342325094</v>
      </c>
      <c r="G244" s="7">
        <v>1721607.8559999999</v>
      </c>
      <c r="H244" s="5">
        <f t="shared" si="24"/>
        <v>14.358769792988417</v>
      </c>
      <c r="I244" s="10">
        <v>350.62</v>
      </c>
      <c r="J244" s="6">
        <f t="shared" si="25"/>
        <v>5.859703015925728</v>
      </c>
      <c r="K244" s="11">
        <v>133.5</v>
      </c>
      <c r="L244" s="11">
        <f t="shared" si="26"/>
        <v>4.9015641990418937</v>
      </c>
      <c r="M244" s="5">
        <v>0</v>
      </c>
      <c r="N244" s="5">
        <v>1</v>
      </c>
      <c r="O244" s="12">
        <v>0</v>
      </c>
      <c r="P244" s="5">
        <v>0</v>
      </c>
      <c r="Q244" s="5">
        <f t="shared" si="28"/>
        <v>0</v>
      </c>
      <c r="R244" s="5">
        <v>3605.3312089999999</v>
      </c>
      <c r="S244" s="5">
        <f t="shared" si="27"/>
        <v>8.1901689203947878</v>
      </c>
      <c r="T244" s="2">
        <v>0</v>
      </c>
      <c r="U244" s="12">
        <v>0</v>
      </c>
      <c r="V244" s="5">
        <v>27.73</v>
      </c>
      <c r="W244" s="6">
        <f t="shared" si="29"/>
        <v>102.0610967979389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6">
        <v>1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11">
        <v>0</v>
      </c>
      <c r="AR244" s="5">
        <v>1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</row>
    <row r="245" spans="1:50" ht="15.75" customHeight="1">
      <c r="A245" s="4">
        <v>43191</v>
      </c>
      <c r="B245" s="2" t="s">
        <v>20</v>
      </c>
      <c r="C245" s="19">
        <v>2</v>
      </c>
      <c r="D245" s="5" t="s">
        <v>15</v>
      </c>
      <c r="E245" s="6">
        <v>552597.36</v>
      </c>
      <c r="F245" s="6">
        <f t="shared" si="23"/>
        <v>13.22238491404419</v>
      </c>
      <c r="G245" s="7">
        <v>1661551.7679999999</v>
      </c>
      <c r="H245" s="5">
        <f t="shared" si="24"/>
        <v>14.323263125526157</v>
      </c>
      <c r="I245" s="10">
        <v>351.08</v>
      </c>
      <c r="J245" s="6">
        <f t="shared" si="25"/>
        <v>5.8610141177239168</v>
      </c>
      <c r="K245" s="11">
        <v>134.9</v>
      </c>
      <c r="L245" s="11">
        <f t="shared" si="26"/>
        <v>4.9119193211570984</v>
      </c>
      <c r="M245" s="5">
        <v>0</v>
      </c>
      <c r="N245" s="5">
        <v>1</v>
      </c>
      <c r="O245" s="12">
        <v>0</v>
      </c>
      <c r="P245" s="5">
        <v>0</v>
      </c>
      <c r="Q245" s="5">
        <f t="shared" si="28"/>
        <v>0</v>
      </c>
      <c r="R245" s="5">
        <v>3605.3312089999999</v>
      </c>
      <c r="S245" s="5">
        <f t="shared" si="27"/>
        <v>8.1901689203947878</v>
      </c>
      <c r="T245" s="2">
        <v>0</v>
      </c>
      <c r="U245" s="12">
        <v>0</v>
      </c>
      <c r="V245" s="5">
        <v>27.73</v>
      </c>
      <c r="W245" s="6">
        <f t="shared" si="29"/>
        <v>102.0610967979389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6">
        <v>0</v>
      </c>
      <c r="AH245" s="6">
        <v>1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11">
        <v>0</v>
      </c>
      <c r="AR245" s="5">
        <v>1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</row>
    <row r="246" spans="1:50" ht="15.75" customHeight="1">
      <c r="A246" s="9">
        <v>43221</v>
      </c>
      <c r="B246" s="2" t="s">
        <v>20</v>
      </c>
      <c r="C246" s="19">
        <v>2</v>
      </c>
      <c r="D246" s="5" t="s">
        <v>15</v>
      </c>
      <c r="E246" s="6">
        <v>1184137.2</v>
      </c>
      <c r="F246" s="6">
        <f t="shared" si="23"/>
        <v>13.984524966091085</v>
      </c>
      <c r="G246" s="7">
        <v>1501402.2</v>
      </c>
      <c r="H246" s="5">
        <f t="shared" si="24"/>
        <v>14.221910695462846</v>
      </c>
      <c r="I246" s="10">
        <v>373.8</v>
      </c>
      <c r="J246" s="6">
        <f t="shared" si="25"/>
        <v>5.9237208950214626</v>
      </c>
      <c r="K246" s="11">
        <v>137.5</v>
      </c>
      <c r="L246" s="11">
        <f t="shared" si="26"/>
        <v>4.9308703256273931</v>
      </c>
      <c r="M246" s="5">
        <v>0</v>
      </c>
      <c r="N246" s="5">
        <v>1</v>
      </c>
      <c r="O246" s="12">
        <v>0</v>
      </c>
      <c r="P246" s="5">
        <v>0</v>
      </c>
      <c r="Q246" s="5">
        <f t="shared" si="28"/>
        <v>0</v>
      </c>
      <c r="R246" s="5">
        <v>3605.3312089999999</v>
      </c>
      <c r="S246" s="5">
        <f t="shared" si="27"/>
        <v>8.1901689203947878</v>
      </c>
      <c r="T246" s="2">
        <v>0</v>
      </c>
      <c r="U246" s="12">
        <v>0</v>
      </c>
      <c r="V246" s="5">
        <v>28.36</v>
      </c>
      <c r="W246" s="6">
        <f t="shared" si="29"/>
        <v>104.37983069562016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6">
        <v>0</v>
      </c>
      <c r="AH246" s="6">
        <v>0</v>
      </c>
      <c r="AI246" s="6">
        <v>1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11">
        <v>0</v>
      </c>
      <c r="AR246" s="5">
        <v>1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</row>
    <row r="247" spans="1:50" ht="15.75" customHeight="1">
      <c r="A247" s="4">
        <v>43252</v>
      </c>
      <c r="B247" s="2" t="s">
        <v>20</v>
      </c>
      <c r="C247" s="19">
        <v>2</v>
      </c>
      <c r="D247" s="5" t="s">
        <v>15</v>
      </c>
      <c r="E247" s="6">
        <v>789424.8</v>
      </c>
      <c r="F247" s="6">
        <f t="shared" si="23"/>
        <v>13.579059857982921</v>
      </c>
      <c r="G247" s="7">
        <v>1521420.8959999999</v>
      </c>
      <c r="H247" s="5">
        <f t="shared" si="24"/>
        <v>14.235155913449136</v>
      </c>
      <c r="I247" s="10">
        <v>340.32</v>
      </c>
      <c r="J247" s="6">
        <f t="shared" si="25"/>
        <v>5.8298863514519272</v>
      </c>
      <c r="K247" s="11">
        <v>141.1</v>
      </c>
      <c r="L247" s="11">
        <f t="shared" si="26"/>
        <v>4.9565310351030547</v>
      </c>
      <c r="M247" s="5">
        <v>0</v>
      </c>
      <c r="N247" s="5">
        <v>1</v>
      </c>
      <c r="O247" s="12">
        <v>0</v>
      </c>
      <c r="P247" s="5">
        <v>0</v>
      </c>
      <c r="Q247" s="5">
        <f t="shared" si="28"/>
        <v>0</v>
      </c>
      <c r="R247" s="5">
        <v>3605.3312089999999</v>
      </c>
      <c r="S247" s="5">
        <f t="shared" si="27"/>
        <v>8.1901689203947878</v>
      </c>
      <c r="T247" s="2">
        <v>0</v>
      </c>
      <c r="U247" s="12">
        <v>0</v>
      </c>
      <c r="V247" s="5">
        <v>28.68</v>
      </c>
      <c r="W247" s="6">
        <f t="shared" si="29"/>
        <v>105.55760029444239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6">
        <v>0</v>
      </c>
      <c r="AH247" s="6">
        <v>0</v>
      </c>
      <c r="AI247" s="6">
        <v>0</v>
      </c>
      <c r="AJ247" s="6">
        <v>1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11">
        <v>0</v>
      </c>
      <c r="AR247" s="5">
        <v>1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</row>
    <row r="248" spans="1:50" ht="15.75" customHeight="1">
      <c r="A248" s="4">
        <v>43282</v>
      </c>
      <c r="B248" s="2" t="s">
        <v>20</v>
      </c>
      <c r="C248" s="19">
        <v>2</v>
      </c>
      <c r="D248" s="5" t="s">
        <v>15</v>
      </c>
      <c r="E248" s="6">
        <v>1263079.68</v>
      </c>
      <c r="F248" s="6">
        <f t="shared" si="23"/>
        <v>14.049063487228658</v>
      </c>
      <c r="G248" s="7">
        <v>1541439.5919999999</v>
      </c>
      <c r="H248" s="5">
        <f t="shared" si="24"/>
        <v>14.248227986480385</v>
      </c>
      <c r="I248" s="10">
        <v>401.95</v>
      </c>
      <c r="J248" s="6">
        <f t="shared" si="25"/>
        <v>5.9963277027739696</v>
      </c>
      <c r="K248" s="11">
        <v>137.9</v>
      </c>
      <c r="L248" s="11">
        <f t="shared" si="26"/>
        <v>4.9337542497602982</v>
      </c>
      <c r="M248" s="5">
        <v>0</v>
      </c>
      <c r="N248" s="5">
        <v>1</v>
      </c>
      <c r="O248" s="12">
        <v>0</v>
      </c>
      <c r="P248" s="5">
        <v>0</v>
      </c>
      <c r="Q248" s="5">
        <f t="shared" si="28"/>
        <v>0</v>
      </c>
      <c r="R248" s="5">
        <v>3605.3312089999999</v>
      </c>
      <c r="S248" s="5">
        <f t="shared" si="27"/>
        <v>8.1901689203947878</v>
      </c>
      <c r="T248" s="2">
        <v>0</v>
      </c>
      <c r="U248" s="12">
        <v>0</v>
      </c>
      <c r="V248" s="5">
        <v>29.13</v>
      </c>
      <c r="W248" s="6">
        <f t="shared" si="29"/>
        <v>107.21383879278615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11">
        <v>0</v>
      </c>
      <c r="AR248" s="5">
        <v>1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</row>
    <row r="249" spans="1:50" ht="15.75" customHeight="1">
      <c r="A249" s="4">
        <v>43313</v>
      </c>
      <c r="B249" s="2" t="s">
        <v>20</v>
      </c>
      <c r="C249" s="19">
        <v>2</v>
      </c>
      <c r="D249" s="5" t="s">
        <v>15</v>
      </c>
      <c r="E249" s="6">
        <v>907838.52</v>
      </c>
      <c r="F249" s="6">
        <f t="shared" si="23"/>
        <v>13.71882180035808</v>
      </c>
      <c r="G249" s="7">
        <v>1701589.16</v>
      </c>
      <c r="H249" s="5">
        <f t="shared" si="24"/>
        <v>14.347073760058779</v>
      </c>
      <c r="I249" s="10">
        <v>390.44</v>
      </c>
      <c r="J249" s="6">
        <f t="shared" si="25"/>
        <v>5.9672743083067648</v>
      </c>
      <c r="K249" s="11">
        <v>137.30000000000001</v>
      </c>
      <c r="L249" s="11">
        <f t="shared" si="26"/>
        <v>4.9294252386707127</v>
      </c>
      <c r="M249" s="5">
        <v>0</v>
      </c>
      <c r="N249" s="5">
        <v>1</v>
      </c>
      <c r="O249" s="12">
        <v>0</v>
      </c>
      <c r="P249" s="5">
        <v>0</v>
      </c>
      <c r="Q249" s="5">
        <f t="shared" si="28"/>
        <v>0</v>
      </c>
      <c r="R249" s="5">
        <v>3605.3312089999999</v>
      </c>
      <c r="S249" s="5">
        <f t="shared" si="27"/>
        <v>8.1901689203947878</v>
      </c>
      <c r="T249" s="2">
        <v>0</v>
      </c>
      <c r="U249" s="12">
        <v>0</v>
      </c>
      <c r="V249" s="5">
        <v>29.16</v>
      </c>
      <c r="W249" s="6">
        <f t="shared" si="29"/>
        <v>107.32425469267574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0</v>
      </c>
      <c r="AQ249" s="11">
        <v>0</v>
      </c>
      <c r="AR249" s="5">
        <v>1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</row>
    <row r="250" spans="1:50" ht="15.75" customHeight="1">
      <c r="A250" s="4">
        <v>43344</v>
      </c>
      <c r="B250" s="2" t="s">
        <v>20</v>
      </c>
      <c r="C250" s="19">
        <v>2</v>
      </c>
      <c r="D250" s="5" t="s">
        <v>15</v>
      </c>
      <c r="E250" s="6">
        <v>868367.28</v>
      </c>
      <c r="F250" s="6">
        <f t="shared" si="23"/>
        <v>13.674370037787247</v>
      </c>
      <c r="G250" s="7">
        <v>1561458.2879999999</v>
      </c>
      <c r="H250" s="5">
        <f t="shared" si="24"/>
        <v>14.261131382999066</v>
      </c>
      <c r="I250" s="10">
        <v>346.35</v>
      </c>
      <c r="J250" s="6">
        <f t="shared" si="25"/>
        <v>5.8474498244686144</v>
      </c>
      <c r="K250" s="11">
        <v>137</v>
      </c>
      <c r="L250" s="11">
        <f t="shared" si="26"/>
        <v>4.9272536851572051</v>
      </c>
      <c r="M250" s="5">
        <v>0</v>
      </c>
      <c r="N250" s="5">
        <v>1</v>
      </c>
      <c r="O250" s="12">
        <v>0</v>
      </c>
      <c r="P250" s="5">
        <v>0</v>
      </c>
      <c r="Q250" s="5">
        <f t="shared" si="28"/>
        <v>0</v>
      </c>
      <c r="R250" s="5">
        <v>3605.3312089999999</v>
      </c>
      <c r="S250" s="5">
        <f t="shared" si="27"/>
        <v>8.1901689203947878</v>
      </c>
      <c r="T250" s="2">
        <v>0</v>
      </c>
      <c r="U250" s="12">
        <v>0</v>
      </c>
      <c r="V250" s="5">
        <v>30.21</v>
      </c>
      <c r="W250" s="6">
        <f t="shared" si="29"/>
        <v>111.18881118881119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1</v>
      </c>
      <c r="AN250" s="6">
        <v>0</v>
      </c>
      <c r="AO250" s="6">
        <v>0</v>
      </c>
      <c r="AP250" s="6">
        <v>0</v>
      </c>
      <c r="AQ250" s="11">
        <v>0</v>
      </c>
      <c r="AR250" s="5">
        <v>1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</row>
    <row r="251" spans="1:50" ht="15.75" customHeight="1">
      <c r="A251" s="4">
        <v>43374</v>
      </c>
      <c r="B251" s="2" t="s">
        <v>20</v>
      </c>
      <c r="C251" s="19">
        <v>2</v>
      </c>
      <c r="D251" s="5" t="s">
        <v>15</v>
      </c>
      <c r="E251" s="6">
        <v>1499907.12</v>
      </c>
      <c r="F251" s="6">
        <f t="shared" si="23"/>
        <v>14.220913744155316</v>
      </c>
      <c r="G251" s="7">
        <v>960897.40800000005</v>
      </c>
      <c r="H251" s="5">
        <f t="shared" si="24"/>
        <v>13.775623967483885</v>
      </c>
      <c r="I251" s="10">
        <v>383.7</v>
      </c>
      <c r="J251" s="6">
        <f t="shared" si="25"/>
        <v>5.9498609972529071</v>
      </c>
      <c r="K251" s="11">
        <v>134</v>
      </c>
      <c r="L251" s="11">
        <f t="shared" si="26"/>
        <v>4.9052747784384296</v>
      </c>
      <c r="M251" s="5">
        <v>0</v>
      </c>
      <c r="N251" s="5">
        <v>1</v>
      </c>
      <c r="O251" s="12">
        <v>0</v>
      </c>
      <c r="P251" s="5">
        <v>0</v>
      </c>
      <c r="Q251" s="5">
        <f t="shared" si="28"/>
        <v>0</v>
      </c>
      <c r="R251" s="5">
        <v>3605.3312089999999</v>
      </c>
      <c r="S251" s="5">
        <f t="shared" si="27"/>
        <v>8.1901689203947878</v>
      </c>
      <c r="T251" s="2">
        <v>0</v>
      </c>
      <c r="U251" s="12">
        <v>0</v>
      </c>
      <c r="V251" s="5">
        <v>30.85</v>
      </c>
      <c r="W251" s="6">
        <f t="shared" si="29"/>
        <v>113.54435038645565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1</v>
      </c>
      <c r="AO251" s="6">
        <v>0</v>
      </c>
      <c r="AP251" s="6">
        <v>0</v>
      </c>
      <c r="AQ251" s="11">
        <v>0</v>
      </c>
      <c r="AR251" s="5">
        <v>1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</row>
    <row r="252" spans="1:50" ht="15.75" customHeight="1">
      <c r="A252" s="4">
        <v>43405</v>
      </c>
      <c r="B252" s="2" t="s">
        <v>20</v>
      </c>
      <c r="C252" s="19">
        <v>2</v>
      </c>
      <c r="D252" s="5" t="s">
        <v>15</v>
      </c>
      <c r="E252" s="6">
        <v>1105194.72</v>
      </c>
      <c r="F252" s="6">
        <f t="shared" si="23"/>
        <v>13.915532094604135</v>
      </c>
      <c r="G252" s="7">
        <v>820766.53599999996</v>
      </c>
      <c r="H252" s="5">
        <f t="shared" si="24"/>
        <v>13.617995200959534</v>
      </c>
      <c r="I252" s="10">
        <v>402.49</v>
      </c>
      <c r="J252" s="6">
        <f t="shared" si="25"/>
        <v>5.9976702518294864</v>
      </c>
      <c r="K252" s="11">
        <v>136.1</v>
      </c>
      <c r="L252" s="11">
        <f t="shared" si="26"/>
        <v>4.9207105865682683</v>
      </c>
      <c r="M252" s="5">
        <v>0</v>
      </c>
      <c r="N252" s="5">
        <v>1</v>
      </c>
      <c r="O252" s="12">
        <v>0</v>
      </c>
      <c r="P252" s="5">
        <v>0</v>
      </c>
      <c r="Q252" s="5">
        <f t="shared" si="28"/>
        <v>0</v>
      </c>
      <c r="R252" s="5">
        <v>3605.3312089999999</v>
      </c>
      <c r="S252" s="5">
        <f t="shared" si="27"/>
        <v>8.1901689203947878</v>
      </c>
      <c r="T252" s="2">
        <v>0</v>
      </c>
      <c r="U252" s="12">
        <v>0</v>
      </c>
      <c r="V252" s="5">
        <v>31.46</v>
      </c>
      <c r="W252" s="6">
        <f t="shared" si="29"/>
        <v>115.78947368421052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1</v>
      </c>
      <c r="AP252" s="6">
        <v>0</v>
      </c>
      <c r="AQ252" s="11">
        <v>0</v>
      </c>
      <c r="AR252" s="5">
        <v>1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</row>
    <row r="253" spans="1:50" ht="15.75" customHeight="1">
      <c r="A253" s="4">
        <v>43435</v>
      </c>
      <c r="B253" s="2" t="s">
        <v>20</v>
      </c>
      <c r="C253" s="19">
        <v>2</v>
      </c>
      <c r="D253" s="5" t="s">
        <v>15</v>
      </c>
      <c r="E253" s="6">
        <v>1263079.68</v>
      </c>
      <c r="F253" s="6">
        <f t="shared" si="23"/>
        <v>14.049063487228658</v>
      </c>
      <c r="G253" s="7">
        <v>940878.71200000006</v>
      </c>
      <c r="H253" s="5">
        <f t="shared" si="24"/>
        <v>13.754570580428451</v>
      </c>
      <c r="I253" s="10">
        <v>390.49</v>
      </c>
      <c r="J253" s="6">
        <f t="shared" si="25"/>
        <v>5.9674023607572231</v>
      </c>
      <c r="K253" s="11">
        <v>130.1</v>
      </c>
      <c r="L253" s="11">
        <f t="shared" si="26"/>
        <v>4.875960390769654</v>
      </c>
      <c r="M253" s="5">
        <v>0</v>
      </c>
      <c r="N253" s="5">
        <v>1</v>
      </c>
      <c r="O253" s="12">
        <v>0</v>
      </c>
      <c r="P253" s="5">
        <v>0</v>
      </c>
      <c r="Q253" s="5">
        <f t="shared" si="28"/>
        <v>0</v>
      </c>
      <c r="R253" s="5">
        <v>3605.3312089999999</v>
      </c>
      <c r="S253" s="5">
        <f t="shared" si="27"/>
        <v>8.1901689203947878</v>
      </c>
      <c r="T253" s="2">
        <v>0</v>
      </c>
      <c r="U253" s="12">
        <v>0</v>
      </c>
      <c r="V253" s="5">
        <v>29.6</v>
      </c>
      <c r="W253" s="6">
        <f t="shared" si="29"/>
        <v>108.9436878910563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1</v>
      </c>
      <c r="AQ253" s="11">
        <v>0</v>
      </c>
      <c r="AR253" s="5">
        <v>1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</row>
    <row r="254" spans="1:50" ht="15.75" customHeight="1">
      <c r="A254" s="4">
        <v>43466</v>
      </c>
      <c r="B254" s="2" t="s">
        <v>20</v>
      </c>
      <c r="C254" s="19">
        <v>2</v>
      </c>
      <c r="D254" s="5" t="s">
        <v>15</v>
      </c>
      <c r="E254" s="6">
        <v>1139742.24</v>
      </c>
      <c r="F254" s="6">
        <f t="shared" si="23"/>
        <v>13.946312689541871</v>
      </c>
      <c r="G254" s="7">
        <v>1193614.7490000001</v>
      </c>
      <c r="H254" s="5">
        <f t="shared" si="24"/>
        <v>13.992497702882121</v>
      </c>
      <c r="I254" s="10">
        <v>401.35</v>
      </c>
      <c r="J254" s="6">
        <f t="shared" si="25"/>
        <v>5.9948338645775863</v>
      </c>
      <c r="K254" s="11">
        <v>130.4</v>
      </c>
      <c r="L254" s="11">
        <f t="shared" si="26"/>
        <v>4.8782461060505105</v>
      </c>
      <c r="M254" s="5">
        <v>0</v>
      </c>
      <c r="N254" s="5">
        <v>1</v>
      </c>
      <c r="O254" s="12">
        <v>0</v>
      </c>
      <c r="P254" s="5">
        <v>0</v>
      </c>
      <c r="Q254" s="5">
        <f t="shared" si="28"/>
        <v>0</v>
      </c>
      <c r="R254" s="5">
        <v>3605.3312089999999</v>
      </c>
      <c r="S254" s="5">
        <f t="shared" si="27"/>
        <v>8.1901689203947878</v>
      </c>
      <c r="T254" s="2">
        <v>0</v>
      </c>
      <c r="U254" s="12">
        <v>0</v>
      </c>
      <c r="V254" s="5">
        <v>29.68</v>
      </c>
      <c r="W254" s="6">
        <f t="shared" si="29"/>
        <v>109.23813029076186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1</v>
      </c>
      <c r="AF254" s="5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11">
        <v>0</v>
      </c>
      <c r="AR254" s="5">
        <v>1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</row>
    <row r="255" spans="1:50" ht="15.75" customHeight="1">
      <c r="A255" s="4">
        <v>43497</v>
      </c>
      <c r="B255" s="2" t="s">
        <v>20</v>
      </c>
      <c r="C255" s="19">
        <v>2</v>
      </c>
      <c r="D255" s="5" t="s">
        <v>15</v>
      </c>
      <c r="E255" s="6">
        <v>1052069.76</v>
      </c>
      <c r="F255" s="6">
        <f t="shared" si="23"/>
        <v>13.866269981868335</v>
      </c>
      <c r="G255" s="7">
        <v>1328740.9469999999</v>
      </c>
      <c r="H255" s="5">
        <f t="shared" si="24"/>
        <v>14.099743148036675</v>
      </c>
      <c r="I255" s="10">
        <v>389.37</v>
      </c>
      <c r="J255" s="6">
        <f t="shared" si="25"/>
        <v>5.9645300483677772</v>
      </c>
      <c r="K255" s="11">
        <v>129.30000000000001</v>
      </c>
      <c r="L255" s="11">
        <f t="shared" si="26"/>
        <v>4.8698394841307993</v>
      </c>
      <c r="M255" s="5">
        <v>0</v>
      </c>
      <c r="N255" s="5">
        <v>1</v>
      </c>
      <c r="O255" s="12">
        <v>0</v>
      </c>
      <c r="P255" s="5">
        <v>0</v>
      </c>
      <c r="Q255" s="5">
        <f t="shared" si="28"/>
        <v>0</v>
      </c>
      <c r="R255" s="5">
        <v>3605.3312089999999</v>
      </c>
      <c r="S255" s="5">
        <f t="shared" si="27"/>
        <v>8.1901689203947878</v>
      </c>
      <c r="T255" s="2">
        <v>0</v>
      </c>
      <c r="U255" s="12">
        <v>0</v>
      </c>
      <c r="V255" s="5">
        <v>30.24</v>
      </c>
      <c r="W255" s="6">
        <f t="shared" si="29"/>
        <v>111.29922708870076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1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11">
        <v>0</v>
      </c>
      <c r="AR255" s="5">
        <v>1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</row>
    <row r="256" spans="1:50" ht="15.75" customHeight="1">
      <c r="A256" s="4">
        <v>43525</v>
      </c>
      <c r="B256" s="2" t="s">
        <v>20</v>
      </c>
      <c r="C256" s="19">
        <v>2</v>
      </c>
      <c r="D256" s="5" t="s">
        <v>15</v>
      </c>
      <c r="E256" s="6">
        <v>789052.32</v>
      </c>
      <c r="F256" s="6">
        <f t="shared" si="23"/>
        <v>13.578587909416553</v>
      </c>
      <c r="G256" s="7">
        <v>1936808.838</v>
      </c>
      <c r="H256" s="5">
        <f t="shared" si="24"/>
        <v>14.476552764105683</v>
      </c>
      <c r="I256" s="10">
        <v>384.07</v>
      </c>
      <c r="J256" s="6">
        <f t="shared" si="25"/>
        <v>5.950824827641287</v>
      </c>
      <c r="K256" s="11">
        <v>125.6</v>
      </c>
      <c r="L256" s="11">
        <f t="shared" si="26"/>
        <v>4.8410325097100761</v>
      </c>
      <c r="M256" s="5">
        <v>0</v>
      </c>
      <c r="N256" s="5">
        <v>1</v>
      </c>
      <c r="O256" s="12">
        <v>0</v>
      </c>
      <c r="P256" s="5">
        <v>0</v>
      </c>
      <c r="Q256" s="5">
        <f t="shared" si="28"/>
        <v>0</v>
      </c>
      <c r="R256" s="5">
        <v>3605.3312089999999</v>
      </c>
      <c r="S256" s="5">
        <f t="shared" si="27"/>
        <v>8.1901689203947878</v>
      </c>
      <c r="T256" s="2">
        <v>0</v>
      </c>
      <c r="U256" s="12">
        <v>0</v>
      </c>
      <c r="V256" s="5">
        <v>30.09</v>
      </c>
      <c r="W256" s="6">
        <f t="shared" si="29"/>
        <v>110.74714758925285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11">
        <v>0</v>
      </c>
      <c r="AR256" s="5">
        <v>1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</row>
    <row r="257" spans="1:50" ht="15.75" customHeight="1">
      <c r="A257" s="4">
        <v>43556</v>
      </c>
      <c r="B257" s="2" t="s">
        <v>20</v>
      </c>
      <c r="C257" s="19">
        <v>2</v>
      </c>
      <c r="D257" s="5" t="s">
        <v>15</v>
      </c>
      <c r="E257" s="6">
        <v>613707.36</v>
      </c>
      <c r="F257" s="6">
        <f t="shared" si="23"/>
        <v>13.327273481135649</v>
      </c>
      <c r="G257" s="7">
        <v>1869245.7390000001</v>
      </c>
      <c r="H257" s="5">
        <f t="shared" si="24"/>
        <v>14.441046094310687</v>
      </c>
      <c r="I257" s="10">
        <v>374.23</v>
      </c>
      <c r="J257" s="6">
        <f t="shared" si="25"/>
        <v>5.9248705816579976</v>
      </c>
      <c r="K257" s="11">
        <v>126.3</v>
      </c>
      <c r="L257" s="11">
        <f t="shared" si="26"/>
        <v>4.846546505563361</v>
      </c>
      <c r="M257" s="5">
        <v>0</v>
      </c>
      <c r="N257" s="5">
        <v>1</v>
      </c>
      <c r="O257" s="12">
        <v>0</v>
      </c>
      <c r="P257" s="5">
        <v>0</v>
      </c>
      <c r="Q257" s="5">
        <f t="shared" si="28"/>
        <v>0</v>
      </c>
      <c r="R257" s="5">
        <v>3605.3312089999999</v>
      </c>
      <c r="S257" s="5">
        <f t="shared" si="27"/>
        <v>8.1901689203947878</v>
      </c>
      <c r="T257" s="2">
        <v>0</v>
      </c>
      <c r="U257" s="12">
        <v>0</v>
      </c>
      <c r="V257" s="5">
        <v>29.42</v>
      </c>
      <c r="W257" s="6">
        <f t="shared" si="29"/>
        <v>108.2811924917188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6">
        <v>0</v>
      </c>
      <c r="AH257" s="6">
        <v>1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11">
        <v>0</v>
      </c>
      <c r="AR257" s="5">
        <v>1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</row>
    <row r="258" spans="1:50" ht="15.75" customHeight="1">
      <c r="A258" s="9">
        <v>43586</v>
      </c>
      <c r="B258" s="2" t="s">
        <v>20</v>
      </c>
      <c r="C258" s="19">
        <v>2</v>
      </c>
      <c r="D258" s="5" t="s">
        <v>15</v>
      </c>
      <c r="E258" s="6">
        <v>1315087.2</v>
      </c>
      <c r="F258" s="6">
        <f t="shared" ref="F258:F321" si="30">LN(E258)</f>
        <v>14.089413533182546</v>
      </c>
      <c r="G258" s="7">
        <v>1689077.4750000001</v>
      </c>
      <c r="H258" s="5">
        <f t="shared" ref="H258:H321" si="31">LN(G258+1)</f>
        <v>14.339693657114383</v>
      </c>
      <c r="I258" s="10">
        <v>425.1</v>
      </c>
      <c r="J258" s="6">
        <f t="shared" ref="J258:J321" si="32">LN(I258)</f>
        <v>6.0523244353647447</v>
      </c>
      <c r="K258" s="11">
        <v>125.2</v>
      </c>
      <c r="L258" s="11">
        <f t="shared" ref="L258:L321" si="33">LN(K258+1)</f>
        <v>4.8378679501071131</v>
      </c>
      <c r="M258" s="5">
        <v>0</v>
      </c>
      <c r="N258" s="5">
        <v>1</v>
      </c>
      <c r="O258" s="12">
        <v>0</v>
      </c>
      <c r="P258" s="5">
        <v>0</v>
      </c>
      <c r="Q258" s="5">
        <f t="shared" si="28"/>
        <v>0</v>
      </c>
      <c r="R258" s="5">
        <v>3605.3312089999999</v>
      </c>
      <c r="S258" s="5">
        <f t="shared" ref="S258:S321" si="34">LN(R258)</f>
        <v>8.1901689203947878</v>
      </c>
      <c r="T258" s="2">
        <v>0</v>
      </c>
      <c r="U258" s="12">
        <v>0</v>
      </c>
      <c r="V258" s="5">
        <v>29.6</v>
      </c>
      <c r="W258" s="6">
        <f t="shared" si="29"/>
        <v>108.9436878910563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6">
        <v>0</v>
      </c>
      <c r="AH258" s="6">
        <v>0</v>
      </c>
      <c r="AI258" s="6">
        <v>1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11">
        <v>0</v>
      </c>
      <c r="AR258" s="5">
        <v>1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</row>
    <row r="259" spans="1:50" ht="15.75" customHeight="1">
      <c r="A259" s="4">
        <v>43617</v>
      </c>
      <c r="B259" s="2" t="s">
        <v>20</v>
      </c>
      <c r="C259" s="19">
        <v>2</v>
      </c>
      <c r="D259" s="5" t="s">
        <v>15</v>
      </c>
      <c r="E259" s="6">
        <v>876724.8</v>
      </c>
      <c r="F259" s="6">
        <f t="shared" si="30"/>
        <v>13.68394842507438</v>
      </c>
      <c r="G259" s="7">
        <v>1711598.5079999999</v>
      </c>
      <c r="H259" s="5">
        <f t="shared" si="31"/>
        <v>14.352938876074418</v>
      </c>
      <c r="I259" s="10">
        <v>374.76</v>
      </c>
      <c r="J259" s="6">
        <f t="shared" si="32"/>
        <v>5.9262858210829874</v>
      </c>
      <c r="K259" s="11">
        <v>126.6</v>
      </c>
      <c r="L259" s="11">
        <f t="shared" si="33"/>
        <v>4.8489003709106893</v>
      </c>
      <c r="M259" s="5">
        <v>0</v>
      </c>
      <c r="N259" s="5">
        <v>1</v>
      </c>
      <c r="O259" s="12">
        <v>0</v>
      </c>
      <c r="P259" s="5">
        <v>0</v>
      </c>
      <c r="Q259" s="5">
        <f t="shared" si="28"/>
        <v>0</v>
      </c>
      <c r="R259" s="5">
        <v>3605.3312089999999</v>
      </c>
      <c r="S259" s="5">
        <f t="shared" si="34"/>
        <v>8.1901689203947878</v>
      </c>
      <c r="T259" s="2">
        <v>0</v>
      </c>
      <c r="U259" s="12">
        <v>0</v>
      </c>
      <c r="V259" s="5">
        <v>29.65</v>
      </c>
      <c r="W259" s="6">
        <f t="shared" si="29"/>
        <v>109.12771439087228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6">
        <v>0</v>
      </c>
      <c r="AH259" s="6">
        <v>0</v>
      </c>
      <c r="AI259" s="6">
        <v>0</v>
      </c>
      <c r="AJ259" s="6">
        <v>1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11">
        <v>0</v>
      </c>
      <c r="AR259" s="5">
        <v>1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</row>
    <row r="260" spans="1:50" ht="15.75" customHeight="1">
      <c r="A260" s="4">
        <v>43647</v>
      </c>
      <c r="B260" s="2" t="s">
        <v>20</v>
      </c>
      <c r="C260" s="19">
        <v>2</v>
      </c>
      <c r="D260" s="5" t="s">
        <v>15</v>
      </c>
      <c r="E260" s="6">
        <v>1402759.68</v>
      </c>
      <c r="F260" s="6">
        <f t="shared" si="30"/>
        <v>14.153952054320117</v>
      </c>
      <c r="G260" s="7">
        <v>1734119.541</v>
      </c>
      <c r="H260" s="5">
        <f t="shared" si="31"/>
        <v>14.366010950054124</v>
      </c>
      <c r="I260" s="10">
        <v>428.56</v>
      </c>
      <c r="J260" s="6">
        <f t="shared" si="32"/>
        <v>6.0604307515727047</v>
      </c>
      <c r="K260" s="18">
        <v>125.3</v>
      </c>
      <c r="L260" s="11">
        <f t="shared" si="33"/>
        <v>4.8386600293564452</v>
      </c>
      <c r="M260" s="5">
        <v>0</v>
      </c>
      <c r="N260" s="5">
        <v>1</v>
      </c>
      <c r="O260" s="12">
        <v>0</v>
      </c>
      <c r="P260" s="5">
        <v>0</v>
      </c>
      <c r="Q260" s="5">
        <f t="shared" si="28"/>
        <v>0</v>
      </c>
      <c r="R260" s="5">
        <v>3605.3312089999999</v>
      </c>
      <c r="S260" s="5">
        <f t="shared" si="34"/>
        <v>8.1901689203947878</v>
      </c>
      <c r="T260" s="2">
        <v>0</v>
      </c>
      <c r="U260" s="12">
        <v>0</v>
      </c>
      <c r="V260" s="5">
        <v>29.37</v>
      </c>
      <c r="W260" s="6">
        <f t="shared" si="29"/>
        <v>108.09716599190283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11">
        <v>0</v>
      </c>
      <c r="AR260" s="5">
        <v>1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</row>
    <row r="261" spans="1:50" ht="15.75" customHeight="1">
      <c r="A261" s="4">
        <v>43678</v>
      </c>
      <c r="B261" s="2" t="s">
        <v>20</v>
      </c>
      <c r="C261" s="19">
        <v>2</v>
      </c>
      <c r="D261" s="5" t="s">
        <v>15</v>
      </c>
      <c r="E261" s="6">
        <v>1008233.52</v>
      </c>
      <c r="F261" s="6">
        <f t="shared" si="30"/>
        <v>13.823710367449539</v>
      </c>
      <c r="G261" s="7">
        <v>1914287.8049999999</v>
      </c>
      <c r="H261" s="5">
        <f t="shared" si="31"/>
        <v>14.464856730416761</v>
      </c>
      <c r="I261" s="10">
        <v>388</v>
      </c>
      <c r="J261" s="6">
        <f t="shared" si="32"/>
        <v>5.9610053396232736</v>
      </c>
      <c r="K261" s="11">
        <v>127.3</v>
      </c>
      <c r="L261" s="11">
        <f t="shared" si="33"/>
        <v>4.8543712716215905</v>
      </c>
      <c r="M261" s="5">
        <v>0</v>
      </c>
      <c r="N261" s="5">
        <v>1</v>
      </c>
      <c r="O261" s="12">
        <v>0</v>
      </c>
      <c r="P261" s="5">
        <v>0</v>
      </c>
      <c r="Q261" s="5">
        <f t="shared" si="28"/>
        <v>0</v>
      </c>
      <c r="R261" s="5">
        <v>3605.3312089999999</v>
      </c>
      <c r="S261" s="5">
        <f t="shared" si="34"/>
        <v>8.1901689203947878</v>
      </c>
      <c r="T261" s="2">
        <v>0</v>
      </c>
      <c r="U261" s="12">
        <v>0</v>
      </c>
      <c r="V261" s="5">
        <v>29.27</v>
      </c>
      <c r="W261" s="6">
        <f t="shared" si="29"/>
        <v>107.72911299227088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1</v>
      </c>
      <c r="AM261" s="6">
        <v>0</v>
      </c>
      <c r="AN261" s="6">
        <v>0</v>
      </c>
      <c r="AO261" s="6">
        <v>0</v>
      </c>
      <c r="AP261" s="6">
        <v>0</v>
      </c>
      <c r="AQ261" s="11">
        <v>0</v>
      </c>
      <c r="AR261" s="5">
        <v>1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</row>
    <row r="262" spans="1:50" ht="15.75" customHeight="1">
      <c r="A262" s="4">
        <v>43709</v>
      </c>
      <c r="B262" s="2" t="s">
        <v>20</v>
      </c>
      <c r="C262" s="19">
        <v>2</v>
      </c>
      <c r="D262" s="5" t="s">
        <v>15</v>
      </c>
      <c r="E262" s="6">
        <v>964397.28</v>
      </c>
      <c r="F262" s="6">
        <f t="shared" si="30"/>
        <v>13.779258604878706</v>
      </c>
      <c r="G262" s="7">
        <v>1756640.574</v>
      </c>
      <c r="H262" s="5">
        <f t="shared" si="31"/>
        <v>14.37891434749694</v>
      </c>
      <c r="I262" s="10">
        <v>390.59</v>
      </c>
      <c r="J262" s="6">
        <f t="shared" si="32"/>
        <v>5.967658416476346</v>
      </c>
      <c r="K262" s="11">
        <v>121.6</v>
      </c>
      <c r="L262" s="11">
        <f t="shared" si="33"/>
        <v>4.8089270235021111</v>
      </c>
      <c r="M262" s="5">
        <v>0</v>
      </c>
      <c r="N262" s="5">
        <v>1</v>
      </c>
      <c r="O262" s="12">
        <v>0</v>
      </c>
      <c r="P262" s="5">
        <v>0</v>
      </c>
      <c r="Q262" s="5">
        <f t="shared" si="28"/>
        <v>0</v>
      </c>
      <c r="R262" s="5">
        <v>3605.3312089999999</v>
      </c>
      <c r="S262" s="5">
        <f t="shared" si="34"/>
        <v>8.1901689203947878</v>
      </c>
      <c r="T262" s="2">
        <v>0</v>
      </c>
      <c r="U262" s="12">
        <v>0</v>
      </c>
      <c r="V262" s="5">
        <v>30.38</v>
      </c>
      <c r="W262" s="6">
        <f t="shared" si="29"/>
        <v>111.8145012881855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1</v>
      </c>
      <c r="AN262" s="6">
        <v>0</v>
      </c>
      <c r="AO262" s="6">
        <v>0</v>
      </c>
      <c r="AP262" s="6">
        <v>0</v>
      </c>
      <c r="AQ262" s="11">
        <v>0</v>
      </c>
      <c r="AR262" s="5">
        <v>1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</row>
    <row r="263" spans="1:50" ht="15.75" customHeight="1">
      <c r="A263" s="4">
        <v>43739</v>
      </c>
      <c r="B263" s="2" t="s">
        <v>20</v>
      </c>
      <c r="C263" s="19">
        <v>2</v>
      </c>
      <c r="D263" s="5" t="s">
        <v>15</v>
      </c>
      <c r="E263" s="6">
        <v>1665777.12</v>
      </c>
      <c r="F263" s="6">
        <f t="shared" si="30"/>
        <v>14.325802311246775</v>
      </c>
      <c r="G263" s="7">
        <v>1081009.584</v>
      </c>
      <c r="H263" s="5">
        <f t="shared" si="31"/>
        <v>13.893406887507734</v>
      </c>
      <c r="I263" s="10">
        <v>405.46</v>
      </c>
      <c r="J263" s="6">
        <f t="shared" si="32"/>
        <v>6.0050222250400473</v>
      </c>
      <c r="K263" s="11">
        <v>130.69999999999999</v>
      </c>
      <c r="L263" s="11">
        <f t="shared" si="33"/>
        <v>4.8805266087492356</v>
      </c>
      <c r="M263" s="5">
        <v>0</v>
      </c>
      <c r="N263" s="5">
        <v>1</v>
      </c>
      <c r="O263" s="12">
        <v>0</v>
      </c>
      <c r="P263" s="5">
        <v>0</v>
      </c>
      <c r="Q263" s="5">
        <f t="shared" si="28"/>
        <v>0</v>
      </c>
      <c r="R263" s="5">
        <v>3605.3312089999999</v>
      </c>
      <c r="S263" s="5">
        <f t="shared" si="34"/>
        <v>8.1901689203947878</v>
      </c>
      <c r="T263" s="2">
        <v>0</v>
      </c>
      <c r="U263" s="12">
        <v>0</v>
      </c>
      <c r="V263" s="5">
        <v>30.15</v>
      </c>
      <c r="W263" s="6">
        <f t="shared" si="29"/>
        <v>110.96797938903201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1</v>
      </c>
      <c r="AO263" s="6">
        <v>0</v>
      </c>
      <c r="AP263" s="6">
        <v>0</v>
      </c>
      <c r="AQ263" s="11">
        <v>0</v>
      </c>
      <c r="AR263" s="5">
        <v>1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</row>
    <row r="264" spans="1:50" ht="15.75" customHeight="1">
      <c r="A264" s="4">
        <v>43770</v>
      </c>
      <c r="B264" s="2" t="s">
        <v>20</v>
      </c>
      <c r="C264" s="19">
        <v>2</v>
      </c>
      <c r="D264" s="5" t="s">
        <v>15</v>
      </c>
      <c r="E264" s="6">
        <v>1227414.72</v>
      </c>
      <c r="F264" s="6">
        <f t="shared" si="30"/>
        <v>14.020420661695594</v>
      </c>
      <c r="G264" s="7">
        <v>923362.353</v>
      </c>
      <c r="H264" s="5">
        <f t="shared" si="31"/>
        <v>13.735778101241268</v>
      </c>
      <c r="I264" s="10">
        <v>410.6</v>
      </c>
      <c r="J264" s="6">
        <f t="shared" si="32"/>
        <v>6.0176195045848333</v>
      </c>
      <c r="K264" s="11">
        <v>125.1</v>
      </c>
      <c r="L264" s="11">
        <f t="shared" si="33"/>
        <v>4.8370752429708741</v>
      </c>
      <c r="M264" s="5">
        <v>0</v>
      </c>
      <c r="N264" s="5">
        <v>1</v>
      </c>
      <c r="O264" s="12">
        <v>0</v>
      </c>
      <c r="P264" s="5">
        <v>0</v>
      </c>
      <c r="Q264" s="5">
        <f t="shared" si="28"/>
        <v>0</v>
      </c>
      <c r="R264" s="5">
        <v>3605.3312089999999</v>
      </c>
      <c r="S264" s="5">
        <f t="shared" si="34"/>
        <v>8.1901689203947878</v>
      </c>
      <c r="T264" s="2">
        <v>0</v>
      </c>
      <c r="U264" s="12">
        <v>0</v>
      </c>
      <c r="V264" s="5">
        <v>30.18</v>
      </c>
      <c r="W264" s="6">
        <f t="shared" si="29"/>
        <v>111.0783952889216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1</v>
      </c>
      <c r="AP264" s="6">
        <v>0</v>
      </c>
      <c r="AQ264" s="11">
        <v>0</v>
      </c>
      <c r="AR264" s="5">
        <v>1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</row>
    <row r="265" spans="1:50" ht="15.75" customHeight="1">
      <c r="A265" s="4">
        <v>43800</v>
      </c>
      <c r="B265" s="2" t="s">
        <v>20</v>
      </c>
      <c r="C265" s="19">
        <v>2</v>
      </c>
      <c r="D265" s="5" t="s">
        <v>15</v>
      </c>
      <c r="E265" s="6">
        <v>1402759.68</v>
      </c>
      <c r="F265" s="6">
        <f t="shared" si="30"/>
        <v>14.153952054320117</v>
      </c>
      <c r="G265" s="7">
        <v>1058488.551</v>
      </c>
      <c r="H265" s="5">
        <f t="shared" si="31"/>
        <v>13.872353497992037</v>
      </c>
      <c r="I265" s="10">
        <v>446.14</v>
      </c>
      <c r="J265" s="6">
        <f t="shared" si="32"/>
        <v>6.1006328041086357</v>
      </c>
      <c r="K265" s="11">
        <v>121.9</v>
      </c>
      <c r="L265" s="11">
        <f t="shared" si="33"/>
        <v>4.8113710165719894</v>
      </c>
      <c r="M265" s="5">
        <v>0</v>
      </c>
      <c r="N265" s="5">
        <v>1</v>
      </c>
      <c r="O265" s="12">
        <v>0</v>
      </c>
      <c r="P265" s="5">
        <v>0</v>
      </c>
      <c r="Q265" s="5">
        <f t="shared" si="28"/>
        <v>0</v>
      </c>
      <c r="R265" s="5">
        <v>3605.3312089999999</v>
      </c>
      <c r="S265" s="5">
        <f t="shared" si="34"/>
        <v>8.1901689203947878</v>
      </c>
      <c r="T265" s="2">
        <v>0</v>
      </c>
      <c r="U265" s="12">
        <v>0</v>
      </c>
      <c r="V265" s="5">
        <v>30.53</v>
      </c>
      <c r="W265" s="6">
        <f t="shared" si="29"/>
        <v>112.36658078763341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1</v>
      </c>
      <c r="AQ265" s="11">
        <v>0</v>
      </c>
      <c r="AR265" s="5">
        <v>1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</row>
    <row r="266" spans="1:50" ht="15.75" customHeight="1">
      <c r="A266" s="4">
        <v>43831</v>
      </c>
      <c r="B266" s="2" t="s">
        <v>20</v>
      </c>
      <c r="C266" s="19">
        <v>2</v>
      </c>
      <c r="D266" s="5" t="s">
        <v>15</v>
      </c>
      <c r="E266" s="6">
        <v>1060904.52</v>
      </c>
      <c r="F266" s="6">
        <f t="shared" si="30"/>
        <v>13.874632422971796</v>
      </c>
      <c r="G266" s="7">
        <v>1127302.8185000001</v>
      </c>
      <c r="H266" s="5">
        <f t="shared" si="31"/>
        <v>13.935339338323967</v>
      </c>
      <c r="I266" s="10">
        <v>445.58</v>
      </c>
      <c r="J266" s="6">
        <f t="shared" si="32"/>
        <v>6.0993768043023771</v>
      </c>
      <c r="K266" s="11">
        <v>121.7</v>
      </c>
      <c r="L266" s="11">
        <f t="shared" si="33"/>
        <v>4.8097423517168654</v>
      </c>
      <c r="M266" s="5">
        <v>0</v>
      </c>
      <c r="N266" s="5">
        <v>1</v>
      </c>
      <c r="O266" s="12">
        <v>0</v>
      </c>
      <c r="P266" s="5">
        <v>0</v>
      </c>
      <c r="Q266" s="5">
        <f t="shared" si="28"/>
        <v>0</v>
      </c>
      <c r="R266" s="5">
        <v>3605.3312089999999</v>
      </c>
      <c r="S266" s="5">
        <f t="shared" si="34"/>
        <v>8.1901689203947878</v>
      </c>
      <c r="T266" s="2">
        <v>0</v>
      </c>
      <c r="U266" s="12">
        <v>0</v>
      </c>
      <c r="V266" s="5">
        <v>30.37</v>
      </c>
      <c r="W266" s="6">
        <f t="shared" si="29"/>
        <v>111.77769598822229</v>
      </c>
      <c r="X266" s="5">
        <v>1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1</v>
      </c>
      <c r="AF266" s="5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11">
        <v>0</v>
      </c>
      <c r="AR266" s="5">
        <v>1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</row>
    <row r="267" spans="1:50" ht="15.75" customHeight="1">
      <c r="A267" s="4">
        <v>43862</v>
      </c>
      <c r="B267" s="2" t="s">
        <v>20</v>
      </c>
      <c r="C267" s="19">
        <v>2</v>
      </c>
      <c r="D267" s="5" t="s">
        <v>15</v>
      </c>
      <c r="E267" s="6">
        <v>979296.48</v>
      </c>
      <c r="F267" s="6">
        <f t="shared" si="30"/>
        <v>13.79458971529826</v>
      </c>
      <c r="G267" s="7">
        <v>1254922.0055</v>
      </c>
      <c r="H267" s="5">
        <f t="shared" si="31"/>
        <v>14.042584778466818</v>
      </c>
      <c r="I267" s="10">
        <v>422.61</v>
      </c>
      <c r="J267" s="6">
        <f t="shared" si="32"/>
        <v>6.0464497679403255</v>
      </c>
      <c r="K267" s="11">
        <v>121.9</v>
      </c>
      <c r="L267" s="11">
        <f t="shared" si="33"/>
        <v>4.8113710165719894</v>
      </c>
      <c r="M267" s="5">
        <v>0</v>
      </c>
      <c r="N267" s="5">
        <v>1</v>
      </c>
      <c r="O267" s="12">
        <v>0</v>
      </c>
      <c r="P267" s="5">
        <v>0</v>
      </c>
      <c r="Q267" s="5">
        <f t="shared" si="28"/>
        <v>0</v>
      </c>
      <c r="R267" s="5">
        <v>3605.3312089999999</v>
      </c>
      <c r="S267" s="5">
        <f t="shared" si="34"/>
        <v>8.1901689203947878</v>
      </c>
      <c r="T267" s="2">
        <v>0</v>
      </c>
      <c r="U267" s="12">
        <v>0</v>
      </c>
      <c r="V267" s="5">
        <v>30.35</v>
      </c>
      <c r="W267" s="6">
        <f t="shared" si="29"/>
        <v>111.70408538829591</v>
      </c>
      <c r="X267" s="5">
        <v>3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11">
        <v>0</v>
      </c>
      <c r="AR267" s="5">
        <v>1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</row>
    <row r="268" spans="1:50" ht="15.75" customHeight="1">
      <c r="A268" s="4">
        <v>43891</v>
      </c>
      <c r="B268" s="2" t="s">
        <v>20</v>
      </c>
      <c r="C268" s="19">
        <v>2</v>
      </c>
      <c r="D268" s="5" t="s">
        <v>15</v>
      </c>
      <c r="E268" s="6">
        <v>734472.36</v>
      </c>
      <c r="F268" s="6">
        <f t="shared" si="30"/>
        <v>13.506907642846478</v>
      </c>
      <c r="G268" s="7">
        <v>1829208.3470000001</v>
      </c>
      <c r="H268" s="5">
        <f t="shared" si="31"/>
        <v>14.419394380637085</v>
      </c>
      <c r="I268" s="10">
        <v>396.85</v>
      </c>
      <c r="J268" s="6">
        <f t="shared" si="32"/>
        <v>5.9835583755368846</v>
      </c>
      <c r="K268" s="11">
        <v>121.5</v>
      </c>
      <c r="L268" s="11">
        <f t="shared" si="33"/>
        <v>4.808111029984782</v>
      </c>
      <c r="M268" s="5">
        <v>0</v>
      </c>
      <c r="N268" s="5">
        <v>1</v>
      </c>
      <c r="O268" s="12">
        <v>0</v>
      </c>
      <c r="P268" s="5">
        <v>0</v>
      </c>
      <c r="Q268" s="5">
        <f t="shared" si="28"/>
        <v>0</v>
      </c>
      <c r="R268" s="5">
        <v>3605.3312089999999</v>
      </c>
      <c r="S268" s="5">
        <f t="shared" si="34"/>
        <v>8.1901689203947878</v>
      </c>
      <c r="T268" s="2">
        <v>0</v>
      </c>
      <c r="U268" s="12">
        <v>0</v>
      </c>
      <c r="V268" s="5">
        <v>30.71</v>
      </c>
      <c r="W268" s="6">
        <f t="shared" si="29"/>
        <v>113.02907618697091</v>
      </c>
      <c r="X268" s="5">
        <v>1251</v>
      </c>
      <c r="Y268" s="5">
        <v>1563</v>
      </c>
      <c r="Z268" s="5">
        <v>32</v>
      </c>
      <c r="AA268" s="5">
        <v>10</v>
      </c>
      <c r="AB268" s="5">
        <v>0</v>
      </c>
      <c r="AC268" s="5">
        <v>0</v>
      </c>
      <c r="AD268" s="5">
        <v>1</v>
      </c>
      <c r="AE268" s="5">
        <v>0</v>
      </c>
      <c r="AF268" s="5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11">
        <v>0</v>
      </c>
      <c r="AR268" s="5">
        <v>1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</row>
    <row r="269" spans="1:50" ht="15.75" customHeight="1">
      <c r="A269" s="4">
        <v>43922</v>
      </c>
      <c r="B269" s="2" t="s">
        <v>20</v>
      </c>
      <c r="C269" s="19">
        <v>2</v>
      </c>
      <c r="D269" s="5" t="s">
        <v>15</v>
      </c>
      <c r="E269" s="6">
        <v>571256.28</v>
      </c>
      <c r="F269" s="6">
        <f t="shared" si="30"/>
        <v>13.255593214565573</v>
      </c>
      <c r="G269" s="7">
        <v>1765398.7535000001</v>
      </c>
      <c r="H269" s="5">
        <f t="shared" si="31"/>
        <v>14.383887711939847</v>
      </c>
      <c r="I269" s="10">
        <v>282.60000000000002</v>
      </c>
      <c r="J269" s="6">
        <f t="shared" si="32"/>
        <v>5.6440324702504272</v>
      </c>
      <c r="K269" s="11">
        <v>135.19999999999999</v>
      </c>
      <c r="L269" s="11">
        <f t="shared" si="33"/>
        <v>4.9141243937154115</v>
      </c>
      <c r="M269" s="5">
        <v>0</v>
      </c>
      <c r="N269" s="5">
        <v>1</v>
      </c>
      <c r="O269" s="12">
        <v>0</v>
      </c>
      <c r="P269" s="5">
        <v>0</v>
      </c>
      <c r="Q269" s="5">
        <f t="shared" si="28"/>
        <v>0</v>
      </c>
      <c r="R269" s="5">
        <v>3605.3312089999999</v>
      </c>
      <c r="S269" s="5">
        <f t="shared" si="34"/>
        <v>8.1901689203947878</v>
      </c>
      <c r="T269" s="2">
        <v>0</v>
      </c>
      <c r="U269" s="12">
        <v>0</v>
      </c>
      <c r="V269" s="5">
        <v>32.090000000000003</v>
      </c>
      <c r="W269" s="6">
        <f t="shared" si="29"/>
        <v>118.1082075818918</v>
      </c>
      <c r="X269" s="5">
        <v>34863</v>
      </c>
      <c r="Y269" s="5">
        <v>21190</v>
      </c>
      <c r="Z269" s="5">
        <v>1154</v>
      </c>
      <c r="AA269" s="5">
        <v>152</v>
      </c>
      <c r="AB269" s="5">
        <v>0</v>
      </c>
      <c r="AC269" s="5">
        <v>0</v>
      </c>
      <c r="AD269" s="5">
        <v>1</v>
      </c>
      <c r="AE269" s="5">
        <v>0</v>
      </c>
      <c r="AF269" s="5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11">
        <v>0</v>
      </c>
      <c r="AR269" s="5">
        <v>1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</row>
    <row r="270" spans="1:50" ht="15.75" customHeight="1">
      <c r="A270" s="9">
        <v>43952</v>
      </c>
      <c r="B270" s="2" t="s">
        <v>20</v>
      </c>
      <c r="C270" s="19">
        <v>2</v>
      </c>
      <c r="D270" s="5" t="s">
        <v>15</v>
      </c>
      <c r="E270" s="6">
        <v>1224120.6000000001</v>
      </c>
      <c r="F270" s="6">
        <f t="shared" si="30"/>
        <v>14.017733266612469</v>
      </c>
      <c r="G270" s="7">
        <v>1595239.8374999999</v>
      </c>
      <c r="H270" s="5">
        <f t="shared" si="31"/>
        <v>14.282535278100244</v>
      </c>
      <c r="I270" s="10">
        <v>315.67</v>
      </c>
      <c r="J270" s="6">
        <f t="shared" si="32"/>
        <v>5.7546973641243069</v>
      </c>
      <c r="K270" s="11">
        <v>105.7</v>
      </c>
      <c r="L270" s="11">
        <f t="shared" si="33"/>
        <v>4.6700211583077076</v>
      </c>
      <c r="M270" s="5">
        <v>0</v>
      </c>
      <c r="N270" s="5">
        <v>1</v>
      </c>
      <c r="O270" s="12">
        <v>0</v>
      </c>
      <c r="P270" s="5">
        <v>0</v>
      </c>
      <c r="Q270" s="5">
        <f t="shared" si="28"/>
        <v>0</v>
      </c>
      <c r="R270" s="5">
        <v>3605.3312089999999</v>
      </c>
      <c r="S270" s="5">
        <f t="shared" si="34"/>
        <v>8.1901689203947878</v>
      </c>
      <c r="T270" s="2">
        <v>0</v>
      </c>
      <c r="U270" s="12">
        <v>0</v>
      </c>
      <c r="V270" s="5">
        <v>31.91</v>
      </c>
      <c r="W270" s="6">
        <f t="shared" si="29"/>
        <v>117.44571218255427</v>
      </c>
      <c r="X270" s="5">
        <v>190609</v>
      </c>
      <c r="Y270" s="5">
        <v>62508</v>
      </c>
      <c r="Z270" s="5">
        <v>5408</v>
      </c>
      <c r="AA270" s="5">
        <v>341</v>
      </c>
      <c r="AB270" s="5">
        <v>0</v>
      </c>
      <c r="AC270" s="5">
        <v>0</v>
      </c>
      <c r="AD270" s="5">
        <v>1</v>
      </c>
      <c r="AE270" s="5">
        <v>0</v>
      </c>
      <c r="AF270" s="5">
        <v>0</v>
      </c>
      <c r="AG270" s="6">
        <v>0</v>
      </c>
      <c r="AH270" s="6">
        <v>0</v>
      </c>
      <c r="AI270" s="6">
        <v>1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11">
        <v>0</v>
      </c>
      <c r="AR270" s="5">
        <v>1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</row>
    <row r="271" spans="1:50" ht="15.75" customHeight="1">
      <c r="A271" s="4">
        <v>43983</v>
      </c>
      <c r="B271" s="2" t="s">
        <v>20</v>
      </c>
      <c r="C271" s="19">
        <v>2</v>
      </c>
      <c r="D271" s="5" t="s">
        <v>15</v>
      </c>
      <c r="E271" s="6">
        <v>816080.4</v>
      </c>
      <c r="F271" s="6">
        <f t="shared" si="30"/>
        <v>13.612268158504305</v>
      </c>
      <c r="G271" s="7">
        <v>1616509.702</v>
      </c>
      <c r="H271" s="5">
        <f t="shared" si="31"/>
        <v>14.295780496602047</v>
      </c>
      <c r="I271" s="10">
        <v>402.45</v>
      </c>
      <c r="J271" s="6">
        <f t="shared" si="32"/>
        <v>5.9975708655397426</v>
      </c>
      <c r="K271" s="11">
        <v>98.5</v>
      </c>
      <c r="L271" s="11">
        <f t="shared" si="33"/>
        <v>4.6001576441645469</v>
      </c>
      <c r="M271" s="5">
        <v>0</v>
      </c>
      <c r="N271" s="5">
        <v>1</v>
      </c>
      <c r="O271" s="12">
        <v>0</v>
      </c>
      <c r="P271" s="5">
        <v>0</v>
      </c>
      <c r="Q271" s="5">
        <f t="shared" si="28"/>
        <v>0</v>
      </c>
      <c r="R271" s="5">
        <v>3605.3312089999999</v>
      </c>
      <c r="S271" s="5">
        <f t="shared" si="34"/>
        <v>8.1901689203947878</v>
      </c>
      <c r="T271" s="2">
        <v>0</v>
      </c>
      <c r="U271" s="12">
        <v>0</v>
      </c>
      <c r="V271" s="5">
        <v>32.14</v>
      </c>
      <c r="W271" s="6">
        <f t="shared" si="29"/>
        <v>118.29223408170776</v>
      </c>
      <c r="X271" s="5">
        <v>585481</v>
      </c>
      <c r="Y271" s="5">
        <v>105562</v>
      </c>
      <c r="Z271" s="5">
        <v>17400</v>
      </c>
      <c r="AA271" s="5">
        <v>1146</v>
      </c>
      <c r="AB271" s="5">
        <v>0</v>
      </c>
      <c r="AC271" s="5">
        <v>0</v>
      </c>
      <c r="AD271" s="5">
        <v>1</v>
      </c>
      <c r="AE271" s="5">
        <v>0</v>
      </c>
      <c r="AF271" s="5">
        <v>0</v>
      </c>
      <c r="AG271" s="6">
        <v>0</v>
      </c>
      <c r="AH271" s="6">
        <v>0</v>
      </c>
      <c r="AI271" s="6">
        <v>0</v>
      </c>
      <c r="AJ271" s="6">
        <v>1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11">
        <v>0</v>
      </c>
      <c r="AR271" s="5">
        <v>1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</row>
    <row r="272" spans="1:50" ht="15.75" customHeight="1">
      <c r="A272" s="4">
        <v>44013</v>
      </c>
      <c r="B272" s="2" t="s">
        <v>20</v>
      </c>
      <c r="C272" s="19">
        <v>2</v>
      </c>
      <c r="D272" s="5" t="s">
        <v>15</v>
      </c>
      <c r="E272" s="6">
        <v>1305728.6399999999</v>
      </c>
      <c r="F272" s="6">
        <f t="shared" si="30"/>
        <v>14.08227178775004</v>
      </c>
      <c r="G272" s="7">
        <v>1637779.5665</v>
      </c>
      <c r="H272" s="5">
        <f t="shared" si="31"/>
        <v>14.308852570135421</v>
      </c>
      <c r="I272" s="10">
        <v>470.58</v>
      </c>
      <c r="J272" s="6">
        <f t="shared" si="32"/>
        <v>6.1539659764526302</v>
      </c>
      <c r="K272" s="11">
        <v>108.5</v>
      </c>
      <c r="L272" s="11">
        <f t="shared" si="33"/>
        <v>4.6959245492565556</v>
      </c>
      <c r="M272" s="5">
        <v>0</v>
      </c>
      <c r="N272" s="5">
        <v>1</v>
      </c>
      <c r="O272" s="12">
        <v>0</v>
      </c>
      <c r="P272" s="5">
        <v>0</v>
      </c>
      <c r="Q272" s="5">
        <f t="shared" si="28"/>
        <v>0</v>
      </c>
      <c r="R272" s="5">
        <v>3605.3312089999999</v>
      </c>
      <c r="S272" s="5">
        <f t="shared" si="34"/>
        <v>8.1901689203947878</v>
      </c>
      <c r="T272" s="2">
        <v>0</v>
      </c>
      <c r="U272" s="12">
        <v>0</v>
      </c>
      <c r="V272" s="5">
        <v>32.130000000000003</v>
      </c>
      <c r="W272" s="6">
        <f t="shared" si="29"/>
        <v>118.25542878174458</v>
      </c>
      <c r="X272" s="5">
        <v>1695988</v>
      </c>
      <c r="Y272" s="5">
        <v>85082</v>
      </c>
      <c r="Z272" s="5">
        <v>36511</v>
      </c>
      <c r="AA272" s="5">
        <v>1217</v>
      </c>
      <c r="AB272" s="5">
        <v>0</v>
      </c>
      <c r="AC272" s="5">
        <v>0</v>
      </c>
      <c r="AD272" s="5">
        <v>1</v>
      </c>
      <c r="AE272" s="5">
        <v>0</v>
      </c>
      <c r="AF272" s="5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1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11">
        <v>0</v>
      </c>
      <c r="AR272" s="5">
        <v>1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</row>
    <row r="273" spans="1:50" ht="15.75" customHeight="1">
      <c r="A273" s="4">
        <v>44044</v>
      </c>
      <c r="B273" s="2" t="s">
        <v>20</v>
      </c>
      <c r="C273" s="19">
        <v>2</v>
      </c>
      <c r="D273" s="5" t="s">
        <v>15</v>
      </c>
      <c r="E273" s="6">
        <v>938492.46</v>
      </c>
      <c r="F273" s="6">
        <f t="shared" si="30"/>
        <v>13.752030100879464</v>
      </c>
      <c r="G273" s="7">
        <v>1807938.4824999999</v>
      </c>
      <c r="H273" s="5">
        <f t="shared" si="31"/>
        <v>14.407698347305473</v>
      </c>
      <c r="I273" s="10">
        <v>409.83</v>
      </c>
      <c r="J273" s="6">
        <f t="shared" si="32"/>
        <v>6.0157424395675054</v>
      </c>
      <c r="K273" s="11">
        <v>112.6</v>
      </c>
      <c r="L273" s="11">
        <f t="shared" si="33"/>
        <v>4.7326835062870511</v>
      </c>
      <c r="M273" s="5">
        <v>0</v>
      </c>
      <c r="N273" s="5">
        <v>1</v>
      </c>
      <c r="O273" s="12">
        <v>0</v>
      </c>
      <c r="P273" s="5">
        <v>0</v>
      </c>
      <c r="Q273" s="5">
        <f t="shared" ref="Q273:Q336" si="35">0+0</f>
        <v>0</v>
      </c>
      <c r="R273" s="5">
        <v>3605.3312089999999</v>
      </c>
      <c r="S273" s="5">
        <f t="shared" si="34"/>
        <v>8.1901689203947878</v>
      </c>
      <c r="T273" s="2">
        <v>0</v>
      </c>
      <c r="U273" s="12">
        <v>0</v>
      </c>
      <c r="V273" s="5">
        <v>31.84</v>
      </c>
      <c r="W273" s="6">
        <f t="shared" si="29"/>
        <v>117.18807508281192</v>
      </c>
      <c r="X273" s="5">
        <v>3691166</v>
      </c>
      <c r="Y273" s="5">
        <v>39867</v>
      </c>
      <c r="Z273" s="5">
        <v>65288</v>
      </c>
      <c r="AA273" s="5">
        <v>1031</v>
      </c>
      <c r="AB273" s="5">
        <v>0</v>
      </c>
      <c r="AC273" s="5">
        <v>0</v>
      </c>
      <c r="AD273" s="5">
        <v>1</v>
      </c>
      <c r="AE273" s="5">
        <v>0</v>
      </c>
      <c r="AF273" s="5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1</v>
      </c>
      <c r="AM273" s="6">
        <v>0</v>
      </c>
      <c r="AN273" s="6">
        <v>0</v>
      </c>
      <c r="AO273" s="6">
        <v>0</v>
      </c>
      <c r="AP273" s="6">
        <v>0</v>
      </c>
      <c r="AQ273" s="11">
        <v>0</v>
      </c>
      <c r="AR273" s="5">
        <v>1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</row>
    <row r="274" spans="1:50" ht="15.75" customHeight="1">
      <c r="A274" s="4">
        <v>44075</v>
      </c>
      <c r="B274" s="2" t="s">
        <v>20</v>
      </c>
      <c r="C274" s="19">
        <v>2</v>
      </c>
      <c r="D274" s="5" t="s">
        <v>15</v>
      </c>
      <c r="E274" s="6">
        <v>897688.44</v>
      </c>
      <c r="F274" s="6">
        <f t="shared" si="30"/>
        <v>13.707578338308631</v>
      </c>
      <c r="G274" s="7">
        <v>1659049.4310000001</v>
      </c>
      <c r="H274" s="5">
        <f t="shared" si="31"/>
        <v>14.32175596714335</v>
      </c>
      <c r="I274" s="10">
        <v>427.32</v>
      </c>
      <c r="J274" s="6">
        <f t="shared" si="32"/>
        <v>6.0575331470776863</v>
      </c>
      <c r="K274" s="11">
        <v>112.4</v>
      </c>
      <c r="L274" s="11">
        <f t="shared" si="33"/>
        <v>4.7309213912936521</v>
      </c>
      <c r="M274" s="5">
        <v>0</v>
      </c>
      <c r="N274" s="5">
        <v>1</v>
      </c>
      <c r="O274" s="12">
        <v>0</v>
      </c>
      <c r="P274" s="5">
        <v>0</v>
      </c>
      <c r="Q274" s="5">
        <f t="shared" si="35"/>
        <v>0</v>
      </c>
      <c r="R274" s="5">
        <v>3605.3312089999999</v>
      </c>
      <c r="S274" s="5">
        <f t="shared" si="34"/>
        <v>8.1901689203947878</v>
      </c>
      <c r="T274" s="2">
        <v>0</v>
      </c>
      <c r="U274" s="12">
        <v>0</v>
      </c>
      <c r="V274" s="5">
        <v>31.33</v>
      </c>
      <c r="W274" s="6">
        <f t="shared" si="29"/>
        <v>115.31100478468899</v>
      </c>
      <c r="X274" s="5">
        <v>6312584</v>
      </c>
      <c r="Y274" s="5">
        <v>18833</v>
      </c>
      <c r="Z274" s="5">
        <v>98678</v>
      </c>
      <c r="AA274" s="5">
        <v>871</v>
      </c>
      <c r="AB274" s="5">
        <v>0</v>
      </c>
      <c r="AC274" s="5">
        <v>0</v>
      </c>
      <c r="AD274" s="5">
        <v>1</v>
      </c>
      <c r="AE274" s="5">
        <v>0</v>
      </c>
      <c r="AF274" s="5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1</v>
      </c>
      <c r="AN274" s="6">
        <v>0</v>
      </c>
      <c r="AO274" s="6">
        <v>0</v>
      </c>
      <c r="AP274" s="6">
        <v>0</v>
      </c>
      <c r="AQ274" s="11">
        <v>0</v>
      </c>
      <c r="AR274" s="5">
        <v>1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</row>
    <row r="275" spans="1:50" ht="15.75" customHeight="1">
      <c r="A275" s="4">
        <v>44105</v>
      </c>
      <c r="B275" s="2" t="s">
        <v>20</v>
      </c>
      <c r="C275" s="19">
        <v>2</v>
      </c>
      <c r="D275" s="5" t="s">
        <v>15</v>
      </c>
      <c r="E275" s="6">
        <v>1550552.76</v>
      </c>
      <c r="F275" s="6">
        <f t="shared" si="30"/>
        <v>14.2541220446767</v>
      </c>
      <c r="G275" s="7">
        <v>1020953.496</v>
      </c>
      <c r="H275" s="5">
        <f t="shared" si="31"/>
        <v>13.836248528083098</v>
      </c>
      <c r="I275" s="10">
        <v>429.25</v>
      </c>
      <c r="J275" s="6">
        <f t="shared" si="32"/>
        <v>6.062039499777585</v>
      </c>
      <c r="K275" s="11">
        <v>113.1</v>
      </c>
      <c r="L275" s="11">
        <f t="shared" si="33"/>
        <v>4.7370752568680299</v>
      </c>
      <c r="M275" s="5">
        <v>0</v>
      </c>
      <c r="N275" s="5">
        <v>1</v>
      </c>
      <c r="O275" s="12">
        <v>0</v>
      </c>
      <c r="P275" s="5">
        <v>0</v>
      </c>
      <c r="Q275" s="5">
        <f t="shared" si="35"/>
        <v>0</v>
      </c>
      <c r="R275" s="5">
        <v>3605.3312089999999</v>
      </c>
      <c r="S275" s="5">
        <f t="shared" si="34"/>
        <v>8.1901689203947878</v>
      </c>
      <c r="T275" s="2">
        <v>0</v>
      </c>
      <c r="U275" s="12">
        <v>0</v>
      </c>
      <c r="V275" s="5">
        <v>31.39</v>
      </c>
      <c r="W275" s="6">
        <f t="shared" si="29"/>
        <v>115.53183658446815</v>
      </c>
      <c r="X275" s="5">
        <v>8184082</v>
      </c>
      <c r="Y275" s="5">
        <v>12677</v>
      </c>
      <c r="Z275" s="5">
        <v>122111</v>
      </c>
      <c r="AA275" s="5">
        <v>634</v>
      </c>
      <c r="AB275" s="5">
        <v>0</v>
      </c>
      <c r="AC275" s="5">
        <v>0</v>
      </c>
      <c r="AD275" s="5">
        <v>1</v>
      </c>
      <c r="AE275" s="5">
        <v>0</v>
      </c>
      <c r="AF275" s="5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1</v>
      </c>
      <c r="AO275" s="6">
        <v>0</v>
      </c>
      <c r="AP275" s="6">
        <v>0</v>
      </c>
      <c r="AQ275" s="11">
        <v>0</v>
      </c>
      <c r="AR275" s="5">
        <v>1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</row>
    <row r="276" spans="1:50" ht="15.75" customHeight="1">
      <c r="A276" s="4">
        <v>44136</v>
      </c>
      <c r="B276" s="2" t="s">
        <v>20</v>
      </c>
      <c r="C276" s="19">
        <v>2</v>
      </c>
      <c r="D276" s="5" t="s">
        <v>15</v>
      </c>
      <c r="E276" s="6">
        <v>1142512.56</v>
      </c>
      <c r="F276" s="6">
        <f t="shared" si="30"/>
        <v>13.948740395125519</v>
      </c>
      <c r="G276" s="7">
        <v>872064.44449999998</v>
      </c>
      <c r="H276" s="5">
        <f t="shared" si="31"/>
        <v>13.678619751107039</v>
      </c>
      <c r="I276" s="10">
        <v>449.7</v>
      </c>
      <c r="J276" s="6">
        <f t="shared" si="32"/>
        <v>6.1085806937766618</v>
      </c>
      <c r="K276" s="11">
        <v>112.6</v>
      </c>
      <c r="L276" s="11">
        <f t="shared" si="33"/>
        <v>4.7326835062870511</v>
      </c>
      <c r="M276" s="5">
        <v>0</v>
      </c>
      <c r="N276" s="5">
        <v>1</v>
      </c>
      <c r="O276" s="12">
        <v>0</v>
      </c>
      <c r="P276" s="5">
        <v>0</v>
      </c>
      <c r="Q276" s="5">
        <f t="shared" si="35"/>
        <v>0</v>
      </c>
      <c r="R276" s="5">
        <v>3605.3312089999999</v>
      </c>
      <c r="S276" s="5">
        <f t="shared" si="34"/>
        <v>8.1901689203947878</v>
      </c>
      <c r="T276" s="2">
        <v>0</v>
      </c>
      <c r="U276" s="12">
        <v>0</v>
      </c>
      <c r="V276" s="5">
        <v>31.54</v>
      </c>
      <c r="W276" s="6">
        <f t="shared" si="29"/>
        <v>116.08391608391608</v>
      </c>
      <c r="X276" s="5">
        <v>9462809</v>
      </c>
      <c r="Y276" s="5">
        <v>10078</v>
      </c>
      <c r="Z276" s="5">
        <v>137621</v>
      </c>
      <c r="AA276" s="5">
        <v>494</v>
      </c>
      <c r="AB276" s="5">
        <v>0</v>
      </c>
      <c r="AC276" s="5">
        <v>0</v>
      </c>
      <c r="AD276" s="5">
        <v>1</v>
      </c>
      <c r="AE276" s="5">
        <v>0</v>
      </c>
      <c r="AF276" s="5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1</v>
      </c>
      <c r="AP276" s="6">
        <v>0</v>
      </c>
      <c r="AQ276" s="11">
        <v>0</v>
      </c>
      <c r="AR276" s="5">
        <v>1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</row>
    <row r="277" spans="1:50" ht="15.75" customHeight="1">
      <c r="A277" s="4">
        <v>44166</v>
      </c>
      <c r="B277" s="2" t="s">
        <v>20</v>
      </c>
      <c r="C277" s="19">
        <v>2</v>
      </c>
      <c r="D277" s="5" t="s">
        <v>15</v>
      </c>
      <c r="E277" s="6">
        <v>1305728.6399999999</v>
      </c>
      <c r="F277" s="6">
        <f t="shared" si="30"/>
        <v>14.08227178775004</v>
      </c>
      <c r="G277" s="7">
        <v>999683.63150000002</v>
      </c>
      <c r="H277" s="5">
        <f t="shared" si="31"/>
        <v>13.815195139725171</v>
      </c>
      <c r="I277" s="10">
        <v>471.52</v>
      </c>
      <c r="J277" s="6">
        <f t="shared" si="32"/>
        <v>6.1559615189893844</v>
      </c>
      <c r="K277" s="11">
        <v>112.6</v>
      </c>
      <c r="L277" s="11">
        <f t="shared" si="33"/>
        <v>4.7326835062870511</v>
      </c>
      <c r="M277" s="5">
        <v>0</v>
      </c>
      <c r="N277" s="5">
        <v>1</v>
      </c>
      <c r="O277" s="12">
        <v>0</v>
      </c>
      <c r="P277" s="5">
        <v>0</v>
      </c>
      <c r="Q277" s="5">
        <f t="shared" si="35"/>
        <v>0</v>
      </c>
      <c r="R277" s="5">
        <v>3605.3312089999999</v>
      </c>
      <c r="S277" s="5">
        <f t="shared" si="34"/>
        <v>8.1901689203947878</v>
      </c>
      <c r="T277" s="2">
        <v>0</v>
      </c>
      <c r="U277" s="12">
        <v>0</v>
      </c>
      <c r="V277" s="5">
        <v>31.51</v>
      </c>
      <c r="W277" s="6">
        <f t="shared" si="29"/>
        <v>115.97350018402649</v>
      </c>
      <c r="X277" s="5">
        <v>10286709</v>
      </c>
      <c r="Y277" s="5">
        <v>5381</v>
      </c>
      <c r="Z277" s="5">
        <v>148994</v>
      </c>
      <c r="AA277" s="5">
        <v>327</v>
      </c>
      <c r="AB277" s="5">
        <v>0</v>
      </c>
      <c r="AC277" s="5">
        <v>0</v>
      </c>
      <c r="AD277" s="5">
        <v>1</v>
      </c>
      <c r="AE277" s="5">
        <v>0</v>
      </c>
      <c r="AF277" s="5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1</v>
      </c>
      <c r="AQ277" s="11">
        <v>0</v>
      </c>
      <c r="AR277" s="5">
        <v>1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</row>
    <row r="278" spans="1:50" ht="15.75" customHeight="1">
      <c r="A278" s="4">
        <v>44197</v>
      </c>
      <c r="B278" s="2" t="s">
        <v>20</v>
      </c>
      <c r="C278" s="19">
        <v>2</v>
      </c>
      <c r="D278" s="5" t="s">
        <v>15</v>
      </c>
      <c r="E278" s="6">
        <v>1237948.92</v>
      </c>
      <c r="F278" s="6">
        <f t="shared" si="30"/>
        <v>14.028966471278526</v>
      </c>
      <c r="G278" s="7">
        <v>1259926.6795000001</v>
      </c>
      <c r="H278" s="5">
        <f t="shared" si="31"/>
        <v>14.046564880058154</v>
      </c>
      <c r="I278" s="10">
        <v>484.63</v>
      </c>
      <c r="J278" s="6">
        <f t="shared" si="32"/>
        <v>6.1833857131934806</v>
      </c>
      <c r="K278" s="11">
        <v>113.3</v>
      </c>
      <c r="L278" s="11">
        <f t="shared" si="33"/>
        <v>4.7388265708007653</v>
      </c>
      <c r="M278" s="5">
        <v>0</v>
      </c>
      <c r="N278" s="5">
        <v>1</v>
      </c>
      <c r="O278" s="12">
        <v>0</v>
      </c>
      <c r="P278" s="5">
        <v>0</v>
      </c>
      <c r="Q278" s="5">
        <f t="shared" si="35"/>
        <v>0</v>
      </c>
      <c r="R278" s="5">
        <v>3605.3312089999999</v>
      </c>
      <c r="S278" s="5">
        <f t="shared" si="34"/>
        <v>8.1901689203947878</v>
      </c>
      <c r="T278" s="2">
        <v>0</v>
      </c>
      <c r="U278" s="12">
        <v>0</v>
      </c>
      <c r="V278" s="5">
        <v>31.08</v>
      </c>
      <c r="W278" s="6">
        <f t="shared" si="29"/>
        <v>114.39087228560912</v>
      </c>
      <c r="X278" s="5">
        <v>10757610</v>
      </c>
      <c r="Y278" s="5">
        <v>5333</v>
      </c>
      <c r="Z278" s="5">
        <v>154392</v>
      </c>
      <c r="AA278" s="5">
        <v>152</v>
      </c>
      <c r="AB278" s="5">
        <v>14509</v>
      </c>
      <c r="AC278" s="5">
        <v>0</v>
      </c>
      <c r="AD278" s="5">
        <v>1</v>
      </c>
      <c r="AE278" s="5">
        <v>1</v>
      </c>
      <c r="AF278" s="5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11">
        <v>0</v>
      </c>
      <c r="AR278" s="5">
        <v>1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</row>
    <row r="279" spans="1:50" ht="15.75" customHeight="1">
      <c r="A279" s="4">
        <v>44228</v>
      </c>
      <c r="B279" s="2" t="s">
        <v>20</v>
      </c>
      <c r="C279" s="19">
        <v>2</v>
      </c>
      <c r="D279" s="5" t="s">
        <v>15</v>
      </c>
      <c r="E279" s="6">
        <v>1142722.08</v>
      </c>
      <c r="F279" s="6">
        <f t="shared" si="30"/>
        <v>13.94892376360499</v>
      </c>
      <c r="G279" s="7">
        <v>1402559.8884999999</v>
      </c>
      <c r="H279" s="5">
        <f t="shared" si="31"/>
        <v>14.153810329696865</v>
      </c>
      <c r="I279" s="10">
        <v>483.78</v>
      </c>
      <c r="J279" s="6">
        <f t="shared" si="32"/>
        <v>6.1816302579249855</v>
      </c>
      <c r="K279" s="11">
        <v>103.9</v>
      </c>
      <c r="L279" s="11">
        <f t="shared" si="33"/>
        <v>4.6530075154022512</v>
      </c>
      <c r="M279" s="5">
        <v>0</v>
      </c>
      <c r="N279" s="5">
        <v>1</v>
      </c>
      <c r="O279" s="12">
        <v>0</v>
      </c>
      <c r="P279" s="5">
        <v>0</v>
      </c>
      <c r="Q279" s="5">
        <f t="shared" si="35"/>
        <v>0</v>
      </c>
      <c r="R279" s="5">
        <v>3605.3312089999999</v>
      </c>
      <c r="S279" s="5">
        <f t="shared" si="34"/>
        <v>8.1901689203947878</v>
      </c>
      <c r="T279" s="2">
        <v>0</v>
      </c>
      <c r="U279" s="12">
        <v>0</v>
      </c>
      <c r="V279" s="5">
        <v>31.04</v>
      </c>
      <c r="W279" s="6">
        <f t="shared" si="29"/>
        <v>114.24365108575634</v>
      </c>
      <c r="X279" s="5">
        <v>11112241</v>
      </c>
      <c r="Y279" s="5">
        <v>9309</v>
      </c>
      <c r="Z279" s="5">
        <v>157157</v>
      </c>
      <c r="AA279" s="5">
        <v>119</v>
      </c>
      <c r="AB279" s="5">
        <v>58719</v>
      </c>
      <c r="AC279" s="5">
        <v>0</v>
      </c>
      <c r="AD279" s="5">
        <v>1</v>
      </c>
      <c r="AE279" s="5">
        <v>0</v>
      </c>
      <c r="AF279" s="5">
        <v>1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11">
        <v>0</v>
      </c>
      <c r="AR279" s="5">
        <v>1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</row>
    <row r="280" spans="1:50" ht="15.75" customHeight="1">
      <c r="A280" s="4">
        <v>44256</v>
      </c>
      <c r="B280" s="2" t="s">
        <v>20</v>
      </c>
      <c r="C280" s="19">
        <v>2</v>
      </c>
      <c r="D280" s="5" t="s">
        <v>15</v>
      </c>
      <c r="E280" s="6">
        <v>857041.56</v>
      </c>
      <c r="F280" s="6">
        <f t="shared" si="30"/>
        <v>13.66124169115321</v>
      </c>
      <c r="G280" s="7">
        <v>2044409.3289999999</v>
      </c>
      <c r="H280" s="5">
        <f t="shared" si="31"/>
        <v>14.530619958201592</v>
      </c>
      <c r="I280" s="10">
        <v>496.73</v>
      </c>
      <c r="J280" s="6">
        <f t="shared" si="32"/>
        <v>6.2080466189203456</v>
      </c>
      <c r="K280" s="11">
        <v>103.8</v>
      </c>
      <c r="L280" s="11">
        <f t="shared" si="33"/>
        <v>4.6520537718869415</v>
      </c>
      <c r="M280" s="5">
        <v>0</v>
      </c>
      <c r="N280" s="5">
        <v>1</v>
      </c>
      <c r="O280" s="12">
        <v>0</v>
      </c>
      <c r="P280" s="5">
        <v>0</v>
      </c>
      <c r="Q280" s="5">
        <f t="shared" si="35"/>
        <v>0</v>
      </c>
      <c r="R280" s="5">
        <v>3605.3312089999999</v>
      </c>
      <c r="S280" s="5">
        <f t="shared" si="34"/>
        <v>8.1901689203947878</v>
      </c>
      <c r="T280" s="2">
        <v>0</v>
      </c>
      <c r="U280" s="12">
        <v>0</v>
      </c>
      <c r="V280" s="5">
        <v>31.26</v>
      </c>
      <c r="W280" s="6">
        <f t="shared" si="29"/>
        <v>115.05336768494662</v>
      </c>
      <c r="X280" s="5">
        <v>12149335</v>
      </c>
      <c r="Y280" s="5">
        <v>12624</v>
      </c>
      <c r="Z280" s="5">
        <v>162468</v>
      </c>
      <c r="AA280" s="5">
        <v>175</v>
      </c>
      <c r="AB280" s="5">
        <v>2063543</v>
      </c>
      <c r="AC280" s="5">
        <v>3299643</v>
      </c>
      <c r="AD280" s="5">
        <v>1</v>
      </c>
      <c r="AE280" s="5">
        <v>0</v>
      </c>
      <c r="AF280" s="5">
        <v>0</v>
      </c>
      <c r="AG280" s="6">
        <v>1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11">
        <v>0</v>
      </c>
      <c r="AR280" s="5">
        <v>1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</row>
    <row r="281" spans="1:50" ht="15.75" customHeight="1">
      <c r="A281" s="4">
        <v>44287</v>
      </c>
      <c r="B281" s="2" t="s">
        <v>20</v>
      </c>
      <c r="C281" s="19">
        <v>2</v>
      </c>
      <c r="D281" s="5" t="s">
        <v>15</v>
      </c>
      <c r="E281" s="6">
        <v>666587.88</v>
      </c>
      <c r="F281" s="6">
        <f t="shared" si="30"/>
        <v>13.409927262872303</v>
      </c>
      <c r="G281" s="7">
        <v>1973092.7245</v>
      </c>
      <c r="H281" s="5">
        <f t="shared" si="31"/>
        <v>14.495113287424392</v>
      </c>
      <c r="I281" s="10">
        <v>504.07</v>
      </c>
      <c r="J281" s="6">
        <f t="shared" si="32"/>
        <v>6.2227151473160891</v>
      </c>
      <c r="K281" s="11">
        <v>102.7</v>
      </c>
      <c r="L281" s="11">
        <f t="shared" si="33"/>
        <v>4.6415021152354816</v>
      </c>
      <c r="M281" s="5">
        <v>0</v>
      </c>
      <c r="N281" s="5">
        <v>1</v>
      </c>
      <c r="O281" s="12">
        <v>0</v>
      </c>
      <c r="P281" s="5">
        <v>0</v>
      </c>
      <c r="Q281" s="5">
        <f t="shared" si="35"/>
        <v>0</v>
      </c>
      <c r="R281" s="5">
        <v>3605.3312089999999</v>
      </c>
      <c r="S281" s="5">
        <f t="shared" si="34"/>
        <v>8.1901689203947878</v>
      </c>
      <c r="T281" s="2">
        <v>0</v>
      </c>
      <c r="U281" s="12">
        <v>0</v>
      </c>
      <c r="V281" s="5">
        <v>31.11</v>
      </c>
      <c r="W281" s="6">
        <f t="shared" si="29"/>
        <v>114.50128818549871</v>
      </c>
      <c r="X281" s="5">
        <v>19164969</v>
      </c>
      <c r="Y281" s="5">
        <v>27356</v>
      </c>
      <c r="Z281" s="5">
        <v>211853</v>
      </c>
      <c r="AA281" s="5">
        <v>288</v>
      </c>
      <c r="AB281" s="5">
        <v>2729335</v>
      </c>
      <c r="AC281" s="5">
        <v>4911419</v>
      </c>
      <c r="AD281" s="5">
        <v>1</v>
      </c>
      <c r="AE281" s="5">
        <v>0</v>
      </c>
      <c r="AF281" s="5">
        <v>0</v>
      </c>
      <c r="AG281" s="6">
        <v>0</v>
      </c>
      <c r="AH281" s="6">
        <v>1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11">
        <v>0</v>
      </c>
      <c r="AR281" s="5">
        <v>1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</row>
    <row r="282" spans="1:50" ht="15.75" customHeight="1">
      <c r="A282" s="9">
        <v>44317</v>
      </c>
      <c r="B282" s="2" t="s">
        <v>20</v>
      </c>
      <c r="C282" s="19">
        <v>2</v>
      </c>
      <c r="D282" s="5" t="s">
        <v>15</v>
      </c>
      <c r="E282" s="6">
        <v>1428402.6</v>
      </c>
      <c r="F282" s="6">
        <f t="shared" si="30"/>
        <v>14.1720673149192</v>
      </c>
      <c r="G282" s="7">
        <v>1782915.1125</v>
      </c>
      <c r="H282" s="5">
        <f t="shared" si="31"/>
        <v>14.393760847224721</v>
      </c>
      <c r="I282" s="10">
        <v>477.97</v>
      </c>
      <c r="J282" s="6">
        <f t="shared" si="32"/>
        <v>6.1695479690155945</v>
      </c>
      <c r="K282" s="11">
        <v>106.3</v>
      </c>
      <c r="L282" s="11">
        <f t="shared" si="33"/>
        <v>4.6756286496366526</v>
      </c>
      <c r="M282" s="5">
        <v>0</v>
      </c>
      <c r="N282" s="5">
        <v>1</v>
      </c>
      <c r="O282" s="12">
        <v>0</v>
      </c>
      <c r="P282" s="5">
        <v>0</v>
      </c>
      <c r="Q282" s="5">
        <f t="shared" si="35"/>
        <v>0</v>
      </c>
      <c r="R282" s="5">
        <v>3605.3312089999999</v>
      </c>
      <c r="S282" s="5">
        <f t="shared" si="34"/>
        <v>8.1901689203947878</v>
      </c>
      <c r="T282" s="2">
        <v>0</v>
      </c>
      <c r="U282" s="12">
        <v>0</v>
      </c>
      <c r="V282" s="5">
        <v>31.52</v>
      </c>
      <c r="W282" s="6">
        <f t="shared" si="29"/>
        <v>116.01030548398968</v>
      </c>
      <c r="X282" s="5">
        <v>28175044</v>
      </c>
      <c r="Y282" s="5">
        <v>33073</v>
      </c>
      <c r="Z282" s="5">
        <v>331895</v>
      </c>
      <c r="AA282" s="5">
        <v>405</v>
      </c>
      <c r="AB282" s="5">
        <v>1784772</v>
      </c>
      <c r="AC282" s="5">
        <v>4864301</v>
      </c>
      <c r="AD282" s="5">
        <v>1</v>
      </c>
      <c r="AE282" s="5">
        <v>0</v>
      </c>
      <c r="AF282" s="5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11">
        <v>0</v>
      </c>
      <c r="AR282" s="5">
        <v>1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</row>
    <row r="283" spans="1:50" ht="15.75" customHeight="1">
      <c r="A283" s="4">
        <v>44348</v>
      </c>
      <c r="B283" s="2" t="s">
        <v>20</v>
      </c>
      <c r="C283" s="19">
        <v>2</v>
      </c>
      <c r="D283" s="5" t="s">
        <v>15</v>
      </c>
      <c r="E283" s="6">
        <v>952268.4</v>
      </c>
      <c r="F283" s="6">
        <f t="shared" si="30"/>
        <v>13.766602206811037</v>
      </c>
      <c r="G283" s="7">
        <v>1806687.314</v>
      </c>
      <c r="H283" s="5">
        <f t="shared" si="31"/>
        <v>14.407006066594755</v>
      </c>
      <c r="I283" s="10">
        <v>508.07</v>
      </c>
      <c r="J283" s="6">
        <f t="shared" si="32"/>
        <v>6.2306192333611756</v>
      </c>
      <c r="K283" s="11">
        <v>110.2</v>
      </c>
      <c r="L283" s="11">
        <f t="shared" si="33"/>
        <v>4.7113303818164818</v>
      </c>
      <c r="M283" s="5">
        <v>0</v>
      </c>
      <c r="N283" s="5">
        <v>1</v>
      </c>
      <c r="O283" s="12">
        <v>0</v>
      </c>
      <c r="P283" s="5">
        <v>0</v>
      </c>
      <c r="Q283" s="5">
        <f t="shared" si="35"/>
        <v>0</v>
      </c>
      <c r="R283" s="5">
        <v>3605.3312089999999</v>
      </c>
      <c r="S283" s="5">
        <f t="shared" si="34"/>
        <v>8.1901689203947878</v>
      </c>
      <c r="T283" s="2">
        <v>0</v>
      </c>
      <c r="U283" s="12">
        <v>0</v>
      </c>
      <c r="V283" s="5">
        <v>30.9</v>
      </c>
      <c r="W283" s="6">
        <f t="shared" si="29"/>
        <v>113.72837688627162</v>
      </c>
      <c r="X283" s="5">
        <v>30411634</v>
      </c>
      <c r="Y283" s="5">
        <v>37156</v>
      </c>
      <c r="Z283" s="5">
        <v>399459</v>
      </c>
      <c r="AA283" s="5">
        <v>457</v>
      </c>
      <c r="AB283" s="5">
        <v>1734226</v>
      </c>
      <c r="AC283" s="5">
        <v>3672578</v>
      </c>
      <c r="AD283" s="5">
        <v>1</v>
      </c>
      <c r="AE283" s="5">
        <v>0</v>
      </c>
      <c r="AF283" s="5">
        <v>0</v>
      </c>
      <c r="AG283" s="6">
        <v>0</v>
      </c>
      <c r="AH283" s="6">
        <v>0</v>
      </c>
      <c r="AI283" s="6">
        <v>0</v>
      </c>
      <c r="AJ283" s="6">
        <v>1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11">
        <v>0</v>
      </c>
      <c r="AR283" s="5">
        <v>1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</row>
    <row r="284" spans="1:50" ht="15.75" customHeight="1">
      <c r="A284" s="4">
        <v>44378</v>
      </c>
      <c r="B284" s="2" t="s">
        <v>20</v>
      </c>
      <c r="C284" s="19">
        <v>2</v>
      </c>
      <c r="D284" s="5" t="s">
        <v>15</v>
      </c>
      <c r="E284" s="6">
        <v>1523629.44</v>
      </c>
      <c r="F284" s="6">
        <f t="shared" si="30"/>
        <v>14.236605836056771</v>
      </c>
      <c r="G284" s="7">
        <v>1830459.5155</v>
      </c>
      <c r="H284" s="5">
        <f t="shared" si="31"/>
        <v>14.420078140973811</v>
      </c>
      <c r="I284" s="10">
        <v>471.44</v>
      </c>
      <c r="J284" s="6">
        <f t="shared" si="32"/>
        <v>6.1557918405296581</v>
      </c>
      <c r="K284" s="11">
        <v>114.9</v>
      </c>
      <c r="L284" s="11">
        <f t="shared" si="33"/>
        <v>4.7527277503457057</v>
      </c>
      <c r="M284" s="5">
        <v>0</v>
      </c>
      <c r="N284" s="5">
        <v>1</v>
      </c>
      <c r="O284" s="12">
        <v>0</v>
      </c>
      <c r="P284" s="5">
        <v>0</v>
      </c>
      <c r="Q284" s="5">
        <f t="shared" si="35"/>
        <v>0</v>
      </c>
      <c r="R284" s="5">
        <v>3605.3312089999999</v>
      </c>
      <c r="S284" s="5">
        <f t="shared" si="34"/>
        <v>8.1901689203947878</v>
      </c>
      <c r="T284" s="2">
        <v>0</v>
      </c>
      <c r="U284" s="12">
        <v>0</v>
      </c>
      <c r="V284" s="5">
        <v>31.63</v>
      </c>
      <c r="W284" s="6">
        <f t="shared" si="29"/>
        <v>116.41516378358483</v>
      </c>
      <c r="X284" s="5">
        <v>31655824</v>
      </c>
      <c r="Y284" s="5">
        <v>38138</v>
      </c>
      <c r="Z284" s="5">
        <v>424351</v>
      </c>
      <c r="AA284" s="5">
        <v>418</v>
      </c>
      <c r="AB284" s="14"/>
      <c r="AC284" s="5">
        <v>8986886</v>
      </c>
      <c r="AD284" s="5">
        <v>1</v>
      </c>
      <c r="AE284" s="5">
        <v>0</v>
      </c>
      <c r="AF284" s="5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11">
        <v>0</v>
      </c>
      <c r="AR284" s="5">
        <v>1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</row>
    <row r="285" spans="1:50" ht="15.75" customHeight="1">
      <c r="A285" s="4">
        <v>44409</v>
      </c>
      <c r="B285" s="2" t="s">
        <v>20</v>
      </c>
      <c r="C285" s="19">
        <v>2</v>
      </c>
      <c r="D285" s="5" t="s">
        <v>15</v>
      </c>
      <c r="E285" s="6">
        <v>1095108.6599999999</v>
      </c>
      <c r="F285" s="6">
        <f t="shared" si="30"/>
        <v>13.906364149186194</v>
      </c>
      <c r="G285" s="7">
        <v>2020637.1274999999</v>
      </c>
      <c r="H285" s="5">
        <f t="shared" si="31"/>
        <v>14.518923924192974</v>
      </c>
      <c r="I285" s="10">
        <v>508.07</v>
      </c>
      <c r="J285" s="6">
        <f t="shared" si="32"/>
        <v>6.2306192333611756</v>
      </c>
      <c r="K285" s="11">
        <v>119</v>
      </c>
      <c r="L285" s="11">
        <f t="shared" si="33"/>
        <v>4.7874917427820458</v>
      </c>
      <c r="M285" s="5">
        <v>0</v>
      </c>
      <c r="N285" s="5">
        <v>1</v>
      </c>
      <c r="O285" s="12">
        <v>0</v>
      </c>
      <c r="P285" s="5">
        <v>0</v>
      </c>
      <c r="Q285" s="5">
        <f t="shared" si="35"/>
        <v>0</v>
      </c>
      <c r="R285" s="5">
        <v>3605.3312089999999</v>
      </c>
      <c r="S285" s="5">
        <f t="shared" si="34"/>
        <v>8.1901689203947878</v>
      </c>
      <c r="T285" s="2">
        <v>0</v>
      </c>
      <c r="U285" s="12">
        <v>0</v>
      </c>
      <c r="V285" s="5">
        <v>31.67</v>
      </c>
      <c r="W285" s="6">
        <f t="shared" si="29"/>
        <v>116.56238498343761</v>
      </c>
      <c r="X285" s="5">
        <v>32810845</v>
      </c>
      <c r="Y285" s="5">
        <v>17588</v>
      </c>
      <c r="Z285" s="5">
        <v>439020</v>
      </c>
      <c r="AA285" s="5">
        <v>275</v>
      </c>
      <c r="AB285" s="5">
        <v>5493614</v>
      </c>
      <c r="AC285" s="5">
        <v>10265432</v>
      </c>
      <c r="AD285" s="5">
        <v>1</v>
      </c>
      <c r="AE285" s="5">
        <v>0</v>
      </c>
      <c r="AF285" s="5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1</v>
      </c>
      <c r="AM285" s="6">
        <v>0</v>
      </c>
      <c r="AN285" s="6">
        <v>0</v>
      </c>
      <c r="AO285" s="6">
        <v>0</v>
      </c>
      <c r="AP285" s="6">
        <v>0</v>
      </c>
      <c r="AQ285" s="11">
        <v>0</v>
      </c>
      <c r="AR285" s="5">
        <v>1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</row>
    <row r="286" spans="1:50" ht="15.75" customHeight="1">
      <c r="A286" s="4">
        <v>44440</v>
      </c>
      <c r="B286" s="2" t="s">
        <v>20</v>
      </c>
      <c r="C286" s="19">
        <v>2</v>
      </c>
      <c r="D286" s="5" t="s">
        <v>15</v>
      </c>
      <c r="E286" s="6">
        <v>1047495.24</v>
      </c>
      <c r="F286" s="6">
        <f t="shared" si="30"/>
        <v>13.86191238661536</v>
      </c>
      <c r="G286" s="7">
        <v>1854231.7169999999</v>
      </c>
      <c r="H286" s="5">
        <f t="shared" si="31"/>
        <v>14.432981538805738</v>
      </c>
      <c r="I286" s="10">
        <v>471.44</v>
      </c>
      <c r="J286" s="6">
        <f t="shared" si="32"/>
        <v>6.1557918405296581</v>
      </c>
      <c r="K286" s="11">
        <v>119.8</v>
      </c>
      <c r="L286" s="11">
        <f t="shared" si="33"/>
        <v>4.7941362855007146</v>
      </c>
      <c r="M286" s="5">
        <v>0</v>
      </c>
      <c r="N286" s="5">
        <v>1</v>
      </c>
      <c r="O286" s="12">
        <v>0</v>
      </c>
      <c r="P286" s="5">
        <v>0</v>
      </c>
      <c r="Q286" s="5">
        <f t="shared" si="35"/>
        <v>0</v>
      </c>
      <c r="R286" s="5">
        <v>3605.3312089999999</v>
      </c>
      <c r="S286" s="5">
        <f t="shared" si="34"/>
        <v>8.1901689203947878</v>
      </c>
      <c r="T286" s="2">
        <v>0</v>
      </c>
      <c r="U286" s="12">
        <v>0</v>
      </c>
      <c r="V286" s="5">
        <v>31.06</v>
      </c>
      <c r="W286" s="6">
        <f t="shared" si="29"/>
        <v>114.31726168568274</v>
      </c>
      <c r="X286" s="5">
        <v>33766707</v>
      </c>
      <c r="Y286" s="5">
        <v>3816</v>
      </c>
      <c r="Z286" s="5">
        <v>448339</v>
      </c>
      <c r="AA286" s="5">
        <v>204</v>
      </c>
      <c r="AB286" s="5">
        <v>6732827</v>
      </c>
      <c r="AC286" s="5">
        <v>4976527</v>
      </c>
      <c r="AD286" s="5">
        <v>1</v>
      </c>
      <c r="AE286" s="5">
        <v>0</v>
      </c>
      <c r="AF286" s="5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1</v>
      </c>
      <c r="AN286" s="6">
        <v>0</v>
      </c>
      <c r="AO286" s="6">
        <v>0</v>
      </c>
      <c r="AP286" s="6">
        <v>0</v>
      </c>
      <c r="AQ286" s="11">
        <v>0</v>
      </c>
      <c r="AR286" s="5">
        <v>1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</row>
    <row r="287" spans="1:50" ht="15.75" customHeight="1">
      <c r="A287" s="4">
        <v>44470</v>
      </c>
      <c r="B287" s="2" t="s">
        <v>20</v>
      </c>
      <c r="C287" s="19">
        <v>2</v>
      </c>
      <c r="D287" s="5" t="s">
        <v>15</v>
      </c>
      <c r="E287" s="6">
        <v>1809309.96</v>
      </c>
      <c r="F287" s="6">
        <f t="shared" si="30"/>
        <v>14.40845609298343</v>
      </c>
      <c r="G287" s="7">
        <v>1141065.672</v>
      </c>
      <c r="H287" s="5">
        <f t="shared" si="31"/>
        <v>13.947474060090624</v>
      </c>
      <c r="I287" s="10">
        <v>461.8</v>
      </c>
      <c r="J287" s="6">
        <f t="shared" si="32"/>
        <v>6.1351318969203952</v>
      </c>
      <c r="K287" s="11">
        <v>121.8</v>
      </c>
      <c r="L287" s="11">
        <f t="shared" si="33"/>
        <v>4.8105570157130417</v>
      </c>
      <c r="M287" s="5">
        <v>0</v>
      </c>
      <c r="N287" s="5">
        <v>1</v>
      </c>
      <c r="O287" s="12">
        <v>0</v>
      </c>
      <c r="P287" s="5">
        <v>0</v>
      </c>
      <c r="Q287" s="5">
        <f t="shared" si="35"/>
        <v>0</v>
      </c>
      <c r="R287" s="5">
        <v>3605.3312089999999</v>
      </c>
      <c r="S287" s="5">
        <f t="shared" si="34"/>
        <v>8.1901689203947878</v>
      </c>
      <c r="T287" s="2">
        <v>0</v>
      </c>
      <c r="U287" s="12">
        <v>0</v>
      </c>
      <c r="V287" s="5">
        <v>31.59</v>
      </c>
      <c r="W287" s="6">
        <f t="shared" si="29"/>
        <v>116.26794258373205</v>
      </c>
      <c r="X287" s="5">
        <v>34285814</v>
      </c>
      <c r="Y287" s="5">
        <v>1483</v>
      </c>
      <c r="Z287" s="5">
        <v>458437</v>
      </c>
      <c r="AA287" s="5">
        <v>78</v>
      </c>
      <c r="AB287" s="5">
        <v>4141918</v>
      </c>
      <c r="AC287" s="5">
        <v>3611147</v>
      </c>
      <c r="AD287" s="5">
        <v>1</v>
      </c>
      <c r="AE287" s="5">
        <v>0</v>
      </c>
      <c r="AF287" s="5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1</v>
      </c>
      <c r="AO287" s="6">
        <v>0</v>
      </c>
      <c r="AP287" s="6">
        <v>0</v>
      </c>
      <c r="AQ287" s="11">
        <v>0</v>
      </c>
      <c r="AR287" s="5">
        <v>1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</row>
    <row r="288" spans="1:50" ht="15.75" customHeight="1">
      <c r="A288" s="4">
        <v>44501</v>
      </c>
      <c r="B288" s="2" t="s">
        <v>20</v>
      </c>
      <c r="C288" s="19">
        <v>2</v>
      </c>
      <c r="D288" s="5" t="s">
        <v>15</v>
      </c>
      <c r="E288" s="6">
        <v>1333175.76</v>
      </c>
      <c r="F288" s="6">
        <f t="shared" si="30"/>
        <v>14.103074443432249</v>
      </c>
      <c r="G288" s="7">
        <v>974660.26150000002</v>
      </c>
      <c r="H288" s="5">
        <f t="shared" si="31"/>
        <v>13.789845265511685</v>
      </c>
      <c r="I288" s="10">
        <v>516.14</v>
      </c>
      <c r="J288" s="6">
        <f t="shared" si="32"/>
        <v>6.2463780465109942</v>
      </c>
      <c r="K288" s="11">
        <v>124.2</v>
      </c>
      <c r="L288" s="11">
        <f t="shared" si="33"/>
        <v>4.8299124586659978</v>
      </c>
      <c r="M288" s="5">
        <v>0</v>
      </c>
      <c r="N288" s="5">
        <v>1</v>
      </c>
      <c r="O288" s="12">
        <v>0</v>
      </c>
      <c r="P288" s="5">
        <v>0</v>
      </c>
      <c r="Q288" s="5">
        <f t="shared" si="35"/>
        <v>0</v>
      </c>
      <c r="R288" s="5">
        <v>3605.3312089999999</v>
      </c>
      <c r="S288" s="5">
        <f t="shared" si="34"/>
        <v>8.1901689203947878</v>
      </c>
      <c r="T288" s="2">
        <v>0</v>
      </c>
      <c r="U288" s="12">
        <v>0</v>
      </c>
      <c r="V288" s="5">
        <v>31.86</v>
      </c>
      <c r="W288" s="6">
        <f t="shared" si="29"/>
        <v>117.2616856827383</v>
      </c>
      <c r="X288" s="5">
        <v>34596776</v>
      </c>
      <c r="Y288" s="5">
        <v>1135</v>
      </c>
      <c r="Z288" s="5">
        <v>469247</v>
      </c>
      <c r="AA288" s="5">
        <v>42</v>
      </c>
      <c r="AB288" s="5">
        <v>8563136</v>
      </c>
      <c r="AC288" s="5">
        <v>1523695</v>
      </c>
      <c r="AD288" s="5">
        <v>1</v>
      </c>
      <c r="AE288" s="5">
        <v>0</v>
      </c>
      <c r="AF288" s="5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1</v>
      </c>
      <c r="AP288" s="6">
        <v>0</v>
      </c>
      <c r="AQ288" s="11">
        <v>0</v>
      </c>
      <c r="AR288" s="5">
        <v>1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</row>
    <row r="289" spans="1:50" ht="15.75" customHeight="1">
      <c r="A289" s="4">
        <v>44531</v>
      </c>
      <c r="B289" s="2" t="s">
        <v>20</v>
      </c>
      <c r="C289" s="19">
        <v>2</v>
      </c>
      <c r="D289" s="5" t="s">
        <v>15</v>
      </c>
      <c r="E289" s="6">
        <v>1523629.44</v>
      </c>
      <c r="F289" s="6">
        <f t="shared" si="30"/>
        <v>14.236605836056771</v>
      </c>
      <c r="G289" s="7">
        <v>1117293.4705000001</v>
      </c>
      <c r="H289" s="5">
        <f t="shared" si="31"/>
        <v>13.926420669539025</v>
      </c>
      <c r="I289" s="10">
        <v>518.45000000000005</v>
      </c>
      <c r="J289" s="6">
        <f t="shared" si="32"/>
        <v>6.250843591004287</v>
      </c>
      <c r="K289" s="11">
        <v>125.2</v>
      </c>
      <c r="L289" s="11">
        <f t="shared" si="33"/>
        <v>4.8378679501071131</v>
      </c>
      <c r="M289" s="5">
        <v>0</v>
      </c>
      <c r="N289" s="5">
        <v>1</v>
      </c>
      <c r="O289" s="12">
        <v>0</v>
      </c>
      <c r="P289" s="5">
        <v>0</v>
      </c>
      <c r="Q289" s="5">
        <f t="shared" si="35"/>
        <v>0</v>
      </c>
      <c r="R289" s="5">
        <v>3605.3312089999999</v>
      </c>
      <c r="S289" s="5">
        <f t="shared" si="34"/>
        <v>8.1901689203947878</v>
      </c>
      <c r="T289" s="2">
        <v>0</v>
      </c>
      <c r="U289" s="12">
        <v>0</v>
      </c>
      <c r="V289" s="5">
        <v>31.98</v>
      </c>
      <c r="W289" s="6">
        <f t="shared" si="29"/>
        <v>117.70334928229664</v>
      </c>
      <c r="X289" s="5">
        <v>34861579</v>
      </c>
      <c r="Y289" s="5">
        <v>6484</v>
      </c>
      <c r="Z289" s="5">
        <v>481486</v>
      </c>
      <c r="AA289" s="5">
        <v>41</v>
      </c>
      <c r="AB289" s="5">
        <v>10147925</v>
      </c>
      <c r="AC289" s="5">
        <v>3362765</v>
      </c>
      <c r="AD289" s="5">
        <v>1</v>
      </c>
      <c r="AE289" s="5">
        <v>0</v>
      </c>
      <c r="AF289" s="5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1</v>
      </c>
      <c r="AQ289" s="11">
        <v>0</v>
      </c>
      <c r="AR289" s="5">
        <v>1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</row>
    <row r="290" spans="1:50" ht="15.75" customHeight="1">
      <c r="A290" s="4">
        <v>44562</v>
      </c>
      <c r="B290" s="2" t="s">
        <v>20</v>
      </c>
      <c r="C290" s="19">
        <v>2</v>
      </c>
      <c r="D290" s="5" t="s">
        <v>15</v>
      </c>
      <c r="E290" s="6">
        <v>1513200</v>
      </c>
      <c r="F290" s="6">
        <f t="shared" si="30"/>
        <v>14.229737171741011</v>
      </c>
      <c r="G290" s="7">
        <v>1312976.2239000001</v>
      </c>
      <c r="H290" s="5">
        <f t="shared" si="31"/>
        <v>14.087807806523664</v>
      </c>
      <c r="I290" s="10">
        <v>511.96</v>
      </c>
      <c r="J290" s="6">
        <f t="shared" si="32"/>
        <v>6.2382464969875908</v>
      </c>
      <c r="K290" s="11">
        <v>125.9</v>
      </c>
      <c r="L290" s="11">
        <f t="shared" si="33"/>
        <v>4.8433993747203417</v>
      </c>
      <c r="M290" s="5">
        <v>0</v>
      </c>
      <c r="N290" s="5">
        <v>1</v>
      </c>
      <c r="O290" s="12">
        <v>0</v>
      </c>
      <c r="P290" s="5">
        <v>0</v>
      </c>
      <c r="Q290" s="5">
        <f t="shared" si="35"/>
        <v>0</v>
      </c>
      <c r="R290" s="5">
        <v>3605.3312089999999</v>
      </c>
      <c r="S290" s="5">
        <f t="shared" si="34"/>
        <v>8.1901689203947878</v>
      </c>
      <c r="T290" s="2">
        <v>0</v>
      </c>
      <c r="U290" s="12">
        <v>0</v>
      </c>
      <c r="V290" s="5">
        <v>31.6</v>
      </c>
      <c r="W290" s="6">
        <f t="shared" si="29"/>
        <v>116.30474788369524</v>
      </c>
      <c r="X290" s="5">
        <v>41469499</v>
      </c>
      <c r="Y290" s="5">
        <v>131028</v>
      </c>
      <c r="Z290" s="5">
        <v>496242</v>
      </c>
      <c r="AA290" s="5">
        <v>63</v>
      </c>
      <c r="AB290" s="5">
        <v>7423888</v>
      </c>
      <c r="AC290" s="5">
        <v>4960918</v>
      </c>
      <c r="AD290" s="5">
        <v>1</v>
      </c>
      <c r="AE290" s="5">
        <v>1</v>
      </c>
      <c r="AF290" s="5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11">
        <v>0</v>
      </c>
      <c r="AR290" s="5">
        <v>1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</row>
    <row r="291" spans="1:50" ht="15.75" customHeight="1">
      <c r="A291" s="4">
        <v>44593</v>
      </c>
      <c r="B291" s="2" t="s">
        <v>20</v>
      </c>
      <c r="C291" s="19">
        <v>2</v>
      </c>
      <c r="D291" s="5" t="s">
        <v>15</v>
      </c>
      <c r="E291" s="6">
        <v>1396800</v>
      </c>
      <c r="F291" s="6">
        <f t="shared" si="30"/>
        <v>14.149694464067474</v>
      </c>
      <c r="G291" s="7">
        <v>1461615.0416999999</v>
      </c>
      <c r="H291" s="5">
        <f t="shared" si="31"/>
        <v>14.195053259423581</v>
      </c>
      <c r="I291" s="10">
        <v>521.51</v>
      </c>
      <c r="J291" s="6">
        <f t="shared" si="32"/>
        <v>6.2567284497123978</v>
      </c>
      <c r="K291" s="11">
        <v>127</v>
      </c>
      <c r="L291" s="11">
        <f t="shared" si="33"/>
        <v>4.8520302639196169</v>
      </c>
      <c r="M291" s="5">
        <v>0</v>
      </c>
      <c r="N291" s="5">
        <v>1</v>
      </c>
      <c r="O291" s="12">
        <v>0</v>
      </c>
      <c r="P291" s="5">
        <v>0</v>
      </c>
      <c r="Q291" s="5">
        <f t="shared" si="35"/>
        <v>0</v>
      </c>
      <c r="R291" s="5">
        <v>3605.3312089999999</v>
      </c>
      <c r="S291" s="5">
        <f t="shared" si="34"/>
        <v>8.1901689203947878</v>
      </c>
      <c r="T291" s="2">
        <v>0</v>
      </c>
      <c r="U291" s="12">
        <v>0</v>
      </c>
      <c r="V291" s="5">
        <v>31.74</v>
      </c>
      <c r="W291" s="6">
        <f t="shared" si="29"/>
        <v>116.82002208317996</v>
      </c>
      <c r="X291" s="5">
        <v>42931045</v>
      </c>
      <c r="Y291" s="5">
        <v>57763</v>
      </c>
      <c r="Z291" s="5">
        <v>514023</v>
      </c>
      <c r="AA291" s="5">
        <v>58</v>
      </c>
      <c r="AB291" s="5">
        <v>1453832</v>
      </c>
      <c r="AC291" s="5">
        <v>3625564</v>
      </c>
      <c r="AD291" s="5">
        <v>1</v>
      </c>
      <c r="AE291" s="5">
        <v>0</v>
      </c>
      <c r="AF291" s="5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11">
        <v>0</v>
      </c>
      <c r="AR291" s="5">
        <v>1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</row>
    <row r="292" spans="1:50" ht="15.75" customHeight="1">
      <c r="A292" s="4">
        <v>44621</v>
      </c>
      <c r="B292" s="2" t="s">
        <v>20</v>
      </c>
      <c r="C292" s="19">
        <v>2</v>
      </c>
      <c r="D292" s="5" t="s">
        <v>15</v>
      </c>
      <c r="E292" s="6">
        <v>1047600</v>
      </c>
      <c r="F292" s="6">
        <f t="shared" si="30"/>
        <v>13.862012391615695</v>
      </c>
      <c r="G292" s="7">
        <v>2130489.7217999999</v>
      </c>
      <c r="H292" s="5">
        <f t="shared" si="31"/>
        <v>14.571862896972466</v>
      </c>
      <c r="I292" s="10">
        <v>520.9</v>
      </c>
      <c r="J292" s="6">
        <f t="shared" si="32"/>
        <v>6.2555580847511454</v>
      </c>
      <c r="K292" s="11">
        <v>129.5</v>
      </c>
      <c r="L292" s="11">
        <f t="shared" si="33"/>
        <v>4.8713732267627483</v>
      </c>
      <c r="M292" s="5">
        <v>0</v>
      </c>
      <c r="N292" s="5">
        <v>1</v>
      </c>
      <c r="O292" s="12">
        <v>0</v>
      </c>
      <c r="P292" s="5">
        <v>0</v>
      </c>
      <c r="Q292" s="5">
        <f t="shared" si="35"/>
        <v>0</v>
      </c>
      <c r="R292" s="5">
        <v>3605.3312089999999</v>
      </c>
      <c r="S292" s="5">
        <f t="shared" si="34"/>
        <v>8.1901689203947878</v>
      </c>
      <c r="T292" s="2">
        <v>0</v>
      </c>
      <c r="U292" s="12">
        <v>0</v>
      </c>
      <c r="V292" s="5">
        <v>32.049999999999997</v>
      </c>
      <c r="W292" s="6">
        <f t="shared" si="29"/>
        <v>117.960986382039</v>
      </c>
      <c r="X292" s="5">
        <v>43025775</v>
      </c>
      <c r="Y292" s="5">
        <v>5787</v>
      </c>
      <c r="Z292" s="5">
        <v>521181</v>
      </c>
      <c r="AA292" s="5">
        <v>47</v>
      </c>
      <c r="AB292" s="5">
        <v>3427223</v>
      </c>
      <c r="AC292" s="5">
        <v>0</v>
      </c>
      <c r="AD292" s="5">
        <v>1</v>
      </c>
      <c r="AE292" s="5">
        <v>0</v>
      </c>
      <c r="AF292" s="5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11">
        <v>0</v>
      </c>
      <c r="AR292" s="5">
        <v>1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</row>
    <row r="293" spans="1:50" ht="15.75" customHeight="1">
      <c r="A293" s="4">
        <v>44652</v>
      </c>
      <c r="B293" s="2" t="s">
        <v>20</v>
      </c>
      <c r="C293" s="19">
        <v>2</v>
      </c>
      <c r="D293" s="5" t="s">
        <v>15</v>
      </c>
      <c r="E293" s="6">
        <v>814800</v>
      </c>
      <c r="F293" s="6">
        <f t="shared" si="30"/>
        <v>13.610697963334788</v>
      </c>
      <c r="G293" s="7">
        <v>2056170.3129</v>
      </c>
      <c r="H293" s="5">
        <f t="shared" si="31"/>
        <v>14.536356225480933</v>
      </c>
      <c r="I293" s="10">
        <v>489.73</v>
      </c>
      <c r="J293" s="6">
        <f t="shared" si="32"/>
        <v>6.1938542188289736</v>
      </c>
      <c r="K293" s="11">
        <v>130.16999999999999</v>
      </c>
      <c r="L293" s="11">
        <f t="shared" si="33"/>
        <v>4.8764941918270539</v>
      </c>
      <c r="M293" s="5">
        <v>0</v>
      </c>
      <c r="N293" s="5">
        <v>1</v>
      </c>
      <c r="O293" s="12">
        <v>0</v>
      </c>
      <c r="P293" s="5">
        <v>0</v>
      </c>
      <c r="Q293" s="5">
        <f t="shared" si="35"/>
        <v>0</v>
      </c>
      <c r="R293" s="5">
        <v>3605.3312089999999</v>
      </c>
      <c r="S293" s="5">
        <f t="shared" si="34"/>
        <v>8.1901689203947878</v>
      </c>
      <c r="T293" s="2">
        <v>0</v>
      </c>
      <c r="U293" s="12">
        <v>0</v>
      </c>
      <c r="V293" s="5">
        <v>32.25</v>
      </c>
      <c r="W293" s="6">
        <f t="shared" si="29"/>
        <v>118.69709238130289</v>
      </c>
      <c r="X293" s="5">
        <v>43079188</v>
      </c>
      <c r="Y293" s="5">
        <v>3197</v>
      </c>
      <c r="Z293" s="5">
        <v>523843</v>
      </c>
      <c r="AA293" s="5">
        <v>43</v>
      </c>
      <c r="AB293" s="5">
        <v>1701306</v>
      </c>
      <c r="AC293" s="5">
        <v>0</v>
      </c>
      <c r="AD293" s="5">
        <v>1</v>
      </c>
      <c r="AE293" s="5">
        <v>0</v>
      </c>
      <c r="AF293" s="5">
        <v>0</v>
      </c>
      <c r="AG293" s="6">
        <v>0</v>
      </c>
      <c r="AH293" s="6">
        <v>1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11">
        <v>0</v>
      </c>
      <c r="AR293" s="5">
        <v>1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</row>
    <row r="294" spans="1:50" ht="15.75" customHeight="1">
      <c r="A294" s="9">
        <v>44682</v>
      </c>
      <c r="B294" s="2" t="s">
        <v>20</v>
      </c>
      <c r="C294" s="19">
        <v>2</v>
      </c>
      <c r="D294" s="5" t="s">
        <v>15</v>
      </c>
      <c r="E294" s="6">
        <v>1746000</v>
      </c>
      <c r="F294" s="6">
        <f t="shared" si="30"/>
        <v>14.372838015381685</v>
      </c>
      <c r="G294" s="7">
        <v>1857985.2224999999</v>
      </c>
      <c r="H294" s="5">
        <f t="shared" si="31"/>
        <v>14.435003783096997</v>
      </c>
      <c r="I294" s="10">
        <v>459.57</v>
      </c>
      <c r="J294" s="6">
        <f t="shared" si="32"/>
        <v>6.1302912696927141</v>
      </c>
      <c r="K294" s="18">
        <v>131.80000000000001</v>
      </c>
      <c r="L294" s="11">
        <f t="shared" si="33"/>
        <v>4.888844237042334</v>
      </c>
      <c r="M294" s="5">
        <v>0</v>
      </c>
      <c r="N294" s="5">
        <v>1</v>
      </c>
      <c r="O294" s="12">
        <v>0</v>
      </c>
      <c r="P294" s="5">
        <v>0</v>
      </c>
      <c r="Q294" s="5">
        <f t="shared" si="35"/>
        <v>0</v>
      </c>
      <c r="R294" s="5">
        <v>3605.3312089999999</v>
      </c>
      <c r="S294" s="5">
        <f t="shared" si="34"/>
        <v>8.1901689203947878</v>
      </c>
      <c r="T294" s="2">
        <v>0</v>
      </c>
      <c r="U294" s="12">
        <v>0</v>
      </c>
      <c r="V294" s="5">
        <v>32.520000000000003</v>
      </c>
      <c r="W294" s="6">
        <f t="shared" si="29"/>
        <v>119.69083548030918</v>
      </c>
      <c r="X294" s="5">
        <v>43160832</v>
      </c>
      <c r="Y294" s="5">
        <v>14068</v>
      </c>
      <c r="Z294" s="5">
        <v>524636</v>
      </c>
      <c r="AA294" s="5">
        <v>60</v>
      </c>
      <c r="AB294" s="5">
        <v>1356081</v>
      </c>
      <c r="AC294" s="5">
        <v>0</v>
      </c>
      <c r="AD294" s="5">
        <v>1</v>
      </c>
      <c r="AE294" s="5">
        <v>0</v>
      </c>
      <c r="AF294" s="5">
        <v>0</v>
      </c>
      <c r="AG294" s="6">
        <v>0</v>
      </c>
      <c r="AH294" s="6">
        <v>0</v>
      </c>
      <c r="AI294" s="6">
        <v>1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11">
        <v>0</v>
      </c>
      <c r="AR294" s="5">
        <v>1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</row>
    <row r="295" spans="1:50" ht="15.75" customHeight="1">
      <c r="A295" s="4">
        <v>44713</v>
      </c>
      <c r="B295" s="2" t="s">
        <v>20</v>
      </c>
      <c r="C295" s="19">
        <v>2</v>
      </c>
      <c r="D295" s="5" t="s">
        <v>15</v>
      </c>
      <c r="E295" s="6">
        <v>1164000</v>
      </c>
      <c r="F295" s="6">
        <f t="shared" si="30"/>
        <v>13.96737290727352</v>
      </c>
      <c r="G295" s="7">
        <v>1882758.3588</v>
      </c>
      <c r="H295" s="5">
        <f t="shared" si="31"/>
        <v>14.448249002765213</v>
      </c>
      <c r="I295" s="10">
        <v>551.27</v>
      </c>
      <c r="J295" s="6">
        <f t="shared" si="32"/>
        <v>6.3122247072820477</v>
      </c>
      <c r="K295" s="11">
        <v>133.1</v>
      </c>
      <c r="L295" s="11">
        <f t="shared" si="33"/>
        <v>4.8985857902876324</v>
      </c>
      <c r="M295" s="5">
        <v>0</v>
      </c>
      <c r="N295" s="5">
        <v>1</v>
      </c>
      <c r="O295" s="12">
        <v>0</v>
      </c>
      <c r="P295" s="5">
        <v>0</v>
      </c>
      <c r="Q295" s="5">
        <f t="shared" si="35"/>
        <v>0</v>
      </c>
      <c r="R295" s="5">
        <v>3605.3312089999999</v>
      </c>
      <c r="S295" s="5">
        <f t="shared" si="34"/>
        <v>8.1901689203947878</v>
      </c>
      <c r="T295" s="2">
        <v>0</v>
      </c>
      <c r="U295" s="12">
        <v>0</v>
      </c>
      <c r="V295" s="5">
        <v>33.04</v>
      </c>
      <c r="W295" s="6">
        <f t="shared" si="29"/>
        <v>121.60471107839528</v>
      </c>
      <c r="X295" s="5">
        <v>43469234</v>
      </c>
      <c r="Y295" s="5">
        <v>27107</v>
      </c>
      <c r="Z295" s="5">
        <v>525139</v>
      </c>
      <c r="AA295" s="5">
        <v>60</v>
      </c>
      <c r="AB295" s="5">
        <v>1512729</v>
      </c>
      <c r="AC295" s="5">
        <v>0</v>
      </c>
      <c r="AD295" s="5">
        <v>1</v>
      </c>
      <c r="AE295" s="5">
        <v>0</v>
      </c>
      <c r="AF295" s="5">
        <v>0</v>
      </c>
      <c r="AG295" s="6">
        <v>0</v>
      </c>
      <c r="AH295" s="6">
        <v>0</v>
      </c>
      <c r="AI295" s="6">
        <v>0</v>
      </c>
      <c r="AJ295" s="6">
        <v>1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11">
        <v>0</v>
      </c>
      <c r="AR295" s="5">
        <v>1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</row>
    <row r="296" spans="1:50" ht="15.75" customHeight="1">
      <c r="A296" s="4">
        <v>44743</v>
      </c>
      <c r="B296" s="2" t="s">
        <v>20</v>
      </c>
      <c r="C296" s="19">
        <v>2</v>
      </c>
      <c r="D296" s="5" t="s">
        <v>15</v>
      </c>
      <c r="E296" s="6">
        <v>1862400</v>
      </c>
      <c r="F296" s="6">
        <f t="shared" si="30"/>
        <v>14.437376536519256</v>
      </c>
      <c r="G296" s="7">
        <v>1907531.4950999999</v>
      </c>
      <c r="H296" s="5">
        <f t="shared" si="31"/>
        <v>14.461321077434704</v>
      </c>
      <c r="I296" s="10">
        <v>487.4</v>
      </c>
      <c r="J296" s="6">
        <f t="shared" si="32"/>
        <v>6.1890851411911054</v>
      </c>
      <c r="K296" s="11">
        <v>135.19999999999999</v>
      </c>
      <c r="L296" s="11">
        <f t="shared" si="33"/>
        <v>4.9141243937154115</v>
      </c>
      <c r="M296" s="5">
        <v>0</v>
      </c>
      <c r="N296" s="5">
        <v>1</v>
      </c>
      <c r="O296" s="12">
        <v>0</v>
      </c>
      <c r="P296" s="5">
        <v>0</v>
      </c>
      <c r="Q296" s="5">
        <f t="shared" si="35"/>
        <v>0</v>
      </c>
      <c r="R296" s="5">
        <v>3605.3312089999999</v>
      </c>
      <c r="S296" s="5">
        <f t="shared" si="34"/>
        <v>8.1901689203947878</v>
      </c>
      <c r="T296" s="2">
        <v>0</v>
      </c>
      <c r="U296" s="12">
        <v>0</v>
      </c>
      <c r="V296" s="5">
        <v>33.6</v>
      </c>
      <c r="W296" s="6">
        <f t="shared" si="29"/>
        <v>123.66580787633418</v>
      </c>
      <c r="X296" s="5">
        <v>44036275</v>
      </c>
      <c r="Y296" s="5">
        <v>14486</v>
      </c>
      <c r="Z296" s="5">
        <v>526396</v>
      </c>
      <c r="AA296" s="5">
        <v>43</v>
      </c>
      <c r="AB296" s="5">
        <v>2700603</v>
      </c>
      <c r="AC296" s="5">
        <v>0</v>
      </c>
      <c r="AD296" s="5">
        <v>1</v>
      </c>
      <c r="AE296" s="5">
        <v>0</v>
      </c>
      <c r="AF296" s="5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11">
        <v>0</v>
      </c>
      <c r="AR296" s="5">
        <v>1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</row>
    <row r="297" spans="1:50" ht="15.75" customHeight="1">
      <c r="A297" s="4">
        <v>44774</v>
      </c>
      <c r="B297" s="2" t="s">
        <v>20</v>
      </c>
      <c r="C297" s="19">
        <v>2</v>
      </c>
      <c r="D297" s="5" t="s">
        <v>15</v>
      </c>
      <c r="E297" s="6">
        <v>1338600</v>
      </c>
      <c r="F297" s="6">
        <f t="shared" si="30"/>
        <v>14.107134849648679</v>
      </c>
      <c r="G297" s="7">
        <v>2105716.5855</v>
      </c>
      <c r="H297" s="5">
        <f t="shared" si="31"/>
        <v>14.560166862731339</v>
      </c>
      <c r="I297" s="10">
        <v>517.33000000000004</v>
      </c>
      <c r="J297" s="6">
        <f t="shared" si="32"/>
        <v>6.2486809687553269</v>
      </c>
      <c r="K297" s="11">
        <v>139.1</v>
      </c>
      <c r="L297" s="11">
        <f t="shared" si="33"/>
        <v>4.9423564533429616</v>
      </c>
      <c r="M297" s="5">
        <v>0</v>
      </c>
      <c r="N297" s="5">
        <v>1</v>
      </c>
      <c r="O297" s="12">
        <v>0</v>
      </c>
      <c r="P297" s="5">
        <v>0</v>
      </c>
      <c r="Q297" s="5">
        <f t="shared" si="35"/>
        <v>0</v>
      </c>
      <c r="R297" s="5">
        <v>3605.3312089999999</v>
      </c>
      <c r="S297" s="5">
        <f t="shared" si="34"/>
        <v>8.1901689203947878</v>
      </c>
      <c r="T297" s="2">
        <v>0</v>
      </c>
      <c r="U297" s="12">
        <v>0</v>
      </c>
      <c r="V297" s="5">
        <v>33.68</v>
      </c>
      <c r="W297" s="6">
        <f t="shared" si="29"/>
        <v>123.96025027603974</v>
      </c>
      <c r="X297" s="5">
        <v>44436339</v>
      </c>
      <c r="Y297" s="5">
        <v>3789</v>
      </c>
      <c r="Z297" s="5">
        <v>527911</v>
      </c>
      <c r="AA297" s="5">
        <v>44</v>
      </c>
      <c r="AB297" s="5">
        <v>2087696</v>
      </c>
      <c r="AC297" s="5">
        <v>0</v>
      </c>
      <c r="AD297" s="5">
        <v>1</v>
      </c>
      <c r="AE297" s="5">
        <v>0</v>
      </c>
      <c r="AF297" s="5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1</v>
      </c>
      <c r="AM297" s="6">
        <v>0</v>
      </c>
      <c r="AN297" s="6">
        <v>0</v>
      </c>
      <c r="AO297" s="6">
        <v>0</v>
      </c>
      <c r="AP297" s="6">
        <v>0</v>
      </c>
      <c r="AQ297" s="11">
        <v>0</v>
      </c>
      <c r="AR297" s="5">
        <v>1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</row>
    <row r="298" spans="1:50" ht="15.75" customHeight="1">
      <c r="A298" s="4">
        <v>44805</v>
      </c>
      <c r="B298" s="2" t="s">
        <v>20</v>
      </c>
      <c r="C298" s="19">
        <v>2</v>
      </c>
      <c r="D298" s="5" t="s">
        <v>15</v>
      </c>
      <c r="E298" s="6">
        <v>1280400</v>
      </c>
      <c r="F298" s="6">
        <f t="shared" si="30"/>
        <v>14.062683087077845</v>
      </c>
      <c r="G298" s="7">
        <v>1932304.6314000001</v>
      </c>
      <c r="H298" s="5">
        <f t="shared" si="31"/>
        <v>14.474224475549619</v>
      </c>
      <c r="I298" s="10">
        <v>496.1</v>
      </c>
      <c r="J298" s="6">
        <f t="shared" si="32"/>
        <v>6.2067775193070034</v>
      </c>
      <c r="K298" s="11">
        <v>138.5</v>
      </c>
      <c r="L298" s="11">
        <f t="shared" si="33"/>
        <v>4.93806460126142</v>
      </c>
      <c r="M298" s="5">
        <v>0</v>
      </c>
      <c r="N298" s="5">
        <v>1</v>
      </c>
      <c r="O298" s="12">
        <v>0</v>
      </c>
      <c r="P298" s="5">
        <v>0</v>
      </c>
      <c r="Q298" s="5">
        <f t="shared" si="35"/>
        <v>0</v>
      </c>
      <c r="R298" s="5">
        <v>3605.3312089999999</v>
      </c>
      <c r="S298" s="5">
        <f t="shared" si="34"/>
        <v>8.1901689203947878</v>
      </c>
      <c r="T298" s="2">
        <v>0</v>
      </c>
      <c r="U298" s="12">
        <v>0</v>
      </c>
      <c r="V298" s="5">
        <v>33.75</v>
      </c>
      <c r="W298" s="6">
        <f t="shared" si="29"/>
        <v>124.2178873757821</v>
      </c>
      <c r="X298" s="5">
        <v>44591112</v>
      </c>
      <c r="Y298" s="5">
        <v>2928</v>
      </c>
      <c r="Z298" s="5">
        <v>528655</v>
      </c>
      <c r="AA298" s="5">
        <v>56</v>
      </c>
      <c r="AB298" s="5">
        <v>3220020</v>
      </c>
      <c r="AC298" s="5">
        <v>0</v>
      </c>
      <c r="AD298" s="5">
        <v>1</v>
      </c>
      <c r="AE298" s="5">
        <v>0</v>
      </c>
      <c r="AF298" s="5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1</v>
      </c>
      <c r="AN298" s="6">
        <v>0</v>
      </c>
      <c r="AO298" s="6">
        <v>0</v>
      </c>
      <c r="AP298" s="6">
        <v>0</v>
      </c>
      <c r="AQ298" s="11">
        <v>0</v>
      </c>
      <c r="AR298" s="5">
        <v>1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</row>
    <row r="299" spans="1:50" ht="15.75" customHeight="1">
      <c r="A299" s="4">
        <v>44835</v>
      </c>
      <c r="B299" s="2" t="s">
        <v>20</v>
      </c>
      <c r="C299" s="19">
        <v>2</v>
      </c>
      <c r="D299" s="5" t="s">
        <v>15</v>
      </c>
      <c r="E299" s="6">
        <v>2211600</v>
      </c>
      <c r="F299" s="6">
        <f t="shared" si="30"/>
        <v>14.609226793445915</v>
      </c>
      <c r="G299" s="7">
        <v>1189110.5423999999</v>
      </c>
      <c r="H299" s="5">
        <f t="shared" si="31"/>
        <v>13.988716983215662</v>
      </c>
      <c r="I299" s="10">
        <v>1</v>
      </c>
      <c r="J299" s="6">
        <f t="shared" si="32"/>
        <v>0</v>
      </c>
      <c r="K299" s="11">
        <v>139</v>
      </c>
      <c r="L299" s="11">
        <f t="shared" si="33"/>
        <v>4.9416424226093039</v>
      </c>
      <c r="M299" s="5">
        <v>0</v>
      </c>
      <c r="N299" s="5">
        <v>1</v>
      </c>
      <c r="O299" s="12">
        <v>0</v>
      </c>
      <c r="P299" s="5">
        <v>0</v>
      </c>
      <c r="Q299" s="5">
        <f t="shared" si="35"/>
        <v>0</v>
      </c>
      <c r="R299" s="5">
        <v>3605.3312089999999</v>
      </c>
      <c r="S299" s="5">
        <f t="shared" si="34"/>
        <v>8.1901689203947878</v>
      </c>
      <c r="T299" s="2">
        <v>0</v>
      </c>
      <c r="U299" s="12">
        <v>0</v>
      </c>
      <c r="V299" s="5">
        <v>34.57</v>
      </c>
      <c r="W299" s="6">
        <f t="shared" si="29"/>
        <v>127.23592197276407</v>
      </c>
      <c r="X299" s="14"/>
      <c r="Y299" s="14"/>
      <c r="Z299" s="14"/>
      <c r="AA299" s="14"/>
      <c r="AB299" s="14"/>
      <c r="AC299" s="5">
        <v>0</v>
      </c>
      <c r="AD299" s="5">
        <v>1</v>
      </c>
      <c r="AE299" s="5">
        <v>0</v>
      </c>
      <c r="AF299" s="5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1</v>
      </c>
      <c r="AO299" s="6">
        <v>0</v>
      </c>
      <c r="AP299" s="6">
        <v>0</v>
      </c>
      <c r="AQ299" s="11">
        <v>0</v>
      </c>
      <c r="AR299" s="5">
        <v>1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</row>
    <row r="300" spans="1:50" ht="15.75" customHeight="1">
      <c r="A300" s="4">
        <v>44866</v>
      </c>
      <c r="B300" s="2" t="s">
        <v>20</v>
      </c>
      <c r="C300" s="19">
        <v>2</v>
      </c>
      <c r="D300" s="5" t="s">
        <v>15</v>
      </c>
      <c r="E300" s="6">
        <v>1629600</v>
      </c>
      <c r="F300" s="6">
        <f t="shared" si="30"/>
        <v>14.303845143894733</v>
      </c>
      <c r="G300" s="7">
        <v>1015698.5882999999</v>
      </c>
      <c r="H300" s="5">
        <f t="shared" si="31"/>
        <v>13.831088182591289</v>
      </c>
      <c r="I300" s="10">
        <v>1</v>
      </c>
      <c r="J300" s="6">
        <f t="shared" si="32"/>
        <v>0</v>
      </c>
      <c r="K300" s="11">
        <v>134.833</v>
      </c>
      <c r="L300" s="11">
        <f t="shared" si="33"/>
        <v>4.911426190022067</v>
      </c>
      <c r="M300" s="5">
        <v>0</v>
      </c>
      <c r="N300" s="5">
        <v>1</v>
      </c>
      <c r="O300" s="12">
        <v>0</v>
      </c>
      <c r="P300" s="5">
        <v>0</v>
      </c>
      <c r="Q300" s="5">
        <f t="shared" si="35"/>
        <v>0</v>
      </c>
      <c r="R300" s="5">
        <v>3605.3312089999999</v>
      </c>
      <c r="S300" s="5">
        <f t="shared" si="34"/>
        <v>8.1901689203947878</v>
      </c>
      <c r="T300" s="2">
        <v>0</v>
      </c>
      <c r="U300" s="12">
        <v>0</v>
      </c>
      <c r="V300" s="5">
        <v>35.18</v>
      </c>
      <c r="W300" s="6">
        <f t="shared" si="29"/>
        <v>129.48104527051893</v>
      </c>
      <c r="X300" s="14"/>
      <c r="Y300" s="14"/>
      <c r="Z300" s="14"/>
      <c r="AA300" s="14"/>
      <c r="AB300" s="5">
        <v>26278</v>
      </c>
      <c r="AC300" s="5">
        <v>0</v>
      </c>
      <c r="AD300" s="5">
        <v>1</v>
      </c>
      <c r="AE300" s="5">
        <v>0</v>
      </c>
      <c r="AF300" s="5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1</v>
      </c>
      <c r="AP300" s="6">
        <v>0</v>
      </c>
      <c r="AQ300" s="11">
        <v>0</v>
      </c>
      <c r="AR300" s="5">
        <v>1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</row>
    <row r="301" spans="1:50" ht="15.75" customHeight="1">
      <c r="A301" s="4">
        <v>44896</v>
      </c>
      <c r="B301" s="2" t="s">
        <v>20</v>
      </c>
      <c r="C301" s="19">
        <v>2</v>
      </c>
      <c r="D301" s="5" t="s">
        <v>15</v>
      </c>
      <c r="E301" s="6">
        <v>1862400</v>
      </c>
      <c r="F301" s="6">
        <f t="shared" si="30"/>
        <v>14.437376536519256</v>
      </c>
      <c r="G301" s="7">
        <v>1164337.4061</v>
      </c>
      <c r="H301" s="5">
        <f t="shared" si="31"/>
        <v>13.967663591910682</v>
      </c>
      <c r="I301" s="10">
        <v>1</v>
      </c>
      <c r="J301" s="6">
        <f t="shared" si="32"/>
        <v>0</v>
      </c>
      <c r="K301" s="11">
        <v>134.36699999999999</v>
      </c>
      <c r="L301" s="11">
        <f t="shared" si="33"/>
        <v>4.9079896084687835</v>
      </c>
      <c r="M301" s="5">
        <v>0</v>
      </c>
      <c r="N301" s="5">
        <v>1</v>
      </c>
      <c r="O301" s="12">
        <v>0</v>
      </c>
      <c r="P301" s="5">
        <v>0</v>
      </c>
      <c r="Q301" s="5">
        <f t="shared" si="35"/>
        <v>0</v>
      </c>
      <c r="R301" s="5">
        <v>3605.3312089999999</v>
      </c>
      <c r="S301" s="5">
        <f t="shared" si="34"/>
        <v>8.1901689203947878</v>
      </c>
      <c r="T301" s="2">
        <v>0</v>
      </c>
      <c r="U301" s="12">
        <v>0</v>
      </c>
      <c r="V301" s="5">
        <v>34.57</v>
      </c>
      <c r="W301" s="6">
        <f t="shared" si="29"/>
        <v>127.23592197276407</v>
      </c>
      <c r="X301" s="14"/>
      <c r="Y301" s="14"/>
      <c r="Z301" s="14"/>
      <c r="AA301" s="14"/>
      <c r="AB301" s="5">
        <v>84200</v>
      </c>
      <c r="AC301" s="5">
        <v>0</v>
      </c>
      <c r="AD301" s="5">
        <v>1</v>
      </c>
      <c r="AE301" s="5">
        <v>0</v>
      </c>
      <c r="AF301" s="5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1</v>
      </c>
      <c r="AQ301" s="11">
        <v>0</v>
      </c>
      <c r="AR301" s="5">
        <v>1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</row>
    <row r="302" spans="1:50" ht="15.75" customHeight="1">
      <c r="A302" s="4">
        <v>43101</v>
      </c>
      <c r="B302" s="2" t="s">
        <v>20</v>
      </c>
      <c r="C302" s="19">
        <v>2</v>
      </c>
      <c r="D302" s="5" t="s">
        <v>10</v>
      </c>
      <c r="E302" s="6">
        <v>7123.8127999999997</v>
      </c>
      <c r="F302" s="6">
        <f t="shared" si="30"/>
        <v>8.8711983666920329</v>
      </c>
      <c r="G302" s="21">
        <v>488522.2</v>
      </c>
      <c r="H302" s="5">
        <f t="shared" si="31"/>
        <v>13.099142241660688</v>
      </c>
      <c r="I302" s="10">
        <v>362.83</v>
      </c>
      <c r="J302" s="6">
        <f t="shared" si="32"/>
        <v>5.8939344050097677</v>
      </c>
      <c r="K302" s="11">
        <v>105.66</v>
      </c>
      <c r="L302" s="11">
        <f t="shared" si="33"/>
        <v>4.6696462051724561</v>
      </c>
      <c r="M302" s="5">
        <v>0</v>
      </c>
      <c r="N302" s="5">
        <v>1</v>
      </c>
      <c r="O302" s="12">
        <v>0</v>
      </c>
      <c r="P302" s="5">
        <v>0</v>
      </c>
      <c r="Q302" s="5">
        <f t="shared" si="35"/>
        <v>0</v>
      </c>
      <c r="R302" s="5">
        <v>3217.9095139999999</v>
      </c>
      <c r="S302" s="5">
        <f t="shared" si="34"/>
        <v>8.0764872084497181</v>
      </c>
      <c r="T302" s="2">
        <v>0</v>
      </c>
      <c r="U302" s="12">
        <v>0</v>
      </c>
      <c r="V302" s="5">
        <v>337.42</v>
      </c>
      <c r="W302" s="6">
        <f t="shared" ref="W302:W361" si="36">V302*100/337.42</f>
        <v>100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1</v>
      </c>
      <c r="AF302" s="5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11">
        <v>0</v>
      </c>
      <c r="AR302" s="5">
        <v>1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</row>
    <row r="303" spans="1:50" ht="15.75" customHeight="1">
      <c r="A303" s="4">
        <v>43132</v>
      </c>
      <c r="B303" s="2" t="s">
        <v>20</v>
      </c>
      <c r="C303" s="19">
        <v>2</v>
      </c>
      <c r="D303" s="5" t="s">
        <v>10</v>
      </c>
      <c r="E303" s="6">
        <v>6575.8271999999997</v>
      </c>
      <c r="F303" s="6">
        <f t="shared" si="30"/>
        <v>8.7911556590184965</v>
      </c>
      <c r="G303" s="21">
        <v>543826.6</v>
      </c>
      <c r="H303" s="5">
        <f t="shared" si="31"/>
        <v>13.206387563846228</v>
      </c>
      <c r="I303" s="10">
        <v>344.64</v>
      </c>
      <c r="J303" s="6">
        <f t="shared" si="32"/>
        <v>5.8425003939680238</v>
      </c>
      <c r="K303" s="11">
        <v>105.66</v>
      </c>
      <c r="L303" s="11">
        <f t="shared" si="33"/>
        <v>4.6696462051724561</v>
      </c>
      <c r="M303" s="5">
        <v>0</v>
      </c>
      <c r="N303" s="5">
        <v>1</v>
      </c>
      <c r="O303" s="12">
        <v>0</v>
      </c>
      <c r="P303" s="5">
        <v>0</v>
      </c>
      <c r="Q303" s="5">
        <f t="shared" si="35"/>
        <v>0</v>
      </c>
      <c r="R303" s="5">
        <v>3217.9095139999999</v>
      </c>
      <c r="S303" s="5">
        <f t="shared" si="34"/>
        <v>8.0764872084497181</v>
      </c>
      <c r="T303" s="2">
        <v>0</v>
      </c>
      <c r="U303" s="12">
        <v>0</v>
      </c>
      <c r="V303" s="5">
        <v>338.46</v>
      </c>
      <c r="W303" s="6">
        <f t="shared" si="36"/>
        <v>100.30822120799004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11">
        <v>0</v>
      </c>
      <c r="AR303" s="5">
        <v>1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</row>
    <row r="304" spans="1:50" ht="15.75" customHeight="1">
      <c r="A304" s="4">
        <v>43160</v>
      </c>
      <c r="B304" s="2" t="s">
        <v>20</v>
      </c>
      <c r="C304" s="19">
        <v>2</v>
      </c>
      <c r="D304" s="5" t="s">
        <v>10</v>
      </c>
      <c r="E304" s="6">
        <v>4931.8703999999998</v>
      </c>
      <c r="F304" s="6">
        <f t="shared" si="30"/>
        <v>8.5034735865667166</v>
      </c>
      <c r="G304" s="21">
        <v>792696.4</v>
      </c>
      <c r="H304" s="5">
        <f t="shared" si="31"/>
        <v>13.583196838890514</v>
      </c>
      <c r="I304" s="10">
        <v>350.62</v>
      </c>
      <c r="J304" s="6">
        <f t="shared" si="32"/>
        <v>5.859703015925728</v>
      </c>
      <c r="K304" s="11">
        <v>105.66</v>
      </c>
      <c r="L304" s="11">
        <f t="shared" si="33"/>
        <v>4.6696462051724561</v>
      </c>
      <c r="M304" s="5">
        <v>0</v>
      </c>
      <c r="N304" s="5">
        <v>1</v>
      </c>
      <c r="O304" s="12">
        <v>0</v>
      </c>
      <c r="P304" s="5">
        <v>0</v>
      </c>
      <c r="Q304" s="5">
        <f t="shared" si="35"/>
        <v>0</v>
      </c>
      <c r="R304" s="5">
        <v>3217.9095139999999</v>
      </c>
      <c r="S304" s="5">
        <f t="shared" si="34"/>
        <v>8.0764872084497181</v>
      </c>
      <c r="T304" s="2">
        <v>0</v>
      </c>
      <c r="U304" s="12">
        <v>0</v>
      </c>
      <c r="V304" s="5">
        <v>346.25</v>
      </c>
      <c r="W304" s="6">
        <f t="shared" si="36"/>
        <v>102.61691660245391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6">
        <v>1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11">
        <v>0</v>
      </c>
      <c r="AR304" s="5">
        <v>1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</row>
    <row r="305" spans="1:50" ht="15.75" customHeight="1">
      <c r="A305" s="4">
        <v>43191</v>
      </c>
      <c r="B305" s="2" t="s">
        <v>20</v>
      </c>
      <c r="C305" s="19">
        <v>2</v>
      </c>
      <c r="D305" s="5" t="s">
        <v>10</v>
      </c>
      <c r="E305" s="6">
        <v>3835.8991999999998</v>
      </c>
      <c r="F305" s="6">
        <f t="shared" si="30"/>
        <v>8.25215915828581</v>
      </c>
      <c r="G305" s="21">
        <v>765044.2</v>
      </c>
      <c r="H305" s="5">
        <f t="shared" si="31"/>
        <v>13.547690196030546</v>
      </c>
      <c r="I305" s="10">
        <v>351.08</v>
      </c>
      <c r="J305" s="6">
        <f t="shared" si="32"/>
        <v>5.8610141177239168</v>
      </c>
      <c r="K305" s="11">
        <v>105.66</v>
      </c>
      <c r="L305" s="11">
        <f t="shared" si="33"/>
        <v>4.6696462051724561</v>
      </c>
      <c r="M305" s="5">
        <v>0</v>
      </c>
      <c r="N305" s="5">
        <v>1</v>
      </c>
      <c r="O305" s="12">
        <v>0</v>
      </c>
      <c r="P305" s="5">
        <v>0</v>
      </c>
      <c r="Q305" s="5">
        <f t="shared" si="35"/>
        <v>0</v>
      </c>
      <c r="R305" s="5">
        <v>3217.9095139999999</v>
      </c>
      <c r="S305" s="5">
        <f t="shared" si="34"/>
        <v>8.0764872084497181</v>
      </c>
      <c r="T305" s="2">
        <v>0</v>
      </c>
      <c r="U305" s="12">
        <v>0</v>
      </c>
      <c r="V305" s="5">
        <v>346.95</v>
      </c>
      <c r="W305" s="6">
        <f t="shared" si="36"/>
        <v>102.8243731847549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11">
        <v>0</v>
      </c>
      <c r="AR305" s="5">
        <v>1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</row>
    <row r="306" spans="1:50" ht="15.75" customHeight="1">
      <c r="A306" s="9">
        <v>43221</v>
      </c>
      <c r="B306" s="2" t="s">
        <v>20</v>
      </c>
      <c r="C306" s="19">
        <v>2</v>
      </c>
      <c r="D306" s="5" t="s">
        <v>10</v>
      </c>
      <c r="E306" s="6">
        <v>8219.7839999999997</v>
      </c>
      <c r="F306" s="6">
        <f t="shared" si="30"/>
        <v>9.0142992103327071</v>
      </c>
      <c r="G306" s="21">
        <v>691305</v>
      </c>
      <c r="H306" s="5">
        <f t="shared" si="31"/>
        <v>13.446337841195561</v>
      </c>
      <c r="I306" s="10">
        <v>373.8</v>
      </c>
      <c r="J306" s="6">
        <f t="shared" si="32"/>
        <v>5.9237208950214626</v>
      </c>
      <c r="K306" s="11">
        <v>105.66</v>
      </c>
      <c r="L306" s="11">
        <f t="shared" si="33"/>
        <v>4.6696462051724561</v>
      </c>
      <c r="M306" s="5">
        <v>0</v>
      </c>
      <c r="N306" s="5">
        <v>1</v>
      </c>
      <c r="O306" s="12">
        <v>0</v>
      </c>
      <c r="P306" s="5">
        <v>0</v>
      </c>
      <c r="Q306" s="5">
        <f t="shared" si="35"/>
        <v>0</v>
      </c>
      <c r="R306" s="5">
        <v>3217.9095139999999</v>
      </c>
      <c r="S306" s="5">
        <f t="shared" si="34"/>
        <v>8.0764872084497181</v>
      </c>
      <c r="T306" s="2">
        <v>0</v>
      </c>
      <c r="U306" s="12">
        <v>0</v>
      </c>
      <c r="V306" s="5">
        <v>353.37</v>
      </c>
      <c r="W306" s="6">
        <f t="shared" si="36"/>
        <v>104.72704641100113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6">
        <v>0</v>
      </c>
      <c r="AH306" s="6">
        <v>0</v>
      </c>
      <c r="AI306" s="6">
        <v>1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11">
        <v>0</v>
      </c>
      <c r="AR306" s="5">
        <v>1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</row>
    <row r="307" spans="1:50" ht="15.75" customHeight="1">
      <c r="A307" s="4">
        <v>43252</v>
      </c>
      <c r="B307" s="2" t="s">
        <v>20</v>
      </c>
      <c r="C307" s="19">
        <v>2</v>
      </c>
      <c r="D307" s="5" t="s">
        <v>10</v>
      </c>
      <c r="E307" s="6">
        <v>5479.8559999999998</v>
      </c>
      <c r="F307" s="6">
        <f t="shared" si="30"/>
        <v>8.6088341022245416</v>
      </c>
      <c r="G307" s="21">
        <v>700522.4</v>
      </c>
      <c r="H307" s="5">
        <f t="shared" si="31"/>
        <v>13.459583048912195</v>
      </c>
      <c r="I307" s="10">
        <v>340.32</v>
      </c>
      <c r="J307" s="6">
        <f t="shared" si="32"/>
        <v>5.8298863514519272</v>
      </c>
      <c r="K307" s="11">
        <v>105.66</v>
      </c>
      <c r="L307" s="11">
        <f t="shared" si="33"/>
        <v>4.6696462051724561</v>
      </c>
      <c r="M307" s="5">
        <v>0</v>
      </c>
      <c r="N307" s="5">
        <v>1</v>
      </c>
      <c r="O307" s="12">
        <v>0</v>
      </c>
      <c r="P307" s="5">
        <v>0</v>
      </c>
      <c r="Q307" s="5">
        <f t="shared" si="35"/>
        <v>0</v>
      </c>
      <c r="R307" s="5">
        <v>3217.9095139999999</v>
      </c>
      <c r="S307" s="5">
        <f t="shared" si="34"/>
        <v>8.0764872084497181</v>
      </c>
      <c r="T307" s="2">
        <v>0</v>
      </c>
      <c r="U307" s="12">
        <v>0</v>
      </c>
      <c r="V307" s="5">
        <v>355.97</v>
      </c>
      <c r="W307" s="6">
        <f t="shared" si="36"/>
        <v>105.49759943097622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6">
        <v>0</v>
      </c>
      <c r="AH307" s="6">
        <v>0</v>
      </c>
      <c r="AI307" s="6">
        <v>0</v>
      </c>
      <c r="AJ307" s="6">
        <v>1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11">
        <v>0</v>
      </c>
      <c r="AR307" s="5">
        <v>1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</row>
    <row r="308" spans="1:50" ht="15.75" customHeight="1">
      <c r="A308" s="4">
        <v>43282</v>
      </c>
      <c r="B308" s="2" t="s">
        <v>20</v>
      </c>
      <c r="C308" s="19">
        <v>2</v>
      </c>
      <c r="D308" s="5" t="s">
        <v>10</v>
      </c>
      <c r="E308" s="6">
        <v>8767.7695999999996</v>
      </c>
      <c r="F308" s="6">
        <f t="shared" si="30"/>
        <v>9.0788377314702782</v>
      </c>
      <c r="G308" s="21">
        <v>709739.8</v>
      </c>
      <c r="H308" s="5">
        <f t="shared" si="31"/>
        <v>13.472655111940533</v>
      </c>
      <c r="I308" s="10">
        <v>401.95</v>
      </c>
      <c r="J308" s="6">
        <f t="shared" si="32"/>
        <v>5.9963277027739696</v>
      </c>
      <c r="K308" s="11">
        <v>105.66</v>
      </c>
      <c r="L308" s="11">
        <f t="shared" si="33"/>
        <v>4.6696462051724561</v>
      </c>
      <c r="M308" s="5">
        <v>0</v>
      </c>
      <c r="N308" s="5">
        <v>1</v>
      </c>
      <c r="O308" s="12">
        <v>0</v>
      </c>
      <c r="P308" s="5">
        <v>0</v>
      </c>
      <c r="Q308" s="5">
        <f t="shared" si="35"/>
        <v>0</v>
      </c>
      <c r="R308" s="5">
        <v>3217.9095139999999</v>
      </c>
      <c r="S308" s="5">
        <f t="shared" si="34"/>
        <v>8.0764872084497181</v>
      </c>
      <c r="T308" s="2">
        <v>0</v>
      </c>
      <c r="U308" s="12">
        <v>0</v>
      </c>
      <c r="V308" s="5">
        <v>360.81</v>
      </c>
      <c r="W308" s="6">
        <f t="shared" si="36"/>
        <v>106.93201351431451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11">
        <v>0</v>
      </c>
      <c r="AR308" s="5">
        <v>1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</row>
    <row r="309" spans="1:50" ht="15.75" customHeight="1">
      <c r="A309" s="4">
        <v>43313</v>
      </c>
      <c r="B309" s="2" t="s">
        <v>20</v>
      </c>
      <c r="C309" s="19">
        <v>2</v>
      </c>
      <c r="D309" s="5" t="s">
        <v>10</v>
      </c>
      <c r="E309" s="6">
        <v>6301.8343999999997</v>
      </c>
      <c r="F309" s="6">
        <f t="shared" si="30"/>
        <v>8.7485960445997009</v>
      </c>
      <c r="G309" s="21">
        <v>783479</v>
      </c>
      <c r="H309" s="5">
        <f t="shared" si="31"/>
        <v>13.571500813968679</v>
      </c>
      <c r="I309" s="10">
        <v>390.44</v>
      </c>
      <c r="J309" s="6">
        <f t="shared" si="32"/>
        <v>5.9672743083067648</v>
      </c>
      <c r="K309" s="11">
        <v>105.66</v>
      </c>
      <c r="L309" s="11">
        <f t="shared" si="33"/>
        <v>4.6696462051724561</v>
      </c>
      <c r="M309" s="5">
        <v>0</v>
      </c>
      <c r="N309" s="5">
        <v>1</v>
      </c>
      <c r="O309" s="12">
        <v>0</v>
      </c>
      <c r="P309" s="5">
        <v>0</v>
      </c>
      <c r="Q309" s="5">
        <f t="shared" si="35"/>
        <v>0</v>
      </c>
      <c r="R309" s="5">
        <v>3217.9095139999999</v>
      </c>
      <c r="S309" s="5">
        <f t="shared" si="34"/>
        <v>8.0764872084497181</v>
      </c>
      <c r="T309" s="2">
        <v>0</v>
      </c>
      <c r="U309" s="12">
        <v>0</v>
      </c>
      <c r="V309" s="5">
        <v>361.44</v>
      </c>
      <c r="W309" s="6">
        <f t="shared" si="36"/>
        <v>107.11872443838539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1</v>
      </c>
      <c r="AM309" s="6">
        <v>0</v>
      </c>
      <c r="AN309" s="6">
        <v>0</v>
      </c>
      <c r="AO309" s="6">
        <v>0</v>
      </c>
      <c r="AP309" s="6">
        <v>0</v>
      </c>
      <c r="AQ309" s="11">
        <v>0</v>
      </c>
      <c r="AR309" s="5">
        <v>1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</row>
    <row r="310" spans="1:50" ht="15.75" customHeight="1">
      <c r="A310" s="4">
        <v>43344</v>
      </c>
      <c r="B310" s="2" t="s">
        <v>20</v>
      </c>
      <c r="C310" s="19">
        <v>2</v>
      </c>
      <c r="D310" s="5" t="s">
        <v>10</v>
      </c>
      <c r="E310" s="6">
        <v>6027.8415999999997</v>
      </c>
      <c r="F310" s="6">
        <f t="shared" si="30"/>
        <v>8.7041442820288673</v>
      </c>
      <c r="G310" s="21">
        <v>718957.2</v>
      </c>
      <c r="H310" s="5">
        <f t="shared" si="31"/>
        <v>13.485558498712786</v>
      </c>
      <c r="I310" s="10">
        <v>346.35</v>
      </c>
      <c r="J310" s="6">
        <f t="shared" si="32"/>
        <v>5.8474498244686144</v>
      </c>
      <c r="K310" s="11">
        <v>105.66</v>
      </c>
      <c r="L310" s="11">
        <f t="shared" si="33"/>
        <v>4.6696462051724561</v>
      </c>
      <c r="M310" s="5">
        <v>0</v>
      </c>
      <c r="N310" s="5">
        <v>1</v>
      </c>
      <c r="O310" s="12">
        <v>0</v>
      </c>
      <c r="P310" s="5">
        <v>0</v>
      </c>
      <c r="Q310" s="5">
        <f t="shared" si="35"/>
        <v>0</v>
      </c>
      <c r="R310" s="5">
        <v>3217.9095139999999</v>
      </c>
      <c r="S310" s="5">
        <f t="shared" si="34"/>
        <v>8.0764872084497181</v>
      </c>
      <c r="T310" s="2">
        <v>0</v>
      </c>
      <c r="U310" s="12">
        <v>0</v>
      </c>
      <c r="V310" s="5">
        <v>374.27</v>
      </c>
      <c r="W310" s="6">
        <f t="shared" si="36"/>
        <v>110.92110722541639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1</v>
      </c>
      <c r="AN310" s="6">
        <v>0</v>
      </c>
      <c r="AO310" s="6">
        <v>0</v>
      </c>
      <c r="AP310" s="6">
        <v>0</v>
      </c>
      <c r="AQ310" s="11">
        <v>0</v>
      </c>
      <c r="AR310" s="5">
        <v>1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</row>
    <row r="311" spans="1:50" ht="15.75" customHeight="1">
      <c r="A311" s="4">
        <v>43374</v>
      </c>
      <c r="B311" s="2" t="s">
        <v>20</v>
      </c>
      <c r="C311" s="19">
        <v>2</v>
      </c>
      <c r="D311" s="5" t="s">
        <v>10</v>
      </c>
      <c r="E311" s="6">
        <v>10411.7264</v>
      </c>
      <c r="F311" s="6">
        <f t="shared" si="30"/>
        <v>9.2506879883969368</v>
      </c>
      <c r="G311" s="21">
        <v>442435.2</v>
      </c>
      <c r="H311" s="5">
        <f t="shared" si="31"/>
        <v>13.000051552244111</v>
      </c>
      <c r="I311" s="10">
        <v>383.7</v>
      </c>
      <c r="J311" s="6">
        <f t="shared" si="32"/>
        <v>5.9498609972529071</v>
      </c>
      <c r="K311" s="11">
        <v>105.66</v>
      </c>
      <c r="L311" s="11">
        <f t="shared" si="33"/>
        <v>4.6696462051724561</v>
      </c>
      <c r="M311" s="5">
        <v>0</v>
      </c>
      <c r="N311" s="5">
        <v>1</v>
      </c>
      <c r="O311" s="12">
        <v>0</v>
      </c>
      <c r="P311" s="5">
        <v>0</v>
      </c>
      <c r="Q311" s="5">
        <f t="shared" si="35"/>
        <v>0</v>
      </c>
      <c r="R311" s="5">
        <v>3217.9095139999999</v>
      </c>
      <c r="S311" s="5">
        <f t="shared" si="34"/>
        <v>8.0764872084497181</v>
      </c>
      <c r="T311" s="2">
        <v>0</v>
      </c>
      <c r="U311" s="12">
        <v>0</v>
      </c>
      <c r="V311" s="5">
        <v>381.58</v>
      </c>
      <c r="W311" s="6">
        <f t="shared" si="36"/>
        <v>113.08754667773101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1</v>
      </c>
      <c r="AO311" s="6">
        <v>0</v>
      </c>
      <c r="AP311" s="6">
        <v>0</v>
      </c>
      <c r="AQ311" s="11">
        <v>0</v>
      </c>
      <c r="AR311" s="5">
        <v>1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</row>
    <row r="312" spans="1:50" ht="15.75" customHeight="1">
      <c r="A312" s="4">
        <v>43405</v>
      </c>
      <c r="B312" s="2" t="s">
        <v>20</v>
      </c>
      <c r="C312" s="19">
        <v>2</v>
      </c>
      <c r="D312" s="5" t="s">
        <v>10</v>
      </c>
      <c r="E312" s="6">
        <v>7671.7983999999997</v>
      </c>
      <c r="F312" s="6">
        <f t="shared" si="30"/>
        <v>8.9453063388457554</v>
      </c>
      <c r="G312" s="21">
        <v>377913.4</v>
      </c>
      <c r="H312" s="5">
        <f t="shared" si="31"/>
        <v>12.842422993930459</v>
      </c>
      <c r="I312" s="10">
        <v>402.49</v>
      </c>
      <c r="J312" s="6">
        <f t="shared" si="32"/>
        <v>5.9976702518294864</v>
      </c>
      <c r="K312" s="11">
        <v>105.66</v>
      </c>
      <c r="L312" s="11">
        <f t="shared" si="33"/>
        <v>4.6696462051724561</v>
      </c>
      <c r="M312" s="5">
        <v>0</v>
      </c>
      <c r="N312" s="5">
        <v>1</v>
      </c>
      <c r="O312" s="12">
        <v>0</v>
      </c>
      <c r="P312" s="5">
        <v>0</v>
      </c>
      <c r="Q312" s="5">
        <f t="shared" si="35"/>
        <v>0</v>
      </c>
      <c r="R312" s="5">
        <v>3217.9095139999999</v>
      </c>
      <c r="S312" s="5">
        <f t="shared" si="34"/>
        <v>8.0764872084497181</v>
      </c>
      <c r="T312" s="2">
        <v>0</v>
      </c>
      <c r="U312" s="12">
        <v>0</v>
      </c>
      <c r="V312" s="5">
        <v>388.44</v>
      </c>
      <c r="W312" s="6">
        <f t="shared" si="36"/>
        <v>115.12062118428071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11">
        <v>0</v>
      </c>
      <c r="AR312" s="5">
        <v>1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</row>
    <row r="313" spans="1:50" ht="15.75" customHeight="1">
      <c r="A313" s="4">
        <v>43435</v>
      </c>
      <c r="B313" s="2" t="s">
        <v>20</v>
      </c>
      <c r="C313" s="19">
        <v>2</v>
      </c>
      <c r="D313" s="5" t="s">
        <v>10</v>
      </c>
      <c r="E313" s="6">
        <v>8767.7695999999996</v>
      </c>
      <c r="F313" s="6">
        <f t="shared" si="30"/>
        <v>9.0788377314702782</v>
      </c>
      <c r="G313" s="21">
        <v>433217.8</v>
      </c>
      <c r="H313" s="5">
        <f t="shared" si="31"/>
        <v>12.978998191135913</v>
      </c>
      <c r="I313" s="10">
        <v>390.49</v>
      </c>
      <c r="J313" s="6">
        <f t="shared" si="32"/>
        <v>5.9674023607572231</v>
      </c>
      <c r="K313" s="11">
        <v>105.66</v>
      </c>
      <c r="L313" s="11">
        <f t="shared" si="33"/>
        <v>4.6696462051724561</v>
      </c>
      <c r="M313" s="5">
        <v>0</v>
      </c>
      <c r="N313" s="5">
        <v>1</v>
      </c>
      <c r="O313" s="12">
        <v>0</v>
      </c>
      <c r="P313" s="5">
        <v>0</v>
      </c>
      <c r="Q313" s="5">
        <f t="shared" si="35"/>
        <v>0</v>
      </c>
      <c r="R313" s="5">
        <v>3217.9095139999999</v>
      </c>
      <c r="S313" s="5">
        <f t="shared" si="34"/>
        <v>8.0764872084497181</v>
      </c>
      <c r="T313" s="2">
        <v>0</v>
      </c>
      <c r="U313" s="12">
        <v>0</v>
      </c>
      <c r="V313" s="5">
        <v>365.06</v>
      </c>
      <c r="W313" s="6">
        <f t="shared" si="36"/>
        <v>108.19157133542765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11">
        <v>0</v>
      </c>
      <c r="AR313" s="5">
        <v>1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</row>
    <row r="314" spans="1:50" ht="15.75" customHeight="1">
      <c r="A314" s="4">
        <v>43466</v>
      </c>
      <c r="B314" s="2" t="s">
        <v>20</v>
      </c>
      <c r="C314" s="19">
        <v>2</v>
      </c>
      <c r="D314" s="5" t="s">
        <v>10</v>
      </c>
      <c r="E314" s="6">
        <v>7911.6127999999999</v>
      </c>
      <c r="F314" s="6">
        <f t="shared" si="30"/>
        <v>8.9760869337834919</v>
      </c>
      <c r="G314" s="21">
        <v>549587.47499999998</v>
      </c>
      <c r="H314" s="5">
        <f t="shared" si="31"/>
        <v>13.216925049874192</v>
      </c>
      <c r="I314" s="10">
        <v>401.35</v>
      </c>
      <c r="J314" s="6">
        <f t="shared" si="32"/>
        <v>5.9948338645775863</v>
      </c>
      <c r="K314" s="11">
        <v>118.21</v>
      </c>
      <c r="L314" s="11">
        <f t="shared" si="33"/>
        <v>4.78088664372991</v>
      </c>
      <c r="M314" s="5">
        <v>0</v>
      </c>
      <c r="N314" s="5">
        <v>1</v>
      </c>
      <c r="O314" s="12">
        <v>0</v>
      </c>
      <c r="P314" s="5">
        <v>0</v>
      </c>
      <c r="Q314" s="5">
        <f t="shared" si="35"/>
        <v>0</v>
      </c>
      <c r="R314" s="5">
        <v>3217.9095139999999</v>
      </c>
      <c r="S314" s="5">
        <f t="shared" si="34"/>
        <v>8.0764872084497181</v>
      </c>
      <c r="T314" s="2">
        <v>0</v>
      </c>
      <c r="U314" s="12">
        <v>0</v>
      </c>
      <c r="V314" s="5">
        <v>366.91</v>
      </c>
      <c r="W314" s="6">
        <f t="shared" si="36"/>
        <v>108.73984944579455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1</v>
      </c>
      <c r="AF314" s="5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11">
        <v>0</v>
      </c>
      <c r="AR314" s="5">
        <v>1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</row>
    <row r="315" spans="1:50" ht="15.75" customHeight="1">
      <c r="A315" s="4">
        <v>43497</v>
      </c>
      <c r="B315" s="2" t="s">
        <v>20</v>
      </c>
      <c r="C315" s="19">
        <v>2</v>
      </c>
      <c r="D315" s="5" t="s">
        <v>10</v>
      </c>
      <c r="E315" s="6">
        <v>7303.0272000000004</v>
      </c>
      <c r="F315" s="6">
        <f t="shared" si="30"/>
        <v>8.8960442261099555</v>
      </c>
      <c r="G315" s="21">
        <v>611804.92500000005</v>
      </c>
      <c r="H315" s="5">
        <f t="shared" si="31"/>
        <v>13.324170395189476</v>
      </c>
      <c r="I315" s="10">
        <v>389.37</v>
      </c>
      <c r="J315" s="6">
        <f t="shared" si="32"/>
        <v>5.9645300483677772</v>
      </c>
      <c r="K315" s="11">
        <v>118.21</v>
      </c>
      <c r="L315" s="11">
        <f t="shared" si="33"/>
        <v>4.78088664372991</v>
      </c>
      <c r="M315" s="5">
        <v>0</v>
      </c>
      <c r="N315" s="5">
        <v>1</v>
      </c>
      <c r="O315" s="12">
        <v>0</v>
      </c>
      <c r="P315" s="5">
        <v>0</v>
      </c>
      <c r="Q315" s="5">
        <f t="shared" si="35"/>
        <v>0</v>
      </c>
      <c r="R315" s="5">
        <v>3217.9095139999999</v>
      </c>
      <c r="S315" s="5">
        <f t="shared" si="34"/>
        <v>8.0764872084497181</v>
      </c>
      <c r="T315" s="2">
        <v>0</v>
      </c>
      <c r="U315" s="12">
        <v>0</v>
      </c>
      <c r="V315" s="5">
        <v>374.41</v>
      </c>
      <c r="W315" s="6">
        <f t="shared" si="36"/>
        <v>110.96259854187659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11">
        <v>0</v>
      </c>
      <c r="AR315" s="5">
        <v>1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</row>
    <row r="316" spans="1:50" ht="15.75" customHeight="1">
      <c r="A316" s="4">
        <v>43525</v>
      </c>
      <c r="B316" s="2" t="s">
        <v>20</v>
      </c>
      <c r="C316" s="19">
        <v>2</v>
      </c>
      <c r="D316" s="5" t="s">
        <v>10</v>
      </c>
      <c r="E316" s="6">
        <v>5477.2704000000003</v>
      </c>
      <c r="F316" s="6">
        <f t="shared" si="30"/>
        <v>8.6083621536581756</v>
      </c>
      <c r="G316" s="21">
        <v>891783.45</v>
      </c>
      <c r="H316" s="5">
        <f t="shared" si="31"/>
        <v>13.700979734378505</v>
      </c>
      <c r="I316" s="10">
        <v>384.07</v>
      </c>
      <c r="J316" s="6">
        <f t="shared" si="32"/>
        <v>5.950824827641287</v>
      </c>
      <c r="K316" s="11">
        <v>118.21</v>
      </c>
      <c r="L316" s="11">
        <f t="shared" si="33"/>
        <v>4.78088664372991</v>
      </c>
      <c r="M316" s="5">
        <v>0</v>
      </c>
      <c r="N316" s="5">
        <v>1</v>
      </c>
      <c r="O316" s="12">
        <v>0</v>
      </c>
      <c r="P316" s="5">
        <v>0</v>
      </c>
      <c r="Q316" s="5">
        <f t="shared" si="35"/>
        <v>0</v>
      </c>
      <c r="R316" s="5">
        <v>3217.9095139999999</v>
      </c>
      <c r="S316" s="5">
        <f t="shared" si="34"/>
        <v>8.0764872084497181</v>
      </c>
      <c r="T316" s="2">
        <v>0</v>
      </c>
      <c r="U316" s="12">
        <v>0</v>
      </c>
      <c r="V316" s="5">
        <v>371.98</v>
      </c>
      <c r="W316" s="6">
        <f t="shared" si="36"/>
        <v>110.24242783474601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6">
        <v>1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11">
        <v>0</v>
      </c>
      <c r="AR316" s="5">
        <v>1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</row>
    <row r="317" spans="1:50" ht="15.75" customHeight="1">
      <c r="A317" s="4">
        <v>43556</v>
      </c>
      <c r="B317" s="2" t="s">
        <v>20</v>
      </c>
      <c r="C317" s="19">
        <v>2</v>
      </c>
      <c r="D317" s="5" t="s">
        <v>10</v>
      </c>
      <c r="E317" s="6">
        <v>4260.0991999999997</v>
      </c>
      <c r="F317" s="6">
        <f t="shared" si="30"/>
        <v>8.357047725377269</v>
      </c>
      <c r="G317" s="21">
        <v>860674.72499999998</v>
      </c>
      <c r="H317" s="5">
        <f t="shared" si="31"/>
        <v>13.665473086452216</v>
      </c>
      <c r="I317" s="10">
        <v>374.23</v>
      </c>
      <c r="J317" s="6">
        <f t="shared" si="32"/>
        <v>5.9248705816579976</v>
      </c>
      <c r="K317" s="11">
        <v>118.21</v>
      </c>
      <c r="L317" s="11">
        <f t="shared" si="33"/>
        <v>4.78088664372991</v>
      </c>
      <c r="M317" s="5">
        <v>0</v>
      </c>
      <c r="N317" s="5">
        <v>1</v>
      </c>
      <c r="O317" s="12">
        <v>0</v>
      </c>
      <c r="P317" s="5">
        <v>0</v>
      </c>
      <c r="Q317" s="5">
        <f t="shared" si="35"/>
        <v>0</v>
      </c>
      <c r="R317" s="5">
        <v>3217.9095139999999</v>
      </c>
      <c r="S317" s="5">
        <f t="shared" si="34"/>
        <v>8.0764872084497181</v>
      </c>
      <c r="T317" s="2">
        <v>0</v>
      </c>
      <c r="U317" s="12">
        <v>0</v>
      </c>
      <c r="V317" s="5">
        <v>362.69</v>
      </c>
      <c r="W317" s="6">
        <f t="shared" si="36"/>
        <v>107.48918262106572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6">
        <v>0</v>
      </c>
      <c r="AH317" s="6">
        <v>1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11">
        <v>0</v>
      </c>
      <c r="AR317" s="5">
        <v>1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</row>
    <row r="318" spans="1:50" ht="15.75" customHeight="1">
      <c r="A318" s="9">
        <v>43586</v>
      </c>
      <c r="B318" s="2" t="s">
        <v>20</v>
      </c>
      <c r="C318" s="19">
        <v>2</v>
      </c>
      <c r="D318" s="5" t="s">
        <v>10</v>
      </c>
      <c r="E318" s="6">
        <v>9128.7839999999997</v>
      </c>
      <c r="F318" s="6">
        <f t="shared" si="30"/>
        <v>9.1191877774241661</v>
      </c>
      <c r="G318" s="21">
        <v>777718.125</v>
      </c>
      <c r="H318" s="5">
        <f t="shared" si="31"/>
        <v>13.564120716125551</v>
      </c>
      <c r="I318" s="10">
        <v>425.1</v>
      </c>
      <c r="J318" s="6">
        <f t="shared" si="32"/>
        <v>6.0523244353647447</v>
      </c>
      <c r="K318" s="11">
        <v>118.21</v>
      </c>
      <c r="L318" s="11">
        <f t="shared" si="33"/>
        <v>4.78088664372991</v>
      </c>
      <c r="M318" s="5">
        <v>0</v>
      </c>
      <c r="N318" s="5">
        <v>1</v>
      </c>
      <c r="O318" s="12">
        <v>0</v>
      </c>
      <c r="P318" s="5">
        <v>0</v>
      </c>
      <c r="Q318" s="5">
        <f t="shared" si="35"/>
        <v>0</v>
      </c>
      <c r="R318" s="5">
        <v>3217.9095139999999</v>
      </c>
      <c r="S318" s="5">
        <f t="shared" si="34"/>
        <v>8.0764872084497181</v>
      </c>
      <c r="T318" s="2">
        <v>0</v>
      </c>
      <c r="U318" s="12">
        <v>0</v>
      </c>
      <c r="V318" s="5">
        <v>364.72</v>
      </c>
      <c r="W318" s="6">
        <f t="shared" si="36"/>
        <v>108.0908067097386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6">
        <v>0</v>
      </c>
      <c r="AH318" s="6">
        <v>0</v>
      </c>
      <c r="AI318" s="6">
        <v>1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11">
        <v>0</v>
      </c>
      <c r="AR318" s="5">
        <v>1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</row>
    <row r="319" spans="1:50" ht="15.75" customHeight="1">
      <c r="A319" s="4">
        <v>43617</v>
      </c>
      <c r="B319" s="2" t="s">
        <v>20</v>
      </c>
      <c r="C319" s="19">
        <v>2</v>
      </c>
      <c r="D319" s="5" t="s">
        <v>10</v>
      </c>
      <c r="E319" s="6">
        <v>6085.8559999999998</v>
      </c>
      <c r="F319" s="6">
        <f t="shared" si="30"/>
        <v>8.7137226693160006</v>
      </c>
      <c r="G319" s="21">
        <v>788087.7</v>
      </c>
      <c r="H319" s="5">
        <f t="shared" si="31"/>
        <v>13.577365925957002</v>
      </c>
      <c r="I319" s="10">
        <v>374.76</v>
      </c>
      <c r="J319" s="6">
        <f t="shared" si="32"/>
        <v>5.9262858210829874</v>
      </c>
      <c r="K319" s="11">
        <v>118.21</v>
      </c>
      <c r="L319" s="11">
        <f t="shared" si="33"/>
        <v>4.78088664372991</v>
      </c>
      <c r="M319" s="5">
        <v>0</v>
      </c>
      <c r="N319" s="5">
        <v>1</v>
      </c>
      <c r="O319" s="12">
        <v>0</v>
      </c>
      <c r="P319" s="5">
        <v>0</v>
      </c>
      <c r="Q319" s="5">
        <f t="shared" si="35"/>
        <v>0</v>
      </c>
      <c r="R319" s="5">
        <v>3217.9095139999999</v>
      </c>
      <c r="S319" s="5">
        <f t="shared" si="34"/>
        <v>8.0764872084497181</v>
      </c>
      <c r="T319" s="2">
        <v>0</v>
      </c>
      <c r="U319" s="12">
        <v>0</v>
      </c>
      <c r="V319" s="5">
        <v>365.27</v>
      </c>
      <c r="W319" s="6">
        <f t="shared" si="36"/>
        <v>108.25380831011795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6">
        <v>0</v>
      </c>
      <c r="AH319" s="6">
        <v>0</v>
      </c>
      <c r="AI319" s="6">
        <v>0</v>
      </c>
      <c r="AJ319" s="6">
        <v>1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11">
        <v>0</v>
      </c>
      <c r="AR319" s="5">
        <v>1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</row>
    <row r="320" spans="1:50" ht="15.75" customHeight="1">
      <c r="A320" s="4">
        <v>43647</v>
      </c>
      <c r="B320" s="2" t="s">
        <v>20</v>
      </c>
      <c r="C320" s="19">
        <v>2</v>
      </c>
      <c r="D320" s="5" t="s">
        <v>10</v>
      </c>
      <c r="E320" s="6">
        <v>9737.3696</v>
      </c>
      <c r="F320" s="6">
        <f t="shared" si="30"/>
        <v>9.1837262985617372</v>
      </c>
      <c r="G320" s="21">
        <v>798457.27500000002</v>
      </c>
      <c r="H320" s="5">
        <f t="shared" si="31"/>
        <v>13.59043799104523</v>
      </c>
      <c r="I320" s="10">
        <v>428.56</v>
      </c>
      <c r="J320" s="6">
        <f t="shared" si="32"/>
        <v>6.0604307515727047</v>
      </c>
      <c r="K320" s="11">
        <v>118.21</v>
      </c>
      <c r="L320" s="11">
        <f t="shared" si="33"/>
        <v>4.78088664372991</v>
      </c>
      <c r="M320" s="5">
        <v>0</v>
      </c>
      <c r="N320" s="5">
        <v>1</v>
      </c>
      <c r="O320" s="12">
        <v>0</v>
      </c>
      <c r="P320" s="5">
        <v>0</v>
      </c>
      <c r="Q320" s="5">
        <f t="shared" si="35"/>
        <v>0</v>
      </c>
      <c r="R320" s="5">
        <v>3217.9095139999999</v>
      </c>
      <c r="S320" s="5">
        <f t="shared" si="34"/>
        <v>8.0764872084497181</v>
      </c>
      <c r="T320" s="2">
        <v>0</v>
      </c>
      <c r="U320" s="12">
        <v>0</v>
      </c>
      <c r="V320" s="5">
        <v>363.29</v>
      </c>
      <c r="W320" s="6">
        <f t="shared" si="36"/>
        <v>107.66700254875229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1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11">
        <v>0</v>
      </c>
      <c r="AR320" s="5">
        <v>1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</row>
    <row r="321" spans="1:50" ht="15.75" customHeight="1">
      <c r="A321" s="4">
        <v>43678</v>
      </c>
      <c r="B321" s="2" t="s">
        <v>20</v>
      </c>
      <c r="C321" s="19">
        <v>2</v>
      </c>
      <c r="D321" s="5" t="s">
        <v>10</v>
      </c>
      <c r="E321" s="6">
        <v>6998.7344000000003</v>
      </c>
      <c r="F321" s="6">
        <f t="shared" si="30"/>
        <v>8.8534846116911599</v>
      </c>
      <c r="G321" s="21">
        <v>881413.875</v>
      </c>
      <c r="H321" s="5">
        <f t="shared" si="31"/>
        <v>13.689283707807634</v>
      </c>
      <c r="I321" s="10">
        <v>388</v>
      </c>
      <c r="J321" s="6">
        <f t="shared" si="32"/>
        <v>5.9610053396232736</v>
      </c>
      <c r="K321" s="11">
        <v>118.21</v>
      </c>
      <c r="L321" s="11">
        <f t="shared" si="33"/>
        <v>4.78088664372991</v>
      </c>
      <c r="M321" s="5">
        <v>0</v>
      </c>
      <c r="N321" s="5">
        <v>1</v>
      </c>
      <c r="O321" s="12">
        <v>0</v>
      </c>
      <c r="P321" s="5">
        <v>0</v>
      </c>
      <c r="Q321" s="5">
        <f t="shared" si="35"/>
        <v>0</v>
      </c>
      <c r="R321" s="5">
        <v>3217.9095139999999</v>
      </c>
      <c r="S321" s="5">
        <f t="shared" si="34"/>
        <v>8.0764872084497181</v>
      </c>
      <c r="T321" s="2">
        <v>0</v>
      </c>
      <c r="U321" s="12">
        <v>0</v>
      </c>
      <c r="V321" s="5">
        <v>360.56</v>
      </c>
      <c r="W321" s="6">
        <f t="shared" si="36"/>
        <v>106.85792187777844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1</v>
      </c>
      <c r="AM321" s="6">
        <v>0</v>
      </c>
      <c r="AN321" s="6">
        <v>0</v>
      </c>
      <c r="AO321" s="6">
        <v>0</v>
      </c>
      <c r="AP321" s="6">
        <v>0</v>
      </c>
      <c r="AQ321" s="11">
        <v>0</v>
      </c>
      <c r="AR321" s="5">
        <v>1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</row>
    <row r="322" spans="1:50" ht="15.75" customHeight="1">
      <c r="A322" s="4">
        <v>43709</v>
      </c>
      <c r="B322" s="2" t="s">
        <v>20</v>
      </c>
      <c r="C322" s="19">
        <v>2</v>
      </c>
      <c r="D322" s="5" t="s">
        <v>10</v>
      </c>
      <c r="E322" s="6">
        <v>6694.4416000000001</v>
      </c>
      <c r="F322" s="6">
        <f t="shared" ref="F322:F385" si="37">LN(E322)</f>
        <v>8.8090328491203262</v>
      </c>
      <c r="G322" s="21">
        <v>808826.85</v>
      </c>
      <c r="H322" s="5">
        <f t="shared" ref="H322:H385" si="38">LN(G322+1)</f>
        <v>13.603341379824553</v>
      </c>
      <c r="I322" s="10">
        <v>390.59</v>
      </c>
      <c r="J322" s="6">
        <f t="shared" ref="J322:J360" si="39">LN(I322)</f>
        <v>5.967658416476346</v>
      </c>
      <c r="K322" s="11">
        <v>118.21</v>
      </c>
      <c r="L322" s="11">
        <f t="shared" ref="L322:L360" si="40">LN(K322+1)</f>
        <v>4.78088664372991</v>
      </c>
      <c r="M322" s="5">
        <v>0</v>
      </c>
      <c r="N322" s="5">
        <v>1</v>
      </c>
      <c r="O322" s="12">
        <v>0</v>
      </c>
      <c r="P322" s="5">
        <v>0</v>
      </c>
      <c r="Q322" s="5">
        <f t="shared" si="35"/>
        <v>0</v>
      </c>
      <c r="R322" s="5">
        <v>3217.9095139999999</v>
      </c>
      <c r="S322" s="5">
        <f t="shared" ref="S322:S385" si="41">LN(R322)</f>
        <v>8.0764872084497181</v>
      </c>
      <c r="T322" s="2">
        <v>0</v>
      </c>
      <c r="U322" s="12">
        <v>0</v>
      </c>
      <c r="V322" s="5">
        <v>374.77</v>
      </c>
      <c r="W322" s="6">
        <f t="shared" si="36"/>
        <v>111.06929049848853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11">
        <v>0</v>
      </c>
      <c r="AR322" s="5">
        <v>1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</row>
    <row r="323" spans="1:50" ht="15.75" customHeight="1">
      <c r="A323" s="4">
        <v>43739</v>
      </c>
      <c r="B323" s="2" t="s">
        <v>20</v>
      </c>
      <c r="C323" s="19">
        <v>2</v>
      </c>
      <c r="D323" s="5" t="s">
        <v>10</v>
      </c>
      <c r="E323" s="6">
        <v>11563.126399999999</v>
      </c>
      <c r="F323" s="6">
        <f t="shared" si="37"/>
        <v>9.3555765554883958</v>
      </c>
      <c r="G323" s="21">
        <v>497739.6</v>
      </c>
      <c r="H323" s="5">
        <f t="shared" si="38"/>
        <v>13.117834336765698</v>
      </c>
      <c r="I323" s="10">
        <v>405.46</v>
      </c>
      <c r="J323" s="6">
        <f t="shared" si="39"/>
        <v>6.0050222250400473</v>
      </c>
      <c r="K323" s="11">
        <v>118.21</v>
      </c>
      <c r="L323" s="11">
        <f t="shared" si="40"/>
        <v>4.78088664372991</v>
      </c>
      <c r="M323" s="5">
        <v>0</v>
      </c>
      <c r="N323" s="5">
        <v>1</v>
      </c>
      <c r="O323" s="12">
        <v>0</v>
      </c>
      <c r="P323" s="5">
        <v>0</v>
      </c>
      <c r="Q323" s="5">
        <f t="shared" si="35"/>
        <v>0</v>
      </c>
      <c r="R323" s="5">
        <v>3217.9095139999999</v>
      </c>
      <c r="S323" s="5">
        <f t="shared" si="41"/>
        <v>8.0764872084497181</v>
      </c>
      <c r="T323" s="2">
        <v>0</v>
      </c>
      <c r="U323" s="12">
        <v>0</v>
      </c>
      <c r="V323" s="5">
        <v>371.73</v>
      </c>
      <c r="W323" s="6">
        <f t="shared" si="36"/>
        <v>110.16833619820994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1</v>
      </c>
      <c r="AO323" s="6">
        <v>0</v>
      </c>
      <c r="AP323" s="6">
        <v>0</v>
      </c>
      <c r="AQ323" s="11">
        <v>0</v>
      </c>
      <c r="AR323" s="5">
        <v>1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</row>
    <row r="324" spans="1:50" ht="15.75" customHeight="1">
      <c r="A324" s="4">
        <v>43770</v>
      </c>
      <c r="B324" s="2" t="s">
        <v>20</v>
      </c>
      <c r="C324" s="19">
        <v>2</v>
      </c>
      <c r="D324" s="5" t="s">
        <v>10</v>
      </c>
      <c r="E324" s="6">
        <v>8520.1983999999993</v>
      </c>
      <c r="F324" s="6">
        <f t="shared" si="37"/>
        <v>9.0501949059372144</v>
      </c>
      <c r="G324" s="21">
        <v>425152.57500000001</v>
      </c>
      <c r="H324" s="5">
        <f t="shared" si="38"/>
        <v>12.96020573557548</v>
      </c>
      <c r="I324" s="10">
        <v>410.6</v>
      </c>
      <c r="J324" s="6">
        <f t="shared" si="39"/>
        <v>6.0176195045848333</v>
      </c>
      <c r="K324" s="11">
        <v>118.21</v>
      </c>
      <c r="L324" s="11">
        <f t="shared" si="40"/>
        <v>4.78088664372991</v>
      </c>
      <c r="M324" s="5">
        <v>0</v>
      </c>
      <c r="N324" s="5">
        <v>1</v>
      </c>
      <c r="O324" s="12">
        <v>0</v>
      </c>
      <c r="P324" s="5">
        <v>0</v>
      </c>
      <c r="Q324" s="5">
        <f t="shared" si="35"/>
        <v>0</v>
      </c>
      <c r="R324" s="5">
        <v>3217.9095139999999</v>
      </c>
      <c r="S324" s="5">
        <f t="shared" si="41"/>
        <v>8.0764872084497181</v>
      </c>
      <c r="T324" s="2">
        <v>0</v>
      </c>
      <c r="U324" s="12">
        <v>0</v>
      </c>
      <c r="V324" s="5">
        <v>373.1</v>
      </c>
      <c r="W324" s="6">
        <f t="shared" si="36"/>
        <v>110.57435836642759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1</v>
      </c>
      <c r="AP324" s="6">
        <v>0</v>
      </c>
      <c r="AQ324" s="11">
        <v>0</v>
      </c>
      <c r="AR324" s="5">
        <v>1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</row>
    <row r="325" spans="1:50" ht="15.75" customHeight="1">
      <c r="A325" s="4">
        <v>43800</v>
      </c>
      <c r="B325" s="2" t="s">
        <v>20</v>
      </c>
      <c r="C325" s="19">
        <v>2</v>
      </c>
      <c r="D325" s="5" t="s">
        <v>10</v>
      </c>
      <c r="E325" s="6">
        <v>9737.3696</v>
      </c>
      <c r="F325" s="6">
        <f t="shared" si="37"/>
        <v>9.1837262985617372</v>
      </c>
      <c r="G325" s="21">
        <v>487370.02500000002</v>
      </c>
      <c r="H325" s="5">
        <f t="shared" si="38"/>
        <v>13.096780970314219</v>
      </c>
      <c r="I325" s="10">
        <v>446.14</v>
      </c>
      <c r="J325" s="6">
        <f t="shared" si="39"/>
        <v>6.1006328041086357</v>
      </c>
      <c r="K325" s="11">
        <v>118.21</v>
      </c>
      <c r="L325" s="11">
        <f t="shared" si="40"/>
        <v>4.78088664372991</v>
      </c>
      <c r="M325" s="5">
        <v>0</v>
      </c>
      <c r="N325" s="5">
        <v>1</v>
      </c>
      <c r="O325" s="12">
        <v>0</v>
      </c>
      <c r="P325" s="5">
        <v>0</v>
      </c>
      <c r="Q325" s="5">
        <f t="shared" si="35"/>
        <v>0</v>
      </c>
      <c r="R325" s="5">
        <v>3217.9095139999999</v>
      </c>
      <c r="S325" s="5">
        <f t="shared" si="41"/>
        <v>8.0764872084497181</v>
      </c>
      <c r="T325" s="2">
        <v>0</v>
      </c>
      <c r="U325" s="12">
        <v>0</v>
      </c>
      <c r="V325" s="5">
        <v>376.49</v>
      </c>
      <c r="W325" s="6">
        <f t="shared" si="36"/>
        <v>111.57904095785668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1</v>
      </c>
      <c r="AQ325" s="11">
        <v>0</v>
      </c>
      <c r="AR325" s="5">
        <v>1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</row>
    <row r="326" spans="1:50" ht="15.75" customHeight="1">
      <c r="A326" s="4">
        <v>43831</v>
      </c>
      <c r="B326" s="2" t="s">
        <v>20</v>
      </c>
      <c r="C326" s="19">
        <v>2</v>
      </c>
      <c r="D326" s="5" t="s">
        <v>10</v>
      </c>
      <c r="E326" s="6">
        <v>7364.3544000000002</v>
      </c>
      <c r="F326" s="6">
        <f t="shared" si="37"/>
        <v>8.9044066672134168</v>
      </c>
      <c r="G326" s="21">
        <v>519054.83750000002</v>
      </c>
      <c r="H326" s="5">
        <f t="shared" si="38"/>
        <v>13.159766743066193</v>
      </c>
      <c r="I326" s="10">
        <v>445.58</v>
      </c>
      <c r="J326" s="6">
        <f t="shared" si="39"/>
        <v>6.0993768043023771</v>
      </c>
      <c r="K326" s="18">
        <v>106.15</v>
      </c>
      <c r="L326" s="11">
        <f t="shared" si="40"/>
        <v>4.6742297219195859</v>
      </c>
      <c r="M326" s="5">
        <v>0</v>
      </c>
      <c r="N326" s="5">
        <v>1</v>
      </c>
      <c r="O326" s="12">
        <v>0</v>
      </c>
      <c r="P326" s="5">
        <v>0</v>
      </c>
      <c r="Q326" s="5">
        <f t="shared" si="35"/>
        <v>0</v>
      </c>
      <c r="R326" s="5">
        <v>3217.9095139999999</v>
      </c>
      <c r="S326" s="5">
        <f t="shared" si="41"/>
        <v>8.0764872084497181</v>
      </c>
      <c r="T326" s="2">
        <v>0</v>
      </c>
      <c r="U326" s="12">
        <v>0</v>
      </c>
      <c r="V326" s="5">
        <v>375.96</v>
      </c>
      <c r="W326" s="6">
        <f t="shared" si="36"/>
        <v>111.4219666884002</v>
      </c>
      <c r="X326" s="5">
        <v>1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</v>
      </c>
      <c r="AF326" s="5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11">
        <v>0</v>
      </c>
      <c r="AR326" s="5">
        <v>1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</row>
    <row r="327" spans="1:50" ht="15.75" customHeight="1">
      <c r="A327" s="4">
        <v>43862</v>
      </c>
      <c r="B327" s="2" t="s">
        <v>20</v>
      </c>
      <c r="C327" s="19">
        <v>2</v>
      </c>
      <c r="D327" s="5" t="s">
        <v>10</v>
      </c>
      <c r="E327" s="6">
        <v>6797.8656000000001</v>
      </c>
      <c r="F327" s="6">
        <f t="shared" si="37"/>
        <v>8.8243639595398804</v>
      </c>
      <c r="G327" s="21">
        <v>577815.76249999995</v>
      </c>
      <c r="H327" s="5">
        <f t="shared" si="38"/>
        <v>13.26701207749689</v>
      </c>
      <c r="I327" s="10">
        <v>422.61</v>
      </c>
      <c r="J327" s="6">
        <f t="shared" si="39"/>
        <v>6.0464497679403255</v>
      </c>
      <c r="K327" s="11">
        <v>106.15</v>
      </c>
      <c r="L327" s="11">
        <f t="shared" si="40"/>
        <v>4.6742297219195859</v>
      </c>
      <c r="M327" s="5">
        <v>0</v>
      </c>
      <c r="N327" s="5">
        <v>1</v>
      </c>
      <c r="O327" s="12">
        <v>0</v>
      </c>
      <c r="P327" s="5">
        <v>0</v>
      </c>
      <c r="Q327" s="5">
        <f t="shared" si="35"/>
        <v>0</v>
      </c>
      <c r="R327" s="5">
        <v>3217.9095139999999</v>
      </c>
      <c r="S327" s="5">
        <f t="shared" si="41"/>
        <v>8.0764872084497181</v>
      </c>
      <c r="T327" s="2">
        <v>0</v>
      </c>
      <c r="U327" s="12">
        <v>0</v>
      </c>
      <c r="V327" s="5">
        <v>374.7</v>
      </c>
      <c r="W327" s="6">
        <f t="shared" si="36"/>
        <v>111.04854484025843</v>
      </c>
      <c r="X327" s="5">
        <v>3</v>
      </c>
      <c r="Y327" s="5">
        <v>45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11">
        <v>0</v>
      </c>
      <c r="AR327" s="5">
        <v>1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</row>
    <row r="328" spans="1:50" ht="15.75" customHeight="1">
      <c r="A328" s="4">
        <v>43891</v>
      </c>
      <c r="B328" s="2" t="s">
        <v>20</v>
      </c>
      <c r="C328" s="19">
        <v>2</v>
      </c>
      <c r="D328" s="5" t="s">
        <v>10</v>
      </c>
      <c r="E328" s="6">
        <v>5098.3991999999998</v>
      </c>
      <c r="F328" s="6">
        <f t="shared" si="37"/>
        <v>8.5366818870881005</v>
      </c>
      <c r="G328" s="21">
        <v>842239.92500000005</v>
      </c>
      <c r="H328" s="5">
        <f t="shared" si="38"/>
        <v>13.643821386500155</v>
      </c>
      <c r="I328" s="10">
        <v>396.85</v>
      </c>
      <c r="J328" s="6">
        <f t="shared" si="39"/>
        <v>5.9835583755368846</v>
      </c>
      <c r="K328" s="11">
        <v>106.15</v>
      </c>
      <c r="L328" s="11">
        <f t="shared" si="40"/>
        <v>4.6742297219195859</v>
      </c>
      <c r="M328" s="5">
        <v>0</v>
      </c>
      <c r="N328" s="5">
        <v>1</v>
      </c>
      <c r="O328" s="12">
        <v>0</v>
      </c>
      <c r="P328" s="5">
        <v>0</v>
      </c>
      <c r="Q328" s="5">
        <f t="shared" si="35"/>
        <v>0</v>
      </c>
      <c r="R328" s="5">
        <v>3217.9095139999999</v>
      </c>
      <c r="S328" s="5">
        <f t="shared" si="41"/>
        <v>8.0764872084497181</v>
      </c>
      <c r="T328" s="2">
        <v>0</v>
      </c>
      <c r="U328" s="12">
        <v>0</v>
      </c>
      <c r="V328" s="5">
        <v>376.61</v>
      </c>
      <c r="W328" s="6">
        <f t="shared" si="36"/>
        <v>111.61460494339399</v>
      </c>
      <c r="X328" s="5">
        <v>1251</v>
      </c>
      <c r="Y328" s="5">
        <v>244</v>
      </c>
      <c r="Z328" s="5">
        <v>32</v>
      </c>
      <c r="AA328" s="5">
        <v>0</v>
      </c>
      <c r="AB328" s="5">
        <v>0</v>
      </c>
      <c r="AC328" s="5">
        <v>0</v>
      </c>
      <c r="AD328" s="5">
        <v>1</v>
      </c>
      <c r="AE328" s="5">
        <v>0</v>
      </c>
      <c r="AF328" s="5">
        <v>0</v>
      </c>
      <c r="AG328" s="6">
        <v>1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11">
        <v>0</v>
      </c>
      <c r="AR328" s="5">
        <v>1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</row>
    <row r="329" spans="1:50" ht="15.75" customHeight="1">
      <c r="A329" s="4">
        <v>43922</v>
      </c>
      <c r="B329" s="2" t="s">
        <v>20</v>
      </c>
      <c r="C329" s="19">
        <v>2</v>
      </c>
      <c r="D329" s="5" t="s">
        <v>10</v>
      </c>
      <c r="E329" s="6">
        <v>3965.4216000000001</v>
      </c>
      <c r="F329" s="6">
        <f t="shared" si="37"/>
        <v>8.2853674588071939</v>
      </c>
      <c r="G329" s="21">
        <v>812859.46250000002</v>
      </c>
      <c r="H329" s="5">
        <f t="shared" si="38"/>
        <v>13.608314740958017</v>
      </c>
      <c r="I329" s="10">
        <v>282.60000000000002</v>
      </c>
      <c r="J329" s="6">
        <f t="shared" si="39"/>
        <v>5.6440324702504272</v>
      </c>
      <c r="K329" s="11">
        <v>106.15</v>
      </c>
      <c r="L329" s="11">
        <f t="shared" si="40"/>
        <v>4.6742297219195859</v>
      </c>
      <c r="M329" s="5">
        <v>0</v>
      </c>
      <c r="N329" s="5">
        <v>1</v>
      </c>
      <c r="O329" s="12">
        <v>0</v>
      </c>
      <c r="P329" s="5">
        <v>0</v>
      </c>
      <c r="Q329" s="5">
        <f t="shared" si="35"/>
        <v>0</v>
      </c>
      <c r="R329" s="5">
        <v>3217.9095139999999</v>
      </c>
      <c r="S329" s="5">
        <f t="shared" si="41"/>
        <v>8.0764872084497181</v>
      </c>
      <c r="T329" s="2">
        <v>0</v>
      </c>
      <c r="U329" s="12">
        <v>0</v>
      </c>
      <c r="V329" s="5">
        <v>383.72</v>
      </c>
      <c r="W329" s="6">
        <f t="shared" si="36"/>
        <v>113.72177108647975</v>
      </c>
      <c r="X329" s="5">
        <v>34863</v>
      </c>
      <c r="Y329" s="5">
        <v>3735</v>
      </c>
      <c r="Z329" s="5">
        <v>1154</v>
      </c>
      <c r="AA329" s="5">
        <v>26</v>
      </c>
      <c r="AB329" s="5">
        <v>0</v>
      </c>
      <c r="AC329" s="5">
        <v>0</v>
      </c>
      <c r="AD329" s="5">
        <v>1</v>
      </c>
      <c r="AE329" s="5">
        <v>0</v>
      </c>
      <c r="AF329" s="5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11">
        <v>0</v>
      </c>
      <c r="AR329" s="5">
        <v>1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</row>
    <row r="330" spans="1:50" ht="15.75" customHeight="1">
      <c r="A330" s="9">
        <v>43952</v>
      </c>
      <c r="B330" s="2" t="s">
        <v>20</v>
      </c>
      <c r="C330" s="19">
        <v>2</v>
      </c>
      <c r="D330" s="5" t="s">
        <v>10</v>
      </c>
      <c r="E330" s="6">
        <v>8497.3320000000003</v>
      </c>
      <c r="F330" s="6">
        <f t="shared" si="37"/>
        <v>9.047507510854091</v>
      </c>
      <c r="G330" s="21">
        <v>734511.5625</v>
      </c>
      <c r="H330" s="5">
        <f t="shared" si="38"/>
        <v>13.506962377921555</v>
      </c>
      <c r="I330" s="10">
        <v>315.67</v>
      </c>
      <c r="J330" s="6">
        <f t="shared" si="39"/>
        <v>5.7546973641243069</v>
      </c>
      <c r="K330" s="11">
        <v>106.15</v>
      </c>
      <c r="L330" s="11">
        <f t="shared" si="40"/>
        <v>4.6742297219195859</v>
      </c>
      <c r="M330" s="5">
        <v>0</v>
      </c>
      <c r="N330" s="5">
        <v>1</v>
      </c>
      <c r="O330" s="12">
        <v>0</v>
      </c>
      <c r="P330" s="5">
        <v>0</v>
      </c>
      <c r="Q330" s="5">
        <f t="shared" si="35"/>
        <v>0</v>
      </c>
      <c r="R330" s="5">
        <v>3217.9095139999999</v>
      </c>
      <c r="S330" s="5">
        <f t="shared" si="41"/>
        <v>8.0764872084497181</v>
      </c>
      <c r="T330" s="2">
        <v>0</v>
      </c>
      <c r="U330" s="12">
        <v>0</v>
      </c>
      <c r="V330" s="5">
        <v>386.97</v>
      </c>
      <c r="W330" s="6">
        <f t="shared" si="36"/>
        <v>114.68496236144864</v>
      </c>
      <c r="X330" s="5">
        <v>190609</v>
      </c>
      <c r="Y330" s="5">
        <v>23019</v>
      </c>
      <c r="Z330" s="5">
        <v>5408</v>
      </c>
      <c r="AA330" s="5">
        <v>186</v>
      </c>
      <c r="AB330" s="5">
        <v>0</v>
      </c>
      <c r="AC330" s="5">
        <v>0</v>
      </c>
      <c r="AD330" s="5">
        <v>1</v>
      </c>
      <c r="AE330" s="5">
        <v>0</v>
      </c>
      <c r="AF330" s="5">
        <v>0</v>
      </c>
      <c r="AG330" s="6">
        <v>0</v>
      </c>
      <c r="AH330" s="6">
        <v>0</v>
      </c>
      <c r="AI330" s="6">
        <v>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11">
        <v>0</v>
      </c>
      <c r="AR330" s="5">
        <v>1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</row>
    <row r="331" spans="1:50" ht="15.75" customHeight="1">
      <c r="A331" s="4">
        <v>43983</v>
      </c>
      <c r="B331" s="2" t="s">
        <v>20</v>
      </c>
      <c r="C331" s="19">
        <v>2</v>
      </c>
      <c r="D331" s="5" t="s">
        <v>10</v>
      </c>
      <c r="E331" s="6">
        <v>5664.8879999999999</v>
      </c>
      <c r="F331" s="6">
        <f t="shared" si="37"/>
        <v>8.6420424027459255</v>
      </c>
      <c r="G331" s="21">
        <v>744305.05</v>
      </c>
      <c r="H331" s="5">
        <f t="shared" si="38"/>
        <v>13.520207586757799</v>
      </c>
      <c r="I331" s="10">
        <v>402.45</v>
      </c>
      <c r="J331" s="6">
        <f t="shared" si="39"/>
        <v>5.9975708655397426</v>
      </c>
      <c r="K331" s="11">
        <v>106.15</v>
      </c>
      <c r="L331" s="11">
        <f t="shared" si="40"/>
        <v>4.6742297219195859</v>
      </c>
      <c r="M331" s="5">
        <v>0</v>
      </c>
      <c r="N331" s="5">
        <v>1</v>
      </c>
      <c r="O331" s="12">
        <v>0</v>
      </c>
      <c r="P331" s="5">
        <v>0</v>
      </c>
      <c r="Q331" s="5">
        <f t="shared" si="35"/>
        <v>0</v>
      </c>
      <c r="R331" s="5">
        <v>3217.9095139999999</v>
      </c>
      <c r="S331" s="5">
        <f t="shared" si="41"/>
        <v>8.0764872084497181</v>
      </c>
      <c r="T331" s="2">
        <v>0</v>
      </c>
      <c r="U331" s="12">
        <v>0</v>
      </c>
      <c r="V331" s="5">
        <v>391.41</v>
      </c>
      <c r="W331" s="6">
        <f t="shared" si="36"/>
        <v>116.00082982632919</v>
      </c>
      <c r="X331" s="5">
        <v>585481</v>
      </c>
      <c r="Y331" s="5">
        <v>19152</v>
      </c>
      <c r="Z331" s="5">
        <v>17400</v>
      </c>
      <c r="AA331" s="5">
        <v>142</v>
      </c>
      <c r="AB331" s="5">
        <v>0</v>
      </c>
      <c r="AC331" s="5">
        <v>0</v>
      </c>
      <c r="AD331" s="5">
        <v>1</v>
      </c>
      <c r="AE331" s="5">
        <v>0</v>
      </c>
      <c r="AF331" s="5">
        <v>0</v>
      </c>
      <c r="AG331" s="6">
        <v>0</v>
      </c>
      <c r="AH331" s="6">
        <v>0</v>
      </c>
      <c r="AI331" s="6">
        <v>0</v>
      </c>
      <c r="AJ331" s="6">
        <v>1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11">
        <v>0</v>
      </c>
      <c r="AR331" s="5">
        <v>1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</row>
    <row r="332" spans="1:50" ht="15.75" customHeight="1">
      <c r="A332" s="4">
        <v>44013</v>
      </c>
      <c r="B332" s="2" t="s">
        <v>20</v>
      </c>
      <c r="C332" s="19">
        <v>2</v>
      </c>
      <c r="D332" s="5" t="s">
        <v>10</v>
      </c>
      <c r="E332" s="6">
        <v>9063.8207999999995</v>
      </c>
      <c r="F332" s="6">
        <f t="shared" si="37"/>
        <v>9.1120460319916621</v>
      </c>
      <c r="G332" s="21">
        <v>754098.53749999998</v>
      </c>
      <c r="H332" s="5">
        <f t="shared" si="38"/>
        <v>13.533279650876667</v>
      </c>
      <c r="I332" s="10">
        <v>470.58</v>
      </c>
      <c r="J332" s="6">
        <f t="shared" si="39"/>
        <v>6.1539659764526302</v>
      </c>
      <c r="K332" s="11">
        <v>106.15</v>
      </c>
      <c r="L332" s="11">
        <f t="shared" si="40"/>
        <v>4.6742297219195859</v>
      </c>
      <c r="M332" s="5">
        <v>0</v>
      </c>
      <c r="N332" s="5">
        <v>1</v>
      </c>
      <c r="O332" s="12">
        <v>0</v>
      </c>
      <c r="P332" s="5">
        <v>0</v>
      </c>
      <c r="Q332" s="5">
        <f t="shared" si="35"/>
        <v>0</v>
      </c>
      <c r="R332" s="5">
        <v>3217.9095139999999</v>
      </c>
      <c r="S332" s="5">
        <f t="shared" si="41"/>
        <v>8.0764872084497181</v>
      </c>
      <c r="T332" s="2">
        <v>0</v>
      </c>
      <c r="U332" s="12">
        <v>0</v>
      </c>
      <c r="V332" s="5">
        <v>391.51</v>
      </c>
      <c r="W332" s="6">
        <f t="shared" si="36"/>
        <v>116.03046648094363</v>
      </c>
      <c r="X332" s="5">
        <v>1695988</v>
      </c>
      <c r="Y332" s="5">
        <v>20762</v>
      </c>
      <c r="Z332" s="5">
        <v>36511</v>
      </c>
      <c r="AA332" s="5">
        <v>93</v>
      </c>
      <c r="AB332" s="5">
        <v>0</v>
      </c>
      <c r="AC332" s="5">
        <v>0</v>
      </c>
      <c r="AD332" s="5">
        <v>1</v>
      </c>
      <c r="AE332" s="5">
        <v>0</v>
      </c>
      <c r="AF332" s="5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11">
        <v>0</v>
      </c>
      <c r="AR332" s="5">
        <v>1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</row>
    <row r="333" spans="1:50" ht="15.75" customHeight="1">
      <c r="A333" s="4">
        <v>44044</v>
      </c>
      <c r="B333" s="2" t="s">
        <v>20</v>
      </c>
      <c r="C333" s="19">
        <v>2</v>
      </c>
      <c r="D333" s="5" t="s">
        <v>10</v>
      </c>
      <c r="E333" s="6">
        <v>6514.6211999999996</v>
      </c>
      <c r="F333" s="6">
        <f t="shared" si="37"/>
        <v>8.7818043451210848</v>
      </c>
      <c r="G333" s="21">
        <v>832446.4375</v>
      </c>
      <c r="H333" s="5">
        <f t="shared" si="38"/>
        <v>13.632125360705302</v>
      </c>
      <c r="I333" s="10">
        <v>409.83</v>
      </c>
      <c r="J333" s="6">
        <f t="shared" si="39"/>
        <v>6.0157424395675054</v>
      </c>
      <c r="K333" s="11">
        <v>106.15</v>
      </c>
      <c r="L333" s="11">
        <f t="shared" si="40"/>
        <v>4.6742297219195859</v>
      </c>
      <c r="M333" s="5">
        <v>0</v>
      </c>
      <c r="N333" s="5">
        <v>1</v>
      </c>
      <c r="O333" s="12">
        <v>0</v>
      </c>
      <c r="P333" s="5">
        <v>0</v>
      </c>
      <c r="Q333" s="5">
        <f t="shared" si="35"/>
        <v>0</v>
      </c>
      <c r="R333" s="5">
        <v>3217.9095139999999</v>
      </c>
      <c r="S333" s="5">
        <f t="shared" si="41"/>
        <v>8.0764872084497181</v>
      </c>
      <c r="T333" s="2">
        <v>0</v>
      </c>
      <c r="U333" s="12">
        <v>0</v>
      </c>
      <c r="V333" s="5">
        <v>390.85</v>
      </c>
      <c r="W333" s="6">
        <f t="shared" si="36"/>
        <v>115.83486456048841</v>
      </c>
      <c r="X333" s="5">
        <v>3691166</v>
      </c>
      <c r="Y333" s="5">
        <v>18152</v>
      </c>
      <c r="Z333" s="5">
        <v>65288</v>
      </c>
      <c r="AA333" s="5">
        <v>84</v>
      </c>
      <c r="AB333" s="5">
        <v>0</v>
      </c>
      <c r="AC333" s="5">
        <v>0</v>
      </c>
      <c r="AD333" s="5">
        <v>1</v>
      </c>
      <c r="AE333" s="5">
        <v>0</v>
      </c>
      <c r="AF333" s="5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1</v>
      </c>
      <c r="AM333" s="6">
        <v>0</v>
      </c>
      <c r="AN333" s="6">
        <v>0</v>
      </c>
      <c r="AO333" s="6">
        <v>0</v>
      </c>
      <c r="AP333" s="6">
        <v>0</v>
      </c>
      <c r="AQ333" s="11">
        <v>0</v>
      </c>
      <c r="AR333" s="5">
        <v>1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</row>
    <row r="334" spans="1:50" ht="15.75" customHeight="1">
      <c r="A334" s="4">
        <v>44075</v>
      </c>
      <c r="B334" s="2" t="s">
        <v>20</v>
      </c>
      <c r="C334" s="19">
        <v>2</v>
      </c>
      <c r="D334" s="5" t="s">
        <v>10</v>
      </c>
      <c r="E334" s="6">
        <v>6231.3768</v>
      </c>
      <c r="F334" s="6">
        <f t="shared" si="37"/>
        <v>8.7373525825502512</v>
      </c>
      <c r="G334" s="21">
        <v>763892.02500000002</v>
      </c>
      <c r="H334" s="5">
        <f t="shared" si="38"/>
        <v>13.546183038711487</v>
      </c>
      <c r="I334" s="10">
        <v>427.32</v>
      </c>
      <c r="J334" s="6">
        <f t="shared" si="39"/>
        <v>6.0575331470776863</v>
      </c>
      <c r="K334" s="11">
        <v>106.15</v>
      </c>
      <c r="L334" s="11">
        <f t="shared" si="40"/>
        <v>4.6742297219195859</v>
      </c>
      <c r="M334" s="5">
        <v>0</v>
      </c>
      <c r="N334" s="5">
        <v>1</v>
      </c>
      <c r="O334" s="12">
        <v>0</v>
      </c>
      <c r="P334" s="5">
        <v>0</v>
      </c>
      <c r="Q334" s="5">
        <f t="shared" si="35"/>
        <v>0</v>
      </c>
      <c r="R334" s="5">
        <v>3217.9095139999999</v>
      </c>
      <c r="S334" s="5">
        <f t="shared" si="41"/>
        <v>8.0764872084497181</v>
      </c>
      <c r="T334" s="2">
        <v>0</v>
      </c>
      <c r="U334" s="12">
        <v>0</v>
      </c>
      <c r="V334" s="5">
        <v>384.69</v>
      </c>
      <c r="W334" s="6">
        <f t="shared" si="36"/>
        <v>114.00924663623969</v>
      </c>
      <c r="X334" s="5">
        <v>6312584</v>
      </c>
      <c r="Y334" s="5">
        <v>20073</v>
      </c>
      <c r="Z334" s="5">
        <v>98678</v>
      </c>
      <c r="AA334" s="5">
        <v>79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1</v>
      </c>
      <c r="AN334" s="6">
        <v>0</v>
      </c>
      <c r="AO334" s="6">
        <v>0</v>
      </c>
      <c r="AP334" s="6">
        <v>0</v>
      </c>
      <c r="AQ334" s="11">
        <v>0</v>
      </c>
      <c r="AR334" s="5">
        <v>1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</row>
    <row r="335" spans="1:50" ht="15.75" customHeight="1">
      <c r="A335" s="4">
        <v>44105</v>
      </c>
      <c r="B335" s="2" t="s">
        <v>20</v>
      </c>
      <c r="C335" s="19">
        <v>2</v>
      </c>
      <c r="D335" s="5" t="s">
        <v>10</v>
      </c>
      <c r="E335" s="6">
        <v>10763.287200000001</v>
      </c>
      <c r="F335" s="6">
        <f t="shared" si="37"/>
        <v>9.2838962889183207</v>
      </c>
      <c r="G335" s="21">
        <v>470087.4</v>
      </c>
      <c r="H335" s="5">
        <f t="shared" si="38"/>
        <v>13.060676041106838</v>
      </c>
      <c r="I335" s="10">
        <v>429.25</v>
      </c>
      <c r="J335" s="6">
        <f t="shared" si="39"/>
        <v>6.062039499777585</v>
      </c>
      <c r="K335" s="11">
        <v>106.15</v>
      </c>
      <c r="L335" s="11">
        <f t="shared" si="40"/>
        <v>4.6742297219195859</v>
      </c>
      <c r="M335" s="5">
        <v>0</v>
      </c>
      <c r="N335" s="5">
        <v>1</v>
      </c>
      <c r="O335" s="12">
        <v>0</v>
      </c>
      <c r="P335" s="5">
        <v>0</v>
      </c>
      <c r="Q335" s="5">
        <f t="shared" si="35"/>
        <v>0</v>
      </c>
      <c r="R335" s="5">
        <v>3217.9095139999999</v>
      </c>
      <c r="S335" s="5">
        <f t="shared" si="41"/>
        <v>8.0764872084497181</v>
      </c>
      <c r="T335" s="2">
        <v>0</v>
      </c>
      <c r="U335" s="12">
        <v>0</v>
      </c>
      <c r="V335" s="5">
        <v>383.99</v>
      </c>
      <c r="W335" s="6">
        <f t="shared" si="36"/>
        <v>113.8017900539387</v>
      </c>
      <c r="X335" s="5">
        <v>8184082</v>
      </c>
      <c r="Y335" s="5">
        <v>20744</v>
      </c>
      <c r="Z335" s="5">
        <v>122111</v>
      </c>
      <c r="AA335" s="5">
        <v>169</v>
      </c>
      <c r="AB335" s="5">
        <v>0</v>
      </c>
      <c r="AC335" s="5">
        <v>0</v>
      </c>
      <c r="AD335" s="5">
        <v>1</v>
      </c>
      <c r="AE335" s="5">
        <v>0</v>
      </c>
      <c r="AF335" s="5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11">
        <v>0</v>
      </c>
      <c r="AR335" s="5">
        <v>1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</row>
    <row r="336" spans="1:50" ht="15.75" customHeight="1">
      <c r="A336" s="4">
        <v>44136</v>
      </c>
      <c r="B336" s="2" t="s">
        <v>20</v>
      </c>
      <c r="C336" s="19">
        <v>2</v>
      </c>
      <c r="D336" s="5" t="s">
        <v>10</v>
      </c>
      <c r="E336" s="6">
        <v>7930.8432000000003</v>
      </c>
      <c r="F336" s="6">
        <f t="shared" si="37"/>
        <v>8.9785146393671393</v>
      </c>
      <c r="G336" s="21">
        <v>401532.98749999999</v>
      </c>
      <c r="H336" s="5">
        <f t="shared" si="38"/>
        <v>12.903047460093831</v>
      </c>
      <c r="I336" s="10">
        <v>449.7</v>
      </c>
      <c r="J336" s="6">
        <f t="shared" si="39"/>
        <v>6.1085806937766618</v>
      </c>
      <c r="K336" s="11">
        <v>106.15</v>
      </c>
      <c r="L336" s="11">
        <f t="shared" si="40"/>
        <v>4.6742297219195859</v>
      </c>
      <c r="M336" s="5">
        <v>0</v>
      </c>
      <c r="N336" s="5">
        <v>1</v>
      </c>
      <c r="O336" s="12">
        <v>0</v>
      </c>
      <c r="P336" s="5">
        <v>0</v>
      </c>
      <c r="Q336" s="5">
        <f t="shared" si="35"/>
        <v>0</v>
      </c>
      <c r="R336" s="5">
        <v>3217.9095139999999</v>
      </c>
      <c r="S336" s="5">
        <f t="shared" si="41"/>
        <v>8.0764872084497181</v>
      </c>
      <c r="T336" s="2">
        <v>0</v>
      </c>
      <c r="U336" s="12">
        <v>0</v>
      </c>
      <c r="V336" s="5">
        <v>386.5</v>
      </c>
      <c r="W336" s="6">
        <f t="shared" si="36"/>
        <v>114.54567008476083</v>
      </c>
      <c r="X336" s="5">
        <v>9462809</v>
      </c>
      <c r="Y336" s="5">
        <v>16709</v>
      </c>
      <c r="Z336" s="5">
        <v>137621</v>
      </c>
      <c r="AA336" s="5">
        <v>101</v>
      </c>
      <c r="AB336" s="5">
        <v>0</v>
      </c>
      <c r="AC336" s="5">
        <v>0</v>
      </c>
      <c r="AD336" s="5">
        <v>1</v>
      </c>
      <c r="AE336" s="5">
        <v>0</v>
      </c>
      <c r="AF336" s="5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1</v>
      </c>
      <c r="AP336" s="6">
        <v>0</v>
      </c>
      <c r="AQ336" s="11">
        <v>0</v>
      </c>
      <c r="AR336" s="5">
        <v>1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</row>
    <row r="337" spans="1:50" ht="15.75" customHeight="1">
      <c r="A337" s="4">
        <v>44166</v>
      </c>
      <c r="B337" s="2" t="s">
        <v>20</v>
      </c>
      <c r="C337" s="19">
        <v>2</v>
      </c>
      <c r="D337" s="5" t="s">
        <v>10</v>
      </c>
      <c r="E337" s="6">
        <v>9063.8207999999995</v>
      </c>
      <c r="F337" s="6">
        <f t="shared" si="37"/>
        <v>9.1120460319916621</v>
      </c>
      <c r="G337" s="21">
        <v>460293.91249999998</v>
      </c>
      <c r="H337" s="5">
        <f t="shared" si="38"/>
        <v>13.039622677169845</v>
      </c>
      <c r="I337" s="10">
        <v>471.52</v>
      </c>
      <c r="J337" s="6">
        <f t="shared" si="39"/>
        <v>6.1559615189893844</v>
      </c>
      <c r="K337" s="11">
        <v>106.15</v>
      </c>
      <c r="L337" s="11">
        <f t="shared" si="40"/>
        <v>4.6742297219195859</v>
      </c>
      <c r="M337" s="5">
        <v>0</v>
      </c>
      <c r="N337" s="5">
        <v>1</v>
      </c>
      <c r="O337" s="12">
        <v>0</v>
      </c>
      <c r="P337" s="5">
        <v>0</v>
      </c>
      <c r="Q337" s="5">
        <f t="shared" ref="Q337:Q360" si="42">0+0</f>
        <v>0</v>
      </c>
      <c r="R337" s="5">
        <v>3217.9095139999999</v>
      </c>
      <c r="S337" s="5">
        <f t="shared" si="41"/>
        <v>8.0764872084497181</v>
      </c>
      <c r="T337" s="2">
        <v>0</v>
      </c>
      <c r="U337" s="12">
        <v>0</v>
      </c>
      <c r="V337" s="5">
        <v>386.77</v>
      </c>
      <c r="W337" s="6">
        <f t="shared" si="36"/>
        <v>114.62568905221978</v>
      </c>
      <c r="X337" s="5">
        <v>10286709</v>
      </c>
      <c r="Y337" s="5">
        <v>7949</v>
      </c>
      <c r="Z337" s="5">
        <v>148994</v>
      </c>
      <c r="AA337" s="5">
        <v>54</v>
      </c>
      <c r="AB337" s="5">
        <v>0</v>
      </c>
      <c r="AC337" s="5">
        <v>0</v>
      </c>
      <c r="AD337" s="5">
        <v>1</v>
      </c>
      <c r="AE337" s="5">
        <v>0</v>
      </c>
      <c r="AF337" s="5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11">
        <v>0</v>
      </c>
      <c r="AR337" s="5">
        <v>1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</row>
    <row r="338" spans="1:50" ht="15.75" customHeight="1">
      <c r="A338" s="4">
        <v>44197</v>
      </c>
      <c r="B338" s="2" t="s">
        <v>20</v>
      </c>
      <c r="C338" s="19">
        <v>2</v>
      </c>
      <c r="D338" s="5" t="s">
        <v>10</v>
      </c>
      <c r="E338" s="6">
        <v>8593.3223999999991</v>
      </c>
      <c r="F338" s="6">
        <f t="shared" si="37"/>
        <v>9.0587407155201483</v>
      </c>
      <c r="G338" s="21">
        <v>580120.11250000005</v>
      </c>
      <c r="H338" s="5">
        <f t="shared" si="38"/>
        <v>13.270992175379028</v>
      </c>
      <c r="I338" s="10">
        <v>484.63</v>
      </c>
      <c r="J338" s="6">
        <f t="shared" si="39"/>
        <v>6.1833857131934806</v>
      </c>
      <c r="K338" s="11"/>
      <c r="L338" s="11">
        <f t="shared" si="40"/>
        <v>0</v>
      </c>
      <c r="M338" s="5">
        <v>0</v>
      </c>
      <c r="N338" s="5">
        <v>1</v>
      </c>
      <c r="O338" s="12">
        <v>0</v>
      </c>
      <c r="P338" s="5">
        <v>0</v>
      </c>
      <c r="Q338" s="5">
        <f t="shared" si="42"/>
        <v>0</v>
      </c>
      <c r="R338" s="5">
        <v>3217.9095139999999</v>
      </c>
      <c r="S338" s="5">
        <f t="shared" si="41"/>
        <v>8.0764872084497181</v>
      </c>
      <c r="T338" s="2">
        <v>0</v>
      </c>
      <c r="U338" s="12">
        <v>0</v>
      </c>
      <c r="V338" s="5">
        <v>383.46</v>
      </c>
      <c r="W338" s="6">
        <f t="shared" si="36"/>
        <v>113.64471578448224</v>
      </c>
      <c r="X338" s="5">
        <v>10757610</v>
      </c>
      <c r="Y338" s="5">
        <v>14673</v>
      </c>
      <c r="Z338" s="5">
        <v>154392</v>
      </c>
      <c r="AA338" s="5">
        <v>25</v>
      </c>
      <c r="AB338" s="5">
        <v>14509</v>
      </c>
      <c r="AC338" s="5">
        <v>0</v>
      </c>
      <c r="AD338" s="5">
        <v>1</v>
      </c>
      <c r="AE338" s="5">
        <v>1</v>
      </c>
      <c r="AF338" s="5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11">
        <v>0</v>
      </c>
      <c r="AR338" s="5">
        <v>1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</row>
    <row r="339" spans="1:50" ht="15.75" customHeight="1">
      <c r="A339" s="4">
        <v>44228</v>
      </c>
      <c r="B339" s="2" t="s">
        <v>20</v>
      </c>
      <c r="C339" s="19">
        <v>2</v>
      </c>
      <c r="D339" s="5" t="s">
        <v>10</v>
      </c>
      <c r="E339" s="6">
        <v>7932.2975999999999</v>
      </c>
      <c r="F339" s="6">
        <f t="shared" si="37"/>
        <v>8.9786980078466119</v>
      </c>
      <c r="G339" s="21">
        <v>645794.08750000002</v>
      </c>
      <c r="H339" s="5">
        <f t="shared" si="38"/>
        <v>13.378237530433156</v>
      </c>
      <c r="I339" s="10">
        <v>483.78</v>
      </c>
      <c r="J339" s="6">
        <f t="shared" si="39"/>
        <v>6.1816302579249855</v>
      </c>
      <c r="K339" s="11"/>
      <c r="L339" s="11">
        <f t="shared" si="40"/>
        <v>0</v>
      </c>
      <c r="M339" s="5">
        <v>0</v>
      </c>
      <c r="N339" s="5">
        <v>1</v>
      </c>
      <c r="O339" s="12">
        <v>0</v>
      </c>
      <c r="P339" s="5">
        <v>0</v>
      </c>
      <c r="Q339" s="5">
        <f t="shared" si="42"/>
        <v>0</v>
      </c>
      <c r="R339" s="5">
        <v>3217.9095139999999</v>
      </c>
      <c r="S339" s="5">
        <f t="shared" si="41"/>
        <v>8.0764872084497181</v>
      </c>
      <c r="T339" s="2">
        <v>0</v>
      </c>
      <c r="U339" s="12">
        <v>0</v>
      </c>
      <c r="V339" s="5">
        <v>384.57</v>
      </c>
      <c r="W339" s="6">
        <f t="shared" si="36"/>
        <v>113.97368265070239</v>
      </c>
      <c r="X339" s="5">
        <v>11112241</v>
      </c>
      <c r="Y339" s="5">
        <v>25595</v>
      </c>
      <c r="Z339" s="5">
        <v>157157</v>
      </c>
      <c r="AA339" s="5">
        <v>124</v>
      </c>
      <c r="AB339" s="5">
        <v>58719</v>
      </c>
      <c r="AC339" s="5">
        <v>0</v>
      </c>
      <c r="AD339" s="5">
        <v>1</v>
      </c>
      <c r="AE339" s="5">
        <v>0</v>
      </c>
      <c r="AF339" s="5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11">
        <v>0</v>
      </c>
      <c r="AR339" s="5">
        <v>1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</row>
    <row r="340" spans="1:50" ht="15.75" customHeight="1">
      <c r="A340" s="4">
        <v>44256</v>
      </c>
      <c r="B340" s="2" t="s">
        <v>20</v>
      </c>
      <c r="C340" s="19">
        <v>2</v>
      </c>
      <c r="D340" s="5" t="s">
        <v>10</v>
      </c>
      <c r="E340" s="6">
        <v>5949.2232000000004</v>
      </c>
      <c r="F340" s="6">
        <f t="shared" si="37"/>
        <v>8.6910159353948302</v>
      </c>
      <c r="G340" s="21">
        <v>941326.97499999998</v>
      </c>
      <c r="H340" s="5">
        <f t="shared" si="38"/>
        <v>13.755046896630505</v>
      </c>
      <c r="I340" s="10">
        <v>496.73</v>
      </c>
      <c r="J340" s="6">
        <f t="shared" si="39"/>
        <v>6.2080466189203456</v>
      </c>
      <c r="K340" s="11"/>
      <c r="L340" s="11">
        <f t="shared" si="40"/>
        <v>0</v>
      </c>
      <c r="M340" s="5">
        <v>0</v>
      </c>
      <c r="N340" s="5">
        <v>1</v>
      </c>
      <c r="O340" s="12">
        <v>0</v>
      </c>
      <c r="P340" s="5">
        <v>0</v>
      </c>
      <c r="Q340" s="5">
        <f t="shared" si="42"/>
        <v>0</v>
      </c>
      <c r="R340" s="5">
        <v>3217.9095139999999</v>
      </c>
      <c r="S340" s="5">
        <f t="shared" si="41"/>
        <v>8.0764872084497181</v>
      </c>
      <c r="T340" s="2">
        <v>0</v>
      </c>
      <c r="U340" s="12">
        <v>0</v>
      </c>
      <c r="V340" s="5">
        <v>387.31</v>
      </c>
      <c r="W340" s="6">
        <f t="shared" si="36"/>
        <v>114.78572698713769</v>
      </c>
      <c r="X340" s="5">
        <v>12149335</v>
      </c>
      <c r="Y340" s="5">
        <v>41251</v>
      </c>
      <c r="Z340" s="5">
        <v>162468</v>
      </c>
      <c r="AA340" s="5">
        <v>230</v>
      </c>
      <c r="AB340" s="5">
        <v>2063543</v>
      </c>
      <c r="AC340" s="5">
        <v>0</v>
      </c>
      <c r="AD340" s="5">
        <v>1</v>
      </c>
      <c r="AE340" s="5">
        <v>0</v>
      </c>
      <c r="AF340" s="5">
        <v>0</v>
      </c>
      <c r="AG340" s="6">
        <v>1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11">
        <v>0</v>
      </c>
      <c r="AR340" s="5">
        <v>1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</row>
    <row r="341" spans="1:50" ht="15.75" customHeight="1">
      <c r="A341" s="4">
        <v>44287</v>
      </c>
      <c r="B341" s="2" t="s">
        <v>20</v>
      </c>
      <c r="C341" s="19">
        <v>2</v>
      </c>
      <c r="D341" s="5" t="s">
        <v>10</v>
      </c>
      <c r="E341" s="6">
        <v>4627.1736000000001</v>
      </c>
      <c r="F341" s="6">
        <f t="shared" si="37"/>
        <v>8.4397015071139236</v>
      </c>
      <c r="G341" s="21">
        <v>908489.98750000005</v>
      </c>
      <c r="H341" s="5">
        <f t="shared" si="38"/>
        <v>13.719540246571029</v>
      </c>
      <c r="I341" s="10">
        <v>504.07</v>
      </c>
      <c r="J341" s="6">
        <f t="shared" si="39"/>
        <v>6.2227151473160891</v>
      </c>
      <c r="K341" s="11"/>
      <c r="L341" s="11">
        <f t="shared" si="40"/>
        <v>0</v>
      </c>
      <c r="M341" s="5">
        <v>0</v>
      </c>
      <c r="N341" s="5">
        <v>1</v>
      </c>
      <c r="O341" s="12">
        <v>0</v>
      </c>
      <c r="P341" s="5">
        <v>0</v>
      </c>
      <c r="Q341" s="5">
        <f t="shared" si="42"/>
        <v>0</v>
      </c>
      <c r="R341" s="5">
        <v>3217.9095139999999</v>
      </c>
      <c r="S341" s="5">
        <f t="shared" si="41"/>
        <v>8.0764872084497181</v>
      </c>
      <c r="T341" s="2">
        <v>0</v>
      </c>
      <c r="U341" s="12">
        <v>0</v>
      </c>
      <c r="V341" s="5">
        <v>385.86</v>
      </c>
      <c r="W341" s="6">
        <f t="shared" si="36"/>
        <v>114.3559954952285</v>
      </c>
      <c r="X341" s="5">
        <v>19164969</v>
      </c>
      <c r="Y341" s="5">
        <v>41888</v>
      </c>
      <c r="Z341" s="5">
        <v>211853</v>
      </c>
      <c r="AA341" s="5">
        <v>250</v>
      </c>
      <c r="AB341" s="5">
        <v>2729335</v>
      </c>
      <c r="AC341" s="5">
        <v>0</v>
      </c>
      <c r="AD341" s="5">
        <v>1</v>
      </c>
      <c r="AE341" s="5">
        <v>0</v>
      </c>
      <c r="AF341" s="5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11">
        <v>0</v>
      </c>
      <c r="AR341" s="5">
        <v>1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</row>
    <row r="342" spans="1:50" ht="15.75" customHeight="1">
      <c r="A342" s="9">
        <v>44317</v>
      </c>
      <c r="B342" s="2" t="s">
        <v>20</v>
      </c>
      <c r="C342" s="19">
        <v>2</v>
      </c>
      <c r="D342" s="5" t="s">
        <v>10</v>
      </c>
      <c r="E342" s="6">
        <v>9915.3719999999994</v>
      </c>
      <c r="F342" s="6">
        <f t="shared" si="37"/>
        <v>9.2018415591608207</v>
      </c>
      <c r="G342" s="21">
        <v>820924.6875</v>
      </c>
      <c r="H342" s="5">
        <f t="shared" si="38"/>
        <v>13.618187869721549</v>
      </c>
      <c r="I342" s="10">
        <v>477.97</v>
      </c>
      <c r="J342" s="6">
        <f t="shared" si="39"/>
        <v>6.1695479690155945</v>
      </c>
      <c r="K342" s="11"/>
      <c r="L342" s="11">
        <f t="shared" si="40"/>
        <v>0</v>
      </c>
      <c r="M342" s="5">
        <v>0</v>
      </c>
      <c r="N342" s="5">
        <v>1</v>
      </c>
      <c r="O342" s="12">
        <v>0</v>
      </c>
      <c r="P342" s="5">
        <v>0</v>
      </c>
      <c r="Q342" s="5">
        <f t="shared" si="42"/>
        <v>0</v>
      </c>
      <c r="R342" s="5">
        <v>3217.9095139999999</v>
      </c>
      <c r="S342" s="5">
        <f t="shared" si="41"/>
        <v>8.0764872084497181</v>
      </c>
      <c r="T342" s="2">
        <v>0</v>
      </c>
      <c r="U342" s="12">
        <v>0</v>
      </c>
      <c r="V342" s="5">
        <v>392.57</v>
      </c>
      <c r="W342" s="6">
        <f t="shared" si="36"/>
        <v>116.34461501985655</v>
      </c>
      <c r="X342" s="5">
        <v>28175044</v>
      </c>
      <c r="Y342" s="5">
        <v>35231</v>
      </c>
      <c r="Z342" s="5">
        <v>331895</v>
      </c>
      <c r="AA342" s="5">
        <v>209</v>
      </c>
      <c r="AB342" s="5">
        <v>1784772</v>
      </c>
      <c r="AC342" s="5">
        <v>0</v>
      </c>
      <c r="AD342" s="5">
        <v>1</v>
      </c>
      <c r="AE342" s="5">
        <v>0</v>
      </c>
      <c r="AF342" s="5">
        <v>0</v>
      </c>
      <c r="AG342" s="6">
        <v>0</v>
      </c>
      <c r="AH342" s="6">
        <v>0</v>
      </c>
      <c r="AI342" s="6">
        <v>1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11">
        <v>0</v>
      </c>
      <c r="AR342" s="5">
        <v>1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</row>
    <row r="343" spans="1:50" ht="15.75" customHeight="1">
      <c r="A343" s="4">
        <v>44348</v>
      </c>
      <c r="B343" s="2" t="s">
        <v>20</v>
      </c>
      <c r="C343" s="19">
        <v>2</v>
      </c>
      <c r="D343" s="5" t="s">
        <v>10</v>
      </c>
      <c r="E343" s="6">
        <v>6610.2479999999996</v>
      </c>
      <c r="F343" s="6">
        <f t="shared" si="37"/>
        <v>8.796376451052657</v>
      </c>
      <c r="G343" s="21">
        <v>831870.35</v>
      </c>
      <c r="H343" s="5">
        <f t="shared" si="38"/>
        <v>13.63143308044345</v>
      </c>
      <c r="I343" s="10">
        <v>508.07</v>
      </c>
      <c r="J343" s="6">
        <f t="shared" si="39"/>
        <v>6.2306192333611756</v>
      </c>
      <c r="K343" s="11"/>
      <c r="L343" s="11">
        <f t="shared" si="40"/>
        <v>0</v>
      </c>
      <c r="M343" s="5">
        <v>0</v>
      </c>
      <c r="N343" s="5">
        <v>1</v>
      </c>
      <c r="O343" s="12">
        <v>0</v>
      </c>
      <c r="P343" s="5">
        <v>0</v>
      </c>
      <c r="Q343" s="5">
        <f t="shared" si="42"/>
        <v>0</v>
      </c>
      <c r="R343" s="5">
        <v>3217.9095139999999</v>
      </c>
      <c r="S343" s="5">
        <f t="shared" si="41"/>
        <v>8.0764872084497181</v>
      </c>
      <c r="T343" s="2">
        <v>0</v>
      </c>
      <c r="U343" s="12">
        <v>0</v>
      </c>
      <c r="V343" s="5">
        <v>385.2</v>
      </c>
      <c r="W343" s="6">
        <f t="shared" si="36"/>
        <v>114.16039357477328</v>
      </c>
      <c r="X343" s="5">
        <v>30411634</v>
      </c>
      <c r="Y343" s="5">
        <v>47465</v>
      </c>
      <c r="Z343" s="5">
        <v>399459</v>
      </c>
      <c r="AA343" s="5">
        <v>197</v>
      </c>
      <c r="AB343" s="5">
        <v>1734226</v>
      </c>
      <c r="AC343" s="5">
        <v>0</v>
      </c>
      <c r="AD343" s="5">
        <v>1</v>
      </c>
      <c r="AE343" s="5">
        <v>0</v>
      </c>
      <c r="AF343" s="5">
        <v>0</v>
      </c>
      <c r="AG343" s="6">
        <v>0</v>
      </c>
      <c r="AH343" s="6">
        <v>0</v>
      </c>
      <c r="AI343" s="6">
        <v>0</v>
      </c>
      <c r="AJ343" s="6">
        <v>1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11">
        <v>0</v>
      </c>
      <c r="AR343" s="5">
        <v>1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</row>
    <row r="344" spans="1:50" ht="15.75" customHeight="1">
      <c r="A344" s="4">
        <v>44378</v>
      </c>
      <c r="B344" s="2" t="s">
        <v>20</v>
      </c>
      <c r="C344" s="19">
        <v>2</v>
      </c>
      <c r="D344" s="5" t="s">
        <v>10</v>
      </c>
      <c r="E344" s="6">
        <v>10576.3968</v>
      </c>
      <c r="F344" s="6">
        <f t="shared" si="37"/>
        <v>9.2663800802983918</v>
      </c>
      <c r="G344" s="21">
        <v>842816.01249999995</v>
      </c>
      <c r="H344" s="5">
        <f t="shared" si="38"/>
        <v>13.644505146398998</v>
      </c>
      <c r="I344" s="10">
        <v>471.44</v>
      </c>
      <c r="J344" s="6">
        <f t="shared" si="39"/>
        <v>6.1557918405296581</v>
      </c>
      <c r="K344" s="11"/>
      <c r="L344" s="11">
        <f t="shared" si="40"/>
        <v>0</v>
      </c>
      <c r="M344" s="5">
        <v>0</v>
      </c>
      <c r="N344" s="5">
        <v>1</v>
      </c>
      <c r="O344" s="12">
        <v>0</v>
      </c>
      <c r="P344" s="5">
        <v>0</v>
      </c>
      <c r="Q344" s="5">
        <f t="shared" si="42"/>
        <v>0</v>
      </c>
      <c r="R344" s="5">
        <v>3217.9095139999999</v>
      </c>
      <c r="S344" s="5">
        <f t="shared" si="41"/>
        <v>8.0764872084497181</v>
      </c>
      <c r="T344" s="2">
        <v>0</v>
      </c>
      <c r="U344" s="12">
        <v>0</v>
      </c>
      <c r="V344" s="5">
        <v>393.92</v>
      </c>
      <c r="W344" s="6">
        <f t="shared" si="36"/>
        <v>116.74470985715132</v>
      </c>
      <c r="X344" s="5">
        <v>31655824</v>
      </c>
      <c r="Y344" s="5">
        <v>41144</v>
      </c>
      <c r="Z344" s="5">
        <v>424351</v>
      </c>
      <c r="AA344" s="5">
        <v>351</v>
      </c>
      <c r="AB344" s="14"/>
      <c r="AC344" s="5">
        <v>0</v>
      </c>
      <c r="AD344" s="5">
        <v>1</v>
      </c>
      <c r="AE344" s="5">
        <v>0</v>
      </c>
      <c r="AF344" s="5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11">
        <v>0</v>
      </c>
      <c r="AR344" s="5">
        <v>1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</row>
    <row r="345" spans="1:50" ht="15.75" customHeight="1">
      <c r="A345" s="4">
        <v>44409</v>
      </c>
      <c r="B345" s="2" t="s">
        <v>20</v>
      </c>
      <c r="C345" s="19">
        <v>2</v>
      </c>
      <c r="D345" s="5" t="s">
        <v>10</v>
      </c>
      <c r="E345" s="6">
        <v>7601.7852000000003</v>
      </c>
      <c r="F345" s="6">
        <f t="shared" si="37"/>
        <v>8.9361383934278145</v>
      </c>
      <c r="G345" s="21">
        <v>930381.3125</v>
      </c>
      <c r="H345" s="5">
        <f t="shared" si="38"/>
        <v>13.743350869365303</v>
      </c>
      <c r="I345" s="10">
        <v>508.07</v>
      </c>
      <c r="J345" s="6">
        <f t="shared" si="39"/>
        <v>6.2306192333611756</v>
      </c>
      <c r="K345" s="11"/>
      <c r="L345" s="11">
        <f t="shared" si="40"/>
        <v>0</v>
      </c>
      <c r="M345" s="5">
        <v>0</v>
      </c>
      <c r="N345" s="5">
        <v>1</v>
      </c>
      <c r="O345" s="12">
        <v>0</v>
      </c>
      <c r="P345" s="5">
        <v>0</v>
      </c>
      <c r="Q345" s="5">
        <f t="shared" si="42"/>
        <v>0</v>
      </c>
      <c r="R345" s="5">
        <v>3217.9095139999999</v>
      </c>
      <c r="S345" s="5">
        <f t="shared" si="41"/>
        <v>8.0764872084497181</v>
      </c>
      <c r="T345" s="2">
        <v>0</v>
      </c>
      <c r="U345" s="12">
        <v>0</v>
      </c>
      <c r="V345" s="5">
        <v>395.33</v>
      </c>
      <c r="W345" s="6">
        <f t="shared" si="36"/>
        <v>117.16258668721474</v>
      </c>
      <c r="X345" s="5">
        <v>32810845</v>
      </c>
      <c r="Y345" s="5">
        <v>12029</v>
      </c>
      <c r="Z345" s="5">
        <v>439020</v>
      </c>
      <c r="AA345" s="5">
        <v>99</v>
      </c>
      <c r="AB345" s="5">
        <v>5493614</v>
      </c>
      <c r="AC345" s="5">
        <v>0</v>
      </c>
      <c r="AD345" s="5">
        <v>1</v>
      </c>
      <c r="AE345" s="5">
        <v>0</v>
      </c>
      <c r="AF345" s="5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11">
        <v>0</v>
      </c>
      <c r="AR345" s="5">
        <v>1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</row>
    <row r="346" spans="1:50" ht="15.75" customHeight="1">
      <c r="A346" s="4">
        <v>44440</v>
      </c>
      <c r="B346" s="2" t="s">
        <v>20</v>
      </c>
      <c r="C346" s="19">
        <v>2</v>
      </c>
      <c r="D346" s="5" t="s">
        <v>10</v>
      </c>
      <c r="E346" s="6">
        <v>7271.2727999999997</v>
      </c>
      <c r="F346" s="6">
        <f t="shared" si="37"/>
        <v>8.8916866308569809</v>
      </c>
      <c r="G346" s="21">
        <v>853761.67500000005</v>
      </c>
      <c r="H346" s="5">
        <f t="shared" si="38"/>
        <v>13.657408536023404</v>
      </c>
      <c r="I346" s="10">
        <v>471.44</v>
      </c>
      <c r="J346" s="6">
        <f t="shared" si="39"/>
        <v>6.1557918405296581</v>
      </c>
      <c r="K346" s="11"/>
      <c r="L346" s="11">
        <f t="shared" si="40"/>
        <v>0</v>
      </c>
      <c r="M346" s="5">
        <v>0</v>
      </c>
      <c r="N346" s="5">
        <v>1</v>
      </c>
      <c r="O346" s="12">
        <v>0</v>
      </c>
      <c r="P346" s="5">
        <v>0</v>
      </c>
      <c r="Q346" s="5">
        <f t="shared" si="42"/>
        <v>0</v>
      </c>
      <c r="R346" s="5">
        <v>3217.9095139999999</v>
      </c>
      <c r="S346" s="5">
        <f t="shared" si="41"/>
        <v>8.0764872084497181</v>
      </c>
      <c r="T346" s="2">
        <v>0</v>
      </c>
      <c r="U346" s="12">
        <v>0</v>
      </c>
      <c r="V346" s="5">
        <v>387.35</v>
      </c>
      <c r="W346" s="6">
        <f t="shared" si="36"/>
        <v>114.79758164898345</v>
      </c>
      <c r="X346" s="5">
        <v>33766707</v>
      </c>
      <c r="Y346" s="5">
        <v>1795</v>
      </c>
      <c r="Z346" s="5">
        <v>448339</v>
      </c>
      <c r="AA346" s="5">
        <v>30</v>
      </c>
      <c r="AB346" s="5">
        <v>6732827</v>
      </c>
      <c r="AC346" s="5">
        <v>0</v>
      </c>
      <c r="AD346" s="5">
        <v>1</v>
      </c>
      <c r="AE346" s="5">
        <v>0</v>
      </c>
      <c r="AF346" s="5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1</v>
      </c>
      <c r="AN346" s="6">
        <v>0</v>
      </c>
      <c r="AO346" s="6">
        <v>0</v>
      </c>
      <c r="AP346" s="6">
        <v>0</v>
      </c>
      <c r="AQ346" s="11">
        <v>0</v>
      </c>
      <c r="AR346" s="5">
        <v>1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</row>
    <row r="347" spans="1:50" ht="15.75" customHeight="1">
      <c r="A347" s="4">
        <v>44470</v>
      </c>
      <c r="B347" s="2" t="s">
        <v>20</v>
      </c>
      <c r="C347" s="19">
        <v>2</v>
      </c>
      <c r="D347" s="5" t="s">
        <v>10</v>
      </c>
      <c r="E347" s="6">
        <v>12559.4712</v>
      </c>
      <c r="F347" s="6">
        <f t="shared" si="37"/>
        <v>9.4382303372250504</v>
      </c>
      <c r="G347" s="21">
        <v>525391.80000000005</v>
      </c>
      <c r="H347" s="5">
        <f t="shared" si="38"/>
        <v>13.171901452294989</v>
      </c>
      <c r="I347" s="10">
        <v>461.8</v>
      </c>
      <c r="J347" s="6">
        <f t="shared" si="39"/>
        <v>6.1351318969203952</v>
      </c>
      <c r="K347" s="11"/>
      <c r="L347" s="11">
        <f t="shared" si="40"/>
        <v>0</v>
      </c>
      <c r="M347" s="5">
        <v>0</v>
      </c>
      <c r="N347" s="5">
        <v>1</v>
      </c>
      <c r="O347" s="12">
        <v>0</v>
      </c>
      <c r="P347" s="5">
        <v>0</v>
      </c>
      <c r="Q347" s="5">
        <f t="shared" si="42"/>
        <v>0</v>
      </c>
      <c r="R347" s="5">
        <v>3217.9095139999999</v>
      </c>
      <c r="S347" s="5">
        <f t="shared" si="41"/>
        <v>8.0764872084497181</v>
      </c>
      <c r="T347" s="2">
        <v>0</v>
      </c>
      <c r="U347" s="12">
        <v>0</v>
      </c>
      <c r="V347" s="5">
        <v>392.69</v>
      </c>
      <c r="W347" s="6">
        <f t="shared" si="36"/>
        <v>116.38017900539387</v>
      </c>
      <c r="X347" s="5">
        <v>34285814</v>
      </c>
      <c r="Y347" s="5">
        <v>1023</v>
      </c>
      <c r="Z347" s="5">
        <v>458437</v>
      </c>
      <c r="AA347" s="5">
        <v>12</v>
      </c>
      <c r="AB347" s="5">
        <v>4141918</v>
      </c>
      <c r="AC347" s="5">
        <v>0</v>
      </c>
      <c r="AD347" s="5">
        <v>1</v>
      </c>
      <c r="AE347" s="5">
        <v>0</v>
      </c>
      <c r="AF347" s="5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1</v>
      </c>
      <c r="AO347" s="6">
        <v>0</v>
      </c>
      <c r="AP347" s="6">
        <v>0</v>
      </c>
      <c r="AQ347" s="11">
        <v>0</v>
      </c>
      <c r="AR347" s="5">
        <v>1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</row>
    <row r="348" spans="1:50" ht="15.75" customHeight="1">
      <c r="A348" s="4">
        <v>44501</v>
      </c>
      <c r="B348" s="2" t="s">
        <v>20</v>
      </c>
      <c r="C348" s="19">
        <v>2</v>
      </c>
      <c r="D348" s="5" t="s">
        <v>10</v>
      </c>
      <c r="E348" s="6">
        <v>9254.3472000000002</v>
      </c>
      <c r="F348" s="6">
        <f t="shared" si="37"/>
        <v>9.132848687673869</v>
      </c>
      <c r="G348" s="21">
        <v>448772.16249999998</v>
      </c>
      <c r="H348" s="5">
        <f t="shared" si="38"/>
        <v>13.014272833051471</v>
      </c>
      <c r="I348" s="10">
        <v>516.14</v>
      </c>
      <c r="J348" s="6">
        <f t="shared" si="39"/>
        <v>6.2463780465109942</v>
      </c>
      <c r="K348" s="11"/>
      <c r="L348" s="11">
        <f t="shared" si="40"/>
        <v>0</v>
      </c>
      <c r="M348" s="5">
        <v>0</v>
      </c>
      <c r="N348" s="5">
        <v>1</v>
      </c>
      <c r="O348" s="12">
        <v>0</v>
      </c>
      <c r="P348" s="5">
        <v>0</v>
      </c>
      <c r="Q348" s="5">
        <f t="shared" si="42"/>
        <v>0</v>
      </c>
      <c r="R348" s="5">
        <v>3217.9095139999999</v>
      </c>
      <c r="S348" s="5">
        <f t="shared" si="41"/>
        <v>8.0764872084497181</v>
      </c>
      <c r="T348" s="2">
        <v>0</v>
      </c>
      <c r="U348" s="12">
        <v>0</v>
      </c>
      <c r="V348" s="5">
        <v>396.19</v>
      </c>
      <c r="W348" s="6">
        <f t="shared" si="36"/>
        <v>117.41746191689882</v>
      </c>
      <c r="X348" s="5">
        <v>34596776</v>
      </c>
      <c r="Y348" s="5">
        <v>684</v>
      </c>
      <c r="Z348" s="5">
        <v>469247</v>
      </c>
      <c r="AA348" s="5">
        <v>4</v>
      </c>
      <c r="AB348" s="5">
        <v>8563136</v>
      </c>
      <c r="AC348" s="5">
        <v>0</v>
      </c>
      <c r="AD348" s="5">
        <v>1</v>
      </c>
      <c r="AE348" s="5">
        <v>0</v>
      </c>
      <c r="AF348" s="5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11">
        <v>0</v>
      </c>
      <c r="AR348" s="5">
        <v>1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</row>
    <row r="349" spans="1:50" ht="15.75" customHeight="1">
      <c r="A349" s="4">
        <v>44531</v>
      </c>
      <c r="B349" s="2" t="s">
        <v>20</v>
      </c>
      <c r="C349" s="19">
        <v>2</v>
      </c>
      <c r="D349" s="5" t="s">
        <v>10</v>
      </c>
      <c r="E349" s="6">
        <v>10576.3968</v>
      </c>
      <c r="F349" s="6">
        <f t="shared" si="37"/>
        <v>9.2663800802983918</v>
      </c>
      <c r="G349" s="21">
        <v>514446.13750000001</v>
      </c>
      <c r="H349" s="5">
        <f t="shared" si="38"/>
        <v>13.150848083593704</v>
      </c>
      <c r="I349" s="10">
        <v>518.45000000000005</v>
      </c>
      <c r="J349" s="6">
        <f t="shared" si="39"/>
        <v>6.250843591004287</v>
      </c>
      <c r="K349" s="11"/>
      <c r="L349" s="11">
        <f t="shared" si="40"/>
        <v>0</v>
      </c>
      <c r="M349" s="5">
        <v>0</v>
      </c>
      <c r="N349" s="5">
        <v>1</v>
      </c>
      <c r="O349" s="12">
        <v>0</v>
      </c>
      <c r="P349" s="5">
        <v>0</v>
      </c>
      <c r="Q349" s="5">
        <f t="shared" si="42"/>
        <v>0</v>
      </c>
      <c r="R349" s="5">
        <v>3217.9095139999999</v>
      </c>
      <c r="S349" s="5">
        <f t="shared" si="41"/>
        <v>8.0764872084497181</v>
      </c>
      <c r="T349" s="2">
        <v>0</v>
      </c>
      <c r="U349" s="12">
        <v>0</v>
      </c>
      <c r="V349" s="5">
        <v>396.39</v>
      </c>
      <c r="W349" s="6">
        <f t="shared" si="36"/>
        <v>117.47673522612767</v>
      </c>
      <c r="X349" s="5">
        <v>34861579</v>
      </c>
      <c r="Y349" s="5">
        <v>3773</v>
      </c>
      <c r="Z349" s="5">
        <v>481486</v>
      </c>
      <c r="AA349" s="5">
        <v>3</v>
      </c>
      <c r="AB349" s="5">
        <v>10147925</v>
      </c>
      <c r="AC349" s="5">
        <v>11920</v>
      </c>
      <c r="AD349" s="5">
        <v>1</v>
      </c>
      <c r="AE349" s="5">
        <v>0</v>
      </c>
      <c r="AF349" s="5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1</v>
      </c>
      <c r="AQ349" s="11">
        <v>0</v>
      </c>
      <c r="AR349" s="5">
        <v>1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</row>
    <row r="350" spans="1:50" ht="15.75" customHeight="1">
      <c r="A350" s="4">
        <v>44562</v>
      </c>
      <c r="B350" s="2" t="s">
        <v>20</v>
      </c>
      <c r="C350" s="19">
        <v>2</v>
      </c>
      <c r="D350" s="5" t="s">
        <v>10</v>
      </c>
      <c r="E350" s="6">
        <v>10504</v>
      </c>
      <c r="F350" s="6">
        <f t="shared" si="37"/>
        <v>9.2595114159826313</v>
      </c>
      <c r="G350" s="21">
        <v>604546.22250000003</v>
      </c>
      <c r="H350" s="5">
        <f t="shared" si="38"/>
        <v>13.312235064265481</v>
      </c>
      <c r="I350" s="10">
        <v>511.96</v>
      </c>
      <c r="J350" s="6">
        <f t="shared" si="39"/>
        <v>6.2382464969875908</v>
      </c>
      <c r="K350" s="11"/>
      <c r="L350" s="11">
        <f t="shared" si="40"/>
        <v>0</v>
      </c>
      <c r="M350" s="5">
        <v>0</v>
      </c>
      <c r="N350" s="5">
        <v>1</v>
      </c>
      <c r="O350" s="12">
        <v>0</v>
      </c>
      <c r="P350" s="5">
        <v>0</v>
      </c>
      <c r="Q350" s="5">
        <f t="shared" si="42"/>
        <v>0</v>
      </c>
      <c r="R350" s="5">
        <v>3217.9095139999999</v>
      </c>
      <c r="S350" s="5">
        <f t="shared" si="41"/>
        <v>8.0764872084497181</v>
      </c>
      <c r="T350" s="2">
        <v>0</v>
      </c>
      <c r="U350" s="12">
        <v>0</v>
      </c>
      <c r="V350" s="5">
        <v>392.24</v>
      </c>
      <c r="W350" s="6">
        <f t="shared" si="36"/>
        <v>116.24681405962895</v>
      </c>
      <c r="X350" s="5">
        <v>41469499</v>
      </c>
      <c r="Y350" s="5">
        <v>128582</v>
      </c>
      <c r="Z350" s="5">
        <v>496242</v>
      </c>
      <c r="AA350" s="5">
        <v>29</v>
      </c>
      <c r="AB350" s="5">
        <v>7423888</v>
      </c>
      <c r="AC350" s="5">
        <v>19007</v>
      </c>
      <c r="AD350" s="5">
        <v>1</v>
      </c>
      <c r="AE350" s="5">
        <v>1</v>
      </c>
      <c r="AF350" s="5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11">
        <v>0</v>
      </c>
      <c r="AR350" s="5">
        <v>1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</row>
    <row r="351" spans="1:50" ht="15.75" customHeight="1">
      <c r="A351" s="4">
        <v>44593</v>
      </c>
      <c r="B351" s="2" t="s">
        <v>20</v>
      </c>
      <c r="C351" s="19">
        <v>2</v>
      </c>
      <c r="D351" s="5" t="s">
        <v>10</v>
      </c>
      <c r="E351" s="6">
        <v>9696</v>
      </c>
      <c r="F351" s="6">
        <f t="shared" si="37"/>
        <v>9.1794687083090949</v>
      </c>
      <c r="G351" s="21">
        <v>672985.41749999998</v>
      </c>
      <c r="H351" s="5">
        <f t="shared" si="38"/>
        <v>13.419480426402403</v>
      </c>
      <c r="I351" s="10">
        <v>521.51</v>
      </c>
      <c r="J351" s="6">
        <f t="shared" si="39"/>
        <v>6.2567284497123978</v>
      </c>
      <c r="K351" s="11"/>
      <c r="L351" s="11">
        <f t="shared" si="40"/>
        <v>0</v>
      </c>
      <c r="M351" s="5">
        <v>0</v>
      </c>
      <c r="N351" s="5">
        <v>1</v>
      </c>
      <c r="O351" s="12">
        <v>0</v>
      </c>
      <c r="P351" s="5">
        <v>0</v>
      </c>
      <c r="Q351" s="5">
        <f t="shared" si="42"/>
        <v>0</v>
      </c>
      <c r="R351" s="5">
        <v>3217.9095139999999</v>
      </c>
      <c r="S351" s="5">
        <f t="shared" si="41"/>
        <v>8.0764872084497181</v>
      </c>
      <c r="T351" s="2">
        <v>0</v>
      </c>
      <c r="U351" s="12">
        <v>0</v>
      </c>
      <c r="V351" s="5">
        <v>392.96</v>
      </c>
      <c r="W351" s="6">
        <f t="shared" si="36"/>
        <v>116.46019797285282</v>
      </c>
      <c r="X351" s="5">
        <v>42931045</v>
      </c>
      <c r="Y351" s="5">
        <v>74177</v>
      </c>
      <c r="Z351" s="5">
        <v>514023</v>
      </c>
      <c r="AA351" s="5">
        <v>41</v>
      </c>
      <c r="AB351" s="5">
        <v>1453832</v>
      </c>
      <c r="AC351" s="5">
        <v>0</v>
      </c>
      <c r="AD351" s="5">
        <v>1</v>
      </c>
      <c r="AE351" s="5">
        <v>0</v>
      </c>
      <c r="AF351" s="5">
        <v>1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11">
        <v>0</v>
      </c>
      <c r="AR351" s="5">
        <v>1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</row>
    <row r="352" spans="1:50" ht="15.75" customHeight="1">
      <c r="A352" s="4">
        <v>44621</v>
      </c>
      <c r="B352" s="2" t="s">
        <v>20</v>
      </c>
      <c r="C352" s="19">
        <v>2</v>
      </c>
      <c r="D352" s="5" t="s">
        <v>10</v>
      </c>
      <c r="E352" s="6">
        <v>7272</v>
      </c>
      <c r="F352" s="6">
        <f t="shared" si="37"/>
        <v>8.891786635857315</v>
      </c>
      <c r="G352" s="21">
        <v>980961.79500000004</v>
      </c>
      <c r="H352" s="5">
        <f t="shared" si="38"/>
        <v>13.79628981224217</v>
      </c>
      <c r="I352" s="10">
        <v>520.9</v>
      </c>
      <c r="J352" s="6">
        <f t="shared" si="39"/>
        <v>6.2555580847511454</v>
      </c>
      <c r="K352" s="11"/>
      <c r="L352" s="11">
        <f t="shared" si="40"/>
        <v>0</v>
      </c>
      <c r="M352" s="5">
        <v>0</v>
      </c>
      <c r="N352" s="5">
        <v>1</v>
      </c>
      <c r="O352" s="12">
        <v>0</v>
      </c>
      <c r="P352" s="5">
        <v>0</v>
      </c>
      <c r="Q352" s="5">
        <f t="shared" si="42"/>
        <v>0</v>
      </c>
      <c r="R352" s="5">
        <v>3217.9095139999999</v>
      </c>
      <c r="S352" s="5">
        <f t="shared" si="41"/>
        <v>8.0764872084497181</v>
      </c>
      <c r="T352" s="2">
        <v>0</v>
      </c>
      <c r="U352" s="12">
        <v>0</v>
      </c>
      <c r="V352" s="5">
        <v>396.81</v>
      </c>
      <c r="W352" s="6">
        <f t="shared" si="36"/>
        <v>117.60120917550826</v>
      </c>
      <c r="X352" s="5">
        <v>43025775</v>
      </c>
      <c r="Y352" s="5">
        <v>9084</v>
      </c>
      <c r="Z352" s="5">
        <v>521181</v>
      </c>
      <c r="AA352" s="5">
        <v>16</v>
      </c>
      <c r="AB352" s="5">
        <v>3427223</v>
      </c>
      <c r="AC352" s="5">
        <v>0</v>
      </c>
      <c r="AD352" s="5">
        <v>1</v>
      </c>
      <c r="AE352" s="5">
        <v>0</v>
      </c>
      <c r="AF352" s="5">
        <v>0</v>
      </c>
      <c r="AG352" s="6">
        <v>1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11">
        <v>0</v>
      </c>
      <c r="AR352" s="5">
        <v>1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</row>
    <row r="353" spans="1:50" ht="15.75" customHeight="1">
      <c r="A353" s="4">
        <v>44652</v>
      </c>
      <c r="B353" s="2" t="s">
        <v>20</v>
      </c>
      <c r="C353" s="19">
        <v>2</v>
      </c>
      <c r="D353" s="5" t="s">
        <v>10</v>
      </c>
      <c r="E353" s="6">
        <v>5656</v>
      </c>
      <c r="F353" s="6">
        <f t="shared" si="37"/>
        <v>8.6404722075764084</v>
      </c>
      <c r="G353" s="21">
        <v>946742.19750000001</v>
      </c>
      <c r="H353" s="5">
        <f t="shared" si="38"/>
        <v>13.760783160631284</v>
      </c>
      <c r="I353" s="10">
        <v>489.73</v>
      </c>
      <c r="J353" s="6">
        <f t="shared" si="39"/>
        <v>6.1938542188289736</v>
      </c>
      <c r="K353" s="11"/>
      <c r="L353" s="11">
        <f t="shared" si="40"/>
        <v>0</v>
      </c>
      <c r="M353" s="5">
        <v>0</v>
      </c>
      <c r="N353" s="5">
        <v>1</v>
      </c>
      <c r="O353" s="12">
        <v>0</v>
      </c>
      <c r="P353" s="5">
        <v>0</v>
      </c>
      <c r="Q353" s="5">
        <f t="shared" si="42"/>
        <v>0</v>
      </c>
      <c r="R353" s="5">
        <v>3217.9095139999999</v>
      </c>
      <c r="S353" s="5">
        <f t="shared" si="41"/>
        <v>8.0764872084497181</v>
      </c>
      <c r="T353" s="2">
        <v>0</v>
      </c>
      <c r="U353" s="12">
        <v>0</v>
      </c>
      <c r="V353" s="5">
        <v>398.02</v>
      </c>
      <c r="W353" s="6">
        <f t="shared" si="36"/>
        <v>117.95981269634284</v>
      </c>
      <c r="X353" s="5">
        <v>43079188</v>
      </c>
      <c r="Y353" s="5">
        <v>2431</v>
      </c>
      <c r="Z353" s="5">
        <v>523843</v>
      </c>
      <c r="AA353" s="5">
        <v>1</v>
      </c>
      <c r="AB353" s="5">
        <v>1701306</v>
      </c>
      <c r="AC353" s="5">
        <v>4709</v>
      </c>
      <c r="AD353" s="5">
        <v>1</v>
      </c>
      <c r="AE353" s="5">
        <v>0</v>
      </c>
      <c r="AF353" s="5">
        <v>0</v>
      </c>
      <c r="AG353" s="6">
        <v>0</v>
      </c>
      <c r="AH353" s="6">
        <v>1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11">
        <v>0</v>
      </c>
      <c r="AR353" s="5">
        <v>1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</row>
    <row r="354" spans="1:50" ht="15.75" customHeight="1">
      <c r="A354" s="9">
        <v>44682</v>
      </c>
      <c r="B354" s="2" t="s">
        <v>20</v>
      </c>
      <c r="C354" s="19">
        <v>2</v>
      </c>
      <c r="D354" s="5" t="s">
        <v>10</v>
      </c>
      <c r="E354" s="6">
        <v>12120</v>
      </c>
      <c r="F354" s="6">
        <f t="shared" si="37"/>
        <v>9.4026122596233055</v>
      </c>
      <c r="G354" s="21">
        <v>855489.9375</v>
      </c>
      <c r="H354" s="5">
        <f t="shared" si="38"/>
        <v>13.659430779037939</v>
      </c>
      <c r="I354" s="10">
        <v>459.57</v>
      </c>
      <c r="J354" s="6">
        <f t="shared" si="39"/>
        <v>6.1302912696927141</v>
      </c>
      <c r="K354" s="11"/>
      <c r="L354" s="11">
        <f t="shared" si="40"/>
        <v>0</v>
      </c>
      <c r="M354" s="5">
        <v>0</v>
      </c>
      <c r="N354" s="5">
        <v>1</v>
      </c>
      <c r="O354" s="12">
        <v>0</v>
      </c>
      <c r="P354" s="5">
        <v>0</v>
      </c>
      <c r="Q354" s="5">
        <f t="shared" si="42"/>
        <v>0</v>
      </c>
      <c r="R354" s="5">
        <v>3217.9095139999999</v>
      </c>
      <c r="S354" s="5">
        <f t="shared" si="41"/>
        <v>8.0764872084497181</v>
      </c>
      <c r="T354" s="2">
        <v>0</v>
      </c>
      <c r="U354" s="12">
        <v>0</v>
      </c>
      <c r="V354" s="5">
        <v>397.89</v>
      </c>
      <c r="W354" s="6">
        <f t="shared" si="36"/>
        <v>117.92128504534408</v>
      </c>
      <c r="X354" s="5">
        <v>43160832</v>
      </c>
      <c r="Y354" s="5">
        <v>1816</v>
      </c>
      <c r="Z354" s="5">
        <v>524636</v>
      </c>
      <c r="AA354" s="5">
        <v>0</v>
      </c>
      <c r="AB354" s="5">
        <v>1356081</v>
      </c>
      <c r="AC354" s="5">
        <v>0</v>
      </c>
      <c r="AD354" s="5">
        <v>1</v>
      </c>
      <c r="AE354" s="5">
        <v>0</v>
      </c>
      <c r="AF354" s="5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11">
        <v>0</v>
      </c>
      <c r="AR354" s="5">
        <v>1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</row>
    <row r="355" spans="1:50" ht="15.75" customHeight="1">
      <c r="A355" s="4">
        <v>44713</v>
      </c>
      <c r="B355" s="2" t="s">
        <v>20</v>
      </c>
      <c r="C355" s="19">
        <v>2</v>
      </c>
      <c r="D355" s="5" t="s">
        <v>10</v>
      </c>
      <c r="E355" s="6">
        <v>8080</v>
      </c>
      <c r="F355" s="6">
        <f t="shared" si="37"/>
        <v>8.9971471515151418</v>
      </c>
      <c r="G355" s="21">
        <v>866896.47</v>
      </c>
      <c r="H355" s="5">
        <f t="shared" si="38"/>
        <v>13.67267599040744</v>
      </c>
      <c r="I355" s="10">
        <v>551.27</v>
      </c>
      <c r="J355" s="6">
        <f t="shared" si="39"/>
        <v>6.3122247072820477</v>
      </c>
      <c r="K355" s="11"/>
      <c r="L355" s="11">
        <f t="shared" si="40"/>
        <v>0</v>
      </c>
      <c r="M355" s="5">
        <v>0</v>
      </c>
      <c r="N355" s="5">
        <v>1</v>
      </c>
      <c r="O355" s="12">
        <v>0</v>
      </c>
      <c r="P355" s="5">
        <v>0</v>
      </c>
      <c r="Q355" s="5">
        <f t="shared" si="42"/>
        <v>0</v>
      </c>
      <c r="R355" s="5">
        <v>3217.9095139999999</v>
      </c>
      <c r="S355" s="5">
        <f t="shared" si="41"/>
        <v>8.0764872084497181</v>
      </c>
      <c r="T355" s="2">
        <v>0</v>
      </c>
      <c r="U355" s="12">
        <v>0</v>
      </c>
      <c r="V355" s="5">
        <v>405.13</v>
      </c>
      <c r="W355" s="6">
        <f t="shared" si="36"/>
        <v>120.0669788394286</v>
      </c>
      <c r="X355" s="5">
        <v>43469234</v>
      </c>
      <c r="Y355" s="5">
        <v>9779</v>
      </c>
      <c r="Z355" s="5">
        <v>525139</v>
      </c>
      <c r="AA355" s="5">
        <v>0</v>
      </c>
      <c r="AB355" s="5">
        <v>1512729</v>
      </c>
      <c r="AC355" s="5">
        <v>0</v>
      </c>
      <c r="AD355" s="5">
        <v>1</v>
      </c>
      <c r="AE355" s="5">
        <v>0</v>
      </c>
      <c r="AF355" s="5">
        <v>0</v>
      </c>
      <c r="AG355" s="6">
        <v>0</v>
      </c>
      <c r="AH355" s="6">
        <v>0</v>
      </c>
      <c r="AI355" s="6">
        <v>0</v>
      </c>
      <c r="AJ355" s="6">
        <v>1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11">
        <v>0</v>
      </c>
      <c r="AR355" s="5">
        <v>1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</row>
    <row r="356" spans="1:50" ht="15.75" customHeight="1">
      <c r="A356" s="4">
        <v>44743</v>
      </c>
      <c r="B356" s="2" t="s">
        <v>20</v>
      </c>
      <c r="C356" s="19">
        <v>2</v>
      </c>
      <c r="D356" s="5" t="s">
        <v>10</v>
      </c>
      <c r="E356" s="6">
        <v>12928</v>
      </c>
      <c r="F356" s="6">
        <f t="shared" si="37"/>
        <v>9.4671507807608766</v>
      </c>
      <c r="G356" s="21">
        <v>878303.00249999994</v>
      </c>
      <c r="H356" s="5">
        <f t="shared" si="38"/>
        <v>13.685748056993766</v>
      </c>
      <c r="I356" s="10">
        <v>487.4</v>
      </c>
      <c r="J356" s="6">
        <f t="shared" si="39"/>
        <v>6.1890851411911054</v>
      </c>
      <c r="K356" s="11"/>
      <c r="L356" s="11">
        <f t="shared" si="40"/>
        <v>0</v>
      </c>
      <c r="M356" s="5">
        <v>0</v>
      </c>
      <c r="N356" s="5">
        <v>1</v>
      </c>
      <c r="O356" s="12">
        <v>0</v>
      </c>
      <c r="P356" s="5">
        <v>0</v>
      </c>
      <c r="Q356" s="5">
        <f t="shared" si="42"/>
        <v>0</v>
      </c>
      <c r="R356" s="5">
        <v>3217.9095139999999</v>
      </c>
      <c r="S356" s="5">
        <f t="shared" si="41"/>
        <v>8.0764872084497181</v>
      </c>
      <c r="T356" s="2">
        <v>0</v>
      </c>
      <c r="U356" s="12">
        <v>0</v>
      </c>
      <c r="V356" s="5">
        <v>410.63</v>
      </c>
      <c r="W356" s="6">
        <f t="shared" si="36"/>
        <v>121.69699484322209</v>
      </c>
      <c r="X356" s="5">
        <v>44036275</v>
      </c>
      <c r="Y356" s="5">
        <v>10726</v>
      </c>
      <c r="Z356" s="5">
        <v>526396</v>
      </c>
      <c r="AA356" s="5">
        <v>4</v>
      </c>
      <c r="AB356" s="5">
        <v>2700603</v>
      </c>
      <c r="AC356" s="5">
        <v>0</v>
      </c>
      <c r="AD356" s="5">
        <v>1</v>
      </c>
      <c r="AE356" s="5">
        <v>0</v>
      </c>
      <c r="AF356" s="5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11">
        <v>0</v>
      </c>
      <c r="AR356" s="5">
        <v>1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</row>
    <row r="357" spans="1:50" ht="15.75" customHeight="1">
      <c r="A357" s="4">
        <v>44774</v>
      </c>
      <c r="B357" s="2" t="s">
        <v>20</v>
      </c>
      <c r="C357" s="19">
        <v>2</v>
      </c>
      <c r="D357" s="5" t="s">
        <v>10</v>
      </c>
      <c r="E357" s="6">
        <v>9292</v>
      </c>
      <c r="F357" s="6">
        <f t="shared" si="37"/>
        <v>9.1369090938902993</v>
      </c>
      <c r="G357" s="21">
        <v>969555.26249999995</v>
      </c>
      <c r="H357" s="5">
        <f t="shared" si="38"/>
        <v>13.784593784471998</v>
      </c>
      <c r="I357" s="10">
        <v>517.33000000000004</v>
      </c>
      <c r="J357" s="6">
        <f t="shared" si="39"/>
        <v>6.2486809687553269</v>
      </c>
      <c r="K357" s="11"/>
      <c r="L357" s="11">
        <f t="shared" si="40"/>
        <v>0</v>
      </c>
      <c r="M357" s="5">
        <v>0</v>
      </c>
      <c r="N357" s="5">
        <v>1</v>
      </c>
      <c r="O357" s="12">
        <v>0</v>
      </c>
      <c r="P357" s="5">
        <v>0</v>
      </c>
      <c r="Q357" s="5">
        <f t="shared" si="42"/>
        <v>0</v>
      </c>
      <c r="R357" s="5">
        <v>3217.9095139999999</v>
      </c>
      <c r="S357" s="5">
        <f t="shared" si="41"/>
        <v>8.0764872084497181</v>
      </c>
      <c r="T357" s="2">
        <v>0</v>
      </c>
      <c r="U357" s="12">
        <v>0</v>
      </c>
      <c r="V357" s="5">
        <v>412.03</v>
      </c>
      <c r="W357" s="6">
        <f t="shared" si="36"/>
        <v>122.11190800782407</v>
      </c>
      <c r="X357" s="5">
        <v>44436339</v>
      </c>
      <c r="Y357" s="5">
        <v>3665</v>
      </c>
      <c r="Z357" s="5">
        <v>527911</v>
      </c>
      <c r="AA357" s="5">
        <v>4</v>
      </c>
      <c r="AB357" s="5">
        <v>2087696</v>
      </c>
      <c r="AC357" s="5">
        <v>0</v>
      </c>
      <c r="AD357" s="5">
        <v>1</v>
      </c>
      <c r="AE357" s="5">
        <v>0</v>
      </c>
      <c r="AF357" s="5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1</v>
      </c>
      <c r="AM357" s="6">
        <v>0</v>
      </c>
      <c r="AN357" s="6">
        <v>0</v>
      </c>
      <c r="AO357" s="6">
        <v>0</v>
      </c>
      <c r="AP357" s="6">
        <v>0</v>
      </c>
      <c r="AQ357" s="11">
        <v>0</v>
      </c>
      <c r="AR357" s="5">
        <v>1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</row>
    <row r="358" spans="1:50" ht="15.75" customHeight="1">
      <c r="A358" s="4">
        <v>44805</v>
      </c>
      <c r="B358" s="2" t="s">
        <v>20</v>
      </c>
      <c r="C358" s="19">
        <v>2</v>
      </c>
      <c r="D358" s="5" t="s">
        <v>10</v>
      </c>
      <c r="E358" s="6">
        <v>8888</v>
      </c>
      <c r="F358" s="6">
        <f t="shared" si="37"/>
        <v>9.0924573313194657</v>
      </c>
      <c r="G358" s="21">
        <v>889709.53500000003</v>
      </c>
      <c r="H358" s="5">
        <f t="shared" si="38"/>
        <v>13.698651447232777</v>
      </c>
      <c r="I358" s="10">
        <v>496.1</v>
      </c>
      <c r="J358" s="6">
        <f t="shared" si="39"/>
        <v>6.2067775193070034</v>
      </c>
      <c r="K358" s="11"/>
      <c r="L358" s="11">
        <f t="shared" si="40"/>
        <v>0</v>
      </c>
      <c r="M358" s="5">
        <v>0</v>
      </c>
      <c r="N358" s="5">
        <v>1</v>
      </c>
      <c r="O358" s="12">
        <v>0</v>
      </c>
      <c r="P358" s="5">
        <v>0</v>
      </c>
      <c r="Q358" s="5">
        <f t="shared" si="42"/>
        <v>0</v>
      </c>
      <c r="R358" s="5">
        <v>3217.9095139999999</v>
      </c>
      <c r="S358" s="5">
        <f t="shared" si="41"/>
        <v>8.0764872084497181</v>
      </c>
      <c r="T358" s="2">
        <v>0</v>
      </c>
      <c r="U358" s="12">
        <v>0</v>
      </c>
      <c r="V358" s="5">
        <v>411.44</v>
      </c>
      <c r="W358" s="6">
        <f t="shared" si="36"/>
        <v>121.93705174559895</v>
      </c>
      <c r="X358" s="5">
        <v>44591112</v>
      </c>
      <c r="Y358" s="5">
        <v>1125</v>
      </c>
      <c r="Z358" s="5">
        <v>528655</v>
      </c>
      <c r="AA358" s="5">
        <v>0</v>
      </c>
      <c r="AB358" s="5">
        <v>3220020</v>
      </c>
      <c r="AC358" s="5">
        <v>0</v>
      </c>
      <c r="AD358" s="5">
        <v>1</v>
      </c>
      <c r="AE358" s="5">
        <v>0</v>
      </c>
      <c r="AF358" s="5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0</v>
      </c>
      <c r="AP358" s="6">
        <v>0</v>
      </c>
      <c r="AQ358" s="11">
        <v>0</v>
      </c>
      <c r="AR358" s="5">
        <v>1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</row>
    <row r="359" spans="1:50" ht="15.75" customHeight="1">
      <c r="A359" s="4">
        <v>44835</v>
      </c>
      <c r="B359" s="2" t="s">
        <v>20</v>
      </c>
      <c r="C359" s="19">
        <v>2</v>
      </c>
      <c r="D359" s="5" t="s">
        <v>10</v>
      </c>
      <c r="E359" s="6">
        <v>15352</v>
      </c>
      <c r="F359" s="6">
        <f t="shared" si="37"/>
        <v>9.6390010376875352</v>
      </c>
      <c r="G359" s="21">
        <v>547513.56000000006</v>
      </c>
      <c r="H359" s="5">
        <f t="shared" si="38"/>
        <v>13.213144333926495</v>
      </c>
      <c r="I359" s="10">
        <v>1</v>
      </c>
      <c r="J359" s="6">
        <f t="shared" si="39"/>
        <v>0</v>
      </c>
      <c r="K359" s="11"/>
      <c r="L359" s="11">
        <f t="shared" si="40"/>
        <v>0</v>
      </c>
      <c r="M359" s="5">
        <v>0</v>
      </c>
      <c r="N359" s="5">
        <v>1</v>
      </c>
      <c r="O359" s="12">
        <v>0</v>
      </c>
      <c r="P359" s="5">
        <v>0</v>
      </c>
      <c r="Q359" s="5">
        <f t="shared" si="42"/>
        <v>0</v>
      </c>
      <c r="R359" s="5">
        <v>3217.9095139999999</v>
      </c>
      <c r="S359" s="5">
        <f t="shared" si="41"/>
        <v>8.0764872084497181</v>
      </c>
      <c r="T359" s="2">
        <v>0</v>
      </c>
      <c r="U359" s="12">
        <v>0</v>
      </c>
      <c r="V359" s="5">
        <v>419.17</v>
      </c>
      <c r="W359" s="6">
        <f t="shared" si="36"/>
        <v>124.22796514729417</v>
      </c>
      <c r="X359" s="14"/>
      <c r="Y359" s="14"/>
      <c r="Z359" s="14"/>
      <c r="AA359" s="14"/>
      <c r="AB359" s="14"/>
      <c r="AC359" s="5">
        <v>0</v>
      </c>
      <c r="AD359" s="5">
        <v>1</v>
      </c>
      <c r="AE359" s="5">
        <v>0</v>
      </c>
      <c r="AF359" s="5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1</v>
      </c>
      <c r="AO359" s="6">
        <v>0</v>
      </c>
      <c r="AP359" s="6">
        <v>0</v>
      </c>
      <c r="AQ359" s="11">
        <v>0</v>
      </c>
      <c r="AR359" s="5">
        <v>1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</row>
    <row r="360" spans="1:50" ht="15.75" customHeight="1">
      <c r="A360" s="4">
        <v>44866</v>
      </c>
      <c r="B360" s="2" t="s">
        <v>20</v>
      </c>
      <c r="C360" s="19">
        <v>2</v>
      </c>
      <c r="D360" s="5" t="s">
        <v>10</v>
      </c>
      <c r="E360" s="6">
        <v>11312</v>
      </c>
      <c r="F360" s="6">
        <f t="shared" si="37"/>
        <v>9.3336193881363538</v>
      </c>
      <c r="G360" s="21">
        <v>467667.83250000002</v>
      </c>
      <c r="H360" s="5">
        <f t="shared" si="38"/>
        <v>13.055515701553306</v>
      </c>
      <c r="I360" s="10">
        <v>1</v>
      </c>
      <c r="J360" s="6">
        <f t="shared" si="39"/>
        <v>0</v>
      </c>
      <c r="K360" s="11"/>
      <c r="L360" s="11">
        <f t="shared" si="40"/>
        <v>0</v>
      </c>
      <c r="M360" s="5">
        <v>0</v>
      </c>
      <c r="N360" s="5">
        <v>1</v>
      </c>
      <c r="O360" s="12">
        <v>0</v>
      </c>
      <c r="P360" s="5">
        <v>0</v>
      </c>
      <c r="Q360" s="5">
        <f t="shared" si="42"/>
        <v>0</v>
      </c>
      <c r="R360" s="5">
        <v>3217.9095139999999</v>
      </c>
      <c r="S360" s="5">
        <f t="shared" si="41"/>
        <v>8.0764872084497181</v>
      </c>
      <c r="T360" s="2">
        <v>0</v>
      </c>
      <c r="U360" s="12">
        <v>0</v>
      </c>
      <c r="V360" s="5">
        <v>426.68</v>
      </c>
      <c r="W360" s="6">
        <f t="shared" si="36"/>
        <v>126.45367790883765</v>
      </c>
      <c r="X360" s="14"/>
      <c r="Y360" s="14"/>
      <c r="Z360" s="14"/>
      <c r="AA360" s="14"/>
      <c r="AB360" s="5">
        <v>26278</v>
      </c>
      <c r="AC360" s="5">
        <v>0</v>
      </c>
      <c r="AD360" s="5">
        <v>1</v>
      </c>
      <c r="AE360" s="5">
        <v>0</v>
      </c>
      <c r="AF360" s="5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11">
        <v>0</v>
      </c>
      <c r="AR360" s="5">
        <v>1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</row>
    <row r="361" spans="1:50" ht="15.75" customHeight="1">
      <c r="A361" s="4">
        <v>44896</v>
      </c>
      <c r="B361" s="2" t="s">
        <v>20</v>
      </c>
      <c r="C361" s="19">
        <v>2</v>
      </c>
      <c r="D361" s="5" t="s">
        <v>10</v>
      </c>
      <c r="E361" s="5">
        <v>12402</v>
      </c>
      <c r="F361" s="6">
        <f t="shared" si="37"/>
        <v>9.4256130289098241</v>
      </c>
      <c r="G361" s="21">
        <v>256646.98125000001</v>
      </c>
      <c r="H361" s="5">
        <f t="shared" si="38"/>
        <v>12.455460702187009</v>
      </c>
      <c r="I361" s="10">
        <v>1</v>
      </c>
      <c r="J361" s="5">
        <v>0</v>
      </c>
      <c r="K361" s="11"/>
      <c r="L361" s="11">
        <v>0</v>
      </c>
      <c r="M361" s="5">
        <v>0</v>
      </c>
      <c r="N361" s="5">
        <v>1</v>
      </c>
      <c r="O361" s="12">
        <v>0</v>
      </c>
      <c r="P361" s="5">
        <v>0</v>
      </c>
      <c r="Q361" s="5">
        <v>0</v>
      </c>
      <c r="R361" s="5">
        <v>3217.9095139999999</v>
      </c>
      <c r="S361" s="5">
        <f t="shared" si="41"/>
        <v>8.0764872084497181</v>
      </c>
      <c r="T361" s="2">
        <v>0</v>
      </c>
      <c r="U361" s="12">
        <v>0</v>
      </c>
      <c r="V361" s="5">
        <v>426.68</v>
      </c>
      <c r="W361" s="6">
        <f t="shared" si="36"/>
        <v>126.45367790883765</v>
      </c>
      <c r="X361" s="14"/>
      <c r="Y361" s="14"/>
      <c r="Z361" s="14"/>
      <c r="AA361" s="14"/>
      <c r="AB361" s="5">
        <v>84200</v>
      </c>
      <c r="AC361" s="5">
        <v>0</v>
      </c>
      <c r="AD361" s="5">
        <v>1</v>
      </c>
      <c r="AE361" s="5">
        <v>0</v>
      </c>
      <c r="AF361" s="5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1</v>
      </c>
      <c r="AQ361" s="11">
        <v>0</v>
      </c>
      <c r="AR361" s="5">
        <v>1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</row>
    <row r="362" spans="1:50" ht="15.75" customHeight="1">
      <c r="A362" s="4">
        <v>43101</v>
      </c>
      <c r="B362" s="2" t="s">
        <v>20</v>
      </c>
      <c r="C362" s="19">
        <v>2</v>
      </c>
      <c r="D362" s="5" t="s">
        <v>13</v>
      </c>
      <c r="E362" s="6">
        <v>80222.243400000007</v>
      </c>
      <c r="F362" s="6">
        <f t="shared" si="37"/>
        <v>11.292556104527629</v>
      </c>
      <c r="G362" s="21">
        <v>583282.80799999996</v>
      </c>
      <c r="H362" s="5">
        <f t="shared" si="38"/>
        <v>13.276429153055901</v>
      </c>
      <c r="I362" s="10">
        <v>362.83</v>
      </c>
      <c r="J362" s="6">
        <f t="shared" ref="J362:J425" si="43">LN(I362)</f>
        <v>5.8939344050097677</v>
      </c>
      <c r="K362" s="11"/>
      <c r="L362" s="11">
        <f t="shared" ref="L362:L425" si="44">LN(K362+1)</f>
        <v>0</v>
      </c>
      <c r="M362" s="5">
        <v>0</v>
      </c>
      <c r="N362" s="5">
        <v>1</v>
      </c>
      <c r="O362" s="12">
        <v>0</v>
      </c>
      <c r="P362" s="5">
        <v>0</v>
      </c>
      <c r="Q362" s="5">
        <f t="shared" ref="Q362:Q425" si="45">0+0</f>
        <v>0</v>
      </c>
      <c r="R362" s="5">
        <v>2239.1888410000001</v>
      </c>
      <c r="S362" s="5">
        <f t="shared" si="41"/>
        <v>7.7138689547125852</v>
      </c>
      <c r="T362" s="2">
        <v>0</v>
      </c>
      <c r="U362" s="12">
        <v>0</v>
      </c>
      <c r="V362" s="5">
        <v>166.12062599999999</v>
      </c>
      <c r="W362" s="6">
        <f t="shared" ref="W362:W373" si="46">V362*100/166.120626</f>
        <v>99.999999999999986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1</v>
      </c>
      <c r="AE362" s="5">
        <v>1</v>
      </c>
      <c r="AF362" s="5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11">
        <v>0</v>
      </c>
      <c r="AR362" s="5">
        <v>1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</row>
    <row r="363" spans="1:50" ht="15.75" customHeight="1">
      <c r="A363" s="4">
        <v>43132</v>
      </c>
      <c r="B363" s="2" t="s">
        <v>20</v>
      </c>
      <c r="C363" s="19">
        <v>2</v>
      </c>
      <c r="D363" s="5" t="s">
        <v>13</v>
      </c>
      <c r="E363" s="6">
        <v>74051.301600000006</v>
      </c>
      <c r="F363" s="6">
        <f t="shared" si="37"/>
        <v>11.212513396854092</v>
      </c>
      <c r="G363" s="21">
        <v>649314.82400000002</v>
      </c>
      <c r="H363" s="5">
        <f t="shared" si="38"/>
        <v>13.38367450906054</v>
      </c>
      <c r="I363" s="10">
        <v>344.64</v>
      </c>
      <c r="J363" s="6">
        <f t="shared" si="43"/>
        <v>5.8425003939680238</v>
      </c>
      <c r="K363" s="11"/>
      <c r="L363" s="11">
        <f t="shared" si="44"/>
        <v>0</v>
      </c>
      <c r="M363" s="5">
        <v>0</v>
      </c>
      <c r="N363" s="5">
        <v>1</v>
      </c>
      <c r="O363" s="12">
        <v>0</v>
      </c>
      <c r="P363" s="5">
        <v>0</v>
      </c>
      <c r="Q363" s="5">
        <f t="shared" si="45"/>
        <v>0</v>
      </c>
      <c r="R363" s="5">
        <v>2239.1888410000001</v>
      </c>
      <c r="S363" s="5">
        <f t="shared" si="41"/>
        <v>7.7138689547125852</v>
      </c>
      <c r="T363" s="2">
        <v>0</v>
      </c>
      <c r="U363" s="12">
        <v>0</v>
      </c>
      <c r="V363" s="5">
        <v>165.14593400000001</v>
      </c>
      <c r="W363" s="6">
        <f t="shared" si="46"/>
        <v>99.413262504801793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11">
        <v>0</v>
      </c>
      <c r="AR363" s="5">
        <v>1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</row>
    <row r="364" spans="1:50" ht="15.75" customHeight="1">
      <c r="A364" s="4">
        <v>43160</v>
      </c>
      <c r="B364" s="2" t="s">
        <v>20</v>
      </c>
      <c r="C364" s="19">
        <v>2</v>
      </c>
      <c r="D364" s="5" t="s">
        <v>13</v>
      </c>
      <c r="E364" s="6">
        <v>55538.476199999997</v>
      </c>
      <c r="F364" s="6">
        <f t="shared" si="37"/>
        <v>10.924831324402311</v>
      </c>
      <c r="G364" s="21">
        <v>946458.89599999995</v>
      </c>
      <c r="H364" s="5">
        <f t="shared" si="38"/>
        <v>13.760483877893909</v>
      </c>
      <c r="I364" s="10">
        <v>350.62</v>
      </c>
      <c r="J364" s="6">
        <f t="shared" si="43"/>
        <v>5.859703015925728</v>
      </c>
      <c r="K364" s="11"/>
      <c r="L364" s="11">
        <f t="shared" si="44"/>
        <v>0</v>
      </c>
      <c r="M364" s="5">
        <v>0</v>
      </c>
      <c r="N364" s="5">
        <v>1</v>
      </c>
      <c r="O364" s="12">
        <v>0</v>
      </c>
      <c r="P364" s="5">
        <v>0</v>
      </c>
      <c r="Q364" s="5">
        <f t="shared" si="45"/>
        <v>0</v>
      </c>
      <c r="R364" s="5">
        <v>2239.1888410000001</v>
      </c>
      <c r="S364" s="5">
        <f t="shared" si="41"/>
        <v>7.7138689547125852</v>
      </c>
      <c r="T364" s="2">
        <v>0</v>
      </c>
      <c r="U364" s="12">
        <v>0</v>
      </c>
      <c r="V364" s="5">
        <v>169.571</v>
      </c>
      <c r="W364" s="6">
        <f t="shared" si="46"/>
        <v>102.07702925463332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11">
        <v>0</v>
      </c>
      <c r="AR364" s="5">
        <v>1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</row>
    <row r="365" spans="1:50" ht="15.75" customHeight="1">
      <c r="A365" s="4">
        <v>43191</v>
      </c>
      <c r="B365" s="2" t="s">
        <v>20</v>
      </c>
      <c r="C365" s="19">
        <v>2</v>
      </c>
      <c r="D365" s="5" t="s">
        <v>13</v>
      </c>
      <c r="E365" s="6">
        <v>43196.592600000004</v>
      </c>
      <c r="F365" s="6">
        <f t="shared" si="37"/>
        <v>10.673516896121406</v>
      </c>
      <c r="G365" s="21">
        <v>913442.88800000004</v>
      </c>
      <c r="H365" s="5">
        <f t="shared" si="38"/>
        <v>13.724977227626232</v>
      </c>
      <c r="I365" s="10">
        <v>351.08</v>
      </c>
      <c r="J365" s="6">
        <f t="shared" si="43"/>
        <v>5.8610141177239168</v>
      </c>
      <c r="K365" s="11"/>
      <c r="L365" s="11">
        <f t="shared" si="44"/>
        <v>0</v>
      </c>
      <c r="M365" s="5">
        <v>0</v>
      </c>
      <c r="N365" s="5">
        <v>1</v>
      </c>
      <c r="O365" s="12">
        <v>0</v>
      </c>
      <c r="P365" s="5">
        <v>0</v>
      </c>
      <c r="Q365" s="5">
        <f t="shared" si="45"/>
        <v>0</v>
      </c>
      <c r="R365" s="5">
        <v>2239.1888410000001</v>
      </c>
      <c r="S365" s="5">
        <f t="shared" si="41"/>
        <v>7.7138689547125852</v>
      </c>
      <c r="T365" s="2">
        <v>0</v>
      </c>
      <c r="U365" s="12">
        <v>0</v>
      </c>
      <c r="V365" s="5">
        <v>168.74293299999999</v>
      </c>
      <c r="W365" s="6">
        <f t="shared" si="46"/>
        <v>101.57855593440877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6">
        <v>0</v>
      </c>
      <c r="AH365" s="6">
        <v>1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11">
        <v>0</v>
      </c>
      <c r="AR365" s="5">
        <v>1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</row>
    <row r="366" spans="1:50" ht="15.75" customHeight="1">
      <c r="A366" s="9">
        <v>43221</v>
      </c>
      <c r="B366" s="2" t="s">
        <v>20</v>
      </c>
      <c r="C366" s="19">
        <v>2</v>
      </c>
      <c r="D366" s="5" t="s">
        <v>13</v>
      </c>
      <c r="E366" s="6">
        <v>92564.126999999993</v>
      </c>
      <c r="F366" s="6">
        <f t="shared" si="37"/>
        <v>11.435656948168303</v>
      </c>
      <c r="G366" s="21">
        <v>825400.2</v>
      </c>
      <c r="H366" s="5">
        <f t="shared" si="38"/>
        <v>13.623624850140123</v>
      </c>
      <c r="I366" s="10">
        <v>373.8</v>
      </c>
      <c r="J366" s="6">
        <f t="shared" si="43"/>
        <v>5.9237208950214626</v>
      </c>
      <c r="K366" s="11"/>
      <c r="L366" s="11">
        <f t="shared" si="44"/>
        <v>0</v>
      </c>
      <c r="M366" s="5">
        <v>0</v>
      </c>
      <c r="N366" s="5">
        <v>1</v>
      </c>
      <c r="O366" s="12">
        <v>0</v>
      </c>
      <c r="P366" s="5">
        <v>0</v>
      </c>
      <c r="Q366" s="5">
        <f t="shared" si="45"/>
        <v>0</v>
      </c>
      <c r="R366" s="5">
        <v>2239.1888410000001</v>
      </c>
      <c r="S366" s="5">
        <f t="shared" si="41"/>
        <v>7.7138689547125852</v>
      </c>
      <c r="T366" s="2">
        <v>0</v>
      </c>
      <c r="U366" s="12">
        <v>0</v>
      </c>
      <c r="V366" s="5">
        <v>175.734521</v>
      </c>
      <c r="W366" s="6">
        <f t="shared" si="46"/>
        <v>105.78729759903506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11">
        <v>0</v>
      </c>
      <c r="AR366" s="5">
        <v>1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</row>
    <row r="367" spans="1:50" ht="15.75" customHeight="1">
      <c r="A367" s="4">
        <v>43252</v>
      </c>
      <c r="B367" s="2" t="s">
        <v>20</v>
      </c>
      <c r="C367" s="19">
        <v>2</v>
      </c>
      <c r="D367" s="5" t="s">
        <v>13</v>
      </c>
      <c r="E367" s="6">
        <v>61709.417999999998</v>
      </c>
      <c r="F367" s="6">
        <f t="shared" si="37"/>
        <v>11.030191840060137</v>
      </c>
      <c r="G367" s="21">
        <v>836405.53599999996</v>
      </c>
      <c r="H367" s="5">
        <f t="shared" si="38"/>
        <v>13.636870060948933</v>
      </c>
      <c r="I367" s="10">
        <v>340.32</v>
      </c>
      <c r="J367" s="6">
        <f t="shared" si="43"/>
        <v>5.8298863514519272</v>
      </c>
      <c r="K367" s="11"/>
      <c r="L367" s="11">
        <f t="shared" si="44"/>
        <v>0</v>
      </c>
      <c r="M367" s="5">
        <v>0</v>
      </c>
      <c r="N367" s="5">
        <v>1</v>
      </c>
      <c r="O367" s="12">
        <v>0</v>
      </c>
      <c r="P367" s="5">
        <v>0</v>
      </c>
      <c r="Q367" s="5">
        <f t="shared" si="45"/>
        <v>0</v>
      </c>
      <c r="R367" s="5">
        <v>2239.1888410000001</v>
      </c>
      <c r="S367" s="5">
        <f t="shared" si="41"/>
        <v>7.7138689547125852</v>
      </c>
      <c r="T367" s="2">
        <v>0</v>
      </c>
      <c r="U367" s="12">
        <v>0</v>
      </c>
      <c r="V367" s="5">
        <v>176.20541700000001</v>
      </c>
      <c r="W367" s="6">
        <f t="shared" si="46"/>
        <v>106.0707639038153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6">
        <v>0</v>
      </c>
      <c r="AH367" s="6">
        <v>0</v>
      </c>
      <c r="AI367" s="6">
        <v>0</v>
      </c>
      <c r="AJ367" s="6">
        <v>1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11">
        <v>0</v>
      </c>
      <c r="AR367" s="5">
        <v>1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</row>
    <row r="368" spans="1:50" ht="15.75" customHeight="1">
      <c r="A368" s="4">
        <v>43282</v>
      </c>
      <c r="B368" s="2" t="s">
        <v>20</v>
      </c>
      <c r="C368" s="19">
        <v>2</v>
      </c>
      <c r="D368" s="5" t="s">
        <v>13</v>
      </c>
      <c r="E368" s="6">
        <v>98735.068799999994</v>
      </c>
      <c r="F368" s="6">
        <f t="shared" si="37"/>
        <v>11.500195469305874</v>
      </c>
      <c r="G368" s="21">
        <v>847410.87199999997</v>
      </c>
      <c r="H368" s="5">
        <f t="shared" si="38"/>
        <v>13.649942126989131</v>
      </c>
      <c r="I368" s="10">
        <v>401.95</v>
      </c>
      <c r="J368" s="6">
        <f t="shared" si="43"/>
        <v>5.9963277027739696</v>
      </c>
      <c r="K368" s="11"/>
      <c r="L368" s="11">
        <f t="shared" si="44"/>
        <v>0</v>
      </c>
      <c r="M368" s="5">
        <v>0</v>
      </c>
      <c r="N368" s="5">
        <v>1</v>
      </c>
      <c r="O368" s="12">
        <v>0</v>
      </c>
      <c r="P368" s="5">
        <v>0</v>
      </c>
      <c r="Q368" s="5">
        <f t="shared" si="45"/>
        <v>0</v>
      </c>
      <c r="R368" s="5">
        <v>2239.1888410000001</v>
      </c>
      <c r="S368" s="5">
        <f t="shared" si="41"/>
        <v>7.7138689547125852</v>
      </c>
      <c r="T368" s="2">
        <v>0</v>
      </c>
      <c r="U368" s="12">
        <v>0</v>
      </c>
      <c r="V368" s="5">
        <v>177.97519700000001</v>
      </c>
      <c r="W368" s="6">
        <f t="shared" si="46"/>
        <v>107.13612227779591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11">
        <v>0</v>
      </c>
      <c r="AR368" s="5">
        <v>1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</row>
    <row r="369" spans="1:50" ht="15.75" customHeight="1">
      <c r="A369" s="4">
        <v>43313</v>
      </c>
      <c r="B369" s="2" t="s">
        <v>20</v>
      </c>
      <c r="C369" s="19">
        <v>2</v>
      </c>
      <c r="D369" s="5" t="s">
        <v>13</v>
      </c>
      <c r="E369" s="6">
        <v>70965.830700000006</v>
      </c>
      <c r="F369" s="6">
        <f t="shared" si="37"/>
        <v>11.169953782435297</v>
      </c>
      <c r="G369" s="21">
        <v>935453.56</v>
      </c>
      <c r="H369" s="5">
        <f t="shared" si="38"/>
        <v>13.748787850560939</v>
      </c>
      <c r="I369" s="10">
        <v>390.44</v>
      </c>
      <c r="J369" s="6">
        <f t="shared" si="43"/>
        <v>5.9672743083067648</v>
      </c>
      <c r="K369" s="11"/>
      <c r="L369" s="11">
        <f t="shared" si="44"/>
        <v>0</v>
      </c>
      <c r="M369" s="5">
        <v>0</v>
      </c>
      <c r="N369" s="5">
        <v>1</v>
      </c>
      <c r="O369" s="12">
        <v>0</v>
      </c>
      <c r="P369" s="5">
        <v>0</v>
      </c>
      <c r="Q369" s="5">
        <f t="shared" si="45"/>
        <v>0</v>
      </c>
      <c r="R369" s="5">
        <v>2239.1888410000001</v>
      </c>
      <c r="S369" s="5">
        <f t="shared" si="41"/>
        <v>7.7138689547125852</v>
      </c>
      <c r="T369" s="2">
        <v>0</v>
      </c>
      <c r="U369" s="12">
        <v>0</v>
      </c>
      <c r="V369" s="5">
        <v>164.929846</v>
      </c>
      <c r="W369" s="6">
        <f t="shared" si="46"/>
        <v>99.283183534355331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1</v>
      </c>
      <c r="AM369" s="6">
        <v>0</v>
      </c>
      <c r="AN369" s="6">
        <v>0</v>
      </c>
      <c r="AO369" s="6">
        <v>0</v>
      </c>
      <c r="AP369" s="6">
        <v>0</v>
      </c>
      <c r="AQ369" s="11">
        <v>0</v>
      </c>
      <c r="AR369" s="5">
        <v>1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</row>
    <row r="370" spans="1:50" ht="15.75" customHeight="1">
      <c r="A370" s="4">
        <v>43344</v>
      </c>
      <c r="B370" s="2" t="s">
        <v>20</v>
      </c>
      <c r="C370" s="19">
        <v>2</v>
      </c>
      <c r="D370" s="5" t="s">
        <v>13</v>
      </c>
      <c r="E370" s="6">
        <v>67880.359800000006</v>
      </c>
      <c r="F370" s="6">
        <f t="shared" si="37"/>
        <v>11.125502019864463</v>
      </c>
      <c r="G370" s="21">
        <v>858416.20799999998</v>
      </c>
      <c r="H370" s="5">
        <f t="shared" si="38"/>
        <v>13.662845516696018</v>
      </c>
      <c r="I370" s="10">
        <v>346.35</v>
      </c>
      <c r="J370" s="6">
        <f t="shared" si="43"/>
        <v>5.8474498244686144</v>
      </c>
      <c r="K370" s="18"/>
      <c r="L370" s="11">
        <f t="shared" si="44"/>
        <v>0</v>
      </c>
      <c r="M370" s="5">
        <v>0</v>
      </c>
      <c r="N370" s="5">
        <v>1</v>
      </c>
      <c r="O370" s="12">
        <v>0</v>
      </c>
      <c r="P370" s="5">
        <v>0</v>
      </c>
      <c r="Q370" s="5">
        <f t="shared" si="45"/>
        <v>0</v>
      </c>
      <c r="R370" s="5">
        <v>2239.1888410000001</v>
      </c>
      <c r="S370" s="5">
        <f t="shared" si="41"/>
        <v>7.7138689547125852</v>
      </c>
      <c r="T370" s="2">
        <v>0</v>
      </c>
      <c r="U370" s="12">
        <v>0</v>
      </c>
      <c r="V370" s="5">
        <v>182.823384</v>
      </c>
      <c r="W370" s="6">
        <f t="shared" si="46"/>
        <v>110.05459611017841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1</v>
      </c>
      <c r="AN370" s="6">
        <v>0</v>
      </c>
      <c r="AO370" s="6">
        <v>0</v>
      </c>
      <c r="AP370" s="6">
        <v>0</v>
      </c>
      <c r="AQ370" s="11">
        <v>0</v>
      </c>
      <c r="AR370" s="5">
        <v>1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</row>
    <row r="371" spans="1:50" ht="15.75" customHeight="1">
      <c r="A371" s="4">
        <v>43374</v>
      </c>
      <c r="B371" s="2" t="s">
        <v>20</v>
      </c>
      <c r="C371" s="19">
        <v>2</v>
      </c>
      <c r="D371" s="5" t="s">
        <v>13</v>
      </c>
      <c r="E371" s="6">
        <v>117247.8942</v>
      </c>
      <c r="F371" s="6">
        <f t="shared" si="37"/>
        <v>11.672045726232533</v>
      </c>
      <c r="G371" s="21">
        <v>528256.12800000003</v>
      </c>
      <c r="H371" s="5">
        <f t="shared" si="38"/>
        <v>13.177338428998246</v>
      </c>
      <c r="I371" s="10">
        <v>383.7</v>
      </c>
      <c r="J371" s="6">
        <f t="shared" si="43"/>
        <v>5.9498609972529071</v>
      </c>
      <c r="K371" s="11"/>
      <c r="L371" s="11">
        <f t="shared" si="44"/>
        <v>0</v>
      </c>
      <c r="M371" s="5">
        <v>0</v>
      </c>
      <c r="N371" s="5">
        <v>1</v>
      </c>
      <c r="O371" s="12">
        <v>0</v>
      </c>
      <c r="P371" s="5">
        <v>0</v>
      </c>
      <c r="Q371" s="5">
        <f t="shared" si="45"/>
        <v>0</v>
      </c>
      <c r="R371" s="5">
        <v>2239.1888410000001</v>
      </c>
      <c r="S371" s="5">
        <f t="shared" si="41"/>
        <v>7.7138689547125852</v>
      </c>
      <c r="T371" s="2">
        <v>0</v>
      </c>
      <c r="U371" s="12">
        <v>0</v>
      </c>
      <c r="V371" s="5">
        <v>188.56162800000001</v>
      </c>
      <c r="W371" s="6">
        <f t="shared" si="46"/>
        <v>113.5088595199491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1</v>
      </c>
      <c r="AO371" s="6">
        <v>0</v>
      </c>
      <c r="AP371" s="6">
        <v>0</v>
      </c>
      <c r="AQ371" s="11">
        <v>0</v>
      </c>
      <c r="AR371" s="5">
        <v>1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</row>
    <row r="372" spans="1:50" ht="15.75" customHeight="1">
      <c r="A372" s="4">
        <v>43405</v>
      </c>
      <c r="B372" s="2" t="s">
        <v>20</v>
      </c>
      <c r="C372" s="19">
        <v>2</v>
      </c>
      <c r="D372" s="5" t="s">
        <v>13</v>
      </c>
      <c r="E372" s="6">
        <v>86393.185200000007</v>
      </c>
      <c r="F372" s="6">
        <f t="shared" si="37"/>
        <v>11.366664076681351</v>
      </c>
      <c r="G372" s="21">
        <v>451218.77600000001</v>
      </c>
      <c r="H372" s="5">
        <f t="shared" si="38"/>
        <v>13.019709807992724</v>
      </c>
      <c r="I372" s="10">
        <v>402.49</v>
      </c>
      <c r="J372" s="6">
        <f t="shared" si="43"/>
        <v>5.9976702518294864</v>
      </c>
      <c r="K372" s="11"/>
      <c r="L372" s="11">
        <f t="shared" si="44"/>
        <v>0</v>
      </c>
      <c r="M372" s="5">
        <v>0</v>
      </c>
      <c r="N372" s="5">
        <v>1</v>
      </c>
      <c r="O372" s="12">
        <v>0</v>
      </c>
      <c r="P372" s="5">
        <v>0</v>
      </c>
      <c r="Q372" s="5">
        <f t="shared" si="45"/>
        <v>0</v>
      </c>
      <c r="R372" s="5">
        <v>2239.1888410000001</v>
      </c>
      <c r="S372" s="5">
        <f t="shared" si="41"/>
        <v>7.7138689547125852</v>
      </c>
      <c r="T372" s="2">
        <v>0</v>
      </c>
      <c r="U372" s="12">
        <v>0</v>
      </c>
      <c r="V372" s="5">
        <v>192.31694999999999</v>
      </c>
      <c r="W372" s="6">
        <f t="shared" si="46"/>
        <v>115.76945899541698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1</v>
      </c>
      <c r="AP372" s="6">
        <v>0</v>
      </c>
      <c r="AQ372" s="11">
        <v>0</v>
      </c>
      <c r="AR372" s="5">
        <v>1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</row>
    <row r="373" spans="1:50" ht="15.75" customHeight="1">
      <c r="A373" s="4">
        <v>43435</v>
      </c>
      <c r="B373" s="2" t="s">
        <v>20</v>
      </c>
      <c r="C373" s="19">
        <v>2</v>
      </c>
      <c r="D373" s="5" t="s">
        <v>13</v>
      </c>
      <c r="E373" s="6">
        <v>98735.068799999994</v>
      </c>
      <c r="F373" s="6">
        <f t="shared" si="37"/>
        <v>11.500195469305874</v>
      </c>
      <c r="G373" s="21">
        <v>517250.79200000002</v>
      </c>
      <c r="H373" s="5">
        <f t="shared" si="38"/>
        <v>13.15628506007738</v>
      </c>
      <c r="I373" s="10">
        <v>390.49</v>
      </c>
      <c r="J373" s="6">
        <f t="shared" si="43"/>
        <v>5.9674023607572231</v>
      </c>
      <c r="K373" s="11"/>
      <c r="L373" s="11">
        <f t="shared" si="44"/>
        <v>0</v>
      </c>
      <c r="M373" s="5">
        <v>0</v>
      </c>
      <c r="N373" s="5">
        <v>1</v>
      </c>
      <c r="O373" s="12">
        <v>0</v>
      </c>
      <c r="P373" s="5">
        <v>0</v>
      </c>
      <c r="Q373" s="5">
        <f t="shared" si="45"/>
        <v>0</v>
      </c>
      <c r="R373" s="5">
        <v>2239.1888410000001</v>
      </c>
      <c r="S373" s="5">
        <f t="shared" si="41"/>
        <v>7.7138689547125852</v>
      </c>
      <c r="T373" s="2">
        <v>0</v>
      </c>
      <c r="U373" s="12">
        <v>0</v>
      </c>
      <c r="V373" s="5">
        <v>182.61431099999999</v>
      </c>
      <c r="W373" s="6">
        <f t="shared" si="46"/>
        <v>109.9287399747699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1</v>
      </c>
      <c r="AQ373" s="11">
        <v>0</v>
      </c>
      <c r="AR373" s="5">
        <v>1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</row>
    <row r="374" spans="1:50" ht="15.75" customHeight="1">
      <c r="A374" s="4">
        <v>43466</v>
      </c>
      <c r="B374" s="2" t="s">
        <v>20</v>
      </c>
      <c r="C374" s="19">
        <v>2</v>
      </c>
      <c r="D374" s="5" t="s">
        <v>13</v>
      </c>
      <c r="E374" s="6">
        <v>89093.768400000001</v>
      </c>
      <c r="F374" s="6">
        <f t="shared" si="37"/>
        <v>11.397444671619088</v>
      </c>
      <c r="G374" s="21">
        <v>656193.15899999999</v>
      </c>
      <c r="H374" s="5">
        <f t="shared" si="38"/>
        <v>13.394211998219903</v>
      </c>
      <c r="I374" s="10">
        <v>401.35</v>
      </c>
      <c r="J374" s="6">
        <f t="shared" si="43"/>
        <v>5.9948338645775863</v>
      </c>
      <c r="K374" s="11"/>
      <c r="L374" s="11">
        <f t="shared" si="44"/>
        <v>0</v>
      </c>
      <c r="M374" s="5">
        <v>0</v>
      </c>
      <c r="N374" s="5">
        <v>1</v>
      </c>
      <c r="O374" s="12">
        <v>0</v>
      </c>
      <c r="P374" s="5">
        <v>0</v>
      </c>
      <c r="Q374" s="5">
        <f t="shared" si="45"/>
        <v>0</v>
      </c>
      <c r="R374" s="5">
        <v>2239.1888410000001</v>
      </c>
      <c r="S374" s="5">
        <f t="shared" si="41"/>
        <v>7.7138689547125852</v>
      </c>
      <c r="T374" s="2">
        <v>0</v>
      </c>
      <c r="U374" s="12">
        <v>0</v>
      </c>
      <c r="V374" s="5">
        <v>180.94665000000001</v>
      </c>
      <c r="W374" s="6">
        <f t="shared" ref="W374:W421" si="47">V374*100/166.12</f>
        <v>108.92526486876956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1</v>
      </c>
      <c r="AF374" s="5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11">
        <v>0</v>
      </c>
      <c r="AR374" s="5">
        <v>1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</row>
    <row r="375" spans="1:50" ht="15.75" customHeight="1">
      <c r="A375" s="4">
        <v>43497</v>
      </c>
      <c r="B375" s="2" t="s">
        <v>20</v>
      </c>
      <c r="C375" s="19">
        <v>2</v>
      </c>
      <c r="D375" s="5" t="s">
        <v>13</v>
      </c>
      <c r="E375" s="6">
        <v>82240.401599999997</v>
      </c>
      <c r="F375" s="6">
        <f t="shared" si="37"/>
        <v>11.317401963945551</v>
      </c>
      <c r="G375" s="21">
        <v>730479.17700000003</v>
      </c>
      <c r="H375" s="5">
        <f t="shared" si="38"/>
        <v>13.501457373596621</v>
      </c>
      <c r="I375" s="10">
        <v>389.37</v>
      </c>
      <c r="J375" s="6">
        <f t="shared" si="43"/>
        <v>5.9645300483677772</v>
      </c>
      <c r="K375" s="11"/>
      <c r="L375" s="11">
        <f t="shared" si="44"/>
        <v>0</v>
      </c>
      <c r="M375" s="5">
        <v>0</v>
      </c>
      <c r="N375" s="5">
        <v>1</v>
      </c>
      <c r="O375" s="12">
        <v>0</v>
      </c>
      <c r="P375" s="5">
        <v>0</v>
      </c>
      <c r="Q375" s="5">
        <f t="shared" si="45"/>
        <v>0</v>
      </c>
      <c r="R375" s="5">
        <v>2239.1888410000001</v>
      </c>
      <c r="S375" s="5">
        <f t="shared" si="41"/>
        <v>7.7138689547125852</v>
      </c>
      <c r="T375" s="2">
        <v>0</v>
      </c>
      <c r="U375" s="12">
        <v>0</v>
      </c>
      <c r="V375" s="5">
        <v>185.06391300000001</v>
      </c>
      <c r="W375" s="6">
        <f t="shared" si="47"/>
        <v>111.40375210691069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11">
        <v>0</v>
      </c>
      <c r="AR375" s="5">
        <v>1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</row>
    <row r="376" spans="1:50" ht="15.75" customHeight="1">
      <c r="A376" s="4">
        <v>43525</v>
      </c>
      <c r="B376" s="2" t="s">
        <v>20</v>
      </c>
      <c r="C376" s="19">
        <v>2</v>
      </c>
      <c r="D376" s="5" t="s">
        <v>13</v>
      </c>
      <c r="E376" s="6">
        <v>61680.301200000002</v>
      </c>
      <c r="F376" s="6">
        <f t="shared" si="37"/>
        <v>11.029719891493771</v>
      </c>
      <c r="G376" s="21">
        <v>1064766.2579999999</v>
      </c>
      <c r="H376" s="5">
        <f t="shared" si="38"/>
        <v>13.878266796153751</v>
      </c>
      <c r="I376" s="10">
        <v>384.07</v>
      </c>
      <c r="J376" s="6">
        <f t="shared" si="43"/>
        <v>5.950824827641287</v>
      </c>
      <c r="K376" s="11"/>
      <c r="L376" s="11">
        <f t="shared" si="44"/>
        <v>0</v>
      </c>
      <c r="M376" s="5">
        <v>0</v>
      </c>
      <c r="N376" s="5">
        <v>1</v>
      </c>
      <c r="O376" s="12">
        <v>0</v>
      </c>
      <c r="P376" s="5">
        <v>0</v>
      </c>
      <c r="Q376" s="5">
        <f t="shared" si="45"/>
        <v>0</v>
      </c>
      <c r="R376" s="5">
        <v>2239.1888410000001</v>
      </c>
      <c r="S376" s="5">
        <f t="shared" si="41"/>
        <v>7.7138689547125852</v>
      </c>
      <c r="T376" s="2">
        <v>0</v>
      </c>
      <c r="U376" s="12">
        <v>0</v>
      </c>
      <c r="V376" s="5">
        <v>184.75676200000001</v>
      </c>
      <c r="W376" s="6">
        <f t="shared" si="47"/>
        <v>111.21885504454612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6">
        <v>1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11">
        <v>0</v>
      </c>
      <c r="AR376" s="5">
        <v>1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</row>
    <row r="377" spans="1:50" ht="15.75" customHeight="1">
      <c r="A377" s="4">
        <v>43556</v>
      </c>
      <c r="B377" s="2" t="s">
        <v>20</v>
      </c>
      <c r="C377" s="19">
        <v>2</v>
      </c>
      <c r="D377" s="5" t="s">
        <v>13</v>
      </c>
      <c r="E377" s="6">
        <v>47973.567600000002</v>
      </c>
      <c r="F377" s="6">
        <f t="shared" si="37"/>
        <v>10.778405463212865</v>
      </c>
      <c r="G377" s="21">
        <v>1027623.249</v>
      </c>
      <c r="H377" s="5">
        <f t="shared" si="38"/>
        <v>13.842760141642831</v>
      </c>
      <c r="I377" s="10">
        <v>374.23</v>
      </c>
      <c r="J377" s="6">
        <f t="shared" si="43"/>
        <v>5.9248705816579976</v>
      </c>
      <c r="K377" s="11"/>
      <c r="L377" s="11">
        <f t="shared" si="44"/>
        <v>0</v>
      </c>
      <c r="M377" s="5">
        <v>0</v>
      </c>
      <c r="N377" s="5">
        <v>1</v>
      </c>
      <c r="O377" s="12">
        <v>0</v>
      </c>
      <c r="P377" s="5">
        <v>0</v>
      </c>
      <c r="Q377" s="5">
        <f t="shared" si="45"/>
        <v>0</v>
      </c>
      <c r="R377" s="5">
        <v>2239.1888410000001</v>
      </c>
      <c r="S377" s="5">
        <f t="shared" si="41"/>
        <v>7.7138689547125852</v>
      </c>
      <c r="T377" s="2">
        <v>0</v>
      </c>
      <c r="U377" s="12">
        <v>0</v>
      </c>
      <c r="V377" s="5">
        <v>182.136754</v>
      </c>
      <c r="W377" s="6">
        <f t="shared" si="47"/>
        <v>109.64167710089092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11">
        <v>0</v>
      </c>
      <c r="AR377" s="5">
        <v>1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</row>
    <row r="378" spans="1:50" ht="15.75" customHeight="1">
      <c r="A378" s="9">
        <v>43586</v>
      </c>
      <c r="B378" s="2" t="s">
        <v>20</v>
      </c>
      <c r="C378" s="19">
        <v>2</v>
      </c>
      <c r="D378" s="5" t="s">
        <v>13</v>
      </c>
      <c r="E378" s="6">
        <v>102800.50199999999</v>
      </c>
      <c r="F378" s="6">
        <f t="shared" si="37"/>
        <v>11.540545515259762</v>
      </c>
      <c r="G378" s="21">
        <v>928575.22499999998</v>
      </c>
      <c r="H378" s="5">
        <f t="shared" si="38"/>
        <v>13.741407751181827</v>
      </c>
      <c r="I378" s="10">
        <v>425.1</v>
      </c>
      <c r="J378" s="6">
        <f t="shared" si="43"/>
        <v>6.0523244353647447</v>
      </c>
      <c r="K378" s="11"/>
      <c r="L378" s="11">
        <f t="shared" si="44"/>
        <v>0</v>
      </c>
      <c r="M378" s="5">
        <v>0</v>
      </c>
      <c r="N378" s="5">
        <v>1</v>
      </c>
      <c r="O378" s="12">
        <v>0</v>
      </c>
      <c r="P378" s="5">
        <v>0</v>
      </c>
      <c r="Q378" s="5">
        <f t="shared" si="45"/>
        <v>0</v>
      </c>
      <c r="R378" s="5">
        <v>2239.1888410000001</v>
      </c>
      <c r="S378" s="5">
        <f t="shared" si="41"/>
        <v>7.7138689547125852</v>
      </c>
      <c r="T378" s="2">
        <v>0</v>
      </c>
      <c r="U378" s="12">
        <v>0</v>
      </c>
      <c r="V378" s="5">
        <v>181.04628500000001</v>
      </c>
      <c r="W378" s="6">
        <f t="shared" si="47"/>
        <v>108.98524259571396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11">
        <v>0</v>
      </c>
      <c r="AR378" s="5">
        <v>1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</row>
    <row r="379" spans="1:50" ht="15.75" customHeight="1">
      <c r="A379" s="4">
        <v>43617</v>
      </c>
      <c r="B379" s="2" t="s">
        <v>20</v>
      </c>
      <c r="C379" s="19">
        <v>2</v>
      </c>
      <c r="D379" s="5" t="s">
        <v>13</v>
      </c>
      <c r="E379" s="6">
        <v>68533.668000000005</v>
      </c>
      <c r="F379" s="6">
        <f t="shared" si="37"/>
        <v>11.135080407151596</v>
      </c>
      <c r="G379" s="21">
        <v>940956.228</v>
      </c>
      <c r="H379" s="5">
        <f t="shared" si="38"/>
        <v>13.754652963761881</v>
      </c>
      <c r="I379" s="10">
        <v>374.76</v>
      </c>
      <c r="J379" s="6">
        <f t="shared" si="43"/>
        <v>5.9262858210829874</v>
      </c>
      <c r="K379" s="11"/>
      <c r="L379" s="11">
        <f t="shared" si="44"/>
        <v>0</v>
      </c>
      <c r="M379" s="5">
        <v>0</v>
      </c>
      <c r="N379" s="5">
        <v>1</v>
      </c>
      <c r="O379" s="12">
        <v>0</v>
      </c>
      <c r="P379" s="5">
        <v>0</v>
      </c>
      <c r="Q379" s="5">
        <f t="shared" si="45"/>
        <v>0</v>
      </c>
      <c r="R379" s="5">
        <v>2239.1888410000001</v>
      </c>
      <c r="S379" s="5">
        <f t="shared" si="41"/>
        <v>7.7138689547125852</v>
      </c>
      <c r="T379" s="2">
        <v>0</v>
      </c>
      <c r="U379" s="12">
        <v>0</v>
      </c>
      <c r="V379" s="5">
        <v>181.75961000000001</v>
      </c>
      <c r="W379" s="6">
        <f t="shared" si="47"/>
        <v>109.41464603900793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6">
        <v>0</v>
      </c>
      <c r="AH379" s="6">
        <v>0</v>
      </c>
      <c r="AI379" s="6">
        <v>0</v>
      </c>
      <c r="AJ379" s="6">
        <v>1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11">
        <v>0</v>
      </c>
      <c r="AR379" s="5">
        <v>1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</row>
    <row r="380" spans="1:50" ht="15.75" customHeight="1">
      <c r="A380" s="4">
        <v>43647</v>
      </c>
      <c r="B380" s="2" t="s">
        <v>20</v>
      </c>
      <c r="C380" s="19">
        <v>2</v>
      </c>
      <c r="D380" s="5" t="s">
        <v>13</v>
      </c>
      <c r="E380" s="6">
        <v>109653.8688</v>
      </c>
      <c r="F380" s="6">
        <f t="shared" si="37"/>
        <v>11.605084036397333</v>
      </c>
      <c r="G380" s="21">
        <v>953337.23100000003</v>
      </c>
      <c r="H380" s="5">
        <f t="shared" si="38"/>
        <v>13.767725031527316</v>
      </c>
      <c r="I380" s="10">
        <v>428.56</v>
      </c>
      <c r="J380" s="6">
        <f t="shared" si="43"/>
        <v>6.0604307515727047</v>
      </c>
      <c r="K380" s="11"/>
      <c r="L380" s="11">
        <f t="shared" si="44"/>
        <v>0</v>
      </c>
      <c r="M380" s="5">
        <v>0</v>
      </c>
      <c r="N380" s="5">
        <v>1</v>
      </c>
      <c r="O380" s="12">
        <v>0</v>
      </c>
      <c r="P380" s="5">
        <v>0</v>
      </c>
      <c r="Q380" s="5">
        <f t="shared" si="45"/>
        <v>0</v>
      </c>
      <c r="R380" s="5">
        <v>2239.1888410000001</v>
      </c>
      <c r="S380" s="5">
        <f t="shared" si="41"/>
        <v>7.7138689547125852</v>
      </c>
      <c r="T380" s="2">
        <v>0</v>
      </c>
      <c r="U380" s="12">
        <v>0</v>
      </c>
      <c r="V380" s="5">
        <v>179.04343800000001</v>
      </c>
      <c r="W380" s="6">
        <f t="shared" si="47"/>
        <v>107.77957982181556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11">
        <v>0</v>
      </c>
      <c r="AR380" s="5">
        <v>1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</row>
    <row r="381" spans="1:50" ht="15.75" customHeight="1">
      <c r="A381" s="4">
        <v>43678</v>
      </c>
      <c r="B381" s="2" t="s">
        <v>20</v>
      </c>
      <c r="C381" s="19">
        <v>2</v>
      </c>
      <c r="D381" s="5" t="s">
        <v>13</v>
      </c>
      <c r="E381" s="6">
        <v>78813.718200000003</v>
      </c>
      <c r="F381" s="6">
        <f t="shared" si="37"/>
        <v>11.274842349526756</v>
      </c>
      <c r="G381" s="21">
        <v>1052385.2549999999</v>
      </c>
      <c r="H381" s="5">
        <f t="shared" si="38"/>
        <v>13.866570767439647</v>
      </c>
      <c r="I381" s="10">
        <v>388</v>
      </c>
      <c r="J381" s="6">
        <f t="shared" si="43"/>
        <v>5.9610053396232736</v>
      </c>
      <c r="K381" s="11"/>
      <c r="L381" s="11">
        <f t="shared" si="44"/>
        <v>0</v>
      </c>
      <c r="M381" s="5">
        <v>0</v>
      </c>
      <c r="N381" s="5">
        <v>1</v>
      </c>
      <c r="O381" s="12">
        <v>0</v>
      </c>
      <c r="P381" s="5">
        <v>0</v>
      </c>
      <c r="Q381" s="5">
        <f t="shared" si="45"/>
        <v>0</v>
      </c>
      <c r="R381" s="5">
        <v>2239.1888410000001</v>
      </c>
      <c r="S381" s="5">
        <f t="shared" si="41"/>
        <v>7.7138689547125852</v>
      </c>
      <c r="T381" s="2">
        <v>0</v>
      </c>
      <c r="U381" s="12">
        <v>0</v>
      </c>
      <c r="V381" s="5">
        <v>179.18536700000001</v>
      </c>
      <c r="W381" s="6">
        <f t="shared" si="47"/>
        <v>107.86501745725981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1</v>
      </c>
      <c r="AM381" s="6">
        <v>0</v>
      </c>
      <c r="AN381" s="6">
        <v>0</v>
      </c>
      <c r="AO381" s="6">
        <v>0</v>
      </c>
      <c r="AP381" s="6">
        <v>0</v>
      </c>
      <c r="AQ381" s="11">
        <v>0</v>
      </c>
      <c r="AR381" s="5">
        <v>1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</row>
    <row r="382" spans="1:50" ht="15.75" customHeight="1">
      <c r="A382" s="4">
        <v>43709</v>
      </c>
      <c r="B382" s="2" t="s">
        <v>20</v>
      </c>
      <c r="C382" s="19">
        <v>2</v>
      </c>
      <c r="D382" s="5" t="s">
        <v>13</v>
      </c>
      <c r="E382" s="6">
        <v>75387.034799999994</v>
      </c>
      <c r="F382" s="6">
        <f t="shared" si="37"/>
        <v>11.230390586955922</v>
      </c>
      <c r="G382" s="21">
        <v>965718.23400000005</v>
      </c>
      <c r="H382" s="5">
        <f t="shared" si="38"/>
        <v>13.780628422915203</v>
      </c>
      <c r="I382" s="10">
        <v>390.59</v>
      </c>
      <c r="J382" s="6">
        <f t="shared" si="43"/>
        <v>5.967658416476346</v>
      </c>
      <c r="K382" s="11"/>
      <c r="L382" s="11">
        <f t="shared" si="44"/>
        <v>0</v>
      </c>
      <c r="M382" s="5">
        <v>0</v>
      </c>
      <c r="N382" s="5">
        <v>1</v>
      </c>
      <c r="O382" s="12">
        <v>0</v>
      </c>
      <c r="P382" s="5">
        <v>0</v>
      </c>
      <c r="Q382" s="5">
        <f t="shared" si="45"/>
        <v>0</v>
      </c>
      <c r="R382" s="5">
        <v>2239.1888410000001</v>
      </c>
      <c r="S382" s="5">
        <f t="shared" si="41"/>
        <v>7.7138689547125852</v>
      </c>
      <c r="T382" s="2">
        <v>0</v>
      </c>
      <c r="U382" s="12">
        <v>0</v>
      </c>
      <c r="V382" s="5">
        <v>186.393001</v>
      </c>
      <c r="W382" s="6">
        <f t="shared" si="47"/>
        <v>112.20382915964363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1</v>
      </c>
      <c r="AN382" s="6">
        <v>0</v>
      </c>
      <c r="AO382" s="6">
        <v>0</v>
      </c>
      <c r="AP382" s="6">
        <v>0</v>
      </c>
      <c r="AQ382" s="11">
        <v>0</v>
      </c>
      <c r="AR382" s="5">
        <v>1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</row>
    <row r="383" spans="1:50" ht="15.75" customHeight="1">
      <c r="A383" s="4">
        <v>43739</v>
      </c>
      <c r="B383" s="2" t="s">
        <v>20</v>
      </c>
      <c r="C383" s="19">
        <v>2</v>
      </c>
      <c r="D383" s="5" t="s">
        <v>13</v>
      </c>
      <c r="E383" s="6">
        <v>130213.96920000001</v>
      </c>
      <c r="F383" s="6">
        <f t="shared" si="37"/>
        <v>11.776934293323992</v>
      </c>
      <c r="G383" s="21">
        <v>594288.14399999997</v>
      </c>
      <c r="H383" s="5">
        <f t="shared" si="38"/>
        <v>13.295121254319326</v>
      </c>
      <c r="I383" s="10">
        <v>405.46</v>
      </c>
      <c r="J383" s="6">
        <f t="shared" si="43"/>
        <v>6.0050222250400473</v>
      </c>
      <c r="K383" s="11"/>
      <c r="L383" s="11">
        <f t="shared" si="44"/>
        <v>0</v>
      </c>
      <c r="M383" s="5">
        <v>0</v>
      </c>
      <c r="N383" s="5">
        <v>1</v>
      </c>
      <c r="O383" s="12">
        <v>0</v>
      </c>
      <c r="P383" s="5">
        <v>0</v>
      </c>
      <c r="Q383" s="5">
        <f t="shared" si="45"/>
        <v>0</v>
      </c>
      <c r="R383" s="5">
        <v>2239.1888410000001</v>
      </c>
      <c r="S383" s="5">
        <f t="shared" si="41"/>
        <v>7.7138689547125852</v>
      </c>
      <c r="T383" s="2">
        <v>0</v>
      </c>
      <c r="U383" s="12">
        <v>0</v>
      </c>
      <c r="V383" s="5">
        <v>184.29302200000001</v>
      </c>
      <c r="W383" s="6">
        <f t="shared" si="47"/>
        <v>110.93969540091501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1</v>
      </c>
      <c r="AO383" s="6">
        <v>0</v>
      </c>
      <c r="AP383" s="6">
        <v>0</v>
      </c>
      <c r="AQ383" s="11">
        <v>0</v>
      </c>
      <c r="AR383" s="5">
        <v>1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</row>
    <row r="384" spans="1:50" ht="15.75" customHeight="1">
      <c r="A384" s="4">
        <v>43770</v>
      </c>
      <c r="B384" s="2" t="s">
        <v>20</v>
      </c>
      <c r="C384" s="19">
        <v>2</v>
      </c>
      <c r="D384" s="5" t="s">
        <v>13</v>
      </c>
      <c r="E384" s="6">
        <v>95947.135200000004</v>
      </c>
      <c r="F384" s="6">
        <f t="shared" si="37"/>
        <v>11.47155264377281</v>
      </c>
      <c r="G384" s="21">
        <v>507621.12300000002</v>
      </c>
      <c r="H384" s="5">
        <f t="shared" si="38"/>
        <v>13.137492597402973</v>
      </c>
      <c r="I384" s="10">
        <v>410.6</v>
      </c>
      <c r="J384" s="6">
        <f t="shared" si="43"/>
        <v>6.0176195045848333</v>
      </c>
      <c r="K384" s="11"/>
      <c r="L384" s="11">
        <f t="shared" si="44"/>
        <v>0</v>
      </c>
      <c r="M384" s="5">
        <v>0</v>
      </c>
      <c r="N384" s="5">
        <v>1</v>
      </c>
      <c r="O384" s="12">
        <v>0</v>
      </c>
      <c r="P384" s="5">
        <v>0</v>
      </c>
      <c r="Q384" s="5">
        <f t="shared" si="45"/>
        <v>0</v>
      </c>
      <c r="R384" s="5">
        <v>2239.1888410000001</v>
      </c>
      <c r="S384" s="5">
        <f t="shared" si="41"/>
        <v>7.7138689547125852</v>
      </c>
      <c r="T384" s="2">
        <v>0</v>
      </c>
      <c r="U384" s="12">
        <v>0</v>
      </c>
      <c r="V384" s="5">
        <v>185.01352199999999</v>
      </c>
      <c r="W384" s="6">
        <f t="shared" si="47"/>
        <v>111.37341801107634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1</v>
      </c>
      <c r="AP384" s="6">
        <v>0</v>
      </c>
      <c r="AQ384" s="11">
        <v>0</v>
      </c>
      <c r="AR384" s="5">
        <v>1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</row>
    <row r="385" spans="1:50" ht="15.75" customHeight="1">
      <c r="A385" s="4">
        <v>43800</v>
      </c>
      <c r="B385" s="2" t="s">
        <v>20</v>
      </c>
      <c r="C385" s="19">
        <v>2</v>
      </c>
      <c r="D385" s="5" t="s">
        <v>13</v>
      </c>
      <c r="E385" s="6">
        <v>109653.8688</v>
      </c>
      <c r="F385" s="6">
        <f t="shared" si="37"/>
        <v>11.605084036397333</v>
      </c>
      <c r="G385" s="21">
        <v>581907.14099999995</v>
      </c>
      <c r="H385" s="5">
        <f t="shared" si="38"/>
        <v>13.27406788092325</v>
      </c>
      <c r="I385" s="10">
        <v>446.14</v>
      </c>
      <c r="J385" s="6">
        <f t="shared" si="43"/>
        <v>6.1006328041086357</v>
      </c>
      <c r="K385" s="11"/>
      <c r="L385" s="11">
        <f t="shared" si="44"/>
        <v>0</v>
      </c>
      <c r="M385" s="5">
        <v>0</v>
      </c>
      <c r="N385" s="5">
        <v>1</v>
      </c>
      <c r="O385" s="12">
        <v>0</v>
      </c>
      <c r="P385" s="5">
        <v>0</v>
      </c>
      <c r="Q385" s="5">
        <f t="shared" si="45"/>
        <v>0</v>
      </c>
      <c r="R385" s="5">
        <v>2239.1888410000001</v>
      </c>
      <c r="S385" s="5">
        <f t="shared" si="41"/>
        <v>7.7138689547125852</v>
      </c>
      <c r="T385" s="2">
        <v>0</v>
      </c>
      <c r="U385" s="12">
        <v>0</v>
      </c>
      <c r="V385" s="5">
        <v>187.434155</v>
      </c>
      <c r="W385" s="6">
        <f t="shared" si="47"/>
        <v>112.83057729352275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</v>
      </c>
      <c r="AQ385" s="11">
        <v>0</v>
      </c>
      <c r="AR385" s="5">
        <v>1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</row>
    <row r="386" spans="1:50" ht="15.75" customHeight="1">
      <c r="A386" s="4">
        <v>43831</v>
      </c>
      <c r="B386" s="2" t="s">
        <v>20</v>
      </c>
      <c r="C386" s="19">
        <v>2</v>
      </c>
      <c r="D386" s="5" t="s">
        <v>13</v>
      </c>
      <c r="E386" s="6">
        <v>82931.015700000004</v>
      </c>
      <c r="F386" s="6">
        <f t="shared" ref="F386:F449" si="48">LN(E386)</f>
        <v>11.325764405049012</v>
      </c>
      <c r="G386" s="21">
        <v>619737.98349999997</v>
      </c>
      <c r="H386" s="5">
        <f t="shared" ref="H386:H449" si="49">LN(G386+1)</f>
        <v>13.337053674023432</v>
      </c>
      <c r="I386" s="10">
        <v>445.58</v>
      </c>
      <c r="J386" s="6">
        <f t="shared" si="43"/>
        <v>6.0993768043023771</v>
      </c>
      <c r="K386" s="11"/>
      <c r="L386" s="11">
        <f t="shared" si="44"/>
        <v>0</v>
      </c>
      <c r="M386" s="5">
        <v>0</v>
      </c>
      <c r="N386" s="5">
        <v>1</v>
      </c>
      <c r="O386" s="12">
        <v>0</v>
      </c>
      <c r="P386" s="5">
        <v>0</v>
      </c>
      <c r="Q386" s="5">
        <f t="shared" si="45"/>
        <v>0</v>
      </c>
      <c r="R386" s="5">
        <v>2239.1888410000001</v>
      </c>
      <c r="S386" s="5">
        <f t="shared" ref="S386:S449" si="50">LN(R386)</f>
        <v>7.7138689547125852</v>
      </c>
      <c r="T386" s="2">
        <v>0</v>
      </c>
      <c r="U386" s="12">
        <v>0</v>
      </c>
      <c r="V386" s="5">
        <v>185.66363200000001</v>
      </c>
      <c r="W386" s="6">
        <f t="shared" si="47"/>
        <v>111.76476763785215</v>
      </c>
      <c r="X386" s="5">
        <v>1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1</v>
      </c>
      <c r="AF386" s="5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11">
        <v>0</v>
      </c>
      <c r="AR386" s="5">
        <v>1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</row>
    <row r="387" spans="1:50" ht="15.75" customHeight="1">
      <c r="A387" s="4">
        <v>43862</v>
      </c>
      <c r="B387" s="2" t="s">
        <v>20</v>
      </c>
      <c r="C387" s="19">
        <v>2</v>
      </c>
      <c r="D387" s="5" t="s">
        <v>13</v>
      </c>
      <c r="E387" s="6">
        <v>76551.7068</v>
      </c>
      <c r="F387" s="6">
        <f t="shared" si="48"/>
        <v>11.245721697375476</v>
      </c>
      <c r="G387" s="21">
        <v>689897.00049999997</v>
      </c>
      <c r="H387" s="5">
        <f t="shared" si="49"/>
        <v>13.444299040283877</v>
      </c>
      <c r="I387" s="10">
        <v>422.61</v>
      </c>
      <c r="J387" s="6">
        <f t="shared" si="43"/>
        <v>6.0464497679403255</v>
      </c>
      <c r="K387" s="11"/>
      <c r="L387" s="11">
        <f t="shared" si="44"/>
        <v>0</v>
      </c>
      <c r="M387" s="5">
        <v>0</v>
      </c>
      <c r="N387" s="5">
        <v>1</v>
      </c>
      <c r="O387" s="12">
        <v>0</v>
      </c>
      <c r="P387" s="5">
        <v>0</v>
      </c>
      <c r="Q387" s="5">
        <f t="shared" si="45"/>
        <v>0</v>
      </c>
      <c r="R387" s="5">
        <v>2239.1888410000001</v>
      </c>
      <c r="S387" s="5">
        <f t="shared" si="50"/>
        <v>7.7138689547125852</v>
      </c>
      <c r="T387" s="2">
        <v>0</v>
      </c>
      <c r="U387" s="12">
        <v>0</v>
      </c>
      <c r="V387" s="5">
        <v>187.79663500000001</v>
      </c>
      <c r="W387" s="6">
        <f t="shared" si="47"/>
        <v>113.04878100168554</v>
      </c>
      <c r="X387" s="5">
        <v>3</v>
      </c>
      <c r="Y387" s="5">
        <v>6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1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11">
        <v>0</v>
      </c>
      <c r="AR387" s="5">
        <v>1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</row>
    <row r="388" spans="1:50" ht="15.75" customHeight="1">
      <c r="A388" s="4">
        <v>43891</v>
      </c>
      <c r="B388" s="2" t="s">
        <v>20</v>
      </c>
      <c r="C388" s="19">
        <v>2</v>
      </c>
      <c r="D388" s="5" t="s">
        <v>13</v>
      </c>
      <c r="E388" s="6">
        <v>57413.780100000004</v>
      </c>
      <c r="F388" s="6">
        <f t="shared" si="48"/>
        <v>10.958039624923694</v>
      </c>
      <c r="G388" s="21">
        <v>1005612.577</v>
      </c>
      <c r="H388" s="5">
        <f t="shared" si="49"/>
        <v>13.821108437559236</v>
      </c>
      <c r="I388" s="10">
        <v>396.85</v>
      </c>
      <c r="J388" s="6">
        <f t="shared" si="43"/>
        <v>5.9835583755368846</v>
      </c>
      <c r="K388" s="11"/>
      <c r="L388" s="11">
        <f t="shared" si="44"/>
        <v>0</v>
      </c>
      <c r="M388" s="5">
        <v>0</v>
      </c>
      <c r="N388" s="5">
        <v>1</v>
      </c>
      <c r="O388" s="12">
        <v>0</v>
      </c>
      <c r="P388" s="5">
        <v>0</v>
      </c>
      <c r="Q388" s="5">
        <f t="shared" si="45"/>
        <v>0</v>
      </c>
      <c r="R388" s="5">
        <v>2239.1888410000001</v>
      </c>
      <c r="S388" s="5">
        <f t="shared" si="50"/>
        <v>7.7138689547125852</v>
      </c>
      <c r="T388" s="2">
        <v>0</v>
      </c>
      <c r="U388" s="12">
        <v>0</v>
      </c>
      <c r="V388" s="5">
        <v>186.233902</v>
      </c>
      <c r="W388" s="6">
        <f t="shared" si="47"/>
        <v>112.10805562244161</v>
      </c>
      <c r="X388" s="5">
        <v>1251</v>
      </c>
      <c r="Y388" s="5">
        <v>186</v>
      </c>
      <c r="Z388" s="5">
        <v>32</v>
      </c>
      <c r="AA388" s="5">
        <v>1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6">
        <v>1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11">
        <v>0</v>
      </c>
      <c r="AR388" s="5">
        <v>1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</row>
    <row r="389" spans="1:50" ht="15.75" customHeight="1">
      <c r="A389" s="4">
        <v>43922</v>
      </c>
      <c r="B389" s="2" t="s">
        <v>20</v>
      </c>
      <c r="C389" s="19">
        <v>2</v>
      </c>
      <c r="D389" s="5" t="s">
        <v>13</v>
      </c>
      <c r="E389" s="6">
        <v>44655.162300000004</v>
      </c>
      <c r="F389" s="6">
        <f t="shared" si="48"/>
        <v>10.70672519664279</v>
      </c>
      <c r="G389" s="21">
        <v>970533.06850000005</v>
      </c>
      <c r="H389" s="5">
        <f t="shared" si="49"/>
        <v>13.785601785045136</v>
      </c>
      <c r="I389" s="10">
        <v>282.60000000000002</v>
      </c>
      <c r="J389" s="6">
        <f t="shared" si="43"/>
        <v>5.6440324702504272</v>
      </c>
      <c r="K389" s="11"/>
      <c r="L389" s="11">
        <f t="shared" si="44"/>
        <v>0</v>
      </c>
      <c r="M389" s="5">
        <v>0</v>
      </c>
      <c r="N389" s="5">
        <v>1</v>
      </c>
      <c r="O389" s="12">
        <v>0</v>
      </c>
      <c r="P389" s="5">
        <v>0</v>
      </c>
      <c r="Q389" s="5">
        <f t="shared" si="45"/>
        <v>0</v>
      </c>
      <c r="R389" s="5">
        <v>2239.1888410000001</v>
      </c>
      <c r="S389" s="5">
        <f t="shared" si="50"/>
        <v>7.7138689547125852</v>
      </c>
      <c r="T389" s="2">
        <v>0</v>
      </c>
      <c r="U389" s="12">
        <v>0</v>
      </c>
      <c r="V389" s="5">
        <v>196.942136</v>
      </c>
      <c r="W389" s="6">
        <f t="shared" si="47"/>
        <v>118.55413917649891</v>
      </c>
      <c r="X389" s="5">
        <v>34863</v>
      </c>
      <c r="Y389" s="5">
        <v>2156</v>
      </c>
      <c r="Z389" s="5">
        <v>1154</v>
      </c>
      <c r="AA389" s="5">
        <v>10</v>
      </c>
      <c r="AB389" s="5">
        <v>0</v>
      </c>
      <c r="AC389" s="5">
        <v>0</v>
      </c>
      <c r="AD389" s="5">
        <v>1</v>
      </c>
      <c r="AE389" s="5">
        <v>0</v>
      </c>
      <c r="AF389" s="5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11">
        <v>0</v>
      </c>
      <c r="AR389" s="5">
        <v>1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</row>
    <row r="390" spans="1:50" ht="15.75" customHeight="1">
      <c r="A390" s="9">
        <v>43952</v>
      </c>
      <c r="B390" s="2" t="s">
        <v>20</v>
      </c>
      <c r="C390" s="19">
        <v>2</v>
      </c>
      <c r="D390" s="5" t="s">
        <v>13</v>
      </c>
      <c r="E390" s="6">
        <v>95689.633499999996</v>
      </c>
      <c r="F390" s="6">
        <f t="shared" si="48"/>
        <v>11.468865248689685</v>
      </c>
      <c r="G390" s="21">
        <v>876987.71250000002</v>
      </c>
      <c r="H390" s="5">
        <f t="shared" si="49"/>
        <v>13.684249400689966</v>
      </c>
      <c r="I390" s="10">
        <v>315.67</v>
      </c>
      <c r="J390" s="6">
        <f t="shared" si="43"/>
        <v>5.7546973641243069</v>
      </c>
      <c r="K390" s="11"/>
      <c r="L390" s="11">
        <f t="shared" si="44"/>
        <v>0</v>
      </c>
      <c r="M390" s="5">
        <v>0</v>
      </c>
      <c r="N390" s="5">
        <v>1</v>
      </c>
      <c r="O390" s="12">
        <v>0</v>
      </c>
      <c r="P390" s="5">
        <v>0</v>
      </c>
      <c r="Q390" s="5">
        <f t="shared" si="45"/>
        <v>0</v>
      </c>
      <c r="R390" s="5">
        <v>2239.1888410000001</v>
      </c>
      <c r="S390" s="5">
        <f t="shared" si="50"/>
        <v>7.7138689547125852</v>
      </c>
      <c r="T390" s="2">
        <v>0</v>
      </c>
      <c r="U390" s="12">
        <v>0</v>
      </c>
      <c r="V390" s="5">
        <v>199.396163</v>
      </c>
      <c r="W390" s="6">
        <f t="shared" si="47"/>
        <v>120.03140079460631</v>
      </c>
      <c r="X390" s="5">
        <v>190609</v>
      </c>
      <c r="Y390" s="5">
        <v>9089</v>
      </c>
      <c r="Z390" s="5">
        <v>5408</v>
      </c>
      <c r="AA390" s="5">
        <v>38</v>
      </c>
      <c r="AB390" s="5">
        <v>0</v>
      </c>
      <c r="AC390" s="5">
        <v>0</v>
      </c>
      <c r="AD390" s="5">
        <v>1</v>
      </c>
      <c r="AE390" s="5">
        <v>0</v>
      </c>
      <c r="AF390" s="5">
        <v>0</v>
      </c>
      <c r="AG390" s="6">
        <v>0</v>
      </c>
      <c r="AH390" s="6">
        <v>0</v>
      </c>
      <c r="AI390" s="6">
        <v>1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11">
        <v>0</v>
      </c>
      <c r="AR390" s="5">
        <v>1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</row>
    <row r="391" spans="1:50" ht="15.75" customHeight="1">
      <c r="A391" s="4">
        <v>43983</v>
      </c>
      <c r="B391" s="2" t="s">
        <v>20</v>
      </c>
      <c r="C391" s="19">
        <v>2</v>
      </c>
      <c r="D391" s="5" t="s">
        <v>13</v>
      </c>
      <c r="E391" s="6">
        <v>63793.089</v>
      </c>
      <c r="F391" s="6">
        <f t="shared" si="48"/>
        <v>11.063400140581521</v>
      </c>
      <c r="G391" s="21">
        <v>888680.88199999998</v>
      </c>
      <c r="H391" s="5">
        <f t="shared" si="49"/>
        <v>13.697494612436492</v>
      </c>
      <c r="I391" s="10">
        <v>402.45</v>
      </c>
      <c r="J391" s="6">
        <f t="shared" si="43"/>
        <v>5.9975708655397426</v>
      </c>
      <c r="K391" s="11"/>
      <c r="L391" s="11">
        <f t="shared" si="44"/>
        <v>0</v>
      </c>
      <c r="M391" s="5">
        <v>0</v>
      </c>
      <c r="N391" s="5">
        <v>1</v>
      </c>
      <c r="O391" s="12">
        <v>0</v>
      </c>
      <c r="P391" s="5">
        <v>0</v>
      </c>
      <c r="Q391" s="5">
        <f t="shared" si="45"/>
        <v>0</v>
      </c>
      <c r="R391" s="5">
        <v>2239.1888410000001</v>
      </c>
      <c r="S391" s="5">
        <f t="shared" si="50"/>
        <v>7.7138689547125852</v>
      </c>
      <c r="T391" s="2">
        <v>0</v>
      </c>
      <c r="U391" s="12">
        <v>0</v>
      </c>
      <c r="V391" s="5">
        <v>195.466532</v>
      </c>
      <c r="W391" s="6">
        <f t="shared" si="47"/>
        <v>117.66586323139899</v>
      </c>
      <c r="X391" s="5">
        <v>585481</v>
      </c>
      <c r="Y391" s="5">
        <v>28633</v>
      </c>
      <c r="Z391" s="5">
        <v>17400</v>
      </c>
      <c r="AA391" s="5">
        <v>127</v>
      </c>
      <c r="AB391" s="5">
        <v>0</v>
      </c>
      <c r="AC391" s="5">
        <v>0</v>
      </c>
      <c r="AD391" s="5">
        <v>1</v>
      </c>
      <c r="AE391" s="5">
        <v>0</v>
      </c>
      <c r="AF391" s="5">
        <v>0</v>
      </c>
      <c r="AG391" s="6">
        <v>0</v>
      </c>
      <c r="AH391" s="6">
        <v>0</v>
      </c>
      <c r="AI391" s="6">
        <v>0</v>
      </c>
      <c r="AJ391" s="6">
        <v>1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11">
        <v>0</v>
      </c>
      <c r="AR391" s="5">
        <v>1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</row>
    <row r="392" spans="1:50" ht="15.75" customHeight="1">
      <c r="A392" s="4">
        <v>44013</v>
      </c>
      <c r="B392" s="2" t="s">
        <v>20</v>
      </c>
      <c r="C392" s="19">
        <v>2</v>
      </c>
      <c r="D392" s="5" t="s">
        <v>13</v>
      </c>
      <c r="E392" s="6">
        <v>102068.9424</v>
      </c>
      <c r="F392" s="6">
        <f t="shared" si="48"/>
        <v>11.533403769827258</v>
      </c>
      <c r="G392" s="21">
        <v>900374.05149999994</v>
      </c>
      <c r="H392" s="5">
        <f t="shared" si="49"/>
        <v>13.710566679390052</v>
      </c>
      <c r="I392" s="10">
        <v>470.58</v>
      </c>
      <c r="J392" s="6">
        <f t="shared" si="43"/>
        <v>6.1539659764526302</v>
      </c>
      <c r="K392" s="11"/>
      <c r="L392" s="11">
        <f t="shared" si="44"/>
        <v>0</v>
      </c>
      <c r="M392" s="5">
        <v>0</v>
      </c>
      <c r="N392" s="5">
        <v>1</v>
      </c>
      <c r="O392" s="12">
        <v>0</v>
      </c>
      <c r="P392" s="5">
        <v>0</v>
      </c>
      <c r="Q392" s="5">
        <f t="shared" si="45"/>
        <v>0</v>
      </c>
      <c r="R392" s="5">
        <v>2239.1888410000001</v>
      </c>
      <c r="S392" s="5">
        <f t="shared" si="50"/>
        <v>7.7138689547125852</v>
      </c>
      <c r="T392" s="2">
        <v>0</v>
      </c>
      <c r="U392" s="12">
        <v>0</v>
      </c>
      <c r="V392" s="5">
        <v>198.19180499999999</v>
      </c>
      <c r="W392" s="6">
        <f t="shared" si="47"/>
        <v>119.30640801830002</v>
      </c>
      <c r="X392" s="5">
        <v>1695988</v>
      </c>
      <c r="Y392" s="5">
        <v>39089</v>
      </c>
      <c r="Z392" s="5">
        <v>36511</v>
      </c>
      <c r="AA392" s="5">
        <v>245</v>
      </c>
      <c r="AB392" s="5">
        <v>0</v>
      </c>
      <c r="AC392" s="5">
        <v>0</v>
      </c>
      <c r="AD392" s="5">
        <v>1</v>
      </c>
      <c r="AE392" s="5">
        <v>0</v>
      </c>
      <c r="AF392" s="5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11">
        <v>0</v>
      </c>
      <c r="AR392" s="5">
        <v>1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</row>
    <row r="393" spans="1:50" ht="15.75" customHeight="1">
      <c r="A393" s="4">
        <v>44044</v>
      </c>
      <c r="B393" s="2" t="s">
        <v>20</v>
      </c>
      <c r="C393" s="19">
        <v>2</v>
      </c>
      <c r="D393" s="5" t="s">
        <v>13</v>
      </c>
      <c r="E393" s="6">
        <v>73362.052349999998</v>
      </c>
      <c r="F393" s="6">
        <f t="shared" si="48"/>
        <v>11.20316208295668</v>
      </c>
      <c r="G393" s="21">
        <v>993919.40749999997</v>
      </c>
      <c r="H393" s="5">
        <f t="shared" si="49"/>
        <v>13.809412409495076</v>
      </c>
      <c r="I393" s="10">
        <v>409.83</v>
      </c>
      <c r="J393" s="6">
        <f t="shared" si="43"/>
        <v>6.0157424395675054</v>
      </c>
      <c r="K393" s="11"/>
      <c r="L393" s="11">
        <f t="shared" si="44"/>
        <v>0</v>
      </c>
      <c r="M393" s="5">
        <v>0</v>
      </c>
      <c r="N393" s="5">
        <v>1</v>
      </c>
      <c r="O393" s="12">
        <v>0</v>
      </c>
      <c r="P393" s="5">
        <v>0</v>
      </c>
      <c r="Q393" s="5">
        <f t="shared" si="45"/>
        <v>0</v>
      </c>
      <c r="R393" s="5">
        <v>2239.1888410000001</v>
      </c>
      <c r="S393" s="5">
        <f t="shared" si="50"/>
        <v>7.7138689547125852</v>
      </c>
      <c r="T393" s="2">
        <v>0</v>
      </c>
      <c r="U393" s="12">
        <v>0</v>
      </c>
      <c r="V393" s="5">
        <v>196.888035</v>
      </c>
      <c r="W393" s="6">
        <f t="shared" si="47"/>
        <v>118.52157175535758</v>
      </c>
      <c r="X393" s="5">
        <v>3691166</v>
      </c>
      <c r="Y393" s="5">
        <v>6563</v>
      </c>
      <c r="Z393" s="5">
        <v>65288</v>
      </c>
      <c r="AA393" s="5">
        <v>264</v>
      </c>
      <c r="AB393" s="5">
        <v>0</v>
      </c>
      <c r="AC393" s="5">
        <v>0</v>
      </c>
      <c r="AD393" s="5">
        <v>1</v>
      </c>
      <c r="AE393" s="5">
        <v>0</v>
      </c>
      <c r="AF393" s="5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11">
        <v>0</v>
      </c>
      <c r="AR393" s="5">
        <v>1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</row>
    <row r="394" spans="1:50" ht="15.75" customHeight="1">
      <c r="A394" s="4">
        <v>44075</v>
      </c>
      <c r="B394" s="2" t="s">
        <v>20</v>
      </c>
      <c r="C394" s="19">
        <v>2</v>
      </c>
      <c r="D394" s="5" t="s">
        <v>13</v>
      </c>
      <c r="E394" s="6">
        <v>70172.397899999996</v>
      </c>
      <c r="F394" s="6">
        <f t="shared" si="48"/>
        <v>11.158710320385847</v>
      </c>
      <c r="G394" s="21">
        <v>912067.22100000002</v>
      </c>
      <c r="H394" s="5">
        <f t="shared" si="49"/>
        <v>13.723470069986879</v>
      </c>
      <c r="I394" s="10">
        <v>427.32</v>
      </c>
      <c r="J394" s="6">
        <f t="shared" si="43"/>
        <v>6.0575331470776863</v>
      </c>
      <c r="K394" s="11"/>
      <c r="L394" s="11">
        <f t="shared" si="44"/>
        <v>0</v>
      </c>
      <c r="M394" s="5">
        <v>0</v>
      </c>
      <c r="N394" s="5">
        <v>1</v>
      </c>
      <c r="O394" s="12">
        <v>0</v>
      </c>
      <c r="P394" s="5">
        <v>0</v>
      </c>
      <c r="Q394" s="5">
        <f t="shared" si="45"/>
        <v>0</v>
      </c>
      <c r="R394" s="5">
        <v>2239.1888410000001</v>
      </c>
      <c r="S394" s="5">
        <f t="shared" si="50"/>
        <v>7.7138689547125852</v>
      </c>
      <c r="T394" s="2">
        <v>0</v>
      </c>
      <c r="U394" s="12">
        <v>0</v>
      </c>
      <c r="V394" s="5">
        <v>191.611976</v>
      </c>
      <c r="W394" s="6">
        <f t="shared" si="47"/>
        <v>115.34551890199855</v>
      </c>
      <c r="X394" s="5">
        <v>6312584</v>
      </c>
      <c r="Y394" s="5">
        <v>12863</v>
      </c>
      <c r="Z394" s="5">
        <v>98678</v>
      </c>
      <c r="AA394" s="5">
        <v>250</v>
      </c>
      <c r="AB394" s="5">
        <v>0</v>
      </c>
      <c r="AC394" s="5">
        <v>0</v>
      </c>
      <c r="AD394" s="5">
        <v>1</v>
      </c>
      <c r="AE394" s="5">
        <v>0</v>
      </c>
      <c r="AF394" s="5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1</v>
      </c>
      <c r="AN394" s="6">
        <v>0</v>
      </c>
      <c r="AO394" s="6">
        <v>0</v>
      </c>
      <c r="AP394" s="6">
        <v>0</v>
      </c>
      <c r="AQ394" s="11">
        <v>0</v>
      </c>
      <c r="AR394" s="5">
        <v>1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</row>
    <row r="395" spans="1:50" ht="15.75" customHeight="1">
      <c r="A395" s="4">
        <v>44105</v>
      </c>
      <c r="B395" s="2" t="s">
        <v>20</v>
      </c>
      <c r="C395" s="19">
        <v>2</v>
      </c>
      <c r="D395" s="5" t="s">
        <v>13</v>
      </c>
      <c r="E395" s="6">
        <v>121206.8691</v>
      </c>
      <c r="F395" s="6">
        <f t="shared" si="48"/>
        <v>11.705254026753916</v>
      </c>
      <c r="G395" s="21">
        <v>561272.13600000006</v>
      </c>
      <c r="H395" s="5">
        <f t="shared" si="49"/>
        <v>13.237962939460701</v>
      </c>
      <c r="I395" s="10">
        <v>429.25</v>
      </c>
      <c r="J395" s="6">
        <f t="shared" si="43"/>
        <v>6.062039499777585</v>
      </c>
      <c r="K395" s="11"/>
      <c r="L395" s="11">
        <f t="shared" si="44"/>
        <v>0</v>
      </c>
      <c r="M395" s="5">
        <v>0</v>
      </c>
      <c r="N395" s="5">
        <v>1</v>
      </c>
      <c r="O395" s="12">
        <v>0</v>
      </c>
      <c r="P395" s="5">
        <v>0</v>
      </c>
      <c r="Q395" s="5">
        <f t="shared" si="45"/>
        <v>0</v>
      </c>
      <c r="R395" s="5">
        <v>2239.1888410000001</v>
      </c>
      <c r="S395" s="5">
        <f t="shared" si="50"/>
        <v>7.7138689547125852</v>
      </c>
      <c r="T395" s="2">
        <v>0</v>
      </c>
      <c r="U395" s="12">
        <v>0</v>
      </c>
      <c r="V395" s="5">
        <v>188.80764099999999</v>
      </c>
      <c r="W395" s="6">
        <f t="shared" si="47"/>
        <v>113.65738080905369</v>
      </c>
      <c r="X395" s="5">
        <v>8184082</v>
      </c>
      <c r="Y395" s="5">
        <v>15849</v>
      </c>
      <c r="Z395" s="5">
        <v>122111</v>
      </c>
      <c r="AA395" s="5">
        <v>273</v>
      </c>
      <c r="AB395" s="5">
        <v>0</v>
      </c>
      <c r="AC395" s="5">
        <v>0</v>
      </c>
      <c r="AD395" s="5">
        <v>1</v>
      </c>
      <c r="AE395" s="5">
        <v>0</v>
      </c>
      <c r="AF395" s="5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1</v>
      </c>
      <c r="AO395" s="6">
        <v>0</v>
      </c>
      <c r="AP395" s="6">
        <v>0</v>
      </c>
      <c r="AQ395" s="11">
        <v>0</v>
      </c>
      <c r="AR395" s="5">
        <v>1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</row>
    <row r="396" spans="1:50" ht="15.75" customHeight="1">
      <c r="A396" s="4">
        <v>44136</v>
      </c>
      <c r="B396" s="2" t="s">
        <v>20</v>
      </c>
      <c r="C396" s="19">
        <v>2</v>
      </c>
      <c r="D396" s="5" t="s">
        <v>13</v>
      </c>
      <c r="E396" s="6">
        <v>89310.324600000007</v>
      </c>
      <c r="F396" s="6">
        <f t="shared" si="48"/>
        <v>11.399872377202735</v>
      </c>
      <c r="G396" s="21">
        <v>479419.94949999999</v>
      </c>
      <c r="H396" s="5">
        <f t="shared" si="49"/>
        <v>13.080334299443566</v>
      </c>
      <c r="I396" s="10">
        <v>449.7</v>
      </c>
      <c r="J396" s="6">
        <f t="shared" si="43"/>
        <v>6.1085806937766618</v>
      </c>
      <c r="K396" s="11"/>
      <c r="L396" s="11">
        <f t="shared" si="44"/>
        <v>0</v>
      </c>
      <c r="M396" s="5">
        <v>0</v>
      </c>
      <c r="N396" s="5">
        <v>1</v>
      </c>
      <c r="O396" s="12">
        <v>0</v>
      </c>
      <c r="P396" s="5">
        <v>0</v>
      </c>
      <c r="Q396" s="5">
        <f t="shared" si="45"/>
        <v>0</v>
      </c>
      <c r="R396" s="5">
        <v>2239.1888410000001</v>
      </c>
      <c r="S396" s="5">
        <f t="shared" si="50"/>
        <v>7.7138689547125852</v>
      </c>
      <c r="T396" s="2">
        <v>0</v>
      </c>
      <c r="U396" s="12">
        <v>0</v>
      </c>
      <c r="V396" s="5">
        <v>193.93685300000001</v>
      </c>
      <c r="W396" s="6">
        <f t="shared" si="47"/>
        <v>116.7450355164941</v>
      </c>
      <c r="X396" s="5">
        <v>9462809</v>
      </c>
      <c r="Y396" s="5">
        <v>9265</v>
      </c>
      <c r="Z396" s="5">
        <v>137621</v>
      </c>
      <c r="AA396" s="5">
        <v>215</v>
      </c>
      <c r="AB396" s="5">
        <v>0</v>
      </c>
      <c r="AC396" s="5">
        <v>0</v>
      </c>
      <c r="AD396" s="5">
        <v>1</v>
      </c>
      <c r="AE396" s="5">
        <v>0</v>
      </c>
      <c r="AF396" s="5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1</v>
      </c>
      <c r="AP396" s="6">
        <v>0</v>
      </c>
      <c r="AQ396" s="11">
        <v>0</v>
      </c>
      <c r="AR396" s="5">
        <v>1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</row>
    <row r="397" spans="1:50" ht="15.75" customHeight="1">
      <c r="A397" s="4">
        <v>44166</v>
      </c>
      <c r="B397" s="2" t="s">
        <v>20</v>
      </c>
      <c r="C397" s="19">
        <v>2</v>
      </c>
      <c r="D397" s="5" t="s">
        <v>13</v>
      </c>
      <c r="E397" s="6">
        <v>102068.9424</v>
      </c>
      <c r="F397" s="6">
        <f t="shared" si="48"/>
        <v>11.533403769827258</v>
      </c>
      <c r="G397" s="21">
        <v>549578.96649999998</v>
      </c>
      <c r="H397" s="5">
        <f t="shared" si="49"/>
        <v>13.216909568170609</v>
      </c>
      <c r="I397" s="10">
        <v>471.52</v>
      </c>
      <c r="J397" s="6">
        <f t="shared" si="43"/>
        <v>6.1559615189893844</v>
      </c>
      <c r="K397" s="11"/>
      <c r="L397" s="11">
        <f t="shared" si="44"/>
        <v>0</v>
      </c>
      <c r="M397" s="5">
        <v>0</v>
      </c>
      <c r="N397" s="5">
        <v>1</v>
      </c>
      <c r="O397" s="12">
        <v>0</v>
      </c>
      <c r="P397" s="5">
        <v>0</v>
      </c>
      <c r="Q397" s="5">
        <f t="shared" si="45"/>
        <v>0</v>
      </c>
      <c r="R397" s="5">
        <v>2239.1888410000001</v>
      </c>
      <c r="S397" s="5">
        <f t="shared" si="50"/>
        <v>7.7138689547125852</v>
      </c>
      <c r="T397" s="2">
        <v>0</v>
      </c>
      <c r="U397" s="12">
        <v>0</v>
      </c>
      <c r="V397" s="5">
        <v>192.68542099999999</v>
      </c>
      <c r="W397" s="6">
        <f t="shared" si="47"/>
        <v>115.99170539369129</v>
      </c>
      <c r="X397" s="5">
        <v>10286709</v>
      </c>
      <c r="Y397" s="5">
        <v>5168</v>
      </c>
      <c r="Z397" s="5">
        <v>148994</v>
      </c>
      <c r="AA397" s="5">
        <v>76</v>
      </c>
      <c r="AB397" s="5">
        <v>0</v>
      </c>
      <c r="AC397" s="5">
        <v>4799</v>
      </c>
      <c r="AD397" s="5">
        <v>1</v>
      </c>
      <c r="AE397" s="5">
        <v>0</v>
      </c>
      <c r="AF397" s="5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1</v>
      </c>
      <c r="AQ397" s="11">
        <v>0</v>
      </c>
      <c r="AR397" s="5">
        <v>1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</row>
    <row r="398" spans="1:50" ht="15.75" customHeight="1">
      <c r="A398" s="4">
        <v>44197</v>
      </c>
      <c r="B398" s="2" t="s">
        <v>20</v>
      </c>
      <c r="C398" s="19">
        <v>2</v>
      </c>
      <c r="D398" s="5" t="s">
        <v>13</v>
      </c>
      <c r="E398" s="6">
        <v>96770.594700000001</v>
      </c>
      <c r="F398" s="6">
        <f t="shared" si="48"/>
        <v>11.480098453355742</v>
      </c>
      <c r="G398" s="21">
        <v>692648.3345</v>
      </c>
      <c r="H398" s="5">
        <f t="shared" si="49"/>
        <v>13.44827913928285</v>
      </c>
      <c r="I398" s="10">
        <v>484.63</v>
      </c>
      <c r="J398" s="6">
        <f t="shared" si="43"/>
        <v>6.1833857131934806</v>
      </c>
      <c r="K398" s="11"/>
      <c r="L398" s="11">
        <f t="shared" si="44"/>
        <v>0</v>
      </c>
      <c r="M398" s="5">
        <v>0</v>
      </c>
      <c r="N398" s="5">
        <v>1</v>
      </c>
      <c r="O398" s="12">
        <v>0</v>
      </c>
      <c r="P398" s="5">
        <v>0</v>
      </c>
      <c r="Q398" s="5">
        <f t="shared" si="45"/>
        <v>0</v>
      </c>
      <c r="R398" s="5">
        <v>2239.1888410000001</v>
      </c>
      <c r="S398" s="5">
        <f t="shared" si="50"/>
        <v>7.7138689547125852</v>
      </c>
      <c r="T398" s="2">
        <v>0</v>
      </c>
      <c r="U398" s="12">
        <v>0</v>
      </c>
      <c r="V398" s="5">
        <v>189.97510199999999</v>
      </c>
      <c r="W398" s="6">
        <f t="shared" si="47"/>
        <v>114.36016253310859</v>
      </c>
      <c r="X398" s="5">
        <v>10757610</v>
      </c>
      <c r="Y398" s="5">
        <v>5459</v>
      </c>
      <c r="Z398" s="5">
        <v>154392</v>
      </c>
      <c r="AA398" s="5">
        <v>30</v>
      </c>
      <c r="AB398" s="5">
        <v>14509</v>
      </c>
      <c r="AC398" s="5">
        <v>28118</v>
      </c>
      <c r="AD398" s="5">
        <v>1</v>
      </c>
      <c r="AE398" s="5">
        <v>1</v>
      </c>
      <c r="AF398" s="5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11">
        <v>0</v>
      </c>
      <c r="AR398" s="5">
        <v>1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</row>
    <row r="399" spans="1:50" ht="15.75" customHeight="1">
      <c r="A399" s="4">
        <v>44228</v>
      </c>
      <c r="B399" s="2" t="s">
        <v>20</v>
      </c>
      <c r="C399" s="19">
        <v>2</v>
      </c>
      <c r="D399" s="5" t="s">
        <v>13</v>
      </c>
      <c r="E399" s="6">
        <v>89326.702799999999</v>
      </c>
      <c r="F399" s="6">
        <f t="shared" si="48"/>
        <v>11.400055745682206</v>
      </c>
      <c r="G399" s="21">
        <v>771061.35349999997</v>
      </c>
      <c r="H399" s="5">
        <f t="shared" si="49"/>
        <v>13.555524522816235</v>
      </c>
      <c r="I399" s="10">
        <v>483.78</v>
      </c>
      <c r="J399" s="6">
        <f t="shared" si="43"/>
        <v>6.1816302579249855</v>
      </c>
      <c r="K399" s="11"/>
      <c r="L399" s="11">
        <f t="shared" si="44"/>
        <v>0</v>
      </c>
      <c r="M399" s="5">
        <v>0</v>
      </c>
      <c r="N399" s="5">
        <v>1</v>
      </c>
      <c r="O399" s="12">
        <v>0</v>
      </c>
      <c r="P399" s="5">
        <v>0</v>
      </c>
      <c r="Q399" s="5">
        <f t="shared" si="45"/>
        <v>0</v>
      </c>
      <c r="R399" s="5">
        <v>2239.1888410000001</v>
      </c>
      <c r="S399" s="5">
        <f t="shared" si="50"/>
        <v>7.7138689547125852</v>
      </c>
      <c r="T399" s="2">
        <v>0</v>
      </c>
      <c r="U399" s="12">
        <v>0</v>
      </c>
      <c r="V399" s="5">
        <v>188.527613</v>
      </c>
      <c r="W399" s="6">
        <f t="shared" si="47"/>
        <v>113.48881110040935</v>
      </c>
      <c r="X399" s="5">
        <v>11112241</v>
      </c>
      <c r="Y399" s="5">
        <v>7170</v>
      </c>
      <c r="Z399" s="5">
        <v>157157</v>
      </c>
      <c r="AA399" s="5">
        <v>41</v>
      </c>
      <c r="AB399" s="5">
        <v>58719</v>
      </c>
      <c r="AC399" s="5">
        <v>28514</v>
      </c>
      <c r="AD399" s="5">
        <v>1</v>
      </c>
      <c r="AE399" s="5">
        <v>0</v>
      </c>
      <c r="AF399" s="5">
        <v>1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11">
        <v>0</v>
      </c>
      <c r="AR399" s="5">
        <v>1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</row>
    <row r="400" spans="1:50" ht="15.75" customHeight="1">
      <c r="A400" s="4">
        <v>44256</v>
      </c>
      <c r="B400" s="2" t="s">
        <v>20</v>
      </c>
      <c r="C400" s="19">
        <v>2</v>
      </c>
      <c r="D400" s="5" t="s">
        <v>13</v>
      </c>
      <c r="E400" s="6">
        <v>66995.027100000007</v>
      </c>
      <c r="F400" s="6">
        <f t="shared" si="48"/>
        <v>11.112373673230426</v>
      </c>
      <c r="G400" s="21">
        <v>1123919.939</v>
      </c>
      <c r="H400" s="5">
        <f t="shared" si="49"/>
        <v>13.9323339679939</v>
      </c>
      <c r="I400" s="10">
        <v>496.73</v>
      </c>
      <c r="J400" s="6">
        <f t="shared" si="43"/>
        <v>6.2080466189203456</v>
      </c>
      <c r="K400" s="11"/>
      <c r="L400" s="11">
        <f t="shared" si="44"/>
        <v>0</v>
      </c>
      <c r="M400" s="5">
        <v>0</v>
      </c>
      <c r="N400" s="5">
        <v>1</v>
      </c>
      <c r="O400" s="12">
        <v>0</v>
      </c>
      <c r="P400" s="5">
        <v>0</v>
      </c>
      <c r="Q400" s="5">
        <f t="shared" si="45"/>
        <v>0</v>
      </c>
      <c r="R400" s="5">
        <v>2239.1888410000001</v>
      </c>
      <c r="S400" s="5">
        <f t="shared" si="50"/>
        <v>7.7138689547125852</v>
      </c>
      <c r="T400" s="2">
        <v>0</v>
      </c>
      <c r="U400" s="12">
        <v>0</v>
      </c>
      <c r="V400" s="5">
        <v>189.27638099999999</v>
      </c>
      <c r="W400" s="6">
        <f t="shared" si="47"/>
        <v>113.93955032506622</v>
      </c>
      <c r="X400" s="5">
        <v>12149335</v>
      </c>
      <c r="Y400" s="5">
        <v>17722</v>
      </c>
      <c r="Z400" s="5">
        <v>162468</v>
      </c>
      <c r="AA400" s="5">
        <v>108</v>
      </c>
      <c r="AB400" s="5">
        <v>2063543</v>
      </c>
      <c r="AC400" s="5">
        <v>3650</v>
      </c>
      <c r="AD400" s="5">
        <v>1</v>
      </c>
      <c r="AE400" s="5">
        <v>0</v>
      </c>
      <c r="AF400" s="5">
        <v>0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11">
        <v>0</v>
      </c>
      <c r="AR400" s="5">
        <v>1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</row>
    <row r="401" spans="1:50" ht="15.75" customHeight="1">
      <c r="A401" s="4">
        <v>44287</v>
      </c>
      <c r="B401" s="2" t="s">
        <v>20</v>
      </c>
      <c r="C401" s="19">
        <v>2</v>
      </c>
      <c r="D401" s="5" t="s">
        <v>13</v>
      </c>
      <c r="E401" s="6">
        <v>52107.243300000002</v>
      </c>
      <c r="F401" s="6">
        <f t="shared" si="48"/>
        <v>10.861059244949519</v>
      </c>
      <c r="G401" s="21">
        <v>1084713.4295000001</v>
      </c>
      <c r="H401" s="5">
        <f t="shared" si="49"/>
        <v>13.896827311696351</v>
      </c>
      <c r="I401" s="10">
        <v>504.07</v>
      </c>
      <c r="J401" s="6">
        <f t="shared" si="43"/>
        <v>6.2227151473160891</v>
      </c>
      <c r="K401" s="11"/>
      <c r="L401" s="11">
        <f t="shared" si="44"/>
        <v>0</v>
      </c>
      <c r="M401" s="5">
        <v>0</v>
      </c>
      <c r="N401" s="5">
        <v>1</v>
      </c>
      <c r="O401" s="12">
        <v>0</v>
      </c>
      <c r="P401" s="5">
        <v>0</v>
      </c>
      <c r="Q401" s="5">
        <f t="shared" si="45"/>
        <v>0</v>
      </c>
      <c r="R401" s="5">
        <v>2239.1888410000001</v>
      </c>
      <c r="S401" s="5">
        <f t="shared" si="50"/>
        <v>7.7138689547125852</v>
      </c>
      <c r="T401" s="2">
        <v>0</v>
      </c>
      <c r="U401" s="12">
        <v>0</v>
      </c>
      <c r="V401" s="5">
        <v>190.693994</v>
      </c>
      <c r="W401" s="6">
        <f t="shared" si="47"/>
        <v>114.79291716831207</v>
      </c>
      <c r="X401" s="5">
        <v>19164969</v>
      </c>
      <c r="Y401" s="5">
        <v>34035</v>
      </c>
      <c r="Z401" s="5">
        <v>211853</v>
      </c>
      <c r="AA401" s="5">
        <v>332</v>
      </c>
      <c r="AB401" s="5">
        <v>2729335</v>
      </c>
      <c r="AC401" s="5">
        <v>0</v>
      </c>
      <c r="AD401" s="5">
        <v>1</v>
      </c>
      <c r="AE401" s="5">
        <v>0</v>
      </c>
      <c r="AF401" s="5">
        <v>0</v>
      </c>
      <c r="AG401" s="6">
        <v>0</v>
      </c>
      <c r="AH401" s="6">
        <v>1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11">
        <v>0</v>
      </c>
      <c r="AR401" s="5">
        <v>1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</row>
    <row r="402" spans="1:50" ht="15.75" customHeight="1">
      <c r="A402" s="9">
        <v>44317</v>
      </c>
      <c r="B402" s="2" t="s">
        <v>20</v>
      </c>
      <c r="C402" s="19">
        <v>2</v>
      </c>
      <c r="D402" s="5" t="s">
        <v>13</v>
      </c>
      <c r="E402" s="6">
        <v>111658.37850000001</v>
      </c>
      <c r="F402" s="6">
        <f t="shared" si="48"/>
        <v>11.623199296996416</v>
      </c>
      <c r="G402" s="21">
        <v>980162.73750000005</v>
      </c>
      <c r="H402" s="5">
        <f t="shared" si="49"/>
        <v>13.795474915772232</v>
      </c>
      <c r="I402" s="10">
        <v>477.97</v>
      </c>
      <c r="J402" s="6">
        <f t="shared" si="43"/>
        <v>6.1695479690155945</v>
      </c>
      <c r="K402" s="11"/>
      <c r="L402" s="11">
        <f t="shared" si="44"/>
        <v>0</v>
      </c>
      <c r="M402" s="5">
        <v>0</v>
      </c>
      <c r="N402" s="5">
        <v>1</v>
      </c>
      <c r="O402" s="12">
        <v>0</v>
      </c>
      <c r="P402" s="5">
        <v>0</v>
      </c>
      <c r="Q402" s="5">
        <f t="shared" si="45"/>
        <v>0</v>
      </c>
      <c r="R402" s="5">
        <v>2239.1888410000001</v>
      </c>
      <c r="S402" s="5">
        <f t="shared" si="50"/>
        <v>7.7138689547125852</v>
      </c>
      <c r="T402" s="2">
        <v>0</v>
      </c>
      <c r="U402" s="12">
        <v>0</v>
      </c>
      <c r="V402" s="5">
        <v>193.52031700000001</v>
      </c>
      <c r="W402" s="6">
        <f t="shared" si="47"/>
        <v>116.49429147604141</v>
      </c>
      <c r="X402" s="5">
        <v>28175044</v>
      </c>
      <c r="Y402" s="5">
        <v>23971</v>
      </c>
      <c r="Z402" s="5">
        <v>331895</v>
      </c>
      <c r="AA402" s="5">
        <v>335</v>
      </c>
      <c r="AB402" s="5">
        <v>1784772</v>
      </c>
      <c r="AC402" s="5">
        <v>0</v>
      </c>
      <c r="AD402" s="5">
        <v>1</v>
      </c>
      <c r="AE402" s="5">
        <v>0</v>
      </c>
      <c r="AF402" s="5">
        <v>0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11">
        <v>0</v>
      </c>
      <c r="AR402" s="5">
        <v>1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</row>
    <row r="403" spans="1:50" ht="15.75" customHeight="1">
      <c r="A403" s="4">
        <v>44348</v>
      </c>
      <c r="B403" s="2" t="s">
        <v>20</v>
      </c>
      <c r="C403" s="19">
        <v>2</v>
      </c>
      <c r="D403" s="5" t="s">
        <v>13</v>
      </c>
      <c r="E403" s="6">
        <v>74438.918999999994</v>
      </c>
      <c r="F403" s="6">
        <f t="shared" si="48"/>
        <v>11.217734188888253</v>
      </c>
      <c r="G403" s="21">
        <v>993231.57400000002</v>
      </c>
      <c r="H403" s="5">
        <f t="shared" si="49"/>
        <v>13.808720129098072</v>
      </c>
      <c r="I403" s="10">
        <v>508.07</v>
      </c>
      <c r="J403" s="6">
        <f t="shared" si="43"/>
        <v>6.2306192333611756</v>
      </c>
      <c r="K403" s="11"/>
      <c r="L403" s="11">
        <f t="shared" si="44"/>
        <v>0</v>
      </c>
      <c r="M403" s="5">
        <v>0</v>
      </c>
      <c r="N403" s="5">
        <v>1</v>
      </c>
      <c r="O403" s="12">
        <v>0</v>
      </c>
      <c r="P403" s="5">
        <v>0</v>
      </c>
      <c r="Q403" s="5">
        <f t="shared" si="45"/>
        <v>0</v>
      </c>
      <c r="R403" s="5">
        <v>2239.1888410000001</v>
      </c>
      <c r="S403" s="5">
        <f t="shared" si="50"/>
        <v>7.7138689547125852</v>
      </c>
      <c r="T403" s="2">
        <v>0</v>
      </c>
      <c r="U403" s="12">
        <v>0</v>
      </c>
      <c r="V403" s="5">
        <v>188.66613100000001</v>
      </c>
      <c r="W403" s="6">
        <f t="shared" si="47"/>
        <v>113.57219540091501</v>
      </c>
      <c r="X403" s="5">
        <v>30411634</v>
      </c>
      <c r="Y403" s="5">
        <v>51321</v>
      </c>
      <c r="Z403" s="5">
        <v>399459</v>
      </c>
      <c r="AA403" s="5">
        <v>755</v>
      </c>
      <c r="AB403" s="5">
        <v>1734226</v>
      </c>
      <c r="AC403" s="5">
        <v>0</v>
      </c>
      <c r="AD403" s="5">
        <v>1</v>
      </c>
      <c r="AE403" s="5">
        <v>0</v>
      </c>
      <c r="AF403" s="5">
        <v>0</v>
      </c>
      <c r="AG403" s="6">
        <v>0</v>
      </c>
      <c r="AH403" s="6">
        <v>0</v>
      </c>
      <c r="AI403" s="6">
        <v>0</v>
      </c>
      <c r="AJ403" s="6">
        <v>1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11">
        <v>0</v>
      </c>
      <c r="AR403" s="5">
        <v>1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</row>
    <row r="404" spans="1:50" ht="15.75" customHeight="1">
      <c r="A404" s="4">
        <v>44378</v>
      </c>
      <c r="B404" s="2" t="s">
        <v>20</v>
      </c>
      <c r="C404" s="19">
        <v>2</v>
      </c>
      <c r="D404" s="5" t="s">
        <v>13</v>
      </c>
      <c r="E404" s="6">
        <v>119102.27039999999</v>
      </c>
      <c r="F404" s="6">
        <f t="shared" si="48"/>
        <v>11.687737818133987</v>
      </c>
      <c r="G404" s="21">
        <v>1006300.4105</v>
      </c>
      <c r="H404" s="5">
        <f t="shared" si="49"/>
        <v>13.821792197589925</v>
      </c>
      <c r="I404" s="10">
        <v>471.44</v>
      </c>
      <c r="J404" s="6">
        <f t="shared" si="43"/>
        <v>6.1557918405296581</v>
      </c>
      <c r="K404" s="18"/>
      <c r="L404" s="11">
        <f t="shared" si="44"/>
        <v>0</v>
      </c>
      <c r="M404" s="5">
        <v>0</v>
      </c>
      <c r="N404" s="5">
        <v>1</v>
      </c>
      <c r="O404" s="12">
        <v>0</v>
      </c>
      <c r="P404" s="5">
        <v>0</v>
      </c>
      <c r="Q404" s="5">
        <f t="shared" si="45"/>
        <v>0</v>
      </c>
      <c r="R404" s="5">
        <v>2239.1888410000001</v>
      </c>
      <c r="S404" s="5">
        <f t="shared" si="50"/>
        <v>7.7138689547125852</v>
      </c>
      <c r="T404" s="2">
        <v>0</v>
      </c>
      <c r="U404" s="12">
        <v>0</v>
      </c>
      <c r="V404" s="5">
        <v>194.646153</v>
      </c>
      <c r="W404" s="6">
        <f t="shared" si="47"/>
        <v>117.17201601252107</v>
      </c>
      <c r="X404" s="5">
        <v>31655824</v>
      </c>
      <c r="Y404" s="5">
        <v>27312</v>
      </c>
      <c r="Z404" s="5">
        <v>424351</v>
      </c>
      <c r="AA404" s="5">
        <v>714</v>
      </c>
      <c r="AB404" s="14"/>
      <c r="AC404" s="5">
        <v>0</v>
      </c>
      <c r="AD404" s="5">
        <v>1</v>
      </c>
      <c r="AE404" s="5">
        <v>0</v>
      </c>
      <c r="AF404" s="5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11">
        <v>0</v>
      </c>
      <c r="AR404" s="5">
        <v>1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</row>
    <row r="405" spans="1:50" ht="15.75" customHeight="1">
      <c r="A405" s="4">
        <v>44409</v>
      </c>
      <c r="B405" s="2" t="s">
        <v>20</v>
      </c>
      <c r="C405" s="19">
        <v>2</v>
      </c>
      <c r="D405" s="5" t="s">
        <v>13</v>
      </c>
      <c r="E405" s="6">
        <v>85604.756850000005</v>
      </c>
      <c r="F405" s="6">
        <f t="shared" si="48"/>
        <v>11.35749613126341</v>
      </c>
      <c r="G405" s="21">
        <v>1110851.1025</v>
      </c>
      <c r="H405" s="5">
        <f t="shared" si="49"/>
        <v>13.920637938698265</v>
      </c>
      <c r="I405" s="10">
        <v>508.07</v>
      </c>
      <c r="J405" s="6">
        <f t="shared" si="43"/>
        <v>6.2306192333611756</v>
      </c>
      <c r="K405" s="11"/>
      <c r="L405" s="11">
        <f t="shared" si="44"/>
        <v>0</v>
      </c>
      <c r="M405" s="5">
        <v>0</v>
      </c>
      <c r="N405" s="5">
        <v>1</v>
      </c>
      <c r="O405" s="12">
        <v>0</v>
      </c>
      <c r="P405" s="5">
        <v>0</v>
      </c>
      <c r="Q405" s="5">
        <f t="shared" si="45"/>
        <v>0</v>
      </c>
      <c r="R405" s="5">
        <v>2239.1888410000001</v>
      </c>
      <c r="S405" s="5">
        <f t="shared" si="50"/>
        <v>7.7138689547125852</v>
      </c>
      <c r="T405" s="2">
        <v>0</v>
      </c>
      <c r="U405" s="12">
        <v>0</v>
      </c>
      <c r="V405" s="5">
        <v>193.109655</v>
      </c>
      <c r="W405" s="6">
        <f t="shared" si="47"/>
        <v>116.24708343366243</v>
      </c>
      <c r="X405" s="5">
        <v>32810845</v>
      </c>
      <c r="Y405" s="5">
        <v>6443</v>
      </c>
      <c r="Z405" s="5">
        <v>439020</v>
      </c>
      <c r="AA405" s="5">
        <v>250</v>
      </c>
      <c r="AB405" s="5">
        <v>5493614</v>
      </c>
      <c r="AC405" s="5">
        <v>0</v>
      </c>
      <c r="AD405" s="5">
        <v>1</v>
      </c>
      <c r="AE405" s="5">
        <v>0</v>
      </c>
      <c r="AF405" s="5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11">
        <v>0</v>
      </c>
      <c r="AR405" s="5">
        <v>1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</row>
    <row r="406" spans="1:50" ht="15.75" customHeight="1">
      <c r="A406" s="4">
        <v>44440</v>
      </c>
      <c r="B406" s="2" t="s">
        <v>20</v>
      </c>
      <c r="C406" s="19">
        <v>2</v>
      </c>
      <c r="D406" s="5" t="s">
        <v>13</v>
      </c>
      <c r="E406" s="6">
        <v>81882.810899999997</v>
      </c>
      <c r="F406" s="6">
        <f t="shared" si="48"/>
        <v>11.313044368692577</v>
      </c>
      <c r="G406" s="21">
        <v>1019369.247</v>
      </c>
      <c r="H406" s="5">
        <f t="shared" si="49"/>
        <v>13.834695589685602</v>
      </c>
      <c r="I406" s="10">
        <v>471.44</v>
      </c>
      <c r="J406" s="6">
        <f t="shared" si="43"/>
        <v>6.1557918405296581</v>
      </c>
      <c r="K406" s="11"/>
      <c r="L406" s="11">
        <f t="shared" si="44"/>
        <v>0</v>
      </c>
      <c r="M406" s="5">
        <v>0</v>
      </c>
      <c r="N406" s="5">
        <v>1</v>
      </c>
      <c r="O406" s="12">
        <v>0</v>
      </c>
      <c r="P406" s="5">
        <v>0</v>
      </c>
      <c r="Q406" s="5">
        <f t="shared" si="45"/>
        <v>0</v>
      </c>
      <c r="R406" s="5">
        <v>2239.1888410000001</v>
      </c>
      <c r="S406" s="5">
        <f t="shared" si="50"/>
        <v>7.7138689547125852</v>
      </c>
      <c r="T406" s="2">
        <v>0</v>
      </c>
      <c r="U406" s="12">
        <v>0</v>
      </c>
      <c r="V406" s="5">
        <v>190.173339</v>
      </c>
      <c r="W406" s="6">
        <f t="shared" si="47"/>
        <v>114.47949614736336</v>
      </c>
      <c r="X406" s="5">
        <v>33766707</v>
      </c>
      <c r="Y406" s="5">
        <v>1469</v>
      </c>
      <c r="Z406" s="5">
        <v>448339</v>
      </c>
      <c r="AA406" s="5">
        <v>32</v>
      </c>
      <c r="AB406" s="5">
        <v>6732827</v>
      </c>
      <c r="AC406" s="5">
        <v>0</v>
      </c>
      <c r="AD406" s="5">
        <v>1</v>
      </c>
      <c r="AE406" s="5">
        <v>0</v>
      </c>
      <c r="AF406" s="5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1</v>
      </c>
      <c r="AN406" s="6">
        <v>0</v>
      </c>
      <c r="AO406" s="6">
        <v>0</v>
      </c>
      <c r="AP406" s="6">
        <v>0</v>
      </c>
      <c r="AQ406" s="11">
        <v>0</v>
      </c>
      <c r="AR406" s="5">
        <v>1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</row>
    <row r="407" spans="1:50" ht="15.75" customHeight="1">
      <c r="A407" s="4">
        <v>44470</v>
      </c>
      <c r="B407" s="2" t="s">
        <v>20</v>
      </c>
      <c r="C407" s="19">
        <v>2</v>
      </c>
      <c r="D407" s="5" t="s">
        <v>13</v>
      </c>
      <c r="E407" s="6">
        <v>141433.9461</v>
      </c>
      <c r="F407" s="6">
        <f t="shared" si="48"/>
        <v>11.859588075060646</v>
      </c>
      <c r="G407" s="21">
        <v>627304.152</v>
      </c>
      <c r="H407" s="5">
        <f t="shared" si="49"/>
        <v>13.349188387027356</v>
      </c>
      <c r="I407" s="10">
        <v>461.8</v>
      </c>
      <c r="J407" s="6">
        <f t="shared" si="43"/>
        <v>6.1351318969203952</v>
      </c>
      <c r="K407" s="11"/>
      <c r="L407" s="11">
        <f t="shared" si="44"/>
        <v>0</v>
      </c>
      <c r="M407" s="5">
        <v>0</v>
      </c>
      <c r="N407" s="5">
        <v>1</v>
      </c>
      <c r="O407" s="12">
        <v>0</v>
      </c>
      <c r="P407" s="5">
        <v>0</v>
      </c>
      <c r="Q407" s="5">
        <f t="shared" si="45"/>
        <v>0</v>
      </c>
      <c r="R407" s="5">
        <v>2239.1888410000001</v>
      </c>
      <c r="S407" s="5">
        <f t="shared" si="50"/>
        <v>7.7138689547125852</v>
      </c>
      <c r="T407" s="2">
        <v>0</v>
      </c>
      <c r="U407" s="12">
        <v>0</v>
      </c>
      <c r="V407" s="5">
        <v>193.307063</v>
      </c>
      <c r="W407" s="6">
        <f t="shared" si="47"/>
        <v>116.36591801107633</v>
      </c>
      <c r="X407" s="5">
        <v>34285814</v>
      </c>
      <c r="Y407" s="5">
        <v>522</v>
      </c>
      <c r="Z407" s="5">
        <v>458437</v>
      </c>
      <c r="AA407" s="5">
        <v>15</v>
      </c>
      <c r="AB407" s="5">
        <v>4141918</v>
      </c>
      <c r="AC407" s="5">
        <v>0</v>
      </c>
      <c r="AD407" s="5">
        <v>1</v>
      </c>
      <c r="AE407" s="5">
        <v>0</v>
      </c>
      <c r="AF407" s="5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1</v>
      </c>
      <c r="AO407" s="6">
        <v>0</v>
      </c>
      <c r="AP407" s="6">
        <v>0</v>
      </c>
      <c r="AQ407" s="11">
        <v>0</v>
      </c>
      <c r="AR407" s="5">
        <v>1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</row>
    <row r="408" spans="1:50" ht="15.75" customHeight="1">
      <c r="A408" s="4">
        <v>44501</v>
      </c>
      <c r="B408" s="2" t="s">
        <v>20</v>
      </c>
      <c r="C408" s="19">
        <v>2</v>
      </c>
      <c r="D408" s="5" t="s">
        <v>13</v>
      </c>
      <c r="E408" s="6">
        <v>104214.4866</v>
      </c>
      <c r="F408" s="6">
        <f t="shared" si="48"/>
        <v>11.554206425509465</v>
      </c>
      <c r="G408" s="21">
        <v>535822.29650000005</v>
      </c>
      <c r="H408" s="5">
        <f t="shared" si="49"/>
        <v>13.19155971499065</v>
      </c>
      <c r="I408" s="10">
        <v>516.14</v>
      </c>
      <c r="J408" s="6">
        <f t="shared" si="43"/>
        <v>6.2463780465109942</v>
      </c>
      <c r="K408" s="11"/>
      <c r="L408" s="11">
        <f t="shared" si="44"/>
        <v>0</v>
      </c>
      <c r="M408" s="5">
        <v>0</v>
      </c>
      <c r="N408" s="5">
        <v>1</v>
      </c>
      <c r="O408" s="12">
        <v>0</v>
      </c>
      <c r="P408" s="5">
        <v>0</v>
      </c>
      <c r="Q408" s="5">
        <f t="shared" si="45"/>
        <v>0</v>
      </c>
      <c r="R408" s="5">
        <v>2239.1888410000001</v>
      </c>
      <c r="S408" s="5">
        <f t="shared" si="50"/>
        <v>7.7138689547125852</v>
      </c>
      <c r="T408" s="2">
        <v>0</v>
      </c>
      <c r="U408" s="12">
        <v>0</v>
      </c>
      <c r="V408" s="5">
        <v>195.744518</v>
      </c>
      <c r="W408" s="6">
        <f t="shared" si="47"/>
        <v>117.83320370816277</v>
      </c>
      <c r="X408" s="5">
        <v>34596776</v>
      </c>
      <c r="Y408" s="5">
        <v>263</v>
      </c>
      <c r="Z408" s="5">
        <v>469247</v>
      </c>
      <c r="AA408" s="5">
        <v>2</v>
      </c>
      <c r="AB408" s="5">
        <v>8563136</v>
      </c>
      <c r="AC408" s="5">
        <v>0</v>
      </c>
      <c r="AD408" s="5">
        <v>1</v>
      </c>
      <c r="AE408" s="5">
        <v>0</v>
      </c>
      <c r="AF408" s="5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1</v>
      </c>
      <c r="AP408" s="6">
        <v>0</v>
      </c>
      <c r="AQ408" s="11">
        <v>0</v>
      </c>
      <c r="AR408" s="5">
        <v>1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</row>
    <row r="409" spans="1:50" ht="15.75" customHeight="1">
      <c r="A409" s="4">
        <v>44531</v>
      </c>
      <c r="B409" s="2" t="s">
        <v>20</v>
      </c>
      <c r="C409" s="19">
        <v>2</v>
      </c>
      <c r="D409" s="5" t="s">
        <v>13</v>
      </c>
      <c r="E409" s="6">
        <v>119102.27039999999</v>
      </c>
      <c r="F409" s="6">
        <f t="shared" si="48"/>
        <v>11.687737818133987</v>
      </c>
      <c r="G409" s="21">
        <v>614235.31550000003</v>
      </c>
      <c r="H409" s="5">
        <f t="shared" si="49"/>
        <v>13.32813501174698</v>
      </c>
      <c r="I409" s="10">
        <v>518.45000000000005</v>
      </c>
      <c r="J409" s="6">
        <f t="shared" si="43"/>
        <v>6.250843591004287</v>
      </c>
      <c r="K409" s="11"/>
      <c r="L409" s="11">
        <f t="shared" si="44"/>
        <v>0</v>
      </c>
      <c r="M409" s="5">
        <v>0</v>
      </c>
      <c r="N409" s="5">
        <v>1</v>
      </c>
      <c r="O409" s="12">
        <v>0</v>
      </c>
      <c r="P409" s="5">
        <v>0</v>
      </c>
      <c r="Q409" s="5">
        <f t="shared" si="45"/>
        <v>0</v>
      </c>
      <c r="R409" s="5">
        <v>2239.1888410000001</v>
      </c>
      <c r="S409" s="5">
        <f t="shared" si="50"/>
        <v>7.7138689547125852</v>
      </c>
      <c r="T409" s="2">
        <v>0</v>
      </c>
      <c r="U409" s="12">
        <v>0</v>
      </c>
      <c r="V409" s="5">
        <v>193.268722</v>
      </c>
      <c r="W409" s="6">
        <f t="shared" si="47"/>
        <v>116.34283770768118</v>
      </c>
      <c r="X409" s="5">
        <v>34861579</v>
      </c>
      <c r="Y409" s="5">
        <v>935</v>
      </c>
      <c r="Z409" s="5">
        <v>481486</v>
      </c>
      <c r="AA409" s="5">
        <v>3</v>
      </c>
      <c r="AB409" s="5">
        <v>10147925</v>
      </c>
      <c r="AC409" s="5">
        <v>0</v>
      </c>
      <c r="AD409" s="5">
        <v>1</v>
      </c>
      <c r="AE409" s="5">
        <v>0</v>
      </c>
      <c r="AF409" s="5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1</v>
      </c>
      <c r="AQ409" s="11">
        <v>0</v>
      </c>
      <c r="AR409" s="5">
        <v>1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</row>
    <row r="410" spans="1:50" ht="15.75" customHeight="1">
      <c r="A410" s="4">
        <v>44562</v>
      </c>
      <c r="B410" s="2" t="s">
        <v>20</v>
      </c>
      <c r="C410" s="19">
        <v>2</v>
      </c>
      <c r="D410" s="5" t="s">
        <v>13</v>
      </c>
      <c r="E410" s="6">
        <v>118287</v>
      </c>
      <c r="F410" s="6">
        <f t="shared" si="48"/>
        <v>11.680869153818227</v>
      </c>
      <c r="G410" s="21">
        <v>721812.47490000003</v>
      </c>
      <c r="H410" s="5">
        <f t="shared" si="49"/>
        <v>13.489522039484291</v>
      </c>
      <c r="I410" s="10">
        <v>511.96</v>
      </c>
      <c r="J410" s="6">
        <f t="shared" si="43"/>
        <v>6.2382464969875908</v>
      </c>
      <c r="K410" s="11"/>
      <c r="L410" s="11">
        <f t="shared" si="44"/>
        <v>0</v>
      </c>
      <c r="M410" s="5">
        <v>0</v>
      </c>
      <c r="N410" s="5">
        <v>1</v>
      </c>
      <c r="O410" s="12">
        <v>0</v>
      </c>
      <c r="P410" s="5">
        <v>0</v>
      </c>
      <c r="Q410" s="5">
        <f t="shared" si="45"/>
        <v>0</v>
      </c>
      <c r="R410" s="5">
        <v>2239.1888410000001</v>
      </c>
      <c r="S410" s="5">
        <f t="shared" si="50"/>
        <v>7.7138689547125852</v>
      </c>
      <c r="T410" s="2">
        <v>0</v>
      </c>
      <c r="U410" s="12">
        <v>0</v>
      </c>
      <c r="V410" s="5">
        <v>194.57295099999999</v>
      </c>
      <c r="W410" s="6">
        <f t="shared" si="47"/>
        <v>117.12795027690825</v>
      </c>
      <c r="X410" s="5">
        <v>41469499</v>
      </c>
      <c r="Y410" s="5">
        <v>33391</v>
      </c>
      <c r="Z410" s="5">
        <v>496242</v>
      </c>
      <c r="AA410" s="5">
        <v>30</v>
      </c>
      <c r="AB410" s="5">
        <v>7423888</v>
      </c>
      <c r="AC410" s="5">
        <v>0</v>
      </c>
      <c r="AD410" s="5">
        <v>1</v>
      </c>
      <c r="AE410" s="5">
        <v>1</v>
      </c>
      <c r="AF410" s="5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11">
        <v>0</v>
      </c>
      <c r="AR410" s="5">
        <v>1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</row>
    <row r="411" spans="1:50" ht="15.75" customHeight="1">
      <c r="A411" s="4">
        <v>44593</v>
      </c>
      <c r="B411" s="2" t="s">
        <v>20</v>
      </c>
      <c r="C411" s="19">
        <v>2</v>
      </c>
      <c r="D411" s="5" t="s">
        <v>13</v>
      </c>
      <c r="E411" s="6">
        <v>109188</v>
      </c>
      <c r="F411" s="6">
        <f t="shared" si="48"/>
        <v>11.600826446144691</v>
      </c>
      <c r="G411" s="21">
        <v>803527.09470000002</v>
      </c>
      <c r="H411" s="5">
        <f t="shared" si="49"/>
        <v>13.596767428949798</v>
      </c>
      <c r="I411" s="10">
        <v>521.51</v>
      </c>
      <c r="J411" s="6">
        <f t="shared" si="43"/>
        <v>6.2567284497123978</v>
      </c>
      <c r="K411" s="11"/>
      <c r="L411" s="11">
        <f t="shared" si="44"/>
        <v>0</v>
      </c>
      <c r="M411" s="5">
        <v>0</v>
      </c>
      <c r="N411" s="5">
        <v>1</v>
      </c>
      <c r="O411" s="12">
        <v>0</v>
      </c>
      <c r="P411" s="5">
        <v>0</v>
      </c>
      <c r="Q411" s="5">
        <f t="shared" si="45"/>
        <v>0</v>
      </c>
      <c r="R411" s="5">
        <v>2239.1888410000001</v>
      </c>
      <c r="S411" s="5">
        <f t="shared" si="50"/>
        <v>7.7138689547125852</v>
      </c>
      <c r="T411" s="2">
        <v>0</v>
      </c>
      <c r="U411" s="12">
        <v>0</v>
      </c>
      <c r="V411" s="5">
        <v>193.70522800000001</v>
      </c>
      <c r="W411" s="6">
        <f t="shared" si="47"/>
        <v>116.60560317842523</v>
      </c>
      <c r="X411" s="5">
        <v>42931045</v>
      </c>
      <c r="Y411" s="5">
        <v>43364</v>
      </c>
      <c r="Z411" s="5">
        <v>514023</v>
      </c>
      <c r="AA411" s="5">
        <v>98</v>
      </c>
      <c r="AB411" s="5">
        <v>1453832</v>
      </c>
      <c r="AC411" s="5">
        <v>0</v>
      </c>
      <c r="AD411" s="5">
        <v>1</v>
      </c>
      <c r="AE411" s="5">
        <v>0</v>
      </c>
      <c r="AF411" s="5">
        <v>1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11">
        <v>0</v>
      </c>
      <c r="AR411" s="5">
        <v>1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</row>
    <row r="412" spans="1:50" ht="15.75" customHeight="1">
      <c r="A412" s="4">
        <v>44621</v>
      </c>
      <c r="B412" s="2" t="s">
        <v>20</v>
      </c>
      <c r="C412" s="19">
        <v>2</v>
      </c>
      <c r="D412" s="5" t="s">
        <v>13</v>
      </c>
      <c r="E412" s="6">
        <v>81891</v>
      </c>
      <c r="F412" s="6">
        <f t="shared" si="48"/>
        <v>11.313144373692911</v>
      </c>
      <c r="G412" s="21">
        <v>1171242.8838</v>
      </c>
      <c r="H412" s="5">
        <f t="shared" si="49"/>
        <v>13.973576890578766</v>
      </c>
      <c r="I412" s="10">
        <v>520.9</v>
      </c>
      <c r="J412" s="6">
        <f t="shared" si="43"/>
        <v>6.2555580847511454</v>
      </c>
      <c r="K412" s="11"/>
      <c r="L412" s="11">
        <f t="shared" si="44"/>
        <v>0</v>
      </c>
      <c r="M412" s="5">
        <v>0</v>
      </c>
      <c r="N412" s="5">
        <v>1</v>
      </c>
      <c r="O412" s="12">
        <v>0</v>
      </c>
      <c r="P412" s="5">
        <v>0</v>
      </c>
      <c r="Q412" s="5">
        <f t="shared" si="45"/>
        <v>0</v>
      </c>
      <c r="R412" s="5">
        <v>2239.1888410000001</v>
      </c>
      <c r="S412" s="5">
        <f t="shared" si="50"/>
        <v>7.7138689547125852</v>
      </c>
      <c r="T412" s="2">
        <v>0</v>
      </c>
      <c r="U412" s="12">
        <v>0</v>
      </c>
      <c r="V412" s="5">
        <v>219.04875999999999</v>
      </c>
      <c r="W412" s="6">
        <f t="shared" si="47"/>
        <v>131.86176258126656</v>
      </c>
      <c r="X412" s="5">
        <v>43025775</v>
      </c>
      <c r="Y412" s="5">
        <v>6099</v>
      </c>
      <c r="Z412" s="5">
        <v>521181</v>
      </c>
      <c r="AA412" s="5">
        <v>6</v>
      </c>
      <c r="AB412" s="5">
        <v>3427223</v>
      </c>
      <c r="AC412" s="5">
        <v>0</v>
      </c>
      <c r="AD412" s="5">
        <v>1</v>
      </c>
      <c r="AE412" s="5">
        <v>0</v>
      </c>
      <c r="AF412" s="5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11">
        <v>0</v>
      </c>
      <c r="AR412" s="5">
        <v>1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</row>
    <row r="413" spans="1:50" ht="15.75" customHeight="1">
      <c r="A413" s="4">
        <v>44652</v>
      </c>
      <c r="B413" s="2" t="s">
        <v>20</v>
      </c>
      <c r="C413" s="19">
        <v>2</v>
      </c>
      <c r="D413" s="5" t="s">
        <v>13</v>
      </c>
      <c r="E413" s="6">
        <v>63693</v>
      </c>
      <c r="F413" s="6">
        <f t="shared" si="48"/>
        <v>11.061829945412004</v>
      </c>
      <c r="G413" s="21">
        <v>1130385.5739</v>
      </c>
      <c r="H413" s="5">
        <f t="shared" si="49"/>
        <v>13.938070232981849</v>
      </c>
      <c r="I413" s="10">
        <v>489.73</v>
      </c>
      <c r="J413" s="6">
        <f t="shared" si="43"/>
        <v>6.1938542188289736</v>
      </c>
      <c r="K413" s="11"/>
      <c r="L413" s="11">
        <f t="shared" si="44"/>
        <v>0</v>
      </c>
      <c r="M413" s="5">
        <v>0</v>
      </c>
      <c r="N413" s="5">
        <v>1</v>
      </c>
      <c r="O413" s="12">
        <v>0</v>
      </c>
      <c r="P413" s="5">
        <v>0</v>
      </c>
      <c r="Q413" s="5">
        <f t="shared" si="45"/>
        <v>0</v>
      </c>
      <c r="R413" s="5">
        <v>2239.1888410000001</v>
      </c>
      <c r="S413" s="5">
        <f t="shared" si="50"/>
        <v>7.7138689547125852</v>
      </c>
      <c r="T413" s="2">
        <v>0</v>
      </c>
      <c r="U413" s="12">
        <v>0</v>
      </c>
      <c r="V413" s="5">
        <v>191.675735</v>
      </c>
      <c r="W413" s="6">
        <f t="shared" si="47"/>
        <v>115.38390019263183</v>
      </c>
      <c r="X413" s="5">
        <v>43079188</v>
      </c>
      <c r="Y413" s="5">
        <v>783</v>
      </c>
      <c r="Z413" s="5">
        <v>523843</v>
      </c>
      <c r="AA413" s="5">
        <v>8</v>
      </c>
      <c r="AB413" s="5">
        <v>1701306</v>
      </c>
      <c r="AC413" s="5">
        <v>0</v>
      </c>
      <c r="AD413" s="5">
        <v>1</v>
      </c>
      <c r="AE413" s="5">
        <v>0</v>
      </c>
      <c r="AF413" s="5">
        <v>0</v>
      </c>
      <c r="AG413" s="6">
        <v>0</v>
      </c>
      <c r="AH413" s="6">
        <v>1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11">
        <v>0</v>
      </c>
      <c r="AR413" s="5">
        <v>1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</row>
    <row r="414" spans="1:50" ht="15.75" customHeight="1">
      <c r="A414" s="9">
        <v>44682</v>
      </c>
      <c r="B414" s="2" t="s">
        <v>20</v>
      </c>
      <c r="C414" s="19">
        <v>2</v>
      </c>
      <c r="D414" s="5" t="s">
        <v>13</v>
      </c>
      <c r="E414" s="6">
        <v>136485</v>
      </c>
      <c r="F414" s="6">
        <f t="shared" si="48"/>
        <v>11.823969997458901</v>
      </c>
      <c r="G414" s="21">
        <v>1021432.7475000001</v>
      </c>
      <c r="H414" s="5">
        <f t="shared" si="49"/>
        <v>13.836717833084554</v>
      </c>
      <c r="I414" s="10">
        <v>459.57</v>
      </c>
      <c r="J414" s="6">
        <f t="shared" si="43"/>
        <v>6.1302912696927141</v>
      </c>
      <c r="K414" s="11"/>
      <c r="L414" s="11">
        <f t="shared" si="44"/>
        <v>0</v>
      </c>
      <c r="M414" s="5">
        <v>0</v>
      </c>
      <c r="N414" s="5">
        <v>1</v>
      </c>
      <c r="O414" s="12">
        <v>0</v>
      </c>
      <c r="P414" s="5">
        <v>0</v>
      </c>
      <c r="Q414" s="5">
        <f t="shared" si="45"/>
        <v>0</v>
      </c>
      <c r="R414" s="5">
        <v>2239.1888410000001</v>
      </c>
      <c r="S414" s="5">
        <f t="shared" si="50"/>
        <v>7.7138689547125852</v>
      </c>
      <c r="T414" s="2">
        <v>0</v>
      </c>
      <c r="U414" s="12">
        <v>0</v>
      </c>
      <c r="V414" s="5">
        <v>199.20048499999999</v>
      </c>
      <c r="W414" s="6">
        <f t="shared" si="47"/>
        <v>119.91360763303634</v>
      </c>
      <c r="X414" s="5">
        <v>43160832</v>
      </c>
      <c r="Y414" s="5">
        <v>347</v>
      </c>
      <c r="Z414" s="5">
        <v>524636</v>
      </c>
      <c r="AA414" s="5">
        <v>2</v>
      </c>
      <c r="AB414" s="5">
        <v>1356081</v>
      </c>
      <c r="AC414" s="5">
        <v>0</v>
      </c>
      <c r="AD414" s="5">
        <v>1</v>
      </c>
      <c r="AE414" s="5">
        <v>0</v>
      </c>
      <c r="AF414" s="5">
        <v>0</v>
      </c>
      <c r="AG414" s="6">
        <v>0</v>
      </c>
      <c r="AH414" s="6">
        <v>0</v>
      </c>
      <c r="AI414" s="6">
        <v>1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11">
        <v>0</v>
      </c>
      <c r="AR414" s="5">
        <v>1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</row>
    <row r="415" spans="1:50" ht="15.75" customHeight="1">
      <c r="A415" s="4">
        <v>44713</v>
      </c>
      <c r="B415" s="2" t="s">
        <v>20</v>
      </c>
      <c r="C415" s="19">
        <v>2</v>
      </c>
      <c r="D415" s="5" t="s">
        <v>13</v>
      </c>
      <c r="E415" s="6">
        <v>90990</v>
      </c>
      <c r="F415" s="6">
        <f t="shared" si="48"/>
        <v>11.418504889350736</v>
      </c>
      <c r="G415" s="21">
        <v>1035051.8508</v>
      </c>
      <c r="H415" s="5">
        <f t="shared" si="49"/>
        <v>13.849963046952785</v>
      </c>
      <c r="I415" s="10">
        <v>551.27</v>
      </c>
      <c r="J415" s="6">
        <f t="shared" si="43"/>
        <v>6.3122247072820477</v>
      </c>
      <c r="K415" s="11"/>
      <c r="L415" s="11">
        <f t="shared" si="44"/>
        <v>0</v>
      </c>
      <c r="M415" s="5">
        <v>0</v>
      </c>
      <c r="N415" s="5">
        <v>1</v>
      </c>
      <c r="O415" s="12">
        <v>0</v>
      </c>
      <c r="P415" s="5">
        <v>0</v>
      </c>
      <c r="Q415" s="5">
        <f t="shared" si="45"/>
        <v>0</v>
      </c>
      <c r="R415" s="5">
        <v>2239.1888410000001</v>
      </c>
      <c r="S415" s="5">
        <f t="shared" si="50"/>
        <v>7.7138689547125852</v>
      </c>
      <c r="T415" s="2">
        <v>0</v>
      </c>
      <c r="U415" s="12">
        <v>0</v>
      </c>
      <c r="V415" s="5">
        <v>205.386731</v>
      </c>
      <c r="W415" s="6">
        <f t="shared" si="47"/>
        <v>123.63756982903925</v>
      </c>
      <c r="X415" s="5">
        <v>43469234</v>
      </c>
      <c r="Y415" s="5">
        <v>771</v>
      </c>
      <c r="Z415" s="5">
        <v>525139</v>
      </c>
      <c r="AA415" s="5">
        <v>0</v>
      </c>
      <c r="AB415" s="5">
        <v>1512729</v>
      </c>
      <c r="AC415" s="5">
        <v>0</v>
      </c>
      <c r="AD415" s="5">
        <v>1</v>
      </c>
      <c r="AE415" s="5">
        <v>0</v>
      </c>
      <c r="AF415" s="5">
        <v>0</v>
      </c>
      <c r="AG415" s="6">
        <v>0</v>
      </c>
      <c r="AH415" s="6">
        <v>0</v>
      </c>
      <c r="AI415" s="6">
        <v>0</v>
      </c>
      <c r="AJ415" s="6">
        <v>1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11">
        <v>0</v>
      </c>
      <c r="AR415" s="5">
        <v>1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</row>
    <row r="416" spans="1:50" ht="15.75" customHeight="1">
      <c r="A416" s="4">
        <v>44743</v>
      </c>
      <c r="B416" s="2" t="s">
        <v>20</v>
      </c>
      <c r="C416" s="19">
        <v>2</v>
      </c>
      <c r="D416" s="5" t="s">
        <v>13</v>
      </c>
      <c r="E416" s="6">
        <v>145584</v>
      </c>
      <c r="F416" s="6">
        <f t="shared" si="48"/>
        <v>11.888508518596472</v>
      </c>
      <c r="G416" s="21">
        <v>1048670.9541</v>
      </c>
      <c r="H416" s="5">
        <f t="shared" si="49"/>
        <v>13.86303511597294</v>
      </c>
      <c r="I416" s="10">
        <v>487.4</v>
      </c>
      <c r="J416" s="6">
        <f t="shared" si="43"/>
        <v>6.1890851411911054</v>
      </c>
      <c r="K416" s="11"/>
      <c r="L416" s="11">
        <f t="shared" si="44"/>
        <v>0</v>
      </c>
      <c r="M416" s="5">
        <v>0</v>
      </c>
      <c r="N416" s="5">
        <v>1</v>
      </c>
      <c r="O416" s="12">
        <v>0</v>
      </c>
      <c r="P416" s="5">
        <v>0</v>
      </c>
      <c r="Q416" s="5">
        <f t="shared" si="45"/>
        <v>0</v>
      </c>
      <c r="R416" s="5">
        <v>2239.1888410000001</v>
      </c>
      <c r="S416" s="5">
        <f t="shared" si="50"/>
        <v>7.7138689547125852</v>
      </c>
      <c r="T416" s="2">
        <v>0</v>
      </c>
      <c r="U416" s="12">
        <v>0</v>
      </c>
      <c r="V416" s="5">
        <v>212.45083299999999</v>
      </c>
      <c r="W416" s="6">
        <f t="shared" si="47"/>
        <v>127.88997893089332</v>
      </c>
      <c r="X416" s="5">
        <v>44036275</v>
      </c>
      <c r="Y416" s="5">
        <v>5493</v>
      </c>
      <c r="Z416" s="5">
        <v>526396</v>
      </c>
      <c r="AA416" s="5">
        <v>0</v>
      </c>
      <c r="AB416" s="5">
        <v>2700603</v>
      </c>
      <c r="AC416" s="5">
        <v>0</v>
      </c>
      <c r="AD416" s="5">
        <v>1</v>
      </c>
      <c r="AE416" s="5">
        <v>0</v>
      </c>
      <c r="AF416" s="5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11">
        <v>0</v>
      </c>
      <c r="AR416" s="5">
        <v>1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</row>
    <row r="417" spans="1:50" ht="15.75" customHeight="1">
      <c r="A417" s="4">
        <v>44774</v>
      </c>
      <c r="B417" s="2" t="s">
        <v>20</v>
      </c>
      <c r="C417" s="19">
        <v>2</v>
      </c>
      <c r="D417" s="5" t="s">
        <v>13</v>
      </c>
      <c r="E417" s="6">
        <v>104638.5</v>
      </c>
      <c r="F417" s="6">
        <f t="shared" si="48"/>
        <v>11.558266831725895</v>
      </c>
      <c r="G417" s="21">
        <v>1157623.7805000001</v>
      </c>
      <c r="H417" s="5">
        <f t="shared" si="49"/>
        <v>13.9618808608602</v>
      </c>
      <c r="I417" s="10">
        <v>517.33000000000004</v>
      </c>
      <c r="J417" s="6">
        <f t="shared" si="43"/>
        <v>6.2486809687553269</v>
      </c>
      <c r="K417" s="11"/>
      <c r="L417" s="11">
        <f t="shared" si="44"/>
        <v>0</v>
      </c>
      <c r="M417" s="5">
        <v>0</v>
      </c>
      <c r="N417" s="5">
        <v>1</v>
      </c>
      <c r="O417" s="12">
        <v>0</v>
      </c>
      <c r="P417" s="5">
        <v>0</v>
      </c>
      <c r="Q417" s="5">
        <f t="shared" si="45"/>
        <v>0</v>
      </c>
      <c r="R417" s="5">
        <v>2239.1888410000001</v>
      </c>
      <c r="S417" s="5">
        <f t="shared" si="50"/>
        <v>7.7138689547125852</v>
      </c>
      <c r="T417" s="2">
        <v>0</v>
      </c>
      <c r="U417" s="12">
        <v>0</v>
      </c>
      <c r="V417" s="5">
        <v>210.73474300000001</v>
      </c>
      <c r="W417" s="6">
        <f t="shared" si="47"/>
        <v>126.8569365518902</v>
      </c>
      <c r="X417" s="5">
        <v>44436339</v>
      </c>
      <c r="Y417" s="5">
        <v>2109</v>
      </c>
      <c r="Z417" s="5">
        <v>527911</v>
      </c>
      <c r="AA417" s="5">
        <v>0</v>
      </c>
      <c r="AB417" s="5">
        <v>2087696</v>
      </c>
      <c r="AC417" s="5">
        <v>0</v>
      </c>
      <c r="AD417" s="5">
        <v>1</v>
      </c>
      <c r="AE417" s="5">
        <v>0</v>
      </c>
      <c r="AF417" s="5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11">
        <v>0</v>
      </c>
      <c r="AR417" s="5">
        <v>1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</row>
    <row r="418" spans="1:50" ht="15.75" customHeight="1">
      <c r="A418" s="4">
        <v>44805</v>
      </c>
      <c r="B418" s="2" t="s">
        <v>20</v>
      </c>
      <c r="C418" s="19">
        <v>2</v>
      </c>
      <c r="D418" s="5" t="s">
        <v>13</v>
      </c>
      <c r="E418" s="6">
        <v>100089</v>
      </c>
      <c r="F418" s="6">
        <f t="shared" si="48"/>
        <v>11.513815069155061</v>
      </c>
      <c r="G418" s="21">
        <v>1062290.0574</v>
      </c>
      <c r="H418" s="5">
        <f t="shared" si="49"/>
        <v>13.875938508583374</v>
      </c>
      <c r="I418" s="10">
        <v>496.1</v>
      </c>
      <c r="J418" s="6">
        <f t="shared" si="43"/>
        <v>6.2067775193070034</v>
      </c>
      <c r="K418" s="11"/>
      <c r="L418" s="11">
        <f t="shared" si="44"/>
        <v>0</v>
      </c>
      <c r="M418" s="5">
        <v>0</v>
      </c>
      <c r="N418" s="5">
        <v>1</v>
      </c>
      <c r="O418" s="12">
        <v>0</v>
      </c>
      <c r="P418" s="5">
        <v>0</v>
      </c>
      <c r="Q418" s="5">
        <f t="shared" si="45"/>
        <v>0</v>
      </c>
      <c r="R418" s="5">
        <v>2239.1888410000001</v>
      </c>
      <c r="S418" s="5">
        <f t="shared" si="50"/>
        <v>7.7138689547125852</v>
      </c>
      <c r="T418" s="2">
        <v>0</v>
      </c>
      <c r="U418" s="12">
        <v>0</v>
      </c>
      <c r="V418" s="5">
        <v>206.86178699999999</v>
      </c>
      <c r="W418" s="6">
        <f t="shared" si="47"/>
        <v>124.52551589212618</v>
      </c>
      <c r="X418" s="5">
        <v>44591112</v>
      </c>
      <c r="Y418" s="5">
        <v>578</v>
      </c>
      <c r="Z418" s="5">
        <v>528655</v>
      </c>
      <c r="AA418" s="5">
        <v>0</v>
      </c>
      <c r="AB418" s="5">
        <v>3220020</v>
      </c>
      <c r="AC418" s="5">
        <v>0</v>
      </c>
      <c r="AD418" s="5">
        <v>1</v>
      </c>
      <c r="AE418" s="5">
        <v>0</v>
      </c>
      <c r="AF418" s="5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1</v>
      </c>
      <c r="AN418" s="6">
        <v>0</v>
      </c>
      <c r="AO418" s="6">
        <v>0</v>
      </c>
      <c r="AP418" s="6">
        <v>0</v>
      </c>
      <c r="AQ418" s="11">
        <v>0</v>
      </c>
      <c r="AR418" s="5">
        <v>1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</row>
    <row r="419" spans="1:50" ht="15.75" customHeight="1">
      <c r="A419" s="4">
        <v>44835</v>
      </c>
      <c r="B419" s="2" t="s">
        <v>20</v>
      </c>
      <c r="C419" s="19">
        <v>2</v>
      </c>
      <c r="D419" s="5" t="s">
        <v>13</v>
      </c>
      <c r="E419" s="6">
        <v>172881</v>
      </c>
      <c r="F419" s="6">
        <f t="shared" si="48"/>
        <v>12.060358775523131</v>
      </c>
      <c r="G419" s="21">
        <v>653716.9584</v>
      </c>
      <c r="H419" s="5">
        <f t="shared" si="49"/>
        <v>13.390431281152495</v>
      </c>
      <c r="I419" s="10">
        <v>1</v>
      </c>
      <c r="J419" s="6">
        <f t="shared" si="43"/>
        <v>0</v>
      </c>
      <c r="K419" s="11"/>
      <c r="L419" s="11">
        <f t="shared" si="44"/>
        <v>0</v>
      </c>
      <c r="M419" s="5">
        <v>0</v>
      </c>
      <c r="N419" s="5">
        <v>1</v>
      </c>
      <c r="O419" s="12">
        <v>0</v>
      </c>
      <c r="P419" s="5">
        <v>0</v>
      </c>
      <c r="Q419" s="5">
        <f t="shared" si="45"/>
        <v>0</v>
      </c>
      <c r="R419" s="5">
        <v>2239.1888410000001</v>
      </c>
      <c r="S419" s="5">
        <f t="shared" si="50"/>
        <v>7.7138689547125852</v>
      </c>
      <c r="T419" s="2">
        <v>0</v>
      </c>
      <c r="U419" s="12">
        <v>0</v>
      </c>
      <c r="V419" s="5">
        <v>219.871814</v>
      </c>
      <c r="W419" s="6">
        <f t="shared" si="47"/>
        <v>132.35722008186852</v>
      </c>
      <c r="X419" s="14"/>
      <c r="Y419" s="26"/>
      <c r="Z419" s="14"/>
      <c r="AA419" s="14"/>
      <c r="AB419" s="14"/>
      <c r="AC419" s="5">
        <v>0</v>
      </c>
      <c r="AD419" s="5">
        <v>1</v>
      </c>
      <c r="AE419" s="5">
        <v>0</v>
      </c>
      <c r="AF419" s="5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1</v>
      </c>
      <c r="AO419" s="6">
        <v>0</v>
      </c>
      <c r="AP419" s="6">
        <v>0</v>
      </c>
      <c r="AQ419" s="11">
        <v>0</v>
      </c>
      <c r="AR419" s="5">
        <v>1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</row>
    <row r="420" spans="1:50" ht="15.75" customHeight="1">
      <c r="A420" s="4">
        <v>44866</v>
      </c>
      <c r="B420" s="2" t="s">
        <v>20</v>
      </c>
      <c r="C420" s="19">
        <v>2</v>
      </c>
      <c r="D420" s="5" t="s">
        <v>13</v>
      </c>
      <c r="E420" s="6">
        <v>127386</v>
      </c>
      <c r="F420" s="6">
        <f t="shared" si="48"/>
        <v>11.75497712597195</v>
      </c>
      <c r="G420" s="21">
        <v>558383.23529999994</v>
      </c>
      <c r="H420" s="5">
        <f t="shared" si="49"/>
        <v>13.232802598119164</v>
      </c>
      <c r="I420" s="10">
        <v>1</v>
      </c>
      <c r="J420" s="6">
        <f t="shared" si="43"/>
        <v>0</v>
      </c>
      <c r="K420" s="11"/>
      <c r="L420" s="11">
        <f t="shared" si="44"/>
        <v>0</v>
      </c>
      <c r="M420" s="5">
        <v>0</v>
      </c>
      <c r="N420" s="5">
        <v>1</v>
      </c>
      <c r="O420" s="12">
        <v>0</v>
      </c>
      <c r="P420" s="5">
        <v>0</v>
      </c>
      <c r="Q420" s="5">
        <f t="shared" si="45"/>
        <v>0</v>
      </c>
      <c r="R420" s="5">
        <v>2239.1888410000001</v>
      </c>
      <c r="S420" s="5">
        <f t="shared" si="50"/>
        <v>7.7138689547125852</v>
      </c>
      <c r="T420" s="2">
        <v>0</v>
      </c>
      <c r="U420" s="12">
        <v>0</v>
      </c>
      <c r="V420" s="5">
        <v>215.92593199999999</v>
      </c>
      <c r="W420" s="6">
        <f t="shared" si="47"/>
        <v>129.98189983144715</v>
      </c>
      <c r="X420" s="14"/>
      <c r="Y420" s="26"/>
      <c r="Z420" s="14"/>
      <c r="AA420" s="14"/>
      <c r="AB420" s="5">
        <v>26278</v>
      </c>
      <c r="AC420" s="5">
        <v>0</v>
      </c>
      <c r="AD420" s="5">
        <v>1</v>
      </c>
      <c r="AE420" s="5">
        <v>0</v>
      </c>
      <c r="AF420" s="5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1</v>
      </c>
      <c r="AP420" s="6">
        <v>0</v>
      </c>
      <c r="AQ420" s="11">
        <v>0</v>
      </c>
      <c r="AR420" s="5">
        <v>1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</row>
    <row r="421" spans="1:50" ht="15.75" customHeight="1">
      <c r="A421" s="4">
        <v>44896</v>
      </c>
      <c r="B421" s="2" t="s">
        <v>20</v>
      </c>
      <c r="C421" s="19">
        <v>2</v>
      </c>
      <c r="D421" s="5" t="s">
        <v>13</v>
      </c>
      <c r="E421" s="6">
        <v>145584</v>
      </c>
      <c r="F421" s="6">
        <f t="shared" si="48"/>
        <v>11.888508518596472</v>
      </c>
      <c r="G421" s="21">
        <v>640097.85510000004</v>
      </c>
      <c r="H421" s="5">
        <f t="shared" si="49"/>
        <v>13.369377904501718</v>
      </c>
      <c r="I421" s="10">
        <v>1</v>
      </c>
      <c r="J421" s="6">
        <f t="shared" si="43"/>
        <v>0</v>
      </c>
      <c r="K421" s="11"/>
      <c r="L421" s="11">
        <f t="shared" si="44"/>
        <v>0</v>
      </c>
      <c r="M421" s="5">
        <v>0</v>
      </c>
      <c r="N421" s="5">
        <v>1</v>
      </c>
      <c r="O421" s="12">
        <v>0</v>
      </c>
      <c r="P421" s="5">
        <v>0</v>
      </c>
      <c r="Q421" s="5">
        <f t="shared" si="45"/>
        <v>0</v>
      </c>
      <c r="R421" s="5">
        <v>2239.1888410000001</v>
      </c>
      <c r="S421" s="5">
        <f t="shared" si="50"/>
        <v>7.7138689547125852</v>
      </c>
      <c r="T421" s="2">
        <v>0</v>
      </c>
      <c r="U421" s="12">
        <v>0</v>
      </c>
      <c r="V421" s="5">
        <v>212.61489399999999</v>
      </c>
      <c r="W421" s="6">
        <f t="shared" si="47"/>
        <v>127.98873946544666</v>
      </c>
      <c r="X421" s="14"/>
      <c r="Y421" s="26"/>
      <c r="Z421" s="14"/>
      <c r="AA421" s="14"/>
      <c r="AB421" s="5">
        <v>84200</v>
      </c>
      <c r="AC421" s="5">
        <v>0</v>
      </c>
      <c r="AD421" s="5">
        <v>1</v>
      </c>
      <c r="AE421" s="5">
        <v>0</v>
      </c>
      <c r="AF421" s="5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1</v>
      </c>
      <c r="AQ421" s="11">
        <v>0</v>
      </c>
      <c r="AR421" s="5">
        <v>1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</row>
    <row r="422" spans="1:50" ht="15.75" customHeight="1">
      <c r="A422" s="4">
        <v>43101</v>
      </c>
      <c r="B422" s="2" t="s">
        <v>20</v>
      </c>
      <c r="C422" s="19">
        <v>2</v>
      </c>
      <c r="D422" s="5" t="s">
        <v>14</v>
      </c>
      <c r="E422" s="6">
        <v>66124.5</v>
      </c>
      <c r="F422" s="6">
        <f t="shared" si="48"/>
        <v>11.09929460769534</v>
      </c>
      <c r="G422" s="21">
        <v>297653.51199999999</v>
      </c>
      <c r="H422" s="5">
        <f t="shared" si="49"/>
        <v>12.603688737210135</v>
      </c>
      <c r="I422" s="10">
        <v>362.83</v>
      </c>
      <c r="J422" s="6">
        <f t="shared" si="43"/>
        <v>5.8939344050097677</v>
      </c>
      <c r="K422" s="11"/>
      <c r="L422" s="11">
        <f t="shared" si="44"/>
        <v>0</v>
      </c>
      <c r="M422" s="5">
        <v>0</v>
      </c>
      <c r="N422" s="5">
        <v>1</v>
      </c>
      <c r="O422" s="12">
        <v>0</v>
      </c>
      <c r="P422" s="5">
        <v>0</v>
      </c>
      <c r="Q422" s="5">
        <f t="shared" si="45"/>
        <v>0</v>
      </c>
      <c r="R422" s="5">
        <v>2830.4225070000002</v>
      </c>
      <c r="S422" s="5">
        <f t="shared" si="50"/>
        <v>7.9481812752534982</v>
      </c>
      <c r="T422" s="2">
        <v>0</v>
      </c>
      <c r="U422" s="12">
        <v>0</v>
      </c>
      <c r="V422" s="24">
        <v>27.98</v>
      </c>
      <c r="W422" s="6">
        <f t="shared" ref="W422:W481" si="51">V422*100/27.98</f>
        <v>100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1</v>
      </c>
      <c r="AE422" s="5">
        <v>1</v>
      </c>
      <c r="AF422" s="5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11">
        <v>0</v>
      </c>
      <c r="AR422" s="5">
        <v>1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</row>
    <row r="423" spans="1:50" ht="15.75" customHeight="1">
      <c r="A423" s="4">
        <v>43132</v>
      </c>
      <c r="B423" s="2" t="s">
        <v>20</v>
      </c>
      <c r="C423" s="19">
        <v>2</v>
      </c>
      <c r="D423" s="5" t="s">
        <v>14</v>
      </c>
      <c r="E423" s="6">
        <v>61038</v>
      </c>
      <c r="F423" s="6">
        <f t="shared" si="48"/>
        <v>11.019251900021803</v>
      </c>
      <c r="G423" s="7">
        <v>414187.67</v>
      </c>
      <c r="H423" s="5">
        <f t="shared" si="49"/>
        <v>12.934076873634199</v>
      </c>
      <c r="I423" s="10">
        <v>344.64</v>
      </c>
      <c r="J423" s="6">
        <f t="shared" si="43"/>
        <v>5.8425003939680238</v>
      </c>
      <c r="K423" s="11"/>
      <c r="L423" s="11">
        <f t="shared" si="44"/>
        <v>0</v>
      </c>
      <c r="M423" s="5">
        <v>0</v>
      </c>
      <c r="N423" s="5">
        <v>1</v>
      </c>
      <c r="O423" s="12">
        <v>0</v>
      </c>
      <c r="P423" s="5">
        <v>0</v>
      </c>
      <c r="Q423" s="5">
        <f t="shared" si="45"/>
        <v>0</v>
      </c>
      <c r="R423" s="5">
        <v>2830.4225070000002</v>
      </c>
      <c r="S423" s="5">
        <f t="shared" si="50"/>
        <v>7.9481812752534982</v>
      </c>
      <c r="T423" s="2">
        <v>0</v>
      </c>
      <c r="U423" s="12">
        <v>0</v>
      </c>
      <c r="V423" s="24">
        <v>27.86</v>
      </c>
      <c r="W423" s="6">
        <f t="shared" si="51"/>
        <v>99.571122230164406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1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11">
        <v>0</v>
      </c>
      <c r="AR423" s="5">
        <v>1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</row>
    <row r="424" spans="1:50" ht="15.75" customHeight="1">
      <c r="A424" s="4">
        <v>43160</v>
      </c>
      <c r="B424" s="2" t="s">
        <v>20</v>
      </c>
      <c r="C424" s="19">
        <v>2</v>
      </c>
      <c r="D424" s="5" t="s">
        <v>14</v>
      </c>
      <c r="E424" s="6">
        <v>45778.5</v>
      </c>
      <c r="F424" s="6">
        <f t="shared" si="48"/>
        <v>10.731569827570022</v>
      </c>
      <c r="G424" s="7">
        <v>603731.18000000005</v>
      </c>
      <c r="H424" s="5">
        <f t="shared" si="49"/>
        <v>13.310885967985378</v>
      </c>
      <c r="I424" s="10">
        <v>350.62</v>
      </c>
      <c r="J424" s="6">
        <f t="shared" si="43"/>
        <v>5.859703015925728</v>
      </c>
      <c r="K424" s="11"/>
      <c r="L424" s="11">
        <f t="shared" si="44"/>
        <v>0</v>
      </c>
      <c r="M424" s="5">
        <v>0</v>
      </c>
      <c r="N424" s="5">
        <v>1</v>
      </c>
      <c r="O424" s="12">
        <v>0</v>
      </c>
      <c r="P424" s="5">
        <v>0</v>
      </c>
      <c r="Q424" s="5">
        <f t="shared" si="45"/>
        <v>0</v>
      </c>
      <c r="R424" s="5">
        <v>2830.4225070000002</v>
      </c>
      <c r="S424" s="5">
        <f t="shared" si="50"/>
        <v>7.9481812752534982</v>
      </c>
      <c r="T424" s="2">
        <v>0</v>
      </c>
      <c r="U424" s="12">
        <v>0</v>
      </c>
      <c r="V424" s="25">
        <v>28.56</v>
      </c>
      <c r="W424" s="6">
        <f t="shared" si="51"/>
        <v>102.07290922087205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6">
        <v>1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11">
        <v>0</v>
      </c>
      <c r="AR424" s="5">
        <v>1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</row>
    <row r="425" spans="1:50" ht="15.75" customHeight="1">
      <c r="A425" s="4">
        <v>43191</v>
      </c>
      <c r="B425" s="2" t="s">
        <v>20</v>
      </c>
      <c r="C425" s="19">
        <v>2</v>
      </c>
      <c r="D425" s="5" t="s">
        <v>14</v>
      </c>
      <c r="E425" s="6">
        <v>35605.5</v>
      </c>
      <c r="F425" s="6">
        <f t="shared" si="48"/>
        <v>10.480255399289117</v>
      </c>
      <c r="G425" s="7">
        <v>582670.79</v>
      </c>
      <c r="H425" s="5">
        <f t="shared" si="49"/>
        <v>13.275379339397029</v>
      </c>
      <c r="I425" s="10">
        <v>351.08</v>
      </c>
      <c r="J425" s="6">
        <f t="shared" si="43"/>
        <v>5.8610141177239168</v>
      </c>
      <c r="K425" s="11"/>
      <c r="L425" s="11">
        <f t="shared" si="44"/>
        <v>0</v>
      </c>
      <c r="M425" s="5">
        <v>0</v>
      </c>
      <c r="N425" s="5">
        <v>1</v>
      </c>
      <c r="O425" s="12">
        <v>0</v>
      </c>
      <c r="P425" s="5">
        <v>0</v>
      </c>
      <c r="Q425" s="5">
        <f t="shared" si="45"/>
        <v>0</v>
      </c>
      <c r="R425" s="5">
        <v>2830.4225070000002</v>
      </c>
      <c r="S425" s="5">
        <f t="shared" si="50"/>
        <v>7.9481812752534982</v>
      </c>
      <c r="T425" s="2">
        <v>0</v>
      </c>
      <c r="U425" s="12">
        <v>0</v>
      </c>
      <c r="V425" s="25">
        <v>28.56</v>
      </c>
      <c r="W425" s="6">
        <f t="shared" si="51"/>
        <v>102.07290922087205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6">
        <v>0</v>
      </c>
      <c r="AH425" s="6">
        <v>1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11">
        <v>0</v>
      </c>
      <c r="AR425" s="5">
        <v>1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</row>
    <row r="426" spans="1:50" ht="15.75" customHeight="1">
      <c r="A426" s="9">
        <v>43221</v>
      </c>
      <c r="B426" s="2" t="s">
        <v>20</v>
      </c>
      <c r="C426" s="19">
        <v>2</v>
      </c>
      <c r="D426" s="5" t="s">
        <v>14</v>
      </c>
      <c r="E426" s="6">
        <v>76297.5</v>
      </c>
      <c r="F426" s="6">
        <f t="shared" si="48"/>
        <v>11.242395451336012</v>
      </c>
      <c r="G426" s="7">
        <v>526509.75</v>
      </c>
      <c r="H426" s="5">
        <f t="shared" si="49"/>
        <v>13.174027028201477</v>
      </c>
      <c r="I426" s="10">
        <v>373.8</v>
      </c>
      <c r="J426" s="6">
        <f t="shared" ref="J426:J489" si="52">LN(I426)</f>
        <v>5.9237208950214626</v>
      </c>
      <c r="K426" s="11"/>
      <c r="L426" s="11">
        <f t="shared" ref="L426:L489" si="53">LN(K426+1)</f>
        <v>0</v>
      </c>
      <c r="M426" s="5">
        <v>0</v>
      </c>
      <c r="N426" s="5">
        <v>1</v>
      </c>
      <c r="O426" s="12">
        <v>0</v>
      </c>
      <c r="P426" s="5">
        <v>0</v>
      </c>
      <c r="Q426" s="5">
        <f t="shared" ref="Q426:Q489" si="54">0+0</f>
        <v>0</v>
      </c>
      <c r="R426" s="5">
        <v>2830.4225070000002</v>
      </c>
      <c r="S426" s="5">
        <f t="shared" si="50"/>
        <v>7.9481812752534982</v>
      </c>
      <c r="T426" s="2">
        <v>0</v>
      </c>
      <c r="U426" s="12">
        <v>0</v>
      </c>
      <c r="V426" s="25">
        <v>29.21</v>
      </c>
      <c r="W426" s="6">
        <f t="shared" si="51"/>
        <v>104.39599714081487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6">
        <v>0</v>
      </c>
      <c r="AH426" s="6">
        <v>0</v>
      </c>
      <c r="AI426" s="6">
        <v>1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11">
        <v>0</v>
      </c>
      <c r="AR426" s="5">
        <v>1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</row>
    <row r="427" spans="1:50" ht="15.75" customHeight="1">
      <c r="A427" s="4">
        <v>43252</v>
      </c>
      <c r="B427" s="2" t="s">
        <v>20</v>
      </c>
      <c r="C427" s="19">
        <v>2</v>
      </c>
      <c r="D427" s="5" t="s">
        <v>14</v>
      </c>
      <c r="E427" s="6">
        <v>50865</v>
      </c>
      <c r="F427" s="6">
        <f t="shared" si="48"/>
        <v>10.836930343227849</v>
      </c>
      <c r="G427" s="7">
        <v>533529.88</v>
      </c>
      <c r="H427" s="5">
        <f t="shared" si="49"/>
        <v>13.187272229960755</v>
      </c>
      <c r="I427" s="10">
        <v>340.32</v>
      </c>
      <c r="J427" s="6">
        <f t="shared" si="52"/>
        <v>5.8298863514519272</v>
      </c>
      <c r="K427" s="11"/>
      <c r="L427" s="11">
        <f t="shared" si="53"/>
        <v>0</v>
      </c>
      <c r="M427" s="5">
        <v>0</v>
      </c>
      <c r="N427" s="5">
        <v>1</v>
      </c>
      <c r="O427" s="12">
        <v>0</v>
      </c>
      <c r="P427" s="5">
        <v>0</v>
      </c>
      <c r="Q427" s="5">
        <f t="shared" si="54"/>
        <v>0</v>
      </c>
      <c r="R427" s="5">
        <v>2830.4225070000002</v>
      </c>
      <c r="S427" s="5">
        <f t="shared" si="50"/>
        <v>7.9481812752534982</v>
      </c>
      <c r="T427" s="2">
        <v>0</v>
      </c>
      <c r="U427" s="12">
        <v>0</v>
      </c>
      <c r="V427" s="25">
        <v>29.54</v>
      </c>
      <c r="W427" s="6">
        <f t="shared" si="51"/>
        <v>105.57541100786275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6">
        <v>0</v>
      </c>
      <c r="AH427" s="6">
        <v>0</v>
      </c>
      <c r="AI427" s="6">
        <v>0</v>
      </c>
      <c r="AJ427" s="6">
        <v>1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11">
        <v>0</v>
      </c>
      <c r="AR427" s="5">
        <v>1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</row>
    <row r="428" spans="1:50" ht="15.75" customHeight="1">
      <c r="A428" s="4">
        <v>43282</v>
      </c>
      <c r="B428" s="2" t="s">
        <v>20</v>
      </c>
      <c r="C428" s="19">
        <v>2</v>
      </c>
      <c r="D428" s="5" t="s">
        <v>14</v>
      </c>
      <c r="E428" s="6">
        <v>81384</v>
      </c>
      <c r="F428" s="6">
        <f t="shared" si="48"/>
        <v>11.306933972473585</v>
      </c>
      <c r="G428" s="7">
        <v>540550.01</v>
      </c>
      <c r="H428" s="5">
        <f t="shared" si="49"/>
        <v>13.200344287186473</v>
      </c>
      <c r="I428" s="10">
        <v>401.95</v>
      </c>
      <c r="J428" s="6">
        <f t="shared" si="52"/>
        <v>5.9963277027739696</v>
      </c>
      <c r="K428" s="11"/>
      <c r="L428" s="11">
        <f t="shared" si="53"/>
        <v>0</v>
      </c>
      <c r="M428" s="5">
        <v>0</v>
      </c>
      <c r="N428" s="5">
        <v>1</v>
      </c>
      <c r="O428" s="12">
        <v>0</v>
      </c>
      <c r="P428" s="5">
        <v>0</v>
      </c>
      <c r="Q428" s="5">
        <f t="shared" si="54"/>
        <v>0</v>
      </c>
      <c r="R428" s="5">
        <v>2830.4225070000002</v>
      </c>
      <c r="S428" s="5">
        <f t="shared" si="50"/>
        <v>7.9481812752534982</v>
      </c>
      <c r="T428" s="2">
        <v>0</v>
      </c>
      <c r="U428" s="12">
        <v>0</v>
      </c>
      <c r="V428" s="25">
        <v>30.01</v>
      </c>
      <c r="W428" s="6">
        <f t="shared" si="51"/>
        <v>107.25518227305218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11">
        <v>0</v>
      </c>
      <c r="AR428" s="5">
        <v>1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</row>
    <row r="429" spans="1:50" ht="15.75" customHeight="1">
      <c r="A429" s="4">
        <v>43313</v>
      </c>
      <c r="B429" s="2" t="s">
        <v>20</v>
      </c>
      <c r="C429" s="19">
        <v>2</v>
      </c>
      <c r="D429" s="5" t="s">
        <v>14</v>
      </c>
      <c r="E429" s="6">
        <v>58494.75</v>
      </c>
      <c r="F429" s="6">
        <f t="shared" si="48"/>
        <v>10.976692285603008</v>
      </c>
      <c r="G429" s="7">
        <v>596711.05000000005</v>
      </c>
      <c r="H429" s="5">
        <f t="shared" si="49"/>
        <v>13.299189947708816</v>
      </c>
      <c r="I429" s="10">
        <v>390.44</v>
      </c>
      <c r="J429" s="6">
        <f t="shared" si="52"/>
        <v>5.9672743083067648</v>
      </c>
      <c r="K429" s="11"/>
      <c r="L429" s="11">
        <f t="shared" si="53"/>
        <v>0</v>
      </c>
      <c r="M429" s="5">
        <v>0</v>
      </c>
      <c r="N429" s="5">
        <v>1</v>
      </c>
      <c r="O429" s="12">
        <v>0</v>
      </c>
      <c r="P429" s="5">
        <v>0</v>
      </c>
      <c r="Q429" s="5">
        <f t="shared" si="54"/>
        <v>0</v>
      </c>
      <c r="R429" s="5">
        <v>2830.4225070000002</v>
      </c>
      <c r="S429" s="5">
        <f t="shared" si="50"/>
        <v>7.9481812752534982</v>
      </c>
      <c r="T429" s="2">
        <v>0</v>
      </c>
      <c r="U429" s="12">
        <v>0</v>
      </c>
      <c r="V429" s="25">
        <v>30.04</v>
      </c>
      <c r="W429" s="6">
        <f t="shared" si="51"/>
        <v>107.36240171551108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1</v>
      </c>
      <c r="AM429" s="6">
        <v>0</v>
      </c>
      <c r="AN429" s="6">
        <v>0</v>
      </c>
      <c r="AO429" s="6">
        <v>0</v>
      </c>
      <c r="AP429" s="6">
        <v>0</v>
      </c>
      <c r="AQ429" s="11">
        <v>0</v>
      </c>
      <c r="AR429" s="5">
        <v>1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</row>
    <row r="430" spans="1:50" ht="15.75" customHeight="1">
      <c r="A430" s="4">
        <v>43344</v>
      </c>
      <c r="B430" s="2" t="s">
        <v>20</v>
      </c>
      <c r="C430" s="19">
        <v>2</v>
      </c>
      <c r="D430" s="5" t="s">
        <v>14</v>
      </c>
      <c r="E430" s="6">
        <v>55951.5</v>
      </c>
      <c r="F430" s="6">
        <f t="shared" si="48"/>
        <v>10.932240523032174</v>
      </c>
      <c r="G430" s="7">
        <v>547570.14</v>
      </c>
      <c r="H430" s="5">
        <f t="shared" si="49"/>
        <v>13.213247668304891</v>
      </c>
      <c r="I430" s="10">
        <v>346.35</v>
      </c>
      <c r="J430" s="6">
        <f t="shared" si="52"/>
        <v>5.8474498244686144</v>
      </c>
      <c r="K430" s="11"/>
      <c r="L430" s="11">
        <f t="shared" si="53"/>
        <v>0</v>
      </c>
      <c r="M430" s="5">
        <v>0</v>
      </c>
      <c r="N430" s="5">
        <v>1</v>
      </c>
      <c r="O430" s="12">
        <v>0</v>
      </c>
      <c r="P430" s="5">
        <v>0</v>
      </c>
      <c r="Q430" s="5">
        <f t="shared" si="54"/>
        <v>0</v>
      </c>
      <c r="R430" s="5">
        <v>2830.4225070000002</v>
      </c>
      <c r="S430" s="5">
        <f t="shared" si="50"/>
        <v>7.9481812752534982</v>
      </c>
      <c r="T430" s="2">
        <v>0</v>
      </c>
      <c r="U430" s="12">
        <v>0</v>
      </c>
      <c r="V430" s="25">
        <v>31.12</v>
      </c>
      <c r="W430" s="6">
        <f t="shared" si="51"/>
        <v>111.22230164403145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11">
        <v>0</v>
      </c>
      <c r="AR430" s="5">
        <v>1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</row>
    <row r="431" spans="1:50" ht="15.75" customHeight="1">
      <c r="A431" s="4">
        <v>43374</v>
      </c>
      <c r="B431" s="2" t="s">
        <v>20</v>
      </c>
      <c r="C431" s="19">
        <v>2</v>
      </c>
      <c r="D431" s="5" t="s">
        <v>14</v>
      </c>
      <c r="E431" s="6">
        <v>96643.5</v>
      </c>
      <c r="F431" s="6">
        <f t="shared" si="48"/>
        <v>11.478784229400244</v>
      </c>
      <c r="G431" s="7">
        <v>336966.24</v>
      </c>
      <c r="H431" s="5">
        <f t="shared" si="49"/>
        <v>12.727740993926741</v>
      </c>
      <c r="I431" s="10">
        <v>383.7</v>
      </c>
      <c r="J431" s="6">
        <f t="shared" si="52"/>
        <v>5.9498609972529071</v>
      </c>
      <c r="K431" s="11"/>
      <c r="L431" s="11">
        <f t="shared" si="53"/>
        <v>0</v>
      </c>
      <c r="M431" s="5">
        <v>0</v>
      </c>
      <c r="N431" s="5">
        <v>1</v>
      </c>
      <c r="O431" s="12">
        <v>0</v>
      </c>
      <c r="P431" s="5">
        <v>0</v>
      </c>
      <c r="Q431" s="5">
        <f t="shared" si="54"/>
        <v>0</v>
      </c>
      <c r="R431" s="5">
        <v>2830.4225070000002</v>
      </c>
      <c r="S431" s="5">
        <f t="shared" si="50"/>
        <v>7.9481812752534982</v>
      </c>
      <c r="T431" s="2">
        <v>0</v>
      </c>
      <c r="U431" s="12">
        <v>0</v>
      </c>
      <c r="V431" s="25">
        <v>31.77</v>
      </c>
      <c r="W431" s="6">
        <f t="shared" si="51"/>
        <v>113.54538956397427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11">
        <v>0</v>
      </c>
      <c r="AR431" s="5">
        <v>1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</row>
    <row r="432" spans="1:50" ht="15.75" customHeight="1">
      <c r="A432" s="4">
        <v>43405</v>
      </c>
      <c r="B432" s="2" t="s">
        <v>20</v>
      </c>
      <c r="C432" s="19">
        <v>2</v>
      </c>
      <c r="D432" s="5" t="s">
        <v>14</v>
      </c>
      <c r="E432" s="6">
        <v>71211</v>
      </c>
      <c r="F432" s="6">
        <f t="shared" si="48"/>
        <v>11.173402579849062</v>
      </c>
      <c r="G432" s="7">
        <v>287825.33</v>
      </c>
      <c r="H432" s="5">
        <f t="shared" si="49"/>
        <v>12.570112556394561</v>
      </c>
      <c r="I432" s="10">
        <v>402.49</v>
      </c>
      <c r="J432" s="6">
        <f t="shared" si="52"/>
        <v>5.9976702518294864</v>
      </c>
      <c r="K432" s="11"/>
      <c r="L432" s="11">
        <f t="shared" si="53"/>
        <v>0</v>
      </c>
      <c r="M432" s="5">
        <v>0</v>
      </c>
      <c r="N432" s="5">
        <v>1</v>
      </c>
      <c r="O432" s="12">
        <v>0</v>
      </c>
      <c r="P432" s="5">
        <v>0</v>
      </c>
      <c r="Q432" s="5">
        <f t="shared" si="54"/>
        <v>0</v>
      </c>
      <c r="R432" s="5">
        <v>2830.4225070000002</v>
      </c>
      <c r="S432" s="5">
        <f t="shared" si="50"/>
        <v>7.9481812752534982</v>
      </c>
      <c r="T432" s="2">
        <v>0</v>
      </c>
      <c r="U432" s="12">
        <v>0</v>
      </c>
      <c r="V432" s="25">
        <v>32.42</v>
      </c>
      <c r="W432" s="6">
        <f t="shared" si="51"/>
        <v>115.86847748391708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1</v>
      </c>
      <c r="AP432" s="6">
        <v>0</v>
      </c>
      <c r="AQ432" s="11">
        <v>0</v>
      </c>
      <c r="AR432" s="5">
        <v>1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</row>
    <row r="433" spans="1:50" ht="15.75" customHeight="1">
      <c r="A433" s="4">
        <v>43435</v>
      </c>
      <c r="B433" s="2" t="s">
        <v>20</v>
      </c>
      <c r="C433" s="19">
        <v>2</v>
      </c>
      <c r="D433" s="5" t="s">
        <v>14</v>
      </c>
      <c r="E433" s="6">
        <v>81384</v>
      </c>
      <c r="F433" s="6">
        <f t="shared" si="48"/>
        <v>11.306933972473585</v>
      </c>
      <c r="G433" s="7">
        <v>329946.11</v>
      </c>
      <c r="H433" s="5">
        <f t="shared" si="49"/>
        <v>12.706687647870345</v>
      </c>
      <c r="I433" s="10">
        <v>390.49</v>
      </c>
      <c r="J433" s="6">
        <f t="shared" si="52"/>
        <v>5.9674023607572231</v>
      </c>
      <c r="K433" s="11"/>
      <c r="L433" s="11">
        <f t="shared" si="53"/>
        <v>0</v>
      </c>
      <c r="M433" s="5">
        <v>0</v>
      </c>
      <c r="N433" s="5">
        <v>1</v>
      </c>
      <c r="O433" s="12">
        <v>0</v>
      </c>
      <c r="P433" s="5">
        <v>0</v>
      </c>
      <c r="Q433" s="5">
        <f t="shared" si="54"/>
        <v>0</v>
      </c>
      <c r="R433" s="5">
        <v>2830.4225070000002</v>
      </c>
      <c r="S433" s="5">
        <f t="shared" si="50"/>
        <v>7.9481812752534982</v>
      </c>
      <c r="T433" s="2">
        <v>0</v>
      </c>
      <c r="U433" s="12">
        <v>0</v>
      </c>
      <c r="V433" s="25">
        <v>30.5</v>
      </c>
      <c r="W433" s="6">
        <f t="shared" si="51"/>
        <v>109.00643316654754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1</v>
      </c>
      <c r="AQ433" s="11">
        <v>0</v>
      </c>
      <c r="AR433" s="5">
        <v>1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</row>
    <row r="434" spans="1:50" ht="15.75" customHeight="1">
      <c r="A434" s="4">
        <v>43466</v>
      </c>
      <c r="B434" s="2" t="s">
        <v>20</v>
      </c>
      <c r="C434" s="19">
        <v>2</v>
      </c>
      <c r="D434" s="5" t="s">
        <v>14</v>
      </c>
      <c r="E434" s="6">
        <v>73437</v>
      </c>
      <c r="F434" s="6">
        <f t="shared" si="48"/>
        <v>11.204183174786799</v>
      </c>
      <c r="G434" s="7">
        <v>372066.89</v>
      </c>
      <c r="H434" s="5">
        <f t="shared" si="49"/>
        <v>12.826831616604185</v>
      </c>
      <c r="I434" s="10">
        <v>401.35</v>
      </c>
      <c r="J434" s="6">
        <f t="shared" si="52"/>
        <v>5.9948338645775863</v>
      </c>
      <c r="K434" s="11"/>
      <c r="L434" s="11">
        <f t="shared" si="53"/>
        <v>0</v>
      </c>
      <c r="M434" s="5">
        <v>0</v>
      </c>
      <c r="N434" s="5">
        <v>1</v>
      </c>
      <c r="O434" s="12">
        <v>0</v>
      </c>
      <c r="P434" s="5">
        <v>0</v>
      </c>
      <c r="Q434" s="5">
        <f t="shared" si="54"/>
        <v>0</v>
      </c>
      <c r="R434" s="5">
        <v>2830.4225070000002</v>
      </c>
      <c r="S434" s="5">
        <f t="shared" si="50"/>
        <v>7.9481812752534982</v>
      </c>
      <c r="T434" s="2">
        <v>0</v>
      </c>
      <c r="U434" s="12">
        <v>0</v>
      </c>
      <c r="V434" s="25">
        <v>30.58</v>
      </c>
      <c r="W434" s="6">
        <f t="shared" si="51"/>
        <v>109.29235167977126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1</v>
      </c>
      <c r="AF434" s="5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11">
        <v>0</v>
      </c>
      <c r="AR434" s="5">
        <v>1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</row>
    <row r="435" spans="1:50" ht="15.75" customHeight="1">
      <c r="A435" s="4">
        <v>43497</v>
      </c>
      <c r="B435" s="2" t="s">
        <v>20</v>
      </c>
      <c r="C435" s="19">
        <v>2</v>
      </c>
      <c r="D435" s="5" t="s">
        <v>14</v>
      </c>
      <c r="E435" s="6">
        <v>67788</v>
      </c>
      <c r="F435" s="6">
        <f t="shared" si="48"/>
        <v>11.124140467113262</v>
      </c>
      <c r="G435" s="7">
        <v>414187.67</v>
      </c>
      <c r="H435" s="5">
        <f t="shared" si="49"/>
        <v>12.934076873634199</v>
      </c>
      <c r="I435" s="10">
        <v>389.37</v>
      </c>
      <c r="J435" s="6">
        <f t="shared" si="52"/>
        <v>5.9645300483677772</v>
      </c>
      <c r="K435" s="11"/>
      <c r="L435" s="11">
        <f t="shared" si="53"/>
        <v>0</v>
      </c>
      <c r="M435" s="5">
        <v>0</v>
      </c>
      <c r="N435" s="5">
        <v>1</v>
      </c>
      <c r="O435" s="12">
        <v>0</v>
      </c>
      <c r="P435" s="5">
        <v>0</v>
      </c>
      <c r="Q435" s="5">
        <f t="shared" si="54"/>
        <v>0</v>
      </c>
      <c r="R435" s="5">
        <v>2830.4225070000002</v>
      </c>
      <c r="S435" s="5">
        <f t="shared" si="50"/>
        <v>7.9481812752534982</v>
      </c>
      <c r="T435" s="2">
        <v>0</v>
      </c>
      <c r="U435" s="12">
        <v>0</v>
      </c>
      <c r="V435" s="25">
        <v>31.15</v>
      </c>
      <c r="W435" s="6">
        <f t="shared" si="51"/>
        <v>111.32952108649035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11">
        <v>0</v>
      </c>
      <c r="AR435" s="5">
        <v>1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</row>
    <row r="436" spans="1:50" ht="15.75" customHeight="1">
      <c r="A436" s="4">
        <v>43525</v>
      </c>
      <c r="B436" s="2" t="s">
        <v>20</v>
      </c>
      <c r="C436" s="19">
        <v>2</v>
      </c>
      <c r="D436" s="5" t="s">
        <v>14</v>
      </c>
      <c r="E436" s="6">
        <v>50841</v>
      </c>
      <c r="F436" s="6">
        <f t="shared" si="48"/>
        <v>10.836458394661481</v>
      </c>
      <c r="G436" s="7">
        <v>603731.18000000005</v>
      </c>
      <c r="H436" s="5">
        <f t="shared" si="49"/>
        <v>13.310885967985378</v>
      </c>
      <c r="I436" s="10">
        <v>384.07</v>
      </c>
      <c r="J436" s="6">
        <f t="shared" si="52"/>
        <v>5.950824827641287</v>
      </c>
      <c r="K436" s="11"/>
      <c r="L436" s="11">
        <f t="shared" si="53"/>
        <v>0</v>
      </c>
      <c r="M436" s="5">
        <v>0</v>
      </c>
      <c r="N436" s="5">
        <v>1</v>
      </c>
      <c r="O436" s="12">
        <v>0</v>
      </c>
      <c r="P436" s="5">
        <v>0</v>
      </c>
      <c r="Q436" s="5">
        <f t="shared" si="54"/>
        <v>0</v>
      </c>
      <c r="R436" s="5">
        <v>2830.4225070000002</v>
      </c>
      <c r="S436" s="5">
        <f t="shared" si="50"/>
        <v>7.9481812752534982</v>
      </c>
      <c r="T436" s="2">
        <v>0</v>
      </c>
      <c r="U436" s="12">
        <v>0</v>
      </c>
      <c r="V436" s="25">
        <v>31</v>
      </c>
      <c r="W436" s="6">
        <f t="shared" si="51"/>
        <v>110.79342387419585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6">
        <v>1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11">
        <v>0</v>
      </c>
      <c r="AR436" s="5">
        <v>1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</row>
    <row r="437" spans="1:50" ht="15.75" customHeight="1">
      <c r="A437" s="4">
        <v>43556</v>
      </c>
      <c r="B437" s="2" t="s">
        <v>20</v>
      </c>
      <c r="C437" s="19">
        <v>2</v>
      </c>
      <c r="D437" s="5" t="s">
        <v>14</v>
      </c>
      <c r="E437" s="6">
        <v>39543</v>
      </c>
      <c r="F437" s="6">
        <f t="shared" si="48"/>
        <v>10.585143966380576</v>
      </c>
      <c r="G437" s="7">
        <v>582670.79</v>
      </c>
      <c r="H437" s="5">
        <f t="shared" si="49"/>
        <v>13.275379339397029</v>
      </c>
      <c r="I437" s="10">
        <v>374.23</v>
      </c>
      <c r="J437" s="6">
        <f t="shared" si="52"/>
        <v>5.9248705816579976</v>
      </c>
      <c r="K437" s="11"/>
      <c r="L437" s="11">
        <f t="shared" si="53"/>
        <v>0</v>
      </c>
      <c r="M437" s="5">
        <v>0</v>
      </c>
      <c r="N437" s="5">
        <v>1</v>
      </c>
      <c r="O437" s="12">
        <v>0</v>
      </c>
      <c r="P437" s="5">
        <v>0</v>
      </c>
      <c r="Q437" s="5">
        <f t="shared" si="54"/>
        <v>0</v>
      </c>
      <c r="R437" s="5">
        <v>2830.4225070000002</v>
      </c>
      <c r="S437" s="5">
        <f t="shared" si="50"/>
        <v>7.9481812752534982</v>
      </c>
      <c r="T437" s="2">
        <v>0</v>
      </c>
      <c r="U437" s="12">
        <v>0</v>
      </c>
      <c r="V437" s="25">
        <v>30.31</v>
      </c>
      <c r="W437" s="6">
        <f t="shared" si="51"/>
        <v>108.32737669764117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6">
        <v>0</v>
      </c>
      <c r="AH437" s="6">
        <v>1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11">
        <v>0</v>
      </c>
      <c r="AR437" s="5">
        <v>1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</row>
    <row r="438" spans="1:50" ht="15.75" customHeight="1">
      <c r="A438" s="9">
        <v>43586</v>
      </c>
      <c r="B438" s="2" t="s">
        <v>20</v>
      </c>
      <c r="C438" s="19">
        <v>2</v>
      </c>
      <c r="D438" s="5" t="s">
        <v>14</v>
      </c>
      <c r="E438" s="6">
        <v>84735</v>
      </c>
      <c r="F438" s="6">
        <f t="shared" si="48"/>
        <v>11.347284018427473</v>
      </c>
      <c r="G438" s="7">
        <v>526509.75</v>
      </c>
      <c r="H438" s="5">
        <f t="shared" si="49"/>
        <v>13.174027028201477</v>
      </c>
      <c r="I438" s="10">
        <v>425.1</v>
      </c>
      <c r="J438" s="6">
        <f t="shared" si="52"/>
        <v>6.0523244353647447</v>
      </c>
      <c r="K438" s="11"/>
      <c r="L438" s="11">
        <f t="shared" si="53"/>
        <v>0</v>
      </c>
      <c r="M438" s="5">
        <v>0</v>
      </c>
      <c r="N438" s="5">
        <v>1</v>
      </c>
      <c r="O438" s="12">
        <v>0</v>
      </c>
      <c r="P438" s="5">
        <v>0</v>
      </c>
      <c r="Q438" s="5">
        <f t="shared" si="54"/>
        <v>0</v>
      </c>
      <c r="R438" s="5">
        <v>2830.4225070000002</v>
      </c>
      <c r="S438" s="5">
        <f t="shared" si="50"/>
        <v>7.9481812752534982</v>
      </c>
      <c r="T438" s="2">
        <v>0</v>
      </c>
      <c r="U438" s="12">
        <v>0</v>
      </c>
      <c r="V438" s="25">
        <v>30.49</v>
      </c>
      <c r="W438" s="6">
        <f t="shared" si="51"/>
        <v>108.97069335239456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6">
        <v>0</v>
      </c>
      <c r="AH438" s="6">
        <v>0</v>
      </c>
      <c r="AI438" s="6">
        <v>1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11">
        <v>0</v>
      </c>
      <c r="AR438" s="5">
        <v>1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</row>
    <row r="439" spans="1:50" ht="15.75" customHeight="1">
      <c r="A439" s="4">
        <v>43617</v>
      </c>
      <c r="B439" s="2" t="s">
        <v>20</v>
      </c>
      <c r="C439" s="19">
        <v>2</v>
      </c>
      <c r="D439" s="5" t="s">
        <v>14</v>
      </c>
      <c r="E439" s="6">
        <v>56490</v>
      </c>
      <c r="F439" s="6">
        <f t="shared" si="48"/>
        <v>10.941818910319308</v>
      </c>
      <c r="G439" s="7">
        <v>533529.88</v>
      </c>
      <c r="H439" s="5">
        <f t="shared" si="49"/>
        <v>13.187272229960755</v>
      </c>
      <c r="I439" s="10">
        <v>374.76</v>
      </c>
      <c r="J439" s="6">
        <f t="shared" si="52"/>
        <v>5.9262858210829874</v>
      </c>
      <c r="K439" s="11"/>
      <c r="L439" s="11">
        <f t="shared" si="53"/>
        <v>0</v>
      </c>
      <c r="M439" s="5">
        <v>0</v>
      </c>
      <c r="N439" s="5">
        <v>1</v>
      </c>
      <c r="O439" s="12">
        <v>0</v>
      </c>
      <c r="P439" s="5">
        <v>0</v>
      </c>
      <c r="Q439" s="5">
        <f t="shared" si="54"/>
        <v>0</v>
      </c>
      <c r="R439" s="5">
        <v>2830.4225070000002</v>
      </c>
      <c r="S439" s="5">
        <f t="shared" si="50"/>
        <v>7.9481812752534982</v>
      </c>
      <c r="T439" s="2">
        <v>0</v>
      </c>
      <c r="U439" s="12">
        <v>0</v>
      </c>
      <c r="V439" s="25">
        <v>30.53</v>
      </c>
      <c r="W439" s="6">
        <f t="shared" si="51"/>
        <v>109.11365260900644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6">
        <v>0</v>
      </c>
      <c r="AH439" s="6">
        <v>0</v>
      </c>
      <c r="AI439" s="6">
        <v>0</v>
      </c>
      <c r="AJ439" s="6">
        <v>1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11">
        <v>0</v>
      </c>
      <c r="AR439" s="5">
        <v>1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</row>
    <row r="440" spans="1:50" ht="15.75" customHeight="1">
      <c r="A440" s="4">
        <v>43647</v>
      </c>
      <c r="B440" s="2" t="s">
        <v>20</v>
      </c>
      <c r="C440" s="19">
        <v>2</v>
      </c>
      <c r="D440" s="5" t="s">
        <v>14</v>
      </c>
      <c r="E440" s="6">
        <v>90384</v>
      </c>
      <c r="F440" s="6">
        <f t="shared" si="48"/>
        <v>11.411822539565044</v>
      </c>
      <c r="G440" s="7">
        <v>540550.01</v>
      </c>
      <c r="H440" s="5">
        <f t="shared" si="49"/>
        <v>13.200344287186473</v>
      </c>
      <c r="I440" s="10">
        <v>428.56</v>
      </c>
      <c r="J440" s="6">
        <f t="shared" si="52"/>
        <v>6.0604307515727047</v>
      </c>
      <c r="K440" s="11"/>
      <c r="L440" s="11">
        <f t="shared" si="53"/>
        <v>0</v>
      </c>
      <c r="M440" s="5">
        <v>0</v>
      </c>
      <c r="N440" s="5">
        <v>1</v>
      </c>
      <c r="O440" s="12">
        <v>0</v>
      </c>
      <c r="P440" s="5">
        <v>0</v>
      </c>
      <c r="Q440" s="5">
        <f t="shared" si="54"/>
        <v>0</v>
      </c>
      <c r="R440" s="5">
        <v>2830.4225070000002</v>
      </c>
      <c r="S440" s="5">
        <f t="shared" si="50"/>
        <v>7.9481812752534982</v>
      </c>
      <c r="T440" s="2">
        <v>0</v>
      </c>
      <c r="U440" s="12">
        <v>0</v>
      </c>
      <c r="V440" s="25">
        <v>30.25</v>
      </c>
      <c r="W440" s="6">
        <f t="shared" si="51"/>
        <v>108.11293781272337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1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11">
        <v>0</v>
      </c>
      <c r="AR440" s="5">
        <v>1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</row>
    <row r="441" spans="1:50" ht="15.75" customHeight="1">
      <c r="A441" s="4">
        <v>43678</v>
      </c>
      <c r="B441" s="2" t="s">
        <v>20</v>
      </c>
      <c r="C441" s="19">
        <v>2</v>
      </c>
      <c r="D441" s="5" t="s">
        <v>14</v>
      </c>
      <c r="E441" s="6">
        <v>64963.5</v>
      </c>
      <c r="F441" s="6">
        <f t="shared" si="48"/>
        <v>11.081580852694467</v>
      </c>
      <c r="G441" s="7">
        <v>596711.05000000005</v>
      </c>
      <c r="H441" s="5">
        <f t="shared" si="49"/>
        <v>13.299189947708816</v>
      </c>
      <c r="I441" s="10">
        <v>388</v>
      </c>
      <c r="J441" s="6">
        <f t="shared" si="52"/>
        <v>5.9610053396232736</v>
      </c>
      <c r="K441" s="11"/>
      <c r="L441" s="11">
        <f t="shared" si="53"/>
        <v>0</v>
      </c>
      <c r="M441" s="5">
        <v>0</v>
      </c>
      <c r="N441" s="5">
        <v>1</v>
      </c>
      <c r="O441" s="12">
        <v>0</v>
      </c>
      <c r="P441" s="5">
        <v>0</v>
      </c>
      <c r="Q441" s="5">
        <f t="shared" si="54"/>
        <v>0</v>
      </c>
      <c r="R441" s="5">
        <v>2830.4225070000002</v>
      </c>
      <c r="S441" s="5">
        <f t="shared" si="50"/>
        <v>7.9481812752534982</v>
      </c>
      <c r="T441" s="2">
        <v>0</v>
      </c>
      <c r="U441" s="12">
        <v>0</v>
      </c>
      <c r="V441" s="25">
        <v>30.15</v>
      </c>
      <c r="W441" s="6">
        <f t="shared" si="51"/>
        <v>107.7555396711937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1</v>
      </c>
      <c r="AM441" s="6">
        <v>0</v>
      </c>
      <c r="AN441" s="6">
        <v>0</v>
      </c>
      <c r="AO441" s="6">
        <v>0</v>
      </c>
      <c r="AP441" s="6">
        <v>0</v>
      </c>
      <c r="AQ441" s="11">
        <v>0</v>
      </c>
      <c r="AR441" s="5">
        <v>1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</row>
    <row r="442" spans="1:50" ht="15.75" customHeight="1">
      <c r="A442" s="4">
        <v>43709</v>
      </c>
      <c r="B442" s="2" t="s">
        <v>20</v>
      </c>
      <c r="C442" s="19">
        <v>2</v>
      </c>
      <c r="D442" s="5" t="s">
        <v>14</v>
      </c>
      <c r="E442" s="6">
        <v>62139</v>
      </c>
      <c r="F442" s="6">
        <f t="shared" si="48"/>
        <v>11.037129090123633</v>
      </c>
      <c r="G442" s="7">
        <v>547570.14</v>
      </c>
      <c r="H442" s="5">
        <f t="shared" si="49"/>
        <v>13.213247668304891</v>
      </c>
      <c r="I442" s="10">
        <v>390.59</v>
      </c>
      <c r="J442" s="6">
        <f t="shared" si="52"/>
        <v>5.967658416476346</v>
      </c>
      <c r="K442" s="11"/>
      <c r="L442" s="11">
        <f t="shared" si="53"/>
        <v>0</v>
      </c>
      <c r="M442" s="5">
        <v>0</v>
      </c>
      <c r="N442" s="5">
        <v>1</v>
      </c>
      <c r="O442" s="12">
        <v>0</v>
      </c>
      <c r="P442" s="5">
        <v>0</v>
      </c>
      <c r="Q442" s="5">
        <f t="shared" si="54"/>
        <v>0</v>
      </c>
      <c r="R442" s="5">
        <v>2830.4225070000002</v>
      </c>
      <c r="S442" s="5">
        <f t="shared" si="50"/>
        <v>7.9481812752534982</v>
      </c>
      <c r="T442" s="2">
        <v>0</v>
      </c>
      <c r="U442" s="12">
        <v>0</v>
      </c>
      <c r="V442" s="25">
        <v>31.3</v>
      </c>
      <c r="W442" s="6">
        <f t="shared" si="51"/>
        <v>111.86561829878484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1</v>
      </c>
      <c r="AN442" s="6">
        <v>0</v>
      </c>
      <c r="AO442" s="6">
        <v>0</v>
      </c>
      <c r="AP442" s="6">
        <v>0</v>
      </c>
      <c r="AQ442" s="11">
        <v>0</v>
      </c>
      <c r="AR442" s="5">
        <v>1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</row>
    <row r="443" spans="1:50" ht="15.75" customHeight="1">
      <c r="A443" s="4">
        <v>43739</v>
      </c>
      <c r="B443" s="2" t="s">
        <v>20</v>
      </c>
      <c r="C443" s="19">
        <v>2</v>
      </c>
      <c r="D443" s="5" t="s">
        <v>14</v>
      </c>
      <c r="E443" s="6">
        <v>107331</v>
      </c>
      <c r="F443" s="6">
        <f t="shared" si="48"/>
        <v>11.583672796491703</v>
      </c>
      <c r="G443" s="7">
        <v>336966.24</v>
      </c>
      <c r="H443" s="5">
        <f t="shared" si="49"/>
        <v>12.727740993926741</v>
      </c>
      <c r="I443" s="10">
        <v>405.46</v>
      </c>
      <c r="J443" s="6">
        <f t="shared" si="52"/>
        <v>6.0050222250400473</v>
      </c>
      <c r="K443" s="11"/>
      <c r="L443" s="11">
        <f t="shared" si="53"/>
        <v>0</v>
      </c>
      <c r="M443" s="5">
        <v>0</v>
      </c>
      <c r="N443" s="5">
        <v>1</v>
      </c>
      <c r="O443" s="12">
        <v>0</v>
      </c>
      <c r="P443" s="5">
        <v>0</v>
      </c>
      <c r="Q443" s="5">
        <f t="shared" si="54"/>
        <v>0</v>
      </c>
      <c r="R443" s="5">
        <v>2830.4225070000002</v>
      </c>
      <c r="S443" s="5">
        <f t="shared" si="50"/>
        <v>7.9481812752534982</v>
      </c>
      <c r="T443" s="2">
        <v>0</v>
      </c>
      <c r="U443" s="12">
        <v>0</v>
      </c>
      <c r="V443" s="25">
        <v>31.06</v>
      </c>
      <c r="W443" s="6">
        <f t="shared" si="51"/>
        <v>111.00786275911365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1</v>
      </c>
      <c r="AO443" s="6">
        <v>0</v>
      </c>
      <c r="AP443" s="6">
        <v>0</v>
      </c>
      <c r="AQ443" s="11">
        <v>0</v>
      </c>
      <c r="AR443" s="5">
        <v>1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</row>
    <row r="444" spans="1:50" ht="15.75" customHeight="1">
      <c r="A444" s="4">
        <v>43770</v>
      </c>
      <c r="B444" s="2" t="s">
        <v>20</v>
      </c>
      <c r="C444" s="19">
        <v>2</v>
      </c>
      <c r="D444" s="5" t="s">
        <v>14</v>
      </c>
      <c r="E444" s="6">
        <v>79086</v>
      </c>
      <c r="F444" s="6">
        <f t="shared" si="48"/>
        <v>11.278291146940521</v>
      </c>
      <c r="G444" s="7">
        <v>287825.33</v>
      </c>
      <c r="H444" s="5">
        <f t="shared" si="49"/>
        <v>12.570112556394561</v>
      </c>
      <c r="I444" s="10">
        <v>410.6</v>
      </c>
      <c r="J444" s="6">
        <f t="shared" si="52"/>
        <v>6.0176195045848333</v>
      </c>
      <c r="K444" s="11"/>
      <c r="L444" s="11">
        <f t="shared" si="53"/>
        <v>0</v>
      </c>
      <c r="M444" s="5">
        <v>0</v>
      </c>
      <c r="N444" s="5">
        <v>1</v>
      </c>
      <c r="O444" s="12">
        <v>0</v>
      </c>
      <c r="P444" s="5">
        <v>0</v>
      </c>
      <c r="Q444" s="5">
        <f t="shared" si="54"/>
        <v>0</v>
      </c>
      <c r="R444" s="5">
        <v>2830.4225070000002</v>
      </c>
      <c r="S444" s="5">
        <f t="shared" si="50"/>
        <v>7.9481812752534982</v>
      </c>
      <c r="T444" s="2">
        <v>0</v>
      </c>
      <c r="U444" s="12">
        <v>0</v>
      </c>
      <c r="V444" s="25">
        <v>31.08</v>
      </c>
      <c r="W444" s="6">
        <f t="shared" si="51"/>
        <v>111.07934238741959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1</v>
      </c>
      <c r="AP444" s="6">
        <v>0</v>
      </c>
      <c r="AQ444" s="11">
        <v>0</v>
      </c>
      <c r="AR444" s="5">
        <v>1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</row>
    <row r="445" spans="1:50" ht="15.75" customHeight="1">
      <c r="A445" s="4">
        <v>43800</v>
      </c>
      <c r="B445" s="2" t="s">
        <v>20</v>
      </c>
      <c r="C445" s="19">
        <v>2</v>
      </c>
      <c r="D445" s="5" t="s">
        <v>14</v>
      </c>
      <c r="E445" s="6">
        <v>90384</v>
      </c>
      <c r="F445" s="6">
        <f t="shared" si="48"/>
        <v>11.411822539565044</v>
      </c>
      <c r="G445" s="7">
        <v>329946.11</v>
      </c>
      <c r="H445" s="5">
        <f t="shared" si="49"/>
        <v>12.706687647870345</v>
      </c>
      <c r="I445" s="10">
        <v>446.14</v>
      </c>
      <c r="J445" s="6">
        <f t="shared" si="52"/>
        <v>6.1006328041086357</v>
      </c>
      <c r="K445" s="11"/>
      <c r="L445" s="11">
        <f t="shared" si="53"/>
        <v>0</v>
      </c>
      <c r="M445" s="5">
        <v>0</v>
      </c>
      <c r="N445" s="5">
        <v>1</v>
      </c>
      <c r="O445" s="12">
        <v>0</v>
      </c>
      <c r="P445" s="5">
        <v>0</v>
      </c>
      <c r="Q445" s="5">
        <f t="shared" si="54"/>
        <v>0</v>
      </c>
      <c r="R445" s="5">
        <v>2830.4225070000002</v>
      </c>
      <c r="S445" s="5">
        <f t="shared" si="50"/>
        <v>7.9481812752534982</v>
      </c>
      <c r="T445" s="2">
        <v>0</v>
      </c>
      <c r="U445" s="12">
        <v>0</v>
      </c>
      <c r="V445" s="25">
        <v>31.45</v>
      </c>
      <c r="W445" s="6">
        <f t="shared" si="51"/>
        <v>112.40171551107935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1</v>
      </c>
      <c r="AQ445" s="11">
        <v>0</v>
      </c>
      <c r="AR445" s="5">
        <v>1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</row>
    <row r="446" spans="1:50" ht="15.75" customHeight="1">
      <c r="A446" s="4">
        <v>43831</v>
      </c>
      <c r="B446" s="2" t="s">
        <v>20</v>
      </c>
      <c r="C446" s="19">
        <v>2</v>
      </c>
      <c r="D446" s="5" t="s">
        <v>14</v>
      </c>
      <c r="E446" s="6">
        <v>68357.25</v>
      </c>
      <c r="F446" s="6">
        <f t="shared" si="48"/>
        <v>11.132502908216724</v>
      </c>
      <c r="G446" s="7">
        <v>372066.89</v>
      </c>
      <c r="H446" s="5">
        <f t="shared" si="49"/>
        <v>12.826831616604185</v>
      </c>
      <c r="I446" s="10">
        <v>445.58</v>
      </c>
      <c r="J446" s="6">
        <f t="shared" si="52"/>
        <v>6.0993768043023771</v>
      </c>
      <c r="K446" s="16"/>
      <c r="L446" s="11">
        <f t="shared" si="53"/>
        <v>0</v>
      </c>
      <c r="M446" s="5">
        <v>0</v>
      </c>
      <c r="N446" s="5">
        <v>1</v>
      </c>
      <c r="O446" s="12">
        <v>0</v>
      </c>
      <c r="P446" s="5">
        <v>0</v>
      </c>
      <c r="Q446" s="5">
        <f t="shared" si="54"/>
        <v>0</v>
      </c>
      <c r="R446" s="5">
        <v>2830.4225070000002</v>
      </c>
      <c r="S446" s="5">
        <f t="shared" si="50"/>
        <v>7.9481812752534982</v>
      </c>
      <c r="T446" s="2">
        <v>0</v>
      </c>
      <c r="U446" s="12">
        <v>0</v>
      </c>
      <c r="V446" s="25">
        <v>31.29</v>
      </c>
      <c r="W446" s="6">
        <f t="shared" si="51"/>
        <v>111.82987848463188</v>
      </c>
      <c r="X446" s="5">
        <v>1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11">
        <v>0</v>
      </c>
      <c r="AR446" s="5">
        <v>1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</row>
    <row r="447" spans="1:50" ht="15.75" customHeight="1">
      <c r="A447" s="4">
        <v>43862</v>
      </c>
      <c r="B447" s="2" t="s">
        <v>20</v>
      </c>
      <c r="C447" s="19">
        <v>2</v>
      </c>
      <c r="D447" s="5" t="s">
        <v>14</v>
      </c>
      <c r="E447" s="6">
        <v>63099</v>
      </c>
      <c r="F447" s="6">
        <f t="shared" si="48"/>
        <v>11.052460200543187</v>
      </c>
      <c r="G447" s="7">
        <v>414187.67</v>
      </c>
      <c r="H447" s="5">
        <f t="shared" si="49"/>
        <v>12.934076873634199</v>
      </c>
      <c r="I447" s="10">
        <v>422.61</v>
      </c>
      <c r="J447" s="6">
        <f t="shared" si="52"/>
        <v>6.0464497679403255</v>
      </c>
      <c r="K447" s="11"/>
      <c r="L447" s="11">
        <f t="shared" si="53"/>
        <v>0</v>
      </c>
      <c r="M447" s="5">
        <v>0</v>
      </c>
      <c r="N447" s="5">
        <v>1</v>
      </c>
      <c r="O447" s="12">
        <v>0</v>
      </c>
      <c r="P447" s="5">
        <v>0</v>
      </c>
      <c r="Q447" s="5">
        <f t="shared" si="54"/>
        <v>0</v>
      </c>
      <c r="R447" s="5">
        <v>2830.4225070000002</v>
      </c>
      <c r="S447" s="5">
        <f t="shared" si="50"/>
        <v>7.9481812752534982</v>
      </c>
      <c r="T447" s="2">
        <v>0</v>
      </c>
      <c r="U447" s="12">
        <v>0</v>
      </c>
      <c r="V447" s="25">
        <v>31.27</v>
      </c>
      <c r="W447" s="6">
        <f t="shared" si="51"/>
        <v>111.75839885632594</v>
      </c>
      <c r="X447" s="5">
        <v>3</v>
      </c>
      <c r="Y447" s="5">
        <v>1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1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11">
        <v>0</v>
      </c>
      <c r="AR447" s="5">
        <v>1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</row>
    <row r="448" spans="1:50" ht="15.75" customHeight="1">
      <c r="A448" s="4">
        <v>43891</v>
      </c>
      <c r="B448" s="2" t="s">
        <v>20</v>
      </c>
      <c r="C448" s="19">
        <v>2</v>
      </c>
      <c r="D448" s="5" t="s">
        <v>14</v>
      </c>
      <c r="E448" s="6">
        <v>47324.25</v>
      </c>
      <c r="F448" s="6">
        <f t="shared" si="48"/>
        <v>10.764778128091406</v>
      </c>
      <c r="G448" s="7">
        <v>603731.18000000005</v>
      </c>
      <c r="H448" s="5">
        <f t="shared" si="49"/>
        <v>13.310885967985378</v>
      </c>
      <c r="I448" s="10">
        <v>396.85</v>
      </c>
      <c r="J448" s="6">
        <f t="shared" si="52"/>
        <v>5.9835583755368846</v>
      </c>
      <c r="K448" s="11"/>
      <c r="L448" s="11">
        <f t="shared" si="53"/>
        <v>0</v>
      </c>
      <c r="M448" s="5">
        <v>0</v>
      </c>
      <c r="N448" s="5">
        <v>1</v>
      </c>
      <c r="O448" s="12">
        <v>0</v>
      </c>
      <c r="P448" s="5">
        <v>0</v>
      </c>
      <c r="Q448" s="5">
        <f t="shared" si="54"/>
        <v>0</v>
      </c>
      <c r="R448" s="5">
        <v>2830.4225070000002</v>
      </c>
      <c r="S448" s="5">
        <f t="shared" si="50"/>
        <v>7.9481812752534982</v>
      </c>
      <c r="T448" s="2">
        <v>0</v>
      </c>
      <c r="U448" s="12">
        <v>0</v>
      </c>
      <c r="V448" s="25">
        <v>31.64</v>
      </c>
      <c r="W448" s="6">
        <f t="shared" si="51"/>
        <v>113.0807719799857</v>
      </c>
      <c r="X448" s="5">
        <v>1251</v>
      </c>
      <c r="Y448" s="5">
        <v>780</v>
      </c>
      <c r="Z448" s="5">
        <v>32</v>
      </c>
      <c r="AA448" s="5">
        <v>2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6">
        <v>1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11">
        <v>0</v>
      </c>
      <c r="AR448" s="5">
        <v>1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</row>
    <row r="449" spans="1:50" ht="15.75" customHeight="1">
      <c r="A449" s="4">
        <v>43922</v>
      </c>
      <c r="B449" s="2" t="s">
        <v>20</v>
      </c>
      <c r="C449" s="19">
        <v>2</v>
      </c>
      <c r="D449" s="5" t="s">
        <v>14</v>
      </c>
      <c r="E449" s="6">
        <v>36807.75</v>
      </c>
      <c r="F449" s="6">
        <f t="shared" si="48"/>
        <v>10.513463699810501</v>
      </c>
      <c r="G449" s="7">
        <v>582670.79</v>
      </c>
      <c r="H449" s="5">
        <f t="shared" si="49"/>
        <v>13.275379339397029</v>
      </c>
      <c r="I449" s="10">
        <v>282.60000000000002</v>
      </c>
      <c r="J449" s="6">
        <f t="shared" si="52"/>
        <v>5.6440324702504272</v>
      </c>
      <c r="K449" s="11"/>
      <c r="L449" s="11">
        <f t="shared" si="53"/>
        <v>0</v>
      </c>
      <c r="M449" s="5">
        <v>0</v>
      </c>
      <c r="N449" s="5">
        <v>1</v>
      </c>
      <c r="O449" s="12">
        <v>0</v>
      </c>
      <c r="P449" s="5">
        <v>0</v>
      </c>
      <c r="Q449" s="5">
        <f t="shared" si="54"/>
        <v>0</v>
      </c>
      <c r="R449" s="5">
        <v>2830.4225070000002</v>
      </c>
      <c r="S449" s="5">
        <f t="shared" si="50"/>
        <v>7.9481812752534982</v>
      </c>
      <c r="T449" s="2">
        <v>0</v>
      </c>
      <c r="U449" s="12">
        <v>0</v>
      </c>
      <c r="V449" s="25">
        <v>33.17</v>
      </c>
      <c r="W449" s="6">
        <f t="shared" si="51"/>
        <v>118.54896354538957</v>
      </c>
      <c r="X449" s="5">
        <v>34863</v>
      </c>
      <c r="Y449" s="5">
        <v>12628</v>
      </c>
      <c r="Z449" s="5">
        <v>1154</v>
      </c>
      <c r="AA449" s="5">
        <v>8</v>
      </c>
      <c r="AB449" s="5">
        <v>0</v>
      </c>
      <c r="AC449" s="5">
        <v>0</v>
      </c>
      <c r="AD449" s="5">
        <v>1</v>
      </c>
      <c r="AE449" s="5">
        <v>0</v>
      </c>
      <c r="AF449" s="5">
        <v>0</v>
      </c>
      <c r="AG449" s="6">
        <v>0</v>
      </c>
      <c r="AH449" s="6">
        <v>1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11">
        <v>0</v>
      </c>
      <c r="AR449" s="5">
        <v>1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</row>
    <row r="450" spans="1:50" ht="15.75" customHeight="1">
      <c r="A450" s="9">
        <v>43952</v>
      </c>
      <c r="B450" s="2" t="s">
        <v>20</v>
      </c>
      <c r="C450" s="19">
        <v>2</v>
      </c>
      <c r="D450" s="5" t="s">
        <v>14</v>
      </c>
      <c r="E450" s="6">
        <v>78873.75</v>
      </c>
      <c r="F450" s="6">
        <f t="shared" ref="F450:F513" si="55">LN(E450)</f>
        <v>11.275603751857396</v>
      </c>
      <c r="G450" s="7">
        <v>526509.75</v>
      </c>
      <c r="H450" s="5">
        <f t="shared" ref="H450:H513" si="56">LN(G450+1)</f>
        <v>13.174027028201477</v>
      </c>
      <c r="I450" s="10">
        <v>315.67</v>
      </c>
      <c r="J450" s="6">
        <f t="shared" si="52"/>
        <v>5.7546973641243069</v>
      </c>
      <c r="K450" s="11"/>
      <c r="L450" s="11">
        <f t="shared" si="53"/>
        <v>0</v>
      </c>
      <c r="M450" s="5">
        <v>0</v>
      </c>
      <c r="N450" s="5">
        <v>1</v>
      </c>
      <c r="O450" s="12">
        <v>0</v>
      </c>
      <c r="P450" s="5">
        <v>0</v>
      </c>
      <c r="Q450" s="5">
        <f t="shared" si="54"/>
        <v>0</v>
      </c>
      <c r="R450" s="5">
        <v>2830.4225070000002</v>
      </c>
      <c r="S450" s="5">
        <f t="shared" ref="S450:S513" si="57">LN(R450)</f>
        <v>7.9481812752534982</v>
      </c>
      <c r="T450" s="2">
        <v>0</v>
      </c>
      <c r="U450" s="12">
        <v>0</v>
      </c>
      <c r="V450" s="25">
        <v>32.93</v>
      </c>
      <c r="W450" s="6">
        <f t="shared" si="51"/>
        <v>117.69120800571837</v>
      </c>
      <c r="X450" s="5">
        <v>190609</v>
      </c>
      <c r="Y450" s="5">
        <v>43501</v>
      </c>
      <c r="Z450" s="5">
        <v>5408</v>
      </c>
      <c r="AA450" s="5">
        <v>28</v>
      </c>
      <c r="AB450" s="5">
        <v>0</v>
      </c>
      <c r="AC450" s="5">
        <v>0</v>
      </c>
      <c r="AD450" s="5">
        <v>1</v>
      </c>
      <c r="AE450" s="5">
        <v>0</v>
      </c>
      <c r="AF450" s="5">
        <v>0</v>
      </c>
      <c r="AG450" s="6">
        <v>0</v>
      </c>
      <c r="AH450" s="6">
        <v>0</v>
      </c>
      <c r="AI450" s="6">
        <v>1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11">
        <v>0</v>
      </c>
      <c r="AR450" s="5">
        <v>1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</row>
    <row r="451" spans="1:50" ht="15.75" customHeight="1">
      <c r="A451" s="4">
        <v>43983</v>
      </c>
      <c r="B451" s="2" t="s">
        <v>20</v>
      </c>
      <c r="C451" s="19">
        <v>2</v>
      </c>
      <c r="D451" s="5" t="s">
        <v>14</v>
      </c>
      <c r="E451" s="6">
        <v>52582.5</v>
      </c>
      <c r="F451" s="6">
        <f t="shared" si="55"/>
        <v>10.870138643749232</v>
      </c>
      <c r="G451" s="7">
        <v>533529.88</v>
      </c>
      <c r="H451" s="5">
        <f t="shared" si="56"/>
        <v>13.187272229960755</v>
      </c>
      <c r="I451" s="10">
        <v>402.45</v>
      </c>
      <c r="J451" s="6">
        <f t="shared" si="52"/>
        <v>5.9975708655397426</v>
      </c>
      <c r="K451" s="11"/>
      <c r="L451" s="11">
        <f t="shared" si="53"/>
        <v>0</v>
      </c>
      <c r="M451" s="5">
        <v>0</v>
      </c>
      <c r="N451" s="5">
        <v>1</v>
      </c>
      <c r="O451" s="12">
        <v>0</v>
      </c>
      <c r="P451" s="5">
        <v>0</v>
      </c>
      <c r="Q451" s="5">
        <f t="shared" si="54"/>
        <v>0</v>
      </c>
      <c r="R451" s="5">
        <v>2830.4225070000002</v>
      </c>
      <c r="S451" s="5">
        <f t="shared" si="57"/>
        <v>7.9481812752534982</v>
      </c>
      <c r="T451" s="2">
        <v>0</v>
      </c>
      <c r="U451" s="12">
        <v>0</v>
      </c>
      <c r="V451" s="25">
        <v>33.14</v>
      </c>
      <c r="W451" s="6">
        <f t="shared" si="51"/>
        <v>118.44174410293066</v>
      </c>
      <c r="X451" s="5">
        <v>585481</v>
      </c>
      <c r="Y451" s="5">
        <v>39178</v>
      </c>
      <c r="Z451" s="5">
        <v>17400</v>
      </c>
      <c r="AA451" s="5">
        <v>75</v>
      </c>
      <c r="AB451" s="5">
        <v>0</v>
      </c>
      <c r="AC451" s="5">
        <v>0</v>
      </c>
      <c r="AD451" s="5">
        <v>1</v>
      </c>
      <c r="AE451" s="5">
        <v>0</v>
      </c>
      <c r="AF451" s="5">
        <v>0</v>
      </c>
      <c r="AG451" s="6">
        <v>0</v>
      </c>
      <c r="AH451" s="6">
        <v>0</v>
      </c>
      <c r="AI451" s="6">
        <v>0</v>
      </c>
      <c r="AJ451" s="6">
        <v>1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11">
        <v>0</v>
      </c>
      <c r="AR451" s="5">
        <v>1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</row>
    <row r="452" spans="1:50" ht="15.75" customHeight="1">
      <c r="A452" s="4">
        <v>44013</v>
      </c>
      <c r="B452" s="2" t="s">
        <v>20</v>
      </c>
      <c r="C452" s="19">
        <v>2</v>
      </c>
      <c r="D452" s="5" t="s">
        <v>14</v>
      </c>
      <c r="E452" s="6">
        <v>84132</v>
      </c>
      <c r="F452" s="6">
        <f t="shared" si="55"/>
        <v>11.340142272994967</v>
      </c>
      <c r="G452" s="7">
        <v>540550.01</v>
      </c>
      <c r="H452" s="5">
        <f t="shared" si="56"/>
        <v>13.200344287186473</v>
      </c>
      <c r="I452" s="10">
        <v>470.58</v>
      </c>
      <c r="J452" s="6">
        <f t="shared" si="52"/>
        <v>6.1539659764526302</v>
      </c>
      <c r="K452" s="11"/>
      <c r="L452" s="11">
        <f t="shared" si="53"/>
        <v>0</v>
      </c>
      <c r="M452" s="5">
        <v>0</v>
      </c>
      <c r="N452" s="5">
        <v>1</v>
      </c>
      <c r="O452" s="12">
        <v>0</v>
      </c>
      <c r="P452" s="5">
        <v>0</v>
      </c>
      <c r="Q452" s="5">
        <f t="shared" si="54"/>
        <v>0</v>
      </c>
      <c r="R452" s="5">
        <v>2830.4225070000002</v>
      </c>
      <c r="S452" s="5">
        <f t="shared" si="57"/>
        <v>7.9481812752534982</v>
      </c>
      <c r="T452" s="2">
        <v>0</v>
      </c>
      <c r="U452" s="12">
        <v>0</v>
      </c>
      <c r="V452" s="25">
        <v>33.090000000000003</v>
      </c>
      <c r="W452" s="6">
        <f t="shared" si="51"/>
        <v>118.26304503216585</v>
      </c>
      <c r="X452" s="5">
        <v>1695988</v>
      </c>
      <c r="Y452" s="5">
        <v>14607</v>
      </c>
      <c r="Z452" s="5">
        <v>36511</v>
      </c>
      <c r="AA452" s="5">
        <v>61</v>
      </c>
      <c r="AB452" s="5">
        <v>0</v>
      </c>
      <c r="AC452" s="5">
        <v>0</v>
      </c>
      <c r="AD452" s="5">
        <v>1</v>
      </c>
      <c r="AE452" s="5">
        <v>0</v>
      </c>
      <c r="AF452" s="5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1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11">
        <v>0</v>
      </c>
      <c r="AR452" s="5">
        <v>1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</row>
    <row r="453" spans="1:50" ht="15.75" customHeight="1">
      <c r="A453" s="4">
        <v>44044</v>
      </c>
      <c r="B453" s="2" t="s">
        <v>20</v>
      </c>
      <c r="C453" s="19">
        <v>2</v>
      </c>
      <c r="D453" s="5" t="s">
        <v>14</v>
      </c>
      <c r="E453" s="6">
        <v>60469.875</v>
      </c>
      <c r="F453" s="6">
        <f t="shared" si="55"/>
        <v>11.009900586124392</v>
      </c>
      <c r="G453" s="7">
        <v>596711.05000000005</v>
      </c>
      <c r="H453" s="5">
        <f t="shared" si="56"/>
        <v>13.299189947708816</v>
      </c>
      <c r="I453" s="10">
        <v>409.83</v>
      </c>
      <c r="J453" s="6">
        <f t="shared" si="52"/>
        <v>6.0157424395675054</v>
      </c>
      <c r="K453" s="11"/>
      <c r="L453" s="11">
        <f t="shared" si="53"/>
        <v>0</v>
      </c>
      <c r="M453" s="5">
        <v>0</v>
      </c>
      <c r="N453" s="5">
        <v>1</v>
      </c>
      <c r="O453" s="12">
        <v>0</v>
      </c>
      <c r="P453" s="5">
        <v>0</v>
      </c>
      <c r="Q453" s="5">
        <f t="shared" si="54"/>
        <v>0</v>
      </c>
      <c r="R453" s="5">
        <v>2830.4225070000002</v>
      </c>
      <c r="S453" s="5">
        <f t="shared" si="57"/>
        <v>7.9481812752534982</v>
      </c>
      <c r="T453" s="2">
        <v>0</v>
      </c>
      <c r="U453" s="12">
        <v>0</v>
      </c>
      <c r="V453" s="25">
        <v>32.619999999999997</v>
      </c>
      <c r="W453" s="6">
        <f t="shared" si="51"/>
        <v>116.58327376697639</v>
      </c>
      <c r="X453" s="5">
        <v>3691166</v>
      </c>
      <c r="Y453" s="5">
        <v>8083</v>
      </c>
      <c r="Z453" s="5">
        <v>65288</v>
      </c>
      <c r="AA453" s="5">
        <v>23</v>
      </c>
      <c r="AB453" s="5">
        <v>0</v>
      </c>
      <c r="AC453" s="5">
        <v>0</v>
      </c>
      <c r="AD453" s="5">
        <v>1</v>
      </c>
      <c r="AE453" s="5">
        <v>0</v>
      </c>
      <c r="AF453" s="5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1</v>
      </c>
      <c r="AM453" s="6">
        <v>0</v>
      </c>
      <c r="AN453" s="6">
        <v>0</v>
      </c>
      <c r="AO453" s="6">
        <v>0</v>
      </c>
      <c r="AP453" s="6">
        <v>0</v>
      </c>
      <c r="AQ453" s="11">
        <v>0</v>
      </c>
      <c r="AR453" s="5">
        <v>1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</row>
    <row r="454" spans="1:50" ht="15.75" customHeight="1">
      <c r="A454" s="4">
        <v>44075</v>
      </c>
      <c r="B454" s="2" t="s">
        <v>20</v>
      </c>
      <c r="C454" s="19">
        <v>2</v>
      </c>
      <c r="D454" s="5" t="s">
        <v>14</v>
      </c>
      <c r="E454" s="6">
        <v>57840.75</v>
      </c>
      <c r="F454" s="6">
        <f t="shared" si="55"/>
        <v>10.965448823553558</v>
      </c>
      <c r="G454" s="7">
        <v>547570.14</v>
      </c>
      <c r="H454" s="5">
        <f t="shared" si="56"/>
        <v>13.213247668304891</v>
      </c>
      <c r="I454" s="10">
        <v>427.32</v>
      </c>
      <c r="J454" s="6">
        <f t="shared" si="52"/>
        <v>6.0575331470776863</v>
      </c>
      <c r="K454" s="11"/>
      <c r="L454" s="11">
        <f t="shared" si="53"/>
        <v>0</v>
      </c>
      <c r="M454" s="5">
        <v>0</v>
      </c>
      <c r="N454" s="5">
        <v>1</v>
      </c>
      <c r="O454" s="12">
        <v>0</v>
      </c>
      <c r="P454" s="5">
        <v>0</v>
      </c>
      <c r="Q454" s="5">
        <f t="shared" si="54"/>
        <v>0</v>
      </c>
      <c r="R454" s="5">
        <v>2830.4225070000002</v>
      </c>
      <c r="S454" s="5">
        <f t="shared" si="57"/>
        <v>7.9481812752534982</v>
      </c>
      <c r="T454" s="2">
        <v>0</v>
      </c>
      <c r="U454" s="12">
        <v>0</v>
      </c>
      <c r="V454" s="25">
        <v>32.270000000000003</v>
      </c>
      <c r="W454" s="6">
        <f t="shared" si="51"/>
        <v>115.3323802716226</v>
      </c>
      <c r="X454" s="5">
        <v>6312584</v>
      </c>
      <c r="Y454" s="5">
        <v>6982</v>
      </c>
      <c r="Z454" s="5">
        <v>98678</v>
      </c>
      <c r="AA454" s="5">
        <v>17</v>
      </c>
      <c r="AB454" s="5">
        <v>0</v>
      </c>
      <c r="AC454" s="5">
        <v>0</v>
      </c>
      <c r="AD454" s="5">
        <v>1</v>
      </c>
      <c r="AE454" s="5">
        <v>0</v>
      </c>
      <c r="AF454" s="5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1</v>
      </c>
      <c r="AN454" s="6">
        <v>0</v>
      </c>
      <c r="AO454" s="6">
        <v>0</v>
      </c>
      <c r="AP454" s="6">
        <v>0</v>
      </c>
      <c r="AQ454" s="11">
        <v>0</v>
      </c>
      <c r="AR454" s="5">
        <v>1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</row>
    <row r="455" spans="1:50" ht="15.75" customHeight="1">
      <c r="A455" s="4">
        <v>44105</v>
      </c>
      <c r="B455" s="2" t="s">
        <v>20</v>
      </c>
      <c r="C455" s="19">
        <v>2</v>
      </c>
      <c r="D455" s="5" t="s">
        <v>14</v>
      </c>
      <c r="E455" s="6">
        <v>99906.75</v>
      </c>
      <c r="F455" s="6">
        <f t="shared" si="55"/>
        <v>11.511992529921628</v>
      </c>
      <c r="G455" s="7">
        <v>336966.24</v>
      </c>
      <c r="H455" s="5">
        <f t="shared" si="56"/>
        <v>12.727740993926741</v>
      </c>
      <c r="I455" s="10">
        <v>429.25</v>
      </c>
      <c r="J455" s="6">
        <f t="shared" si="52"/>
        <v>6.062039499777585</v>
      </c>
      <c r="K455" s="11"/>
      <c r="L455" s="11">
        <f t="shared" si="53"/>
        <v>0</v>
      </c>
      <c r="M455" s="5">
        <v>0</v>
      </c>
      <c r="N455" s="5">
        <v>1</v>
      </c>
      <c r="O455" s="12">
        <v>0</v>
      </c>
      <c r="P455" s="5">
        <v>0</v>
      </c>
      <c r="Q455" s="5">
        <f t="shared" si="54"/>
        <v>0</v>
      </c>
      <c r="R455" s="5">
        <v>2830.4225070000002</v>
      </c>
      <c r="S455" s="5">
        <f t="shared" si="57"/>
        <v>7.9481812752534982</v>
      </c>
      <c r="T455" s="2">
        <v>0</v>
      </c>
      <c r="U455" s="12">
        <v>0</v>
      </c>
      <c r="V455" s="25">
        <v>32.33</v>
      </c>
      <c r="W455" s="6">
        <f t="shared" si="51"/>
        <v>115.54681915654038</v>
      </c>
      <c r="X455" s="5">
        <v>8184082</v>
      </c>
      <c r="Y455" s="5">
        <v>6796</v>
      </c>
      <c r="Z455" s="5">
        <v>122111</v>
      </c>
      <c r="AA455" s="5">
        <v>18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1</v>
      </c>
      <c r="AO455" s="6">
        <v>0</v>
      </c>
      <c r="AP455" s="6">
        <v>0</v>
      </c>
      <c r="AQ455" s="11">
        <v>0</v>
      </c>
      <c r="AR455" s="5">
        <v>1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</row>
    <row r="456" spans="1:50" ht="15.75" customHeight="1">
      <c r="A456" s="4">
        <v>44136</v>
      </c>
      <c r="B456" s="2" t="s">
        <v>20</v>
      </c>
      <c r="C456" s="19">
        <v>2</v>
      </c>
      <c r="D456" s="5" t="s">
        <v>14</v>
      </c>
      <c r="E456" s="6">
        <v>73615.5</v>
      </c>
      <c r="F456" s="6">
        <f t="shared" si="55"/>
        <v>11.206610880370445</v>
      </c>
      <c r="G456" s="7">
        <v>287825.33</v>
      </c>
      <c r="H456" s="5">
        <f t="shared" si="56"/>
        <v>12.570112556394561</v>
      </c>
      <c r="I456" s="10">
        <v>449.7</v>
      </c>
      <c r="J456" s="6">
        <f t="shared" si="52"/>
        <v>6.1085806937766618</v>
      </c>
      <c r="K456" s="11"/>
      <c r="L456" s="11">
        <f t="shared" si="53"/>
        <v>0</v>
      </c>
      <c r="M456" s="5">
        <v>0</v>
      </c>
      <c r="N456" s="5">
        <v>1</v>
      </c>
      <c r="O456" s="12">
        <v>0</v>
      </c>
      <c r="P456" s="5">
        <v>0</v>
      </c>
      <c r="Q456" s="5">
        <f t="shared" si="54"/>
        <v>0</v>
      </c>
      <c r="R456" s="5">
        <v>2830.4225070000002</v>
      </c>
      <c r="S456" s="5">
        <f t="shared" si="57"/>
        <v>7.9481812752534982</v>
      </c>
      <c r="T456" s="2">
        <v>0</v>
      </c>
      <c r="U456" s="12">
        <v>0</v>
      </c>
      <c r="V456" s="25">
        <v>32.479999999999997</v>
      </c>
      <c r="W456" s="6">
        <f t="shared" si="51"/>
        <v>116.08291636883486</v>
      </c>
      <c r="X456" s="5">
        <v>9462809</v>
      </c>
      <c r="Y456" s="5">
        <v>6277</v>
      </c>
      <c r="Z456" s="5">
        <v>137621</v>
      </c>
      <c r="AA456" s="5">
        <v>5</v>
      </c>
      <c r="AB456" s="5">
        <v>0</v>
      </c>
      <c r="AC456" s="5">
        <v>0</v>
      </c>
      <c r="AD456" s="5">
        <v>1</v>
      </c>
      <c r="AE456" s="5">
        <v>0</v>
      </c>
      <c r="AF456" s="5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1</v>
      </c>
      <c r="AP456" s="6">
        <v>0</v>
      </c>
      <c r="AQ456" s="11">
        <v>0</v>
      </c>
      <c r="AR456" s="5">
        <v>1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</row>
    <row r="457" spans="1:50" ht="15.75" customHeight="1">
      <c r="A457" s="4">
        <v>44166</v>
      </c>
      <c r="B457" s="2" t="s">
        <v>20</v>
      </c>
      <c r="C457" s="19">
        <v>2</v>
      </c>
      <c r="D457" s="5" t="s">
        <v>14</v>
      </c>
      <c r="E457" s="6">
        <v>84132</v>
      </c>
      <c r="F457" s="6">
        <f t="shared" si="55"/>
        <v>11.340142272994967</v>
      </c>
      <c r="G457" s="7">
        <v>329946.11</v>
      </c>
      <c r="H457" s="5">
        <f t="shared" si="56"/>
        <v>12.706687647870345</v>
      </c>
      <c r="I457" s="10">
        <v>471.52</v>
      </c>
      <c r="J457" s="6">
        <f t="shared" si="52"/>
        <v>6.1559615189893844</v>
      </c>
      <c r="K457" s="11"/>
      <c r="L457" s="11">
        <f t="shared" si="53"/>
        <v>0</v>
      </c>
      <c r="M457" s="5">
        <v>0</v>
      </c>
      <c r="N457" s="5">
        <v>1</v>
      </c>
      <c r="O457" s="12">
        <v>0</v>
      </c>
      <c r="P457" s="5">
        <v>0</v>
      </c>
      <c r="Q457" s="5">
        <f t="shared" si="54"/>
        <v>0</v>
      </c>
      <c r="R457" s="5">
        <v>2830.4225070000002</v>
      </c>
      <c r="S457" s="5">
        <f t="shared" si="57"/>
        <v>7.9481812752534982</v>
      </c>
      <c r="T457" s="2">
        <v>0</v>
      </c>
      <c r="U457" s="12">
        <v>0</v>
      </c>
      <c r="V457" s="25">
        <v>32.450000000000003</v>
      </c>
      <c r="W457" s="6">
        <f t="shared" si="51"/>
        <v>115.975696926376</v>
      </c>
      <c r="X457" s="5">
        <v>10286709</v>
      </c>
      <c r="Y457" s="5">
        <v>5001</v>
      </c>
      <c r="Z457" s="5">
        <v>148994</v>
      </c>
      <c r="AA457" s="5">
        <v>8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11">
        <v>0</v>
      </c>
      <c r="AR457" s="5">
        <v>1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</row>
    <row r="458" spans="1:50" ht="15.75" customHeight="1">
      <c r="A458" s="4">
        <v>44197</v>
      </c>
      <c r="B458" s="2" t="s">
        <v>20</v>
      </c>
      <c r="C458" s="19">
        <v>2</v>
      </c>
      <c r="D458" s="5" t="s">
        <v>14</v>
      </c>
      <c r="E458" s="6">
        <v>79764.75</v>
      </c>
      <c r="F458" s="6">
        <f t="shared" si="55"/>
        <v>11.286836956523453</v>
      </c>
      <c r="G458" s="7">
        <v>372066.89</v>
      </c>
      <c r="H458" s="5">
        <f t="shared" si="56"/>
        <v>12.826831616604185</v>
      </c>
      <c r="I458" s="10">
        <v>484.63</v>
      </c>
      <c r="J458" s="6">
        <f t="shared" si="52"/>
        <v>6.1833857131934806</v>
      </c>
      <c r="K458" s="11"/>
      <c r="L458" s="11">
        <f t="shared" si="53"/>
        <v>0</v>
      </c>
      <c r="M458" s="5">
        <v>0</v>
      </c>
      <c r="N458" s="5">
        <v>1</v>
      </c>
      <c r="O458" s="12">
        <v>0</v>
      </c>
      <c r="P458" s="5">
        <v>0</v>
      </c>
      <c r="Q458" s="5">
        <f t="shared" si="54"/>
        <v>0</v>
      </c>
      <c r="R458" s="5">
        <v>2830.4225070000002</v>
      </c>
      <c r="S458" s="5">
        <f t="shared" si="57"/>
        <v>7.9481812752534982</v>
      </c>
      <c r="T458" s="2">
        <v>0</v>
      </c>
      <c r="U458" s="12">
        <v>0</v>
      </c>
      <c r="V458" s="25">
        <v>32.03</v>
      </c>
      <c r="W458" s="6">
        <f t="shared" si="51"/>
        <v>114.47462473195139</v>
      </c>
      <c r="X458" s="5">
        <v>10757610</v>
      </c>
      <c r="Y458" s="5">
        <v>7501</v>
      </c>
      <c r="Z458" s="5">
        <v>154392</v>
      </c>
      <c r="AA458" s="5">
        <v>3</v>
      </c>
      <c r="AB458" s="5">
        <v>14509</v>
      </c>
      <c r="AC458" s="5">
        <v>0</v>
      </c>
      <c r="AD458" s="5">
        <v>1</v>
      </c>
      <c r="AE458" s="5">
        <v>1</v>
      </c>
      <c r="AF458" s="5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11">
        <v>0</v>
      </c>
      <c r="AR458" s="5">
        <v>1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</row>
    <row r="459" spans="1:50" ht="15.75" customHeight="1">
      <c r="A459" s="4">
        <v>44228</v>
      </c>
      <c r="B459" s="2" t="s">
        <v>20</v>
      </c>
      <c r="C459" s="19">
        <v>2</v>
      </c>
      <c r="D459" s="5" t="s">
        <v>14</v>
      </c>
      <c r="E459" s="6">
        <v>73629</v>
      </c>
      <c r="F459" s="6">
        <f t="shared" si="55"/>
        <v>11.206794248849917</v>
      </c>
      <c r="G459" s="7">
        <v>414187.67</v>
      </c>
      <c r="H459" s="5">
        <f t="shared" si="56"/>
        <v>12.934076873634199</v>
      </c>
      <c r="I459" s="10">
        <v>483.78</v>
      </c>
      <c r="J459" s="6">
        <f t="shared" si="52"/>
        <v>6.1816302579249855</v>
      </c>
      <c r="K459" s="11"/>
      <c r="L459" s="11">
        <f t="shared" si="53"/>
        <v>0</v>
      </c>
      <c r="M459" s="5">
        <v>0</v>
      </c>
      <c r="N459" s="5">
        <v>1</v>
      </c>
      <c r="O459" s="12">
        <v>0</v>
      </c>
      <c r="P459" s="5">
        <v>0</v>
      </c>
      <c r="Q459" s="5">
        <f t="shared" si="54"/>
        <v>0</v>
      </c>
      <c r="R459" s="5">
        <v>2830.4225070000002</v>
      </c>
      <c r="S459" s="5">
        <f t="shared" si="57"/>
        <v>7.9481812752534982</v>
      </c>
      <c r="T459" s="2">
        <v>0</v>
      </c>
      <c r="U459" s="12">
        <v>0</v>
      </c>
      <c r="V459" s="25">
        <v>31.97</v>
      </c>
      <c r="W459" s="6">
        <f t="shared" si="51"/>
        <v>114.2601858470336</v>
      </c>
      <c r="X459" s="5">
        <v>11112241</v>
      </c>
      <c r="Y459" s="5">
        <v>12329</v>
      </c>
      <c r="Z459" s="5">
        <v>157157</v>
      </c>
      <c r="AA459" s="5">
        <v>10</v>
      </c>
      <c r="AB459" s="5">
        <v>58719</v>
      </c>
      <c r="AC459" s="5">
        <v>0</v>
      </c>
      <c r="AD459" s="5">
        <v>1</v>
      </c>
      <c r="AE459" s="5">
        <v>0</v>
      </c>
      <c r="AF459" s="5">
        <v>1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11">
        <v>0</v>
      </c>
      <c r="AR459" s="5">
        <v>1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</row>
    <row r="460" spans="1:50" ht="15.75" customHeight="1">
      <c r="A460" s="4">
        <v>44256</v>
      </c>
      <c r="B460" s="2" t="s">
        <v>20</v>
      </c>
      <c r="C460" s="19">
        <v>2</v>
      </c>
      <c r="D460" s="5" t="s">
        <v>14</v>
      </c>
      <c r="E460" s="6">
        <v>55221.75</v>
      </c>
      <c r="F460" s="6">
        <f t="shared" si="55"/>
        <v>10.919112176398137</v>
      </c>
      <c r="G460" s="7">
        <v>603731.18000000005</v>
      </c>
      <c r="H460" s="5">
        <f t="shared" si="56"/>
        <v>13.310885967985378</v>
      </c>
      <c r="I460" s="10">
        <v>496.73</v>
      </c>
      <c r="J460" s="6">
        <f t="shared" si="52"/>
        <v>6.2080466189203456</v>
      </c>
      <c r="K460" s="11"/>
      <c r="L460" s="11">
        <f t="shared" si="53"/>
        <v>0</v>
      </c>
      <c r="M460" s="5">
        <v>0</v>
      </c>
      <c r="N460" s="5">
        <v>1</v>
      </c>
      <c r="O460" s="12">
        <v>0</v>
      </c>
      <c r="P460" s="5">
        <v>0</v>
      </c>
      <c r="Q460" s="5">
        <f t="shared" si="54"/>
        <v>0</v>
      </c>
      <c r="R460" s="5">
        <v>2830.4225070000002</v>
      </c>
      <c r="S460" s="5">
        <f t="shared" si="57"/>
        <v>7.9481812752534982</v>
      </c>
      <c r="T460" s="2">
        <v>0</v>
      </c>
      <c r="U460" s="12">
        <v>0</v>
      </c>
      <c r="V460" s="25">
        <v>32.200000000000003</v>
      </c>
      <c r="W460" s="6">
        <f t="shared" si="51"/>
        <v>115.08220157255184</v>
      </c>
      <c r="X460" s="5">
        <v>12149335</v>
      </c>
      <c r="Y460" s="5">
        <v>16300</v>
      </c>
      <c r="Z460" s="5">
        <v>162468</v>
      </c>
      <c r="AA460" s="5">
        <v>33</v>
      </c>
      <c r="AB460" s="5">
        <v>2063543</v>
      </c>
      <c r="AC460" s="5">
        <v>221871</v>
      </c>
      <c r="AD460" s="5">
        <v>1</v>
      </c>
      <c r="AE460" s="5">
        <v>0</v>
      </c>
      <c r="AF460" s="5">
        <v>0</v>
      </c>
      <c r="AG460" s="6">
        <v>1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11">
        <v>0</v>
      </c>
      <c r="AR460" s="5">
        <v>1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</row>
    <row r="461" spans="1:50" ht="15.75" customHeight="1">
      <c r="A461" s="4">
        <v>44287</v>
      </c>
      <c r="B461" s="2" t="s">
        <v>20</v>
      </c>
      <c r="C461" s="19">
        <v>2</v>
      </c>
      <c r="D461" s="5" t="s">
        <v>14</v>
      </c>
      <c r="E461" s="6">
        <v>42950.25</v>
      </c>
      <c r="F461" s="6">
        <f t="shared" si="55"/>
        <v>10.667797748117231</v>
      </c>
      <c r="G461" s="7">
        <v>582670.79</v>
      </c>
      <c r="H461" s="5">
        <f t="shared" si="56"/>
        <v>13.275379339397029</v>
      </c>
      <c r="I461" s="10">
        <v>504.07</v>
      </c>
      <c r="J461" s="6">
        <f t="shared" si="52"/>
        <v>6.2227151473160891</v>
      </c>
      <c r="K461" s="11">
        <v>99.8</v>
      </c>
      <c r="L461" s="11">
        <f t="shared" si="53"/>
        <v>4.6131383556372683</v>
      </c>
      <c r="M461" s="5">
        <v>0</v>
      </c>
      <c r="N461" s="5">
        <v>1</v>
      </c>
      <c r="O461" s="12">
        <v>0</v>
      </c>
      <c r="P461" s="5">
        <v>0</v>
      </c>
      <c r="Q461" s="5">
        <f t="shared" si="54"/>
        <v>0</v>
      </c>
      <c r="R461" s="5">
        <v>2830.4225070000002</v>
      </c>
      <c r="S461" s="5">
        <f t="shared" si="57"/>
        <v>7.9481812752534982</v>
      </c>
      <c r="T461" s="2">
        <v>0</v>
      </c>
      <c r="U461" s="12">
        <v>0</v>
      </c>
      <c r="V461" s="25">
        <v>32.049999999999997</v>
      </c>
      <c r="W461" s="6">
        <f t="shared" si="51"/>
        <v>114.5461043602573</v>
      </c>
      <c r="X461" s="5">
        <v>19164969</v>
      </c>
      <c r="Y461" s="5">
        <v>25688</v>
      </c>
      <c r="Z461" s="5">
        <v>211853</v>
      </c>
      <c r="AA461" s="5">
        <v>167</v>
      </c>
      <c r="AB461" s="5">
        <v>2729335</v>
      </c>
      <c r="AC461" s="5">
        <v>739719</v>
      </c>
      <c r="AD461" s="5">
        <v>1</v>
      </c>
      <c r="AE461" s="5">
        <v>0</v>
      </c>
      <c r="AF461" s="5">
        <v>0</v>
      </c>
      <c r="AG461" s="6">
        <v>0</v>
      </c>
      <c r="AH461" s="6">
        <v>1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11">
        <v>0</v>
      </c>
      <c r="AR461" s="5">
        <v>1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</row>
    <row r="462" spans="1:50" ht="15.75" customHeight="1">
      <c r="A462" s="9">
        <v>44317</v>
      </c>
      <c r="B462" s="2" t="s">
        <v>20</v>
      </c>
      <c r="C462" s="19">
        <v>2</v>
      </c>
      <c r="D462" s="5" t="s">
        <v>14</v>
      </c>
      <c r="E462" s="6">
        <v>92036.25</v>
      </c>
      <c r="F462" s="6">
        <f t="shared" si="55"/>
        <v>11.429937800164128</v>
      </c>
      <c r="G462" s="7">
        <v>526509.75</v>
      </c>
      <c r="H462" s="5">
        <f t="shared" si="56"/>
        <v>13.174027028201477</v>
      </c>
      <c r="I462" s="10">
        <v>477.97</v>
      </c>
      <c r="J462" s="6">
        <f t="shared" si="52"/>
        <v>6.1695479690155945</v>
      </c>
      <c r="K462" s="11"/>
      <c r="L462" s="11">
        <f t="shared" si="53"/>
        <v>0</v>
      </c>
      <c r="M462" s="5">
        <v>0</v>
      </c>
      <c r="N462" s="5">
        <v>1</v>
      </c>
      <c r="O462" s="12">
        <v>0</v>
      </c>
      <c r="P462" s="5">
        <v>0</v>
      </c>
      <c r="Q462" s="5">
        <f t="shared" si="54"/>
        <v>0</v>
      </c>
      <c r="R462" s="5">
        <v>2830.4225070000002</v>
      </c>
      <c r="S462" s="5">
        <f t="shared" si="57"/>
        <v>7.9481812752534982</v>
      </c>
      <c r="T462" s="2">
        <v>0</v>
      </c>
      <c r="U462" s="12">
        <v>0</v>
      </c>
      <c r="V462" s="25">
        <v>32.46</v>
      </c>
      <c r="W462" s="6">
        <f t="shared" si="51"/>
        <v>116.01143674052895</v>
      </c>
      <c r="X462" s="5">
        <v>28175044</v>
      </c>
      <c r="Y462" s="5">
        <v>11806</v>
      </c>
      <c r="Z462" s="5">
        <v>331895</v>
      </c>
      <c r="AA462" s="5">
        <v>98</v>
      </c>
      <c r="AB462" s="5">
        <v>1784772</v>
      </c>
      <c r="AC462" s="5">
        <v>929366</v>
      </c>
      <c r="AD462" s="5">
        <v>1</v>
      </c>
      <c r="AE462" s="5">
        <v>0</v>
      </c>
      <c r="AF462" s="5">
        <v>0</v>
      </c>
      <c r="AG462" s="6">
        <v>0</v>
      </c>
      <c r="AH462" s="6">
        <v>0</v>
      </c>
      <c r="AI462" s="6">
        <v>1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11">
        <v>0</v>
      </c>
      <c r="AR462" s="5">
        <v>1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</row>
    <row r="463" spans="1:50" ht="15.75" customHeight="1">
      <c r="A463" s="4">
        <v>44348</v>
      </c>
      <c r="B463" s="2" t="s">
        <v>20</v>
      </c>
      <c r="C463" s="19">
        <v>2</v>
      </c>
      <c r="D463" s="5" t="s">
        <v>14</v>
      </c>
      <c r="E463" s="6">
        <v>61357.5</v>
      </c>
      <c r="F463" s="6">
        <f t="shared" si="55"/>
        <v>11.024472692055962</v>
      </c>
      <c r="G463" s="7">
        <v>533529.88</v>
      </c>
      <c r="H463" s="5">
        <f t="shared" si="56"/>
        <v>13.187272229960755</v>
      </c>
      <c r="I463" s="10">
        <v>508.07</v>
      </c>
      <c r="J463" s="6">
        <f t="shared" si="52"/>
        <v>6.2306192333611756</v>
      </c>
      <c r="K463" s="11">
        <v>99.1</v>
      </c>
      <c r="L463" s="11">
        <f t="shared" si="53"/>
        <v>4.6061696863211745</v>
      </c>
      <c r="M463" s="5">
        <v>0</v>
      </c>
      <c r="N463" s="5">
        <v>1</v>
      </c>
      <c r="O463" s="12">
        <v>0</v>
      </c>
      <c r="P463" s="5">
        <v>0</v>
      </c>
      <c r="Q463" s="5">
        <f t="shared" si="54"/>
        <v>0</v>
      </c>
      <c r="R463" s="5">
        <v>2830.4225070000002</v>
      </c>
      <c r="S463" s="5">
        <f t="shared" si="57"/>
        <v>7.9481812752534982</v>
      </c>
      <c r="T463" s="2">
        <v>0</v>
      </c>
      <c r="U463" s="12">
        <v>0</v>
      </c>
      <c r="V463" s="25">
        <v>31.82</v>
      </c>
      <c r="W463" s="6">
        <f t="shared" si="51"/>
        <v>113.7240886347391</v>
      </c>
      <c r="X463" s="5">
        <v>30411634</v>
      </c>
      <c r="Y463" s="5">
        <v>4613</v>
      </c>
      <c r="Z463" s="5">
        <v>399459</v>
      </c>
      <c r="AA463" s="5">
        <v>34</v>
      </c>
      <c r="AB463" s="5">
        <v>1734226</v>
      </c>
      <c r="AC463" s="5">
        <v>599869</v>
      </c>
      <c r="AD463" s="5">
        <v>1</v>
      </c>
      <c r="AE463" s="5">
        <v>0</v>
      </c>
      <c r="AF463" s="5">
        <v>0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11">
        <v>0</v>
      </c>
      <c r="AR463" s="5">
        <v>1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</row>
    <row r="464" spans="1:50" ht="15.75" customHeight="1">
      <c r="A464" s="4">
        <v>44378</v>
      </c>
      <c r="B464" s="2" t="s">
        <v>20</v>
      </c>
      <c r="C464" s="19">
        <v>2</v>
      </c>
      <c r="D464" s="5" t="s">
        <v>14</v>
      </c>
      <c r="E464" s="6">
        <v>98172</v>
      </c>
      <c r="F464" s="6">
        <f t="shared" si="55"/>
        <v>11.494476321301699</v>
      </c>
      <c r="G464" s="7">
        <v>540550.01</v>
      </c>
      <c r="H464" s="5">
        <f t="shared" si="56"/>
        <v>13.200344287186473</v>
      </c>
      <c r="I464" s="10">
        <v>471.44</v>
      </c>
      <c r="J464" s="6">
        <f t="shared" si="52"/>
        <v>6.1557918405296581</v>
      </c>
      <c r="K464" s="11">
        <v>100.3</v>
      </c>
      <c r="L464" s="11">
        <f t="shared" si="53"/>
        <v>4.6180864112546374</v>
      </c>
      <c r="M464" s="5">
        <v>0</v>
      </c>
      <c r="N464" s="5">
        <v>1</v>
      </c>
      <c r="O464" s="12">
        <v>0</v>
      </c>
      <c r="P464" s="5">
        <v>0</v>
      </c>
      <c r="Q464" s="5">
        <f t="shared" si="54"/>
        <v>0</v>
      </c>
      <c r="R464" s="5">
        <v>2830.4225070000002</v>
      </c>
      <c r="S464" s="5">
        <f t="shared" si="57"/>
        <v>7.9481812752534982</v>
      </c>
      <c r="T464" s="2">
        <v>0</v>
      </c>
      <c r="U464" s="12">
        <v>0</v>
      </c>
      <c r="V464" s="25">
        <v>32.04</v>
      </c>
      <c r="W464" s="6">
        <f t="shared" si="51"/>
        <v>114.51036454610436</v>
      </c>
      <c r="X464" s="5">
        <v>31655824</v>
      </c>
      <c r="Y464" s="5">
        <v>4168</v>
      </c>
      <c r="Z464" s="5">
        <v>424351</v>
      </c>
      <c r="AA464" s="5">
        <v>11</v>
      </c>
      <c r="AB464" s="14"/>
      <c r="AC464" s="5">
        <v>591817</v>
      </c>
      <c r="AD464" s="5">
        <v>1</v>
      </c>
      <c r="AE464" s="5">
        <v>0</v>
      </c>
      <c r="AF464" s="5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1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11">
        <v>0</v>
      </c>
      <c r="AR464" s="5">
        <v>1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</row>
    <row r="465" spans="1:50" ht="15.75" customHeight="1">
      <c r="A465" s="4">
        <v>44409</v>
      </c>
      <c r="B465" s="2" t="s">
        <v>20</v>
      </c>
      <c r="C465" s="19">
        <v>2</v>
      </c>
      <c r="D465" s="5" t="s">
        <v>14</v>
      </c>
      <c r="E465" s="6">
        <v>70561.125</v>
      </c>
      <c r="F465" s="6">
        <f t="shared" si="55"/>
        <v>11.164234634431121</v>
      </c>
      <c r="G465" s="7">
        <v>596711.05000000005</v>
      </c>
      <c r="H465" s="5">
        <f t="shared" si="56"/>
        <v>13.299189947708816</v>
      </c>
      <c r="I465" s="10">
        <v>508.07</v>
      </c>
      <c r="J465" s="6">
        <f t="shared" si="52"/>
        <v>6.2306192333611756</v>
      </c>
      <c r="K465" s="11"/>
      <c r="L465" s="11">
        <f t="shared" si="53"/>
        <v>0</v>
      </c>
      <c r="M465" s="5">
        <v>0</v>
      </c>
      <c r="N465" s="5">
        <v>1</v>
      </c>
      <c r="O465" s="12">
        <v>0</v>
      </c>
      <c r="P465" s="5">
        <v>0</v>
      </c>
      <c r="Q465" s="5">
        <f t="shared" si="54"/>
        <v>0</v>
      </c>
      <c r="R465" s="5">
        <v>2830.4225070000002</v>
      </c>
      <c r="S465" s="5">
        <f t="shared" si="57"/>
        <v>7.9481812752534982</v>
      </c>
      <c r="T465" s="2">
        <v>0</v>
      </c>
      <c r="U465" s="12">
        <v>0</v>
      </c>
      <c r="V465" s="25">
        <v>32.619999999999997</v>
      </c>
      <c r="W465" s="6">
        <f t="shared" si="51"/>
        <v>116.58327376697639</v>
      </c>
      <c r="X465" s="5">
        <v>32810845</v>
      </c>
      <c r="Y465" s="5">
        <v>6505</v>
      </c>
      <c r="Z465" s="5">
        <v>439020</v>
      </c>
      <c r="AA465" s="5">
        <v>1</v>
      </c>
      <c r="AB465" s="5">
        <v>5493614</v>
      </c>
      <c r="AC465" s="5">
        <v>604328</v>
      </c>
      <c r="AD465" s="5">
        <v>1</v>
      </c>
      <c r="AE465" s="5">
        <v>0</v>
      </c>
      <c r="AF465" s="5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11">
        <v>0</v>
      </c>
      <c r="AR465" s="5">
        <v>1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</row>
    <row r="466" spans="1:50" ht="15.75" customHeight="1">
      <c r="A466" s="4">
        <v>44440</v>
      </c>
      <c r="B466" s="2" t="s">
        <v>20</v>
      </c>
      <c r="C466" s="19">
        <v>2</v>
      </c>
      <c r="D466" s="5" t="s">
        <v>14</v>
      </c>
      <c r="E466" s="6">
        <v>67493.25</v>
      </c>
      <c r="F466" s="6">
        <f t="shared" si="55"/>
        <v>11.119782871860288</v>
      </c>
      <c r="G466" s="7">
        <v>547570.14</v>
      </c>
      <c r="H466" s="5">
        <f t="shared" si="56"/>
        <v>13.213247668304891</v>
      </c>
      <c r="I466" s="10">
        <v>471.44</v>
      </c>
      <c r="J466" s="6">
        <f t="shared" si="52"/>
        <v>6.1557918405296581</v>
      </c>
      <c r="K466" s="11"/>
      <c r="L466" s="11">
        <f t="shared" si="53"/>
        <v>0</v>
      </c>
      <c r="M466" s="5">
        <v>0</v>
      </c>
      <c r="N466" s="5">
        <v>1</v>
      </c>
      <c r="O466" s="12">
        <v>0</v>
      </c>
      <c r="P466" s="5">
        <v>0</v>
      </c>
      <c r="Q466" s="5">
        <f t="shared" si="54"/>
        <v>0</v>
      </c>
      <c r="R466" s="5">
        <v>2830.4225070000002</v>
      </c>
      <c r="S466" s="5">
        <f t="shared" si="57"/>
        <v>7.9481812752534982</v>
      </c>
      <c r="T466" s="2">
        <v>0</v>
      </c>
      <c r="U466" s="12">
        <v>0</v>
      </c>
      <c r="V466" s="25">
        <v>31.56</v>
      </c>
      <c r="W466" s="6">
        <f t="shared" si="51"/>
        <v>112.79485346676198</v>
      </c>
      <c r="X466" s="5">
        <v>33766707</v>
      </c>
      <c r="Y466" s="5">
        <v>3899</v>
      </c>
      <c r="Z466" s="5">
        <v>448339</v>
      </c>
      <c r="AA466" s="5">
        <v>4</v>
      </c>
      <c r="AB466" s="5">
        <v>6732827</v>
      </c>
      <c r="AC466" s="5">
        <v>149336</v>
      </c>
      <c r="AD466" s="5">
        <v>1</v>
      </c>
      <c r="AE466" s="5">
        <v>0</v>
      </c>
      <c r="AF466" s="5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1</v>
      </c>
      <c r="AN466" s="6">
        <v>0</v>
      </c>
      <c r="AO466" s="6">
        <v>0</v>
      </c>
      <c r="AP466" s="6">
        <v>0</v>
      </c>
      <c r="AQ466" s="11">
        <v>0</v>
      </c>
      <c r="AR466" s="5">
        <v>1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</row>
    <row r="467" spans="1:50" ht="15.75" customHeight="1">
      <c r="A467" s="4">
        <v>44470</v>
      </c>
      <c r="B467" s="2" t="s">
        <v>20</v>
      </c>
      <c r="C467" s="19">
        <v>2</v>
      </c>
      <c r="D467" s="5" t="s">
        <v>14</v>
      </c>
      <c r="E467" s="6">
        <v>116579.25</v>
      </c>
      <c r="F467" s="6">
        <f t="shared" si="55"/>
        <v>11.666326578228357</v>
      </c>
      <c r="G467" s="7">
        <v>336966.24</v>
      </c>
      <c r="H467" s="5">
        <f t="shared" si="56"/>
        <v>12.727740993926741</v>
      </c>
      <c r="I467" s="10">
        <v>461.8</v>
      </c>
      <c r="J467" s="6">
        <f t="shared" si="52"/>
        <v>6.1351318969203952</v>
      </c>
      <c r="K467" s="11"/>
      <c r="L467" s="11">
        <f t="shared" si="53"/>
        <v>0</v>
      </c>
      <c r="M467" s="5">
        <v>0</v>
      </c>
      <c r="N467" s="5">
        <v>1</v>
      </c>
      <c r="O467" s="12">
        <v>0</v>
      </c>
      <c r="P467" s="5">
        <v>0</v>
      </c>
      <c r="Q467" s="5">
        <f t="shared" si="54"/>
        <v>0</v>
      </c>
      <c r="R467" s="5">
        <v>2830.4225070000002</v>
      </c>
      <c r="S467" s="5">
        <f t="shared" si="57"/>
        <v>7.9481812752534982</v>
      </c>
      <c r="T467" s="2">
        <v>0</v>
      </c>
      <c r="U467" s="12">
        <v>0</v>
      </c>
      <c r="V467" s="25">
        <v>32.53</v>
      </c>
      <c r="W467" s="6">
        <f t="shared" si="51"/>
        <v>116.26161543959971</v>
      </c>
      <c r="X467" s="5">
        <v>34285814</v>
      </c>
      <c r="Y467" s="5">
        <v>2604</v>
      </c>
      <c r="Z467" s="5">
        <v>458437</v>
      </c>
      <c r="AA467" s="5">
        <v>4</v>
      </c>
      <c r="AB467" s="5">
        <v>4141918</v>
      </c>
      <c r="AC467" s="5">
        <v>114249</v>
      </c>
      <c r="AD467" s="5">
        <v>1</v>
      </c>
      <c r="AE467" s="5">
        <v>0</v>
      </c>
      <c r="AF467" s="5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1</v>
      </c>
      <c r="AO467" s="6">
        <v>0</v>
      </c>
      <c r="AP467" s="6">
        <v>0</v>
      </c>
      <c r="AQ467" s="11">
        <v>0</v>
      </c>
      <c r="AR467" s="5">
        <v>1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</row>
    <row r="468" spans="1:50" ht="15.75" customHeight="1">
      <c r="A468" s="4">
        <v>44501</v>
      </c>
      <c r="B468" s="2" t="s">
        <v>20</v>
      </c>
      <c r="C468" s="19">
        <v>2</v>
      </c>
      <c r="D468" s="5" t="s">
        <v>14</v>
      </c>
      <c r="E468" s="6">
        <v>85900.5</v>
      </c>
      <c r="F468" s="6">
        <f t="shared" si="55"/>
        <v>11.360944928677176</v>
      </c>
      <c r="G468" s="7">
        <v>287825.33</v>
      </c>
      <c r="H468" s="5">
        <f t="shared" si="56"/>
        <v>12.570112556394561</v>
      </c>
      <c r="I468" s="10">
        <v>516.14</v>
      </c>
      <c r="J468" s="6">
        <f t="shared" si="52"/>
        <v>6.2463780465109942</v>
      </c>
      <c r="K468" s="11"/>
      <c r="L468" s="11">
        <f t="shared" si="53"/>
        <v>0</v>
      </c>
      <c r="M468" s="5">
        <v>0</v>
      </c>
      <c r="N468" s="5">
        <v>1</v>
      </c>
      <c r="O468" s="12">
        <v>0</v>
      </c>
      <c r="P468" s="5">
        <v>0</v>
      </c>
      <c r="Q468" s="5">
        <f t="shared" si="54"/>
        <v>0</v>
      </c>
      <c r="R468" s="5">
        <v>2830.4225070000002</v>
      </c>
      <c r="S468" s="5">
        <f t="shared" si="57"/>
        <v>7.9481812752534982</v>
      </c>
      <c r="T468" s="2">
        <v>0</v>
      </c>
      <c r="U468" s="12">
        <v>0</v>
      </c>
      <c r="V468" s="25">
        <v>32.630000000000003</v>
      </c>
      <c r="W468" s="6">
        <f t="shared" si="51"/>
        <v>116.61901358112939</v>
      </c>
      <c r="X468" s="5">
        <v>34596776</v>
      </c>
      <c r="Y468" s="5">
        <v>4200</v>
      </c>
      <c r="Z468" s="5">
        <v>469247</v>
      </c>
      <c r="AA468" s="5">
        <v>1</v>
      </c>
      <c r="AB468" s="5">
        <v>8563136</v>
      </c>
      <c r="AC468" s="5">
        <v>96987</v>
      </c>
      <c r="AD468" s="5">
        <v>1</v>
      </c>
      <c r="AE468" s="5">
        <v>0</v>
      </c>
      <c r="AF468" s="5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1</v>
      </c>
      <c r="AP468" s="6">
        <v>0</v>
      </c>
      <c r="AQ468" s="11">
        <v>0</v>
      </c>
      <c r="AR468" s="5">
        <v>1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</row>
    <row r="469" spans="1:50" ht="15.75" customHeight="1">
      <c r="A469" s="4">
        <v>44531</v>
      </c>
      <c r="B469" s="2" t="s">
        <v>20</v>
      </c>
      <c r="C469" s="19">
        <v>2</v>
      </c>
      <c r="D469" s="5" t="s">
        <v>14</v>
      </c>
      <c r="E469" s="6">
        <v>98172</v>
      </c>
      <c r="F469" s="6">
        <f t="shared" si="55"/>
        <v>11.494476321301699</v>
      </c>
      <c r="G469" s="7">
        <v>329946.11</v>
      </c>
      <c r="H469" s="5">
        <f t="shared" si="56"/>
        <v>12.706687647870345</v>
      </c>
      <c r="I469" s="10">
        <v>518.45000000000005</v>
      </c>
      <c r="J469" s="6">
        <f t="shared" si="52"/>
        <v>6.250843591004287</v>
      </c>
      <c r="K469" s="11"/>
      <c r="L469" s="11">
        <f t="shared" si="53"/>
        <v>0</v>
      </c>
      <c r="M469" s="5">
        <v>0</v>
      </c>
      <c r="N469" s="5">
        <v>1</v>
      </c>
      <c r="O469" s="12">
        <v>0</v>
      </c>
      <c r="P469" s="5">
        <v>0</v>
      </c>
      <c r="Q469" s="5">
        <f t="shared" si="54"/>
        <v>0</v>
      </c>
      <c r="R469" s="5">
        <v>2830.4225070000002</v>
      </c>
      <c r="S469" s="5">
        <f t="shared" si="57"/>
        <v>7.9481812752534982</v>
      </c>
      <c r="T469" s="2">
        <v>0</v>
      </c>
      <c r="U469" s="12">
        <v>0</v>
      </c>
      <c r="V469" s="25">
        <v>32.94</v>
      </c>
      <c r="W469" s="6">
        <f t="shared" si="51"/>
        <v>117.72694781987134</v>
      </c>
      <c r="X469" s="5">
        <v>34861579</v>
      </c>
      <c r="Y469" s="5">
        <v>7081</v>
      </c>
      <c r="Z469" s="5">
        <v>481486</v>
      </c>
      <c r="AA469" s="5">
        <v>7</v>
      </c>
      <c r="AB469" s="5">
        <v>10147925</v>
      </c>
      <c r="AC469" s="5">
        <v>171353</v>
      </c>
      <c r="AD469" s="5">
        <v>1</v>
      </c>
      <c r="AE469" s="5">
        <v>0</v>
      </c>
      <c r="AF469" s="5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1</v>
      </c>
      <c r="AQ469" s="11">
        <v>0</v>
      </c>
      <c r="AR469" s="5">
        <v>1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</row>
    <row r="470" spans="1:50" ht="15.75" customHeight="1">
      <c r="A470" s="4">
        <v>44562</v>
      </c>
      <c r="B470" s="2" t="s">
        <v>20</v>
      </c>
      <c r="C470" s="19">
        <v>2</v>
      </c>
      <c r="D470" s="5" t="s">
        <v>14</v>
      </c>
      <c r="E470" s="6">
        <v>97500</v>
      </c>
      <c r="F470" s="6">
        <f t="shared" si="55"/>
        <v>11.487607656985938</v>
      </c>
      <c r="G470" s="7">
        <v>372066.89</v>
      </c>
      <c r="H470" s="5">
        <f t="shared" si="56"/>
        <v>12.826831616604185</v>
      </c>
      <c r="I470" s="10">
        <v>511.96</v>
      </c>
      <c r="J470" s="6">
        <f t="shared" si="52"/>
        <v>6.2382464969875908</v>
      </c>
      <c r="K470" s="11">
        <v>110.7</v>
      </c>
      <c r="L470" s="11">
        <f t="shared" si="53"/>
        <v>4.715816706075155</v>
      </c>
      <c r="M470" s="5">
        <v>0</v>
      </c>
      <c r="N470" s="5">
        <v>1</v>
      </c>
      <c r="O470" s="12">
        <v>0</v>
      </c>
      <c r="P470" s="5">
        <v>0</v>
      </c>
      <c r="Q470" s="5">
        <f t="shared" si="54"/>
        <v>0</v>
      </c>
      <c r="R470" s="5">
        <v>2830.4225070000002</v>
      </c>
      <c r="S470" s="5">
        <f t="shared" si="57"/>
        <v>7.9481812752534982</v>
      </c>
      <c r="T470" s="2">
        <v>0</v>
      </c>
      <c r="U470" s="12">
        <v>0</v>
      </c>
      <c r="V470" s="25">
        <v>32.58</v>
      </c>
      <c r="W470" s="6">
        <f t="shared" si="51"/>
        <v>116.44031451036454</v>
      </c>
      <c r="X470" s="5">
        <v>41469499</v>
      </c>
      <c r="Y470" s="5">
        <v>88619</v>
      </c>
      <c r="Z470" s="5">
        <v>496242</v>
      </c>
      <c r="AA470" s="5">
        <v>27</v>
      </c>
      <c r="AB470" s="5">
        <v>7423888</v>
      </c>
      <c r="AC470" s="5">
        <v>446510</v>
      </c>
      <c r="AD470" s="5">
        <v>1</v>
      </c>
      <c r="AE470" s="5">
        <v>1</v>
      </c>
      <c r="AF470" s="5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11">
        <v>0</v>
      </c>
      <c r="AR470" s="5">
        <v>1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</row>
    <row r="471" spans="1:50" ht="15.75" customHeight="1">
      <c r="A471" s="4">
        <v>44593</v>
      </c>
      <c r="B471" s="2" t="s">
        <v>20</v>
      </c>
      <c r="C471" s="19">
        <v>2</v>
      </c>
      <c r="D471" s="5" t="s">
        <v>14</v>
      </c>
      <c r="E471" s="6">
        <v>90000</v>
      </c>
      <c r="F471" s="6">
        <f t="shared" si="55"/>
        <v>11.407564949312402</v>
      </c>
      <c r="G471" s="7">
        <v>414187.67</v>
      </c>
      <c r="H471" s="5">
        <f t="shared" si="56"/>
        <v>12.934076873634199</v>
      </c>
      <c r="I471" s="10">
        <v>521.51</v>
      </c>
      <c r="J471" s="6">
        <f t="shared" si="52"/>
        <v>6.2567284497123978</v>
      </c>
      <c r="K471" s="11">
        <v>88.3</v>
      </c>
      <c r="L471" s="11">
        <f t="shared" si="53"/>
        <v>4.4920014878824537</v>
      </c>
      <c r="M471" s="5">
        <v>0</v>
      </c>
      <c r="N471" s="5">
        <v>1</v>
      </c>
      <c r="O471" s="12">
        <v>0</v>
      </c>
      <c r="P471" s="5">
        <v>0</v>
      </c>
      <c r="Q471" s="5">
        <f t="shared" si="54"/>
        <v>0</v>
      </c>
      <c r="R471" s="5">
        <v>2830.4225070000002</v>
      </c>
      <c r="S471" s="5">
        <f t="shared" si="57"/>
        <v>7.9481812752534982</v>
      </c>
      <c r="T471" s="2">
        <v>0</v>
      </c>
      <c r="U471" s="12">
        <v>0</v>
      </c>
      <c r="V471" s="25">
        <v>32.71</v>
      </c>
      <c r="W471" s="6">
        <f t="shared" si="51"/>
        <v>116.90493209435311</v>
      </c>
      <c r="X471" s="5">
        <v>42931045</v>
      </c>
      <c r="Y471" s="5">
        <v>17835</v>
      </c>
      <c r="Z471" s="5">
        <v>514023</v>
      </c>
      <c r="AA471" s="5">
        <v>25</v>
      </c>
      <c r="AB471" s="5">
        <v>1453832</v>
      </c>
      <c r="AC471" s="5">
        <v>411315</v>
      </c>
      <c r="AD471" s="5">
        <v>1</v>
      </c>
      <c r="AE471" s="5">
        <v>0</v>
      </c>
      <c r="AF471" s="5">
        <v>1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11">
        <v>0</v>
      </c>
      <c r="AR471" s="5">
        <v>1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</row>
    <row r="472" spans="1:50" ht="15.75" customHeight="1">
      <c r="A472" s="4">
        <v>44621</v>
      </c>
      <c r="B472" s="2" t="s">
        <v>20</v>
      </c>
      <c r="C472" s="19">
        <v>2</v>
      </c>
      <c r="D472" s="5" t="s">
        <v>14</v>
      </c>
      <c r="E472" s="6">
        <v>67500</v>
      </c>
      <c r="F472" s="6">
        <f t="shared" si="55"/>
        <v>11.119882876860622</v>
      </c>
      <c r="G472" s="7">
        <v>603731.18000000005</v>
      </c>
      <c r="H472" s="5">
        <f t="shared" si="56"/>
        <v>13.310885967985378</v>
      </c>
      <c r="I472" s="10">
        <v>520.9</v>
      </c>
      <c r="J472" s="6">
        <f t="shared" si="52"/>
        <v>6.2555580847511454</v>
      </c>
      <c r="K472" s="16">
        <v>101.2</v>
      </c>
      <c r="L472" s="11">
        <f t="shared" si="53"/>
        <v>4.6269316777696039</v>
      </c>
      <c r="M472" s="5">
        <v>0</v>
      </c>
      <c r="N472" s="5">
        <v>1</v>
      </c>
      <c r="O472" s="12">
        <v>0</v>
      </c>
      <c r="P472" s="5">
        <v>0</v>
      </c>
      <c r="Q472" s="5">
        <f t="shared" si="54"/>
        <v>0</v>
      </c>
      <c r="R472" s="5">
        <v>2830.4225070000002</v>
      </c>
      <c r="S472" s="5">
        <f t="shared" si="57"/>
        <v>7.9481812752534982</v>
      </c>
      <c r="T472" s="2">
        <v>0</v>
      </c>
      <c r="U472" s="12">
        <v>0</v>
      </c>
      <c r="V472" s="25">
        <v>32.869999999999997</v>
      </c>
      <c r="W472" s="6">
        <f t="shared" si="51"/>
        <v>117.47676912080055</v>
      </c>
      <c r="X472" s="5">
        <v>43025775</v>
      </c>
      <c r="Y472" s="5">
        <v>4433</v>
      </c>
      <c r="Z472" s="5">
        <v>521181</v>
      </c>
      <c r="AA472" s="5">
        <v>7</v>
      </c>
      <c r="AB472" s="5">
        <v>3427223</v>
      </c>
      <c r="AC472" s="5">
        <v>202025</v>
      </c>
      <c r="AD472" s="5">
        <v>1</v>
      </c>
      <c r="AE472" s="5">
        <v>0</v>
      </c>
      <c r="AF472" s="5">
        <v>0</v>
      </c>
      <c r="AG472" s="6">
        <v>1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11">
        <v>0</v>
      </c>
      <c r="AR472" s="5">
        <v>1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</row>
    <row r="473" spans="1:50" ht="15.75" customHeight="1">
      <c r="A473" s="4">
        <v>44652</v>
      </c>
      <c r="B473" s="2" t="s">
        <v>20</v>
      </c>
      <c r="C473" s="19">
        <v>2</v>
      </c>
      <c r="D473" s="5" t="s">
        <v>14</v>
      </c>
      <c r="E473" s="6">
        <v>52500</v>
      </c>
      <c r="F473" s="6">
        <f t="shared" si="55"/>
        <v>10.868568448579715</v>
      </c>
      <c r="G473" s="7">
        <v>582670.79</v>
      </c>
      <c r="H473" s="5">
        <f t="shared" si="56"/>
        <v>13.275379339397029</v>
      </c>
      <c r="I473" s="10">
        <v>489.73</v>
      </c>
      <c r="J473" s="6">
        <f t="shared" si="52"/>
        <v>6.1938542188289736</v>
      </c>
      <c r="K473" s="11">
        <v>102.6</v>
      </c>
      <c r="L473" s="11">
        <f t="shared" si="53"/>
        <v>4.6405373298253823</v>
      </c>
      <c r="M473" s="5">
        <v>0</v>
      </c>
      <c r="N473" s="5">
        <v>1</v>
      </c>
      <c r="O473" s="12">
        <v>0</v>
      </c>
      <c r="P473" s="5">
        <v>0</v>
      </c>
      <c r="Q473" s="5">
        <f t="shared" si="54"/>
        <v>0</v>
      </c>
      <c r="R473" s="5">
        <v>2830.4225070000002</v>
      </c>
      <c r="S473" s="5">
        <f t="shared" si="57"/>
        <v>7.9481812752534982</v>
      </c>
      <c r="T473" s="2">
        <v>0</v>
      </c>
      <c r="U473" s="12">
        <v>0</v>
      </c>
      <c r="V473" s="25">
        <v>33.11</v>
      </c>
      <c r="W473" s="6">
        <f t="shared" si="51"/>
        <v>118.33452466047176</v>
      </c>
      <c r="X473" s="5">
        <v>43079188</v>
      </c>
      <c r="Y473" s="5">
        <v>3187</v>
      </c>
      <c r="Z473" s="5">
        <v>523843</v>
      </c>
      <c r="AA473" s="5">
        <v>0</v>
      </c>
      <c r="AB473" s="5">
        <v>1701306</v>
      </c>
      <c r="AC473" s="5">
        <v>68326</v>
      </c>
      <c r="AD473" s="5">
        <v>1</v>
      </c>
      <c r="AE473" s="5">
        <v>0</v>
      </c>
      <c r="AF473" s="5">
        <v>0</v>
      </c>
      <c r="AG473" s="6">
        <v>0</v>
      </c>
      <c r="AH473" s="6">
        <v>1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11">
        <v>0</v>
      </c>
      <c r="AR473" s="5">
        <v>1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</row>
    <row r="474" spans="1:50" ht="15.75" customHeight="1">
      <c r="A474" s="9">
        <v>44682</v>
      </c>
      <c r="B474" s="2" t="s">
        <v>20</v>
      </c>
      <c r="C474" s="19">
        <v>2</v>
      </c>
      <c r="D474" s="5" t="s">
        <v>14</v>
      </c>
      <c r="E474" s="6">
        <v>112500</v>
      </c>
      <c r="F474" s="6">
        <f t="shared" si="55"/>
        <v>11.630708500626612</v>
      </c>
      <c r="G474" s="7">
        <v>526509.75</v>
      </c>
      <c r="H474" s="5">
        <f t="shared" si="56"/>
        <v>13.174027028201477</v>
      </c>
      <c r="I474" s="10">
        <v>459.57</v>
      </c>
      <c r="J474" s="6">
        <f t="shared" si="52"/>
        <v>6.1302912696927141</v>
      </c>
      <c r="K474" s="11">
        <v>98.6</v>
      </c>
      <c r="L474" s="11">
        <f t="shared" si="53"/>
        <v>4.6011621645905523</v>
      </c>
      <c r="M474" s="5">
        <v>0</v>
      </c>
      <c r="N474" s="5">
        <v>1</v>
      </c>
      <c r="O474" s="12">
        <v>0</v>
      </c>
      <c r="P474" s="5">
        <v>0</v>
      </c>
      <c r="Q474" s="5">
        <f t="shared" si="54"/>
        <v>0</v>
      </c>
      <c r="R474" s="5">
        <v>2830.4225070000002</v>
      </c>
      <c r="S474" s="5">
        <f t="shared" si="57"/>
        <v>7.9481812752534982</v>
      </c>
      <c r="T474" s="2">
        <v>0</v>
      </c>
      <c r="U474" s="12">
        <v>0</v>
      </c>
      <c r="V474" s="25">
        <v>33.44</v>
      </c>
      <c r="W474" s="6">
        <f t="shared" si="51"/>
        <v>119.51393852751966</v>
      </c>
      <c r="X474" s="5">
        <v>43160832</v>
      </c>
      <c r="Y474" s="5">
        <v>4186</v>
      </c>
      <c r="Z474" s="5">
        <v>524636</v>
      </c>
      <c r="AA474" s="5">
        <v>0</v>
      </c>
      <c r="AB474" s="5">
        <v>1356081</v>
      </c>
      <c r="AC474" s="5">
        <v>100921</v>
      </c>
      <c r="AD474" s="5">
        <v>1</v>
      </c>
      <c r="AE474" s="5">
        <v>0</v>
      </c>
      <c r="AF474" s="5">
        <v>0</v>
      </c>
      <c r="AG474" s="6">
        <v>0</v>
      </c>
      <c r="AH474" s="6">
        <v>0</v>
      </c>
      <c r="AI474" s="6">
        <v>1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11">
        <v>0</v>
      </c>
      <c r="AR474" s="5">
        <v>1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</row>
    <row r="475" spans="1:50" ht="15.75" customHeight="1">
      <c r="A475" s="4">
        <v>44713</v>
      </c>
      <c r="B475" s="2" t="s">
        <v>20</v>
      </c>
      <c r="C475" s="19">
        <v>2</v>
      </c>
      <c r="D475" s="5" t="s">
        <v>14</v>
      </c>
      <c r="E475" s="6">
        <v>75000</v>
      </c>
      <c r="F475" s="6">
        <f t="shared" si="55"/>
        <v>11.225243392518447</v>
      </c>
      <c r="G475" s="7">
        <v>533529.88</v>
      </c>
      <c r="H475" s="5">
        <f t="shared" si="56"/>
        <v>13.187272229960755</v>
      </c>
      <c r="I475" s="10">
        <v>551.27</v>
      </c>
      <c r="J475" s="6">
        <f t="shared" si="52"/>
        <v>6.3122247072820477</v>
      </c>
      <c r="K475" s="11">
        <v>99.7</v>
      </c>
      <c r="L475" s="11">
        <f t="shared" si="53"/>
        <v>4.6121457997245168</v>
      </c>
      <c r="M475" s="5">
        <v>0</v>
      </c>
      <c r="N475" s="5">
        <v>1</v>
      </c>
      <c r="O475" s="12">
        <v>0</v>
      </c>
      <c r="P475" s="5">
        <v>0</v>
      </c>
      <c r="Q475" s="5">
        <f t="shared" si="54"/>
        <v>0</v>
      </c>
      <c r="R475" s="5">
        <v>2830.4225070000002</v>
      </c>
      <c r="S475" s="5">
        <f t="shared" si="57"/>
        <v>7.9481812752534982</v>
      </c>
      <c r="T475" s="2">
        <v>0</v>
      </c>
      <c r="U475" s="12">
        <v>0</v>
      </c>
      <c r="V475" s="25">
        <v>33.909999999999997</v>
      </c>
      <c r="W475" s="6">
        <f t="shared" si="51"/>
        <v>121.19370979270906</v>
      </c>
      <c r="X475" s="5">
        <v>43469234</v>
      </c>
      <c r="Y475" s="5">
        <v>13847</v>
      </c>
      <c r="Z475" s="5">
        <v>525139</v>
      </c>
      <c r="AA475" s="5">
        <v>2</v>
      </c>
      <c r="AB475" s="5">
        <v>1512729</v>
      </c>
      <c r="AC475" s="5">
        <v>27258</v>
      </c>
      <c r="AD475" s="5">
        <v>1</v>
      </c>
      <c r="AE475" s="5">
        <v>0</v>
      </c>
      <c r="AF475" s="5">
        <v>0</v>
      </c>
      <c r="AG475" s="6">
        <v>0</v>
      </c>
      <c r="AH475" s="6">
        <v>0</v>
      </c>
      <c r="AI475" s="6">
        <v>0</v>
      </c>
      <c r="AJ475" s="6">
        <v>1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11">
        <v>0</v>
      </c>
      <c r="AR475" s="5">
        <v>1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</row>
    <row r="476" spans="1:50" ht="15.75" customHeight="1">
      <c r="A476" s="4">
        <v>44743</v>
      </c>
      <c r="B476" s="2" t="s">
        <v>20</v>
      </c>
      <c r="C476" s="19">
        <v>2</v>
      </c>
      <c r="D476" s="5" t="s">
        <v>14</v>
      </c>
      <c r="E476" s="6">
        <v>120000</v>
      </c>
      <c r="F476" s="6">
        <f t="shared" si="55"/>
        <v>11.695247021764184</v>
      </c>
      <c r="G476" s="7">
        <v>540550.01</v>
      </c>
      <c r="H476" s="5">
        <f t="shared" si="56"/>
        <v>13.200344287186473</v>
      </c>
      <c r="I476" s="10">
        <v>487.4</v>
      </c>
      <c r="J476" s="6">
        <f t="shared" si="52"/>
        <v>6.1890851411911054</v>
      </c>
      <c r="K476" s="11">
        <v>104.5</v>
      </c>
      <c r="L476" s="11">
        <f t="shared" si="53"/>
        <v>4.6587109529161213</v>
      </c>
      <c r="M476" s="5">
        <v>0</v>
      </c>
      <c r="N476" s="5">
        <v>1</v>
      </c>
      <c r="O476" s="12">
        <v>0</v>
      </c>
      <c r="P476" s="5">
        <v>0</v>
      </c>
      <c r="Q476" s="5">
        <f t="shared" si="54"/>
        <v>0</v>
      </c>
      <c r="R476" s="5">
        <v>2830.4225070000002</v>
      </c>
      <c r="S476" s="5">
        <f t="shared" si="57"/>
        <v>7.9481812752534982</v>
      </c>
      <c r="T476" s="2">
        <v>0</v>
      </c>
      <c r="U476" s="12">
        <v>0</v>
      </c>
      <c r="V476" s="25">
        <v>34.409999999999997</v>
      </c>
      <c r="W476" s="6">
        <f t="shared" si="51"/>
        <v>122.98070050035739</v>
      </c>
      <c r="X476" s="5">
        <v>44036275</v>
      </c>
      <c r="Y476" s="5">
        <v>26021</v>
      </c>
      <c r="Z476" s="5">
        <v>526396</v>
      </c>
      <c r="AA476" s="5">
        <v>2</v>
      </c>
      <c r="AB476" s="5">
        <v>2700603</v>
      </c>
      <c r="AC476" s="14"/>
      <c r="AD476" s="5">
        <v>1</v>
      </c>
      <c r="AE476" s="5">
        <v>0</v>
      </c>
      <c r="AF476" s="5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1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11">
        <v>0</v>
      </c>
      <c r="AR476" s="5">
        <v>1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</row>
    <row r="477" spans="1:50" ht="15.75" customHeight="1">
      <c r="A477" s="4">
        <v>44774</v>
      </c>
      <c r="B477" s="2" t="s">
        <v>20</v>
      </c>
      <c r="C477" s="19">
        <v>2</v>
      </c>
      <c r="D477" s="5" t="s">
        <v>14</v>
      </c>
      <c r="E477" s="6">
        <v>86250</v>
      </c>
      <c r="F477" s="6">
        <f t="shared" si="55"/>
        <v>11.365005334893606</v>
      </c>
      <c r="G477" s="7">
        <v>596711.05000000005</v>
      </c>
      <c r="H477" s="5">
        <f t="shared" si="56"/>
        <v>13.299189947708816</v>
      </c>
      <c r="I477" s="10">
        <v>517.33000000000004</v>
      </c>
      <c r="J477" s="6">
        <f t="shared" si="52"/>
        <v>6.2486809687553269</v>
      </c>
      <c r="K477" s="11"/>
      <c r="L477" s="11">
        <f t="shared" si="53"/>
        <v>0</v>
      </c>
      <c r="M477" s="5">
        <v>0</v>
      </c>
      <c r="N477" s="5">
        <v>1</v>
      </c>
      <c r="O477" s="12">
        <v>0</v>
      </c>
      <c r="P477" s="5">
        <v>0</v>
      </c>
      <c r="Q477" s="5">
        <f t="shared" si="54"/>
        <v>0</v>
      </c>
      <c r="R477" s="5">
        <v>2830.4225070000002</v>
      </c>
      <c r="S477" s="5">
        <f t="shared" si="57"/>
        <v>7.9481812752534982</v>
      </c>
      <c r="T477" s="2">
        <v>0</v>
      </c>
      <c r="U477" s="12">
        <v>0</v>
      </c>
      <c r="V477" s="25">
        <v>34.369999999999997</v>
      </c>
      <c r="W477" s="6">
        <f t="shared" si="51"/>
        <v>122.83774124374551</v>
      </c>
      <c r="X477" s="5">
        <v>44436339</v>
      </c>
      <c r="Y477" s="5">
        <v>20740</v>
      </c>
      <c r="Z477" s="5">
        <v>527911</v>
      </c>
      <c r="AA477" s="5">
        <v>0</v>
      </c>
      <c r="AB477" s="5">
        <v>2087696</v>
      </c>
      <c r="AC477" s="14"/>
      <c r="AD477" s="5">
        <v>1</v>
      </c>
      <c r="AE477" s="5">
        <v>0</v>
      </c>
      <c r="AF477" s="5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1</v>
      </c>
      <c r="AM477" s="6">
        <v>0</v>
      </c>
      <c r="AN477" s="6">
        <v>0</v>
      </c>
      <c r="AO477" s="6">
        <v>0</v>
      </c>
      <c r="AP477" s="6">
        <v>0</v>
      </c>
      <c r="AQ477" s="11">
        <v>0</v>
      </c>
      <c r="AR477" s="5">
        <v>1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</row>
    <row r="478" spans="1:50" ht="15.75" customHeight="1">
      <c r="A478" s="4">
        <v>44805</v>
      </c>
      <c r="B478" s="2" t="s">
        <v>20</v>
      </c>
      <c r="C478" s="19">
        <v>2</v>
      </c>
      <c r="D478" s="5" t="s">
        <v>14</v>
      </c>
      <c r="E478" s="6">
        <v>82500</v>
      </c>
      <c r="F478" s="6">
        <f t="shared" si="55"/>
        <v>11.320553572322773</v>
      </c>
      <c r="G478" s="7">
        <v>547570.14</v>
      </c>
      <c r="H478" s="5">
        <f t="shared" si="56"/>
        <v>13.213247668304891</v>
      </c>
      <c r="I478" s="10">
        <v>496.1</v>
      </c>
      <c r="J478" s="6">
        <f t="shared" si="52"/>
        <v>6.2067775193070034</v>
      </c>
      <c r="K478" s="11"/>
      <c r="L478" s="11">
        <f t="shared" si="53"/>
        <v>0</v>
      </c>
      <c r="M478" s="5">
        <v>0</v>
      </c>
      <c r="N478" s="5">
        <v>1</v>
      </c>
      <c r="O478" s="12">
        <v>0</v>
      </c>
      <c r="P478" s="5">
        <v>0</v>
      </c>
      <c r="Q478" s="5">
        <f t="shared" si="54"/>
        <v>0</v>
      </c>
      <c r="R478" s="5">
        <v>2830.4225070000002</v>
      </c>
      <c r="S478" s="5">
        <f t="shared" si="57"/>
        <v>7.9481812752534982</v>
      </c>
      <c r="T478" s="2">
        <v>0</v>
      </c>
      <c r="U478" s="12">
        <v>0</v>
      </c>
      <c r="V478" s="25">
        <v>34.520000000000003</v>
      </c>
      <c r="W478" s="6">
        <f t="shared" si="51"/>
        <v>123.37383845604005</v>
      </c>
      <c r="X478" s="5">
        <v>44591112</v>
      </c>
      <c r="Y478" s="5">
        <v>21052</v>
      </c>
      <c r="Z478" s="5">
        <v>528655</v>
      </c>
      <c r="AA478" s="5">
        <v>1</v>
      </c>
      <c r="AB478" s="5">
        <v>3220020</v>
      </c>
      <c r="AC478" s="14"/>
      <c r="AD478" s="5">
        <v>1</v>
      </c>
      <c r="AE478" s="5">
        <v>0</v>
      </c>
      <c r="AF478" s="5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1</v>
      </c>
      <c r="AN478" s="6">
        <v>0</v>
      </c>
      <c r="AO478" s="6">
        <v>0</v>
      </c>
      <c r="AP478" s="6">
        <v>0</v>
      </c>
      <c r="AQ478" s="11">
        <v>0</v>
      </c>
      <c r="AR478" s="5">
        <v>1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</row>
    <row r="479" spans="1:50" ht="15.75" customHeight="1">
      <c r="A479" s="4">
        <v>44835</v>
      </c>
      <c r="B479" s="2" t="s">
        <v>20</v>
      </c>
      <c r="C479" s="19">
        <v>2</v>
      </c>
      <c r="D479" s="5" t="s">
        <v>14</v>
      </c>
      <c r="E479" s="6">
        <v>142500</v>
      </c>
      <c r="F479" s="6">
        <f t="shared" si="55"/>
        <v>11.867097278690842</v>
      </c>
      <c r="G479" s="7">
        <v>336966.24</v>
      </c>
      <c r="H479" s="5">
        <f t="shared" si="56"/>
        <v>12.727740993926741</v>
      </c>
      <c r="I479" s="10">
        <v>1</v>
      </c>
      <c r="J479" s="6">
        <f t="shared" si="52"/>
        <v>0</v>
      </c>
      <c r="K479" s="11"/>
      <c r="L479" s="11">
        <f t="shared" si="53"/>
        <v>0</v>
      </c>
      <c r="M479" s="5">
        <v>0</v>
      </c>
      <c r="N479" s="5">
        <v>1</v>
      </c>
      <c r="O479" s="12">
        <v>0</v>
      </c>
      <c r="P479" s="5">
        <v>0</v>
      </c>
      <c r="Q479" s="5">
        <f t="shared" si="54"/>
        <v>0</v>
      </c>
      <c r="R479" s="5">
        <v>2830.4225070000002</v>
      </c>
      <c r="S479" s="5">
        <f t="shared" si="57"/>
        <v>7.9481812752534982</v>
      </c>
      <c r="T479" s="2">
        <v>0</v>
      </c>
      <c r="U479" s="12">
        <v>0</v>
      </c>
      <c r="V479" s="25">
        <v>35.44</v>
      </c>
      <c r="W479" s="6">
        <f t="shared" si="51"/>
        <v>126.66190135811294</v>
      </c>
      <c r="X479" s="14"/>
      <c r="Y479" s="14"/>
      <c r="Z479" s="14"/>
      <c r="AA479" s="14"/>
      <c r="AB479" s="14"/>
      <c r="AC479" s="14"/>
      <c r="AD479" s="5">
        <v>1</v>
      </c>
      <c r="AE479" s="5">
        <v>0</v>
      </c>
      <c r="AF479" s="5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1</v>
      </c>
      <c r="AO479" s="6">
        <v>0</v>
      </c>
      <c r="AP479" s="6">
        <v>0</v>
      </c>
      <c r="AQ479" s="11">
        <v>0</v>
      </c>
      <c r="AR479" s="5">
        <v>1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</row>
    <row r="480" spans="1:50" ht="15.75" customHeight="1">
      <c r="A480" s="4">
        <v>44866</v>
      </c>
      <c r="B480" s="2" t="s">
        <v>20</v>
      </c>
      <c r="C480" s="19">
        <v>2</v>
      </c>
      <c r="D480" s="5" t="s">
        <v>14</v>
      </c>
      <c r="E480" s="6">
        <v>105000</v>
      </c>
      <c r="F480" s="6">
        <f t="shared" si="55"/>
        <v>11.561715629139661</v>
      </c>
      <c r="G480" s="7">
        <v>287825.33</v>
      </c>
      <c r="H480" s="5">
        <f t="shared" si="56"/>
        <v>12.570112556394561</v>
      </c>
      <c r="I480" s="10">
        <v>1</v>
      </c>
      <c r="J480" s="6">
        <f t="shared" si="52"/>
        <v>0</v>
      </c>
      <c r="K480" s="11"/>
      <c r="L480" s="11">
        <f t="shared" si="53"/>
        <v>0</v>
      </c>
      <c r="M480" s="5">
        <v>0</v>
      </c>
      <c r="N480" s="5">
        <v>1</v>
      </c>
      <c r="O480" s="12">
        <v>0</v>
      </c>
      <c r="P480" s="5">
        <v>0</v>
      </c>
      <c r="Q480" s="5">
        <f t="shared" si="54"/>
        <v>0</v>
      </c>
      <c r="R480" s="5">
        <v>2830.4225070000002</v>
      </c>
      <c r="S480" s="5">
        <f t="shared" si="57"/>
        <v>7.9481812752534982</v>
      </c>
      <c r="T480" s="2">
        <v>0</v>
      </c>
      <c r="U480" s="12">
        <v>0</v>
      </c>
      <c r="V480" s="25">
        <v>35.96</v>
      </c>
      <c r="W480" s="6">
        <f t="shared" si="51"/>
        <v>128.52037169406719</v>
      </c>
      <c r="X480" s="14"/>
      <c r="Y480" s="27"/>
      <c r="Z480" s="14"/>
      <c r="AA480" s="14"/>
      <c r="AB480" s="5">
        <v>26278</v>
      </c>
      <c r="AC480" s="14"/>
      <c r="AD480" s="5">
        <v>1</v>
      </c>
      <c r="AE480" s="5">
        <v>0</v>
      </c>
      <c r="AF480" s="5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1</v>
      </c>
      <c r="AP480" s="6">
        <v>0</v>
      </c>
      <c r="AQ480" s="11">
        <v>0</v>
      </c>
      <c r="AR480" s="5">
        <v>1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</row>
    <row r="481" spans="1:50" ht="15.75" customHeight="1">
      <c r="A481" s="4">
        <v>44896</v>
      </c>
      <c r="B481" s="2" t="s">
        <v>20</v>
      </c>
      <c r="C481" s="19">
        <v>2</v>
      </c>
      <c r="D481" s="5" t="s">
        <v>14</v>
      </c>
      <c r="E481" s="6">
        <v>120000</v>
      </c>
      <c r="F481" s="6">
        <f t="shared" si="55"/>
        <v>11.695247021764184</v>
      </c>
      <c r="G481" s="7">
        <v>329946.11</v>
      </c>
      <c r="H481" s="5">
        <f t="shared" si="56"/>
        <v>12.706687647870345</v>
      </c>
      <c r="I481" s="10">
        <v>1</v>
      </c>
      <c r="J481" s="6">
        <f t="shared" si="52"/>
        <v>0</v>
      </c>
      <c r="K481" s="11"/>
      <c r="L481" s="11">
        <f t="shared" si="53"/>
        <v>0</v>
      </c>
      <c r="M481" s="5">
        <v>0</v>
      </c>
      <c r="N481" s="5">
        <v>1</v>
      </c>
      <c r="O481" s="12">
        <v>0</v>
      </c>
      <c r="P481" s="5">
        <v>0</v>
      </c>
      <c r="Q481" s="5">
        <f t="shared" si="54"/>
        <v>0</v>
      </c>
      <c r="R481" s="5">
        <v>2830.4225070000002</v>
      </c>
      <c r="S481" s="5">
        <f t="shared" si="57"/>
        <v>7.9481812752534982</v>
      </c>
      <c r="T481" s="2">
        <v>0</v>
      </c>
      <c r="U481" s="12">
        <v>0</v>
      </c>
      <c r="V481" s="25">
        <v>35.57</v>
      </c>
      <c r="W481" s="6">
        <f t="shared" si="51"/>
        <v>127.1265189421015</v>
      </c>
      <c r="X481" s="14"/>
      <c r="Y481" s="27"/>
      <c r="Z481" s="14"/>
      <c r="AA481" s="14"/>
      <c r="AB481" s="5">
        <v>84200</v>
      </c>
      <c r="AC481" s="14"/>
      <c r="AD481" s="5">
        <v>1</v>
      </c>
      <c r="AE481" s="5">
        <v>0</v>
      </c>
      <c r="AF481" s="5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1</v>
      </c>
      <c r="AQ481" s="11">
        <v>0</v>
      </c>
      <c r="AR481" s="5">
        <v>1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</row>
    <row r="482" spans="1:50" ht="15.75" customHeight="1">
      <c r="A482" s="4">
        <v>43101</v>
      </c>
      <c r="B482" s="2" t="s">
        <v>20</v>
      </c>
      <c r="C482" s="19">
        <v>2</v>
      </c>
      <c r="D482" s="5" t="s">
        <v>22</v>
      </c>
      <c r="E482" s="6">
        <v>5792.5061999999998</v>
      </c>
      <c r="F482" s="6">
        <f t="shared" si="55"/>
        <v>8.6643203266555489</v>
      </c>
      <c r="G482" s="21">
        <v>7966.1120000000001</v>
      </c>
      <c r="H482" s="5">
        <f t="shared" si="56"/>
        <v>8.9830773472707595</v>
      </c>
      <c r="I482" s="10">
        <v>362.83</v>
      </c>
      <c r="J482" s="6">
        <f t="shared" si="52"/>
        <v>5.8939344050097677</v>
      </c>
      <c r="K482" s="11">
        <v>129.0831268</v>
      </c>
      <c r="L482" s="11">
        <f t="shared" si="53"/>
        <v>4.8681736830259794</v>
      </c>
      <c r="M482" s="5">
        <v>0</v>
      </c>
      <c r="N482" s="5">
        <v>1</v>
      </c>
      <c r="O482" s="12">
        <v>1</v>
      </c>
      <c r="P482" s="5">
        <v>0</v>
      </c>
      <c r="Q482" s="5">
        <f t="shared" si="54"/>
        <v>0</v>
      </c>
      <c r="R482" s="5">
        <v>3732.6480689999999</v>
      </c>
      <c r="S482" s="5">
        <f t="shared" si="57"/>
        <v>8.2248731988207435</v>
      </c>
      <c r="T482" s="2">
        <v>0</v>
      </c>
      <c r="U482" s="12">
        <v>0</v>
      </c>
      <c r="V482" s="5">
        <v>0.122294</v>
      </c>
      <c r="W482" s="6">
        <f t="shared" ref="W482:W493" si="58">V482*100/0.122294</f>
        <v>100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1</v>
      </c>
      <c r="AE482" s="5">
        <v>1</v>
      </c>
      <c r="AF482" s="5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11">
        <v>0</v>
      </c>
      <c r="AR482" s="5">
        <v>1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</row>
    <row r="483" spans="1:50" ht="15.75" customHeight="1">
      <c r="A483" s="4">
        <v>43132</v>
      </c>
      <c r="B483" s="2" t="s">
        <v>20</v>
      </c>
      <c r="C483" s="19">
        <v>2</v>
      </c>
      <c r="D483" s="5" t="s">
        <v>22</v>
      </c>
      <c r="E483" s="6">
        <v>5346.9287999999997</v>
      </c>
      <c r="F483" s="6">
        <f t="shared" si="55"/>
        <v>8.5842776189820125</v>
      </c>
      <c r="G483" s="21">
        <v>8867.9359999999997</v>
      </c>
      <c r="H483" s="5">
        <f t="shared" si="56"/>
        <v>9.0903101132042892</v>
      </c>
      <c r="I483" s="10">
        <v>344.64</v>
      </c>
      <c r="J483" s="6">
        <f t="shared" si="52"/>
        <v>5.8425003939680238</v>
      </c>
      <c r="K483" s="11">
        <v>130.16445150000001</v>
      </c>
      <c r="L483" s="11">
        <f t="shared" si="53"/>
        <v>4.876451890863768</v>
      </c>
      <c r="M483" s="5">
        <v>0</v>
      </c>
      <c r="N483" s="5">
        <v>1</v>
      </c>
      <c r="O483" s="12">
        <v>1</v>
      </c>
      <c r="P483" s="5">
        <v>0</v>
      </c>
      <c r="Q483" s="5">
        <f t="shared" si="54"/>
        <v>0</v>
      </c>
      <c r="R483" s="5">
        <v>3732.6480689999999</v>
      </c>
      <c r="S483" s="5">
        <f t="shared" si="57"/>
        <v>8.2248731988207435</v>
      </c>
      <c r="T483" s="2">
        <v>0</v>
      </c>
      <c r="U483" s="12">
        <v>0</v>
      </c>
      <c r="V483" s="5">
        <v>0.122819</v>
      </c>
      <c r="W483" s="6">
        <f t="shared" si="58"/>
        <v>100.42929334227354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7015</v>
      </c>
      <c r="AD483" s="5">
        <v>0</v>
      </c>
      <c r="AE483" s="5">
        <v>0</v>
      </c>
      <c r="AF483" s="5">
        <v>1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11">
        <v>0</v>
      </c>
      <c r="AR483" s="5">
        <v>1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</row>
    <row r="484" spans="1:50" ht="15.75" customHeight="1">
      <c r="A484" s="4">
        <v>43160</v>
      </c>
      <c r="B484" s="2" t="s">
        <v>20</v>
      </c>
      <c r="C484" s="19">
        <v>2</v>
      </c>
      <c r="D484" s="5" t="s">
        <v>22</v>
      </c>
      <c r="E484" s="6">
        <v>4010.1966000000002</v>
      </c>
      <c r="F484" s="6">
        <f t="shared" si="55"/>
        <v>8.2965955465302308</v>
      </c>
      <c r="G484" s="21">
        <v>12926.144</v>
      </c>
      <c r="H484" s="5">
        <f t="shared" si="56"/>
        <v>9.4670845656974212</v>
      </c>
      <c r="I484" s="10">
        <v>350.62</v>
      </c>
      <c r="J484" s="6">
        <f t="shared" si="52"/>
        <v>5.859703015925728</v>
      </c>
      <c r="K484" s="11">
        <v>130.29961700000001</v>
      </c>
      <c r="L484" s="11">
        <f t="shared" si="53"/>
        <v>4.8774818643204902</v>
      </c>
      <c r="M484" s="5">
        <v>0</v>
      </c>
      <c r="N484" s="5">
        <v>1</v>
      </c>
      <c r="O484" s="12">
        <v>1</v>
      </c>
      <c r="P484" s="5">
        <v>0</v>
      </c>
      <c r="Q484" s="5">
        <f t="shared" si="54"/>
        <v>0</v>
      </c>
      <c r="R484" s="5">
        <v>3732.6480689999999</v>
      </c>
      <c r="S484" s="5">
        <f t="shared" si="57"/>
        <v>8.2248731988207435</v>
      </c>
      <c r="T484" s="2">
        <v>0</v>
      </c>
      <c r="U484" s="12">
        <v>0</v>
      </c>
      <c r="V484" s="5">
        <v>0.11988799999999999</v>
      </c>
      <c r="W484" s="6">
        <f t="shared" si="58"/>
        <v>98.032609939980702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14781</v>
      </c>
      <c r="AD484" s="5">
        <v>0</v>
      </c>
      <c r="AE484" s="5">
        <v>0</v>
      </c>
      <c r="AF484" s="5">
        <v>0</v>
      </c>
      <c r="AG484" s="6">
        <v>1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11">
        <v>0</v>
      </c>
      <c r="AR484" s="5">
        <v>1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</row>
    <row r="485" spans="1:50" ht="15.75" customHeight="1">
      <c r="A485" s="4">
        <v>43191</v>
      </c>
      <c r="B485" s="2" t="s">
        <v>20</v>
      </c>
      <c r="C485" s="19">
        <v>2</v>
      </c>
      <c r="D485" s="5" t="s">
        <v>22</v>
      </c>
      <c r="E485" s="6">
        <v>3119.0418</v>
      </c>
      <c r="F485" s="6">
        <f t="shared" si="55"/>
        <v>8.0452811182493242</v>
      </c>
      <c r="G485" s="21">
        <v>12475.232</v>
      </c>
      <c r="H485" s="5">
        <f t="shared" si="56"/>
        <v>9.4315806732585479</v>
      </c>
      <c r="I485" s="10">
        <v>351.08</v>
      </c>
      <c r="J485" s="6">
        <f t="shared" si="52"/>
        <v>5.8610141177239168</v>
      </c>
      <c r="K485" s="11">
        <v>130.16445150000001</v>
      </c>
      <c r="L485" s="11">
        <f t="shared" si="53"/>
        <v>4.876451890863768</v>
      </c>
      <c r="M485" s="5">
        <v>0</v>
      </c>
      <c r="N485" s="5">
        <v>1</v>
      </c>
      <c r="O485" s="12">
        <v>1</v>
      </c>
      <c r="P485" s="5">
        <v>0</v>
      </c>
      <c r="Q485" s="5">
        <f t="shared" si="54"/>
        <v>0</v>
      </c>
      <c r="R485" s="5">
        <v>3732.6480689999999</v>
      </c>
      <c r="S485" s="5">
        <f t="shared" si="57"/>
        <v>8.2248731988207435</v>
      </c>
      <c r="T485" s="2">
        <v>0</v>
      </c>
      <c r="U485" s="12">
        <v>0</v>
      </c>
      <c r="V485" s="5">
        <v>0.120535</v>
      </c>
      <c r="W485" s="6">
        <f t="shared" si="58"/>
        <v>98.56166287798257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36270</v>
      </c>
      <c r="AD485" s="5">
        <v>0</v>
      </c>
      <c r="AE485" s="5">
        <v>0</v>
      </c>
      <c r="AF485" s="5">
        <v>0</v>
      </c>
      <c r="AG485" s="6">
        <v>0</v>
      </c>
      <c r="AH485" s="6">
        <v>1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11">
        <v>0</v>
      </c>
      <c r="AR485" s="5">
        <v>1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</row>
    <row r="486" spans="1:50" ht="15.75" customHeight="1">
      <c r="A486" s="9">
        <v>43221</v>
      </c>
      <c r="B486" s="2" t="s">
        <v>20</v>
      </c>
      <c r="C486" s="19">
        <v>2</v>
      </c>
      <c r="D486" s="5" t="s">
        <v>22</v>
      </c>
      <c r="E486" s="6">
        <v>6683.6610000000001</v>
      </c>
      <c r="F486" s="6">
        <f t="shared" si="55"/>
        <v>8.8074211702962213</v>
      </c>
      <c r="G486" s="21">
        <v>11272.8</v>
      </c>
      <c r="H486" s="5">
        <f t="shared" si="56"/>
        <v>9.3302367285515775</v>
      </c>
      <c r="I486" s="10">
        <v>373.8</v>
      </c>
      <c r="J486" s="6">
        <f t="shared" si="52"/>
        <v>5.9237208950214626</v>
      </c>
      <c r="K486" s="11">
        <v>130.29961700000001</v>
      </c>
      <c r="L486" s="11">
        <f t="shared" si="53"/>
        <v>4.8774818643204902</v>
      </c>
      <c r="M486" s="5">
        <v>0</v>
      </c>
      <c r="N486" s="5">
        <v>1</v>
      </c>
      <c r="O486" s="12">
        <v>1</v>
      </c>
      <c r="P486" s="5">
        <v>0</v>
      </c>
      <c r="Q486" s="5">
        <f t="shared" si="54"/>
        <v>0</v>
      </c>
      <c r="R486" s="5">
        <v>3732.6480689999999</v>
      </c>
      <c r="S486" s="5">
        <f t="shared" si="57"/>
        <v>8.2248731988207435</v>
      </c>
      <c r="T486" s="2">
        <v>0</v>
      </c>
      <c r="U486" s="12">
        <v>0</v>
      </c>
      <c r="V486" s="5">
        <v>0.117795</v>
      </c>
      <c r="W486" s="6">
        <f t="shared" si="58"/>
        <v>96.321160482116866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36450</v>
      </c>
      <c r="AD486" s="5">
        <v>0</v>
      </c>
      <c r="AE486" s="5">
        <v>0</v>
      </c>
      <c r="AF486" s="5">
        <v>0</v>
      </c>
      <c r="AG486" s="6">
        <v>0</v>
      </c>
      <c r="AH486" s="6">
        <v>0</v>
      </c>
      <c r="AI486" s="6">
        <v>1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11">
        <v>0</v>
      </c>
      <c r="AR486" s="5">
        <v>1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</row>
    <row r="487" spans="1:50" ht="15.75" customHeight="1">
      <c r="A487" s="4">
        <v>43252</v>
      </c>
      <c r="B487" s="2" t="s">
        <v>20</v>
      </c>
      <c r="C487" s="19">
        <v>2</v>
      </c>
      <c r="D487" s="5" t="s">
        <v>22</v>
      </c>
      <c r="E487" s="6">
        <v>4455.7740000000003</v>
      </c>
      <c r="F487" s="6">
        <f t="shared" si="55"/>
        <v>8.4019560621880576</v>
      </c>
      <c r="G487" s="21">
        <v>11423.103999999999</v>
      </c>
      <c r="H487" s="5">
        <f t="shared" si="56"/>
        <v>9.3434807881793844</v>
      </c>
      <c r="I487" s="10">
        <v>340.32</v>
      </c>
      <c r="J487" s="6">
        <f t="shared" si="52"/>
        <v>5.8298863514519272</v>
      </c>
      <c r="K487" s="11">
        <v>130.5699482</v>
      </c>
      <c r="L487" s="11">
        <f t="shared" si="53"/>
        <v>4.8795386356708974</v>
      </c>
      <c r="M487" s="5">
        <v>0</v>
      </c>
      <c r="N487" s="5">
        <v>1</v>
      </c>
      <c r="O487" s="12">
        <v>1</v>
      </c>
      <c r="P487" s="5">
        <v>0</v>
      </c>
      <c r="Q487" s="5">
        <f t="shared" si="54"/>
        <v>0</v>
      </c>
      <c r="R487" s="5">
        <v>3732.6480689999999</v>
      </c>
      <c r="S487" s="5">
        <f t="shared" si="57"/>
        <v>8.2248731988207435</v>
      </c>
      <c r="T487" s="2">
        <v>0</v>
      </c>
      <c r="U487" s="12">
        <v>0</v>
      </c>
      <c r="V487" s="5">
        <v>0.116228</v>
      </c>
      <c r="W487" s="6">
        <f t="shared" si="58"/>
        <v>95.039822068130903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60319</v>
      </c>
      <c r="AD487" s="5">
        <v>0</v>
      </c>
      <c r="AE487" s="5">
        <v>0</v>
      </c>
      <c r="AF487" s="5">
        <v>0</v>
      </c>
      <c r="AG487" s="6">
        <v>0</v>
      </c>
      <c r="AH487" s="6">
        <v>0</v>
      </c>
      <c r="AI487" s="6">
        <v>0</v>
      </c>
      <c r="AJ487" s="6">
        <v>1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11">
        <v>0</v>
      </c>
      <c r="AR487" s="5">
        <v>1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</row>
    <row r="488" spans="1:50" ht="15.75" customHeight="1">
      <c r="A488" s="4">
        <v>43282</v>
      </c>
      <c r="B488" s="2" t="s">
        <v>20</v>
      </c>
      <c r="C488" s="19">
        <v>2</v>
      </c>
      <c r="D488" s="5" t="s">
        <v>22</v>
      </c>
      <c r="E488" s="6">
        <v>7129.2384000000002</v>
      </c>
      <c r="F488" s="6">
        <f t="shared" si="55"/>
        <v>8.8719596914337924</v>
      </c>
      <c r="G488" s="21">
        <v>11573.407999999999</v>
      </c>
      <c r="H488" s="5">
        <f t="shared" si="56"/>
        <v>9.3565517329380761</v>
      </c>
      <c r="I488" s="10">
        <v>401.95</v>
      </c>
      <c r="J488" s="6">
        <f t="shared" si="52"/>
        <v>5.9963277027739696</v>
      </c>
      <c r="K488" s="11">
        <v>130.97544490000001</v>
      </c>
      <c r="L488" s="11">
        <f t="shared" si="53"/>
        <v>4.8826158817970082</v>
      </c>
      <c r="M488" s="5">
        <v>0</v>
      </c>
      <c r="N488" s="5">
        <v>1</v>
      </c>
      <c r="O488" s="12">
        <v>1</v>
      </c>
      <c r="P488" s="5">
        <v>0</v>
      </c>
      <c r="Q488" s="5">
        <f t="shared" si="54"/>
        <v>0</v>
      </c>
      <c r="R488" s="5">
        <v>3732.6480689999999</v>
      </c>
      <c r="S488" s="5">
        <f t="shared" si="57"/>
        <v>8.2248731988207435</v>
      </c>
      <c r="T488" s="2">
        <v>0</v>
      </c>
      <c r="U488" s="12">
        <v>0</v>
      </c>
      <c r="V488" s="5">
        <v>0.114618</v>
      </c>
      <c r="W488" s="6">
        <f t="shared" si="58"/>
        <v>93.723322485158718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65027</v>
      </c>
      <c r="AD488" s="5">
        <v>0</v>
      </c>
      <c r="AE488" s="5">
        <v>0</v>
      </c>
      <c r="AF488" s="5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1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11">
        <v>0</v>
      </c>
      <c r="AR488" s="5">
        <v>1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</row>
    <row r="489" spans="1:50" ht="15.75" customHeight="1">
      <c r="A489" s="4">
        <v>43313</v>
      </c>
      <c r="B489" s="2" t="s">
        <v>20</v>
      </c>
      <c r="C489" s="19">
        <v>2</v>
      </c>
      <c r="D489" s="5" t="s">
        <v>22</v>
      </c>
      <c r="E489" s="6">
        <v>5124.1400999999996</v>
      </c>
      <c r="F489" s="6">
        <f t="shared" si="55"/>
        <v>8.5417180045632168</v>
      </c>
      <c r="G489" s="21">
        <v>12775.84</v>
      </c>
      <c r="H489" s="5">
        <f t="shared" si="56"/>
        <v>9.4553894360115471</v>
      </c>
      <c r="I489" s="10">
        <v>390.44</v>
      </c>
      <c r="J489" s="6">
        <f t="shared" si="52"/>
        <v>5.9672743083067648</v>
      </c>
      <c r="K489" s="11">
        <v>130.48967099999999</v>
      </c>
      <c r="L489" s="11">
        <f t="shared" si="53"/>
        <v>4.878928301004283</v>
      </c>
      <c r="M489" s="5">
        <v>0</v>
      </c>
      <c r="N489" s="5">
        <v>1</v>
      </c>
      <c r="O489" s="12">
        <v>1</v>
      </c>
      <c r="P489" s="5">
        <v>0</v>
      </c>
      <c r="Q489" s="5">
        <f t="shared" si="54"/>
        <v>0</v>
      </c>
      <c r="R489" s="5">
        <v>3732.6480689999999</v>
      </c>
      <c r="S489" s="5">
        <f t="shared" si="57"/>
        <v>8.2248731988207435</v>
      </c>
      <c r="T489" s="2">
        <v>0</v>
      </c>
      <c r="U489" s="12">
        <v>0</v>
      </c>
      <c r="V489" s="5">
        <v>0.112807</v>
      </c>
      <c r="W489" s="6">
        <f t="shared" si="58"/>
        <v>92.24246487971611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61376</v>
      </c>
      <c r="AD489" s="5">
        <v>0</v>
      </c>
      <c r="AE489" s="5">
        <v>0</v>
      </c>
      <c r="AF489" s="5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1</v>
      </c>
      <c r="AM489" s="6">
        <v>0</v>
      </c>
      <c r="AN489" s="6">
        <v>0</v>
      </c>
      <c r="AO489" s="6">
        <v>0</v>
      </c>
      <c r="AP489" s="6">
        <v>0</v>
      </c>
      <c r="AQ489" s="11">
        <v>0</v>
      </c>
      <c r="AR489" s="5">
        <v>1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</row>
    <row r="490" spans="1:50" ht="15.75" customHeight="1">
      <c r="A490" s="4">
        <v>43344</v>
      </c>
      <c r="B490" s="2" t="s">
        <v>20</v>
      </c>
      <c r="C490" s="19">
        <v>2</v>
      </c>
      <c r="D490" s="5" t="s">
        <v>22</v>
      </c>
      <c r="E490" s="6">
        <v>4901.3513999999996</v>
      </c>
      <c r="F490" s="6">
        <f t="shared" si="55"/>
        <v>8.4972662419923815</v>
      </c>
      <c r="G490" s="21">
        <v>11723.712</v>
      </c>
      <c r="H490" s="5">
        <f t="shared" si="56"/>
        <v>9.3694540301130207</v>
      </c>
      <c r="I490" s="10">
        <v>346.35</v>
      </c>
      <c r="J490" s="6">
        <f t="shared" ref="J490:J553" si="59">LN(I490)</f>
        <v>5.8474498244686144</v>
      </c>
      <c r="K490" s="16">
        <v>131.38094169999999</v>
      </c>
      <c r="L490" s="11">
        <f t="shared" ref="L490:L553" si="60">LN(K490+1)</f>
        <v>4.885683688277803</v>
      </c>
      <c r="M490" s="5">
        <v>0</v>
      </c>
      <c r="N490" s="5">
        <v>1</v>
      </c>
      <c r="O490" s="12">
        <v>1</v>
      </c>
      <c r="P490" s="5">
        <v>0</v>
      </c>
      <c r="Q490" s="5">
        <f t="shared" ref="Q490:Q553" si="61">0+0</f>
        <v>0</v>
      </c>
      <c r="R490" s="5">
        <v>3732.6480689999999</v>
      </c>
      <c r="S490" s="5">
        <f t="shared" si="57"/>
        <v>8.2248731988207435</v>
      </c>
      <c r="T490" s="2">
        <v>0</v>
      </c>
      <c r="U490" s="12">
        <v>0</v>
      </c>
      <c r="V490" s="5">
        <v>0.112107</v>
      </c>
      <c r="W490" s="6">
        <f t="shared" si="58"/>
        <v>91.670073756684701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30293</v>
      </c>
      <c r="AD490" s="5">
        <v>0</v>
      </c>
      <c r="AE490" s="5">
        <v>0</v>
      </c>
      <c r="AF490" s="5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0</v>
      </c>
      <c r="AO490" s="6">
        <v>0</v>
      </c>
      <c r="AP490" s="6">
        <v>0</v>
      </c>
      <c r="AQ490" s="11">
        <v>0</v>
      </c>
      <c r="AR490" s="5">
        <v>1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</row>
    <row r="491" spans="1:50" ht="15.75" customHeight="1">
      <c r="A491" s="4">
        <v>43374</v>
      </c>
      <c r="B491" s="2" t="s">
        <v>20</v>
      </c>
      <c r="C491" s="19">
        <v>2</v>
      </c>
      <c r="D491" s="5" t="s">
        <v>22</v>
      </c>
      <c r="E491" s="6">
        <v>8465.9706000000006</v>
      </c>
      <c r="F491" s="6">
        <f t="shared" si="55"/>
        <v>9.0438099483604528</v>
      </c>
      <c r="G491" s="21">
        <v>7214.5919999999996</v>
      </c>
      <c r="H491" s="5">
        <f t="shared" si="56"/>
        <v>8.883999519124</v>
      </c>
      <c r="I491" s="10">
        <v>383.7</v>
      </c>
      <c r="J491" s="6">
        <f t="shared" si="59"/>
        <v>5.9498609972529071</v>
      </c>
      <c r="K491" s="11">
        <v>131.65127279999999</v>
      </c>
      <c r="L491" s="11">
        <f t="shared" si="60"/>
        <v>4.887723675712988</v>
      </c>
      <c r="M491" s="5">
        <v>0</v>
      </c>
      <c r="N491" s="5">
        <v>1</v>
      </c>
      <c r="O491" s="12">
        <v>1</v>
      </c>
      <c r="P491" s="5">
        <v>0</v>
      </c>
      <c r="Q491" s="5">
        <f t="shared" si="61"/>
        <v>0</v>
      </c>
      <c r="R491" s="5">
        <v>3732.6480689999999</v>
      </c>
      <c r="S491" s="5">
        <f t="shared" si="57"/>
        <v>8.2248731988207435</v>
      </c>
      <c r="T491" s="2">
        <v>0</v>
      </c>
      <c r="U491" s="12">
        <v>0</v>
      </c>
      <c r="V491" s="5">
        <v>0.110667</v>
      </c>
      <c r="W491" s="6">
        <f t="shared" si="58"/>
        <v>90.492583446448734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6302</v>
      </c>
      <c r="AD491" s="5">
        <v>0</v>
      </c>
      <c r="AE491" s="5">
        <v>0</v>
      </c>
      <c r="AF491" s="5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1</v>
      </c>
      <c r="AO491" s="6">
        <v>0</v>
      </c>
      <c r="AP491" s="6">
        <v>0</v>
      </c>
      <c r="AQ491" s="11">
        <v>0</v>
      </c>
      <c r="AR491" s="5">
        <v>1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</row>
    <row r="492" spans="1:50" ht="15.75" customHeight="1">
      <c r="A492" s="4">
        <v>43405</v>
      </c>
      <c r="B492" s="2" t="s">
        <v>20</v>
      </c>
      <c r="C492" s="19">
        <v>2</v>
      </c>
      <c r="D492" s="5" t="s">
        <v>22</v>
      </c>
      <c r="E492" s="6">
        <v>6238.0835999999999</v>
      </c>
      <c r="F492" s="6">
        <f t="shared" si="55"/>
        <v>8.7384282988092696</v>
      </c>
      <c r="G492" s="21">
        <v>6162.4639999999999</v>
      </c>
      <c r="H492" s="5">
        <f t="shared" si="56"/>
        <v>8.7263942361373292</v>
      </c>
      <c r="I492" s="10">
        <v>402.49</v>
      </c>
      <c r="J492" s="6">
        <f t="shared" si="59"/>
        <v>5.9976702518294864</v>
      </c>
      <c r="K492" s="11">
        <v>131.921604</v>
      </c>
      <c r="L492" s="11">
        <f t="shared" si="60"/>
        <v>4.8897595108225511</v>
      </c>
      <c r="M492" s="5">
        <v>0</v>
      </c>
      <c r="N492" s="5">
        <v>1</v>
      </c>
      <c r="O492" s="12">
        <v>1</v>
      </c>
      <c r="P492" s="5">
        <v>0</v>
      </c>
      <c r="Q492" s="5">
        <f t="shared" si="61"/>
        <v>0</v>
      </c>
      <c r="R492" s="5">
        <v>3732.6480689999999</v>
      </c>
      <c r="S492" s="5">
        <f t="shared" si="57"/>
        <v>8.2248731988207435</v>
      </c>
      <c r="T492" s="2">
        <v>0</v>
      </c>
      <c r="U492" s="12">
        <v>0</v>
      </c>
      <c r="V492" s="5">
        <v>0.10784199999999999</v>
      </c>
      <c r="W492" s="6">
        <f t="shared" si="58"/>
        <v>88.182576414214907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21275</v>
      </c>
      <c r="AD492" s="5">
        <v>0</v>
      </c>
      <c r="AE492" s="5">
        <v>0</v>
      </c>
      <c r="AF492" s="5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1</v>
      </c>
      <c r="AP492" s="6">
        <v>0</v>
      </c>
      <c r="AQ492" s="11">
        <v>0</v>
      </c>
      <c r="AR492" s="5">
        <v>1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</row>
    <row r="493" spans="1:50" ht="15.75" customHeight="1">
      <c r="A493" s="4">
        <v>43435</v>
      </c>
      <c r="B493" s="2" t="s">
        <v>20</v>
      </c>
      <c r="C493" s="19">
        <v>2</v>
      </c>
      <c r="D493" s="5" t="s">
        <v>22</v>
      </c>
      <c r="E493" s="6">
        <v>7129.2384000000002</v>
      </c>
      <c r="F493" s="6">
        <f t="shared" si="55"/>
        <v>8.8719596914337924</v>
      </c>
      <c r="G493" s="21">
        <v>7064.2879999999996</v>
      </c>
      <c r="H493" s="5">
        <f t="shared" si="56"/>
        <v>8.8629490586189945</v>
      </c>
      <c r="I493" s="10">
        <v>390.49</v>
      </c>
      <c r="J493" s="6">
        <f t="shared" si="59"/>
        <v>5.9674023607572231</v>
      </c>
      <c r="K493" s="11">
        <v>132.19193509999999</v>
      </c>
      <c r="L493" s="11">
        <f t="shared" si="60"/>
        <v>4.8917912089759295</v>
      </c>
      <c r="M493" s="5">
        <v>0</v>
      </c>
      <c r="N493" s="5">
        <v>1</v>
      </c>
      <c r="O493" s="12">
        <v>1</v>
      </c>
      <c r="P493" s="5">
        <v>0</v>
      </c>
      <c r="Q493" s="5">
        <f t="shared" si="61"/>
        <v>0</v>
      </c>
      <c r="R493" s="5">
        <v>3732.6480689999999</v>
      </c>
      <c r="S493" s="5">
        <f t="shared" si="57"/>
        <v>8.2248731988207435</v>
      </c>
      <c r="T493" s="2">
        <v>0</v>
      </c>
      <c r="U493" s="12">
        <v>0</v>
      </c>
      <c r="V493" s="5">
        <v>0.10620400000000001</v>
      </c>
      <c r="W493" s="6">
        <f t="shared" si="58"/>
        <v>86.843181186321488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18203</v>
      </c>
      <c r="AD493" s="5">
        <v>0</v>
      </c>
      <c r="AE493" s="5">
        <v>0</v>
      </c>
      <c r="AF493" s="5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11">
        <v>0</v>
      </c>
      <c r="AR493" s="5">
        <v>1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</row>
    <row r="494" spans="1:50" ht="15.75" customHeight="1">
      <c r="A494" s="4">
        <v>43466</v>
      </c>
      <c r="B494" s="2" t="s">
        <v>20</v>
      </c>
      <c r="C494" s="19">
        <v>2</v>
      </c>
      <c r="D494" s="5" t="s">
        <v>22</v>
      </c>
      <c r="E494" s="6">
        <v>6433.0811999999996</v>
      </c>
      <c r="F494" s="6">
        <f t="shared" si="55"/>
        <v>8.7692088937470078</v>
      </c>
      <c r="G494" s="21">
        <v>8961.8760000000002</v>
      </c>
      <c r="H494" s="5">
        <f t="shared" si="56"/>
        <v>9.1008464366080855</v>
      </c>
      <c r="I494" s="10">
        <v>401.35</v>
      </c>
      <c r="J494" s="6">
        <f t="shared" si="59"/>
        <v>5.9948338645775863</v>
      </c>
      <c r="K494" s="11">
        <v>132.32710069999999</v>
      </c>
      <c r="L494" s="11">
        <f t="shared" si="60"/>
        <v>4.8928055125973025</v>
      </c>
      <c r="M494" s="5">
        <v>0</v>
      </c>
      <c r="N494" s="5">
        <v>1</v>
      </c>
      <c r="O494" s="12">
        <v>1</v>
      </c>
      <c r="P494" s="5">
        <v>0</v>
      </c>
      <c r="Q494" s="5">
        <f t="shared" si="61"/>
        <v>0</v>
      </c>
      <c r="R494" s="5">
        <v>3732.6480689999999</v>
      </c>
      <c r="S494" s="5">
        <f t="shared" si="57"/>
        <v>8.2248731988207435</v>
      </c>
      <c r="T494" s="2">
        <v>0</v>
      </c>
      <c r="U494" s="12">
        <v>0</v>
      </c>
      <c r="V494" s="5">
        <v>0.111971</v>
      </c>
      <c r="W494" s="6">
        <f t="shared" ref="W494:W517" si="62">V494*100/0.1222</f>
        <v>91.62929623567922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10431</v>
      </c>
      <c r="AD494" s="5">
        <v>0</v>
      </c>
      <c r="AE494" s="5">
        <v>1</v>
      </c>
      <c r="AF494" s="5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11">
        <v>0</v>
      </c>
      <c r="AR494" s="5">
        <v>1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</row>
    <row r="495" spans="1:50" ht="15.75" customHeight="1">
      <c r="A495" s="4">
        <v>43497</v>
      </c>
      <c r="B495" s="2" t="s">
        <v>20</v>
      </c>
      <c r="C495" s="19">
        <v>2</v>
      </c>
      <c r="D495" s="5" t="s">
        <v>22</v>
      </c>
      <c r="E495" s="6">
        <v>5938.2287999999999</v>
      </c>
      <c r="F495" s="6">
        <f t="shared" si="55"/>
        <v>8.6891661860734715</v>
      </c>
      <c r="G495" s="21">
        <v>9976.4279999999999</v>
      </c>
      <c r="H495" s="5">
        <f t="shared" si="56"/>
        <v>9.2080806206603203</v>
      </c>
      <c r="I495" s="10">
        <v>389.37</v>
      </c>
      <c r="J495" s="6">
        <f t="shared" si="59"/>
        <v>5.9645300483677772</v>
      </c>
      <c r="K495" s="11">
        <v>133.4084253</v>
      </c>
      <c r="L495" s="11">
        <f t="shared" si="60"/>
        <v>4.9008831143682707</v>
      </c>
      <c r="M495" s="5">
        <v>0</v>
      </c>
      <c r="N495" s="5">
        <v>1</v>
      </c>
      <c r="O495" s="12">
        <v>1</v>
      </c>
      <c r="P495" s="5">
        <v>0</v>
      </c>
      <c r="Q495" s="5">
        <f t="shared" si="61"/>
        <v>0</v>
      </c>
      <c r="R495" s="5">
        <v>3732.6480689999999</v>
      </c>
      <c r="S495" s="5">
        <f t="shared" si="57"/>
        <v>8.2248731988207435</v>
      </c>
      <c r="T495" s="2">
        <v>0</v>
      </c>
      <c r="U495" s="12">
        <v>0</v>
      </c>
      <c r="V495" s="5">
        <v>0.110291</v>
      </c>
      <c r="W495" s="6">
        <f t="shared" si="62"/>
        <v>90.254500818330598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85870</v>
      </c>
      <c r="AD495" s="5">
        <v>0</v>
      </c>
      <c r="AE495" s="5">
        <v>0</v>
      </c>
      <c r="AF495" s="5">
        <v>1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11">
        <v>0</v>
      </c>
      <c r="AR495" s="5">
        <v>1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</row>
    <row r="496" spans="1:50" ht="15.75" customHeight="1">
      <c r="A496" s="4">
        <v>43525</v>
      </c>
      <c r="B496" s="2" t="s">
        <v>20</v>
      </c>
      <c r="C496" s="19">
        <v>2</v>
      </c>
      <c r="D496" s="5" t="s">
        <v>22</v>
      </c>
      <c r="E496" s="6">
        <v>4453.6715999999997</v>
      </c>
      <c r="F496" s="6">
        <f t="shared" si="55"/>
        <v>8.4014841136216898</v>
      </c>
      <c r="G496" s="21">
        <v>14541.912</v>
      </c>
      <c r="H496" s="5">
        <f t="shared" si="56"/>
        <v>9.5848590061382932</v>
      </c>
      <c r="I496" s="10">
        <v>384.07</v>
      </c>
      <c r="J496" s="6">
        <f t="shared" si="59"/>
        <v>5.950824827641287</v>
      </c>
      <c r="K496" s="11">
        <v>133.00292859999999</v>
      </c>
      <c r="L496" s="11">
        <f t="shared" si="60"/>
        <v>4.8978616549359701</v>
      </c>
      <c r="M496" s="5">
        <v>0</v>
      </c>
      <c r="N496" s="5">
        <v>1</v>
      </c>
      <c r="O496" s="12">
        <v>1</v>
      </c>
      <c r="P496" s="5">
        <v>0</v>
      </c>
      <c r="Q496" s="5">
        <f t="shared" si="61"/>
        <v>0</v>
      </c>
      <c r="R496" s="5">
        <v>3732.6480689999999</v>
      </c>
      <c r="S496" s="5">
        <f t="shared" si="57"/>
        <v>8.2248731988207435</v>
      </c>
      <c r="T496" s="2">
        <v>0</v>
      </c>
      <c r="U496" s="12">
        <v>0</v>
      </c>
      <c r="V496" s="5">
        <v>0.110279</v>
      </c>
      <c r="W496" s="6">
        <f t="shared" si="62"/>
        <v>90.244680851063833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44078</v>
      </c>
      <c r="AD496" s="5">
        <v>0</v>
      </c>
      <c r="AE496" s="5">
        <v>0</v>
      </c>
      <c r="AF496" s="5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11">
        <v>0</v>
      </c>
      <c r="AR496" s="5">
        <v>1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</row>
    <row r="497" spans="1:50" ht="15.75" customHeight="1">
      <c r="A497" s="4">
        <v>43556</v>
      </c>
      <c r="B497" s="2" t="s">
        <v>20</v>
      </c>
      <c r="C497" s="19">
        <v>2</v>
      </c>
      <c r="D497" s="5" t="s">
        <v>22</v>
      </c>
      <c r="E497" s="6">
        <v>3463.9668000000001</v>
      </c>
      <c r="F497" s="6">
        <f t="shared" si="55"/>
        <v>8.150169685340785</v>
      </c>
      <c r="G497" s="21">
        <v>14034.636</v>
      </c>
      <c r="H497" s="5">
        <f t="shared" si="56"/>
        <v>9.5493548030524966</v>
      </c>
      <c r="I497" s="10">
        <v>374.23</v>
      </c>
      <c r="J497" s="6">
        <f t="shared" si="59"/>
        <v>5.9248705816579976</v>
      </c>
      <c r="K497" s="11">
        <v>133.94908760000001</v>
      </c>
      <c r="L497" s="11">
        <f t="shared" si="60"/>
        <v>4.9048975784185567</v>
      </c>
      <c r="M497" s="5">
        <v>0</v>
      </c>
      <c r="N497" s="5">
        <v>1</v>
      </c>
      <c r="O497" s="12">
        <v>1</v>
      </c>
      <c r="P497" s="5">
        <v>0</v>
      </c>
      <c r="Q497" s="5">
        <f t="shared" si="61"/>
        <v>0</v>
      </c>
      <c r="R497" s="5">
        <v>3732.6480689999999</v>
      </c>
      <c r="S497" s="5">
        <f t="shared" si="57"/>
        <v>8.2248731988207435</v>
      </c>
      <c r="T497" s="2">
        <v>0</v>
      </c>
      <c r="U497" s="12">
        <v>0</v>
      </c>
      <c r="V497" s="5">
        <v>0.113399</v>
      </c>
      <c r="W497" s="6">
        <f t="shared" si="62"/>
        <v>92.797872340425528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37263</v>
      </c>
      <c r="AD497" s="5">
        <v>0</v>
      </c>
      <c r="AE497" s="5">
        <v>0</v>
      </c>
      <c r="AF497" s="5">
        <v>0</v>
      </c>
      <c r="AG497" s="6">
        <v>0</v>
      </c>
      <c r="AH497" s="6">
        <v>1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11">
        <v>0</v>
      </c>
      <c r="AR497" s="5">
        <v>1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</row>
    <row r="498" spans="1:50" ht="15.75" customHeight="1">
      <c r="A498" s="9">
        <v>43586</v>
      </c>
      <c r="B498" s="2" t="s">
        <v>20</v>
      </c>
      <c r="C498" s="19">
        <v>2</v>
      </c>
      <c r="D498" s="5" t="s">
        <v>22</v>
      </c>
      <c r="E498" s="6">
        <v>7422.7860000000001</v>
      </c>
      <c r="F498" s="6">
        <f t="shared" si="55"/>
        <v>8.9123097373876803</v>
      </c>
      <c r="G498" s="21">
        <v>12681.9</v>
      </c>
      <c r="H498" s="5">
        <f t="shared" si="56"/>
        <v>9.4480099084664495</v>
      </c>
      <c r="I498" s="10">
        <v>425.1</v>
      </c>
      <c r="J498" s="6">
        <f t="shared" si="59"/>
        <v>6.0523244353647447</v>
      </c>
      <c r="K498" s="11">
        <v>133.81392210000001</v>
      </c>
      <c r="L498" s="11">
        <f t="shared" si="60"/>
        <v>4.9038954728188191</v>
      </c>
      <c r="M498" s="5">
        <v>0</v>
      </c>
      <c r="N498" s="5">
        <v>1</v>
      </c>
      <c r="O498" s="12">
        <v>1</v>
      </c>
      <c r="P498" s="5">
        <v>0</v>
      </c>
      <c r="Q498" s="5">
        <f t="shared" si="61"/>
        <v>0</v>
      </c>
      <c r="R498" s="5">
        <v>3732.6480689999999</v>
      </c>
      <c r="S498" s="5">
        <f t="shared" si="57"/>
        <v>8.2248731988207435</v>
      </c>
      <c r="T498" s="2">
        <v>0</v>
      </c>
      <c r="U498" s="12">
        <v>0</v>
      </c>
      <c r="V498" s="5">
        <v>0.11244899999999999</v>
      </c>
      <c r="W498" s="6">
        <f t="shared" si="62"/>
        <v>92.020458265139112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62709</v>
      </c>
      <c r="AD498" s="5">
        <v>0</v>
      </c>
      <c r="AE498" s="5">
        <v>0</v>
      </c>
      <c r="AF498" s="5">
        <v>0</v>
      </c>
      <c r="AG498" s="6">
        <v>0</v>
      </c>
      <c r="AH498" s="6">
        <v>0</v>
      </c>
      <c r="AI498" s="6">
        <v>1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11">
        <v>0</v>
      </c>
      <c r="AR498" s="5">
        <v>1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</row>
    <row r="499" spans="1:50" ht="15.75" customHeight="1">
      <c r="A499" s="4">
        <v>43617</v>
      </c>
      <c r="B499" s="2" t="s">
        <v>20</v>
      </c>
      <c r="C499" s="19">
        <v>2</v>
      </c>
      <c r="D499" s="5" t="s">
        <v>22</v>
      </c>
      <c r="E499" s="6">
        <v>4948.5240000000003</v>
      </c>
      <c r="F499" s="6">
        <f t="shared" si="55"/>
        <v>8.5068446292795166</v>
      </c>
      <c r="G499" s="21">
        <v>12850.992</v>
      </c>
      <c r="H499" s="5">
        <f t="shared" si="56"/>
        <v>9.4612540977643445</v>
      </c>
      <c r="I499" s="10">
        <v>374.76</v>
      </c>
      <c r="J499" s="6">
        <f t="shared" si="59"/>
        <v>5.9262858210829874</v>
      </c>
      <c r="K499" s="11">
        <v>134.76008110000001</v>
      </c>
      <c r="L499" s="11">
        <f t="shared" si="60"/>
        <v>4.9108892183035175</v>
      </c>
      <c r="M499" s="5">
        <v>0</v>
      </c>
      <c r="N499" s="5">
        <v>1</v>
      </c>
      <c r="O499" s="12">
        <v>1</v>
      </c>
      <c r="P499" s="5">
        <v>0</v>
      </c>
      <c r="Q499" s="5">
        <f t="shared" si="61"/>
        <v>0</v>
      </c>
      <c r="R499" s="5">
        <v>3732.6480689999999</v>
      </c>
      <c r="S499" s="5">
        <f t="shared" si="57"/>
        <v>8.2248731988207435</v>
      </c>
      <c r="T499" s="2">
        <v>0</v>
      </c>
      <c r="U499" s="12">
        <v>0</v>
      </c>
      <c r="V499" s="5">
        <v>0.11228399999999999</v>
      </c>
      <c r="W499" s="6">
        <f t="shared" si="62"/>
        <v>91.885433715220941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19843</v>
      </c>
      <c r="AD499" s="5">
        <v>0</v>
      </c>
      <c r="AE499" s="5">
        <v>0</v>
      </c>
      <c r="AF499" s="5">
        <v>0</v>
      </c>
      <c r="AG499" s="6">
        <v>0</v>
      </c>
      <c r="AH499" s="6">
        <v>0</v>
      </c>
      <c r="AI499" s="6">
        <v>0</v>
      </c>
      <c r="AJ499" s="6">
        <v>1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11">
        <v>0</v>
      </c>
      <c r="AR499" s="5">
        <v>1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</row>
    <row r="500" spans="1:50" ht="15.75" customHeight="1">
      <c r="A500" s="4">
        <v>43647</v>
      </c>
      <c r="B500" s="2" t="s">
        <v>20</v>
      </c>
      <c r="C500" s="19">
        <v>2</v>
      </c>
      <c r="D500" s="5" t="s">
        <v>22</v>
      </c>
      <c r="E500" s="6">
        <v>7917.6383999999998</v>
      </c>
      <c r="F500" s="6">
        <f t="shared" si="55"/>
        <v>8.9768482585252514</v>
      </c>
      <c r="G500" s="21">
        <v>13020.084000000001</v>
      </c>
      <c r="H500" s="5">
        <f t="shared" si="56"/>
        <v>9.4743251688253451</v>
      </c>
      <c r="I500" s="10">
        <v>428.56</v>
      </c>
      <c r="J500" s="6">
        <f t="shared" si="59"/>
        <v>6.0604307515727047</v>
      </c>
      <c r="K500" s="11">
        <v>135.30074339999999</v>
      </c>
      <c r="L500" s="11">
        <f t="shared" si="60"/>
        <v>4.9148637928328807</v>
      </c>
      <c r="M500" s="5">
        <v>0</v>
      </c>
      <c r="N500" s="5">
        <v>1</v>
      </c>
      <c r="O500" s="12">
        <v>1</v>
      </c>
      <c r="P500" s="5">
        <v>0</v>
      </c>
      <c r="Q500" s="5">
        <f t="shared" si="61"/>
        <v>0</v>
      </c>
      <c r="R500" s="5">
        <v>3732.6480689999999</v>
      </c>
      <c r="S500" s="5">
        <f t="shared" si="57"/>
        <v>8.2248731988207435</v>
      </c>
      <c r="T500" s="2">
        <v>0</v>
      </c>
      <c r="U500" s="12">
        <v>0</v>
      </c>
      <c r="V500" s="5">
        <v>0.113258</v>
      </c>
      <c r="W500" s="6">
        <f t="shared" si="62"/>
        <v>92.682487725040914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7076</v>
      </c>
      <c r="AD500" s="5">
        <v>0</v>
      </c>
      <c r="AE500" s="5">
        <v>0</v>
      </c>
      <c r="AF500" s="5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1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11">
        <v>0</v>
      </c>
      <c r="AR500" s="5">
        <v>1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</row>
    <row r="501" spans="1:50" ht="15.75" customHeight="1">
      <c r="A501" s="4">
        <v>43678</v>
      </c>
      <c r="B501" s="2" t="s">
        <v>20</v>
      </c>
      <c r="C501" s="19">
        <v>2</v>
      </c>
      <c r="D501" s="5" t="s">
        <v>22</v>
      </c>
      <c r="E501" s="6">
        <v>5690.8026</v>
      </c>
      <c r="F501" s="6">
        <f t="shared" si="55"/>
        <v>8.6466065716546758</v>
      </c>
      <c r="G501" s="21">
        <v>14372.82</v>
      </c>
      <c r="H501" s="5">
        <f t="shared" si="56"/>
        <v>9.5731637753397116</v>
      </c>
      <c r="I501" s="10">
        <v>388</v>
      </c>
      <c r="J501" s="6">
        <f t="shared" si="59"/>
        <v>5.9610053396232736</v>
      </c>
      <c r="K501" s="11">
        <v>135.5710746</v>
      </c>
      <c r="L501" s="11">
        <f t="shared" si="60"/>
        <v>4.9168451721517252</v>
      </c>
      <c r="M501" s="5">
        <v>0</v>
      </c>
      <c r="N501" s="5">
        <v>1</v>
      </c>
      <c r="O501" s="12">
        <v>1</v>
      </c>
      <c r="P501" s="5">
        <v>0</v>
      </c>
      <c r="Q501" s="5">
        <f t="shared" si="61"/>
        <v>0</v>
      </c>
      <c r="R501" s="5">
        <v>3732.6480689999999</v>
      </c>
      <c r="S501" s="5">
        <f t="shared" si="57"/>
        <v>8.2248731988207435</v>
      </c>
      <c r="T501" s="2">
        <v>0</v>
      </c>
      <c r="U501" s="12">
        <v>0</v>
      </c>
      <c r="V501" s="5">
        <v>0.11364299999999999</v>
      </c>
      <c r="W501" s="6">
        <f t="shared" si="62"/>
        <v>92.997545008183309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24615</v>
      </c>
      <c r="AD501" s="5">
        <v>0</v>
      </c>
      <c r="AE501" s="5">
        <v>0</v>
      </c>
      <c r="AF501" s="5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1</v>
      </c>
      <c r="AM501" s="6">
        <v>0</v>
      </c>
      <c r="AN501" s="6">
        <v>0</v>
      </c>
      <c r="AO501" s="6">
        <v>0</v>
      </c>
      <c r="AP501" s="6">
        <v>0</v>
      </c>
      <c r="AQ501" s="11">
        <v>0</v>
      </c>
      <c r="AR501" s="5">
        <v>1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</row>
    <row r="502" spans="1:50" ht="15.75" customHeight="1">
      <c r="A502" s="4">
        <v>43709</v>
      </c>
      <c r="B502" s="2" t="s">
        <v>20</v>
      </c>
      <c r="C502" s="19">
        <v>2</v>
      </c>
      <c r="D502" s="5" t="s">
        <v>22</v>
      </c>
      <c r="E502" s="6">
        <v>5443.3764000000001</v>
      </c>
      <c r="F502" s="6">
        <f t="shared" si="55"/>
        <v>8.6021548090838422</v>
      </c>
      <c r="G502" s="21">
        <v>13189.175999999999</v>
      </c>
      <c r="H502" s="5">
        <f t="shared" si="56"/>
        <v>9.4872275890643394</v>
      </c>
      <c r="I502" s="10">
        <v>390.59</v>
      </c>
      <c r="J502" s="6">
        <f t="shared" si="59"/>
        <v>5.967658416476346</v>
      </c>
      <c r="K502" s="11">
        <v>135.5710746</v>
      </c>
      <c r="L502" s="11">
        <f t="shared" si="60"/>
        <v>4.9168451721517252</v>
      </c>
      <c r="M502" s="5">
        <v>0</v>
      </c>
      <c r="N502" s="5">
        <v>1</v>
      </c>
      <c r="O502" s="12">
        <v>1</v>
      </c>
      <c r="P502" s="5">
        <v>0</v>
      </c>
      <c r="Q502" s="5">
        <f t="shared" si="61"/>
        <v>0</v>
      </c>
      <c r="R502" s="5">
        <v>3732.6480689999999</v>
      </c>
      <c r="S502" s="5">
        <f t="shared" si="57"/>
        <v>8.2248731988207435</v>
      </c>
      <c r="T502" s="2">
        <v>0</v>
      </c>
      <c r="U502" s="12">
        <v>0</v>
      </c>
      <c r="V502" s="5">
        <v>0.109665</v>
      </c>
      <c r="W502" s="6">
        <f t="shared" si="62"/>
        <v>89.742225859247128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35224</v>
      </c>
      <c r="AD502" s="5">
        <v>0</v>
      </c>
      <c r="AE502" s="5">
        <v>0</v>
      </c>
      <c r="AF502" s="5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1</v>
      </c>
      <c r="AN502" s="6">
        <v>0</v>
      </c>
      <c r="AO502" s="6">
        <v>0</v>
      </c>
      <c r="AP502" s="6">
        <v>0</v>
      </c>
      <c r="AQ502" s="11">
        <v>0</v>
      </c>
      <c r="AR502" s="5">
        <v>1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</row>
    <row r="503" spans="1:50" ht="15.75" customHeight="1">
      <c r="A503" s="4">
        <v>43739</v>
      </c>
      <c r="B503" s="2" t="s">
        <v>20</v>
      </c>
      <c r="C503" s="19">
        <v>2</v>
      </c>
      <c r="D503" s="5" t="s">
        <v>22</v>
      </c>
      <c r="E503" s="6">
        <v>9402.1955999999991</v>
      </c>
      <c r="F503" s="6">
        <f t="shared" si="55"/>
        <v>9.1486985154519118</v>
      </c>
      <c r="G503" s="21">
        <v>8116.4160000000002</v>
      </c>
      <c r="H503" s="5">
        <f t="shared" si="56"/>
        <v>9.0017671559099082</v>
      </c>
      <c r="I503" s="10">
        <v>405.46</v>
      </c>
      <c r="J503" s="6">
        <f t="shared" si="59"/>
        <v>6.0050222250400473</v>
      </c>
      <c r="K503" s="17">
        <v>135.97657129999999</v>
      </c>
      <c r="L503" s="11">
        <f t="shared" si="60"/>
        <v>4.9198098987950765</v>
      </c>
      <c r="M503" s="5">
        <v>0</v>
      </c>
      <c r="N503" s="5">
        <v>1</v>
      </c>
      <c r="O503" s="12">
        <v>1</v>
      </c>
      <c r="P503" s="5">
        <v>0</v>
      </c>
      <c r="Q503" s="5">
        <f t="shared" si="61"/>
        <v>0</v>
      </c>
      <c r="R503" s="5">
        <v>3732.6480689999999</v>
      </c>
      <c r="S503" s="5">
        <f t="shared" si="57"/>
        <v>8.2248731988207435</v>
      </c>
      <c r="T503" s="2">
        <v>0</v>
      </c>
      <c r="U503" s="12">
        <v>0</v>
      </c>
      <c r="V503" s="5">
        <v>0.110891</v>
      </c>
      <c r="W503" s="6">
        <f t="shared" si="62"/>
        <v>90.745499181669388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7430</v>
      </c>
      <c r="AD503" s="5">
        <v>0</v>
      </c>
      <c r="AE503" s="5">
        <v>0</v>
      </c>
      <c r="AF503" s="5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1</v>
      </c>
      <c r="AO503" s="6">
        <v>0</v>
      </c>
      <c r="AP503" s="6">
        <v>0</v>
      </c>
      <c r="AQ503" s="11">
        <v>0</v>
      </c>
      <c r="AR503" s="5">
        <v>1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</row>
    <row r="504" spans="1:50" ht="15.75" customHeight="1">
      <c r="A504" s="4">
        <v>43770</v>
      </c>
      <c r="B504" s="2" t="s">
        <v>20</v>
      </c>
      <c r="C504" s="19">
        <v>2</v>
      </c>
      <c r="D504" s="5" t="s">
        <v>22</v>
      </c>
      <c r="E504" s="6">
        <v>6927.9336000000003</v>
      </c>
      <c r="F504" s="6">
        <f t="shared" si="55"/>
        <v>8.8433168659007286</v>
      </c>
      <c r="G504" s="21">
        <v>6932.7719999999999</v>
      </c>
      <c r="H504" s="5">
        <f t="shared" si="56"/>
        <v>8.8441592442506547</v>
      </c>
      <c r="I504" s="10">
        <v>410.6</v>
      </c>
      <c r="J504" s="6">
        <f t="shared" si="59"/>
        <v>6.0176195045848333</v>
      </c>
      <c r="K504" s="11">
        <v>136.11173690000001</v>
      </c>
      <c r="L504" s="11">
        <f t="shared" si="60"/>
        <v>4.9207961912191847</v>
      </c>
      <c r="M504" s="5">
        <v>0</v>
      </c>
      <c r="N504" s="5">
        <v>1</v>
      </c>
      <c r="O504" s="12">
        <v>1</v>
      </c>
      <c r="P504" s="5">
        <v>0</v>
      </c>
      <c r="Q504" s="5">
        <f t="shared" si="61"/>
        <v>0</v>
      </c>
      <c r="R504" s="5">
        <v>3732.6480689999999</v>
      </c>
      <c r="S504" s="5">
        <f t="shared" si="57"/>
        <v>8.2248731988207435</v>
      </c>
      <c r="T504" s="2">
        <v>0</v>
      </c>
      <c r="U504" s="12">
        <v>0</v>
      </c>
      <c r="V504" s="5">
        <v>0.110614</v>
      </c>
      <c r="W504" s="6">
        <f t="shared" si="62"/>
        <v>90.518821603927989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5746</v>
      </c>
      <c r="AD504" s="5">
        <v>0</v>
      </c>
      <c r="AE504" s="5">
        <v>0</v>
      </c>
      <c r="AF504" s="5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1</v>
      </c>
      <c r="AP504" s="6">
        <v>0</v>
      </c>
      <c r="AQ504" s="11">
        <v>0</v>
      </c>
      <c r="AR504" s="5">
        <v>1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</row>
    <row r="505" spans="1:50" ht="15.75" customHeight="1">
      <c r="A505" s="4">
        <v>43800</v>
      </c>
      <c r="B505" s="2" t="s">
        <v>20</v>
      </c>
      <c r="C505" s="19">
        <v>2</v>
      </c>
      <c r="D505" s="5" t="s">
        <v>22</v>
      </c>
      <c r="E505" s="6">
        <v>7917.6383999999998</v>
      </c>
      <c r="F505" s="6">
        <f t="shared" si="55"/>
        <v>8.9768482585252514</v>
      </c>
      <c r="G505" s="21">
        <v>7947.3239999999996</v>
      </c>
      <c r="H505" s="5">
        <f t="shared" si="56"/>
        <v>8.9807163678131587</v>
      </c>
      <c r="I505" s="10">
        <v>446.14</v>
      </c>
      <c r="J505" s="6">
        <f t="shared" si="59"/>
        <v>6.1006328041086357</v>
      </c>
      <c r="K505" s="11">
        <v>136.11173690000001</v>
      </c>
      <c r="L505" s="11">
        <f t="shared" si="60"/>
        <v>4.9207961912191847</v>
      </c>
      <c r="M505" s="5">
        <v>0</v>
      </c>
      <c r="N505" s="5">
        <v>1</v>
      </c>
      <c r="O505" s="12">
        <v>1</v>
      </c>
      <c r="P505" s="5">
        <v>0</v>
      </c>
      <c r="Q505" s="5">
        <f t="shared" si="61"/>
        <v>0</v>
      </c>
      <c r="R505" s="5">
        <v>3732.6480689999999</v>
      </c>
      <c r="S505" s="5">
        <f t="shared" si="57"/>
        <v>8.2248731988207435</v>
      </c>
      <c r="T505" s="2">
        <v>0</v>
      </c>
      <c r="U505" s="12">
        <v>0</v>
      </c>
      <c r="V505" s="5">
        <v>0.108946</v>
      </c>
      <c r="W505" s="6">
        <f t="shared" si="62"/>
        <v>89.15384615384616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21217</v>
      </c>
      <c r="AD505" s="5">
        <v>0</v>
      </c>
      <c r="AE505" s="5">
        <v>0</v>
      </c>
      <c r="AF505" s="5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1</v>
      </c>
      <c r="AQ505" s="11">
        <v>0</v>
      </c>
      <c r="AR505" s="5">
        <v>1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</row>
    <row r="506" spans="1:50" ht="15.75" customHeight="1">
      <c r="A506" s="4">
        <v>43831</v>
      </c>
      <c r="B506" s="2" t="s">
        <v>20</v>
      </c>
      <c r="C506" s="19">
        <v>2</v>
      </c>
      <c r="D506" s="5" t="s">
        <v>22</v>
      </c>
      <c r="E506" s="6">
        <v>5988.0950999999995</v>
      </c>
      <c r="F506" s="6">
        <f t="shared" si="55"/>
        <v>8.6975286271769328</v>
      </c>
      <c r="G506" s="21">
        <v>8463.9940000000006</v>
      </c>
      <c r="H506" s="5">
        <f t="shared" si="56"/>
        <v>9.0436945857660387</v>
      </c>
      <c r="I506" s="10">
        <v>445.58</v>
      </c>
      <c r="J506" s="6">
        <f t="shared" si="59"/>
        <v>6.0993768043023771</v>
      </c>
      <c r="K506" s="11">
        <v>133.13809420000001</v>
      </c>
      <c r="L506" s="11">
        <f t="shared" si="60"/>
        <v>4.8988698230263061</v>
      </c>
      <c r="M506" s="5">
        <v>0</v>
      </c>
      <c r="N506" s="5">
        <v>1</v>
      </c>
      <c r="O506" s="12">
        <v>1</v>
      </c>
      <c r="P506" s="5">
        <v>0</v>
      </c>
      <c r="Q506" s="5">
        <f t="shared" si="61"/>
        <v>0</v>
      </c>
      <c r="R506" s="5">
        <v>3732.6480689999999</v>
      </c>
      <c r="S506" s="5">
        <f t="shared" si="57"/>
        <v>8.2248731988207435</v>
      </c>
      <c r="T506" s="2">
        <v>0</v>
      </c>
      <c r="U506" s="12">
        <v>0</v>
      </c>
      <c r="V506" s="5">
        <v>0.10921</v>
      </c>
      <c r="W506" s="6">
        <f t="shared" si="62"/>
        <v>89.369885433715211</v>
      </c>
      <c r="X506" s="5">
        <v>1</v>
      </c>
      <c r="Y506" s="5">
        <v>12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1</v>
      </c>
      <c r="AF506" s="5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11">
        <v>0</v>
      </c>
      <c r="AR506" s="5">
        <v>1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</row>
    <row r="507" spans="1:50" ht="15.75" customHeight="1">
      <c r="A507" s="4">
        <v>43862</v>
      </c>
      <c r="B507" s="2" t="s">
        <v>20</v>
      </c>
      <c r="C507" s="19">
        <v>2</v>
      </c>
      <c r="D507" s="5" t="s">
        <v>22</v>
      </c>
      <c r="E507" s="6">
        <v>5527.4723999999997</v>
      </c>
      <c r="F507" s="6">
        <f t="shared" si="55"/>
        <v>8.6174859195033964</v>
      </c>
      <c r="G507" s="21">
        <v>9422.1820000000007</v>
      </c>
      <c r="H507" s="5">
        <f t="shared" si="56"/>
        <v>9.1509281024636184</v>
      </c>
      <c r="I507" s="10">
        <v>422.61</v>
      </c>
      <c r="J507" s="6">
        <f t="shared" si="59"/>
        <v>6.0464497679403255</v>
      </c>
      <c r="K507" s="11">
        <v>136.5172336</v>
      </c>
      <c r="L507" s="11">
        <f t="shared" si="60"/>
        <v>4.9237492445255437</v>
      </c>
      <c r="M507" s="5">
        <v>0</v>
      </c>
      <c r="N507" s="5">
        <v>1</v>
      </c>
      <c r="O507" s="12">
        <v>1</v>
      </c>
      <c r="P507" s="5">
        <v>0</v>
      </c>
      <c r="Q507" s="5">
        <f t="shared" si="61"/>
        <v>0</v>
      </c>
      <c r="R507" s="5">
        <v>3732.6480689999999</v>
      </c>
      <c r="S507" s="5">
        <f t="shared" si="57"/>
        <v>8.2248731988207435</v>
      </c>
      <c r="T507" s="2">
        <v>0</v>
      </c>
      <c r="U507" s="12">
        <v>0</v>
      </c>
      <c r="V507" s="5">
        <v>0.10888200000000001</v>
      </c>
      <c r="W507" s="6">
        <f t="shared" si="62"/>
        <v>89.10147299509002</v>
      </c>
      <c r="X507" s="5">
        <v>3</v>
      </c>
      <c r="Y507" s="5">
        <v>83</v>
      </c>
      <c r="Z507" s="5">
        <v>0</v>
      </c>
      <c r="AA507" s="5">
        <v>2</v>
      </c>
      <c r="AB507" s="5">
        <v>0</v>
      </c>
      <c r="AC507" s="5">
        <v>0</v>
      </c>
      <c r="AD507" s="5">
        <v>0</v>
      </c>
      <c r="AE507" s="5">
        <v>0</v>
      </c>
      <c r="AF507" s="5">
        <v>1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11">
        <v>0</v>
      </c>
      <c r="AR507" s="5">
        <v>1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</row>
    <row r="508" spans="1:50" ht="15.75" customHeight="1">
      <c r="A508" s="4">
        <v>43891</v>
      </c>
      <c r="B508" s="2" t="s">
        <v>20</v>
      </c>
      <c r="C508" s="19">
        <v>2</v>
      </c>
      <c r="D508" s="5" t="s">
        <v>22</v>
      </c>
      <c r="E508" s="6">
        <v>4145.6043</v>
      </c>
      <c r="F508" s="6">
        <f t="shared" si="55"/>
        <v>8.3298038470516147</v>
      </c>
      <c r="G508" s="21">
        <v>13734.028</v>
      </c>
      <c r="H508" s="5">
        <f t="shared" si="56"/>
        <v>9.5277046371148462</v>
      </c>
      <c r="I508" s="10">
        <v>396.85</v>
      </c>
      <c r="J508" s="6">
        <f t="shared" si="59"/>
        <v>5.9835583755368846</v>
      </c>
      <c r="K508" s="11">
        <v>1</v>
      </c>
      <c r="L508" s="11">
        <f t="shared" si="60"/>
        <v>0.69314718055994529</v>
      </c>
      <c r="M508" s="5">
        <v>0</v>
      </c>
      <c r="N508" s="5">
        <v>1</v>
      </c>
      <c r="O508" s="12">
        <v>1</v>
      </c>
      <c r="P508" s="5">
        <v>0</v>
      </c>
      <c r="Q508" s="5">
        <f t="shared" si="61"/>
        <v>0</v>
      </c>
      <c r="R508" s="5">
        <v>3732.6480689999999</v>
      </c>
      <c r="S508" s="5">
        <f t="shared" si="57"/>
        <v>8.2248731988207435</v>
      </c>
      <c r="T508" s="2">
        <v>0</v>
      </c>
      <c r="U508" s="12">
        <v>0</v>
      </c>
      <c r="V508" s="5">
        <v>0.108289</v>
      </c>
      <c r="W508" s="6">
        <f t="shared" si="62"/>
        <v>88.616202945990167</v>
      </c>
      <c r="X508" s="5">
        <v>1251</v>
      </c>
      <c r="Y508" s="5">
        <v>585</v>
      </c>
      <c r="Z508" s="5">
        <v>32</v>
      </c>
      <c r="AA508" s="5">
        <v>2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6">
        <v>1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11">
        <v>0</v>
      </c>
      <c r="AR508" s="5">
        <v>1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</row>
    <row r="509" spans="1:50" ht="15.75" customHeight="1">
      <c r="A509" s="4">
        <v>43922</v>
      </c>
      <c r="B509" s="2" t="s">
        <v>20</v>
      </c>
      <c r="C509" s="19">
        <v>2</v>
      </c>
      <c r="D509" s="5" t="s">
        <v>22</v>
      </c>
      <c r="E509" s="6">
        <v>3224.3589000000002</v>
      </c>
      <c r="F509" s="6">
        <f t="shared" si="55"/>
        <v>8.0784894187707081</v>
      </c>
      <c r="G509" s="21">
        <v>13254.933999999999</v>
      </c>
      <c r="H509" s="5">
        <f t="shared" si="56"/>
        <v>9.4922005802165152</v>
      </c>
      <c r="I509" s="10">
        <v>282.60000000000002</v>
      </c>
      <c r="J509" s="6">
        <f t="shared" si="59"/>
        <v>5.6440324702504272</v>
      </c>
      <c r="K509" s="11">
        <v>136.5172336</v>
      </c>
      <c r="L509" s="11">
        <f t="shared" si="60"/>
        <v>4.9237492445255437</v>
      </c>
      <c r="M509" s="5">
        <v>0</v>
      </c>
      <c r="N509" s="5">
        <v>1</v>
      </c>
      <c r="O509" s="12">
        <v>1</v>
      </c>
      <c r="P509" s="5">
        <v>0</v>
      </c>
      <c r="Q509" s="5">
        <f t="shared" si="61"/>
        <v>0</v>
      </c>
      <c r="R509" s="5">
        <v>3732.6480689999999</v>
      </c>
      <c r="S509" s="5">
        <f t="shared" si="57"/>
        <v>8.2248731988207435</v>
      </c>
      <c r="T509" s="2">
        <v>0</v>
      </c>
      <c r="U509" s="12">
        <v>0</v>
      </c>
      <c r="V509" s="5">
        <v>0.103169</v>
      </c>
      <c r="W509" s="6">
        <f t="shared" si="62"/>
        <v>84.426350245499179</v>
      </c>
      <c r="X509" s="5">
        <v>34863</v>
      </c>
      <c r="Y509" s="5">
        <v>357</v>
      </c>
      <c r="Z509" s="5">
        <v>1154</v>
      </c>
      <c r="AA509" s="5">
        <v>0</v>
      </c>
      <c r="AB509" s="5">
        <v>0</v>
      </c>
      <c r="AC509" s="5">
        <v>0</v>
      </c>
      <c r="AD509" s="5">
        <v>1</v>
      </c>
      <c r="AE509" s="5">
        <v>0</v>
      </c>
      <c r="AF509" s="5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11">
        <v>0</v>
      </c>
      <c r="AR509" s="5">
        <v>1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</row>
    <row r="510" spans="1:50" ht="15.75" customHeight="1">
      <c r="A510" s="9">
        <v>43952</v>
      </c>
      <c r="B510" s="2" t="s">
        <v>20</v>
      </c>
      <c r="C510" s="19">
        <v>2</v>
      </c>
      <c r="D510" s="5" t="s">
        <v>22</v>
      </c>
      <c r="E510" s="6">
        <v>6909.3405000000002</v>
      </c>
      <c r="F510" s="6">
        <f t="shared" si="55"/>
        <v>8.8406294708176052</v>
      </c>
      <c r="G510" s="21">
        <v>11977.35</v>
      </c>
      <c r="H510" s="5">
        <f t="shared" si="56"/>
        <v>9.3908561326346067</v>
      </c>
      <c r="I510" s="10">
        <v>315.67</v>
      </c>
      <c r="J510" s="6">
        <f t="shared" si="59"/>
        <v>5.7546973641243069</v>
      </c>
      <c r="K510" s="11">
        <v>136.11173690000001</v>
      </c>
      <c r="L510" s="11">
        <f t="shared" si="60"/>
        <v>4.9207961912191847</v>
      </c>
      <c r="M510" s="5">
        <v>0</v>
      </c>
      <c r="N510" s="5">
        <v>1</v>
      </c>
      <c r="O510" s="12">
        <v>1</v>
      </c>
      <c r="P510" s="5">
        <v>0</v>
      </c>
      <c r="Q510" s="5">
        <f t="shared" si="61"/>
        <v>0</v>
      </c>
      <c r="R510" s="5">
        <v>3732.6480689999999</v>
      </c>
      <c r="S510" s="5">
        <f t="shared" si="57"/>
        <v>8.2248731988207435</v>
      </c>
      <c r="T510" s="2">
        <v>0</v>
      </c>
      <c r="U510" s="12">
        <v>0</v>
      </c>
      <c r="V510" s="5">
        <v>0.10320500000000001</v>
      </c>
      <c r="W510" s="6">
        <f t="shared" si="62"/>
        <v>84.455810147299516</v>
      </c>
      <c r="X510" s="5">
        <v>190609</v>
      </c>
      <c r="Y510" s="5">
        <v>47</v>
      </c>
      <c r="Z510" s="5">
        <v>5408</v>
      </c>
      <c r="AA510" s="5">
        <v>0</v>
      </c>
      <c r="AB510" s="5">
        <v>0</v>
      </c>
      <c r="AC510" s="5">
        <v>0</v>
      </c>
      <c r="AD510" s="5">
        <v>1</v>
      </c>
      <c r="AE510" s="5">
        <v>0</v>
      </c>
      <c r="AF510" s="5">
        <v>0</v>
      </c>
      <c r="AG510" s="6">
        <v>0</v>
      </c>
      <c r="AH510" s="6">
        <v>0</v>
      </c>
      <c r="AI510" s="6">
        <v>1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11">
        <v>0</v>
      </c>
      <c r="AR510" s="5">
        <v>1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</row>
    <row r="511" spans="1:50" ht="15.75" customHeight="1">
      <c r="A511" s="4">
        <v>43983</v>
      </c>
      <c r="B511" s="2" t="s">
        <v>20</v>
      </c>
      <c r="C511" s="19">
        <v>2</v>
      </c>
      <c r="D511" s="5" t="s">
        <v>22</v>
      </c>
      <c r="E511" s="6">
        <v>4606.2269999999999</v>
      </c>
      <c r="F511" s="6">
        <f t="shared" si="55"/>
        <v>8.4351643627094415</v>
      </c>
      <c r="G511" s="21">
        <v>12137.048000000001</v>
      </c>
      <c r="H511" s="5">
        <f t="shared" si="56"/>
        <v>9.4041002609109672</v>
      </c>
      <c r="I511" s="10">
        <v>402.45</v>
      </c>
      <c r="J511" s="6">
        <f t="shared" si="59"/>
        <v>5.9975708655397426</v>
      </c>
      <c r="K511" s="11">
        <v>135.97657129999999</v>
      </c>
      <c r="L511" s="11">
        <f t="shared" si="60"/>
        <v>4.9198098987950765</v>
      </c>
      <c r="M511" s="5">
        <v>0</v>
      </c>
      <c r="N511" s="5">
        <v>1</v>
      </c>
      <c r="O511" s="12">
        <v>1</v>
      </c>
      <c r="P511" s="5">
        <v>0</v>
      </c>
      <c r="Q511" s="5">
        <f t="shared" si="61"/>
        <v>0</v>
      </c>
      <c r="R511" s="5">
        <v>3732.6480689999999</v>
      </c>
      <c r="S511" s="5">
        <f t="shared" si="57"/>
        <v>8.2248731988207435</v>
      </c>
      <c r="T511" s="2">
        <v>0</v>
      </c>
      <c r="U511" s="12">
        <v>0</v>
      </c>
      <c r="V511" s="5">
        <v>0.10252699999999999</v>
      </c>
      <c r="W511" s="6">
        <f t="shared" si="62"/>
        <v>83.900981996726671</v>
      </c>
      <c r="X511" s="5">
        <v>585481</v>
      </c>
      <c r="Y511" s="5">
        <v>121</v>
      </c>
      <c r="Z511" s="5">
        <v>17400</v>
      </c>
      <c r="AA511" s="5">
        <v>3</v>
      </c>
      <c r="AB511" s="5">
        <v>0</v>
      </c>
      <c r="AC511" s="5">
        <v>0</v>
      </c>
      <c r="AD511" s="5">
        <v>1</v>
      </c>
      <c r="AE511" s="5">
        <v>0</v>
      </c>
      <c r="AF511" s="5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11">
        <v>0</v>
      </c>
      <c r="AR511" s="5">
        <v>1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</row>
    <row r="512" spans="1:50" ht="15.75" customHeight="1">
      <c r="A512" s="4">
        <v>44013</v>
      </c>
      <c r="B512" s="2" t="s">
        <v>20</v>
      </c>
      <c r="C512" s="19">
        <v>2</v>
      </c>
      <c r="D512" s="5" t="s">
        <v>22</v>
      </c>
      <c r="E512" s="6">
        <v>7369.9632000000001</v>
      </c>
      <c r="F512" s="6">
        <f t="shared" si="55"/>
        <v>8.9051679919551763</v>
      </c>
      <c r="G512" s="21">
        <v>12296.745999999999</v>
      </c>
      <c r="H512" s="5">
        <f t="shared" si="56"/>
        <v>9.417171272535283</v>
      </c>
      <c r="I512" s="10">
        <v>470.58</v>
      </c>
      <c r="J512" s="6">
        <f t="shared" si="59"/>
        <v>6.1539659764526302</v>
      </c>
      <c r="K512" s="11">
        <v>132.0567695</v>
      </c>
      <c r="L512" s="11">
        <f t="shared" si="60"/>
        <v>4.8907758754980453</v>
      </c>
      <c r="M512" s="5">
        <v>0</v>
      </c>
      <c r="N512" s="5">
        <v>1</v>
      </c>
      <c r="O512" s="12">
        <v>1</v>
      </c>
      <c r="P512" s="5">
        <v>0</v>
      </c>
      <c r="Q512" s="5">
        <f t="shared" si="61"/>
        <v>0</v>
      </c>
      <c r="R512" s="5">
        <v>3732.6480689999999</v>
      </c>
      <c r="S512" s="5">
        <f t="shared" si="57"/>
        <v>8.2248731988207435</v>
      </c>
      <c r="T512" s="2">
        <v>0</v>
      </c>
      <c r="U512" s="12">
        <v>0</v>
      </c>
      <c r="V512" s="5">
        <v>0.102622</v>
      </c>
      <c r="W512" s="6">
        <f t="shared" si="62"/>
        <v>83.978723404255319</v>
      </c>
      <c r="X512" s="5">
        <v>1695988</v>
      </c>
      <c r="Y512" s="5">
        <v>2067</v>
      </c>
      <c r="Z512" s="5">
        <v>36511</v>
      </c>
      <c r="AA512" s="5">
        <v>20</v>
      </c>
      <c r="AB512" s="5">
        <v>0</v>
      </c>
      <c r="AC512" s="5">
        <v>0</v>
      </c>
      <c r="AD512" s="5">
        <v>1</v>
      </c>
      <c r="AE512" s="5">
        <v>0</v>
      </c>
      <c r="AF512" s="5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1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11">
        <v>0</v>
      </c>
      <c r="AR512" s="5">
        <v>1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</row>
    <row r="513" spans="1:50" ht="15.75" customHeight="1">
      <c r="A513" s="4">
        <v>44044</v>
      </c>
      <c r="B513" s="2" t="s">
        <v>20</v>
      </c>
      <c r="C513" s="19">
        <v>2</v>
      </c>
      <c r="D513" s="5" t="s">
        <v>22</v>
      </c>
      <c r="E513" s="6">
        <v>5297.1610499999997</v>
      </c>
      <c r="F513" s="6">
        <f t="shared" si="55"/>
        <v>8.574926305084599</v>
      </c>
      <c r="G513" s="21">
        <v>13574.33</v>
      </c>
      <c r="H513" s="5">
        <f t="shared" si="56"/>
        <v>9.516009453898933</v>
      </c>
      <c r="I513" s="10">
        <v>409.83</v>
      </c>
      <c r="J513" s="6">
        <f t="shared" si="59"/>
        <v>6.0157424395675054</v>
      </c>
      <c r="K513" s="11">
        <v>135.03041229999999</v>
      </c>
      <c r="L513" s="11">
        <f t="shared" si="60"/>
        <v>4.9128784805898009</v>
      </c>
      <c r="M513" s="5">
        <v>0</v>
      </c>
      <c r="N513" s="5">
        <v>1</v>
      </c>
      <c r="O513" s="12">
        <v>1</v>
      </c>
      <c r="P513" s="5">
        <v>0</v>
      </c>
      <c r="Q513" s="5">
        <f t="shared" si="61"/>
        <v>0</v>
      </c>
      <c r="R513" s="5">
        <v>3732.6480689999999</v>
      </c>
      <c r="S513" s="5">
        <f t="shared" si="57"/>
        <v>8.2248731988207435</v>
      </c>
      <c r="T513" s="2">
        <v>0</v>
      </c>
      <c r="U513" s="12">
        <v>0</v>
      </c>
      <c r="V513" s="5">
        <v>0.103584</v>
      </c>
      <c r="W513" s="6">
        <f t="shared" si="62"/>
        <v>84.7659574468085</v>
      </c>
      <c r="X513" s="5">
        <v>3691166</v>
      </c>
      <c r="Y513" s="5">
        <v>1538</v>
      </c>
      <c r="Z513" s="5">
        <v>65288</v>
      </c>
      <c r="AA513" s="5">
        <v>62</v>
      </c>
      <c r="AB513" s="5">
        <v>0</v>
      </c>
      <c r="AC513" s="5">
        <v>0</v>
      </c>
      <c r="AD513" s="5">
        <v>1</v>
      </c>
      <c r="AE513" s="5">
        <v>0</v>
      </c>
      <c r="AF513" s="5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1</v>
      </c>
      <c r="AM513" s="6">
        <v>0</v>
      </c>
      <c r="AN513" s="6">
        <v>0</v>
      </c>
      <c r="AO513" s="6">
        <v>0</v>
      </c>
      <c r="AP513" s="6">
        <v>0</v>
      </c>
      <c r="AQ513" s="11">
        <v>0</v>
      </c>
      <c r="AR513" s="5">
        <v>1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</row>
    <row r="514" spans="1:50" ht="15.75" customHeight="1">
      <c r="A514" s="4">
        <v>44075</v>
      </c>
      <c r="B514" s="2" t="s">
        <v>20</v>
      </c>
      <c r="C514" s="19">
        <v>2</v>
      </c>
      <c r="D514" s="5" t="s">
        <v>22</v>
      </c>
      <c r="E514" s="6">
        <v>5066.8496999999998</v>
      </c>
      <c r="F514" s="6">
        <f t="shared" ref="F514:F577" si="63">LN(E514)</f>
        <v>8.5304745425137654</v>
      </c>
      <c r="G514" s="21">
        <v>12456.444</v>
      </c>
      <c r="H514" s="5">
        <f t="shared" ref="H514:H577" si="64">LN(G514+1)</f>
        <v>9.4300736348614898</v>
      </c>
      <c r="I514" s="10">
        <v>427.32</v>
      </c>
      <c r="J514" s="6">
        <f t="shared" si="59"/>
        <v>6.0575331470776863</v>
      </c>
      <c r="K514" s="11">
        <v>132.19193509999999</v>
      </c>
      <c r="L514" s="11">
        <f t="shared" si="60"/>
        <v>4.8917912089759295</v>
      </c>
      <c r="M514" s="5">
        <v>0</v>
      </c>
      <c r="N514" s="5">
        <v>1</v>
      </c>
      <c r="O514" s="12">
        <v>1</v>
      </c>
      <c r="P514" s="5">
        <v>0</v>
      </c>
      <c r="Q514" s="5">
        <f t="shared" si="61"/>
        <v>0</v>
      </c>
      <c r="R514" s="5">
        <v>3732.6480689999999</v>
      </c>
      <c r="S514" s="5">
        <f t="shared" ref="S514:S577" si="65">LN(R514)</f>
        <v>8.2248731988207435</v>
      </c>
      <c r="T514" s="2">
        <v>0</v>
      </c>
      <c r="U514" s="12">
        <v>0</v>
      </c>
      <c r="V514" s="5">
        <v>0.105272</v>
      </c>
      <c r="W514" s="6">
        <f t="shared" si="62"/>
        <v>86.147299509001641</v>
      </c>
      <c r="X514" s="5">
        <v>6312584</v>
      </c>
      <c r="Y514" s="5">
        <v>277</v>
      </c>
      <c r="Z514" s="5">
        <v>98678</v>
      </c>
      <c r="AA514" s="5">
        <v>16</v>
      </c>
      <c r="AB514" s="5">
        <v>0</v>
      </c>
      <c r="AC514" s="5">
        <v>0</v>
      </c>
      <c r="AD514" s="5">
        <v>1</v>
      </c>
      <c r="AE514" s="5">
        <v>0</v>
      </c>
      <c r="AF514" s="5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1</v>
      </c>
      <c r="AN514" s="6">
        <v>0</v>
      </c>
      <c r="AO514" s="6">
        <v>0</v>
      </c>
      <c r="AP514" s="6">
        <v>0</v>
      </c>
      <c r="AQ514" s="11">
        <v>0</v>
      </c>
      <c r="AR514" s="5">
        <v>1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</row>
    <row r="515" spans="1:50" ht="15.75" customHeight="1">
      <c r="A515" s="4">
        <v>44105</v>
      </c>
      <c r="B515" s="2" t="s">
        <v>20</v>
      </c>
      <c r="C515" s="19">
        <v>2</v>
      </c>
      <c r="D515" s="5" t="s">
        <v>22</v>
      </c>
      <c r="E515" s="6">
        <v>8751.8312999999998</v>
      </c>
      <c r="F515" s="6">
        <f t="shared" si="63"/>
        <v>9.0770182488818367</v>
      </c>
      <c r="G515" s="21">
        <v>7665.5039999999999</v>
      </c>
      <c r="H515" s="5">
        <f t="shared" si="64"/>
        <v>8.9446159886267811</v>
      </c>
      <c r="I515" s="10">
        <v>429.25</v>
      </c>
      <c r="J515" s="6">
        <f t="shared" si="59"/>
        <v>6.062039499777585</v>
      </c>
      <c r="K515" s="11">
        <v>135.43590900000001</v>
      </c>
      <c r="L515" s="11">
        <f t="shared" si="60"/>
        <v>4.9158549732252235</v>
      </c>
      <c r="M515" s="5">
        <v>0</v>
      </c>
      <c r="N515" s="5">
        <v>1</v>
      </c>
      <c r="O515" s="12">
        <v>1</v>
      </c>
      <c r="P515" s="5">
        <v>0</v>
      </c>
      <c r="Q515" s="5">
        <f t="shared" si="61"/>
        <v>0</v>
      </c>
      <c r="R515" s="5">
        <v>3732.6480689999999</v>
      </c>
      <c r="S515" s="5">
        <f t="shared" si="65"/>
        <v>8.2248731988207435</v>
      </c>
      <c r="T515" s="2">
        <v>0</v>
      </c>
      <c r="U515" s="12">
        <v>0</v>
      </c>
      <c r="V515" s="5">
        <v>0.10505100000000001</v>
      </c>
      <c r="W515" s="6">
        <f t="shared" si="62"/>
        <v>85.966448445171849</v>
      </c>
      <c r="X515" s="5">
        <v>8184082</v>
      </c>
      <c r="Y515" s="5">
        <v>236</v>
      </c>
      <c r="Z515" s="5">
        <v>122111</v>
      </c>
      <c r="AA515" s="5">
        <v>0</v>
      </c>
      <c r="AB515" s="5">
        <v>0</v>
      </c>
      <c r="AC515" s="5">
        <v>0</v>
      </c>
      <c r="AD515" s="5">
        <v>1</v>
      </c>
      <c r="AE515" s="5">
        <v>0</v>
      </c>
      <c r="AF515" s="5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1</v>
      </c>
      <c r="AO515" s="6">
        <v>0</v>
      </c>
      <c r="AP515" s="6">
        <v>0</v>
      </c>
      <c r="AQ515" s="11">
        <v>0</v>
      </c>
      <c r="AR515" s="5">
        <v>1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</row>
    <row r="516" spans="1:50" ht="15.75" customHeight="1">
      <c r="A516" s="4">
        <v>44136</v>
      </c>
      <c r="B516" s="2" t="s">
        <v>20</v>
      </c>
      <c r="C516" s="19">
        <v>2</v>
      </c>
      <c r="D516" s="5" t="s">
        <v>22</v>
      </c>
      <c r="E516" s="6">
        <v>6448.7178000000004</v>
      </c>
      <c r="F516" s="6">
        <f t="shared" si="63"/>
        <v>8.7716365993306535</v>
      </c>
      <c r="G516" s="21">
        <v>6547.6180000000004</v>
      </c>
      <c r="H516" s="5">
        <f t="shared" si="64"/>
        <v>8.7870093140008638</v>
      </c>
      <c r="I516" s="10">
        <v>449.7</v>
      </c>
      <c r="J516" s="6">
        <f t="shared" si="59"/>
        <v>6.1085806937766618</v>
      </c>
      <c r="K516" s="11">
        <v>135.5710746</v>
      </c>
      <c r="L516" s="11">
        <f t="shared" si="60"/>
        <v>4.9168451721517252</v>
      </c>
      <c r="M516" s="5">
        <v>0</v>
      </c>
      <c r="N516" s="5">
        <v>1</v>
      </c>
      <c r="O516" s="12">
        <v>1</v>
      </c>
      <c r="P516" s="5">
        <v>0</v>
      </c>
      <c r="Q516" s="5">
        <f t="shared" si="61"/>
        <v>0</v>
      </c>
      <c r="R516" s="5">
        <v>3732.6480689999999</v>
      </c>
      <c r="S516" s="5">
        <f t="shared" si="65"/>
        <v>8.2248731988207435</v>
      </c>
      <c r="T516" s="2">
        <v>0</v>
      </c>
      <c r="U516" s="12">
        <v>0</v>
      </c>
      <c r="V516" s="5">
        <v>0.103877</v>
      </c>
      <c r="W516" s="6">
        <f t="shared" si="62"/>
        <v>85.005728314238937</v>
      </c>
      <c r="X516" s="5">
        <v>9462809</v>
      </c>
      <c r="Y516" s="5">
        <v>991</v>
      </c>
      <c r="Z516" s="5">
        <v>137621</v>
      </c>
      <c r="AA516" s="5">
        <v>4</v>
      </c>
      <c r="AB516" s="5">
        <v>0</v>
      </c>
      <c r="AC516" s="5">
        <v>0</v>
      </c>
      <c r="AD516" s="5">
        <v>1</v>
      </c>
      <c r="AE516" s="5">
        <v>0</v>
      </c>
      <c r="AF516" s="5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1</v>
      </c>
      <c r="AP516" s="6">
        <v>0</v>
      </c>
      <c r="AQ516" s="11">
        <v>0</v>
      </c>
      <c r="AR516" s="5">
        <v>1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</row>
    <row r="517" spans="1:50" ht="15.75" customHeight="1">
      <c r="A517" s="4">
        <v>44166</v>
      </c>
      <c r="B517" s="2" t="s">
        <v>20</v>
      </c>
      <c r="C517" s="19">
        <v>2</v>
      </c>
      <c r="D517" s="5" t="s">
        <v>22</v>
      </c>
      <c r="E517" s="6">
        <v>7369.9632000000001</v>
      </c>
      <c r="F517" s="6">
        <f t="shared" si="63"/>
        <v>8.9051679919551763</v>
      </c>
      <c r="G517" s="21">
        <v>7505.8059999999996</v>
      </c>
      <c r="H517" s="5">
        <f t="shared" si="64"/>
        <v>8.923565354692121</v>
      </c>
      <c r="I517" s="10">
        <v>471.52</v>
      </c>
      <c r="J517" s="6">
        <f t="shared" si="59"/>
        <v>6.1559615189893844</v>
      </c>
      <c r="K517" s="11">
        <v>134.8952467</v>
      </c>
      <c r="L517" s="11">
        <f t="shared" si="60"/>
        <v>4.9118843440921331</v>
      </c>
      <c r="M517" s="5">
        <v>0</v>
      </c>
      <c r="N517" s="5">
        <v>1</v>
      </c>
      <c r="O517" s="12">
        <v>1</v>
      </c>
      <c r="P517" s="5">
        <v>0</v>
      </c>
      <c r="Q517" s="5">
        <f t="shared" si="61"/>
        <v>0</v>
      </c>
      <c r="R517" s="5">
        <v>3732.6480689999999</v>
      </c>
      <c r="S517" s="5">
        <f t="shared" si="65"/>
        <v>8.2248731988207435</v>
      </c>
      <c r="T517" s="2">
        <v>0</v>
      </c>
      <c r="U517" s="12">
        <v>0</v>
      </c>
      <c r="V517" s="5">
        <v>0.104765</v>
      </c>
      <c r="W517" s="6">
        <f t="shared" si="62"/>
        <v>85.732405891980349</v>
      </c>
      <c r="X517" s="5">
        <v>10286709</v>
      </c>
      <c r="Y517" s="5">
        <v>2532</v>
      </c>
      <c r="Z517" s="5">
        <v>148994</v>
      </c>
      <c r="AA517" s="5">
        <v>39</v>
      </c>
      <c r="AB517" s="5">
        <v>0</v>
      </c>
      <c r="AC517" s="5">
        <v>0</v>
      </c>
      <c r="AD517" s="5">
        <v>1</v>
      </c>
      <c r="AE517" s="5">
        <v>0</v>
      </c>
      <c r="AF517" s="5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1</v>
      </c>
      <c r="AQ517" s="11">
        <v>0</v>
      </c>
      <c r="AR517" s="5">
        <v>1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</row>
    <row r="518" spans="1:50" ht="15.75" customHeight="1">
      <c r="A518" s="4">
        <v>44197</v>
      </c>
      <c r="B518" s="2" t="s">
        <v>20</v>
      </c>
      <c r="C518" s="19">
        <v>2</v>
      </c>
      <c r="D518" s="5" t="s">
        <v>22</v>
      </c>
      <c r="E518" s="6">
        <v>6987.3921</v>
      </c>
      <c r="F518" s="6">
        <f t="shared" si="63"/>
        <v>8.8518626754836625</v>
      </c>
      <c r="G518" s="21">
        <v>9459.7579999999998</v>
      </c>
      <c r="H518" s="5">
        <f t="shared" si="64"/>
        <v>9.1549077856858343</v>
      </c>
      <c r="I518" s="10">
        <v>484.63</v>
      </c>
      <c r="J518" s="6">
        <f t="shared" si="59"/>
        <v>6.1833857131934806</v>
      </c>
      <c r="K518" s="11">
        <v>136.65239919999999</v>
      </c>
      <c r="L518" s="11">
        <f t="shared" si="60"/>
        <v>4.9247316611497611</v>
      </c>
      <c r="M518" s="5">
        <v>0</v>
      </c>
      <c r="N518" s="5">
        <v>1</v>
      </c>
      <c r="O518" s="12">
        <v>1</v>
      </c>
      <c r="P518" s="5">
        <v>0</v>
      </c>
      <c r="Q518" s="5">
        <f t="shared" si="61"/>
        <v>0</v>
      </c>
      <c r="R518" s="5">
        <v>3732.6480689999999</v>
      </c>
      <c r="S518" s="5">
        <f t="shared" si="65"/>
        <v>8.2248731988207435</v>
      </c>
      <c r="T518" s="2">
        <v>0</v>
      </c>
      <c r="U518" s="12">
        <v>0</v>
      </c>
      <c r="V518" s="5">
        <v>0.103711</v>
      </c>
      <c r="W518" s="6">
        <f t="shared" ref="W518:W541" si="66">V518*100/0.122</f>
        <v>85.009016393442622</v>
      </c>
      <c r="X518" s="5">
        <v>10757610</v>
      </c>
      <c r="Y518" s="5">
        <v>1606</v>
      </c>
      <c r="Z518" s="5">
        <v>154392</v>
      </c>
      <c r="AA518" s="5">
        <v>33</v>
      </c>
      <c r="AB518" s="5">
        <v>14509</v>
      </c>
      <c r="AC518" s="5">
        <v>0</v>
      </c>
      <c r="AD518" s="5">
        <v>1</v>
      </c>
      <c r="AE518" s="5">
        <v>1</v>
      </c>
      <c r="AF518" s="5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11">
        <v>0</v>
      </c>
      <c r="AR518" s="5">
        <v>1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</row>
    <row r="519" spans="1:50" ht="15.75" customHeight="1">
      <c r="A519" s="4">
        <v>44228</v>
      </c>
      <c r="B519" s="2" t="s">
        <v>20</v>
      </c>
      <c r="C519" s="19">
        <v>2</v>
      </c>
      <c r="D519" s="5" t="s">
        <v>22</v>
      </c>
      <c r="E519" s="6">
        <v>6449.9004000000004</v>
      </c>
      <c r="F519" s="6">
        <f t="shared" si="63"/>
        <v>8.7718199678101261</v>
      </c>
      <c r="G519" s="21">
        <v>10530.674000000001</v>
      </c>
      <c r="H519" s="5">
        <f t="shared" si="64"/>
        <v>9.262142566851912</v>
      </c>
      <c r="I519" s="10">
        <v>483.78</v>
      </c>
      <c r="J519" s="6">
        <f t="shared" si="59"/>
        <v>6.1816302579249855</v>
      </c>
      <c r="K519" s="11">
        <v>137.05789590000001</v>
      </c>
      <c r="L519" s="11">
        <f t="shared" si="60"/>
        <v>4.9276731326840366</v>
      </c>
      <c r="M519" s="5">
        <v>0</v>
      </c>
      <c r="N519" s="5">
        <v>1</v>
      </c>
      <c r="O519" s="12">
        <v>1</v>
      </c>
      <c r="P519" s="5">
        <v>0</v>
      </c>
      <c r="Q519" s="5">
        <f t="shared" si="61"/>
        <v>0</v>
      </c>
      <c r="R519" s="5">
        <v>3732.6480689999999</v>
      </c>
      <c r="S519" s="5">
        <f t="shared" si="65"/>
        <v>8.2248731988207435</v>
      </c>
      <c r="T519" s="2">
        <v>0</v>
      </c>
      <c r="U519" s="12">
        <v>0</v>
      </c>
      <c r="V519" s="5">
        <v>0.103849</v>
      </c>
      <c r="W519" s="6">
        <f t="shared" si="66"/>
        <v>85.122131147540983</v>
      </c>
      <c r="X519" s="5">
        <v>11112241</v>
      </c>
      <c r="Y519" s="5">
        <v>553</v>
      </c>
      <c r="Z519" s="5">
        <v>157157</v>
      </c>
      <c r="AA519" s="5">
        <v>18</v>
      </c>
      <c r="AB519" s="5">
        <v>58719</v>
      </c>
      <c r="AC519" s="5">
        <v>7015</v>
      </c>
      <c r="AD519" s="5">
        <v>1</v>
      </c>
      <c r="AE519" s="5">
        <v>0</v>
      </c>
      <c r="AF519" s="5">
        <v>1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11">
        <v>0</v>
      </c>
      <c r="AR519" s="5">
        <v>1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</row>
    <row r="520" spans="1:50" ht="15.75" customHeight="1">
      <c r="A520" s="4">
        <v>44256</v>
      </c>
      <c r="B520" s="2" t="s">
        <v>20</v>
      </c>
      <c r="C520" s="19">
        <v>2</v>
      </c>
      <c r="D520" s="5" t="s">
        <v>22</v>
      </c>
      <c r="E520" s="6">
        <v>4837.4252999999999</v>
      </c>
      <c r="F520" s="6">
        <f t="shared" si="63"/>
        <v>8.4841378953583462</v>
      </c>
      <c r="G520" s="21">
        <v>15349.796</v>
      </c>
      <c r="H520" s="5">
        <f t="shared" si="64"/>
        <v>9.6389226083483575</v>
      </c>
      <c r="I520" s="10">
        <v>496.73</v>
      </c>
      <c r="J520" s="6">
        <f t="shared" si="59"/>
        <v>6.2080466189203456</v>
      </c>
      <c r="K520" s="11">
        <v>137.1930615</v>
      </c>
      <c r="L520" s="11">
        <f t="shared" si="60"/>
        <v>4.9286517038503295</v>
      </c>
      <c r="M520" s="5">
        <v>0</v>
      </c>
      <c r="N520" s="5">
        <v>1</v>
      </c>
      <c r="O520" s="12">
        <v>1</v>
      </c>
      <c r="P520" s="5">
        <v>0</v>
      </c>
      <c r="Q520" s="5">
        <f t="shared" si="61"/>
        <v>0</v>
      </c>
      <c r="R520" s="5">
        <v>3732.6480689999999</v>
      </c>
      <c r="S520" s="5">
        <f t="shared" si="65"/>
        <v>8.2248731988207435</v>
      </c>
      <c r="T520" s="2">
        <v>0</v>
      </c>
      <c r="U520" s="12">
        <v>0</v>
      </c>
      <c r="V520" s="5">
        <v>0.10434499999999999</v>
      </c>
      <c r="W520" s="6">
        <f t="shared" si="66"/>
        <v>85.528688524590166</v>
      </c>
      <c r="X520" s="5">
        <v>12149335</v>
      </c>
      <c r="Y520" s="5">
        <v>462</v>
      </c>
      <c r="Z520" s="5">
        <v>162468</v>
      </c>
      <c r="AA520" s="5">
        <v>6</v>
      </c>
      <c r="AB520" s="5">
        <v>2063543</v>
      </c>
      <c r="AC520" s="5">
        <v>14781</v>
      </c>
      <c r="AD520" s="5">
        <v>1</v>
      </c>
      <c r="AE520" s="5">
        <v>0</v>
      </c>
      <c r="AF520" s="5">
        <v>0</v>
      </c>
      <c r="AG520" s="6">
        <v>1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11">
        <v>0</v>
      </c>
      <c r="AR520" s="5">
        <v>1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</row>
    <row r="521" spans="1:50" ht="15.75" customHeight="1">
      <c r="A521" s="4">
        <v>44287</v>
      </c>
      <c r="B521" s="2" t="s">
        <v>20</v>
      </c>
      <c r="C521" s="19">
        <v>2</v>
      </c>
      <c r="D521" s="5" t="s">
        <v>22</v>
      </c>
      <c r="E521" s="6">
        <v>3762.4418999999998</v>
      </c>
      <c r="F521" s="6">
        <f t="shared" si="63"/>
        <v>8.2328234670774396</v>
      </c>
      <c r="G521" s="21">
        <v>14814.338</v>
      </c>
      <c r="H521" s="5">
        <f t="shared" si="64"/>
        <v>9.6034182744622303</v>
      </c>
      <c r="I521" s="10">
        <v>504.07</v>
      </c>
      <c r="J521" s="6">
        <f t="shared" si="59"/>
        <v>6.2227151473160891</v>
      </c>
      <c r="K521" s="11">
        <v>137.59855820000001</v>
      </c>
      <c r="L521" s="11">
        <f t="shared" si="60"/>
        <v>4.9315816841042928</v>
      </c>
      <c r="M521" s="5">
        <v>0</v>
      </c>
      <c r="N521" s="5">
        <v>1</v>
      </c>
      <c r="O521" s="12">
        <v>1</v>
      </c>
      <c r="P521" s="5">
        <v>0</v>
      </c>
      <c r="Q521" s="5">
        <f t="shared" si="61"/>
        <v>0</v>
      </c>
      <c r="R521" s="5">
        <v>3732.6480689999999</v>
      </c>
      <c r="S521" s="5">
        <f t="shared" si="65"/>
        <v>8.2248731988207435</v>
      </c>
      <c r="T521" s="2">
        <v>0</v>
      </c>
      <c r="U521" s="12">
        <v>0</v>
      </c>
      <c r="V521" s="5">
        <v>0.104523</v>
      </c>
      <c r="W521" s="6">
        <f t="shared" si="66"/>
        <v>85.67459016393444</v>
      </c>
      <c r="X521" s="5">
        <v>19164969</v>
      </c>
      <c r="Y521" s="5">
        <v>307</v>
      </c>
      <c r="Z521" s="5">
        <v>211853</v>
      </c>
      <c r="AA521" s="5">
        <v>4</v>
      </c>
      <c r="AB521" s="5">
        <v>2729335</v>
      </c>
      <c r="AC521" s="5">
        <v>36270</v>
      </c>
      <c r="AD521" s="5">
        <v>1</v>
      </c>
      <c r="AE521" s="5">
        <v>0</v>
      </c>
      <c r="AF521" s="5">
        <v>0</v>
      </c>
      <c r="AG521" s="6">
        <v>0</v>
      </c>
      <c r="AH521" s="6">
        <v>1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11">
        <v>0</v>
      </c>
      <c r="AR521" s="5">
        <v>1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</row>
    <row r="522" spans="1:50" ht="15.75" customHeight="1">
      <c r="A522" s="9">
        <v>44317</v>
      </c>
      <c r="B522" s="2" t="s">
        <v>20</v>
      </c>
      <c r="C522" s="19">
        <v>2</v>
      </c>
      <c r="D522" s="5" t="s">
        <v>22</v>
      </c>
      <c r="E522" s="6">
        <v>8062.3755000000001</v>
      </c>
      <c r="F522" s="6">
        <f t="shared" si="63"/>
        <v>8.9949635191243367</v>
      </c>
      <c r="G522" s="21">
        <v>13386.45</v>
      </c>
      <c r="H522" s="5">
        <f t="shared" si="64"/>
        <v>9.5020729799217651</v>
      </c>
      <c r="I522" s="10">
        <v>477.97</v>
      </c>
      <c r="J522" s="6">
        <f t="shared" si="59"/>
        <v>6.1695479690155945</v>
      </c>
      <c r="K522" s="11">
        <v>137.32822709999999</v>
      </c>
      <c r="L522" s="11">
        <f t="shared" si="60"/>
        <v>4.9296293183511839</v>
      </c>
      <c r="M522" s="5">
        <v>0</v>
      </c>
      <c r="N522" s="5">
        <v>1</v>
      </c>
      <c r="O522" s="12">
        <v>1</v>
      </c>
      <c r="P522" s="5">
        <v>0</v>
      </c>
      <c r="Q522" s="5">
        <f t="shared" si="61"/>
        <v>0</v>
      </c>
      <c r="R522" s="5">
        <v>3732.6480689999999</v>
      </c>
      <c r="S522" s="5">
        <f t="shared" si="65"/>
        <v>8.2248731988207435</v>
      </c>
      <c r="T522" s="2">
        <v>0</v>
      </c>
      <c r="U522" s="12">
        <v>0</v>
      </c>
      <c r="V522" s="5">
        <v>0.104841</v>
      </c>
      <c r="W522" s="6">
        <f t="shared" si="66"/>
        <v>85.935245901639348</v>
      </c>
      <c r="X522" s="5">
        <v>28175044</v>
      </c>
      <c r="Y522" s="5">
        <v>67</v>
      </c>
      <c r="Z522" s="5">
        <v>331895</v>
      </c>
      <c r="AA522" s="5">
        <v>1</v>
      </c>
      <c r="AB522" s="5">
        <v>1784772</v>
      </c>
      <c r="AC522" s="5">
        <v>36450</v>
      </c>
      <c r="AD522" s="5">
        <v>1</v>
      </c>
      <c r="AE522" s="5">
        <v>0</v>
      </c>
      <c r="AF522" s="5">
        <v>0</v>
      </c>
      <c r="AG522" s="6">
        <v>0</v>
      </c>
      <c r="AH522" s="6">
        <v>0</v>
      </c>
      <c r="AI522" s="6">
        <v>1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11">
        <v>0</v>
      </c>
      <c r="AR522" s="5">
        <v>1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</row>
    <row r="523" spans="1:50" ht="15.75" customHeight="1">
      <c r="A523" s="4">
        <v>44348</v>
      </c>
      <c r="B523" s="2" t="s">
        <v>20</v>
      </c>
      <c r="C523" s="19">
        <v>2</v>
      </c>
      <c r="D523" s="5" t="s">
        <v>22</v>
      </c>
      <c r="E523" s="6">
        <v>5374.9170000000004</v>
      </c>
      <c r="F523" s="6">
        <f t="shared" si="63"/>
        <v>8.5894984110161712</v>
      </c>
      <c r="G523" s="21">
        <v>13564.936</v>
      </c>
      <c r="H523" s="5">
        <f t="shared" si="64"/>
        <v>9.5153172238183519</v>
      </c>
      <c r="I523" s="10">
        <v>508.07</v>
      </c>
      <c r="J523" s="6">
        <f t="shared" si="59"/>
        <v>6.2306192333611756</v>
      </c>
      <c r="K523" s="11">
        <v>136.92273030000001</v>
      </c>
      <c r="L523" s="11">
        <f t="shared" si="60"/>
        <v>4.9266936029781405</v>
      </c>
      <c r="M523" s="5">
        <v>0</v>
      </c>
      <c r="N523" s="5">
        <v>1</v>
      </c>
      <c r="O523" s="12">
        <v>1</v>
      </c>
      <c r="P523" s="5">
        <v>0</v>
      </c>
      <c r="Q523" s="5">
        <f t="shared" si="61"/>
        <v>0</v>
      </c>
      <c r="R523" s="5">
        <v>3732.6480689999999</v>
      </c>
      <c r="S523" s="5">
        <f t="shared" si="65"/>
        <v>8.2248731988207435</v>
      </c>
      <c r="T523" s="2">
        <v>0</v>
      </c>
      <c r="U523" s="12">
        <v>0</v>
      </c>
      <c r="V523" s="5">
        <v>0.104888</v>
      </c>
      <c r="W523" s="6">
        <f t="shared" si="66"/>
        <v>85.973770491803279</v>
      </c>
      <c r="X523" s="5">
        <v>30411634</v>
      </c>
      <c r="Y523" s="5">
        <v>82</v>
      </c>
      <c r="Z523" s="5">
        <v>399459</v>
      </c>
      <c r="AA523" s="5">
        <v>1</v>
      </c>
      <c r="AB523" s="5">
        <v>1734226</v>
      </c>
      <c r="AC523" s="5">
        <v>60319</v>
      </c>
      <c r="AD523" s="5">
        <v>1</v>
      </c>
      <c r="AE523" s="5">
        <v>0</v>
      </c>
      <c r="AF523" s="5">
        <v>0</v>
      </c>
      <c r="AG523" s="6">
        <v>0</v>
      </c>
      <c r="AH523" s="6">
        <v>0</v>
      </c>
      <c r="AI523" s="6">
        <v>0</v>
      </c>
      <c r="AJ523" s="6">
        <v>1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11">
        <v>0</v>
      </c>
      <c r="AR523" s="5">
        <v>1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</row>
    <row r="524" spans="1:50" ht="15.75" customHeight="1">
      <c r="A524" s="4">
        <v>44378</v>
      </c>
      <c r="B524" s="2" t="s">
        <v>20</v>
      </c>
      <c r="C524" s="19">
        <v>2</v>
      </c>
      <c r="D524" s="5" t="s">
        <v>22</v>
      </c>
      <c r="E524" s="6">
        <v>8599.8672000000006</v>
      </c>
      <c r="F524" s="6">
        <f t="shared" si="63"/>
        <v>9.0595020402619078</v>
      </c>
      <c r="G524" s="21">
        <v>13743.422</v>
      </c>
      <c r="H524" s="5">
        <f t="shared" si="64"/>
        <v>9.5283883480600036</v>
      </c>
      <c r="I524" s="10">
        <v>471.44</v>
      </c>
      <c r="J524" s="6">
        <f t="shared" si="59"/>
        <v>6.1557918405296581</v>
      </c>
      <c r="K524" s="5">
        <v>137.05789590000001</v>
      </c>
      <c r="L524" s="11">
        <f t="shared" si="60"/>
        <v>4.9276731326840366</v>
      </c>
      <c r="M524" s="5">
        <v>0</v>
      </c>
      <c r="N524" s="5">
        <v>1</v>
      </c>
      <c r="O524" s="12">
        <v>1</v>
      </c>
      <c r="P524" s="5">
        <v>0</v>
      </c>
      <c r="Q524" s="5">
        <f t="shared" si="61"/>
        <v>0</v>
      </c>
      <c r="R524" s="5">
        <v>3732.6480689999999</v>
      </c>
      <c r="S524" s="5">
        <f t="shared" si="65"/>
        <v>8.2248731988207435</v>
      </c>
      <c r="T524" s="2">
        <v>0</v>
      </c>
      <c r="U524" s="12">
        <v>0</v>
      </c>
      <c r="V524" s="5">
        <v>0.10591399999999999</v>
      </c>
      <c r="W524" s="6">
        <f t="shared" si="66"/>
        <v>86.814754098360652</v>
      </c>
      <c r="X524" s="5">
        <v>31655824</v>
      </c>
      <c r="Y524" s="5">
        <v>61</v>
      </c>
      <c r="Z524" s="5">
        <v>424351</v>
      </c>
      <c r="AA524" s="5">
        <v>1</v>
      </c>
      <c r="AB524" s="14"/>
      <c r="AC524" s="5">
        <v>65027</v>
      </c>
      <c r="AD524" s="5">
        <v>1</v>
      </c>
      <c r="AE524" s="5">
        <v>0</v>
      </c>
      <c r="AF524" s="5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1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11">
        <v>0</v>
      </c>
      <c r="AR524" s="5">
        <v>1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</row>
    <row r="525" spans="1:50" ht="15.75" customHeight="1">
      <c r="A525" s="4">
        <v>44409</v>
      </c>
      <c r="B525" s="2" t="s">
        <v>20</v>
      </c>
      <c r="C525" s="19">
        <v>2</v>
      </c>
      <c r="D525" s="5" t="s">
        <v>22</v>
      </c>
      <c r="E525" s="6">
        <v>6181.1545500000002</v>
      </c>
      <c r="F525" s="6">
        <f t="shared" si="63"/>
        <v>8.7292603533913304</v>
      </c>
      <c r="G525" s="21">
        <v>15171.31</v>
      </c>
      <c r="H525" s="5">
        <f t="shared" si="64"/>
        <v>9.6272273349754798</v>
      </c>
      <c r="I525" s="10">
        <v>508.07</v>
      </c>
      <c r="J525" s="6">
        <f t="shared" si="59"/>
        <v>6.2306192333611756</v>
      </c>
      <c r="K525" s="11">
        <v>137.1930615</v>
      </c>
      <c r="L525" s="11">
        <f t="shared" si="60"/>
        <v>4.9286517038503295</v>
      </c>
      <c r="M525" s="5">
        <v>0</v>
      </c>
      <c r="N525" s="5">
        <v>1</v>
      </c>
      <c r="O525" s="12">
        <v>1</v>
      </c>
      <c r="P525" s="5">
        <v>0</v>
      </c>
      <c r="Q525" s="5">
        <f t="shared" si="61"/>
        <v>0</v>
      </c>
      <c r="R525" s="5">
        <v>3732.6480689999999</v>
      </c>
      <c r="S525" s="5">
        <f t="shared" si="65"/>
        <v>8.2248731988207435</v>
      </c>
      <c r="T525" s="2">
        <v>0</v>
      </c>
      <c r="U525" s="12">
        <v>0</v>
      </c>
      <c r="V525" s="5">
        <v>0.10609300000000001</v>
      </c>
      <c r="W525" s="6">
        <f t="shared" si="66"/>
        <v>86.961475409836069</v>
      </c>
      <c r="X525" s="5">
        <v>32810845</v>
      </c>
      <c r="Y525" s="5">
        <v>128</v>
      </c>
      <c r="Z525" s="5">
        <v>439020</v>
      </c>
      <c r="AA525" s="5">
        <v>0</v>
      </c>
      <c r="AB525" s="5">
        <v>5493614</v>
      </c>
      <c r="AC525" s="5">
        <v>61376</v>
      </c>
      <c r="AD525" s="5">
        <v>1</v>
      </c>
      <c r="AE525" s="5">
        <v>0</v>
      </c>
      <c r="AF525" s="5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0</v>
      </c>
      <c r="AN525" s="6">
        <v>0</v>
      </c>
      <c r="AO525" s="6">
        <v>0</v>
      </c>
      <c r="AP525" s="6">
        <v>0</v>
      </c>
      <c r="AQ525" s="11">
        <v>0</v>
      </c>
      <c r="AR525" s="5">
        <v>1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</row>
    <row r="526" spans="1:50" ht="15.75" customHeight="1">
      <c r="A526" s="4">
        <v>44440</v>
      </c>
      <c r="B526" s="2" t="s">
        <v>20</v>
      </c>
      <c r="C526" s="19">
        <v>2</v>
      </c>
      <c r="D526" s="5" t="s">
        <v>22</v>
      </c>
      <c r="E526" s="6">
        <v>5912.4087</v>
      </c>
      <c r="F526" s="6">
        <f t="shared" si="63"/>
        <v>8.6848085908204968</v>
      </c>
      <c r="G526" s="21">
        <v>13921.907999999999</v>
      </c>
      <c r="H526" s="5">
        <f t="shared" si="64"/>
        <v>9.5412908201161404</v>
      </c>
      <c r="I526" s="10">
        <v>471.44</v>
      </c>
      <c r="J526" s="6">
        <f t="shared" si="59"/>
        <v>6.1557918405296581</v>
      </c>
      <c r="K526" s="5">
        <v>134.08425320000001</v>
      </c>
      <c r="L526" s="11">
        <f t="shared" si="60"/>
        <v>4.9058986815481793</v>
      </c>
      <c r="M526" s="5">
        <v>0</v>
      </c>
      <c r="N526" s="5">
        <v>1</v>
      </c>
      <c r="O526" s="12">
        <v>1</v>
      </c>
      <c r="P526" s="5">
        <v>0</v>
      </c>
      <c r="Q526" s="5">
        <f t="shared" si="61"/>
        <v>0</v>
      </c>
      <c r="R526" s="5">
        <v>3732.6480689999999</v>
      </c>
      <c r="S526" s="5">
        <f t="shared" si="65"/>
        <v>8.2248731988207435</v>
      </c>
      <c r="T526" s="2">
        <v>0</v>
      </c>
      <c r="U526" s="12">
        <v>0</v>
      </c>
      <c r="V526" s="5">
        <v>0.106116</v>
      </c>
      <c r="W526" s="6">
        <f t="shared" si="66"/>
        <v>86.98032786885247</v>
      </c>
      <c r="X526" s="5">
        <v>33766707</v>
      </c>
      <c r="Y526" s="5">
        <v>106</v>
      </c>
      <c r="Z526" s="5">
        <v>448339</v>
      </c>
      <c r="AA526" s="5">
        <v>1</v>
      </c>
      <c r="AB526" s="5">
        <v>6732827</v>
      </c>
      <c r="AC526" s="5">
        <v>30293</v>
      </c>
      <c r="AD526" s="5">
        <v>1</v>
      </c>
      <c r="AE526" s="5">
        <v>0</v>
      </c>
      <c r="AF526" s="5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1</v>
      </c>
      <c r="AN526" s="6">
        <v>0</v>
      </c>
      <c r="AO526" s="6">
        <v>0</v>
      </c>
      <c r="AP526" s="6">
        <v>0</v>
      </c>
      <c r="AQ526" s="11">
        <v>0</v>
      </c>
      <c r="AR526" s="5">
        <v>1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</row>
    <row r="527" spans="1:50" ht="15.75" customHeight="1">
      <c r="A527" s="4">
        <v>44470</v>
      </c>
      <c r="B527" s="2" t="s">
        <v>20</v>
      </c>
      <c r="C527" s="19">
        <v>2</v>
      </c>
      <c r="D527" s="5" t="s">
        <v>22</v>
      </c>
      <c r="E527" s="6">
        <v>10212.3423</v>
      </c>
      <c r="F527" s="6">
        <f t="shared" si="63"/>
        <v>9.2313522971885664</v>
      </c>
      <c r="G527" s="21">
        <v>8567.3279999999995</v>
      </c>
      <c r="H527" s="5">
        <f t="shared" si="64"/>
        <v>9.0558278933743068</v>
      </c>
      <c r="I527" s="10">
        <v>461.8</v>
      </c>
      <c r="J527" s="6">
        <f t="shared" si="59"/>
        <v>6.1351318969203952</v>
      </c>
      <c r="K527" s="11">
        <v>137.8688894</v>
      </c>
      <c r="L527" s="11">
        <f t="shared" si="60"/>
        <v>4.9335302462716619</v>
      </c>
      <c r="M527" s="5">
        <v>0</v>
      </c>
      <c r="N527" s="5">
        <v>1</v>
      </c>
      <c r="O527" s="12">
        <v>1</v>
      </c>
      <c r="P527" s="5">
        <v>0</v>
      </c>
      <c r="Q527" s="5">
        <f t="shared" si="61"/>
        <v>0</v>
      </c>
      <c r="R527" s="5">
        <v>3732.6480689999999</v>
      </c>
      <c r="S527" s="5">
        <f t="shared" si="65"/>
        <v>8.2248731988207435</v>
      </c>
      <c r="T527" s="2">
        <v>0</v>
      </c>
      <c r="U527" s="12">
        <v>0</v>
      </c>
      <c r="V527" s="5">
        <v>0.106263</v>
      </c>
      <c r="W527" s="6">
        <f t="shared" si="66"/>
        <v>87.100819672131152</v>
      </c>
      <c r="X527" s="5">
        <v>34285814</v>
      </c>
      <c r="Y527" s="5">
        <v>152</v>
      </c>
      <c r="Z527" s="5">
        <v>458437</v>
      </c>
      <c r="AA527" s="5">
        <v>0</v>
      </c>
      <c r="AB527" s="5">
        <v>4141918</v>
      </c>
      <c r="AC527" s="5">
        <v>6302</v>
      </c>
      <c r="AD527" s="5">
        <v>1</v>
      </c>
      <c r="AE527" s="5">
        <v>0</v>
      </c>
      <c r="AF527" s="5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1</v>
      </c>
      <c r="AO527" s="6">
        <v>0</v>
      </c>
      <c r="AP527" s="6">
        <v>0</v>
      </c>
      <c r="AQ527" s="11">
        <v>0</v>
      </c>
      <c r="AR527" s="5">
        <v>1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</row>
    <row r="528" spans="1:50" ht="15.75" customHeight="1">
      <c r="A528" s="4">
        <v>44501</v>
      </c>
      <c r="B528" s="2" t="s">
        <v>20</v>
      </c>
      <c r="C528" s="19">
        <v>2</v>
      </c>
      <c r="D528" s="5" t="s">
        <v>22</v>
      </c>
      <c r="E528" s="6">
        <v>7524.8837999999996</v>
      </c>
      <c r="F528" s="6">
        <f t="shared" si="63"/>
        <v>8.925970647637385</v>
      </c>
      <c r="G528" s="21">
        <v>7317.9260000000004</v>
      </c>
      <c r="H528" s="5">
        <f t="shared" si="64"/>
        <v>8.898218874879257</v>
      </c>
      <c r="I528" s="10">
        <v>516.14</v>
      </c>
      <c r="J528" s="6">
        <f t="shared" si="59"/>
        <v>6.2463780465109942</v>
      </c>
      <c r="K528" s="5">
        <v>138.13922049999999</v>
      </c>
      <c r="L528" s="11">
        <f t="shared" si="60"/>
        <v>4.9354750182087086</v>
      </c>
      <c r="M528" s="5">
        <v>0</v>
      </c>
      <c r="N528" s="5">
        <v>1</v>
      </c>
      <c r="O528" s="12">
        <v>1</v>
      </c>
      <c r="P528" s="5">
        <v>0</v>
      </c>
      <c r="Q528" s="5">
        <f t="shared" si="61"/>
        <v>0</v>
      </c>
      <c r="R528" s="5">
        <v>3732.6480689999999</v>
      </c>
      <c r="S528" s="5">
        <f t="shared" si="65"/>
        <v>8.2248731988207435</v>
      </c>
      <c r="T528" s="2">
        <v>0</v>
      </c>
      <c r="U528" s="12">
        <v>0</v>
      </c>
      <c r="V528" s="5">
        <v>0.106451</v>
      </c>
      <c r="W528" s="6">
        <f t="shared" si="66"/>
        <v>87.25491803278689</v>
      </c>
      <c r="X528" s="5">
        <v>34596776</v>
      </c>
      <c r="Y528" s="5">
        <v>90</v>
      </c>
      <c r="Z528" s="5">
        <v>469247</v>
      </c>
      <c r="AA528" s="5">
        <v>0</v>
      </c>
      <c r="AB528" s="5">
        <v>8563136</v>
      </c>
      <c r="AC528" s="5">
        <v>21275</v>
      </c>
      <c r="AD528" s="5">
        <v>1</v>
      </c>
      <c r="AE528" s="5">
        <v>0</v>
      </c>
      <c r="AF528" s="5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1</v>
      </c>
      <c r="AP528" s="6">
        <v>0</v>
      </c>
      <c r="AQ528" s="11">
        <v>0</v>
      </c>
      <c r="AR528" s="5">
        <v>1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</row>
    <row r="529" spans="1:50" ht="15.75" customHeight="1">
      <c r="A529" s="4">
        <v>44531</v>
      </c>
      <c r="B529" s="2" t="s">
        <v>20</v>
      </c>
      <c r="C529" s="19">
        <v>2</v>
      </c>
      <c r="D529" s="5" t="s">
        <v>22</v>
      </c>
      <c r="E529" s="6">
        <v>8599.8672000000006</v>
      </c>
      <c r="F529" s="6">
        <f t="shared" si="63"/>
        <v>9.0595020402619078</v>
      </c>
      <c r="G529" s="21">
        <v>8388.8420000000006</v>
      </c>
      <c r="H529" s="5">
        <f t="shared" si="64"/>
        <v>9.0347769673411396</v>
      </c>
      <c r="I529" s="10">
        <v>518.45000000000005</v>
      </c>
      <c r="J529" s="6">
        <f t="shared" si="59"/>
        <v>6.250843591004287</v>
      </c>
      <c r="K529" s="11">
        <v>138.13922049999999</v>
      </c>
      <c r="L529" s="11">
        <f t="shared" si="60"/>
        <v>4.9354750182087086</v>
      </c>
      <c r="M529" s="5">
        <v>0</v>
      </c>
      <c r="N529" s="5">
        <v>1</v>
      </c>
      <c r="O529" s="12">
        <v>1</v>
      </c>
      <c r="P529" s="5">
        <v>0</v>
      </c>
      <c r="Q529" s="5">
        <f t="shared" si="61"/>
        <v>0</v>
      </c>
      <c r="R529" s="5">
        <v>3732.6480689999999</v>
      </c>
      <c r="S529" s="5">
        <f t="shared" si="65"/>
        <v>8.2248731988207435</v>
      </c>
      <c r="T529" s="2">
        <v>0</v>
      </c>
      <c r="U529" s="12">
        <v>0</v>
      </c>
      <c r="V529" s="5">
        <v>0.106961</v>
      </c>
      <c r="W529" s="6">
        <f t="shared" si="66"/>
        <v>87.672950819672124</v>
      </c>
      <c r="X529" s="5">
        <v>34861579</v>
      </c>
      <c r="Y529" s="5">
        <v>213</v>
      </c>
      <c r="Z529" s="5">
        <v>481486</v>
      </c>
      <c r="AA529" s="5">
        <v>0</v>
      </c>
      <c r="AB529" s="5">
        <v>10147925</v>
      </c>
      <c r="AC529" s="5">
        <v>18203</v>
      </c>
      <c r="AD529" s="5">
        <v>1</v>
      </c>
      <c r="AE529" s="5">
        <v>0</v>
      </c>
      <c r="AF529" s="5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1</v>
      </c>
      <c r="AQ529" s="11">
        <v>0</v>
      </c>
      <c r="AR529" s="5">
        <v>1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</row>
    <row r="530" spans="1:50" ht="15.75" customHeight="1">
      <c r="A530" s="4">
        <v>44562</v>
      </c>
      <c r="B530" s="2" t="s">
        <v>20</v>
      </c>
      <c r="C530" s="19">
        <v>2</v>
      </c>
      <c r="D530" s="5" t="s">
        <v>22</v>
      </c>
      <c r="E530" s="6">
        <v>8541</v>
      </c>
      <c r="F530" s="6">
        <f t="shared" si="63"/>
        <v>9.0526333759461473</v>
      </c>
      <c r="G530" s="21">
        <v>9858.0635999999995</v>
      </c>
      <c r="H530" s="5">
        <f t="shared" si="64"/>
        <v>9.1961464735127496</v>
      </c>
      <c r="I530" s="10">
        <v>511.96</v>
      </c>
      <c r="J530" s="6">
        <f t="shared" si="59"/>
        <v>6.2382464969875908</v>
      </c>
      <c r="K530" s="5">
        <v>138.27438609999999</v>
      </c>
      <c r="L530" s="11">
        <f t="shared" si="60"/>
        <v>4.9364459880709219</v>
      </c>
      <c r="M530" s="5">
        <v>0</v>
      </c>
      <c r="N530" s="5">
        <v>1</v>
      </c>
      <c r="O530" s="12">
        <v>1</v>
      </c>
      <c r="P530" s="5">
        <v>0</v>
      </c>
      <c r="Q530" s="5">
        <f t="shared" si="61"/>
        <v>0</v>
      </c>
      <c r="R530" s="5">
        <v>3732.6480689999999</v>
      </c>
      <c r="S530" s="5">
        <f t="shared" si="65"/>
        <v>8.2248731988207435</v>
      </c>
      <c r="T530" s="2">
        <v>0</v>
      </c>
      <c r="U530" s="12">
        <v>0</v>
      </c>
      <c r="V530" s="5">
        <v>0.104806</v>
      </c>
      <c r="W530" s="6">
        <f t="shared" si="66"/>
        <v>85.906557377049168</v>
      </c>
      <c r="X530" s="5">
        <v>41469499</v>
      </c>
      <c r="Y530" s="5">
        <v>1548</v>
      </c>
      <c r="Z530" s="5">
        <v>496242</v>
      </c>
      <c r="AA530" s="5">
        <v>0</v>
      </c>
      <c r="AB530" s="5">
        <v>7423888</v>
      </c>
      <c r="AC530" s="5">
        <v>10431</v>
      </c>
      <c r="AD530" s="5">
        <v>1</v>
      </c>
      <c r="AE530" s="5">
        <v>1</v>
      </c>
      <c r="AF530" s="5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11">
        <v>0</v>
      </c>
      <c r="AR530" s="5">
        <v>1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</row>
    <row r="531" spans="1:50" ht="15.75" customHeight="1">
      <c r="A531" s="4">
        <v>44593</v>
      </c>
      <c r="B531" s="2" t="s">
        <v>20</v>
      </c>
      <c r="C531" s="19">
        <v>2</v>
      </c>
      <c r="D531" s="5" t="s">
        <v>22</v>
      </c>
      <c r="E531" s="6">
        <v>7884</v>
      </c>
      <c r="F531" s="6">
        <f t="shared" si="63"/>
        <v>8.9725906682726109</v>
      </c>
      <c r="G531" s="21">
        <v>10974.0708</v>
      </c>
      <c r="H531" s="5">
        <f t="shared" si="64"/>
        <v>9.3033816889476206</v>
      </c>
      <c r="I531" s="10">
        <v>521.51</v>
      </c>
      <c r="J531" s="6">
        <f t="shared" si="59"/>
        <v>6.2567284497123978</v>
      </c>
      <c r="K531" s="11">
        <v>139.3557107</v>
      </c>
      <c r="L531" s="11">
        <f t="shared" si="60"/>
        <v>4.9441799909719233</v>
      </c>
      <c r="M531" s="5">
        <v>0</v>
      </c>
      <c r="N531" s="5">
        <v>1</v>
      </c>
      <c r="O531" s="12">
        <v>1</v>
      </c>
      <c r="P531" s="5">
        <v>0</v>
      </c>
      <c r="Q531" s="5">
        <f t="shared" si="61"/>
        <v>0</v>
      </c>
      <c r="R531" s="5">
        <v>3732.6480689999999</v>
      </c>
      <c r="S531" s="5">
        <f t="shared" si="65"/>
        <v>8.2248731988207435</v>
      </c>
      <c r="T531" s="2">
        <v>0</v>
      </c>
      <c r="U531" s="12">
        <v>0</v>
      </c>
      <c r="V531" s="5">
        <v>0.104381</v>
      </c>
      <c r="W531" s="6">
        <f t="shared" si="66"/>
        <v>85.558196721311475</v>
      </c>
      <c r="X531" s="5">
        <v>42931045</v>
      </c>
      <c r="Y531" s="5">
        <v>261547</v>
      </c>
      <c r="Z531" s="5">
        <v>514023</v>
      </c>
      <c r="AA531" s="5">
        <v>531</v>
      </c>
      <c r="AB531" s="5">
        <v>1453832</v>
      </c>
      <c r="AC531" s="5">
        <v>85870</v>
      </c>
      <c r="AD531" s="5">
        <v>1</v>
      </c>
      <c r="AE531" s="5">
        <v>0</v>
      </c>
      <c r="AF531" s="5">
        <v>1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11">
        <v>0</v>
      </c>
      <c r="AR531" s="5">
        <v>1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</row>
    <row r="532" spans="1:50" ht="15.75" customHeight="1">
      <c r="A532" s="4">
        <v>44621</v>
      </c>
      <c r="B532" s="2" t="s">
        <v>20</v>
      </c>
      <c r="C532" s="19">
        <v>2</v>
      </c>
      <c r="D532" s="5" t="s">
        <v>22</v>
      </c>
      <c r="E532" s="6">
        <v>5913</v>
      </c>
      <c r="F532" s="6">
        <f t="shared" si="63"/>
        <v>8.6849085958208292</v>
      </c>
      <c r="G532" s="21">
        <v>15996.1032</v>
      </c>
      <c r="H532" s="5">
        <f t="shared" si="64"/>
        <v>9.6801629348303884</v>
      </c>
      <c r="I532" s="10">
        <v>520.9</v>
      </c>
      <c r="J532" s="6">
        <f t="shared" si="59"/>
        <v>6.2555580847511454</v>
      </c>
      <c r="K532" s="5">
        <v>139.62604189999999</v>
      </c>
      <c r="L532" s="11">
        <f t="shared" si="60"/>
        <v>4.9461041819979039</v>
      </c>
      <c r="M532" s="5">
        <v>0</v>
      </c>
      <c r="N532" s="5">
        <v>1</v>
      </c>
      <c r="O532" s="12">
        <v>1</v>
      </c>
      <c r="P532" s="5">
        <v>0</v>
      </c>
      <c r="Q532" s="5">
        <f t="shared" si="61"/>
        <v>0</v>
      </c>
      <c r="R532" s="5">
        <v>3732.6480689999999</v>
      </c>
      <c r="S532" s="5">
        <f t="shared" si="65"/>
        <v>8.2248731988207435</v>
      </c>
      <c r="T532" s="2">
        <v>0</v>
      </c>
      <c r="U532" s="12">
        <v>0</v>
      </c>
      <c r="V532" s="5">
        <v>0.10349899999999999</v>
      </c>
      <c r="W532" s="6">
        <f t="shared" si="66"/>
        <v>84.83524590163934</v>
      </c>
      <c r="X532" s="5">
        <v>43025775</v>
      </c>
      <c r="Y532" s="5">
        <v>881671</v>
      </c>
      <c r="Z532" s="5">
        <v>521181</v>
      </c>
      <c r="AA532" s="5">
        <v>7081</v>
      </c>
      <c r="AB532" s="5">
        <v>3427223</v>
      </c>
      <c r="AC532" s="5">
        <v>44078</v>
      </c>
      <c r="AD532" s="5">
        <v>1</v>
      </c>
      <c r="AE532" s="5">
        <v>0</v>
      </c>
      <c r="AF532" s="5">
        <v>0</v>
      </c>
      <c r="AG532" s="6">
        <v>1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11">
        <v>0</v>
      </c>
      <c r="AR532" s="5">
        <v>1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</row>
    <row r="533" spans="1:50" ht="15.75" customHeight="1">
      <c r="A533" s="4">
        <v>44652</v>
      </c>
      <c r="B533" s="2" t="s">
        <v>20</v>
      </c>
      <c r="C533" s="19">
        <v>2</v>
      </c>
      <c r="D533" s="5" t="s">
        <v>22</v>
      </c>
      <c r="E533" s="6">
        <v>4599</v>
      </c>
      <c r="F533" s="6">
        <f t="shared" si="63"/>
        <v>8.4335941675399244</v>
      </c>
      <c r="G533" s="21">
        <v>15438.0996</v>
      </c>
      <c r="H533" s="5">
        <f t="shared" si="64"/>
        <v>9.6446585058161425</v>
      </c>
      <c r="I533" s="10">
        <v>489.73</v>
      </c>
      <c r="J533" s="6">
        <f t="shared" si="59"/>
        <v>6.1938542188289736</v>
      </c>
      <c r="K533" s="11">
        <v>139.3557107</v>
      </c>
      <c r="L533" s="11">
        <f t="shared" si="60"/>
        <v>4.9441799909719233</v>
      </c>
      <c r="M533" s="5">
        <v>0</v>
      </c>
      <c r="N533" s="5">
        <v>1</v>
      </c>
      <c r="O533" s="12">
        <v>1</v>
      </c>
      <c r="P533" s="5">
        <v>0</v>
      </c>
      <c r="Q533" s="5">
        <f t="shared" si="61"/>
        <v>0</v>
      </c>
      <c r="R533" s="5">
        <v>3732.6480689999999</v>
      </c>
      <c r="S533" s="5">
        <f t="shared" si="65"/>
        <v>8.2248731988207435</v>
      </c>
      <c r="T533" s="2">
        <v>0</v>
      </c>
      <c r="U533" s="12">
        <v>0</v>
      </c>
      <c r="V533" s="5">
        <v>0.10310999999999999</v>
      </c>
      <c r="W533" s="6">
        <f t="shared" si="66"/>
        <v>84.516393442622956</v>
      </c>
      <c r="X533" s="5">
        <v>43079188</v>
      </c>
      <c r="Y533" s="5">
        <v>46795</v>
      </c>
      <c r="Z533" s="5">
        <v>523843</v>
      </c>
      <c r="AA533" s="5">
        <v>1483</v>
      </c>
      <c r="AB533" s="5">
        <v>1701306</v>
      </c>
      <c r="AC533" s="5">
        <v>37263</v>
      </c>
      <c r="AD533" s="5">
        <v>1</v>
      </c>
      <c r="AE533" s="5">
        <v>0</v>
      </c>
      <c r="AF533" s="5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11">
        <v>0</v>
      </c>
      <c r="AR533" s="5">
        <v>1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</row>
    <row r="534" spans="1:50" ht="15.75" customHeight="1">
      <c r="A534" s="9">
        <v>44682</v>
      </c>
      <c r="B534" s="2" t="s">
        <v>20</v>
      </c>
      <c r="C534" s="19">
        <v>2</v>
      </c>
      <c r="D534" s="5" t="s">
        <v>22</v>
      </c>
      <c r="E534" s="6">
        <v>9855</v>
      </c>
      <c r="F534" s="6">
        <f t="shared" si="63"/>
        <v>9.1957342195868197</v>
      </c>
      <c r="G534" s="21">
        <v>13950.09</v>
      </c>
      <c r="H534" s="5">
        <f t="shared" si="64"/>
        <v>9.5433129203977547</v>
      </c>
      <c r="I534" s="10">
        <v>459.57</v>
      </c>
      <c r="J534" s="6">
        <f t="shared" si="59"/>
        <v>6.1302912696927141</v>
      </c>
      <c r="K534" s="5">
        <v>139.08537960000001</v>
      </c>
      <c r="L534" s="11">
        <f t="shared" si="60"/>
        <v>4.9422520910094656</v>
      </c>
      <c r="M534" s="5">
        <v>0</v>
      </c>
      <c r="N534" s="5">
        <v>1</v>
      </c>
      <c r="O534" s="12">
        <v>1</v>
      </c>
      <c r="P534" s="5">
        <v>0</v>
      </c>
      <c r="Q534" s="5">
        <f t="shared" si="61"/>
        <v>0</v>
      </c>
      <c r="R534" s="5">
        <v>3732.6480689999999</v>
      </c>
      <c r="S534" s="5">
        <f t="shared" si="65"/>
        <v>8.2248731988207435</v>
      </c>
      <c r="T534" s="2">
        <v>0</v>
      </c>
      <c r="U534" s="12">
        <v>0</v>
      </c>
      <c r="V534" s="5">
        <v>0.10262300000000001</v>
      </c>
      <c r="W534" s="6">
        <f t="shared" si="66"/>
        <v>84.117213114754094</v>
      </c>
      <c r="X534" s="5">
        <v>43160832</v>
      </c>
      <c r="Y534" s="5">
        <v>8489</v>
      </c>
      <c r="Z534" s="5">
        <v>524636</v>
      </c>
      <c r="AA534" s="5">
        <v>70</v>
      </c>
      <c r="AB534" s="5">
        <v>1356081</v>
      </c>
      <c r="AC534" s="5">
        <v>62709</v>
      </c>
      <c r="AD534" s="5">
        <v>1</v>
      </c>
      <c r="AE534" s="5">
        <v>0</v>
      </c>
      <c r="AF534" s="5">
        <v>0</v>
      </c>
      <c r="AG534" s="6">
        <v>0</v>
      </c>
      <c r="AH534" s="6">
        <v>0</v>
      </c>
      <c r="AI534" s="6">
        <v>1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11">
        <v>0</v>
      </c>
      <c r="AR534" s="5">
        <v>1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</row>
    <row r="535" spans="1:50" ht="15.75" customHeight="1">
      <c r="A535" s="4">
        <v>44713</v>
      </c>
      <c r="B535" s="2" t="s">
        <v>20</v>
      </c>
      <c r="C535" s="19">
        <v>2</v>
      </c>
      <c r="D535" s="5" t="s">
        <v>22</v>
      </c>
      <c r="E535" s="6">
        <v>6570</v>
      </c>
      <c r="F535" s="6">
        <f t="shared" si="63"/>
        <v>8.790269111478656</v>
      </c>
      <c r="G535" s="21">
        <v>14136.091200000001</v>
      </c>
      <c r="H535" s="5">
        <f t="shared" si="64"/>
        <v>9.5565572040027629</v>
      </c>
      <c r="I535" s="10">
        <v>551.27</v>
      </c>
      <c r="J535" s="6">
        <f t="shared" si="59"/>
        <v>6.3122247072820477</v>
      </c>
      <c r="K535" s="11">
        <v>139.4908763</v>
      </c>
      <c r="L535" s="11">
        <f t="shared" si="60"/>
        <v>4.9451425492987306</v>
      </c>
      <c r="M535" s="5">
        <v>0</v>
      </c>
      <c r="N535" s="5">
        <v>1</v>
      </c>
      <c r="O535" s="12">
        <v>1</v>
      </c>
      <c r="P535" s="5">
        <v>0</v>
      </c>
      <c r="Q535" s="5">
        <f t="shared" si="61"/>
        <v>0</v>
      </c>
      <c r="R535" s="5">
        <v>3732.6480689999999</v>
      </c>
      <c r="S535" s="5">
        <f t="shared" si="65"/>
        <v>8.2248731988207435</v>
      </c>
      <c r="T535" s="2">
        <v>0</v>
      </c>
      <c r="U535" s="12">
        <v>0</v>
      </c>
      <c r="V535" s="5">
        <v>0.100895</v>
      </c>
      <c r="W535" s="6">
        <f t="shared" si="66"/>
        <v>82.700819672131146</v>
      </c>
      <c r="X535" s="5">
        <v>43469234</v>
      </c>
      <c r="Y535" s="5">
        <v>33098</v>
      </c>
      <c r="Z535" s="5">
        <v>525139</v>
      </c>
      <c r="AA535" s="5">
        <v>23</v>
      </c>
      <c r="AB535" s="5">
        <v>1512729</v>
      </c>
      <c r="AC535" s="5">
        <v>19843</v>
      </c>
      <c r="AD535" s="5">
        <v>1</v>
      </c>
      <c r="AE535" s="5">
        <v>0</v>
      </c>
      <c r="AF535" s="5">
        <v>0</v>
      </c>
      <c r="AG535" s="6">
        <v>0</v>
      </c>
      <c r="AH535" s="6">
        <v>0</v>
      </c>
      <c r="AI535" s="6">
        <v>0</v>
      </c>
      <c r="AJ535" s="6">
        <v>1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11">
        <v>0</v>
      </c>
      <c r="AR535" s="5">
        <v>1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</row>
    <row r="536" spans="1:50" ht="15.75" customHeight="1">
      <c r="A536" s="4">
        <v>44743</v>
      </c>
      <c r="B536" s="2" t="s">
        <v>20</v>
      </c>
      <c r="C536" s="19">
        <v>2</v>
      </c>
      <c r="D536" s="5" t="s">
        <v>22</v>
      </c>
      <c r="E536" s="6">
        <v>10512</v>
      </c>
      <c r="F536" s="6">
        <f t="shared" si="63"/>
        <v>9.2602727407243925</v>
      </c>
      <c r="G536" s="21">
        <v>14322.0924</v>
      </c>
      <c r="H536" s="5">
        <f t="shared" si="64"/>
        <v>9.5696283669215223</v>
      </c>
      <c r="I536" s="10">
        <v>487.4</v>
      </c>
      <c r="J536" s="6">
        <f t="shared" si="59"/>
        <v>6.1890851411911054</v>
      </c>
      <c r="K536" s="5">
        <v>139.62604189999999</v>
      </c>
      <c r="L536" s="11">
        <f t="shared" si="60"/>
        <v>4.9461041819979039</v>
      </c>
      <c r="M536" s="5">
        <v>0</v>
      </c>
      <c r="N536" s="5">
        <v>1</v>
      </c>
      <c r="O536" s="12">
        <v>1</v>
      </c>
      <c r="P536" s="5">
        <v>0</v>
      </c>
      <c r="Q536" s="5">
        <f t="shared" si="61"/>
        <v>0</v>
      </c>
      <c r="R536" s="5">
        <v>3732.6480689999999</v>
      </c>
      <c r="S536" s="5">
        <f t="shared" si="65"/>
        <v>8.2248731988207435</v>
      </c>
      <c r="T536" s="2">
        <v>0</v>
      </c>
      <c r="U536" s="12">
        <v>0</v>
      </c>
      <c r="V536" s="5">
        <v>0.10006900000000001</v>
      </c>
      <c r="W536" s="6">
        <f t="shared" si="66"/>
        <v>82.023770491803276</v>
      </c>
      <c r="X536" s="5">
        <v>44036275</v>
      </c>
      <c r="Y536" s="5">
        <v>108197</v>
      </c>
      <c r="Z536" s="5">
        <v>526396</v>
      </c>
      <c r="AA536" s="5">
        <v>102</v>
      </c>
      <c r="AB536" s="5">
        <v>2700603</v>
      </c>
      <c r="AC536" s="5">
        <v>7076</v>
      </c>
      <c r="AD536" s="5">
        <v>1</v>
      </c>
      <c r="AE536" s="5">
        <v>0</v>
      </c>
      <c r="AF536" s="5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1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11">
        <v>0</v>
      </c>
      <c r="AR536" s="5">
        <v>1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</row>
    <row r="537" spans="1:50" ht="15.75" customHeight="1">
      <c r="A537" s="4">
        <v>44774</v>
      </c>
      <c r="B537" s="2" t="s">
        <v>20</v>
      </c>
      <c r="C537" s="19">
        <v>2</v>
      </c>
      <c r="D537" s="5" t="s">
        <v>22</v>
      </c>
      <c r="E537" s="6">
        <v>7555.5</v>
      </c>
      <c r="F537" s="6">
        <f t="shared" si="63"/>
        <v>8.9300310538538152</v>
      </c>
      <c r="G537" s="21">
        <v>15810.102000000001</v>
      </c>
      <c r="H537" s="5">
        <f t="shared" si="64"/>
        <v>9.6684676304941934</v>
      </c>
      <c r="I537" s="10">
        <v>517.33000000000004</v>
      </c>
      <c r="J537" s="6">
        <f t="shared" si="59"/>
        <v>6.2486809687553269</v>
      </c>
      <c r="K537" s="11">
        <v>139.76120750000001</v>
      </c>
      <c r="L537" s="11">
        <f t="shared" si="60"/>
        <v>4.9470648908479626</v>
      </c>
      <c r="M537" s="5">
        <v>0</v>
      </c>
      <c r="N537" s="5">
        <v>1</v>
      </c>
      <c r="O537" s="12">
        <v>1</v>
      </c>
      <c r="P537" s="5">
        <v>0</v>
      </c>
      <c r="Q537" s="5">
        <f t="shared" si="61"/>
        <v>0</v>
      </c>
      <c r="R537" s="5">
        <v>3732.6480689999999</v>
      </c>
      <c r="S537" s="5">
        <f t="shared" si="65"/>
        <v>8.2248731988207435</v>
      </c>
      <c r="T537" s="2">
        <v>0</v>
      </c>
      <c r="U537" s="12">
        <v>0</v>
      </c>
      <c r="V537" s="5">
        <v>9.8059999999999994E-2</v>
      </c>
      <c r="W537" s="6">
        <f t="shared" si="66"/>
        <v>80.377049180327859</v>
      </c>
      <c r="X537" s="5">
        <v>44436339</v>
      </c>
      <c r="Y537" s="5">
        <v>186809</v>
      </c>
      <c r="Z537" s="5">
        <v>527911</v>
      </c>
      <c r="AA537" s="5">
        <v>187</v>
      </c>
      <c r="AB537" s="5">
        <v>2087696</v>
      </c>
      <c r="AC537" s="5">
        <v>24615</v>
      </c>
      <c r="AD537" s="5">
        <v>1</v>
      </c>
      <c r="AE537" s="5">
        <v>0</v>
      </c>
      <c r="AF537" s="5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1</v>
      </c>
      <c r="AM537" s="6">
        <v>0</v>
      </c>
      <c r="AN537" s="6">
        <v>0</v>
      </c>
      <c r="AO537" s="6">
        <v>0</v>
      </c>
      <c r="AP537" s="6">
        <v>0</v>
      </c>
      <c r="AQ537" s="11">
        <v>0</v>
      </c>
      <c r="AR537" s="5">
        <v>1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</row>
    <row r="538" spans="1:50" ht="15.75" customHeight="1">
      <c r="A538" s="4">
        <v>44805</v>
      </c>
      <c r="B538" s="2" t="s">
        <v>20</v>
      </c>
      <c r="C538" s="19">
        <v>2</v>
      </c>
      <c r="D538" s="5" t="s">
        <v>22</v>
      </c>
      <c r="E538" s="6">
        <v>7227</v>
      </c>
      <c r="F538" s="6">
        <f t="shared" si="63"/>
        <v>8.8855792912829816</v>
      </c>
      <c r="G538" s="21">
        <v>14508.0936</v>
      </c>
      <c r="H538" s="5">
        <f t="shared" si="64"/>
        <v>9.5825308766631174</v>
      </c>
      <c r="I538" s="10">
        <v>496.1</v>
      </c>
      <c r="J538" s="6">
        <f t="shared" si="59"/>
        <v>6.2067775193070034</v>
      </c>
      <c r="K538" s="14"/>
      <c r="L538" s="11">
        <f t="shared" si="60"/>
        <v>0</v>
      </c>
      <c r="M538" s="5">
        <v>0</v>
      </c>
      <c r="N538" s="5">
        <v>1</v>
      </c>
      <c r="O538" s="12">
        <v>1</v>
      </c>
      <c r="P538" s="5">
        <v>0</v>
      </c>
      <c r="Q538" s="5">
        <f t="shared" si="61"/>
        <v>0</v>
      </c>
      <c r="R538" s="5">
        <v>3732.6480689999999</v>
      </c>
      <c r="S538" s="5">
        <f t="shared" si="65"/>
        <v>8.2248731988207435</v>
      </c>
      <c r="T538" s="2">
        <v>0</v>
      </c>
      <c r="U538" s="12">
        <v>0</v>
      </c>
      <c r="V538" s="5">
        <v>9.8192000000000002E-2</v>
      </c>
      <c r="W538" s="6">
        <f t="shared" si="66"/>
        <v>80.485245901639345</v>
      </c>
      <c r="X538" s="5">
        <v>44591112</v>
      </c>
      <c r="Y538" s="14"/>
      <c r="Z538" s="5">
        <v>528655</v>
      </c>
      <c r="AA538" s="14"/>
      <c r="AB538" s="5">
        <v>3220020</v>
      </c>
      <c r="AC538" s="5">
        <v>35224</v>
      </c>
      <c r="AD538" s="5">
        <v>1</v>
      </c>
      <c r="AE538" s="5">
        <v>0</v>
      </c>
      <c r="AF538" s="5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11">
        <v>0</v>
      </c>
      <c r="AR538" s="5">
        <v>1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</row>
    <row r="539" spans="1:50" ht="15.75" customHeight="1">
      <c r="A539" s="4">
        <v>44835</v>
      </c>
      <c r="B539" s="2" t="s">
        <v>20</v>
      </c>
      <c r="C539" s="19">
        <v>2</v>
      </c>
      <c r="D539" s="5" t="s">
        <v>22</v>
      </c>
      <c r="E539" s="6">
        <v>12483</v>
      </c>
      <c r="F539" s="6">
        <f t="shared" si="63"/>
        <v>9.4321229976510512</v>
      </c>
      <c r="G539" s="21">
        <v>8928.0576000000001</v>
      </c>
      <c r="H539" s="5">
        <f t="shared" si="64"/>
        <v>9.0970661363867666</v>
      </c>
      <c r="I539" s="10">
        <v>1</v>
      </c>
      <c r="J539" s="6">
        <f t="shared" si="59"/>
        <v>0</v>
      </c>
      <c r="K539" s="11"/>
      <c r="L539" s="11">
        <f t="shared" si="60"/>
        <v>0</v>
      </c>
      <c r="M539" s="5">
        <v>0</v>
      </c>
      <c r="N539" s="5">
        <v>1</v>
      </c>
      <c r="O539" s="12">
        <v>1</v>
      </c>
      <c r="P539" s="5">
        <v>0</v>
      </c>
      <c r="Q539" s="5">
        <f t="shared" si="61"/>
        <v>0</v>
      </c>
      <c r="R539" s="5">
        <v>3732.6480689999999</v>
      </c>
      <c r="S539" s="5">
        <f t="shared" si="65"/>
        <v>8.2248731988207435</v>
      </c>
      <c r="T539" s="2">
        <v>0</v>
      </c>
      <c r="U539" s="12">
        <v>0</v>
      </c>
      <c r="V539" s="5">
        <v>9.7071000000000005E-2</v>
      </c>
      <c r="W539" s="6">
        <f t="shared" si="66"/>
        <v>79.566393442622953</v>
      </c>
      <c r="X539" s="14"/>
      <c r="Y539" s="14"/>
      <c r="Z539" s="14"/>
      <c r="AA539" s="14"/>
      <c r="AB539" s="14"/>
      <c r="AC539" s="5">
        <v>7430</v>
      </c>
      <c r="AD539" s="5">
        <v>1</v>
      </c>
      <c r="AE539" s="5">
        <v>0</v>
      </c>
      <c r="AF539" s="5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1</v>
      </c>
      <c r="AO539" s="6">
        <v>0</v>
      </c>
      <c r="AP539" s="6">
        <v>0</v>
      </c>
      <c r="AQ539" s="11">
        <v>0</v>
      </c>
      <c r="AR539" s="5">
        <v>1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</row>
    <row r="540" spans="1:50" ht="15.75" customHeight="1">
      <c r="A540" s="4">
        <v>44866</v>
      </c>
      <c r="B540" s="2" t="s">
        <v>20</v>
      </c>
      <c r="C540" s="19">
        <v>2</v>
      </c>
      <c r="D540" s="5" t="s">
        <v>22</v>
      </c>
      <c r="E540" s="6">
        <v>9198</v>
      </c>
      <c r="F540" s="6">
        <f t="shared" si="63"/>
        <v>9.1267413480998698</v>
      </c>
      <c r="G540" s="21">
        <v>7626.0492000000004</v>
      </c>
      <c r="H540" s="5">
        <f t="shared" si="64"/>
        <v>8.9394563129104441</v>
      </c>
      <c r="I540" s="10">
        <v>1</v>
      </c>
      <c r="J540" s="6">
        <f t="shared" si="59"/>
        <v>0</v>
      </c>
      <c r="K540" s="14"/>
      <c r="L540" s="11">
        <f t="shared" si="60"/>
        <v>0</v>
      </c>
      <c r="M540" s="5">
        <v>0</v>
      </c>
      <c r="N540" s="5">
        <v>1</v>
      </c>
      <c r="O540" s="12">
        <v>1</v>
      </c>
      <c r="P540" s="5">
        <v>0</v>
      </c>
      <c r="Q540" s="5">
        <f t="shared" si="61"/>
        <v>0</v>
      </c>
      <c r="R540" s="5">
        <v>3732.6480689999999</v>
      </c>
      <c r="S540" s="5">
        <f t="shared" si="65"/>
        <v>8.2248731988207435</v>
      </c>
      <c r="T540" s="2">
        <v>0</v>
      </c>
      <c r="U540" s="12">
        <v>0</v>
      </c>
      <c r="V540" s="5">
        <v>9.4555E-2</v>
      </c>
      <c r="W540" s="6">
        <f t="shared" si="66"/>
        <v>77.504098360655746</v>
      </c>
      <c r="X540" s="14"/>
      <c r="Y540" s="14"/>
      <c r="Z540" s="14"/>
      <c r="AA540" s="14"/>
      <c r="AB540" s="5">
        <v>26278</v>
      </c>
      <c r="AC540" s="5">
        <v>5746</v>
      </c>
      <c r="AD540" s="5">
        <v>1</v>
      </c>
      <c r="AE540" s="5">
        <v>0</v>
      </c>
      <c r="AF540" s="5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1</v>
      </c>
      <c r="AP540" s="6">
        <v>0</v>
      </c>
      <c r="AQ540" s="11">
        <v>0</v>
      </c>
      <c r="AR540" s="5">
        <v>1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</row>
    <row r="541" spans="1:50" ht="15.75" customHeight="1">
      <c r="A541" s="4">
        <v>44896</v>
      </c>
      <c r="B541" s="2" t="s">
        <v>20</v>
      </c>
      <c r="C541" s="19">
        <v>2</v>
      </c>
      <c r="D541" s="5" t="s">
        <v>22</v>
      </c>
      <c r="E541" s="6">
        <v>10512</v>
      </c>
      <c r="F541" s="6">
        <f t="shared" si="63"/>
        <v>9.2602727407243925</v>
      </c>
      <c r="G541" s="21">
        <v>8742.0563999999995</v>
      </c>
      <c r="H541" s="5">
        <f t="shared" si="64"/>
        <v>9.076015110035069</v>
      </c>
      <c r="I541" s="10">
        <v>1</v>
      </c>
      <c r="J541" s="6">
        <f t="shared" si="59"/>
        <v>0</v>
      </c>
      <c r="K541" s="11"/>
      <c r="L541" s="11">
        <f t="shared" si="60"/>
        <v>0</v>
      </c>
      <c r="M541" s="5">
        <v>0</v>
      </c>
      <c r="N541" s="5">
        <v>1</v>
      </c>
      <c r="O541" s="12">
        <v>1</v>
      </c>
      <c r="P541" s="5">
        <v>0</v>
      </c>
      <c r="Q541" s="5">
        <f t="shared" si="61"/>
        <v>0</v>
      </c>
      <c r="R541" s="5">
        <v>3732.6480689999999</v>
      </c>
      <c r="S541" s="5">
        <f t="shared" si="65"/>
        <v>8.2248731988207435</v>
      </c>
      <c r="T541" s="2">
        <v>0</v>
      </c>
      <c r="U541" s="12">
        <v>0</v>
      </c>
      <c r="V541" s="5">
        <v>9.5175999999999997E-2</v>
      </c>
      <c r="W541" s="6">
        <f t="shared" si="66"/>
        <v>78.013114754098368</v>
      </c>
      <c r="X541" s="14"/>
      <c r="Y541" s="14"/>
      <c r="Z541" s="14"/>
      <c r="AA541" s="14"/>
      <c r="AB541" s="5">
        <v>84200</v>
      </c>
      <c r="AC541" s="5">
        <v>21217</v>
      </c>
      <c r="AD541" s="5">
        <v>1</v>
      </c>
      <c r="AE541" s="5">
        <v>0</v>
      </c>
      <c r="AF541" s="5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1</v>
      </c>
      <c r="AQ541" s="11">
        <v>0</v>
      </c>
      <c r="AR541" s="5">
        <v>1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</row>
    <row r="542" spans="1:50" ht="15.75" customHeight="1">
      <c r="A542" s="4">
        <v>43101</v>
      </c>
      <c r="B542" s="2" t="s">
        <v>20</v>
      </c>
      <c r="C542" s="19">
        <v>2</v>
      </c>
      <c r="D542" s="5" t="s">
        <v>21</v>
      </c>
      <c r="E542" s="6">
        <v>259208.04</v>
      </c>
      <c r="F542" s="6">
        <f t="shared" si="63"/>
        <v>12.465386261497711</v>
      </c>
      <c r="G542" s="7">
        <v>305725.2</v>
      </c>
      <c r="H542" s="5">
        <f t="shared" si="64"/>
        <v>12.63044520914595</v>
      </c>
      <c r="I542" s="10">
        <v>362.83</v>
      </c>
      <c r="J542" s="6">
        <f t="shared" si="59"/>
        <v>5.8939344050097677</v>
      </c>
      <c r="K542" s="5">
        <v>100.48</v>
      </c>
      <c r="L542" s="11">
        <f t="shared" si="60"/>
        <v>4.6198617347310815</v>
      </c>
      <c r="M542" s="5">
        <v>0</v>
      </c>
      <c r="N542" s="5">
        <v>1</v>
      </c>
      <c r="O542" s="12">
        <v>1</v>
      </c>
      <c r="P542" s="5">
        <v>0</v>
      </c>
      <c r="Q542" s="5">
        <f t="shared" si="61"/>
        <v>0</v>
      </c>
      <c r="R542" s="5">
        <v>9372.0004009999993</v>
      </c>
      <c r="S542" s="5">
        <f t="shared" si="65"/>
        <v>9.1454818424147106</v>
      </c>
      <c r="T542" s="2">
        <v>0</v>
      </c>
      <c r="U542" s="12">
        <v>1</v>
      </c>
      <c r="V542" s="5">
        <v>2.0049999999999998E-2</v>
      </c>
      <c r="W542" s="6">
        <f t="shared" ref="W542:W601" si="67">V542*100/0.02005</f>
        <v>100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1</v>
      </c>
      <c r="AE542" s="5">
        <v>1</v>
      </c>
      <c r="AF542" s="5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11">
        <v>0</v>
      </c>
      <c r="AR542" s="5">
        <v>1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</row>
    <row r="543" spans="1:50" ht="15.75" customHeight="1">
      <c r="A543" s="4">
        <v>43132</v>
      </c>
      <c r="B543" s="2" t="s">
        <v>20</v>
      </c>
      <c r="C543" s="19">
        <v>2</v>
      </c>
      <c r="D543" s="5" t="s">
        <v>21</v>
      </c>
      <c r="E543" s="6">
        <v>239268.96</v>
      </c>
      <c r="F543" s="6">
        <f t="shared" si="63"/>
        <v>12.385343553824175</v>
      </c>
      <c r="G543" s="7">
        <v>340335.6</v>
      </c>
      <c r="H543" s="5">
        <f t="shared" si="64"/>
        <v>12.737690406865537</v>
      </c>
      <c r="I543" s="10">
        <v>344.64</v>
      </c>
      <c r="J543" s="6">
        <f t="shared" si="59"/>
        <v>5.8425003939680238</v>
      </c>
      <c r="K543" s="11">
        <v>100.57</v>
      </c>
      <c r="L543" s="11">
        <f t="shared" si="60"/>
        <v>4.6207482159514095</v>
      </c>
      <c r="M543" s="5">
        <v>0</v>
      </c>
      <c r="N543" s="5">
        <v>1</v>
      </c>
      <c r="O543" s="12">
        <v>1</v>
      </c>
      <c r="P543" s="5">
        <v>0</v>
      </c>
      <c r="Q543" s="5">
        <f t="shared" si="61"/>
        <v>0</v>
      </c>
      <c r="R543" s="5">
        <v>9372.0004009999993</v>
      </c>
      <c r="S543" s="5">
        <f t="shared" si="65"/>
        <v>9.1454818424147106</v>
      </c>
      <c r="T543" s="2">
        <v>0</v>
      </c>
      <c r="U543" s="12">
        <v>1</v>
      </c>
      <c r="V543" s="5">
        <v>1.9408000000000002E-2</v>
      </c>
      <c r="W543" s="6">
        <f t="shared" si="67"/>
        <v>96.798004987531186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1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11">
        <v>0</v>
      </c>
      <c r="AR543" s="5">
        <v>1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</row>
    <row r="544" spans="1:50" ht="15.75" customHeight="1">
      <c r="A544" s="4">
        <v>43160</v>
      </c>
      <c r="B544" s="2" t="s">
        <v>20</v>
      </c>
      <c r="C544" s="19">
        <v>2</v>
      </c>
      <c r="D544" s="5" t="s">
        <v>21</v>
      </c>
      <c r="E544" s="6">
        <v>179451.72</v>
      </c>
      <c r="F544" s="6">
        <f t="shared" si="63"/>
        <v>12.097661481372393</v>
      </c>
      <c r="G544" s="7">
        <v>496082.4</v>
      </c>
      <c r="H544" s="5">
        <f t="shared" si="64"/>
        <v>13.114499336733541</v>
      </c>
      <c r="I544" s="10">
        <v>350.62</v>
      </c>
      <c r="J544" s="6">
        <f t="shared" si="59"/>
        <v>5.859703015925728</v>
      </c>
      <c r="K544" s="5">
        <v>100.65</v>
      </c>
      <c r="L544" s="11">
        <f t="shared" si="60"/>
        <v>4.6215355400743556</v>
      </c>
      <c r="M544" s="5">
        <v>0</v>
      </c>
      <c r="N544" s="5">
        <v>1</v>
      </c>
      <c r="O544" s="12">
        <v>1</v>
      </c>
      <c r="P544" s="5">
        <v>0</v>
      </c>
      <c r="Q544" s="5">
        <f t="shared" si="61"/>
        <v>0</v>
      </c>
      <c r="R544" s="5">
        <v>9372.0004009999993</v>
      </c>
      <c r="S544" s="5">
        <f t="shared" si="65"/>
        <v>9.1454818424147106</v>
      </c>
      <c r="T544" s="2">
        <v>0</v>
      </c>
      <c r="U544" s="12">
        <v>1</v>
      </c>
      <c r="V544" s="5">
        <v>1.9629000000000001E-2</v>
      </c>
      <c r="W544" s="6">
        <f t="shared" si="67"/>
        <v>97.900249376558619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6">
        <v>1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11">
        <v>0</v>
      </c>
      <c r="AR544" s="5">
        <v>1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</row>
    <row r="545" spans="1:50" ht="15.75" customHeight="1">
      <c r="A545" s="4">
        <v>43191</v>
      </c>
      <c r="B545" s="2" t="s">
        <v>20</v>
      </c>
      <c r="C545" s="19">
        <v>2</v>
      </c>
      <c r="D545" s="5" t="s">
        <v>21</v>
      </c>
      <c r="E545" s="6">
        <v>139573.56</v>
      </c>
      <c r="F545" s="6">
        <f t="shared" si="63"/>
        <v>11.846347053091488</v>
      </c>
      <c r="G545" s="7">
        <v>478777.2</v>
      </c>
      <c r="H545" s="5">
        <f t="shared" si="64"/>
        <v>13.078992721136512</v>
      </c>
      <c r="I545" s="10">
        <v>351.08</v>
      </c>
      <c r="J545" s="6">
        <f t="shared" si="59"/>
        <v>5.8610141177239168</v>
      </c>
      <c r="K545" s="11">
        <v>100.71</v>
      </c>
      <c r="L545" s="11">
        <f t="shared" si="60"/>
        <v>4.622125626637505</v>
      </c>
      <c r="M545" s="5">
        <v>0</v>
      </c>
      <c r="N545" s="5">
        <v>1</v>
      </c>
      <c r="O545" s="12">
        <v>1</v>
      </c>
      <c r="P545" s="5">
        <v>0</v>
      </c>
      <c r="Q545" s="5">
        <f t="shared" si="61"/>
        <v>0</v>
      </c>
      <c r="R545" s="5">
        <v>9372.0004009999993</v>
      </c>
      <c r="S545" s="5">
        <f t="shared" si="65"/>
        <v>9.1454818424147106</v>
      </c>
      <c r="T545" s="2">
        <v>0</v>
      </c>
      <c r="U545" s="12">
        <v>1</v>
      </c>
      <c r="V545" s="5">
        <v>1.9934E-2</v>
      </c>
      <c r="W545" s="6">
        <f t="shared" si="67"/>
        <v>99.421446384039911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11">
        <v>0</v>
      </c>
      <c r="AR545" s="5">
        <v>1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</row>
    <row r="546" spans="1:50" ht="15.75" customHeight="1">
      <c r="A546" s="9">
        <v>43221</v>
      </c>
      <c r="B546" s="2" t="s">
        <v>20</v>
      </c>
      <c r="C546" s="19">
        <v>2</v>
      </c>
      <c r="D546" s="5" t="s">
        <v>21</v>
      </c>
      <c r="E546" s="6">
        <v>299086.2</v>
      </c>
      <c r="F546" s="6">
        <f t="shared" si="63"/>
        <v>12.608487105138384</v>
      </c>
      <c r="G546" s="7">
        <v>432630</v>
      </c>
      <c r="H546" s="5">
        <f t="shared" si="64"/>
        <v>12.977640449665513</v>
      </c>
      <c r="I546" s="10">
        <v>373.8</v>
      </c>
      <c r="J546" s="6">
        <f t="shared" si="59"/>
        <v>5.9237208950214626</v>
      </c>
      <c r="K546" s="5">
        <v>100.7453187</v>
      </c>
      <c r="L546" s="11">
        <f t="shared" si="60"/>
        <v>4.6224728154019026</v>
      </c>
      <c r="M546" s="5">
        <v>0</v>
      </c>
      <c r="N546" s="5">
        <v>1</v>
      </c>
      <c r="O546" s="12">
        <v>1</v>
      </c>
      <c r="P546" s="5">
        <v>0</v>
      </c>
      <c r="Q546" s="5">
        <f t="shared" si="61"/>
        <v>0</v>
      </c>
      <c r="R546" s="5">
        <v>9372.0004009999993</v>
      </c>
      <c r="S546" s="5">
        <f t="shared" si="65"/>
        <v>9.1454818424147106</v>
      </c>
      <c r="T546" s="2">
        <v>0</v>
      </c>
      <c r="U546" s="12">
        <v>1</v>
      </c>
      <c r="V546" s="5">
        <v>1.9789999999999999E-2</v>
      </c>
      <c r="W546" s="6">
        <f t="shared" si="67"/>
        <v>98.70324189526184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6">
        <v>0</v>
      </c>
      <c r="AH546" s="6">
        <v>0</v>
      </c>
      <c r="AI546" s="6">
        <v>1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11">
        <v>0</v>
      </c>
      <c r="AR546" s="5">
        <v>1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</row>
    <row r="547" spans="1:50" ht="15.75" customHeight="1">
      <c r="A547" s="4">
        <v>43252</v>
      </c>
      <c r="B547" s="2" t="s">
        <v>20</v>
      </c>
      <c r="C547" s="19">
        <v>2</v>
      </c>
      <c r="D547" s="5" t="s">
        <v>21</v>
      </c>
      <c r="E547" s="6">
        <v>199390.8</v>
      </c>
      <c r="F547" s="6">
        <f t="shared" si="63"/>
        <v>12.20302199703022</v>
      </c>
      <c r="G547" s="7">
        <v>438398.4</v>
      </c>
      <c r="H547" s="5">
        <f t="shared" si="64"/>
        <v>12.990885646001868</v>
      </c>
      <c r="I547" s="10">
        <v>340.32</v>
      </c>
      <c r="J547" s="6">
        <f t="shared" si="59"/>
        <v>5.8298863514519272</v>
      </c>
      <c r="K547" s="11">
        <v>100.7470764</v>
      </c>
      <c r="L547" s="11">
        <f t="shared" si="60"/>
        <v>4.6224900907403654</v>
      </c>
      <c r="M547" s="5">
        <v>0</v>
      </c>
      <c r="N547" s="5">
        <v>1</v>
      </c>
      <c r="O547" s="12">
        <v>1</v>
      </c>
      <c r="P547" s="5">
        <v>0</v>
      </c>
      <c r="Q547" s="5">
        <f t="shared" si="61"/>
        <v>0</v>
      </c>
      <c r="R547" s="5">
        <v>9372.0004009999993</v>
      </c>
      <c r="S547" s="5">
        <f t="shared" si="65"/>
        <v>9.1454818424147106</v>
      </c>
      <c r="T547" s="2">
        <v>0</v>
      </c>
      <c r="U547" s="12">
        <v>1</v>
      </c>
      <c r="V547" s="5">
        <v>1.9528E-2</v>
      </c>
      <c r="W547" s="6">
        <f t="shared" si="67"/>
        <v>97.396508728179569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6">
        <v>0</v>
      </c>
      <c r="AH547" s="6">
        <v>0</v>
      </c>
      <c r="AI547" s="6">
        <v>0</v>
      </c>
      <c r="AJ547" s="6">
        <v>1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11">
        <v>0</v>
      </c>
      <c r="AR547" s="5">
        <v>1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</row>
    <row r="548" spans="1:50" ht="15.75" customHeight="1">
      <c r="A548" s="4">
        <v>43282</v>
      </c>
      <c r="B548" s="2" t="s">
        <v>20</v>
      </c>
      <c r="C548" s="19">
        <v>2</v>
      </c>
      <c r="D548" s="5" t="s">
        <v>21</v>
      </c>
      <c r="E548" s="6">
        <v>319025.28000000003</v>
      </c>
      <c r="F548" s="6">
        <f t="shared" si="63"/>
        <v>12.673025626275955</v>
      </c>
      <c r="G548" s="7">
        <v>444166.8</v>
      </c>
      <c r="H548" s="5">
        <f t="shared" si="64"/>
        <v>13.003957697945518</v>
      </c>
      <c r="I548" s="10">
        <v>401.95</v>
      </c>
      <c r="J548" s="6">
        <f t="shared" si="59"/>
        <v>5.9963277027739696</v>
      </c>
      <c r="K548" s="5">
        <v>100.7193923</v>
      </c>
      <c r="L548" s="11">
        <f t="shared" si="60"/>
        <v>4.6222179662930527</v>
      </c>
      <c r="M548" s="5">
        <v>0</v>
      </c>
      <c r="N548" s="5">
        <v>1</v>
      </c>
      <c r="O548" s="12">
        <v>1</v>
      </c>
      <c r="P548" s="5">
        <v>0</v>
      </c>
      <c r="Q548" s="5">
        <f t="shared" si="61"/>
        <v>0</v>
      </c>
      <c r="R548" s="5">
        <v>9372.0004009999993</v>
      </c>
      <c r="S548" s="5">
        <f t="shared" si="65"/>
        <v>9.1454818424147106</v>
      </c>
      <c r="T548" s="2">
        <v>0</v>
      </c>
      <c r="U548" s="12">
        <v>1</v>
      </c>
      <c r="V548" s="5">
        <v>1.9772999999999999E-2</v>
      </c>
      <c r="W548" s="6">
        <f t="shared" si="67"/>
        <v>98.618453865336662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1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11">
        <v>0</v>
      </c>
      <c r="AR548" s="5">
        <v>1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</row>
    <row r="549" spans="1:50" ht="15.75" customHeight="1">
      <c r="A549" s="4">
        <v>43313</v>
      </c>
      <c r="B549" s="2" t="s">
        <v>20</v>
      </c>
      <c r="C549" s="19">
        <v>2</v>
      </c>
      <c r="D549" s="5" t="s">
        <v>21</v>
      </c>
      <c r="E549" s="6">
        <v>229299.42</v>
      </c>
      <c r="F549" s="6">
        <f t="shared" si="63"/>
        <v>12.342783939405379</v>
      </c>
      <c r="G549" s="7">
        <v>490314</v>
      </c>
      <c r="H549" s="5">
        <f t="shared" si="64"/>
        <v>13.102803320685528</v>
      </c>
      <c r="I549" s="10">
        <v>390.44</v>
      </c>
      <c r="J549" s="6">
        <f t="shared" si="59"/>
        <v>5.9672743083067648</v>
      </c>
      <c r="K549" s="11">
        <v>100.666752</v>
      </c>
      <c r="L549" s="11">
        <f t="shared" si="60"/>
        <v>4.6217003272832118</v>
      </c>
      <c r="M549" s="5">
        <v>0</v>
      </c>
      <c r="N549" s="5">
        <v>1</v>
      </c>
      <c r="O549" s="12">
        <v>1</v>
      </c>
      <c r="P549" s="5">
        <v>0</v>
      </c>
      <c r="Q549" s="5">
        <f t="shared" si="61"/>
        <v>0</v>
      </c>
      <c r="R549" s="5">
        <v>9372.0004009999993</v>
      </c>
      <c r="S549" s="5">
        <f t="shared" si="65"/>
        <v>9.1454818424147106</v>
      </c>
      <c r="T549" s="2">
        <v>0</v>
      </c>
      <c r="U549" s="12">
        <v>1</v>
      </c>
      <c r="V549" s="5">
        <v>1.9751000000000001E-2</v>
      </c>
      <c r="W549" s="6">
        <f t="shared" si="67"/>
        <v>98.508728179551127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11">
        <v>0</v>
      </c>
      <c r="AR549" s="5">
        <v>1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</row>
    <row r="550" spans="1:50" ht="15.75" customHeight="1">
      <c r="A550" s="4">
        <v>43344</v>
      </c>
      <c r="B550" s="2" t="s">
        <v>20</v>
      </c>
      <c r="C550" s="19">
        <v>2</v>
      </c>
      <c r="D550" s="5" t="s">
        <v>21</v>
      </c>
      <c r="E550" s="6">
        <v>219329.88</v>
      </c>
      <c r="F550" s="6">
        <f t="shared" si="63"/>
        <v>12.298332176834545</v>
      </c>
      <c r="G550" s="7">
        <v>449935.2</v>
      </c>
      <c r="H550" s="5">
        <f t="shared" si="64"/>
        <v>13.016861073917305</v>
      </c>
      <c r="I550" s="10">
        <v>346.35</v>
      </c>
      <c r="J550" s="6">
        <f t="shared" si="59"/>
        <v>5.8474498244686144</v>
      </c>
      <c r="K550" s="5">
        <v>100.5961506</v>
      </c>
      <c r="L550" s="11">
        <f t="shared" si="60"/>
        <v>4.6210056466313452</v>
      </c>
      <c r="M550" s="5">
        <v>0</v>
      </c>
      <c r="N550" s="5">
        <v>1</v>
      </c>
      <c r="O550" s="12">
        <v>1</v>
      </c>
      <c r="P550" s="5">
        <v>0</v>
      </c>
      <c r="Q550" s="5">
        <f t="shared" si="61"/>
        <v>0</v>
      </c>
      <c r="R550" s="5">
        <v>9372.0004009999993</v>
      </c>
      <c r="S550" s="5">
        <f t="shared" si="65"/>
        <v>9.1454818424147106</v>
      </c>
      <c r="T550" s="2">
        <v>0</v>
      </c>
      <c r="U550" s="12">
        <v>1</v>
      </c>
      <c r="V550" s="5">
        <v>1.9451E-2</v>
      </c>
      <c r="W550" s="6">
        <f t="shared" si="67"/>
        <v>97.012468827930178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1</v>
      </c>
      <c r="AN550" s="6">
        <v>0</v>
      </c>
      <c r="AO550" s="6">
        <v>0</v>
      </c>
      <c r="AP550" s="6">
        <v>0</v>
      </c>
      <c r="AQ550" s="11">
        <v>0</v>
      </c>
      <c r="AR550" s="5">
        <v>1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</row>
    <row r="551" spans="1:50" ht="15.75" customHeight="1">
      <c r="A551" s="4">
        <v>43374</v>
      </c>
      <c r="B551" s="2" t="s">
        <v>20</v>
      </c>
      <c r="C551" s="19">
        <v>2</v>
      </c>
      <c r="D551" s="5" t="s">
        <v>21</v>
      </c>
      <c r="E551" s="6">
        <v>378842.52</v>
      </c>
      <c r="F551" s="6">
        <f t="shared" si="63"/>
        <v>12.844875883202615</v>
      </c>
      <c r="G551" s="7">
        <v>276883.20000000001</v>
      </c>
      <c r="H551" s="5">
        <f t="shared" si="64"/>
        <v>12.53135464722047</v>
      </c>
      <c r="I551" s="10">
        <v>383.7</v>
      </c>
      <c r="J551" s="6">
        <f t="shared" si="59"/>
        <v>5.9498609972529071</v>
      </c>
      <c r="K551" s="11">
        <v>100.51841450000001</v>
      </c>
      <c r="L551" s="11">
        <f t="shared" si="60"/>
        <v>4.620240205671883</v>
      </c>
      <c r="M551" s="5">
        <v>0</v>
      </c>
      <c r="N551" s="5">
        <v>1</v>
      </c>
      <c r="O551" s="12">
        <v>1</v>
      </c>
      <c r="P551" s="5">
        <v>0</v>
      </c>
      <c r="Q551" s="5">
        <f t="shared" si="61"/>
        <v>0</v>
      </c>
      <c r="R551" s="5">
        <v>9372.0004009999993</v>
      </c>
      <c r="S551" s="5">
        <f t="shared" si="65"/>
        <v>9.1454818424147106</v>
      </c>
      <c r="T551" s="2">
        <v>0</v>
      </c>
      <c r="U551" s="12">
        <v>1</v>
      </c>
      <c r="V551" s="5">
        <v>1.9094E-2</v>
      </c>
      <c r="W551" s="6">
        <f t="shared" si="67"/>
        <v>95.231920199501261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1</v>
      </c>
      <c r="AO551" s="6">
        <v>0</v>
      </c>
      <c r="AP551" s="6">
        <v>0</v>
      </c>
      <c r="AQ551" s="11">
        <v>0</v>
      </c>
      <c r="AR551" s="5">
        <v>1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</row>
    <row r="552" spans="1:50" ht="15.75" customHeight="1">
      <c r="A552" s="4">
        <v>43405</v>
      </c>
      <c r="B552" s="2" t="s">
        <v>20</v>
      </c>
      <c r="C552" s="19">
        <v>2</v>
      </c>
      <c r="D552" s="5" t="s">
        <v>21</v>
      </c>
      <c r="E552" s="6">
        <v>279147.12</v>
      </c>
      <c r="F552" s="6">
        <f t="shared" si="63"/>
        <v>12.539494233651432</v>
      </c>
      <c r="G552" s="7">
        <v>236504.4</v>
      </c>
      <c r="H552" s="5">
        <f t="shared" si="64"/>
        <v>12.373726319634429</v>
      </c>
      <c r="I552" s="10">
        <v>402.49</v>
      </c>
      <c r="J552" s="6">
        <f t="shared" si="59"/>
        <v>5.9976702518294864</v>
      </c>
      <c r="K552" s="5">
        <v>100.4445678</v>
      </c>
      <c r="L552" s="11">
        <f t="shared" si="60"/>
        <v>4.6195125192492474</v>
      </c>
      <c r="M552" s="5">
        <v>0</v>
      </c>
      <c r="N552" s="5">
        <v>1</v>
      </c>
      <c r="O552" s="12">
        <v>1</v>
      </c>
      <c r="P552" s="5">
        <v>0</v>
      </c>
      <c r="Q552" s="5">
        <f t="shared" si="61"/>
        <v>0</v>
      </c>
      <c r="R552" s="5">
        <v>9372.0004009999993</v>
      </c>
      <c r="S552" s="5">
        <f t="shared" si="65"/>
        <v>9.1454818424147106</v>
      </c>
      <c r="T552" s="2">
        <v>0</v>
      </c>
      <c r="U552" s="12">
        <v>1</v>
      </c>
      <c r="V552" s="5">
        <v>1.9106000000000001E-2</v>
      </c>
      <c r="W552" s="6">
        <f t="shared" si="67"/>
        <v>95.291770573566097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1</v>
      </c>
      <c r="AP552" s="6">
        <v>0</v>
      </c>
      <c r="AQ552" s="11">
        <v>0</v>
      </c>
      <c r="AR552" s="5">
        <v>1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</row>
    <row r="553" spans="1:50" ht="15.75" customHeight="1">
      <c r="A553" s="4">
        <v>43435</v>
      </c>
      <c r="B553" s="2" t="s">
        <v>20</v>
      </c>
      <c r="C553" s="19">
        <v>2</v>
      </c>
      <c r="D553" s="5" t="s">
        <v>21</v>
      </c>
      <c r="E553" s="6">
        <v>319025.28000000003</v>
      </c>
      <c r="F553" s="6">
        <f t="shared" si="63"/>
        <v>12.673025626275955</v>
      </c>
      <c r="G553" s="7">
        <v>271114.8</v>
      </c>
      <c r="H553" s="5">
        <f t="shared" si="64"/>
        <v>12.510301314865574</v>
      </c>
      <c r="I553" s="10">
        <v>390.49</v>
      </c>
      <c r="J553" s="6">
        <f t="shared" si="59"/>
        <v>5.9674023607572231</v>
      </c>
      <c r="K553" s="11">
        <v>100.38279470000001</v>
      </c>
      <c r="L553" s="11">
        <f t="shared" si="60"/>
        <v>4.6189033992454318</v>
      </c>
      <c r="M553" s="5">
        <v>0</v>
      </c>
      <c r="N553" s="5">
        <v>1</v>
      </c>
      <c r="O553" s="12">
        <v>1</v>
      </c>
      <c r="P553" s="5">
        <v>0</v>
      </c>
      <c r="Q553" s="5">
        <f t="shared" si="61"/>
        <v>0</v>
      </c>
      <c r="R553" s="5">
        <v>9372.0004009999993</v>
      </c>
      <c r="S553" s="5">
        <f t="shared" si="65"/>
        <v>9.1454818424147106</v>
      </c>
      <c r="T553" s="2">
        <v>0</v>
      </c>
      <c r="U553" s="12">
        <v>1</v>
      </c>
      <c r="V553" s="5">
        <v>1.9605000000000001E-2</v>
      </c>
      <c r="W553" s="6">
        <f t="shared" si="67"/>
        <v>97.780548628428946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1</v>
      </c>
      <c r="AQ553" s="11">
        <v>0</v>
      </c>
      <c r="AR553" s="5">
        <v>1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</row>
    <row r="554" spans="1:50" ht="15.75" customHeight="1">
      <c r="A554" s="4">
        <v>43466</v>
      </c>
      <c r="B554" s="2" t="s">
        <v>20</v>
      </c>
      <c r="C554" s="19">
        <v>2</v>
      </c>
      <c r="D554" s="5" t="s">
        <v>21</v>
      </c>
      <c r="E554" s="6">
        <v>287873.03999999998</v>
      </c>
      <c r="F554" s="6">
        <f t="shared" si="63"/>
        <v>12.57027482858917</v>
      </c>
      <c r="G554" s="7">
        <v>343940.85</v>
      </c>
      <c r="H554" s="5">
        <f t="shared" si="64"/>
        <v>12.748227881368871</v>
      </c>
      <c r="I554" s="10">
        <v>401.35</v>
      </c>
      <c r="J554" s="6">
        <f t="shared" ref="J554:J601" si="68">LN(I554)</f>
        <v>5.9948338645775863</v>
      </c>
      <c r="K554" s="5">
        <v>100.3352028</v>
      </c>
      <c r="L554" s="11">
        <f t="shared" ref="L554:L601" si="69">LN(K554+1)</f>
        <v>4.6184338612521474</v>
      </c>
      <c r="M554" s="5">
        <v>0</v>
      </c>
      <c r="N554" s="5">
        <v>1</v>
      </c>
      <c r="O554" s="12">
        <v>1</v>
      </c>
      <c r="P554" s="5">
        <v>0</v>
      </c>
      <c r="Q554" s="5">
        <f t="shared" ref="Q554:Q601" si="70">0+0</f>
        <v>0</v>
      </c>
      <c r="R554" s="5">
        <v>9372.0004009999993</v>
      </c>
      <c r="S554" s="5">
        <f t="shared" si="65"/>
        <v>9.1454818424147106</v>
      </c>
      <c r="T554" s="2">
        <v>0</v>
      </c>
      <c r="U554" s="12">
        <v>1</v>
      </c>
      <c r="V554" s="5">
        <v>2.0299999999999999E-2</v>
      </c>
      <c r="W554" s="6">
        <f t="shared" si="67"/>
        <v>101.24688279301745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1</v>
      </c>
      <c r="AF554" s="5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11">
        <v>0</v>
      </c>
      <c r="AR554" s="5">
        <v>1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</row>
    <row r="555" spans="1:50" ht="15.75" customHeight="1">
      <c r="A555" s="4">
        <v>43497</v>
      </c>
      <c r="B555" s="2" t="s">
        <v>20</v>
      </c>
      <c r="C555" s="19">
        <v>2</v>
      </c>
      <c r="D555" s="5" t="s">
        <v>21</v>
      </c>
      <c r="E555" s="6">
        <v>265728.96000000002</v>
      </c>
      <c r="F555" s="6">
        <f t="shared" si="63"/>
        <v>12.490232120915634</v>
      </c>
      <c r="G555" s="7">
        <v>382877.55</v>
      </c>
      <c r="H555" s="5">
        <f t="shared" si="64"/>
        <v>12.85547311604769</v>
      </c>
      <c r="I555" s="10">
        <v>389.37</v>
      </c>
      <c r="J555" s="6">
        <f t="shared" si="68"/>
        <v>5.9645300483677772</v>
      </c>
      <c r="K555" s="11">
        <v>100.3014218</v>
      </c>
      <c r="L555" s="11">
        <f t="shared" si="69"/>
        <v>4.6181004466941467</v>
      </c>
      <c r="M555" s="5">
        <v>0</v>
      </c>
      <c r="N555" s="5">
        <v>1</v>
      </c>
      <c r="O555" s="12">
        <v>1</v>
      </c>
      <c r="P555" s="5">
        <v>0</v>
      </c>
      <c r="Q555" s="5">
        <f t="shared" si="70"/>
        <v>0</v>
      </c>
      <c r="R555" s="5">
        <v>9372.0004009999993</v>
      </c>
      <c r="S555" s="5">
        <f t="shared" si="65"/>
        <v>9.1454818424147106</v>
      </c>
      <c r="T555" s="2">
        <v>0</v>
      </c>
      <c r="U555" s="12">
        <v>1</v>
      </c>
      <c r="V555" s="5">
        <v>1.9317999999999998E-2</v>
      </c>
      <c r="W555" s="6">
        <f t="shared" si="67"/>
        <v>96.349127182044882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11">
        <v>0</v>
      </c>
      <c r="AR555" s="5">
        <v>1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</row>
    <row r="556" spans="1:50" ht="15.75" customHeight="1">
      <c r="A556" s="4">
        <v>43525</v>
      </c>
      <c r="B556" s="2" t="s">
        <v>20</v>
      </c>
      <c r="C556" s="19">
        <v>2</v>
      </c>
      <c r="D556" s="5" t="s">
        <v>21</v>
      </c>
      <c r="E556" s="6">
        <v>199296.72</v>
      </c>
      <c r="F556" s="6">
        <f t="shared" si="63"/>
        <v>12.202550048463852</v>
      </c>
      <c r="G556" s="7">
        <v>558092.69999999995</v>
      </c>
      <c r="H556" s="5">
        <f t="shared" si="64"/>
        <v>13.232282148413224</v>
      </c>
      <c r="I556" s="10">
        <v>384.07</v>
      </c>
      <c r="J556" s="6">
        <f t="shared" si="68"/>
        <v>5.950824827641287</v>
      </c>
      <c r="K556" s="5">
        <v>100.2812077</v>
      </c>
      <c r="L556" s="11">
        <f t="shared" si="69"/>
        <v>4.6179008826928598</v>
      </c>
      <c r="M556" s="5">
        <v>0</v>
      </c>
      <c r="N556" s="5">
        <v>1</v>
      </c>
      <c r="O556" s="12">
        <v>1</v>
      </c>
      <c r="P556" s="5">
        <v>0</v>
      </c>
      <c r="Q556" s="5">
        <f t="shared" si="70"/>
        <v>0</v>
      </c>
      <c r="R556" s="5">
        <v>9372.0004009999993</v>
      </c>
      <c r="S556" s="5">
        <f t="shared" si="65"/>
        <v>9.1454818424147106</v>
      </c>
      <c r="T556" s="2">
        <v>0</v>
      </c>
      <c r="U556" s="12">
        <v>1</v>
      </c>
      <c r="V556" s="5">
        <v>1.9668000000000001E-2</v>
      </c>
      <c r="W556" s="6">
        <f t="shared" si="67"/>
        <v>98.094763092269346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6">
        <v>1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11">
        <v>0</v>
      </c>
      <c r="AR556" s="5">
        <v>1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</row>
    <row r="557" spans="1:50" ht="15.75" customHeight="1">
      <c r="A557" s="4">
        <v>43556</v>
      </c>
      <c r="B557" s="2" t="s">
        <v>20</v>
      </c>
      <c r="C557" s="19">
        <v>2</v>
      </c>
      <c r="D557" s="5" t="s">
        <v>21</v>
      </c>
      <c r="E557" s="6">
        <v>155008.56</v>
      </c>
      <c r="F557" s="6">
        <f t="shared" si="63"/>
        <v>11.951235620182947</v>
      </c>
      <c r="G557" s="7">
        <v>538624.35</v>
      </c>
      <c r="H557" s="5">
        <f t="shared" si="64"/>
        <v>13.196775524720666</v>
      </c>
      <c r="I557" s="10">
        <v>374.23</v>
      </c>
      <c r="J557" s="6">
        <f t="shared" si="68"/>
        <v>5.9248705816579976</v>
      </c>
      <c r="K557" s="11">
        <v>100.2760859</v>
      </c>
      <c r="L557" s="11">
        <f t="shared" si="69"/>
        <v>4.617850311322063</v>
      </c>
      <c r="M557" s="5">
        <v>0</v>
      </c>
      <c r="N557" s="5">
        <v>1</v>
      </c>
      <c r="O557" s="12">
        <v>1</v>
      </c>
      <c r="P557" s="5">
        <v>0</v>
      </c>
      <c r="Q557" s="5">
        <f t="shared" si="70"/>
        <v>0</v>
      </c>
      <c r="R557" s="5">
        <v>9372.0004009999993</v>
      </c>
      <c r="S557" s="5">
        <f t="shared" si="65"/>
        <v>9.1454818424147106</v>
      </c>
      <c r="T557" s="2">
        <v>0</v>
      </c>
      <c r="U557" s="12">
        <v>1</v>
      </c>
      <c r="V557" s="5">
        <v>2.0375000000000001E-2</v>
      </c>
      <c r="W557" s="6">
        <f t="shared" si="67"/>
        <v>101.6209476309227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6">
        <v>0</v>
      </c>
      <c r="AH557" s="6">
        <v>1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11">
        <v>0</v>
      </c>
      <c r="AR557" s="5">
        <v>1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</row>
    <row r="558" spans="1:50" ht="15.75" customHeight="1">
      <c r="A558" s="9">
        <v>43586</v>
      </c>
      <c r="B558" s="2" t="s">
        <v>20</v>
      </c>
      <c r="C558" s="19">
        <v>2</v>
      </c>
      <c r="D558" s="5" t="s">
        <v>21</v>
      </c>
      <c r="E558" s="6">
        <v>332161.2</v>
      </c>
      <c r="F558" s="6">
        <f t="shared" si="63"/>
        <v>12.713375672229843</v>
      </c>
      <c r="G558" s="7">
        <v>486708.75</v>
      </c>
      <c r="H558" s="5">
        <f t="shared" si="64"/>
        <v>13.095423228495351</v>
      </c>
      <c r="I558" s="10">
        <v>425.1</v>
      </c>
      <c r="J558" s="6">
        <f t="shared" si="68"/>
        <v>6.0523244353647447</v>
      </c>
      <c r="K558" s="5">
        <v>100.28795239999999</v>
      </c>
      <c r="L558" s="11">
        <f t="shared" si="69"/>
        <v>4.6179674742707597</v>
      </c>
      <c r="M558" s="5">
        <v>0</v>
      </c>
      <c r="N558" s="5">
        <v>1</v>
      </c>
      <c r="O558" s="12">
        <v>1</v>
      </c>
      <c r="P558" s="5">
        <v>0</v>
      </c>
      <c r="Q558" s="5">
        <f t="shared" si="70"/>
        <v>0</v>
      </c>
      <c r="R558" s="5">
        <v>9372.0004009999993</v>
      </c>
      <c r="S558" s="5">
        <f t="shared" si="65"/>
        <v>9.1454818424147106</v>
      </c>
      <c r="T558" s="2">
        <v>0</v>
      </c>
      <c r="U558" s="12">
        <v>1</v>
      </c>
      <c r="V558" s="5">
        <v>2.0326E-2</v>
      </c>
      <c r="W558" s="6">
        <f t="shared" si="67"/>
        <v>101.37655860349128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6">
        <v>0</v>
      </c>
      <c r="AH558" s="6">
        <v>0</v>
      </c>
      <c r="AI558" s="6">
        <v>1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11">
        <v>0</v>
      </c>
      <c r="AR558" s="5">
        <v>1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</row>
    <row r="559" spans="1:50" ht="15.75" customHeight="1">
      <c r="A559" s="4">
        <v>43617</v>
      </c>
      <c r="B559" s="2" t="s">
        <v>20</v>
      </c>
      <c r="C559" s="19">
        <v>2</v>
      </c>
      <c r="D559" s="5" t="s">
        <v>21</v>
      </c>
      <c r="E559" s="6">
        <v>221440.8</v>
      </c>
      <c r="F559" s="6">
        <f t="shared" si="63"/>
        <v>12.307910564121679</v>
      </c>
      <c r="G559" s="7">
        <v>493198.2</v>
      </c>
      <c r="H559" s="5">
        <f t="shared" si="64"/>
        <v>13.108668428210995</v>
      </c>
      <c r="I559" s="10">
        <v>374.76</v>
      </c>
      <c r="J559" s="6">
        <f t="shared" si="68"/>
        <v>5.9262858210829874</v>
      </c>
      <c r="K559" s="11">
        <v>100.3166286</v>
      </c>
      <c r="L559" s="11">
        <f t="shared" si="69"/>
        <v>4.6182505498068602</v>
      </c>
      <c r="M559" s="5">
        <v>0</v>
      </c>
      <c r="N559" s="5">
        <v>1</v>
      </c>
      <c r="O559" s="12">
        <v>1</v>
      </c>
      <c r="P559" s="5">
        <v>0</v>
      </c>
      <c r="Q559" s="5">
        <f t="shared" si="70"/>
        <v>0</v>
      </c>
      <c r="R559" s="5">
        <v>9372.0004009999993</v>
      </c>
      <c r="S559" s="5">
        <f t="shared" si="65"/>
        <v>9.1454818424147106</v>
      </c>
      <c r="T559" s="2">
        <v>0</v>
      </c>
      <c r="U559" s="12">
        <v>1</v>
      </c>
      <c r="V559" s="5">
        <v>2.0677000000000001E-2</v>
      </c>
      <c r="W559" s="6">
        <f t="shared" si="67"/>
        <v>103.1271820448878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6">
        <v>0</v>
      </c>
      <c r="AH559" s="6">
        <v>0</v>
      </c>
      <c r="AI559" s="6">
        <v>0</v>
      </c>
      <c r="AJ559" s="6">
        <v>1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11">
        <v>0</v>
      </c>
      <c r="AR559" s="5">
        <v>1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</row>
    <row r="560" spans="1:50" ht="15.75" customHeight="1">
      <c r="A560" s="4">
        <v>43647</v>
      </c>
      <c r="B560" s="2" t="s">
        <v>20</v>
      </c>
      <c r="C560" s="19">
        <v>2</v>
      </c>
      <c r="D560" s="5" t="s">
        <v>21</v>
      </c>
      <c r="E560" s="6">
        <v>354305.28000000003</v>
      </c>
      <c r="F560" s="6">
        <f t="shared" si="63"/>
        <v>12.777914193367415</v>
      </c>
      <c r="G560" s="7">
        <v>499687.65</v>
      </c>
      <c r="H560" s="5">
        <f t="shared" si="64"/>
        <v>13.12174048344616</v>
      </c>
      <c r="I560" s="10">
        <v>428.56</v>
      </c>
      <c r="J560" s="6">
        <f t="shared" si="68"/>
        <v>6.0604307515727047</v>
      </c>
      <c r="K560" s="5">
        <v>100.3562215</v>
      </c>
      <c r="L560" s="11">
        <f t="shared" si="69"/>
        <v>4.6186412572990987</v>
      </c>
      <c r="M560" s="5">
        <v>0</v>
      </c>
      <c r="N560" s="5">
        <v>1</v>
      </c>
      <c r="O560" s="12">
        <v>1</v>
      </c>
      <c r="P560" s="5">
        <v>0</v>
      </c>
      <c r="Q560" s="5">
        <f t="shared" si="70"/>
        <v>0</v>
      </c>
      <c r="R560" s="5">
        <v>9372.0004009999993</v>
      </c>
      <c r="S560" s="5">
        <f t="shared" si="65"/>
        <v>9.1454818424147106</v>
      </c>
      <c r="T560" s="2">
        <v>0</v>
      </c>
      <c r="U560" s="12">
        <v>1</v>
      </c>
      <c r="V560" s="5">
        <v>2.0688999999999999E-2</v>
      </c>
      <c r="W560" s="6">
        <f t="shared" si="67"/>
        <v>103.18703241895261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1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11">
        <v>0</v>
      </c>
      <c r="AR560" s="5">
        <v>1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</row>
    <row r="561" spans="1:50" ht="15.75" customHeight="1">
      <c r="A561" s="4">
        <v>43678</v>
      </c>
      <c r="B561" s="2" t="s">
        <v>20</v>
      </c>
      <c r="C561" s="19">
        <v>2</v>
      </c>
      <c r="D561" s="5" t="s">
        <v>21</v>
      </c>
      <c r="E561" s="6">
        <v>254656.92</v>
      </c>
      <c r="F561" s="6">
        <f t="shared" si="63"/>
        <v>12.447672506496838</v>
      </c>
      <c r="G561" s="7">
        <v>551603.25</v>
      </c>
      <c r="H561" s="5">
        <f t="shared" si="64"/>
        <v>13.220586129730195</v>
      </c>
      <c r="I561" s="10">
        <v>388</v>
      </c>
      <c r="J561" s="6">
        <f t="shared" si="68"/>
        <v>5.9610053396232736</v>
      </c>
      <c r="K561" s="11">
        <v>100.39870519999999</v>
      </c>
      <c r="L561" s="11">
        <f t="shared" si="69"/>
        <v>4.6190603218447865</v>
      </c>
      <c r="M561" s="5">
        <v>0</v>
      </c>
      <c r="N561" s="5">
        <v>1</v>
      </c>
      <c r="O561" s="12">
        <v>1</v>
      </c>
      <c r="P561" s="5">
        <v>0</v>
      </c>
      <c r="Q561" s="5">
        <f t="shared" si="70"/>
        <v>0</v>
      </c>
      <c r="R561" s="5">
        <v>9372.0004009999993</v>
      </c>
      <c r="S561" s="5">
        <f t="shared" si="65"/>
        <v>9.1454818424147106</v>
      </c>
      <c r="T561" s="2">
        <v>0</v>
      </c>
      <c r="U561" s="12">
        <v>1</v>
      </c>
      <c r="V561" s="5">
        <v>2.1063999999999999E-2</v>
      </c>
      <c r="W561" s="6">
        <f t="shared" si="67"/>
        <v>105.0573566084788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1</v>
      </c>
      <c r="AM561" s="6">
        <v>0</v>
      </c>
      <c r="AN561" s="6">
        <v>0</v>
      </c>
      <c r="AO561" s="6">
        <v>0</v>
      </c>
      <c r="AP561" s="6">
        <v>0</v>
      </c>
      <c r="AQ561" s="11">
        <v>0</v>
      </c>
      <c r="AR561" s="5">
        <v>1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</row>
    <row r="562" spans="1:50" ht="15.75" customHeight="1">
      <c r="A562" s="4">
        <v>43709</v>
      </c>
      <c r="B562" s="2" t="s">
        <v>20</v>
      </c>
      <c r="C562" s="19">
        <v>2</v>
      </c>
      <c r="D562" s="5" t="s">
        <v>21</v>
      </c>
      <c r="E562" s="6">
        <v>243584.88</v>
      </c>
      <c r="F562" s="6">
        <f t="shared" si="63"/>
        <v>12.403220743926004</v>
      </c>
      <c r="G562" s="7">
        <v>506177.1</v>
      </c>
      <c r="H562" s="5">
        <f t="shared" si="64"/>
        <v>13.134643862625067</v>
      </c>
      <c r="I562" s="10">
        <v>390.59</v>
      </c>
      <c r="J562" s="6">
        <f t="shared" si="68"/>
        <v>5.967658416476346</v>
      </c>
      <c r="K562" s="5">
        <v>100.436719</v>
      </c>
      <c r="L562" s="11">
        <f t="shared" si="69"/>
        <v>4.6194351459229273</v>
      </c>
      <c r="M562" s="5">
        <v>0</v>
      </c>
      <c r="N562" s="5">
        <v>1</v>
      </c>
      <c r="O562" s="12">
        <v>1</v>
      </c>
      <c r="P562" s="5">
        <v>0</v>
      </c>
      <c r="Q562" s="5">
        <f t="shared" si="70"/>
        <v>0</v>
      </c>
      <c r="R562" s="5">
        <v>9372.0004009999993</v>
      </c>
      <c r="S562" s="5">
        <f t="shared" si="65"/>
        <v>9.1454818424147106</v>
      </c>
      <c r="T562" s="2">
        <v>0</v>
      </c>
      <c r="U562" s="12">
        <v>1</v>
      </c>
      <c r="V562" s="5">
        <v>2.0811E-2</v>
      </c>
      <c r="W562" s="6">
        <f t="shared" si="67"/>
        <v>103.79551122194515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1</v>
      </c>
      <c r="AN562" s="6">
        <v>0</v>
      </c>
      <c r="AO562" s="6">
        <v>0</v>
      </c>
      <c r="AP562" s="6">
        <v>0</v>
      </c>
      <c r="AQ562" s="11">
        <v>0</v>
      </c>
      <c r="AR562" s="5">
        <v>1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</row>
    <row r="563" spans="1:50" ht="15.75" customHeight="1">
      <c r="A563" s="4">
        <v>43739</v>
      </c>
      <c r="B563" s="2" t="s">
        <v>20</v>
      </c>
      <c r="C563" s="19">
        <v>2</v>
      </c>
      <c r="D563" s="5" t="s">
        <v>21</v>
      </c>
      <c r="E563" s="6">
        <v>420737.52</v>
      </c>
      <c r="F563" s="6">
        <f t="shared" si="63"/>
        <v>12.949764450294074</v>
      </c>
      <c r="G563" s="7">
        <v>311493.59999999998</v>
      </c>
      <c r="H563" s="5">
        <f t="shared" si="64"/>
        <v>12.649137281585869</v>
      </c>
      <c r="I563" s="10">
        <v>405.46</v>
      </c>
      <c r="J563" s="6">
        <f t="shared" si="68"/>
        <v>6.0050222250400473</v>
      </c>
      <c r="K563" s="11">
        <v>100.4661567</v>
      </c>
      <c r="L563" s="11">
        <f t="shared" si="69"/>
        <v>4.619725311354097</v>
      </c>
      <c r="M563" s="5">
        <v>0</v>
      </c>
      <c r="N563" s="5">
        <v>1</v>
      </c>
      <c r="O563" s="12">
        <v>1</v>
      </c>
      <c r="P563" s="5">
        <v>0</v>
      </c>
      <c r="Q563" s="5">
        <f t="shared" si="70"/>
        <v>0</v>
      </c>
      <c r="R563" s="5">
        <v>9372.0004009999993</v>
      </c>
      <c r="S563" s="5">
        <f t="shared" si="65"/>
        <v>9.1454818424147106</v>
      </c>
      <c r="T563" s="2">
        <v>0</v>
      </c>
      <c r="U563" s="12">
        <v>1</v>
      </c>
      <c r="V563" s="5">
        <v>2.0958000000000001E-2</v>
      </c>
      <c r="W563" s="6">
        <f t="shared" si="67"/>
        <v>104.52867830423942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1</v>
      </c>
      <c r="AO563" s="6">
        <v>0</v>
      </c>
      <c r="AP563" s="6">
        <v>0</v>
      </c>
      <c r="AQ563" s="11">
        <v>0</v>
      </c>
      <c r="AR563" s="5">
        <v>1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</row>
    <row r="564" spans="1:50" ht="15.75" customHeight="1">
      <c r="A564" s="4">
        <v>43770</v>
      </c>
      <c r="B564" s="2" t="s">
        <v>20</v>
      </c>
      <c r="C564" s="19">
        <v>2</v>
      </c>
      <c r="D564" s="5" t="s">
        <v>21</v>
      </c>
      <c r="E564" s="6">
        <v>310017.12</v>
      </c>
      <c r="F564" s="6">
        <f t="shared" si="63"/>
        <v>12.644382800742893</v>
      </c>
      <c r="G564" s="7">
        <v>266067.45</v>
      </c>
      <c r="H564" s="5">
        <f t="shared" si="64"/>
        <v>12.491508885487006</v>
      </c>
      <c r="I564" s="10">
        <v>410.6</v>
      </c>
      <c r="J564" s="6">
        <f t="shared" si="68"/>
        <v>6.0176195045848333</v>
      </c>
      <c r="K564" s="5">
        <v>100.4836675</v>
      </c>
      <c r="L564" s="11">
        <f t="shared" si="69"/>
        <v>4.6198978742041756</v>
      </c>
      <c r="M564" s="5">
        <v>0</v>
      </c>
      <c r="N564" s="5">
        <v>1</v>
      </c>
      <c r="O564" s="12">
        <v>1</v>
      </c>
      <c r="P564" s="5">
        <v>0</v>
      </c>
      <c r="Q564" s="5">
        <f t="shared" si="70"/>
        <v>0</v>
      </c>
      <c r="R564" s="5">
        <v>9372.0004009999993</v>
      </c>
      <c r="S564" s="5">
        <f t="shared" si="65"/>
        <v>9.1454818424147106</v>
      </c>
      <c r="T564" s="2">
        <v>0</v>
      </c>
      <c r="U564" s="12">
        <v>1</v>
      </c>
      <c r="V564" s="5">
        <v>2.0405E-2</v>
      </c>
      <c r="W564" s="6">
        <f t="shared" si="67"/>
        <v>101.77057356608478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1</v>
      </c>
      <c r="AP564" s="6">
        <v>0</v>
      </c>
      <c r="AQ564" s="11">
        <v>0</v>
      </c>
      <c r="AR564" s="5">
        <v>1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</row>
    <row r="565" spans="1:50" ht="15.75" customHeight="1">
      <c r="A565" s="4">
        <v>43800</v>
      </c>
      <c r="B565" s="2" t="s">
        <v>20</v>
      </c>
      <c r="C565" s="19">
        <v>2</v>
      </c>
      <c r="D565" s="5" t="s">
        <v>21</v>
      </c>
      <c r="E565" s="6">
        <v>354305.28000000003</v>
      </c>
      <c r="F565" s="6">
        <f t="shared" si="63"/>
        <v>12.777914193367415</v>
      </c>
      <c r="G565" s="7">
        <v>305004.15000000002</v>
      </c>
      <c r="H565" s="5">
        <f t="shared" si="64"/>
        <v>12.628083940692896</v>
      </c>
      <c r="I565" s="10">
        <v>446.14</v>
      </c>
      <c r="J565" s="6">
        <f t="shared" si="68"/>
        <v>6.1006328041086357</v>
      </c>
      <c r="K565" s="11">
        <v>100.4847748</v>
      </c>
      <c r="L565" s="11">
        <f t="shared" si="69"/>
        <v>4.6199087852599776</v>
      </c>
      <c r="M565" s="5">
        <v>0</v>
      </c>
      <c r="N565" s="5">
        <v>1</v>
      </c>
      <c r="O565" s="12">
        <v>1</v>
      </c>
      <c r="P565" s="5">
        <v>0</v>
      </c>
      <c r="Q565" s="5">
        <f t="shared" si="70"/>
        <v>0</v>
      </c>
      <c r="R565" s="5">
        <v>9372.0004009999993</v>
      </c>
      <c r="S565" s="5">
        <f t="shared" si="65"/>
        <v>9.1454818424147106</v>
      </c>
      <c r="T565" s="2">
        <v>0</v>
      </c>
      <c r="U565" s="12">
        <v>1</v>
      </c>
      <c r="V565" s="5">
        <v>2.0538000000000001E-2</v>
      </c>
      <c r="W565" s="6">
        <f t="shared" si="67"/>
        <v>102.43391521197007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1</v>
      </c>
      <c r="AQ565" s="11">
        <v>0</v>
      </c>
      <c r="AR565" s="5">
        <v>1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</row>
    <row r="566" spans="1:50" ht="15.75" customHeight="1">
      <c r="A566" s="4">
        <v>43831</v>
      </c>
      <c r="B566" s="2" t="s">
        <v>20</v>
      </c>
      <c r="C566" s="19">
        <v>2</v>
      </c>
      <c r="D566" s="5" t="s">
        <v>21</v>
      </c>
      <c r="E566" s="6">
        <v>267960.42</v>
      </c>
      <c r="F566" s="6">
        <f t="shared" si="63"/>
        <v>12.498594562019095</v>
      </c>
      <c r="G566" s="7">
        <v>324833.02500000002</v>
      </c>
      <c r="H566" s="5">
        <f t="shared" si="64"/>
        <v>12.691069638556451</v>
      </c>
      <c r="I566" s="10">
        <v>445.58</v>
      </c>
      <c r="J566" s="6">
        <f t="shared" si="68"/>
        <v>6.0993768043023771</v>
      </c>
      <c r="K566" s="11">
        <v>100.28795239999999</v>
      </c>
      <c r="L566" s="11">
        <f t="shared" si="69"/>
        <v>4.6179674742707597</v>
      </c>
      <c r="M566" s="5">
        <v>0</v>
      </c>
      <c r="N566" s="5">
        <v>1</v>
      </c>
      <c r="O566" s="12">
        <v>1</v>
      </c>
      <c r="P566" s="5">
        <v>0</v>
      </c>
      <c r="Q566" s="5">
        <f t="shared" si="70"/>
        <v>0</v>
      </c>
      <c r="R566" s="5">
        <v>9372.0004009999993</v>
      </c>
      <c r="S566" s="5">
        <f t="shared" si="65"/>
        <v>9.1454818424147106</v>
      </c>
      <c r="T566" s="2">
        <v>0</v>
      </c>
      <c r="U566" s="12">
        <v>1</v>
      </c>
      <c r="V566" s="5">
        <v>2.0013E-2</v>
      </c>
      <c r="W566" s="6">
        <f t="shared" si="67"/>
        <v>99.815461346633427</v>
      </c>
      <c r="X566" s="5">
        <v>1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1</v>
      </c>
      <c r="AF566" s="5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11">
        <v>0</v>
      </c>
      <c r="AR566" s="5">
        <v>1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</row>
    <row r="567" spans="1:50" ht="15.75" customHeight="1">
      <c r="A567" s="4">
        <v>43862</v>
      </c>
      <c r="B567" s="2" t="s">
        <v>20</v>
      </c>
      <c r="C567" s="19">
        <v>2</v>
      </c>
      <c r="D567" s="5" t="s">
        <v>21</v>
      </c>
      <c r="E567" s="6">
        <v>247348.08</v>
      </c>
      <c r="F567" s="6">
        <f t="shared" si="63"/>
        <v>12.418551854345559</v>
      </c>
      <c r="G567" s="7">
        <v>361606.57500000001</v>
      </c>
      <c r="H567" s="5">
        <f t="shared" si="64"/>
        <v>12.798314855842687</v>
      </c>
      <c r="I567" s="10">
        <v>422.61</v>
      </c>
      <c r="J567" s="6">
        <f t="shared" si="68"/>
        <v>6.0464497679403255</v>
      </c>
      <c r="K567" s="11">
        <v>100.3014218</v>
      </c>
      <c r="L567" s="11">
        <f t="shared" si="69"/>
        <v>4.6181004466941467</v>
      </c>
      <c r="M567" s="5">
        <v>0</v>
      </c>
      <c r="N567" s="5">
        <v>1</v>
      </c>
      <c r="O567" s="12">
        <v>1</v>
      </c>
      <c r="P567" s="5">
        <v>0</v>
      </c>
      <c r="Q567" s="5">
        <f t="shared" si="70"/>
        <v>0</v>
      </c>
      <c r="R567" s="5">
        <v>9372.0004009999993</v>
      </c>
      <c r="S567" s="5">
        <f t="shared" si="65"/>
        <v>9.1454818424147106</v>
      </c>
      <c r="T567" s="2">
        <v>0</v>
      </c>
      <c r="U567" s="12">
        <v>1</v>
      </c>
      <c r="V567" s="5">
        <v>2.0908E-2</v>
      </c>
      <c r="W567" s="6">
        <f t="shared" si="67"/>
        <v>104.27930174563591</v>
      </c>
      <c r="X567" s="5">
        <v>3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11">
        <v>0</v>
      </c>
      <c r="AR567" s="5">
        <v>1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</row>
    <row r="568" spans="1:50" ht="15.75" customHeight="1">
      <c r="A568" s="4">
        <v>43891</v>
      </c>
      <c r="B568" s="2" t="s">
        <v>20</v>
      </c>
      <c r="C568" s="19">
        <v>2</v>
      </c>
      <c r="D568" s="5" t="s">
        <v>21</v>
      </c>
      <c r="E568" s="6">
        <v>185511.06</v>
      </c>
      <c r="F568" s="6">
        <f t="shared" si="63"/>
        <v>12.130869781893777</v>
      </c>
      <c r="G568" s="7">
        <v>527087.55000000005</v>
      </c>
      <c r="H568" s="5">
        <f t="shared" si="64"/>
        <v>13.175123839974082</v>
      </c>
      <c r="I568" s="10">
        <v>396.85</v>
      </c>
      <c r="J568" s="6">
        <f t="shared" si="68"/>
        <v>5.9835583755368846</v>
      </c>
      <c r="K568" s="11">
        <v>100.3166286</v>
      </c>
      <c r="L568" s="11">
        <f t="shared" si="69"/>
        <v>4.6182505498068602</v>
      </c>
      <c r="M568" s="5">
        <v>0</v>
      </c>
      <c r="N568" s="5">
        <v>1</v>
      </c>
      <c r="O568" s="12">
        <v>1</v>
      </c>
      <c r="P568" s="5">
        <v>0</v>
      </c>
      <c r="Q568" s="5">
        <f t="shared" si="70"/>
        <v>0</v>
      </c>
      <c r="R568" s="5">
        <v>9372.0004009999993</v>
      </c>
      <c r="S568" s="5">
        <f t="shared" si="65"/>
        <v>9.1454818424147106</v>
      </c>
      <c r="T568" s="2">
        <v>0</v>
      </c>
      <c r="U568" s="12">
        <v>1</v>
      </c>
      <c r="V568" s="5">
        <v>2.1233999999999999E-2</v>
      </c>
      <c r="W568" s="6">
        <f t="shared" si="67"/>
        <v>105.90523690773067</v>
      </c>
      <c r="X568" s="5">
        <v>1251</v>
      </c>
      <c r="Y568" s="5">
        <v>4559</v>
      </c>
      <c r="Z568" s="5">
        <v>32</v>
      </c>
      <c r="AA568" s="5">
        <v>18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6">
        <v>1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11">
        <v>0</v>
      </c>
      <c r="AR568" s="5">
        <v>1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</row>
    <row r="569" spans="1:50" ht="15.75" customHeight="1">
      <c r="A569" s="4">
        <v>43922</v>
      </c>
      <c r="B569" s="2" t="s">
        <v>20</v>
      </c>
      <c r="C569" s="19">
        <v>2</v>
      </c>
      <c r="D569" s="5" t="s">
        <v>21</v>
      </c>
      <c r="E569" s="6">
        <v>144286.38</v>
      </c>
      <c r="F569" s="6">
        <f t="shared" si="63"/>
        <v>11.87955535361287</v>
      </c>
      <c r="G569" s="7">
        <v>508700.77500000002</v>
      </c>
      <c r="H569" s="5">
        <f t="shared" si="64"/>
        <v>13.139617220091186</v>
      </c>
      <c r="I569" s="10">
        <v>282.60000000000002</v>
      </c>
      <c r="J569" s="6">
        <f t="shared" si="68"/>
        <v>5.6440324702504272</v>
      </c>
      <c r="K569" s="11">
        <v>100.3352028</v>
      </c>
      <c r="L569" s="11">
        <f t="shared" si="69"/>
        <v>4.6184338612521474</v>
      </c>
      <c r="M569" s="5">
        <v>0</v>
      </c>
      <c r="N569" s="5">
        <v>1</v>
      </c>
      <c r="O569" s="12">
        <v>1</v>
      </c>
      <c r="P569" s="5">
        <v>0</v>
      </c>
      <c r="Q569" s="5">
        <f t="shared" si="70"/>
        <v>0</v>
      </c>
      <c r="R569" s="5">
        <v>9372.0004009999993</v>
      </c>
      <c r="S569" s="5">
        <f t="shared" si="65"/>
        <v>9.1454818424147106</v>
      </c>
      <c r="T569" s="2">
        <v>0</v>
      </c>
      <c r="U569" s="12">
        <v>1</v>
      </c>
      <c r="V569" s="5">
        <v>2.1944999999999999E-2</v>
      </c>
      <c r="W569" s="6">
        <f t="shared" si="67"/>
        <v>109.45137157107233</v>
      </c>
      <c r="X569" s="5">
        <v>34863</v>
      </c>
      <c r="Y569" s="5">
        <v>6766</v>
      </c>
      <c r="Z569" s="5">
        <v>1154</v>
      </c>
      <c r="AA569" s="5">
        <v>93</v>
      </c>
      <c r="AB569" s="5">
        <v>0</v>
      </c>
      <c r="AC569" s="5">
        <v>0</v>
      </c>
      <c r="AD569" s="5">
        <v>1</v>
      </c>
      <c r="AE569" s="5">
        <v>0</v>
      </c>
      <c r="AF569" s="5">
        <v>0</v>
      </c>
      <c r="AG569" s="6">
        <v>0</v>
      </c>
      <c r="AH569" s="6">
        <v>1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11">
        <v>0</v>
      </c>
      <c r="AR569" s="5">
        <v>1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</row>
    <row r="570" spans="1:50" ht="15.75" customHeight="1">
      <c r="A570" s="9">
        <v>43952</v>
      </c>
      <c r="B570" s="2" t="s">
        <v>20</v>
      </c>
      <c r="C570" s="19">
        <v>2</v>
      </c>
      <c r="D570" s="5" t="s">
        <v>21</v>
      </c>
      <c r="E570" s="6">
        <v>309185.09999999998</v>
      </c>
      <c r="F570" s="6">
        <f t="shared" si="63"/>
        <v>12.641695405659767</v>
      </c>
      <c r="G570" s="7">
        <v>459669.375</v>
      </c>
      <c r="H570" s="5">
        <f t="shared" si="64"/>
        <v>13.038264935514961</v>
      </c>
      <c r="I570" s="10">
        <v>315.67</v>
      </c>
      <c r="J570" s="6">
        <f t="shared" si="68"/>
        <v>5.7546973641243069</v>
      </c>
      <c r="K570" s="11">
        <v>100.3562215</v>
      </c>
      <c r="L570" s="11">
        <f t="shared" si="69"/>
        <v>4.6186412572990987</v>
      </c>
      <c r="M570" s="5">
        <v>0</v>
      </c>
      <c r="N570" s="5">
        <v>1</v>
      </c>
      <c r="O570" s="12">
        <v>1</v>
      </c>
      <c r="P570" s="5">
        <v>0</v>
      </c>
      <c r="Q570" s="5">
        <f t="shared" si="70"/>
        <v>0</v>
      </c>
      <c r="R570" s="5">
        <v>9372.0004009999993</v>
      </c>
      <c r="S570" s="5">
        <f t="shared" si="65"/>
        <v>9.1454818424147106</v>
      </c>
      <c r="T570" s="2">
        <v>0</v>
      </c>
      <c r="U570" s="12">
        <v>1</v>
      </c>
      <c r="V570" s="5">
        <v>2.035E-2</v>
      </c>
      <c r="W570" s="6">
        <f t="shared" si="67"/>
        <v>101.49625935162096</v>
      </c>
      <c r="X570" s="5">
        <v>190609</v>
      </c>
      <c r="Y570" s="5">
        <v>7202</v>
      </c>
      <c r="Z570" s="5">
        <v>5408</v>
      </c>
      <c r="AA570" s="5">
        <v>103</v>
      </c>
      <c r="AB570" s="5">
        <v>0</v>
      </c>
      <c r="AC570" s="5">
        <v>0</v>
      </c>
      <c r="AD570" s="5">
        <v>1</v>
      </c>
      <c r="AE570" s="5">
        <v>0</v>
      </c>
      <c r="AF570" s="5">
        <v>0</v>
      </c>
      <c r="AG570" s="6">
        <v>0</v>
      </c>
      <c r="AH570" s="6">
        <v>0</v>
      </c>
      <c r="AI570" s="6">
        <v>1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11">
        <v>0</v>
      </c>
      <c r="AR570" s="5">
        <v>1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</row>
    <row r="571" spans="1:50" ht="15.75" customHeight="1">
      <c r="A571" s="4">
        <v>43983</v>
      </c>
      <c r="B571" s="2" t="s">
        <v>20</v>
      </c>
      <c r="C571" s="19">
        <v>2</v>
      </c>
      <c r="D571" s="5" t="s">
        <v>21</v>
      </c>
      <c r="E571" s="6">
        <v>206123.4</v>
      </c>
      <c r="F571" s="6">
        <f t="shared" si="63"/>
        <v>12.236230297551604</v>
      </c>
      <c r="G571" s="7">
        <v>465798.3</v>
      </c>
      <c r="H571" s="5">
        <f t="shared" si="64"/>
        <v>13.051510133640351</v>
      </c>
      <c r="I571" s="10">
        <v>402.45</v>
      </c>
      <c r="J571" s="6">
        <f t="shared" si="68"/>
        <v>5.9975708655397426</v>
      </c>
      <c r="K571" s="11">
        <v>100.35777469999999</v>
      </c>
      <c r="L571" s="11">
        <f t="shared" si="69"/>
        <v>4.618656581351992</v>
      </c>
      <c r="M571" s="5">
        <v>0</v>
      </c>
      <c r="N571" s="5">
        <v>1</v>
      </c>
      <c r="O571" s="12">
        <v>1</v>
      </c>
      <c r="P571" s="5">
        <v>0</v>
      </c>
      <c r="Q571" s="5">
        <f t="shared" si="70"/>
        <v>0</v>
      </c>
      <c r="R571" s="5">
        <v>9372.0004009999993</v>
      </c>
      <c r="S571" s="5">
        <f t="shared" si="65"/>
        <v>9.1454818424147106</v>
      </c>
      <c r="T571" s="2">
        <v>0</v>
      </c>
      <c r="U571" s="12">
        <v>1</v>
      </c>
      <c r="V571" s="5">
        <v>1.9879999999999998E-2</v>
      </c>
      <c r="W571" s="6">
        <f t="shared" si="67"/>
        <v>99.152119700748131</v>
      </c>
      <c r="X571" s="5">
        <v>585481</v>
      </c>
      <c r="Y571" s="5">
        <v>7920</v>
      </c>
      <c r="Z571" s="5">
        <v>17400</v>
      </c>
      <c r="AA571" s="5">
        <v>104</v>
      </c>
      <c r="AB571" s="5">
        <v>0</v>
      </c>
      <c r="AC571" s="5">
        <v>0</v>
      </c>
      <c r="AD571" s="5">
        <v>1</v>
      </c>
      <c r="AE571" s="5">
        <v>0</v>
      </c>
      <c r="AF571" s="5">
        <v>0</v>
      </c>
      <c r="AG571" s="6">
        <v>0</v>
      </c>
      <c r="AH571" s="6">
        <v>0</v>
      </c>
      <c r="AI571" s="6">
        <v>0</v>
      </c>
      <c r="AJ571" s="6">
        <v>1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11">
        <v>0</v>
      </c>
      <c r="AR571" s="5">
        <v>1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</row>
    <row r="572" spans="1:50" ht="15.75" customHeight="1">
      <c r="A572" s="4">
        <v>44013</v>
      </c>
      <c r="B572" s="2" t="s">
        <v>20</v>
      </c>
      <c r="C572" s="19">
        <v>2</v>
      </c>
      <c r="D572" s="5" t="s">
        <v>21</v>
      </c>
      <c r="E572" s="6">
        <v>329797.44</v>
      </c>
      <c r="F572" s="6">
        <f t="shared" si="63"/>
        <v>12.706233926797339</v>
      </c>
      <c r="G572" s="7">
        <v>471927.22499999998</v>
      </c>
      <c r="H572" s="5">
        <f t="shared" si="64"/>
        <v>13.064582187326568</v>
      </c>
      <c r="I572" s="10">
        <v>470.58</v>
      </c>
      <c r="J572" s="6">
        <f t="shared" si="68"/>
        <v>6.1539659764526302</v>
      </c>
      <c r="K572" s="11">
        <v>100.38279470000001</v>
      </c>
      <c r="L572" s="11">
        <f t="shared" si="69"/>
        <v>4.6189033992454318</v>
      </c>
      <c r="M572" s="5">
        <v>0</v>
      </c>
      <c r="N572" s="5">
        <v>1</v>
      </c>
      <c r="O572" s="12">
        <v>1</v>
      </c>
      <c r="P572" s="5">
        <v>0</v>
      </c>
      <c r="Q572" s="5">
        <f t="shared" si="70"/>
        <v>0</v>
      </c>
      <c r="R572" s="5">
        <v>9372.0004009999993</v>
      </c>
      <c r="S572" s="5">
        <f t="shared" si="65"/>
        <v>9.1454818424147106</v>
      </c>
      <c r="T572" s="2">
        <v>0</v>
      </c>
      <c r="U572" s="12">
        <v>1</v>
      </c>
      <c r="V572" s="5">
        <v>1.9313E-2</v>
      </c>
      <c r="W572" s="6">
        <f t="shared" si="67"/>
        <v>96.324189526184554</v>
      </c>
      <c r="X572" s="5">
        <v>1695988</v>
      </c>
      <c r="Y572" s="5">
        <v>17280</v>
      </c>
      <c r="Z572" s="5">
        <v>36511</v>
      </c>
      <c r="AA572" s="5">
        <v>201</v>
      </c>
      <c r="AB572" s="5">
        <v>0</v>
      </c>
      <c r="AC572" s="5">
        <v>0</v>
      </c>
      <c r="AD572" s="5">
        <v>1</v>
      </c>
      <c r="AE572" s="5">
        <v>0</v>
      </c>
      <c r="AF572" s="5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1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11">
        <v>0</v>
      </c>
      <c r="AR572" s="5">
        <v>1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</row>
    <row r="573" spans="1:50" ht="15.75" customHeight="1">
      <c r="A573" s="4">
        <v>44044</v>
      </c>
      <c r="B573" s="2" t="s">
        <v>20</v>
      </c>
      <c r="C573" s="19">
        <v>2</v>
      </c>
      <c r="D573" s="5" t="s">
        <v>21</v>
      </c>
      <c r="E573" s="6">
        <v>237041.91</v>
      </c>
      <c r="F573" s="6">
        <f t="shared" si="63"/>
        <v>12.375992239926763</v>
      </c>
      <c r="G573" s="7">
        <v>520958.625</v>
      </c>
      <c r="H573" s="5">
        <f t="shared" si="64"/>
        <v>13.163427822531061</v>
      </c>
      <c r="I573" s="10">
        <v>409.83</v>
      </c>
      <c r="J573" s="6">
        <f t="shared" si="68"/>
        <v>6.0157424395675054</v>
      </c>
      <c r="K573" s="11">
        <v>100.39870519999999</v>
      </c>
      <c r="L573" s="11">
        <f t="shared" si="69"/>
        <v>4.6190603218447865</v>
      </c>
      <c r="M573" s="5">
        <v>0</v>
      </c>
      <c r="N573" s="5">
        <v>1</v>
      </c>
      <c r="O573" s="12">
        <v>1</v>
      </c>
      <c r="P573" s="5">
        <v>0</v>
      </c>
      <c r="Q573" s="5">
        <f t="shared" si="70"/>
        <v>0</v>
      </c>
      <c r="R573" s="5">
        <v>9372.0004009999993</v>
      </c>
      <c r="S573" s="5">
        <f t="shared" si="65"/>
        <v>9.1454818424147106</v>
      </c>
      <c r="T573" s="2">
        <v>0</v>
      </c>
      <c r="U573" s="12">
        <v>1</v>
      </c>
      <c r="V573" s="5">
        <v>1.8581E-2</v>
      </c>
      <c r="W573" s="6">
        <f t="shared" si="67"/>
        <v>92.673316708229436</v>
      </c>
      <c r="X573" s="5">
        <v>3691166</v>
      </c>
      <c r="Y573" s="5">
        <v>25819</v>
      </c>
      <c r="Z573" s="5">
        <v>65288</v>
      </c>
      <c r="AA573" s="5">
        <v>657</v>
      </c>
      <c r="AB573" s="5">
        <v>0</v>
      </c>
      <c r="AC573" s="5">
        <v>0</v>
      </c>
      <c r="AD573" s="5">
        <v>1</v>
      </c>
      <c r="AE573" s="5">
        <v>0</v>
      </c>
      <c r="AF573" s="5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0</v>
      </c>
      <c r="AN573" s="6">
        <v>0</v>
      </c>
      <c r="AO573" s="6">
        <v>0</v>
      </c>
      <c r="AP573" s="6">
        <v>0</v>
      </c>
      <c r="AQ573" s="11">
        <v>0</v>
      </c>
      <c r="AR573" s="5">
        <v>1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</row>
    <row r="574" spans="1:50" ht="15.75" customHeight="1">
      <c r="A574" s="4">
        <v>44075</v>
      </c>
      <c r="B574" s="2" t="s">
        <v>20</v>
      </c>
      <c r="C574" s="19">
        <v>2</v>
      </c>
      <c r="D574" s="5" t="s">
        <v>21</v>
      </c>
      <c r="E574" s="6">
        <v>226735.74</v>
      </c>
      <c r="F574" s="6">
        <f t="shared" si="63"/>
        <v>12.331540477355928</v>
      </c>
      <c r="G574" s="7">
        <v>478056.15</v>
      </c>
      <c r="H574" s="5">
        <f t="shared" si="64"/>
        <v>13.077485564996241</v>
      </c>
      <c r="I574" s="10">
        <v>427.32</v>
      </c>
      <c r="J574" s="6">
        <f t="shared" si="68"/>
        <v>6.0575331470776863</v>
      </c>
      <c r="K574" s="11">
        <v>100.4099147</v>
      </c>
      <c r="L574" s="11">
        <f t="shared" si="69"/>
        <v>4.6191708644836238</v>
      </c>
      <c r="M574" s="5">
        <v>0</v>
      </c>
      <c r="N574" s="5">
        <v>1</v>
      </c>
      <c r="O574" s="12">
        <v>1</v>
      </c>
      <c r="P574" s="5">
        <v>0</v>
      </c>
      <c r="Q574" s="5">
        <f t="shared" si="70"/>
        <v>0</v>
      </c>
      <c r="R574" s="5">
        <v>9372.0004009999993</v>
      </c>
      <c r="S574" s="5">
        <f t="shared" si="65"/>
        <v>9.1454818424147106</v>
      </c>
      <c r="T574" s="2">
        <v>0</v>
      </c>
      <c r="U574" s="12">
        <v>1</v>
      </c>
      <c r="V574" s="5">
        <v>1.8481000000000001E-2</v>
      </c>
      <c r="W574" s="6">
        <f t="shared" si="67"/>
        <v>92.174563591022462</v>
      </c>
      <c r="X574" s="5">
        <v>6312584</v>
      </c>
      <c r="Y574" s="5">
        <v>27096</v>
      </c>
      <c r="Z574" s="5">
        <v>98678</v>
      </c>
      <c r="AA574" s="5">
        <v>888</v>
      </c>
      <c r="AB574" s="5">
        <v>0</v>
      </c>
      <c r="AC574" s="5">
        <v>0</v>
      </c>
      <c r="AD574" s="5">
        <v>1</v>
      </c>
      <c r="AE574" s="5">
        <v>0</v>
      </c>
      <c r="AF574" s="5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0</v>
      </c>
      <c r="AQ574" s="11">
        <v>0</v>
      </c>
      <c r="AR574" s="5">
        <v>1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</row>
    <row r="575" spans="1:50" ht="15.75" customHeight="1">
      <c r="A575" s="4">
        <v>44105</v>
      </c>
      <c r="B575" s="2" t="s">
        <v>20</v>
      </c>
      <c r="C575" s="19">
        <v>2</v>
      </c>
      <c r="D575" s="5" t="s">
        <v>21</v>
      </c>
      <c r="E575" s="6">
        <v>391634.46</v>
      </c>
      <c r="F575" s="6">
        <f t="shared" si="63"/>
        <v>12.878084183723999</v>
      </c>
      <c r="G575" s="7">
        <v>294188.40000000002</v>
      </c>
      <c r="H575" s="5">
        <f t="shared" si="64"/>
        <v>12.591979056588757</v>
      </c>
      <c r="I575" s="10">
        <v>429.25</v>
      </c>
      <c r="J575" s="6">
        <f t="shared" si="68"/>
        <v>6.062039499777585</v>
      </c>
      <c r="K575" s="11">
        <v>100.436719</v>
      </c>
      <c r="L575" s="11">
        <f t="shared" si="69"/>
        <v>4.6194351459229273</v>
      </c>
      <c r="M575" s="5">
        <v>0</v>
      </c>
      <c r="N575" s="5">
        <v>1</v>
      </c>
      <c r="O575" s="12">
        <v>1</v>
      </c>
      <c r="P575" s="5">
        <v>0</v>
      </c>
      <c r="Q575" s="5">
        <f t="shared" si="70"/>
        <v>0</v>
      </c>
      <c r="R575" s="5">
        <v>9372.0004009999993</v>
      </c>
      <c r="S575" s="5">
        <f t="shared" si="65"/>
        <v>9.1454818424147106</v>
      </c>
      <c r="T575" s="2">
        <v>0</v>
      </c>
      <c r="U575" s="12">
        <v>1</v>
      </c>
      <c r="V575" s="5">
        <v>1.9026999999999999E-2</v>
      </c>
      <c r="W575" s="6">
        <f t="shared" si="67"/>
        <v>94.897755610972567</v>
      </c>
      <c r="X575" s="5">
        <v>8184082</v>
      </c>
      <c r="Y575" s="5">
        <v>27595</v>
      </c>
      <c r="Z575" s="5">
        <v>122111</v>
      </c>
      <c r="AA575" s="5">
        <v>907</v>
      </c>
      <c r="AB575" s="5">
        <v>0</v>
      </c>
      <c r="AC575" s="5">
        <v>0</v>
      </c>
      <c r="AD575" s="5">
        <v>1</v>
      </c>
      <c r="AE575" s="5">
        <v>0</v>
      </c>
      <c r="AF575" s="5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11">
        <v>0</v>
      </c>
      <c r="AR575" s="5">
        <v>1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</row>
    <row r="576" spans="1:50" ht="15.75" customHeight="1">
      <c r="A576" s="4">
        <v>44136</v>
      </c>
      <c r="B576" s="2" t="s">
        <v>20</v>
      </c>
      <c r="C576" s="19">
        <v>2</v>
      </c>
      <c r="D576" s="5" t="s">
        <v>21</v>
      </c>
      <c r="E576" s="6">
        <v>288572.76</v>
      </c>
      <c r="F576" s="6">
        <f t="shared" si="63"/>
        <v>12.572702534172816</v>
      </c>
      <c r="G576" s="7">
        <v>251285.92499999999</v>
      </c>
      <c r="H576" s="5">
        <f t="shared" si="64"/>
        <v>12.434350692731229</v>
      </c>
      <c r="I576" s="10">
        <v>449.7</v>
      </c>
      <c r="J576" s="6">
        <f t="shared" si="68"/>
        <v>6.1085806937766618</v>
      </c>
      <c r="K576" s="11">
        <v>100.4445678</v>
      </c>
      <c r="L576" s="11">
        <f t="shared" si="69"/>
        <v>4.6195125192492474</v>
      </c>
      <c r="M576" s="5">
        <v>0</v>
      </c>
      <c r="N576" s="5">
        <v>1</v>
      </c>
      <c r="O576" s="12">
        <v>1</v>
      </c>
      <c r="P576" s="5">
        <v>0</v>
      </c>
      <c r="Q576" s="5">
        <f t="shared" si="70"/>
        <v>0</v>
      </c>
      <c r="R576" s="5">
        <v>9372.0004009999993</v>
      </c>
      <c r="S576" s="5">
        <f t="shared" si="65"/>
        <v>9.1454818424147106</v>
      </c>
      <c r="T576" s="2">
        <v>0</v>
      </c>
      <c r="U576" s="12">
        <v>1</v>
      </c>
      <c r="V576" s="5">
        <v>1.9060000000000001E-2</v>
      </c>
      <c r="W576" s="6">
        <f t="shared" si="67"/>
        <v>95.062344139650889</v>
      </c>
      <c r="X576" s="5">
        <v>9462809</v>
      </c>
      <c r="Y576" s="5">
        <v>27912</v>
      </c>
      <c r="Z576" s="5">
        <v>137621</v>
      </c>
      <c r="AA576" s="5">
        <v>908</v>
      </c>
      <c r="AB576" s="5">
        <v>0</v>
      </c>
      <c r="AC576" s="5">
        <v>0</v>
      </c>
      <c r="AD576" s="5">
        <v>1</v>
      </c>
      <c r="AE576" s="5">
        <v>0</v>
      </c>
      <c r="AF576" s="5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1</v>
      </c>
      <c r="AP576" s="6">
        <v>0</v>
      </c>
      <c r="AQ576" s="11">
        <v>0</v>
      </c>
      <c r="AR576" s="5">
        <v>1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</row>
    <row r="577" spans="1:50" ht="15.75" customHeight="1">
      <c r="A577" s="4">
        <v>44166</v>
      </c>
      <c r="B577" s="2" t="s">
        <v>20</v>
      </c>
      <c r="C577" s="19">
        <v>2</v>
      </c>
      <c r="D577" s="5" t="s">
        <v>21</v>
      </c>
      <c r="E577" s="6">
        <v>329797.44</v>
      </c>
      <c r="F577" s="6">
        <f t="shared" si="63"/>
        <v>12.706233926797339</v>
      </c>
      <c r="G577" s="7">
        <v>288059.47499999998</v>
      </c>
      <c r="H577" s="5">
        <f t="shared" si="64"/>
        <v>12.570925719713703</v>
      </c>
      <c r="I577" s="10">
        <v>471.52</v>
      </c>
      <c r="J577" s="6">
        <f t="shared" si="68"/>
        <v>6.1559615189893844</v>
      </c>
      <c r="K577" s="11">
        <v>100.4628561</v>
      </c>
      <c r="L577" s="11">
        <f t="shared" si="69"/>
        <v>4.619692781752196</v>
      </c>
      <c r="M577" s="5">
        <v>0</v>
      </c>
      <c r="N577" s="5">
        <v>1</v>
      </c>
      <c r="O577" s="12">
        <v>1</v>
      </c>
      <c r="P577" s="5">
        <v>0</v>
      </c>
      <c r="Q577" s="5">
        <f t="shared" si="70"/>
        <v>0</v>
      </c>
      <c r="R577" s="5">
        <v>9372.0004009999993</v>
      </c>
      <c r="S577" s="5">
        <f t="shared" si="65"/>
        <v>9.1454818424147106</v>
      </c>
      <c r="T577" s="2">
        <v>0</v>
      </c>
      <c r="U577" s="12">
        <v>1</v>
      </c>
      <c r="V577" s="5">
        <v>1.8307E-2</v>
      </c>
      <c r="W577" s="6">
        <f t="shared" si="67"/>
        <v>91.306733167082299</v>
      </c>
      <c r="X577" s="5">
        <v>10286709</v>
      </c>
      <c r="Y577" s="5">
        <v>28425</v>
      </c>
      <c r="Z577" s="5">
        <v>148994</v>
      </c>
      <c r="AA577" s="5">
        <v>909</v>
      </c>
      <c r="AB577" s="5">
        <v>0</v>
      </c>
      <c r="AC577" s="5">
        <v>0</v>
      </c>
      <c r="AD577" s="5">
        <v>1</v>
      </c>
      <c r="AE577" s="5">
        <v>0</v>
      </c>
      <c r="AF577" s="5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1</v>
      </c>
      <c r="AQ577" s="11">
        <v>0</v>
      </c>
      <c r="AR577" s="5">
        <v>1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</row>
    <row r="578" spans="1:50" ht="15.75" customHeight="1">
      <c r="A578" s="4">
        <v>44197</v>
      </c>
      <c r="B578" s="2" t="s">
        <v>20</v>
      </c>
      <c r="C578" s="19">
        <v>2</v>
      </c>
      <c r="D578" s="5" t="s">
        <v>21</v>
      </c>
      <c r="E578" s="6">
        <v>312677.82</v>
      </c>
      <c r="F578" s="6">
        <f t="shared" ref="F578:F601" si="71">LN(E578)</f>
        <v>12.652928610325825</v>
      </c>
      <c r="G578" s="7">
        <v>363048.67499999999</v>
      </c>
      <c r="H578" s="5">
        <f t="shared" ref="H578:H601" si="72">LN(G578+1)</f>
        <v>12.802294949614492</v>
      </c>
      <c r="I578" s="10">
        <v>484.63</v>
      </c>
      <c r="J578" s="6">
        <f t="shared" si="68"/>
        <v>6.1833857131934806</v>
      </c>
      <c r="K578" s="11">
        <v>99.045473150000007</v>
      </c>
      <c r="L578" s="11">
        <f t="shared" si="69"/>
        <v>4.6056248141290554</v>
      </c>
      <c r="M578" s="5">
        <v>0</v>
      </c>
      <c r="N578" s="5">
        <v>1</v>
      </c>
      <c r="O578" s="12">
        <v>1</v>
      </c>
      <c r="P578" s="5">
        <v>0</v>
      </c>
      <c r="Q578" s="5">
        <f t="shared" si="70"/>
        <v>0</v>
      </c>
      <c r="R578" s="5">
        <v>9372.0004009999993</v>
      </c>
      <c r="S578" s="5">
        <f t="shared" ref="S578:S601" si="73">LN(R578)</f>
        <v>9.1454818424147106</v>
      </c>
      <c r="T578" s="2">
        <v>0</v>
      </c>
      <c r="U578" s="12">
        <v>1</v>
      </c>
      <c r="V578" s="5">
        <v>1.7767000000000002E-2</v>
      </c>
      <c r="W578" s="6">
        <f t="shared" si="67"/>
        <v>88.613466334164599</v>
      </c>
      <c r="X578" s="5">
        <v>10757610</v>
      </c>
      <c r="Y578" s="5">
        <v>28818</v>
      </c>
      <c r="Z578" s="5">
        <v>154392</v>
      </c>
      <c r="AA578" s="5">
        <v>909</v>
      </c>
      <c r="AB578" s="5">
        <v>14509</v>
      </c>
      <c r="AC578" s="5">
        <v>0</v>
      </c>
      <c r="AD578" s="5">
        <v>1</v>
      </c>
      <c r="AE578" s="5">
        <v>1</v>
      </c>
      <c r="AF578" s="5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11">
        <v>0</v>
      </c>
      <c r="AR578" s="5">
        <v>1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</row>
    <row r="579" spans="1:50" ht="15.75" customHeight="1">
      <c r="A579" s="4">
        <v>44228</v>
      </c>
      <c r="B579" s="2" t="s">
        <v>20</v>
      </c>
      <c r="C579" s="19">
        <v>2</v>
      </c>
      <c r="D579" s="5" t="s">
        <v>21</v>
      </c>
      <c r="E579" s="6">
        <v>288625.68</v>
      </c>
      <c r="F579" s="6">
        <f t="shared" si="71"/>
        <v>12.572885902652288</v>
      </c>
      <c r="G579" s="7">
        <v>404148.52500000002</v>
      </c>
      <c r="H579" s="5">
        <f t="shared" si="72"/>
        <v>12.909540199855101</v>
      </c>
      <c r="I579" s="10">
        <v>483.78</v>
      </c>
      <c r="J579" s="6">
        <f t="shared" si="68"/>
        <v>6.1816302579249855</v>
      </c>
      <c r="K579" s="11">
        <v>99.154233289999993</v>
      </c>
      <c r="L579" s="11">
        <f t="shared" si="69"/>
        <v>4.606711330714254</v>
      </c>
      <c r="M579" s="5">
        <v>0</v>
      </c>
      <c r="N579" s="5">
        <v>1</v>
      </c>
      <c r="O579" s="12">
        <v>1</v>
      </c>
      <c r="P579" s="5">
        <v>0</v>
      </c>
      <c r="Q579" s="5">
        <f t="shared" si="70"/>
        <v>0</v>
      </c>
      <c r="R579" s="5">
        <v>9372.0004009999993</v>
      </c>
      <c r="S579" s="5">
        <f t="shared" si="73"/>
        <v>9.1454818424147106</v>
      </c>
      <c r="T579" s="2">
        <v>0</v>
      </c>
      <c r="U579" s="12">
        <v>1</v>
      </c>
      <c r="V579" s="5">
        <v>1.7916999999999999E-2</v>
      </c>
      <c r="W579" s="6">
        <f t="shared" si="67"/>
        <v>89.361596009975059</v>
      </c>
      <c r="X579" s="5">
        <v>11112241</v>
      </c>
      <c r="Y579" s="5">
        <v>28978</v>
      </c>
      <c r="Z579" s="5">
        <v>157157</v>
      </c>
      <c r="AA579" s="5">
        <v>909</v>
      </c>
      <c r="AB579" s="5">
        <v>58719</v>
      </c>
      <c r="AC579" s="5">
        <v>34630</v>
      </c>
      <c r="AD579" s="5">
        <v>1</v>
      </c>
      <c r="AE579" s="5">
        <v>0</v>
      </c>
      <c r="AF579" s="5">
        <v>1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11">
        <v>0</v>
      </c>
      <c r="AR579" s="5">
        <v>1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</row>
    <row r="580" spans="1:50" ht="15.75" customHeight="1">
      <c r="A580" s="4">
        <v>44256</v>
      </c>
      <c r="B580" s="2" t="s">
        <v>20</v>
      </c>
      <c r="C580" s="19">
        <v>2</v>
      </c>
      <c r="D580" s="5" t="s">
        <v>21</v>
      </c>
      <c r="E580" s="6">
        <v>216469.26</v>
      </c>
      <c r="F580" s="6">
        <f t="shared" si="71"/>
        <v>12.285203830200508</v>
      </c>
      <c r="G580" s="7">
        <v>589097.85</v>
      </c>
      <c r="H580" s="5">
        <f t="shared" si="72"/>
        <v>13.286349275377505</v>
      </c>
      <c r="I580" s="10">
        <v>496.73</v>
      </c>
      <c r="J580" s="6">
        <f t="shared" si="68"/>
        <v>6.2080466189203456</v>
      </c>
      <c r="K580" s="11">
        <v>99.195219809999998</v>
      </c>
      <c r="L580" s="11">
        <f t="shared" si="69"/>
        <v>4.6071204810257482</v>
      </c>
      <c r="M580" s="5">
        <v>0</v>
      </c>
      <c r="N580" s="5">
        <v>1</v>
      </c>
      <c r="O580" s="12">
        <v>1</v>
      </c>
      <c r="P580" s="5">
        <v>0</v>
      </c>
      <c r="Q580" s="5">
        <f t="shared" si="70"/>
        <v>0</v>
      </c>
      <c r="R580" s="5">
        <v>9372.0004009999993</v>
      </c>
      <c r="S580" s="5">
        <f t="shared" si="73"/>
        <v>9.1454818424147106</v>
      </c>
      <c r="T580" s="2">
        <v>0</v>
      </c>
      <c r="U580" s="12">
        <v>1</v>
      </c>
      <c r="V580" s="5">
        <v>1.7446E-2</v>
      </c>
      <c r="W580" s="6">
        <f t="shared" si="67"/>
        <v>87.012468827930178</v>
      </c>
      <c r="X580" s="5">
        <v>12149335</v>
      </c>
      <c r="Y580" s="5">
        <v>29322</v>
      </c>
      <c r="Z580" s="5">
        <v>162468</v>
      </c>
      <c r="AA580" s="5">
        <v>909</v>
      </c>
      <c r="AB580" s="5">
        <v>2063543</v>
      </c>
      <c r="AC580" s="5">
        <v>744330</v>
      </c>
      <c r="AD580" s="5">
        <v>1</v>
      </c>
      <c r="AE580" s="5">
        <v>0</v>
      </c>
      <c r="AF580" s="5">
        <v>0</v>
      </c>
      <c r="AG580" s="6">
        <v>1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11">
        <v>0</v>
      </c>
      <c r="AR580" s="5">
        <v>1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</row>
    <row r="581" spans="1:50" ht="15.75" customHeight="1">
      <c r="A581" s="4">
        <v>44287</v>
      </c>
      <c r="B581" s="2" t="s">
        <v>20</v>
      </c>
      <c r="C581" s="19">
        <v>2</v>
      </c>
      <c r="D581" s="5" t="s">
        <v>21</v>
      </c>
      <c r="E581" s="6">
        <v>168364.98</v>
      </c>
      <c r="F581" s="6">
        <f t="shared" si="71"/>
        <v>12.033889401919602</v>
      </c>
      <c r="G581" s="7">
        <v>568547.92500000005</v>
      </c>
      <c r="H581" s="5">
        <f t="shared" si="72"/>
        <v>13.250842648276304</v>
      </c>
      <c r="I581" s="10">
        <v>504.07</v>
      </c>
      <c r="J581" s="6">
        <f t="shared" si="68"/>
        <v>6.2227151473160891</v>
      </c>
      <c r="K581" s="11">
        <v>99.134971680000007</v>
      </c>
      <c r="L581" s="11">
        <f t="shared" si="69"/>
        <v>4.6065189927391517</v>
      </c>
      <c r="M581" s="5">
        <v>0</v>
      </c>
      <c r="N581" s="5">
        <v>1</v>
      </c>
      <c r="O581" s="12">
        <v>1</v>
      </c>
      <c r="P581" s="5">
        <v>0</v>
      </c>
      <c r="Q581" s="5">
        <f t="shared" si="70"/>
        <v>0</v>
      </c>
      <c r="R581" s="5">
        <v>9372.0004009999993</v>
      </c>
      <c r="S581" s="5">
        <f t="shared" si="73"/>
        <v>9.1454818424147106</v>
      </c>
      <c r="T581" s="2">
        <v>0</v>
      </c>
      <c r="U581" s="12">
        <v>1</v>
      </c>
      <c r="V581" s="5">
        <v>1.7887E-2</v>
      </c>
      <c r="W581" s="6">
        <f t="shared" si="67"/>
        <v>89.211970074812967</v>
      </c>
      <c r="X581" s="5">
        <v>19164969</v>
      </c>
      <c r="Y581" s="5">
        <v>29811</v>
      </c>
      <c r="Z581" s="5">
        <v>211853</v>
      </c>
      <c r="AA581" s="5">
        <v>910</v>
      </c>
      <c r="AB581" s="5">
        <v>2729335</v>
      </c>
      <c r="AC581" s="5">
        <v>2234844</v>
      </c>
      <c r="AD581" s="5">
        <v>1</v>
      </c>
      <c r="AE581" s="5">
        <v>0</v>
      </c>
      <c r="AF581" s="5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11">
        <v>0</v>
      </c>
      <c r="AR581" s="5">
        <v>1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</row>
    <row r="582" spans="1:50" ht="15.75" customHeight="1">
      <c r="A582" s="9">
        <v>44317</v>
      </c>
      <c r="B582" s="2" t="s">
        <v>20</v>
      </c>
      <c r="C582" s="19">
        <v>2</v>
      </c>
      <c r="D582" s="5" t="s">
        <v>21</v>
      </c>
      <c r="E582" s="6">
        <v>360782.1</v>
      </c>
      <c r="F582" s="6">
        <f t="shared" si="71"/>
        <v>12.796029453966499</v>
      </c>
      <c r="G582" s="7">
        <v>513748.125</v>
      </c>
      <c r="H582" s="5">
        <f t="shared" si="72"/>
        <v>13.149490341628114</v>
      </c>
      <c r="I582" s="10">
        <v>477.97</v>
      </c>
      <c r="J582" s="6">
        <f t="shared" si="68"/>
        <v>6.1695479690155945</v>
      </c>
      <c r="K582" s="11">
        <v>98.976683640000005</v>
      </c>
      <c r="L582" s="11">
        <f t="shared" si="69"/>
        <v>4.6049369952012329</v>
      </c>
      <c r="M582" s="5">
        <v>0</v>
      </c>
      <c r="N582" s="5">
        <v>1</v>
      </c>
      <c r="O582" s="12">
        <v>1</v>
      </c>
      <c r="P582" s="5">
        <v>0</v>
      </c>
      <c r="Q582" s="5">
        <f t="shared" si="70"/>
        <v>0</v>
      </c>
      <c r="R582" s="5">
        <v>9372.0004009999993</v>
      </c>
      <c r="S582" s="5">
        <f t="shared" si="73"/>
        <v>9.1454818424147106</v>
      </c>
      <c r="T582" s="2">
        <v>0</v>
      </c>
      <c r="U582" s="12">
        <v>1</v>
      </c>
      <c r="V582" s="5">
        <v>1.7378000000000001E-2</v>
      </c>
      <c r="W582" s="6">
        <f t="shared" si="67"/>
        <v>86.673316708229436</v>
      </c>
      <c r="X582" s="5">
        <v>28175044</v>
      </c>
      <c r="Y582" s="5">
        <v>30118</v>
      </c>
      <c r="Z582" s="5">
        <v>331895</v>
      </c>
      <c r="AA582" s="5">
        <v>910</v>
      </c>
      <c r="AB582" s="5">
        <v>1784772</v>
      </c>
      <c r="AC582" s="5">
        <v>4362739</v>
      </c>
      <c r="AD582" s="5">
        <v>1</v>
      </c>
      <c r="AE582" s="5">
        <v>0</v>
      </c>
      <c r="AF582" s="5">
        <v>0</v>
      </c>
      <c r="AG582" s="6">
        <v>0</v>
      </c>
      <c r="AH582" s="6">
        <v>0</v>
      </c>
      <c r="AI582" s="6">
        <v>1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11">
        <v>0</v>
      </c>
      <c r="AR582" s="5">
        <v>1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</row>
    <row r="583" spans="1:50" ht="15.75" customHeight="1">
      <c r="A583" s="4">
        <v>44348</v>
      </c>
      <c r="B583" s="2" t="s">
        <v>20</v>
      </c>
      <c r="C583" s="19">
        <v>2</v>
      </c>
      <c r="D583" s="5" t="s">
        <v>21</v>
      </c>
      <c r="E583" s="6">
        <v>240521.4</v>
      </c>
      <c r="F583" s="6">
        <f t="shared" si="71"/>
        <v>12.390564345858333</v>
      </c>
      <c r="G583" s="7">
        <v>520598.1</v>
      </c>
      <c r="H583" s="5">
        <f t="shared" si="72"/>
        <v>13.162735542766617</v>
      </c>
      <c r="I583" s="10">
        <v>508.07</v>
      </c>
      <c r="J583" s="6">
        <f t="shared" si="68"/>
        <v>6.2306192333611756</v>
      </c>
      <c r="K583" s="11">
        <v>98.767502039999997</v>
      </c>
      <c r="L583" s="11">
        <f t="shared" si="69"/>
        <v>4.6028424994264538</v>
      </c>
      <c r="M583" s="5">
        <v>0</v>
      </c>
      <c r="N583" s="5">
        <v>1</v>
      </c>
      <c r="O583" s="12">
        <v>1</v>
      </c>
      <c r="P583" s="5">
        <v>0</v>
      </c>
      <c r="Q583" s="5">
        <f t="shared" si="70"/>
        <v>0</v>
      </c>
      <c r="R583" s="5">
        <v>9372.0004009999993</v>
      </c>
      <c r="S583" s="5">
        <f t="shared" si="73"/>
        <v>9.1454818424147106</v>
      </c>
      <c r="T583" s="2">
        <v>0</v>
      </c>
      <c r="U583" s="12">
        <v>1</v>
      </c>
      <c r="V583" s="5">
        <v>1.7817E-2</v>
      </c>
      <c r="W583" s="6">
        <f t="shared" si="67"/>
        <v>88.862842892768086</v>
      </c>
      <c r="X583" s="5">
        <v>30411634</v>
      </c>
      <c r="Y583" s="5">
        <v>30643</v>
      </c>
      <c r="Z583" s="5">
        <v>399459</v>
      </c>
      <c r="AA583" s="5">
        <v>910</v>
      </c>
      <c r="AB583" s="5">
        <v>1734226</v>
      </c>
      <c r="AC583" s="5">
        <v>7742536</v>
      </c>
      <c r="AD583" s="5">
        <v>1</v>
      </c>
      <c r="AE583" s="5">
        <v>0</v>
      </c>
      <c r="AF583" s="5">
        <v>0</v>
      </c>
      <c r="AG583" s="6">
        <v>0</v>
      </c>
      <c r="AH583" s="6">
        <v>0</v>
      </c>
      <c r="AI583" s="6">
        <v>0</v>
      </c>
      <c r="AJ583" s="6">
        <v>1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11">
        <v>0</v>
      </c>
      <c r="AR583" s="5">
        <v>1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</row>
    <row r="584" spans="1:50" ht="15.75" customHeight="1">
      <c r="A584" s="4">
        <v>44378</v>
      </c>
      <c r="B584" s="2" t="s">
        <v>20</v>
      </c>
      <c r="C584" s="19">
        <v>2</v>
      </c>
      <c r="D584" s="5" t="s">
        <v>21</v>
      </c>
      <c r="E584" s="6">
        <v>384834.24</v>
      </c>
      <c r="F584" s="6">
        <f t="shared" si="71"/>
        <v>12.86056797510407</v>
      </c>
      <c r="G584" s="7">
        <v>527448.07499999995</v>
      </c>
      <c r="H584" s="5">
        <f t="shared" si="72"/>
        <v>13.175807599387685</v>
      </c>
      <c r="I584" s="10">
        <v>471.44</v>
      </c>
      <c r="J584" s="6">
        <f t="shared" si="68"/>
        <v>6.1557918405296581</v>
      </c>
      <c r="K584" s="11">
        <v>98.612351029999999</v>
      </c>
      <c r="L584" s="11">
        <f t="shared" si="69"/>
        <v>4.6012861632277051</v>
      </c>
      <c r="M584" s="5">
        <v>0</v>
      </c>
      <c r="N584" s="5">
        <v>1</v>
      </c>
      <c r="O584" s="12">
        <v>1</v>
      </c>
      <c r="P584" s="5">
        <v>0</v>
      </c>
      <c r="Q584" s="5">
        <f t="shared" si="70"/>
        <v>0</v>
      </c>
      <c r="R584" s="5">
        <v>9372.0004009999993</v>
      </c>
      <c r="S584" s="5">
        <f t="shared" si="73"/>
        <v>9.1454818424147106</v>
      </c>
      <c r="T584" s="2">
        <v>0</v>
      </c>
      <c r="U584" s="12">
        <v>1</v>
      </c>
      <c r="V584" s="5">
        <v>1.7902999999999999E-2</v>
      </c>
      <c r="W584" s="6">
        <f t="shared" si="67"/>
        <v>89.291770573566083</v>
      </c>
      <c r="X584" s="5">
        <v>31655824</v>
      </c>
      <c r="Y584" s="5">
        <v>34383</v>
      </c>
      <c r="Z584" s="5">
        <v>424351</v>
      </c>
      <c r="AA584" s="5">
        <v>924</v>
      </c>
      <c r="AB584" s="14"/>
      <c r="AC584" s="5">
        <v>12334071</v>
      </c>
      <c r="AD584" s="5">
        <v>1</v>
      </c>
      <c r="AE584" s="5">
        <v>0</v>
      </c>
      <c r="AF584" s="5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11">
        <v>0</v>
      </c>
      <c r="AR584" s="5">
        <v>1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</row>
    <row r="585" spans="1:50" ht="15.75" customHeight="1">
      <c r="A585" s="4">
        <v>44409</v>
      </c>
      <c r="B585" s="2" t="s">
        <v>20</v>
      </c>
      <c r="C585" s="19">
        <v>2</v>
      </c>
      <c r="D585" s="5" t="s">
        <v>21</v>
      </c>
      <c r="E585" s="6">
        <v>276599.61</v>
      </c>
      <c r="F585" s="6">
        <f t="shared" si="71"/>
        <v>12.530326288233493</v>
      </c>
      <c r="G585" s="7">
        <v>582247.875</v>
      </c>
      <c r="H585" s="5">
        <f t="shared" si="72"/>
        <v>13.274653255584996</v>
      </c>
      <c r="I585" s="10">
        <v>508.07</v>
      </c>
      <c r="J585" s="6">
        <f t="shared" si="68"/>
        <v>6.2306192333611756</v>
      </c>
      <c r="K585" s="11">
        <v>98.62077601</v>
      </c>
      <c r="L585" s="11">
        <f t="shared" si="69"/>
        <v>4.6013707373156612</v>
      </c>
      <c r="M585" s="5">
        <v>0</v>
      </c>
      <c r="N585" s="5">
        <v>1</v>
      </c>
      <c r="O585" s="12">
        <v>1</v>
      </c>
      <c r="P585" s="5">
        <v>0</v>
      </c>
      <c r="Q585" s="5">
        <f t="shared" si="70"/>
        <v>0</v>
      </c>
      <c r="R585" s="5">
        <v>9372.0004009999993</v>
      </c>
      <c r="S585" s="5">
        <f t="shared" si="73"/>
        <v>9.1454818424147106</v>
      </c>
      <c r="T585" s="2">
        <v>0</v>
      </c>
      <c r="U585" s="12">
        <v>1</v>
      </c>
      <c r="V585" s="5">
        <v>1.8175E-2</v>
      </c>
      <c r="W585" s="6">
        <f t="shared" si="67"/>
        <v>90.648379052369094</v>
      </c>
      <c r="X585" s="5">
        <v>32810845</v>
      </c>
      <c r="Y585" s="5">
        <v>55093</v>
      </c>
      <c r="Z585" s="5">
        <v>439020</v>
      </c>
      <c r="AA585" s="5">
        <v>1012</v>
      </c>
      <c r="AB585" s="5">
        <v>5493614</v>
      </c>
      <c r="AC585" s="5">
        <v>19663122</v>
      </c>
      <c r="AD585" s="5">
        <v>1</v>
      </c>
      <c r="AE585" s="5">
        <v>0</v>
      </c>
      <c r="AF585" s="5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1</v>
      </c>
      <c r="AM585" s="6">
        <v>0</v>
      </c>
      <c r="AN585" s="6">
        <v>0</v>
      </c>
      <c r="AO585" s="6">
        <v>0</v>
      </c>
      <c r="AP585" s="6">
        <v>0</v>
      </c>
      <c r="AQ585" s="11">
        <v>0</v>
      </c>
      <c r="AR585" s="5">
        <v>1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</row>
    <row r="586" spans="1:50" ht="15.75" customHeight="1">
      <c r="A586" s="4">
        <v>44440</v>
      </c>
      <c r="B586" s="2" t="s">
        <v>20</v>
      </c>
      <c r="C586" s="19">
        <v>2</v>
      </c>
      <c r="D586" s="5" t="s">
        <v>21</v>
      </c>
      <c r="E586" s="6">
        <v>264573.53999999998</v>
      </c>
      <c r="F586" s="6">
        <f t="shared" si="71"/>
        <v>12.485874525662659</v>
      </c>
      <c r="G586" s="7">
        <v>534298.05000000005</v>
      </c>
      <c r="H586" s="5">
        <f t="shared" si="72"/>
        <v>13.188710979916957</v>
      </c>
      <c r="I586" s="10">
        <v>471.44</v>
      </c>
      <c r="J586" s="6">
        <f t="shared" si="68"/>
        <v>6.1557918405296581</v>
      </c>
      <c r="K586" s="11">
        <v>98.85071155</v>
      </c>
      <c r="L586" s="11">
        <f t="shared" si="69"/>
        <v>4.6036761860257167</v>
      </c>
      <c r="M586" s="5">
        <v>0</v>
      </c>
      <c r="N586" s="5">
        <v>1</v>
      </c>
      <c r="O586" s="12">
        <v>1</v>
      </c>
      <c r="P586" s="5">
        <v>0</v>
      </c>
      <c r="Q586" s="5">
        <f t="shared" si="70"/>
        <v>0</v>
      </c>
      <c r="R586" s="5">
        <v>9372.0004009999993</v>
      </c>
      <c r="S586" s="5">
        <f t="shared" si="73"/>
        <v>9.1454818424147106</v>
      </c>
      <c r="T586" s="2">
        <v>0</v>
      </c>
      <c r="U586" s="12">
        <v>1</v>
      </c>
      <c r="V586" s="5">
        <v>1.8667E-2</v>
      </c>
      <c r="W586" s="6">
        <f t="shared" si="67"/>
        <v>93.102244389027433</v>
      </c>
      <c r="X586" s="5">
        <v>33766707</v>
      </c>
      <c r="Y586" s="5">
        <v>107181</v>
      </c>
      <c r="Z586" s="5">
        <v>448339</v>
      </c>
      <c r="AA586" s="5">
        <v>1311</v>
      </c>
      <c r="AB586" s="5">
        <v>6732827</v>
      </c>
      <c r="AC586" s="5">
        <v>28035888</v>
      </c>
      <c r="AD586" s="5">
        <v>1</v>
      </c>
      <c r="AE586" s="5">
        <v>0</v>
      </c>
      <c r="AF586" s="5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1</v>
      </c>
      <c r="AN586" s="6">
        <v>0</v>
      </c>
      <c r="AO586" s="6">
        <v>0</v>
      </c>
      <c r="AP586" s="6">
        <v>0</v>
      </c>
      <c r="AQ586" s="11">
        <v>0</v>
      </c>
      <c r="AR586" s="5">
        <v>1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</row>
    <row r="587" spans="1:50" ht="15.75" customHeight="1">
      <c r="A587" s="4">
        <v>44470</v>
      </c>
      <c r="B587" s="2" t="s">
        <v>20</v>
      </c>
      <c r="C587" s="19">
        <v>2</v>
      </c>
      <c r="D587" s="5" t="s">
        <v>21</v>
      </c>
      <c r="E587" s="6">
        <v>456990.66</v>
      </c>
      <c r="F587" s="6">
        <f t="shared" si="71"/>
        <v>13.032418232030729</v>
      </c>
      <c r="G587" s="7">
        <v>328798.8</v>
      </c>
      <c r="H587" s="5">
        <f t="shared" si="72"/>
        <v>12.70320433389147</v>
      </c>
      <c r="I587" s="10">
        <v>461.8</v>
      </c>
      <c r="J587" s="6">
        <f t="shared" si="68"/>
        <v>6.1351318969203952</v>
      </c>
      <c r="K587" s="11">
        <v>99.239647090000005</v>
      </c>
      <c r="L587" s="11">
        <f t="shared" si="69"/>
        <v>4.6075637899311763</v>
      </c>
      <c r="M587" s="5">
        <v>0</v>
      </c>
      <c r="N587" s="5">
        <v>1</v>
      </c>
      <c r="O587" s="12">
        <v>1</v>
      </c>
      <c r="P587" s="5">
        <v>0</v>
      </c>
      <c r="Q587" s="5">
        <f t="shared" si="70"/>
        <v>0</v>
      </c>
      <c r="R587" s="5">
        <v>9372.0004009999993</v>
      </c>
      <c r="S587" s="5">
        <f t="shared" si="73"/>
        <v>9.1454818424147106</v>
      </c>
      <c r="T587" s="2">
        <v>0</v>
      </c>
      <c r="U587" s="12">
        <v>1</v>
      </c>
      <c r="V587" s="5">
        <v>1.8696000000000001E-2</v>
      </c>
      <c r="W587" s="6">
        <f t="shared" si="67"/>
        <v>93.246882793017477</v>
      </c>
      <c r="X587" s="5">
        <v>34285814</v>
      </c>
      <c r="Y587" s="5">
        <v>172030</v>
      </c>
      <c r="Z587" s="5">
        <v>458437</v>
      </c>
      <c r="AA587" s="5">
        <v>1743</v>
      </c>
      <c r="AB587" s="5">
        <v>4141918</v>
      </c>
      <c r="AC587" s="5">
        <v>35603091</v>
      </c>
      <c r="AD587" s="5">
        <v>1</v>
      </c>
      <c r="AE587" s="5">
        <v>0</v>
      </c>
      <c r="AF587" s="5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1</v>
      </c>
      <c r="AO587" s="6">
        <v>0</v>
      </c>
      <c r="AP587" s="6">
        <v>0</v>
      </c>
      <c r="AQ587" s="11">
        <v>0</v>
      </c>
      <c r="AR587" s="5">
        <v>1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</row>
    <row r="588" spans="1:50" ht="15.75" customHeight="1">
      <c r="A588" s="4">
        <v>44501</v>
      </c>
      <c r="B588" s="2" t="s">
        <v>20</v>
      </c>
      <c r="C588" s="19">
        <v>2</v>
      </c>
      <c r="D588" s="5" t="s">
        <v>21</v>
      </c>
      <c r="E588" s="6">
        <v>336729.96</v>
      </c>
      <c r="F588" s="6">
        <f t="shared" si="71"/>
        <v>12.727036582479547</v>
      </c>
      <c r="G588" s="7">
        <v>280848.97499999998</v>
      </c>
      <c r="H588" s="5">
        <f t="shared" si="72"/>
        <v>12.545575908945086</v>
      </c>
      <c r="I588" s="10">
        <v>516.14</v>
      </c>
      <c r="J588" s="6">
        <f t="shared" si="68"/>
        <v>6.2463780465109942</v>
      </c>
      <c r="K588" s="11">
        <v>99.676303779999998</v>
      </c>
      <c r="L588" s="11">
        <f t="shared" si="69"/>
        <v>4.6119104570385643</v>
      </c>
      <c r="M588" s="5">
        <v>0</v>
      </c>
      <c r="N588" s="5">
        <v>1</v>
      </c>
      <c r="O588" s="12">
        <v>1</v>
      </c>
      <c r="P588" s="5">
        <v>0</v>
      </c>
      <c r="Q588" s="5">
        <f t="shared" si="70"/>
        <v>0</v>
      </c>
      <c r="R588" s="5">
        <v>9372.0004009999993</v>
      </c>
      <c r="S588" s="5">
        <f t="shared" si="73"/>
        <v>9.1454818424147106</v>
      </c>
      <c r="T588" s="2">
        <v>0</v>
      </c>
      <c r="U588" s="12">
        <v>1</v>
      </c>
      <c r="V588" s="5">
        <v>1.7687999999999999E-2</v>
      </c>
      <c r="W588" s="6">
        <f t="shared" si="67"/>
        <v>88.219451371571083</v>
      </c>
      <c r="X588" s="5">
        <v>34596776</v>
      </c>
      <c r="Y588" s="5">
        <v>211655</v>
      </c>
      <c r="Z588" s="5">
        <v>469247</v>
      </c>
      <c r="AA588" s="5">
        <v>2011</v>
      </c>
      <c r="AB588" s="5">
        <v>8563136</v>
      </c>
      <c r="AC588" s="5">
        <v>39282954</v>
      </c>
      <c r="AD588" s="5">
        <v>1</v>
      </c>
      <c r="AE588" s="5">
        <v>0</v>
      </c>
      <c r="AF588" s="5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1</v>
      </c>
      <c r="AP588" s="6">
        <v>0</v>
      </c>
      <c r="AQ588" s="11">
        <v>0</v>
      </c>
      <c r="AR588" s="5">
        <v>1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</row>
    <row r="589" spans="1:50" ht="15.75" customHeight="1">
      <c r="A589" s="4">
        <v>44531</v>
      </c>
      <c r="B589" s="2" t="s">
        <v>20</v>
      </c>
      <c r="C589" s="19">
        <v>2</v>
      </c>
      <c r="D589" s="5" t="s">
        <v>21</v>
      </c>
      <c r="E589" s="6">
        <v>384834.24</v>
      </c>
      <c r="F589" s="6">
        <f t="shared" si="71"/>
        <v>12.86056797510407</v>
      </c>
      <c r="G589" s="7">
        <v>321948.82500000001</v>
      </c>
      <c r="H589" s="5">
        <f t="shared" si="72"/>
        <v>12.682150989403517</v>
      </c>
      <c r="I589" s="10">
        <v>518.45000000000005</v>
      </c>
      <c r="J589" s="6">
        <f t="shared" si="68"/>
        <v>6.250843591004287</v>
      </c>
      <c r="K589" s="11">
        <v>100.06008079999999</v>
      </c>
      <c r="L589" s="11">
        <f t="shared" si="69"/>
        <v>4.6157151993884771</v>
      </c>
      <c r="M589" s="5">
        <v>0</v>
      </c>
      <c r="N589" s="5">
        <v>1</v>
      </c>
      <c r="O589" s="12">
        <v>1</v>
      </c>
      <c r="P589" s="5">
        <v>0</v>
      </c>
      <c r="Q589" s="5">
        <f t="shared" si="70"/>
        <v>0</v>
      </c>
      <c r="R589" s="5">
        <v>9372.0004009999993</v>
      </c>
      <c r="S589" s="5">
        <f t="shared" si="73"/>
        <v>9.1454818424147106</v>
      </c>
      <c r="T589" s="2">
        <v>0</v>
      </c>
      <c r="U589" s="12">
        <v>1</v>
      </c>
      <c r="V589" s="5">
        <v>1.8685E-2</v>
      </c>
      <c r="W589" s="6">
        <f t="shared" si="67"/>
        <v>93.192019950124703</v>
      </c>
      <c r="X589" s="5">
        <v>34861579</v>
      </c>
      <c r="Y589" s="5">
        <v>425496</v>
      </c>
      <c r="Z589" s="5">
        <v>481486</v>
      </c>
      <c r="AA589" s="5">
        <v>2253</v>
      </c>
      <c r="AB589" s="5">
        <v>10147925</v>
      </c>
      <c r="AC589" s="5">
        <v>42580539</v>
      </c>
      <c r="AD589" s="5">
        <v>1</v>
      </c>
      <c r="AE589" s="5">
        <v>0</v>
      </c>
      <c r="AF589" s="5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1</v>
      </c>
      <c r="AQ589" s="11">
        <v>0</v>
      </c>
      <c r="AR589" s="5">
        <v>1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</row>
    <row r="590" spans="1:50" ht="15.75" customHeight="1">
      <c r="A590" s="4">
        <v>44562</v>
      </c>
      <c r="B590" s="2" t="s">
        <v>20</v>
      </c>
      <c r="C590" s="19">
        <v>2</v>
      </c>
      <c r="D590" s="5" t="s">
        <v>21</v>
      </c>
      <c r="E590" s="6">
        <v>382200</v>
      </c>
      <c r="F590" s="6">
        <f t="shared" si="71"/>
        <v>12.85369931078831</v>
      </c>
      <c r="G590" s="7">
        <v>378334.935</v>
      </c>
      <c r="H590" s="5">
        <f t="shared" si="72"/>
        <v>12.843537796857868</v>
      </c>
      <c r="I590" s="10">
        <v>511.96</v>
      </c>
      <c r="J590" s="6">
        <f t="shared" si="68"/>
        <v>6.2382464969875908</v>
      </c>
      <c r="K590" s="11">
        <v>100.35777469999999</v>
      </c>
      <c r="L590" s="11">
        <f t="shared" si="69"/>
        <v>4.618656581351992</v>
      </c>
      <c r="M590" s="5">
        <v>0</v>
      </c>
      <c r="N590" s="5">
        <v>1</v>
      </c>
      <c r="O590" s="12">
        <v>1</v>
      </c>
      <c r="P590" s="5">
        <v>0</v>
      </c>
      <c r="Q590" s="5">
        <f t="shared" si="70"/>
        <v>0</v>
      </c>
      <c r="R590" s="5">
        <v>9372.0004009999993</v>
      </c>
      <c r="S590" s="5">
        <f t="shared" si="73"/>
        <v>9.1454818424147106</v>
      </c>
      <c r="T590" s="2">
        <v>0</v>
      </c>
      <c r="U590" s="12">
        <v>1</v>
      </c>
      <c r="V590" s="5">
        <v>1.8519000000000001E-2</v>
      </c>
      <c r="W590" s="6">
        <f t="shared" si="67"/>
        <v>92.364089775561112</v>
      </c>
      <c r="X590" s="5">
        <v>41469499</v>
      </c>
      <c r="Y590" s="5">
        <v>2580386</v>
      </c>
      <c r="Z590" s="5">
        <v>496242</v>
      </c>
      <c r="AA590" s="5">
        <v>3835</v>
      </c>
      <c r="AB590" s="5">
        <v>7423888</v>
      </c>
      <c r="AC590" s="5">
        <v>49866290</v>
      </c>
      <c r="AD590" s="5">
        <v>1</v>
      </c>
      <c r="AE590" s="5">
        <v>1</v>
      </c>
      <c r="AF590" s="5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11">
        <v>0</v>
      </c>
      <c r="AR590" s="5">
        <v>1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</row>
    <row r="591" spans="1:50" ht="15.75" customHeight="1">
      <c r="A591" s="4">
        <v>44593</v>
      </c>
      <c r="B591" s="2" t="s">
        <v>20</v>
      </c>
      <c r="C591" s="19">
        <v>2</v>
      </c>
      <c r="D591" s="5" t="s">
        <v>21</v>
      </c>
      <c r="E591" s="6">
        <v>352800</v>
      </c>
      <c r="F591" s="6">
        <f t="shared" si="71"/>
        <v>12.773656603114773</v>
      </c>
      <c r="G591" s="7">
        <v>421165.30499999999</v>
      </c>
      <c r="H591" s="5">
        <f t="shared" si="72"/>
        <v>12.950783058416146</v>
      </c>
      <c r="I591" s="10">
        <v>521.51</v>
      </c>
      <c r="J591" s="6">
        <f t="shared" si="68"/>
        <v>6.2567284497123978</v>
      </c>
      <c r="K591" s="11">
        <v>100.57421770000001</v>
      </c>
      <c r="L591" s="11">
        <f t="shared" si="69"/>
        <v>4.62078974014588</v>
      </c>
      <c r="M591" s="5">
        <v>0</v>
      </c>
      <c r="N591" s="5">
        <v>1</v>
      </c>
      <c r="O591" s="12">
        <v>1</v>
      </c>
      <c r="P591" s="5">
        <v>0</v>
      </c>
      <c r="Q591" s="5">
        <f t="shared" si="70"/>
        <v>0</v>
      </c>
      <c r="R591" s="5">
        <v>9372.0004009999993</v>
      </c>
      <c r="S591" s="5">
        <f t="shared" si="73"/>
        <v>9.1454818424147106</v>
      </c>
      <c r="T591" s="2">
        <v>0</v>
      </c>
      <c r="U591" s="12">
        <v>1</v>
      </c>
      <c r="V591" s="5">
        <v>1.9002999999999999E-2</v>
      </c>
      <c r="W591" s="6">
        <f t="shared" si="67"/>
        <v>94.778054862842893</v>
      </c>
      <c r="X591" s="5">
        <v>42931045</v>
      </c>
      <c r="Y591" s="5">
        <v>3235017</v>
      </c>
      <c r="Z591" s="5">
        <v>514023</v>
      </c>
      <c r="AA591" s="5">
        <v>5210</v>
      </c>
      <c r="AB591" s="5">
        <v>1453832</v>
      </c>
      <c r="AC591" s="5">
        <v>54065507</v>
      </c>
      <c r="AD591" s="5">
        <v>1</v>
      </c>
      <c r="AE591" s="5">
        <v>0</v>
      </c>
      <c r="AF591" s="5">
        <v>1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11">
        <v>0</v>
      </c>
      <c r="AR591" s="5">
        <v>1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</row>
    <row r="592" spans="1:50" ht="15.75" customHeight="1">
      <c r="A592" s="4">
        <v>44621</v>
      </c>
      <c r="B592" s="2" t="s">
        <v>20</v>
      </c>
      <c r="C592" s="19">
        <v>2</v>
      </c>
      <c r="D592" s="5" t="s">
        <v>21</v>
      </c>
      <c r="E592" s="6">
        <v>264600</v>
      </c>
      <c r="F592" s="6">
        <f t="shared" si="71"/>
        <v>12.485974530662993</v>
      </c>
      <c r="G592" s="7">
        <v>613901.97</v>
      </c>
      <c r="H592" s="5">
        <f t="shared" si="72"/>
        <v>13.32759216532537</v>
      </c>
      <c r="I592" s="10">
        <v>520.9</v>
      </c>
      <c r="J592" s="6">
        <f t="shared" si="68"/>
        <v>6.2555580847511454</v>
      </c>
      <c r="K592" s="11">
        <v>100.728353</v>
      </c>
      <c r="L592" s="11">
        <f t="shared" si="69"/>
        <v>4.6223060547601191</v>
      </c>
      <c r="M592" s="5">
        <v>0</v>
      </c>
      <c r="N592" s="5">
        <v>1</v>
      </c>
      <c r="O592" s="12">
        <v>1</v>
      </c>
      <c r="P592" s="5">
        <v>0</v>
      </c>
      <c r="Q592" s="5">
        <f t="shared" si="70"/>
        <v>0</v>
      </c>
      <c r="R592" s="5">
        <v>9372.0004009999993</v>
      </c>
      <c r="S592" s="5">
        <f t="shared" si="73"/>
        <v>9.1454818424147106</v>
      </c>
      <c r="T592" s="2">
        <v>0</v>
      </c>
      <c r="U592" s="12">
        <v>1</v>
      </c>
      <c r="V592" s="5">
        <v>1.8397E-2</v>
      </c>
      <c r="W592" s="6">
        <f t="shared" si="67"/>
        <v>91.75561097256859</v>
      </c>
      <c r="X592" s="5">
        <v>43025775</v>
      </c>
      <c r="Y592" s="5">
        <v>4573066</v>
      </c>
      <c r="Z592" s="5">
        <v>521181</v>
      </c>
      <c r="AA592" s="5">
        <v>6008</v>
      </c>
      <c r="AB592" s="5">
        <v>3427223</v>
      </c>
      <c r="AC592" s="5">
        <v>56362692</v>
      </c>
      <c r="AD592" s="5">
        <v>1</v>
      </c>
      <c r="AE592" s="5">
        <v>0</v>
      </c>
      <c r="AF592" s="5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11">
        <v>0</v>
      </c>
      <c r="AR592" s="5">
        <v>1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</row>
    <row r="593" spans="1:50" ht="15.75" customHeight="1">
      <c r="A593" s="4">
        <v>44652</v>
      </c>
      <c r="B593" s="2" t="s">
        <v>20</v>
      </c>
      <c r="C593" s="19">
        <v>2</v>
      </c>
      <c r="D593" s="5" t="s">
        <v>21</v>
      </c>
      <c r="E593" s="6">
        <v>205800</v>
      </c>
      <c r="F593" s="6">
        <f t="shared" si="71"/>
        <v>12.234660102382087</v>
      </c>
      <c r="G593" s="7">
        <v>592486.78500000003</v>
      </c>
      <c r="H593" s="5">
        <f t="shared" si="72"/>
        <v>13.292085535745155</v>
      </c>
      <c r="I593" s="10">
        <v>489.73</v>
      </c>
      <c r="J593" s="6">
        <f t="shared" si="68"/>
        <v>6.1938542188289736</v>
      </c>
      <c r="K593" s="11">
        <v>100.8347155</v>
      </c>
      <c r="L593" s="11">
        <f t="shared" si="69"/>
        <v>4.623351062682854</v>
      </c>
      <c r="M593" s="5">
        <v>0</v>
      </c>
      <c r="N593" s="5">
        <v>1</v>
      </c>
      <c r="O593" s="12">
        <v>1</v>
      </c>
      <c r="P593" s="5">
        <v>0</v>
      </c>
      <c r="Q593" s="5">
        <f t="shared" si="70"/>
        <v>0</v>
      </c>
      <c r="R593" s="5">
        <v>9372.0004009999993</v>
      </c>
      <c r="S593" s="5">
        <f t="shared" si="73"/>
        <v>9.1454818424147106</v>
      </c>
      <c r="T593" s="2">
        <v>0</v>
      </c>
      <c r="U593" s="12">
        <v>1</v>
      </c>
      <c r="V593" s="5">
        <v>1.7513999999999998E-2</v>
      </c>
      <c r="W593" s="6">
        <f t="shared" si="67"/>
        <v>87.35162094763092</v>
      </c>
      <c r="X593" s="5">
        <v>43079188</v>
      </c>
      <c r="Y593" s="5">
        <v>5953142</v>
      </c>
      <c r="Z593" s="5">
        <v>523843</v>
      </c>
      <c r="AA593" s="5">
        <v>7250</v>
      </c>
      <c r="AB593" s="5">
        <v>1701306</v>
      </c>
      <c r="AC593" s="5">
        <v>57575626</v>
      </c>
      <c r="AD593" s="5">
        <v>1</v>
      </c>
      <c r="AE593" s="5">
        <v>0</v>
      </c>
      <c r="AF593" s="5">
        <v>0</v>
      </c>
      <c r="AG593" s="6">
        <v>0</v>
      </c>
      <c r="AH593" s="6">
        <v>1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11">
        <v>0</v>
      </c>
      <c r="AR593" s="5">
        <v>1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</row>
    <row r="594" spans="1:50" ht="15.75" customHeight="1">
      <c r="A594" s="9">
        <v>44682</v>
      </c>
      <c r="B594" s="2" t="s">
        <v>20</v>
      </c>
      <c r="C594" s="19">
        <v>2</v>
      </c>
      <c r="D594" s="5" t="s">
        <v>21</v>
      </c>
      <c r="E594" s="6">
        <v>441000</v>
      </c>
      <c r="F594" s="6">
        <f t="shared" si="71"/>
        <v>12.996800154428984</v>
      </c>
      <c r="G594" s="7">
        <v>535379.625</v>
      </c>
      <c r="H594" s="5">
        <f t="shared" si="72"/>
        <v>13.190733221516693</v>
      </c>
      <c r="I594" s="10">
        <v>459.57</v>
      </c>
      <c r="J594" s="6">
        <f t="shared" si="68"/>
        <v>6.1302912696927141</v>
      </c>
      <c r="K594" s="11">
        <v>100.9014742</v>
      </c>
      <c r="L594" s="11">
        <f t="shared" si="69"/>
        <v>4.6240064072486629</v>
      </c>
      <c r="M594" s="5">
        <v>0</v>
      </c>
      <c r="N594" s="5">
        <v>1</v>
      </c>
      <c r="O594" s="12">
        <v>1</v>
      </c>
      <c r="P594" s="5">
        <v>0</v>
      </c>
      <c r="Q594" s="5">
        <f t="shared" si="70"/>
        <v>0</v>
      </c>
      <c r="R594" s="5">
        <v>9372.0004009999993</v>
      </c>
      <c r="S594" s="5">
        <f t="shared" si="73"/>
        <v>9.1454818424147106</v>
      </c>
      <c r="T594" s="2">
        <v>0</v>
      </c>
      <c r="U594" s="12">
        <v>1</v>
      </c>
      <c r="V594" s="5">
        <v>1.8329000000000002E-2</v>
      </c>
      <c r="W594" s="6">
        <f t="shared" si="67"/>
        <v>91.416458852867848</v>
      </c>
      <c r="X594" s="5">
        <v>43160832</v>
      </c>
      <c r="Y594" s="5">
        <v>7312408</v>
      </c>
      <c r="Z594" s="5">
        <v>524636</v>
      </c>
      <c r="AA594" s="5">
        <v>8558</v>
      </c>
      <c r="AB594" s="5">
        <v>1356081</v>
      </c>
      <c r="AC594" s="5">
        <v>59202011</v>
      </c>
      <c r="AD594" s="5">
        <v>1</v>
      </c>
      <c r="AE594" s="5">
        <v>0</v>
      </c>
      <c r="AF594" s="5">
        <v>0</v>
      </c>
      <c r="AG594" s="6">
        <v>0</v>
      </c>
      <c r="AH594" s="6">
        <v>0</v>
      </c>
      <c r="AI594" s="6">
        <v>1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11">
        <v>0</v>
      </c>
      <c r="AR594" s="5">
        <v>1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</row>
    <row r="595" spans="1:50" ht="15.75" customHeight="1">
      <c r="A595" s="4">
        <v>44713</v>
      </c>
      <c r="B595" s="2" t="s">
        <v>20</v>
      </c>
      <c r="C595" s="19">
        <v>2</v>
      </c>
      <c r="D595" s="5" t="s">
        <v>21</v>
      </c>
      <c r="E595" s="6">
        <v>294000</v>
      </c>
      <c r="F595" s="6">
        <f t="shared" si="71"/>
        <v>12.591335046320818</v>
      </c>
      <c r="G595" s="7">
        <v>542518.02</v>
      </c>
      <c r="H595" s="5">
        <f t="shared" si="72"/>
        <v>13.203978423690002</v>
      </c>
      <c r="I595" s="10">
        <v>551.27</v>
      </c>
      <c r="J595" s="6">
        <f t="shared" si="68"/>
        <v>6.3122247072820477</v>
      </c>
      <c r="K595" s="11">
        <v>100.9318784</v>
      </c>
      <c r="L595" s="11">
        <f t="shared" si="69"/>
        <v>4.6243047313436918</v>
      </c>
      <c r="M595" s="5">
        <v>0</v>
      </c>
      <c r="N595" s="5">
        <v>1</v>
      </c>
      <c r="O595" s="12">
        <v>1</v>
      </c>
      <c r="P595" s="5">
        <v>0</v>
      </c>
      <c r="Q595" s="5">
        <f t="shared" si="70"/>
        <v>0</v>
      </c>
      <c r="R595" s="5">
        <v>9372.0004009999993</v>
      </c>
      <c r="S595" s="5">
        <f t="shared" si="73"/>
        <v>9.1454818424147106</v>
      </c>
      <c r="T595" s="2">
        <v>0</v>
      </c>
      <c r="U595" s="12">
        <v>1</v>
      </c>
      <c r="V595" s="5">
        <v>1.7922E-2</v>
      </c>
      <c r="W595" s="6">
        <f t="shared" si="67"/>
        <v>89.386533665835415</v>
      </c>
      <c r="X595" s="5">
        <v>43469234</v>
      </c>
      <c r="Y595" s="5">
        <v>8164673</v>
      </c>
      <c r="Z595" s="5">
        <v>525139</v>
      </c>
      <c r="AA595" s="5">
        <v>9930</v>
      </c>
      <c r="AB595" s="5">
        <v>1512729</v>
      </c>
      <c r="AC595" s="5">
        <v>60277104</v>
      </c>
      <c r="AD595" s="5">
        <v>1</v>
      </c>
      <c r="AE595" s="5">
        <v>0</v>
      </c>
      <c r="AF595" s="5">
        <v>0</v>
      </c>
      <c r="AG595" s="6">
        <v>0</v>
      </c>
      <c r="AH595" s="6">
        <v>0</v>
      </c>
      <c r="AI595" s="6">
        <v>0</v>
      </c>
      <c r="AJ595" s="6">
        <v>1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11">
        <v>0</v>
      </c>
      <c r="AR595" s="5">
        <v>1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</row>
    <row r="596" spans="1:50" ht="15.75" customHeight="1">
      <c r="A596" s="4">
        <v>44743</v>
      </c>
      <c r="B596" s="2" t="s">
        <v>20</v>
      </c>
      <c r="C596" s="19">
        <v>2</v>
      </c>
      <c r="D596" s="5" t="s">
        <v>21</v>
      </c>
      <c r="E596" s="6">
        <v>470400</v>
      </c>
      <c r="F596" s="6">
        <f t="shared" si="71"/>
        <v>13.061338675566555</v>
      </c>
      <c r="G596" s="7">
        <v>549656.41500000004</v>
      </c>
      <c r="H596" s="5">
        <f t="shared" si="72"/>
        <v>13.217050481318999</v>
      </c>
      <c r="I596" s="10">
        <v>487.4</v>
      </c>
      <c r="J596" s="6">
        <f t="shared" si="68"/>
        <v>6.1890851411911054</v>
      </c>
      <c r="K596" s="11">
        <v>100.92851210000001</v>
      </c>
      <c r="L596" s="11">
        <f t="shared" si="69"/>
        <v>4.6242717058011422</v>
      </c>
      <c r="M596" s="5">
        <v>0</v>
      </c>
      <c r="N596" s="5">
        <v>1</v>
      </c>
      <c r="O596" s="12">
        <v>1</v>
      </c>
      <c r="P596" s="5">
        <v>0</v>
      </c>
      <c r="Q596" s="5">
        <f t="shared" si="70"/>
        <v>0</v>
      </c>
      <c r="R596" s="5">
        <v>9372.0004009999993</v>
      </c>
      <c r="S596" s="5">
        <f t="shared" si="73"/>
        <v>9.1454818424147106</v>
      </c>
      <c r="T596" s="2">
        <v>0</v>
      </c>
      <c r="U596" s="12">
        <v>1</v>
      </c>
      <c r="V596" s="5">
        <v>1.8547000000000001E-2</v>
      </c>
      <c r="W596" s="6">
        <f t="shared" si="67"/>
        <v>92.503740648379065</v>
      </c>
      <c r="X596" s="5">
        <v>44036275</v>
      </c>
      <c r="Y596" s="5">
        <v>9435839</v>
      </c>
      <c r="Z596" s="5">
        <v>526396</v>
      </c>
      <c r="AA596" s="5">
        <v>11865</v>
      </c>
      <c r="AB596" s="5">
        <v>2700603</v>
      </c>
      <c r="AC596" s="5">
        <v>62255266</v>
      </c>
      <c r="AD596" s="5">
        <v>1</v>
      </c>
      <c r="AE596" s="5">
        <v>0</v>
      </c>
      <c r="AF596" s="5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1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11">
        <v>0</v>
      </c>
      <c r="AR596" s="5">
        <v>1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</row>
    <row r="597" spans="1:50" ht="15.75" customHeight="1">
      <c r="A597" s="4">
        <v>44774</v>
      </c>
      <c r="B597" s="2" t="s">
        <v>20</v>
      </c>
      <c r="C597" s="19">
        <v>2</v>
      </c>
      <c r="D597" s="5" t="s">
        <v>21</v>
      </c>
      <c r="E597" s="6">
        <v>338100</v>
      </c>
      <c r="F597" s="6">
        <f t="shared" si="71"/>
        <v>12.731096988695978</v>
      </c>
      <c r="G597" s="7">
        <v>606763.57499999995</v>
      </c>
      <c r="H597" s="5">
        <f t="shared" si="72"/>
        <v>13.315896144725967</v>
      </c>
      <c r="I597" s="10">
        <v>517.33000000000004</v>
      </c>
      <c r="J597" s="6">
        <f t="shared" si="68"/>
        <v>6.2486809687553269</v>
      </c>
      <c r="K597" s="11">
        <v>100.8939906</v>
      </c>
      <c r="L597" s="11">
        <f t="shared" si="69"/>
        <v>4.6239329649862393</v>
      </c>
      <c r="M597" s="5">
        <v>0</v>
      </c>
      <c r="N597" s="5">
        <v>1</v>
      </c>
      <c r="O597" s="12">
        <v>1</v>
      </c>
      <c r="P597" s="5">
        <v>0</v>
      </c>
      <c r="Q597" s="5">
        <f t="shared" si="70"/>
        <v>0</v>
      </c>
      <c r="R597" s="5">
        <v>9372.0004009999993</v>
      </c>
      <c r="S597" s="5">
        <f t="shared" si="73"/>
        <v>9.1454818424147106</v>
      </c>
      <c r="T597" s="2">
        <v>0</v>
      </c>
      <c r="U597" s="12">
        <v>1</v>
      </c>
      <c r="V597" s="5">
        <v>1.7859E-2</v>
      </c>
      <c r="W597" s="6">
        <f t="shared" si="67"/>
        <v>89.072319201995015</v>
      </c>
      <c r="X597" s="5">
        <v>44436339</v>
      </c>
      <c r="Y597" s="5">
        <v>10042081</v>
      </c>
      <c r="Z597" s="5">
        <v>527911</v>
      </c>
      <c r="AA597" s="5">
        <v>13961</v>
      </c>
      <c r="AB597" s="5">
        <v>2087696</v>
      </c>
      <c r="AC597" s="5">
        <v>63011373</v>
      </c>
      <c r="AD597" s="5">
        <v>1</v>
      </c>
      <c r="AE597" s="5">
        <v>0</v>
      </c>
      <c r="AF597" s="5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1</v>
      </c>
      <c r="AM597" s="6">
        <v>0</v>
      </c>
      <c r="AN597" s="6">
        <v>0</v>
      </c>
      <c r="AO597" s="6">
        <v>0</v>
      </c>
      <c r="AP597" s="6">
        <v>0</v>
      </c>
      <c r="AQ597" s="11">
        <v>0</v>
      </c>
      <c r="AR597" s="5">
        <v>1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</row>
    <row r="598" spans="1:50" ht="15.75" customHeight="1">
      <c r="A598" s="4">
        <v>44805</v>
      </c>
      <c r="B598" s="2" t="s">
        <v>20</v>
      </c>
      <c r="C598" s="19">
        <v>2</v>
      </c>
      <c r="D598" s="5" t="s">
        <v>21</v>
      </c>
      <c r="E598" s="6">
        <v>323400</v>
      </c>
      <c r="F598" s="6">
        <f t="shared" si="71"/>
        <v>12.686645226125144</v>
      </c>
      <c r="G598" s="7">
        <v>556794.81000000006</v>
      </c>
      <c r="H598" s="5">
        <f t="shared" si="72"/>
        <v>13.229953862830355</v>
      </c>
      <c r="I598" s="10">
        <v>496.1</v>
      </c>
      <c r="J598" s="6">
        <f t="shared" si="68"/>
        <v>6.2067775193070034</v>
      </c>
      <c r="K598" s="11"/>
      <c r="L598" s="11">
        <f t="shared" si="69"/>
        <v>0</v>
      </c>
      <c r="M598" s="5">
        <v>0</v>
      </c>
      <c r="N598" s="5">
        <v>1</v>
      </c>
      <c r="O598" s="12">
        <v>1</v>
      </c>
      <c r="P598" s="5">
        <v>0</v>
      </c>
      <c r="Q598" s="5">
        <f t="shared" si="70"/>
        <v>0</v>
      </c>
      <c r="R598" s="5">
        <v>9372.0004009999993</v>
      </c>
      <c r="S598" s="5">
        <f t="shared" si="73"/>
        <v>9.1454818424147106</v>
      </c>
      <c r="T598" s="2">
        <v>0</v>
      </c>
      <c r="U598" s="12">
        <v>1</v>
      </c>
      <c r="V598" s="5">
        <v>1.8158000000000001E-2</v>
      </c>
      <c r="W598" s="6">
        <f t="shared" si="67"/>
        <v>90.563591022443902</v>
      </c>
      <c r="X598" s="5">
        <v>44591112</v>
      </c>
      <c r="Y598" s="14"/>
      <c r="Z598" s="5">
        <v>528655</v>
      </c>
      <c r="AA598" s="14"/>
      <c r="AB598" s="5">
        <v>3220020</v>
      </c>
      <c r="AC598" s="14"/>
      <c r="AD598" s="5">
        <v>1</v>
      </c>
      <c r="AE598" s="5">
        <v>0</v>
      </c>
      <c r="AF598" s="5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1</v>
      </c>
      <c r="AN598" s="6">
        <v>0</v>
      </c>
      <c r="AO598" s="6">
        <v>0</v>
      </c>
      <c r="AP598" s="6">
        <v>0</v>
      </c>
      <c r="AQ598" s="11">
        <v>0</v>
      </c>
      <c r="AR598" s="5">
        <v>1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</row>
    <row r="599" spans="1:50" ht="15.75" customHeight="1">
      <c r="A599" s="4">
        <v>44835</v>
      </c>
      <c r="B599" s="2" t="s">
        <v>20</v>
      </c>
      <c r="C599" s="19">
        <v>2</v>
      </c>
      <c r="D599" s="5" t="s">
        <v>21</v>
      </c>
      <c r="E599" s="6">
        <v>558600</v>
      </c>
      <c r="F599" s="6">
        <f t="shared" si="71"/>
        <v>13.233188932493213</v>
      </c>
      <c r="G599" s="7">
        <v>342642.96</v>
      </c>
      <c r="H599" s="5">
        <f t="shared" si="72"/>
        <v>12.744447169542104</v>
      </c>
      <c r="I599" s="10">
        <v>1</v>
      </c>
      <c r="J599" s="6">
        <f t="shared" si="68"/>
        <v>0</v>
      </c>
      <c r="K599" s="11"/>
      <c r="L599" s="11">
        <f t="shared" si="69"/>
        <v>0</v>
      </c>
      <c r="M599" s="5">
        <v>0</v>
      </c>
      <c r="N599" s="5">
        <v>1</v>
      </c>
      <c r="O599" s="12">
        <v>1</v>
      </c>
      <c r="P599" s="5">
        <v>0</v>
      </c>
      <c r="Q599" s="5">
        <f t="shared" si="70"/>
        <v>0</v>
      </c>
      <c r="R599" s="5">
        <v>9372.0004009999993</v>
      </c>
      <c r="S599" s="5">
        <f t="shared" si="73"/>
        <v>9.1454818424147106</v>
      </c>
      <c r="T599" s="2">
        <v>0</v>
      </c>
      <c r="U599" s="12">
        <v>1</v>
      </c>
      <c r="V599" s="5">
        <v>1.9158000000000001E-2</v>
      </c>
      <c r="W599" s="6">
        <f t="shared" si="67"/>
        <v>95.551122194513738</v>
      </c>
      <c r="X599" s="14"/>
      <c r="Y599" s="14"/>
      <c r="Z599" s="14"/>
      <c r="AA599" s="14"/>
      <c r="AB599" s="14"/>
      <c r="AC599" s="14"/>
      <c r="AD599" s="5">
        <v>1</v>
      </c>
      <c r="AE599" s="5">
        <v>0</v>
      </c>
      <c r="AF599" s="5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0</v>
      </c>
      <c r="AP599" s="6">
        <v>0</v>
      </c>
      <c r="AQ599" s="11">
        <v>0</v>
      </c>
      <c r="AR599" s="5">
        <v>1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</row>
    <row r="600" spans="1:50" ht="15.75" customHeight="1">
      <c r="A600" s="4">
        <v>44866</v>
      </c>
      <c r="B600" s="2" t="s">
        <v>20</v>
      </c>
      <c r="C600" s="19">
        <v>2</v>
      </c>
      <c r="D600" s="5" t="s">
        <v>21</v>
      </c>
      <c r="E600" s="6">
        <v>411600</v>
      </c>
      <c r="F600" s="6">
        <f t="shared" si="71"/>
        <v>12.927807282942032</v>
      </c>
      <c r="G600" s="7">
        <v>292674.19500000001</v>
      </c>
      <c r="H600" s="5">
        <f t="shared" si="72"/>
        <v>12.586818723615696</v>
      </c>
      <c r="I600" s="10">
        <v>1</v>
      </c>
      <c r="J600" s="6">
        <f t="shared" si="68"/>
        <v>0</v>
      </c>
      <c r="K600" s="11"/>
      <c r="L600" s="11">
        <f t="shared" si="69"/>
        <v>0</v>
      </c>
      <c r="M600" s="5">
        <v>0</v>
      </c>
      <c r="N600" s="5">
        <v>1</v>
      </c>
      <c r="O600" s="12">
        <v>1</v>
      </c>
      <c r="P600" s="5">
        <v>0</v>
      </c>
      <c r="Q600" s="5">
        <f t="shared" si="70"/>
        <v>0</v>
      </c>
      <c r="R600" s="5">
        <v>9372.0004009999993</v>
      </c>
      <c r="S600" s="5">
        <f t="shared" si="73"/>
        <v>9.1454818424147106</v>
      </c>
      <c r="T600" s="2">
        <v>0</v>
      </c>
      <c r="U600" s="12">
        <v>1</v>
      </c>
      <c r="V600" s="5">
        <v>1.8797999999999999E-2</v>
      </c>
      <c r="W600" s="6">
        <f t="shared" si="67"/>
        <v>93.755610972568576</v>
      </c>
      <c r="X600" s="14"/>
      <c r="Y600" s="14"/>
      <c r="Z600" s="14"/>
      <c r="AA600" s="14"/>
      <c r="AB600" s="5">
        <v>26278</v>
      </c>
      <c r="AC600" s="14"/>
      <c r="AD600" s="5">
        <v>1</v>
      </c>
      <c r="AE600" s="5">
        <v>0</v>
      </c>
      <c r="AF600" s="5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1</v>
      </c>
      <c r="AP600" s="6">
        <v>0</v>
      </c>
      <c r="AQ600" s="11">
        <v>0</v>
      </c>
      <c r="AR600" s="5">
        <v>1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</row>
    <row r="601" spans="1:50" ht="15.75" customHeight="1">
      <c r="A601" s="4">
        <v>44896</v>
      </c>
      <c r="B601" s="2" t="s">
        <v>20</v>
      </c>
      <c r="C601" s="19">
        <v>2</v>
      </c>
      <c r="D601" s="5" t="s">
        <v>21</v>
      </c>
      <c r="E601" s="6">
        <v>470400</v>
      </c>
      <c r="F601" s="6">
        <f t="shared" si="71"/>
        <v>13.061338675566555</v>
      </c>
      <c r="G601" s="7">
        <v>335504.565</v>
      </c>
      <c r="H601" s="5">
        <f t="shared" si="72"/>
        <v>12.723393822439617</v>
      </c>
      <c r="I601" s="10">
        <v>1</v>
      </c>
      <c r="J601" s="6">
        <f t="shared" si="68"/>
        <v>0</v>
      </c>
      <c r="K601" s="11"/>
      <c r="L601" s="11">
        <f t="shared" si="69"/>
        <v>0</v>
      </c>
      <c r="M601" s="5">
        <v>0</v>
      </c>
      <c r="N601" s="5">
        <v>1</v>
      </c>
      <c r="O601" s="12">
        <v>1</v>
      </c>
      <c r="P601" s="5">
        <v>0</v>
      </c>
      <c r="Q601" s="5">
        <f t="shared" si="70"/>
        <v>0</v>
      </c>
      <c r="R601" s="5">
        <v>9372.0004009999993</v>
      </c>
      <c r="S601" s="5">
        <f t="shared" si="73"/>
        <v>9.1454818424147106</v>
      </c>
      <c r="T601" s="2">
        <v>0</v>
      </c>
      <c r="U601" s="12">
        <v>1</v>
      </c>
      <c r="V601" s="5">
        <v>1.8248E-2</v>
      </c>
      <c r="W601" s="6">
        <f t="shared" si="67"/>
        <v>91.012468827930178</v>
      </c>
      <c r="X601" s="14"/>
      <c r="Y601" s="14"/>
      <c r="Z601" s="14"/>
      <c r="AA601" s="14"/>
      <c r="AB601" s="5">
        <v>84200</v>
      </c>
      <c r="AC601" s="14"/>
      <c r="AD601" s="5">
        <v>1</v>
      </c>
      <c r="AE601" s="5">
        <v>0</v>
      </c>
      <c r="AF601" s="5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1</v>
      </c>
      <c r="AQ601" s="11">
        <v>0</v>
      </c>
      <c r="AR601" s="5">
        <v>1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T421"/>
  <sheetViews>
    <sheetView workbookViewId="0">
      <selection sqref="A1:XFD1"/>
    </sheetView>
  </sheetViews>
  <sheetFormatPr defaultColWidth="8.85546875" defaultRowHeight="12.75"/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5</v>
      </c>
      <c r="C2" s="2">
        <v>3</v>
      </c>
      <c r="D2" s="5" t="s">
        <v>26</v>
      </c>
      <c r="E2" s="5">
        <v>436599972.48000002</v>
      </c>
      <c r="F2" s="6">
        <f t="shared" ref="F2:F65" si="0">LN(E2)</f>
        <v>19.894527939047592</v>
      </c>
      <c r="G2" s="7">
        <v>64937.508000000002</v>
      </c>
      <c r="H2" s="5">
        <f t="shared" ref="H2:H65" si="1">LN(G2+1)</f>
        <v>11.081196070339011</v>
      </c>
      <c r="I2" s="10">
        <v>362.83</v>
      </c>
      <c r="J2" s="6">
        <f t="shared" ref="J2:J65" si="2">LN(I2)</f>
        <v>5.8939344050097677</v>
      </c>
      <c r="K2" s="17">
        <v>110.68</v>
      </c>
      <c r="L2" s="11">
        <f t="shared" ref="L2:L65" si="3">LN(K2+1)</f>
        <v>4.7156376390140622</v>
      </c>
      <c r="M2" s="5">
        <v>0</v>
      </c>
      <c r="N2" s="5">
        <v>1</v>
      </c>
      <c r="O2" s="5">
        <v>0</v>
      </c>
      <c r="P2" s="5">
        <v>0</v>
      </c>
      <c r="Q2" s="5">
        <f t="shared" ref="Q2:Q65" si="4">0+0</f>
        <v>0</v>
      </c>
      <c r="R2" s="5">
        <v>13162.79024</v>
      </c>
      <c r="S2" s="5">
        <f t="shared" ref="S2:S65" si="5">LN(R2)</f>
        <v>9.4851492067214398</v>
      </c>
      <c r="T2" s="2">
        <v>0</v>
      </c>
      <c r="U2" s="12">
        <v>0</v>
      </c>
      <c r="V2" s="5">
        <v>9.0489999999999998E-3</v>
      </c>
      <c r="W2" s="6">
        <f t="shared" ref="W2:W61" si="6">V2*100/0.009049</f>
        <v>100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</v>
      </c>
      <c r="AE2" s="5">
        <v>1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11">
        <v>0</v>
      </c>
      <c r="AR2" s="5">
        <v>0</v>
      </c>
      <c r="AS2" s="5">
        <v>1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</row>
    <row r="3" spans="1:72" ht="15.75" customHeight="1">
      <c r="A3" s="4">
        <v>43132</v>
      </c>
      <c r="B3" s="2" t="s">
        <v>5</v>
      </c>
      <c r="C3" s="2">
        <v>3</v>
      </c>
      <c r="D3" s="5" t="s">
        <v>26</v>
      </c>
      <c r="E3" s="5">
        <v>374228547.83999997</v>
      </c>
      <c r="F3" s="6">
        <f t="shared" si="0"/>
        <v>19.740377259220335</v>
      </c>
      <c r="G3" s="7">
        <v>72288.923999999999</v>
      </c>
      <c r="H3" s="5">
        <f t="shared" si="1"/>
        <v>11.188440034672722</v>
      </c>
      <c r="I3" s="10">
        <v>344.64</v>
      </c>
      <c r="J3" s="6">
        <f t="shared" si="2"/>
        <v>5.8425003939680238</v>
      </c>
      <c r="K3" s="11">
        <v>110.76</v>
      </c>
      <c r="L3" s="11">
        <f t="shared" si="3"/>
        <v>4.7163537149487063</v>
      </c>
      <c r="M3" s="5">
        <v>0</v>
      </c>
      <c r="N3" s="5">
        <v>1</v>
      </c>
      <c r="O3" s="5">
        <v>0</v>
      </c>
      <c r="P3" s="5">
        <v>0</v>
      </c>
      <c r="Q3" s="5">
        <f t="shared" si="4"/>
        <v>0</v>
      </c>
      <c r="R3" s="5">
        <v>13162.79024</v>
      </c>
      <c r="S3" s="5">
        <f t="shared" si="5"/>
        <v>9.4851492067214398</v>
      </c>
      <c r="T3" s="2">
        <v>0</v>
      </c>
      <c r="U3" s="12">
        <v>0</v>
      </c>
      <c r="V3" s="5">
        <v>9.0320000000000001E-3</v>
      </c>
      <c r="W3" s="6">
        <f t="shared" si="6"/>
        <v>99.812133937451648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11">
        <v>0</v>
      </c>
      <c r="AR3" s="5">
        <v>0</v>
      </c>
      <c r="AS3" s="5">
        <v>1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</row>
    <row r="4" spans="1:72" ht="15.75" customHeight="1">
      <c r="A4" s="4">
        <v>43160</v>
      </c>
      <c r="B4" s="2" t="s">
        <v>5</v>
      </c>
      <c r="C4" s="2">
        <v>3</v>
      </c>
      <c r="D4" s="5" t="s">
        <v>26</v>
      </c>
      <c r="E4" s="5">
        <v>280671410.88</v>
      </c>
      <c r="F4" s="6">
        <f t="shared" si="0"/>
        <v>19.452695186768551</v>
      </c>
      <c r="G4" s="7">
        <v>105370.296</v>
      </c>
      <c r="H4" s="5">
        <f t="shared" si="1"/>
        <v>11.565245544033926</v>
      </c>
      <c r="I4" s="10">
        <v>350.62</v>
      </c>
      <c r="J4" s="6">
        <f t="shared" si="2"/>
        <v>5.859703015925728</v>
      </c>
      <c r="K4" s="11">
        <v>111.64</v>
      </c>
      <c r="L4" s="11">
        <f t="shared" si="3"/>
        <v>4.724196892409732</v>
      </c>
      <c r="M4" s="5">
        <v>0</v>
      </c>
      <c r="N4" s="5">
        <v>1</v>
      </c>
      <c r="O4" s="5">
        <v>0</v>
      </c>
      <c r="P4" s="5">
        <v>0</v>
      </c>
      <c r="Q4" s="5">
        <f t="shared" si="4"/>
        <v>0</v>
      </c>
      <c r="R4" s="5">
        <v>13162.79024</v>
      </c>
      <c r="S4" s="5">
        <f t="shared" si="5"/>
        <v>9.4851492067214398</v>
      </c>
      <c r="T4" s="2">
        <v>0</v>
      </c>
      <c r="U4" s="12">
        <v>0</v>
      </c>
      <c r="V4" s="5">
        <v>9.0349999999999996E-3</v>
      </c>
      <c r="W4" s="6">
        <f t="shared" si="6"/>
        <v>99.845286772019008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0</v>
      </c>
      <c r="AS4" s="5">
        <v>1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</row>
    <row r="5" spans="1:72" ht="15.75" customHeight="1">
      <c r="A5" s="4">
        <v>43191</v>
      </c>
      <c r="B5" s="2" t="s">
        <v>5</v>
      </c>
      <c r="C5" s="2">
        <v>3</v>
      </c>
      <c r="D5" s="5" t="s">
        <v>26</v>
      </c>
      <c r="E5" s="5">
        <v>218299986.24000001</v>
      </c>
      <c r="F5" s="6">
        <f t="shared" si="0"/>
        <v>19.201380758487645</v>
      </c>
      <c r="G5" s="7">
        <v>101694.588</v>
      </c>
      <c r="H5" s="5">
        <f t="shared" si="1"/>
        <v>11.529739198598062</v>
      </c>
      <c r="I5" s="10">
        <v>351.08</v>
      </c>
      <c r="J5" s="6">
        <f t="shared" si="2"/>
        <v>5.8610141177239168</v>
      </c>
      <c r="K5" s="11">
        <v>111.13</v>
      </c>
      <c r="L5" s="11">
        <f t="shared" si="3"/>
        <v>4.7196589124727897</v>
      </c>
      <c r="M5" s="5">
        <v>0</v>
      </c>
      <c r="N5" s="5">
        <v>1</v>
      </c>
      <c r="O5" s="5">
        <v>0</v>
      </c>
      <c r="P5" s="5">
        <v>0</v>
      </c>
      <c r="Q5" s="5">
        <f t="shared" si="4"/>
        <v>0</v>
      </c>
      <c r="R5" s="5">
        <v>13162.79024</v>
      </c>
      <c r="S5" s="5">
        <f t="shared" si="5"/>
        <v>9.4851492067214398</v>
      </c>
      <c r="T5" s="2">
        <v>0</v>
      </c>
      <c r="U5" s="12">
        <v>0</v>
      </c>
      <c r="V5" s="5">
        <v>8.6219999999999995E-3</v>
      </c>
      <c r="W5" s="6">
        <f t="shared" si="6"/>
        <v>95.281246546579737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0</v>
      </c>
      <c r="AS5" s="5">
        <v>1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</row>
    <row r="6" spans="1:72" ht="15.75" customHeight="1">
      <c r="A6" s="9">
        <v>43221</v>
      </c>
      <c r="B6" s="2" t="s">
        <v>5</v>
      </c>
      <c r="C6" s="2">
        <v>3</v>
      </c>
      <c r="D6" s="5" t="s">
        <v>26</v>
      </c>
      <c r="E6" s="5">
        <v>4677856848</v>
      </c>
      <c r="F6" s="6">
        <f t="shared" si="0"/>
        <v>22.26610590352859</v>
      </c>
      <c r="G6" s="7">
        <v>91892.7</v>
      </c>
      <c r="H6" s="5">
        <f t="shared" si="1"/>
        <v>11.428387753219175</v>
      </c>
      <c r="I6" s="10">
        <v>373.8</v>
      </c>
      <c r="J6" s="6">
        <f t="shared" si="2"/>
        <v>5.9237208950214626</v>
      </c>
      <c r="K6" s="11">
        <v>110.53</v>
      </c>
      <c r="L6" s="11">
        <f t="shared" si="3"/>
        <v>4.7142936130064452</v>
      </c>
      <c r="M6" s="5">
        <v>0</v>
      </c>
      <c r="N6" s="5">
        <v>1</v>
      </c>
      <c r="O6" s="5">
        <v>0</v>
      </c>
      <c r="P6" s="5">
        <v>0</v>
      </c>
      <c r="Q6" s="5">
        <f t="shared" si="4"/>
        <v>0</v>
      </c>
      <c r="R6" s="5">
        <v>13162.79024</v>
      </c>
      <c r="S6" s="5">
        <f t="shared" si="5"/>
        <v>9.4851492067214398</v>
      </c>
      <c r="T6" s="2">
        <v>0</v>
      </c>
      <c r="U6" s="12">
        <v>0</v>
      </c>
      <c r="V6" s="5">
        <v>8.7720000000000003E-3</v>
      </c>
      <c r="W6" s="6">
        <f t="shared" si="6"/>
        <v>96.938888274947502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0</v>
      </c>
      <c r="AS6" s="5">
        <v>1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</row>
    <row r="7" spans="1:72" ht="15.75" customHeight="1">
      <c r="A7" s="4">
        <v>43252</v>
      </c>
      <c r="B7" s="2" t="s">
        <v>5</v>
      </c>
      <c r="C7" s="2">
        <v>3</v>
      </c>
      <c r="D7" s="5" t="s">
        <v>26</v>
      </c>
      <c r="E7" s="5">
        <v>343042835.51999998</v>
      </c>
      <c r="F7" s="6">
        <f t="shared" si="0"/>
        <v>19.653365882230702</v>
      </c>
      <c r="G7" s="7">
        <v>93117.936000000002</v>
      </c>
      <c r="H7" s="5">
        <f t="shared" si="1"/>
        <v>11.441632836783148</v>
      </c>
      <c r="I7" s="10">
        <v>340.32</v>
      </c>
      <c r="J7" s="6">
        <f t="shared" si="2"/>
        <v>5.8298863514519272</v>
      </c>
      <c r="K7" s="11">
        <v>114.17</v>
      </c>
      <c r="L7" s="11">
        <f t="shared" si="3"/>
        <v>4.7464092976808159</v>
      </c>
      <c r="M7" s="5">
        <v>0</v>
      </c>
      <c r="N7" s="5">
        <v>1</v>
      </c>
      <c r="O7" s="5">
        <v>0</v>
      </c>
      <c r="P7" s="5">
        <v>0</v>
      </c>
      <c r="Q7" s="5">
        <f t="shared" si="4"/>
        <v>0</v>
      </c>
      <c r="R7" s="5">
        <v>13162.79024</v>
      </c>
      <c r="S7" s="5">
        <f t="shared" si="5"/>
        <v>9.4851492067214398</v>
      </c>
      <c r="T7" s="2">
        <v>0</v>
      </c>
      <c r="U7" s="12">
        <v>0</v>
      </c>
      <c r="V7" s="5">
        <v>8.6829999999999997E-3</v>
      </c>
      <c r="W7" s="6">
        <f t="shared" si="6"/>
        <v>95.955354182782628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0</v>
      </c>
      <c r="AS7" s="5">
        <v>1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</row>
    <row r="8" spans="1:72" ht="15.75" customHeight="1">
      <c r="A8" s="4">
        <v>43282</v>
      </c>
      <c r="B8" s="2" t="s">
        <v>5</v>
      </c>
      <c r="C8" s="2">
        <v>3</v>
      </c>
      <c r="D8" s="5" t="s">
        <v>26</v>
      </c>
      <c r="E8" s="5">
        <v>527735556.09600002</v>
      </c>
      <c r="F8" s="6">
        <f t="shared" si="0"/>
        <v>20.084105875480653</v>
      </c>
      <c r="G8" s="7">
        <v>94343.172000000006</v>
      </c>
      <c r="H8" s="5">
        <f t="shared" si="1"/>
        <v>11.454704778883551</v>
      </c>
      <c r="I8" s="10">
        <v>401.95</v>
      </c>
      <c r="J8" s="6">
        <f t="shared" si="2"/>
        <v>5.9963277027739696</v>
      </c>
      <c r="K8" s="11">
        <v>112.65</v>
      </c>
      <c r="L8" s="11">
        <f t="shared" si="3"/>
        <v>4.7331235502985525</v>
      </c>
      <c r="M8" s="5">
        <v>0</v>
      </c>
      <c r="N8" s="5">
        <v>1</v>
      </c>
      <c r="O8" s="5">
        <v>0</v>
      </c>
      <c r="P8" s="5">
        <v>0</v>
      </c>
      <c r="Q8" s="5">
        <f t="shared" si="4"/>
        <v>0</v>
      </c>
      <c r="R8" s="5">
        <v>13162.79024</v>
      </c>
      <c r="S8" s="5">
        <f t="shared" si="5"/>
        <v>9.4851492067214398</v>
      </c>
      <c r="T8" s="2">
        <v>0</v>
      </c>
      <c r="U8" s="12">
        <v>0</v>
      </c>
      <c r="V8" s="5">
        <v>8.2209999999999991E-3</v>
      </c>
      <c r="W8" s="6">
        <f t="shared" si="6"/>
        <v>90.849817659409879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0</v>
      </c>
      <c r="AS8" s="5">
        <v>1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</row>
    <row r="9" spans="1:72" ht="15.75" customHeight="1">
      <c r="A9" s="4">
        <v>43313</v>
      </c>
      <c r="B9" s="2" t="s">
        <v>5</v>
      </c>
      <c r="C9" s="2">
        <v>3</v>
      </c>
      <c r="D9" s="5" t="s">
        <v>26</v>
      </c>
      <c r="E9" s="5">
        <v>428785139.32800001</v>
      </c>
      <c r="F9" s="6">
        <f t="shared" si="0"/>
        <v>19.876466510702407</v>
      </c>
      <c r="G9" s="7">
        <v>104145.06</v>
      </c>
      <c r="H9" s="5">
        <f t="shared" si="1"/>
        <v>11.553549615920735</v>
      </c>
      <c r="I9" s="10">
        <v>390.44</v>
      </c>
      <c r="J9" s="6">
        <f t="shared" si="2"/>
        <v>5.9672743083067648</v>
      </c>
      <c r="K9" s="11">
        <v>115.82</v>
      </c>
      <c r="L9" s="11">
        <f t="shared" si="3"/>
        <v>4.7606342886121631</v>
      </c>
      <c r="M9" s="5">
        <v>0</v>
      </c>
      <c r="N9" s="5">
        <v>1</v>
      </c>
      <c r="O9" s="5">
        <v>0</v>
      </c>
      <c r="P9" s="5">
        <v>0</v>
      </c>
      <c r="Q9" s="5">
        <f t="shared" si="4"/>
        <v>0</v>
      </c>
      <c r="R9" s="5">
        <v>13162.79024</v>
      </c>
      <c r="S9" s="5">
        <f t="shared" si="5"/>
        <v>9.4851492067214398</v>
      </c>
      <c r="T9" s="2">
        <v>0</v>
      </c>
      <c r="U9" s="12">
        <v>0</v>
      </c>
      <c r="V9" s="5">
        <v>7.3889999999999997E-3</v>
      </c>
      <c r="W9" s="6">
        <f t="shared" si="6"/>
        <v>81.655431539396616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0</v>
      </c>
      <c r="AS9" s="5">
        <v>1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</row>
    <row r="10" spans="1:72" ht="15.75" customHeight="1">
      <c r="A10" s="4">
        <v>43344</v>
      </c>
      <c r="B10" s="2" t="s">
        <v>5</v>
      </c>
      <c r="C10" s="2">
        <v>3</v>
      </c>
      <c r="D10" s="5" t="s">
        <v>26</v>
      </c>
      <c r="E10" s="5">
        <v>395801667.07200003</v>
      </c>
      <c r="F10" s="6">
        <f t="shared" si="0"/>
        <v>19.796423803028873</v>
      </c>
      <c r="G10" s="7">
        <v>95568.407999999996</v>
      </c>
      <c r="H10" s="5">
        <f t="shared" si="1"/>
        <v>11.467608047828568</v>
      </c>
      <c r="I10" s="10">
        <v>346.35</v>
      </c>
      <c r="J10" s="6">
        <f t="shared" si="2"/>
        <v>5.8474498244686144</v>
      </c>
      <c r="K10" s="11">
        <v>114.2</v>
      </c>
      <c r="L10" s="11">
        <f t="shared" si="3"/>
        <v>4.746669748261791</v>
      </c>
      <c r="M10" s="5">
        <v>0</v>
      </c>
      <c r="N10" s="5">
        <v>1</v>
      </c>
      <c r="O10" s="5">
        <v>0</v>
      </c>
      <c r="P10" s="5">
        <v>0</v>
      </c>
      <c r="Q10" s="5">
        <f t="shared" si="4"/>
        <v>0</v>
      </c>
      <c r="R10" s="5">
        <v>13162.79024</v>
      </c>
      <c r="S10" s="5">
        <f t="shared" si="5"/>
        <v>9.4851492067214398</v>
      </c>
      <c r="T10" s="2">
        <v>0</v>
      </c>
      <c r="U10" s="12">
        <v>0</v>
      </c>
      <c r="V10" s="5">
        <v>8.0680000000000005E-3</v>
      </c>
      <c r="W10" s="6">
        <f t="shared" si="6"/>
        <v>89.159023096474755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0</v>
      </c>
      <c r="AS10" s="5">
        <v>1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</row>
    <row r="11" spans="1:72" ht="15.75" customHeight="1">
      <c r="A11" s="4">
        <v>43374</v>
      </c>
      <c r="B11" s="2" t="s">
        <v>5</v>
      </c>
      <c r="C11" s="2">
        <v>3</v>
      </c>
      <c r="D11" s="5" t="s">
        <v>26</v>
      </c>
      <c r="E11" s="5">
        <v>626685972.86399996</v>
      </c>
      <c r="F11" s="6">
        <f t="shared" si="0"/>
        <v>20.255956132407313</v>
      </c>
      <c r="G11" s="7">
        <v>58811.328000000001</v>
      </c>
      <c r="H11" s="5">
        <f t="shared" si="1"/>
        <v>10.982106771775106</v>
      </c>
      <c r="I11" s="10">
        <v>383.7</v>
      </c>
      <c r="J11" s="6">
        <f t="shared" si="2"/>
        <v>5.9498609972529071</v>
      </c>
      <c r="K11" s="11">
        <v>113.1</v>
      </c>
      <c r="L11" s="11">
        <f t="shared" si="3"/>
        <v>4.7370752568680299</v>
      </c>
      <c r="M11" s="5">
        <v>0</v>
      </c>
      <c r="N11" s="5">
        <v>1</v>
      </c>
      <c r="O11" s="5">
        <v>0</v>
      </c>
      <c r="P11" s="5">
        <v>0</v>
      </c>
      <c r="Q11" s="5">
        <f t="shared" si="4"/>
        <v>0</v>
      </c>
      <c r="R11" s="5">
        <v>13162.79024</v>
      </c>
      <c r="S11" s="5">
        <f t="shared" si="5"/>
        <v>9.4851492067214398</v>
      </c>
      <c r="T11" s="2">
        <v>0</v>
      </c>
      <c r="U11" s="12">
        <v>0</v>
      </c>
      <c r="V11" s="5">
        <v>8.1139999999999997E-3</v>
      </c>
      <c r="W11" s="6">
        <f t="shared" si="6"/>
        <v>89.667366559840872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0</v>
      </c>
      <c r="AS11" s="5">
        <v>1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</row>
    <row r="12" spans="1:72" ht="15.75" customHeight="1">
      <c r="A12" s="4">
        <v>43405</v>
      </c>
      <c r="B12" s="2" t="s">
        <v>5</v>
      </c>
      <c r="C12" s="2">
        <v>3</v>
      </c>
      <c r="D12" s="5" t="s">
        <v>26</v>
      </c>
      <c r="E12" s="5">
        <v>461768611.58399999</v>
      </c>
      <c r="F12" s="6">
        <f t="shared" si="0"/>
        <v>19.95057448285613</v>
      </c>
      <c r="G12" s="7">
        <v>50234.675999999999</v>
      </c>
      <c r="H12" s="5">
        <f t="shared" si="1"/>
        <v>10.824480730559133</v>
      </c>
      <c r="I12" s="10">
        <v>402.49</v>
      </c>
      <c r="J12" s="6">
        <f t="shared" si="2"/>
        <v>5.9976702518294864</v>
      </c>
      <c r="K12" s="11">
        <v>112.56</v>
      </c>
      <c r="L12" s="11">
        <f t="shared" si="3"/>
        <v>4.7323313316047706</v>
      </c>
      <c r="M12" s="5">
        <v>0</v>
      </c>
      <c r="N12" s="5">
        <v>1</v>
      </c>
      <c r="O12" s="5">
        <v>0</v>
      </c>
      <c r="P12" s="5">
        <v>0</v>
      </c>
      <c r="Q12" s="5">
        <f t="shared" si="4"/>
        <v>0</v>
      </c>
      <c r="R12" s="5">
        <v>13162.79024</v>
      </c>
      <c r="S12" s="5">
        <f t="shared" si="5"/>
        <v>9.4851492067214398</v>
      </c>
      <c r="T12" s="2">
        <v>0</v>
      </c>
      <c r="U12" s="12">
        <v>0</v>
      </c>
      <c r="V12" s="5">
        <v>7.5069999999999998E-3</v>
      </c>
      <c r="W12" s="6">
        <f t="shared" si="6"/>
        <v>82.959443032379255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0</v>
      </c>
      <c r="AS12" s="5">
        <v>1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</row>
    <row r="13" spans="1:72" ht="15.75" customHeight="1">
      <c r="A13" s="4">
        <v>43435</v>
      </c>
      <c r="B13" s="2" t="s">
        <v>5</v>
      </c>
      <c r="C13" s="2">
        <v>3</v>
      </c>
      <c r="D13" s="5" t="s">
        <v>26</v>
      </c>
      <c r="E13" s="5">
        <v>494752083.83999997</v>
      </c>
      <c r="F13" s="6">
        <f t="shared" si="0"/>
        <v>20.019567354343081</v>
      </c>
      <c r="G13" s="7">
        <v>57586.091999999997</v>
      </c>
      <c r="H13" s="5">
        <f t="shared" si="1"/>
        <v>10.961053724348226</v>
      </c>
      <c r="I13" s="10">
        <v>390.49</v>
      </c>
      <c r="J13" s="6">
        <f t="shared" si="2"/>
        <v>5.9674023607572231</v>
      </c>
      <c r="K13" s="11">
        <v>112.74</v>
      </c>
      <c r="L13" s="11">
        <f t="shared" si="3"/>
        <v>4.7339151418786534</v>
      </c>
      <c r="M13" s="5">
        <v>0</v>
      </c>
      <c r="N13" s="5">
        <v>1</v>
      </c>
      <c r="O13" s="5">
        <v>0</v>
      </c>
      <c r="P13" s="5">
        <v>0</v>
      </c>
      <c r="Q13" s="5">
        <f t="shared" si="4"/>
        <v>0</v>
      </c>
      <c r="R13" s="5">
        <v>13162.79024</v>
      </c>
      <c r="S13" s="5">
        <f t="shared" si="5"/>
        <v>9.4851492067214398</v>
      </c>
      <c r="T13" s="2">
        <v>0</v>
      </c>
      <c r="U13" s="12">
        <v>0</v>
      </c>
      <c r="V13" s="5">
        <v>7.5110000000000003E-3</v>
      </c>
      <c r="W13" s="6">
        <f t="shared" si="6"/>
        <v>83.003646811802412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0</v>
      </c>
      <c r="AS13" s="5">
        <v>1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</row>
    <row r="14" spans="1:72" ht="15.75" customHeight="1">
      <c r="A14" s="4">
        <v>43466</v>
      </c>
      <c r="B14" s="2" t="s">
        <v>5</v>
      </c>
      <c r="C14" s="2">
        <v>3</v>
      </c>
      <c r="D14" s="5" t="s">
        <v>26</v>
      </c>
      <c r="E14" s="6">
        <v>439779630.07999998</v>
      </c>
      <c r="F14" s="6">
        <f t="shared" si="0"/>
        <v>19.901784318686698</v>
      </c>
      <c r="G14" s="7">
        <v>54114.59</v>
      </c>
      <c r="H14" s="5">
        <f t="shared" si="1"/>
        <v>10.89887759337701</v>
      </c>
      <c r="I14" s="10">
        <v>401.35</v>
      </c>
      <c r="J14" s="6">
        <f t="shared" si="2"/>
        <v>5.9948338645775863</v>
      </c>
      <c r="K14" s="11">
        <v>112.38</v>
      </c>
      <c r="L14" s="11">
        <f t="shared" si="3"/>
        <v>4.7307450088961573</v>
      </c>
      <c r="M14" s="5">
        <v>0</v>
      </c>
      <c r="N14" s="5">
        <v>1</v>
      </c>
      <c r="O14" s="5">
        <v>0</v>
      </c>
      <c r="P14" s="5">
        <v>0</v>
      </c>
      <c r="Q14" s="5">
        <f t="shared" si="4"/>
        <v>0</v>
      </c>
      <c r="R14" s="5">
        <v>13162.79024</v>
      </c>
      <c r="S14" s="5">
        <f t="shared" si="5"/>
        <v>9.4851492067214398</v>
      </c>
      <c r="T14" s="2">
        <v>0</v>
      </c>
      <c r="U14" s="12">
        <v>0</v>
      </c>
      <c r="V14" s="5">
        <v>7.123E-3</v>
      </c>
      <c r="W14" s="6">
        <f t="shared" si="6"/>
        <v>78.715880207757763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0</v>
      </c>
      <c r="AS14" s="5">
        <v>1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</row>
    <row r="15" spans="1:72" ht="15.75" customHeight="1">
      <c r="A15" s="4">
        <v>43497</v>
      </c>
      <c r="B15" s="2" t="s">
        <v>5</v>
      </c>
      <c r="C15" s="2">
        <v>3</v>
      </c>
      <c r="D15" s="5" t="s">
        <v>26</v>
      </c>
      <c r="E15" s="6">
        <v>376953968.63999999</v>
      </c>
      <c r="F15" s="6">
        <f t="shared" si="0"/>
        <v>19.74763363885944</v>
      </c>
      <c r="G15" s="7">
        <v>60240.77</v>
      </c>
      <c r="H15" s="5">
        <f t="shared" si="1"/>
        <v>11.006121244512238</v>
      </c>
      <c r="I15" s="10">
        <v>389.37</v>
      </c>
      <c r="J15" s="6">
        <f t="shared" si="2"/>
        <v>5.9645300483677772</v>
      </c>
      <c r="K15" s="11">
        <v>111.84</v>
      </c>
      <c r="L15" s="11">
        <f t="shared" si="3"/>
        <v>4.7259708861337959</v>
      </c>
      <c r="M15" s="5">
        <v>0</v>
      </c>
      <c r="N15" s="5">
        <v>1</v>
      </c>
      <c r="O15" s="5">
        <v>0</v>
      </c>
      <c r="P15" s="5">
        <v>0</v>
      </c>
      <c r="Q15" s="5">
        <f t="shared" si="4"/>
        <v>0</v>
      </c>
      <c r="R15" s="5">
        <v>13162.79024</v>
      </c>
      <c r="S15" s="5">
        <f t="shared" si="5"/>
        <v>9.4851492067214398</v>
      </c>
      <c r="T15" s="2">
        <v>0</v>
      </c>
      <c r="U15" s="12">
        <v>0</v>
      </c>
      <c r="V15" s="5">
        <v>7.234E-3</v>
      </c>
      <c r="W15" s="6">
        <f t="shared" si="6"/>
        <v>79.942535086749928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0</v>
      </c>
      <c r="AS15" s="5">
        <v>1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</row>
    <row r="16" spans="1:72" ht="15.75" customHeight="1">
      <c r="A16" s="4">
        <v>43525</v>
      </c>
      <c r="B16" s="2" t="s">
        <v>5</v>
      </c>
      <c r="C16" s="2">
        <v>3</v>
      </c>
      <c r="D16" s="5" t="s">
        <v>26</v>
      </c>
      <c r="E16" s="6">
        <v>282715476.48000002</v>
      </c>
      <c r="F16" s="6">
        <f t="shared" si="0"/>
        <v>19.459951566407661</v>
      </c>
      <c r="G16" s="7">
        <v>87808.58</v>
      </c>
      <c r="H16" s="5">
        <f t="shared" si="1"/>
        <v>11.38292588528828</v>
      </c>
      <c r="I16" s="10">
        <v>384.07</v>
      </c>
      <c r="J16" s="6">
        <f t="shared" si="2"/>
        <v>5.950824827641287</v>
      </c>
      <c r="K16" s="11">
        <v>112.2</v>
      </c>
      <c r="L16" s="11">
        <f t="shared" si="3"/>
        <v>4.7291561657690826</v>
      </c>
      <c r="M16" s="5">
        <v>0</v>
      </c>
      <c r="N16" s="5">
        <v>1</v>
      </c>
      <c r="O16" s="5">
        <v>0</v>
      </c>
      <c r="P16" s="5">
        <v>0</v>
      </c>
      <c r="Q16" s="5">
        <f t="shared" si="4"/>
        <v>0</v>
      </c>
      <c r="R16" s="5">
        <v>13162.79024</v>
      </c>
      <c r="S16" s="5">
        <f t="shared" si="5"/>
        <v>9.4851492067214398</v>
      </c>
      <c r="T16" s="2">
        <v>0</v>
      </c>
      <c r="U16" s="12">
        <v>0</v>
      </c>
      <c r="V16" s="5">
        <v>7.156E-3</v>
      </c>
      <c r="W16" s="6">
        <f t="shared" si="6"/>
        <v>79.080561387998671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0</v>
      </c>
      <c r="AS16" s="5">
        <v>1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</row>
    <row r="17" spans="1:50" ht="15.75" customHeight="1">
      <c r="A17" s="4">
        <v>43556</v>
      </c>
      <c r="B17" s="2" t="s">
        <v>5</v>
      </c>
      <c r="C17" s="2">
        <v>3</v>
      </c>
      <c r="D17" s="5" t="s">
        <v>26</v>
      </c>
      <c r="E17" s="6">
        <v>759987840</v>
      </c>
      <c r="F17" s="6">
        <f t="shared" si="0"/>
        <v>20.44881299111665</v>
      </c>
      <c r="G17" s="7">
        <v>84745.49</v>
      </c>
      <c r="H17" s="5">
        <f t="shared" si="1"/>
        <v>11.34741960845583</v>
      </c>
      <c r="I17" s="10">
        <v>374.23</v>
      </c>
      <c r="J17" s="6">
        <f t="shared" si="2"/>
        <v>5.9248705816579976</v>
      </c>
      <c r="K17" s="11">
        <v>109.67</v>
      </c>
      <c r="L17" s="11">
        <f t="shared" si="3"/>
        <v>4.7065528002766941</v>
      </c>
      <c r="M17" s="5">
        <v>0</v>
      </c>
      <c r="N17" s="5">
        <v>1</v>
      </c>
      <c r="O17" s="5">
        <v>0</v>
      </c>
      <c r="P17" s="5">
        <v>0</v>
      </c>
      <c r="Q17" s="5">
        <f t="shared" si="4"/>
        <v>0</v>
      </c>
      <c r="R17" s="5">
        <v>13162.79024</v>
      </c>
      <c r="S17" s="5">
        <f t="shared" si="5"/>
        <v>9.4851492067214398</v>
      </c>
      <c r="T17" s="2">
        <v>0</v>
      </c>
      <c r="U17" s="12">
        <v>0</v>
      </c>
      <c r="V17" s="5">
        <v>7.2059999999999997E-3</v>
      </c>
      <c r="W17" s="6">
        <f t="shared" si="6"/>
        <v>79.63310863078793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0</v>
      </c>
      <c r="AS17" s="5">
        <v>1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</row>
    <row r="18" spans="1:50" ht="15.75" customHeight="1">
      <c r="A18" s="9">
        <v>43586</v>
      </c>
      <c r="B18" s="2" t="s">
        <v>5</v>
      </c>
      <c r="C18" s="2">
        <v>3</v>
      </c>
      <c r="D18" s="5" t="s">
        <v>26</v>
      </c>
      <c r="E18" s="6">
        <v>506658560</v>
      </c>
      <c r="F18" s="6">
        <f t="shared" si="0"/>
        <v>20.043347883008487</v>
      </c>
      <c r="G18" s="7">
        <v>76577.25</v>
      </c>
      <c r="H18" s="5">
        <f t="shared" si="1"/>
        <v>11.246068372850615</v>
      </c>
      <c r="I18" s="10">
        <v>425.1</v>
      </c>
      <c r="J18" s="6">
        <f t="shared" si="2"/>
        <v>6.0523244353647447</v>
      </c>
      <c r="K18" s="11">
        <v>110.25</v>
      </c>
      <c r="L18" s="11">
        <f t="shared" si="3"/>
        <v>4.7117799210463494</v>
      </c>
      <c r="M18" s="5">
        <v>0</v>
      </c>
      <c r="N18" s="5">
        <v>1</v>
      </c>
      <c r="O18" s="5">
        <v>0</v>
      </c>
      <c r="P18" s="5">
        <v>0</v>
      </c>
      <c r="Q18" s="5">
        <f t="shared" si="4"/>
        <v>0</v>
      </c>
      <c r="R18" s="5">
        <v>13162.79024</v>
      </c>
      <c r="S18" s="5">
        <f t="shared" si="5"/>
        <v>9.4851492067214398</v>
      </c>
      <c r="T18" s="2">
        <v>0</v>
      </c>
      <c r="U18" s="12">
        <v>0</v>
      </c>
      <c r="V18" s="5">
        <v>7.0559999999999998E-3</v>
      </c>
      <c r="W18" s="6">
        <f t="shared" si="6"/>
        <v>77.975466902420166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0</v>
      </c>
      <c r="AS18" s="5">
        <v>1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</row>
    <row r="19" spans="1:50" ht="15.75" customHeight="1">
      <c r="A19" s="4">
        <v>43617</v>
      </c>
      <c r="B19" s="2" t="s">
        <v>5</v>
      </c>
      <c r="C19" s="2">
        <v>3</v>
      </c>
      <c r="D19" s="5" t="s">
        <v>26</v>
      </c>
      <c r="E19" s="6">
        <v>810653696</v>
      </c>
      <c r="F19" s="6">
        <f t="shared" si="0"/>
        <v>20.513351512254221</v>
      </c>
      <c r="G19" s="7">
        <v>77598.28</v>
      </c>
      <c r="H19" s="5">
        <f t="shared" si="1"/>
        <v>11.25931342777775</v>
      </c>
      <c r="I19" s="10">
        <v>374.76</v>
      </c>
      <c r="J19" s="6">
        <f t="shared" si="2"/>
        <v>5.9262858210829874</v>
      </c>
      <c r="K19" s="11">
        <v>113.22</v>
      </c>
      <c r="L19" s="11">
        <f t="shared" si="3"/>
        <v>4.7381264132367171</v>
      </c>
      <c r="M19" s="5">
        <v>0</v>
      </c>
      <c r="N19" s="5">
        <v>1</v>
      </c>
      <c r="O19" s="5">
        <v>0</v>
      </c>
      <c r="P19" s="5">
        <v>0</v>
      </c>
      <c r="Q19" s="5">
        <f t="shared" si="4"/>
        <v>0</v>
      </c>
      <c r="R19" s="5">
        <v>13162.79024</v>
      </c>
      <c r="S19" s="5">
        <f t="shared" si="5"/>
        <v>9.4851492067214398</v>
      </c>
      <c r="T19" s="2">
        <v>0</v>
      </c>
      <c r="U19" s="12">
        <v>0</v>
      </c>
      <c r="V19" s="5">
        <v>6.8190000000000004E-3</v>
      </c>
      <c r="W19" s="6">
        <f t="shared" si="6"/>
        <v>75.356392971599078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0</v>
      </c>
      <c r="AS19" s="5">
        <v>1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</row>
    <row r="20" spans="1:50" ht="15.75" customHeight="1">
      <c r="A20" s="4">
        <v>43647</v>
      </c>
      <c r="B20" s="2" t="s">
        <v>5</v>
      </c>
      <c r="C20" s="2">
        <v>3</v>
      </c>
      <c r="D20" s="5" t="s">
        <v>26</v>
      </c>
      <c r="E20" s="6">
        <v>810653696</v>
      </c>
      <c r="F20" s="6">
        <f t="shared" si="0"/>
        <v>20.513351512254221</v>
      </c>
      <c r="G20" s="7">
        <v>78619.31</v>
      </c>
      <c r="H20" s="5">
        <f t="shared" si="1"/>
        <v>11.272385341985121</v>
      </c>
      <c r="I20" s="10">
        <v>428.56</v>
      </c>
      <c r="J20" s="6">
        <f t="shared" si="2"/>
        <v>6.0604307515727047</v>
      </c>
      <c r="K20" s="11">
        <v>110.93</v>
      </c>
      <c r="L20" s="11">
        <f t="shared" si="3"/>
        <v>4.7178736759011759</v>
      </c>
      <c r="M20" s="5">
        <v>0</v>
      </c>
      <c r="N20" s="5">
        <v>1</v>
      </c>
      <c r="O20" s="5">
        <v>0</v>
      </c>
      <c r="P20" s="5">
        <v>0</v>
      </c>
      <c r="Q20" s="5">
        <f t="shared" si="4"/>
        <v>0</v>
      </c>
      <c r="R20" s="5">
        <v>13162.79024</v>
      </c>
      <c r="S20" s="5">
        <f t="shared" si="5"/>
        <v>9.4851492067214398</v>
      </c>
      <c r="T20" s="2">
        <v>0</v>
      </c>
      <c r="U20" s="12">
        <v>0</v>
      </c>
      <c r="V20" s="5">
        <v>6.11E-3</v>
      </c>
      <c r="W20" s="6">
        <f t="shared" si="6"/>
        <v>67.521273068847393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0</v>
      </c>
      <c r="AS20" s="5">
        <v>1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</row>
    <row r="21" spans="1:50" ht="15.75" customHeight="1">
      <c r="A21" s="4">
        <v>43678</v>
      </c>
      <c r="B21" s="2" t="s">
        <v>5</v>
      </c>
      <c r="C21" s="2">
        <v>3</v>
      </c>
      <c r="D21" s="5" t="s">
        <v>26</v>
      </c>
      <c r="E21" s="6">
        <v>557324416</v>
      </c>
      <c r="F21" s="6">
        <f t="shared" si="0"/>
        <v>20.138658062812809</v>
      </c>
      <c r="G21" s="7">
        <v>86787.55</v>
      </c>
      <c r="H21" s="5">
        <f t="shared" si="1"/>
        <v>11.371229979504834</v>
      </c>
      <c r="I21" s="10">
        <v>388</v>
      </c>
      <c r="J21" s="6">
        <f t="shared" si="2"/>
        <v>5.9610053396232736</v>
      </c>
      <c r="K21" s="11">
        <v>114.27</v>
      </c>
      <c r="L21" s="11">
        <f t="shared" si="3"/>
        <v>4.7472772026129215</v>
      </c>
      <c r="M21" s="5">
        <v>0</v>
      </c>
      <c r="N21" s="5">
        <v>1</v>
      </c>
      <c r="O21" s="5">
        <v>0</v>
      </c>
      <c r="P21" s="5">
        <v>0</v>
      </c>
      <c r="Q21" s="5">
        <f t="shared" si="4"/>
        <v>0</v>
      </c>
      <c r="R21" s="5">
        <v>13162.79024</v>
      </c>
      <c r="S21" s="5">
        <f t="shared" si="5"/>
        <v>9.4851492067214398</v>
      </c>
      <c r="T21" s="2">
        <v>0</v>
      </c>
      <c r="U21" s="12">
        <v>0</v>
      </c>
      <c r="V21" s="5">
        <v>6.2319999999999997E-3</v>
      </c>
      <c r="W21" s="6">
        <f t="shared" si="6"/>
        <v>68.869488341253174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0</v>
      </c>
      <c r="AS21" s="5">
        <v>1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</row>
    <row r="22" spans="1:50" ht="15.75" customHeight="1">
      <c r="A22" s="4">
        <v>43709</v>
      </c>
      <c r="B22" s="2" t="s">
        <v>5</v>
      </c>
      <c r="C22" s="2">
        <v>3</v>
      </c>
      <c r="D22" s="5" t="s">
        <v>26</v>
      </c>
      <c r="E22" s="6">
        <v>962651264</v>
      </c>
      <c r="F22" s="6">
        <f t="shared" si="0"/>
        <v>20.685201769180878</v>
      </c>
      <c r="G22" s="7">
        <v>79640.34</v>
      </c>
      <c r="H22" s="5">
        <f t="shared" si="1"/>
        <v>11.285288583752303</v>
      </c>
      <c r="I22" s="10">
        <v>390.59</v>
      </c>
      <c r="J22" s="6">
        <f t="shared" si="2"/>
        <v>5.967658416476346</v>
      </c>
      <c r="K22" s="11">
        <v>112.26</v>
      </c>
      <c r="L22" s="11">
        <f t="shared" si="3"/>
        <v>4.7296860606856592</v>
      </c>
      <c r="M22" s="5">
        <v>0</v>
      </c>
      <c r="N22" s="5">
        <v>1</v>
      </c>
      <c r="O22" s="5">
        <v>0</v>
      </c>
      <c r="P22" s="5">
        <v>0</v>
      </c>
      <c r="Q22" s="5">
        <f t="shared" si="4"/>
        <v>0</v>
      </c>
      <c r="R22" s="5">
        <v>13162.79024</v>
      </c>
      <c r="S22" s="5">
        <f t="shared" si="5"/>
        <v>9.4851492067214398</v>
      </c>
      <c r="T22" s="2">
        <v>0</v>
      </c>
      <c r="U22" s="12">
        <v>0</v>
      </c>
      <c r="V22" s="5">
        <v>6.3699999999999998E-3</v>
      </c>
      <c r="W22" s="6">
        <f t="shared" si="6"/>
        <v>70.394518731351539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0</v>
      </c>
      <c r="AS22" s="5">
        <v>1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</row>
    <row r="23" spans="1:50" ht="15.75" customHeight="1">
      <c r="A23" s="4">
        <v>43739</v>
      </c>
      <c r="B23" s="2" t="s">
        <v>5</v>
      </c>
      <c r="C23" s="2">
        <v>3</v>
      </c>
      <c r="D23" s="5" t="s">
        <v>26</v>
      </c>
      <c r="E23" s="6">
        <v>709321984</v>
      </c>
      <c r="F23" s="6">
        <f t="shared" si="0"/>
        <v>20.379820119629699</v>
      </c>
      <c r="G23" s="7">
        <v>49009.440000000002</v>
      </c>
      <c r="H23" s="5">
        <f t="shared" si="1"/>
        <v>10.799788615622933</v>
      </c>
      <c r="I23" s="10">
        <v>405.46</v>
      </c>
      <c r="J23" s="6">
        <f t="shared" si="2"/>
        <v>6.0050222250400473</v>
      </c>
      <c r="K23" s="11">
        <v>110.59</v>
      </c>
      <c r="L23" s="11">
        <f t="shared" si="3"/>
        <v>4.7148314401976101</v>
      </c>
      <c r="M23" s="5">
        <v>0</v>
      </c>
      <c r="N23" s="5">
        <v>1</v>
      </c>
      <c r="O23" s="5">
        <v>0</v>
      </c>
      <c r="P23" s="5">
        <v>0</v>
      </c>
      <c r="Q23" s="5">
        <f t="shared" si="4"/>
        <v>0</v>
      </c>
      <c r="R23" s="5">
        <v>13162.79024</v>
      </c>
      <c r="S23" s="5">
        <f t="shared" si="5"/>
        <v>9.4851492067214398</v>
      </c>
      <c r="T23" s="2">
        <v>0</v>
      </c>
      <c r="U23" s="12">
        <v>0</v>
      </c>
      <c r="V23" s="5">
        <v>6.3800000000000003E-3</v>
      </c>
      <c r="W23" s="6">
        <f t="shared" si="6"/>
        <v>70.505028179909388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0</v>
      </c>
      <c r="AS23" s="5">
        <v>1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</row>
    <row r="24" spans="1:50" ht="15.75" customHeight="1">
      <c r="A24" s="4">
        <v>43770</v>
      </c>
      <c r="B24" s="2" t="s">
        <v>5</v>
      </c>
      <c r="C24" s="2">
        <v>3</v>
      </c>
      <c r="D24" s="5" t="s">
        <v>26</v>
      </c>
      <c r="E24" s="6">
        <v>810653696</v>
      </c>
      <c r="F24" s="6">
        <f t="shared" si="0"/>
        <v>20.513351512254221</v>
      </c>
      <c r="G24" s="7">
        <v>41862.230000000003</v>
      </c>
      <c r="H24" s="5">
        <f t="shared" si="1"/>
        <v>10.642163154991625</v>
      </c>
      <c r="I24" s="10">
        <v>410.6</v>
      </c>
      <c r="J24" s="6">
        <f t="shared" si="2"/>
        <v>6.0176195045848333</v>
      </c>
      <c r="K24" s="11">
        <v>110.73</v>
      </c>
      <c r="L24" s="11">
        <f t="shared" si="3"/>
        <v>4.7160852465592464</v>
      </c>
      <c r="M24" s="5">
        <v>0</v>
      </c>
      <c r="N24" s="5">
        <v>1</v>
      </c>
      <c r="O24" s="5">
        <v>0</v>
      </c>
      <c r="P24" s="5">
        <v>0</v>
      </c>
      <c r="Q24" s="5">
        <f t="shared" si="4"/>
        <v>0</v>
      </c>
      <c r="R24" s="5">
        <v>13162.79024</v>
      </c>
      <c r="S24" s="5">
        <f t="shared" si="5"/>
        <v>9.4851492067214398</v>
      </c>
      <c r="T24" s="2">
        <v>0</v>
      </c>
      <c r="U24" s="12">
        <v>0</v>
      </c>
      <c r="V24" s="5">
        <v>6.4739999999999997E-3</v>
      </c>
      <c r="W24" s="6">
        <f t="shared" si="6"/>
        <v>71.543816996353186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0</v>
      </c>
      <c r="AS24" s="5">
        <v>1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</row>
    <row r="25" spans="1:50" ht="15.75" customHeight="1">
      <c r="A25" s="4">
        <v>43800</v>
      </c>
      <c r="B25" s="2" t="s">
        <v>5</v>
      </c>
      <c r="C25" s="2">
        <v>3</v>
      </c>
      <c r="D25" s="5" t="s">
        <v>26</v>
      </c>
      <c r="E25" s="6">
        <v>768429798.39999998</v>
      </c>
      <c r="F25" s="6">
        <f t="shared" si="0"/>
        <v>20.459859767908945</v>
      </c>
      <c r="G25" s="7">
        <v>47988.41</v>
      </c>
      <c r="H25" s="5">
        <f t="shared" si="1"/>
        <v>10.778735640548753</v>
      </c>
      <c r="I25" s="10">
        <v>446.14</v>
      </c>
      <c r="J25" s="6">
        <f t="shared" si="2"/>
        <v>6.1006328041086357</v>
      </c>
      <c r="K25" s="11">
        <v>110.67</v>
      </c>
      <c r="L25" s="11">
        <f t="shared" si="3"/>
        <v>4.7155480934577003</v>
      </c>
      <c r="M25" s="5">
        <v>0</v>
      </c>
      <c r="N25" s="5">
        <v>1</v>
      </c>
      <c r="O25" s="5">
        <v>0</v>
      </c>
      <c r="P25" s="5">
        <v>0</v>
      </c>
      <c r="Q25" s="5">
        <f t="shared" si="4"/>
        <v>0</v>
      </c>
      <c r="R25" s="5">
        <v>13162.79024</v>
      </c>
      <c r="S25" s="5">
        <f t="shared" si="5"/>
        <v>9.4851492067214398</v>
      </c>
      <c r="T25" s="2">
        <v>0</v>
      </c>
      <c r="U25" s="12">
        <v>0</v>
      </c>
      <c r="V25" s="5">
        <v>6.483E-3</v>
      </c>
      <c r="W25" s="6">
        <f t="shared" si="6"/>
        <v>71.643275500055253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0</v>
      </c>
      <c r="AS25" s="5">
        <v>1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</row>
    <row r="26" spans="1:50" ht="15.75" customHeight="1">
      <c r="A26" s="4">
        <v>43831</v>
      </c>
      <c r="B26" s="2" t="s">
        <v>5</v>
      </c>
      <c r="C26" s="2">
        <v>3</v>
      </c>
      <c r="D26" s="5" t="s">
        <v>26</v>
      </c>
      <c r="E26" s="6">
        <v>624349211.20000005</v>
      </c>
      <c r="F26" s="6">
        <f t="shared" si="0"/>
        <v>20.2522204031307</v>
      </c>
      <c r="G26" s="7">
        <v>43291.671999999999</v>
      </c>
      <c r="H26" s="5">
        <f t="shared" si="1"/>
        <v>10.675738661792947</v>
      </c>
      <c r="I26" s="10">
        <v>445.58</v>
      </c>
      <c r="J26" s="6">
        <f t="shared" si="2"/>
        <v>6.0993768043023771</v>
      </c>
      <c r="K26" s="11">
        <v>109.95</v>
      </c>
      <c r="L26" s="11">
        <f t="shared" si="3"/>
        <v>4.7090796493786033</v>
      </c>
      <c r="M26" s="5">
        <v>0</v>
      </c>
      <c r="N26" s="5">
        <v>1</v>
      </c>
      <c r="O26" s="5">
        <v>0</v>
      </c>
      <c r="P26" s="5">
        <v>0</v>
      </c>
      <c r="Q26" s="5">
        <f t="shared" si="4"/>
        <v>0</v>
      </c>
      <c r="R26" s="5">
        <v>13162.79024</v>
      </c>
      <c r="S26" s="5">
        <f t="shared" si="5"/>
        <v>9.4851492067214398</v>
      </c>
      <c r="T26" s="2">
        <v>0</v>
      </c>
      <c r="U26" s="12">
        <v>0</v>
      </c>
      <c r="V26" s="5">
        <v>6.4729999999999996E-3</v>
      </c>
      <c r="W26" s="6">
        <f t="shared" si="6"/>
        <v>71.532766051497404</v>
      </c>
      <c r="X26" s="5">
        <v>0</v>
      </c>
      <c r="Y26" s="5">
        <v>8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0</v>
      </c>
      <c r="AS26" s="5">
        <v>1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</row>
    <row r="27" spans="1:50" ht="15.75" customHeight="1">
      <c r="A27" s="4">
        <v>43862</v>
      </c>
      <c r="B27" s="2" t="s">
        <v>5</v>
      </c>
      <c r="C27" s="2">
        <v>3</v>
      </c>
      <c r="D27" s="5" t="s">
        <v>26</v>
      </c>
      <c r="E27" s="6">
        <v>576322348.79999995</v>
      </c>
      <c r="F27" s="6">
        <f t="shared" si="0"/>
        <v>20.172177695457165</v>
      </c>
      <c r="G27" s="7">
        <v>48192.616000000002</v>
      </c>
      <c r="H27" s="5">
        <f t="shared" si="1"/>
        <v>10.782981843133884</v>
      </c>
      <c r="I27" s="10">
        <v>422.61</v>
      </c>
      <c r="J27" s="6">
        <f t="shared" si="2"/>
        <v>6.0464497679403255</v>
      </c>
      <c r="K27" s="11">
        <v>110.6</v>
      </c>
      <c r="L27" s="11">
        <f t="shared" si="3"/>
        <v>4.7149210499472103</v>
      </c>
      <c r="M27" s="5">
        <v>0</v>
      </c>
      <c r="N27" s="5">
        <v>1</v>
      </c>
      <c r="O27" s="5">
        <v>0</v>
      </c>
      <c r="P27" s="5">
        <v>0</v>
      </c>
      <c r="Q27" s="5">
        <f t="shared" si="4"/>
        <v>0</v>
      </c>
      <c r="R27" s="5">
        <v>13162.79024</v>
      </c>
      <c r="S27" s="5">
        <f t="shared" si="5"/>
        <v>9.4851492067214398</v>
      </c>
      <c r="T27" s="2">
        <v>0</v>
      </c>
      <c r="U27" s="12">
        <v>0</v>
      </c>
      <c r="V27" s="5">
        <v>6.5599999999999999E-3</v>
      </c>
      <c r="W27" s="6">
        <f t="shared" si="6"/>
        <v>72.494198253950714</v>
      </c>
      <c r="X27" s="5">
        <v>4</v>
      </c>
      <c r="Y27" s="5">
        <v>25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0</v>
      </c>
      <c r="AS27" s="5">
        <v>1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</row>
    <row r="28" spans="1:50" ht="15.75" customHeight="1">
      <c r="A28" s="4">
        <v>43891</v>
      </c>
      <c r="B28" s="2" t="s">
        <v>5</v>
      </c>
      <c r="C28" s="2">
        <v>3</v>
      </c>
      <c r="D28" s="5" t="s">
        <v>26</v>
      </c>
      <c r="E28" s="6">
        <v>432241761.60000002</v>
      </c>
      <c r="F28" s="6">
        <f t="shared" si="0"/>
        <v>19.884495623005382</v>
      </c>
      <c r="G28" s="7">
        <v>70246.864000000001</v>
      </c>
      <c r="H28" s="5">
        <f t="shared" si="1"/>
        <v>11.15978518103978</v>
      </c>
      <c r="I28" s="10">
        <v>396.85</v>
      </c>
      <c r="J28" s="6">
        <f t="shared" si="2"/>
        <v>5.9835583755368846</v>
      </c>
      <c r="K28" s="17">
        <v>106.28</v>
      </c>
      <c r="L28" s="11">
        <f t="shared" si="3"/>
        <v>4.6754422389734227</v>
      </c>
      <c r="M28" s="5">
        <v>0</v>
      </c>
      <c r="N28" s="5">
        <v>1</v>
      </c>
      <c r="O28" s="5">
        <v>0</v>
      </c>
      <c r="P28" s="5">
        <v>0</v>
      </c>
      <c r="Q28" s="5">
        <f t="shared" si="4"/>
        <v>0</v>
      </c>
      <c r="R28" s="5">
        <v>13162.79024</v>
      </c>
      <c r="S28" s="5">
        <f t="shared" si="5"/>
        <v>9.4851492067214398</v>
      </c>
      <c r="T28" s="2">
        <v>0</v>
      </c>
      <c r="U28" s="12">
        <v>0</v>
      </c>
      <c r="V28" s="5">
        <v>6.4559999999999999E-3</v>
      </c>
      <c r="W28" s="6">
        <f t="shared" si="6"/>
        <v>71.344899988949052</v>
      </c>
      <c r="X28" s="5">
        <v>1938</v>
      </c>
      <c r="Y28" s="5">
        <v>165698</v>
      </c>
      <c r="Z28" s="5">
        <v>26</v>
      </c>
      <c r="AA28" s="5">
        <v>4280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0</v>
      </c>
      <c r="AS28" s="5">
        <v>1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</row>
    <row r="29" spans="1:50" ht="15.75" customHeight="1">
      <c r="A29" s="4">
        <v>43922</v>
      </c>
      <c r="B29" s="2" t="s">
        <v>5</v>
      </c>
      <c r="C29" s="2">
        <v>3</v>
      </c>
      <c r="D29" s="5" t="s">
        <v>26</v>
      </c>
      <c r="E29" s="6">
        <v>336188036.80000001</v>
      </c>
      <c r="F29" s="6">
        <f t="shared" si="0"/>
        <v>19.633181194724479</v>
      </c>
      <c r="G29" s="7">
        <v>67796.392000000007</v>
      </c>
      <c r="H29" s="5">
        <f t="shared" si="1"/>
        <v>11.124279007111952</v>
      </c>
      <c r="I29" s="10">
        <v>282.60000000000002</v>
      </c>
      <c r="J29" s="6">
        <f t="shared" si="2"/>
        <v>5.6440324702504272</v>
      </c>
      <c r="K29" s="11">
        <v>89.51</v>
      </c>
      <c r="L29" s="11">
        <f t="shared" si="3"/>
        <v>4.5054603418390791</v>
      </c>
      <c r="M29" s="5">
        <v>0</v>
      </c>
      <c r="N29" s="5">
        <v>1</v>
      </c>
      <c r="O29" s="5">
        <v>0</v>
      </c>
      <c r="P29" s="5">
        <v>0</v>
      </c>
      <c r="Q29" s="5">
        <f t="shared" si="4"/>
        <v>0</v>
      </c>
      <c r="R29" s="5">
        <v>13162.79024</v>
      </c>
      <c r="S29" s="5">
        <f t="shared" si="5"/>
        <v>9.4851492067214398</v>
      </c>
      <c r="T29" s="2">
        <v>0</v>
      </c>
      <c r="U29" s="12">
        <v>0</v>
      </c>
      <c r="V29" s="5">
        <v>6.1250000000000002E-3</v>
      </c>
      <c r="W29" s="6">
        <f t="shared" si="6"/>
        <v>67.687037241684166</v>
      </c>
      <c r="X29" s="5">
        <v>18114</v>
      </c>
      <c r="Y29" s="5">
        <v>1081039</v>
      </c>
      <c r="Z29" s="5">
        <v>417</v>
      </c>
      <c r="AA29" s="5">
        <v>66633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0</v>
      </c>
      <c r="AS29" s="5">
        <v>1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</row>
    <row r="30" spans="1:50" ht="15.75" customHeight="1">
      <c r="A30" s="9">
        <v>43952</v>
      </c>
      <c r="B30" s="2" t="s">
        <v>5</v>
      </c>
      <c r="C30" s="2">
        <v>3</v>
      </c>
      <c r="D30" s="5" t="s">
        <v>26</v>
      </c>
      <c r="E30" s="6">
        <v>480268624</v>
      </c>
      <c r="F30" s="6">
        <f t="shared" si="0"/>
        <v>19.98985613866321</v>
      </c>
      <c r="G30" s="7">
        <v>61261.8</v>
      </c>
      <c r="H30" s="5">
        <f t="shared" si="1"/>
        <v>11.022928086165617</v>
      </c>
      <c r="I30" s="10">
        <v>315.67</v>
      </c>
      <c r="J30" s="6">
        <f t="shared" si="2"/>
        <v>5.7546973641243069</v>
      </c>
      <c r="K30" s="11">
        <v>92.39</v>
      </c>
      <c r="L30" s="11">
        <f t="shared" si="3"/>
        <v>4.5367842731216266</v>
      </c>
      <c r="M30" s="5">
        <v>0</v>
      </c>
      <c r="N30" s="5">
        <v>1</v>
      </c>
      <c r="O30" s="5">
        <v>0</v>
      </c>
      <c r="P30" s="5">
        <v>0</v>
      </c>
      <c r="Q30" s="5">
        <f t="shared" si="4"/>
        <v>0</v>
      </c>
      <c r="R30" s="5">
        <v>13162.79024</v>
      </c>
      <c r="S30" s="5">
        <f t="shared" si="5"/>
        <v>9.4851492067214398</v>
      </c>
      <c r="T30" s="2">
        <v>0</v>
      </c>
      <c r="U30" s="12">
        <v>0</v>
      </c>
      <c r="V30" s="5">
        <v>6.3740000000000003E-3</v>
      </c>
      <c r="W30" s="6">
        <f t="shared" si="6"/>
        <v>70.438722510774681</v>
      </c>
      <c r="X30" s="5">
        <v>72460</v>
      </c>
      <c r="Y30" s="5">
        <v>1790953</v>
      </c>
      <c r="Z30" s="5">
        <v>1543</v>
      </c>
      <c r="AA30" s="5">
        <v>107844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0</v>
      </c>
      <c r="AS30" s="5">
        <v>1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</row>
    <row r="31" spans="1:50" ht="15.75" customHeight="1">
      <c r="A31" s="4">
        <v>43983</v>
      </c>
      <c r="B31" s="2" t="s">
        <v>5</v>
      </c>
      <c r="C31" s="2">
        <v>3</v>
      </c>
      <c r="D31" s="5" t="s">
        <v>26</v>
      </c>
      <c r="E31" s="6">
        <v>476426475.00800002</v>
      </c>
      <c r="F31" s="6">
        <f t="shared" si="0"/>
        <v>19.981823966965944</v>
      </c>
      <c r="G31" s="7">
        <v>62078.624000000003</v>
      </c>
      <c r="H31" s="5">
        <f t="shared" si="1"/>
        <v>11.036173098137727</v>
      </c>
      <c r="I31" s="10">
        <v>402.45</v>
      </c>
      <c r="J31" s="6">
        <f t="shared" si="2"/>
        <v>5.9975708655397426</v>
      </c>
      <c r="K31" s="11">
        <v>100.92</v>
      </c>
      <c r="L31" s="11">
        <f t="shared" si="3"/>
        <v>4.624188191823853</v>
      </c>
      <c r="M31" s="5">
        <v>0</v>
      </c>
      <c r="N31" s="5">
        <v>1</v>
      </c>
      <c r="O31" s="5">
        <v>0</v>
      </c>
      <c r="P31" s="5">
        <v>0</v>
      </c>
      <c r="Q31" s="5">
        <f t="shared" si="4"/>
        <v>0</v>
      </c>
      <c r="R31" s="5">
        <v>13162.79024</v>
      </c>
      <c r="S31" s="5">
        <f t="shared" si="5"/>
        <v>9.4851492067214398</v>
      </c>
      <c r="T31" s="2">
        <v>0</v>
      </c>
      <c r="U31" s="12">
        <v>0</v>
      </c>
      <c r="V31" s="5">
        <v>6.1110000000000001E-3</v>
      </c>
      <c r="W31" s="6">
        <f t="shared" si="6"/>
        <v>67.532324013703175</v>
      </c>
      <c r="X31" s="5">
        <v>213470</v>
      </c>
      <c r="Y31" s="5">
        <v>2648905</v>
      </c>
      <c r="Z31" s="5">
        <v>4395</v>
      </c>
      <c r="AA31" s="5">
        <v>127416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0</v>
      </c>
      <c r="AS31" s="5">
        <v>1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</row>
    <row r="32" spans="1:50" ht="15.75" customHeight="1">
      <c r="A32" s="4">
        <v>44013</v>
      </c>
      <c r="B32" s="2" t="s">
        <v>5</v>
      </c>
      <c r="C32" s="2">
        <v>3</v>
      </c>
      <c r="D32" s="5" t="s">
        <v>26</v>
      </c>
      <c r="E32" s="6">
        <v>357319856.25599998</v>
      </c>
      <c r="F32" s="6">
        <f t="shared" si="0"/>
        <v>19.694141894514164</v>
      </c>
      <c r="G32" s="7">
        <v>62895.447999999997</v>
      </c>
      <c r="H32" s="5">
        <f t="shared" si="1"/>
        <v>11.049244970505773</v>
      </c>
      <c r="I32" s="10">
        <v>470.58</v>
      </c>
      <c r="J32" s="6">
        <f t="shared" si="2"/>
        <v>6.1539659764526302</v>
      </c>
      <c r="K32" s="11">
        <v>103.36</v>
      </c>
      <c r="L32" s="11">
        <f t="shared" si="3"/>
        <v>4.6478464602685277</v>
      </c>
      <c r="M32" s="5">
        <v>0</v>
      </c>
      <c r="N32" s="5">
        <v>1</v>
      </c>
      <c r="O32" s="5">
        <v>0</v>
      </c>
      <c r="P32" s="5">
        <v>0</v>
      </c>
      <c r="Q32" s="5">
        <f t="shared" si="4"/>
        <v>0</v>
      </c>
      <c r="R32" s="5">
        <v>13162.79024</v>
      </c>
      <c r="S32" s="5">
        <f t="shared" si="5"/>
        <v>9.4851492067214398</v>
      </c>
      <c r="T32" s="2">
        <v>0</v>
      </c>
      <c r="U32" s="12">
        <v>0</v>
      </c>
      <c r="V32" s="5">
        <v>6.0400000000000002E-3</v>
      </c>
      <c r="W32" s="6">
        <f t="shared" si="6"/>
        <v>66.747706928942421</v>
      </c>
      <c r="X32" s="5">
        <v>278305</v>
      </c>
      <c r="Y32" s="5">
        <v>4549620</v>
      </c>
      <c r="Z32" s="5">
        <v>5951</v>
      </c>
      <c r="AA32" s="5">
        <v>153923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0</v>
      </c>
      <c r="AS32" s="5">
        <v>1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</row>
    <row r="33" spans="1:50" ht="15.75" customHeight="1">
      <c r="A33" s="4">
        <v>44044</v>
      </c>
      <c r="B33" s="2" t="s">
        <v>5</v>
      </c>
      <c r="C33" s="2">
        <v>3</v>
      </c>
      <c r="D33" s="5" t="s">
        <v>26</v>
      </c>
      <c r="E33" s="6">
        <v>327543201.56800002</v>
      </c>
      <c r="F33" s="6">
        <f t="shared" si="0"/>
        <v>19.607130517524535</v>
      </c>
      <c r="G33" s="7">
        <v>69430.039999999994</v>
      </c>
      <c r="H33" s="5">
        <f t="shared" si="1"/>
        <v>11.148089308750789</v>
      </c>
      <c r="I33" s="10">
        <v>409.83</v>
      </c>
      <c r="J33" s="6">
        <f t="shared" si="2"/>
        <v>6.0157424395675054</v>
      </c>
      <c r="K33" s="11">
        <v>107.04</v>
      </c>
      <c r="L33" s="11">
        <f t="shared" si="3"/>
        <v>4.6825015289244147</v>
      </c>
      <c r="M33" s="5">
        <v>0</v>
      </c>
      <c r="N33" s="5">
        <v>1</v>
      </c>
      <c r="O33" s="5">
        <v>0</v>
      </c>
      <c r="P33" s="5">
        <v>0</v>
      </c>
      <c r="Q33" s="5">
        <f t="shared" si="4"/>
        <v>0</v>
      </c>
      <c r="R33" s="5">
        <v>13162.79024</v>
      </c>
      <c r="S33" s="5">
        <f t="shared" si="5"/>
        <v>9.4851492067214398</v>
      </c>
      <c r="T33" s="2">
        <v>0</v>
      </c>
      <c r="U33" s="12">
        <v>0</v>
      </c>
      <c r="V33" s="5">
        <v>6.0439999999999999E-3</v>
      </c>
      <c r="W33" s="6">
        <f t="shared" si="6"/>
        <v>66.791910708365563</v>
      </c>
      <c r="X33" s="5">
        <v>295849</v>
      </c>
      <c r="Y33" s="5">
        <v>6047779</v>
      </c>
      <c r="Z33" s="5">
        <v>6294</v>
      </c>
      <c r="AA33" s="5">
        <v>182757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0</v>
      </c>
      <c r="AS33" s="5">
        <v>1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</row>
    <row r="34" spans="1:50" ht="15.75" customHeight="1">
      <c r="A34" s="4">
        <v>44075</v>
      </c>
      <c r="B34" s="2" t="s">
        <v>5</v>
      </c>
      <c r="C34" s="2">
        <v>3</v>
      </c>
      <c r="D34" s="5" t="s">
        <v>26</v>
      </c>
      <c r="E34" s="6">
        <v>565756439.07200003</v>
      </c>
      <c r="F34" s="6">
        <f t="shared" si="0"/>
        <v>20.153674223892605</v>
      </c>
      <c r="G34" s="7">
        <v>63712.271999999997</v>
      </c>
      <c r="H34" s="5">
        <f t="shared" si="1"/>
        <v>11.062148171506417</v>
      </c>
      <c r="I34" s="10">
        <v>427.32</v>
      </c>
      <c r="J34" s="6">
        <f t="shared" si="2"/>
        <v>6.0575331470776863</v>
      </c>
      <c r="K34" s="11">
        <v>104.34</v>
      </c>
      <c r="L34" s="11">
        <f t="shared" si="3"/>
        <v>4.6571932140552432</v>
      </c>
      <c r="M34" s="5">
        <v>0</v>
      </c>
      <c r="N34" s="5">
        <v>1</v>
      </c>
      <c r="O34" s="5">
        <v>0</v>
      </c>
      <c r="P34" s="5">
        <v>0</v>
      </c>
      <c r="Q34" s="5">
        <f t="shared" si="4"/>
        <v>0</v>
      </c>
      <c r="R34" s="5">
        <v>13162.79024</v>
      </c>
      <c r="S34" s="5">
        <f t="shared" si="5"/>
        <v>9.4851492067214398</v>
      </c>
      <c r="T34" s="2">
        <v>0</v>
      </c>
      <c r="U34" s="12">
        <v>0</v>
      </c>
      <c r="V34" s="5">
        <v>6.0619999999999997E-3</v>
      </c>
      <c r="W34" s="6">
        <f t="shared" si="6"/>
        <v>66.990827715769697</v>
      </c>
      <c r="X34" s="5">
        <v>312806</v>
      </c>
      <c r="Y34" s="5">
        <v>7247716</v>
      </c>
      <c r="Z34" s="5">
        <v>6484</v>
      </c>
      <c r="AA34" s="5">
        <v>205936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0</v>
      </c>
      <c r="AS34" s="5">
        <v>1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</row>
    <row r="35" spans="1:50" ht="15.75" customHeight="1">
      <c r="A35" s="4">
        <v>44105</v>
      </c>
      <c r="B35" s="2" t="s">
        <v>5</v>
      </c>
      <c r="C35" s="2">
        <v>3</v>
      </c>
      <c r="D35" s="5" t="s">
        <v>26</v>
      </c>
      <c r="E35" s="6">
        <v>416873165.63200003</v>
      </c>
      <c r="F35" s="6">
        <f t="shared" si="0"/>
        <v>19.848292574341421</v>
      </c>
      <c r="G35" s="7">
        <v>39207.552000000003</v>
      </c>
      <c r="H35" s="5">
        <f t="shared" si="1"/>
        <v>10.576650165249715</v>
      </c>
      <c r="I35" s="10">
        <v>429.25</v>
      </c>
      <c r="J35" s="6">
        <f t="shared" si="2"/>
        <v>6.062039499777585</v>
      </c>
      <c r="K35" s="11">
        <v>105.46</v>
      </c>
      <c r="L35" s="11">
        <f t="shared" si="3"/>
        <v>4.6677693277446108</v>
      </c>
      <c r="M35" s="5">
        <v>0</v>
      </c>
      <c r="N35" s="5">
        <v>1</v>
      </c>
      <c r="O35" s="5">
        <v>0</v>
      </c>
      <c r="P35" s="5">
        <v>0</v>
      </c>
      <c r="Q35" s="5">
        <f t="shared" si="4"/>
        <v>0</v>
      </c>
      <c r="R35" s="5">
        <v>13162.79024</v>
      </c>
      <c r="S35" s="5">
        <f t="shared" si="5"/>
        <v>9.4851492067214398</v>
      </c>
      <c r="T35" s="2">
        <v>0</v>
      </c>
      <c r="U35" s="12">
        <v>0</v>
      </c>
      <c r="V35" s="5">
        <v>5.9560000000000004E-3</v>
      </c>
      <c r="W35" s="6">
        <f t="shared" si="6"/>
        <v>65.819427561056472</v>
      </c>
      <c r="X35" s="5">
        <v>333970</v>
      </c>
      <c r="Y35" s="5">
        <v>9177120</v>
      </c>
      <c r="Z35" s="5">
        <v>6823</v>
      </c>
      <c r="AA35" s="5">
        <v>230489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0</v>
      </c>
      <c r="AS35" s="5">
        <v>1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</row>
    <row r="36" spans="1:50" ht="15.75" customHeight="1">
      <c r="A36" s="4">
        <v>44136</v>
      </c>
      <c r="B36" s="2" t="s">
        <v>5</v>
      </c>
      <c r="C36" s="2">
        <v>3</v>
      </c>
      <c r="D36" s="5" t="s">
        <v>26</v>
      </c>
      <c r="E36" s="6">
        <v>476426475.00800002</v>
      </c>
      <c r="F36" s="6">
        <f t="shared" si="0"/>
        <v>19.981823966965944</v>
      </c>
      <c r="G36" s="7">
        <v>33489.784</v>
      </c>
      <c r="H36" s="5">
        <f t="shared" si="1"/>
        <v>10.419025575487368</v>
      </c>
      <c r="I36" s="10">
        <v>449.7</v>
      </c>
      <c r="J36" s="6">
        <f t="shared" si="2"/>
        <v>6.1085806937766618</v>
      </c>
      <c r="K36" s="11">
        <v>105.43</v>
      </c>
      <c r="L36" s="11">
        <f t="shared" si="3"/>
        <v>4.6674874920529534</v>
      </c>
      <c r="M36" s="5">
        <v>0</v>
      </c>
      <c r="N36" s="5">
        <v>1</v>
      </c>
      <c r="O36" s="5">
        <v>0</v>
      </c>
      <c r="P36" s="5">
        <v>0</v>
      </c>
      <c r="Q36" s="5">
        <f t="shared" si="4"/>
        <v>0</v>
      </c>
      <c r="R36" s="5">
        <v>13162.79024</v>
      </c>
      <c r="S36" s="5">
        <f t="shared" si="5"/>
        <v>9.4851492067214398</v>
      </c>
      <c r="T36" s="2">
        <v>0</v>
      </c>
      <c r="U36" s="12">
        <v>0</v>
      </c>
      <c r="V36" s="5">
        <v>6.2360000000000002E-3</v>
      </c>
      <c r="W36" s="6">
        <f t="shared" si="6"/>
        <v>68.91369212067633</v>
      </c>
      <c r="X36" s="5">
        <v>400482</v>
      </c>
      <c r="Y36" s="5">
        <v>13669088</v>
      </c>
      <c r="Z36" s="5">
        <v>8091</v>
      </c>
      <c r="AA36" s="5">
        <v>270449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0</v>
      </c>
      <c r="AS36" s="5">
        <v>1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</row>
    <row r="37" spans="1:50" ht="15.75" customHeight="1">
      <c r="A37" s="4">
        <v>44166</v>
      </c>
      <c r="B37" s="2" t="s">
        <v>5</v>
      </c>
      <c r="C37" s="2">
        <v>3</v>
      </c>
      <c r="D37" s="5" t="s">
        <v>26</v>
      </c>
      <c r="E37" s="6">
        <v>394182360</v>
      </c>
      <c r="F37" s="6">
        <f t="shared" si="0"/>
        <v>19.792324202823185</v>
      </c>
      <c r="G37" s="7">
        <v>38390.728000000003</v>
      </c>
      <c r="H37" s="5">
        <f t="shared" si="1"/>
        <v>10.555597298703649</v>
      </c>
      <c r="I37" s="10">
        <v>471.52</v>
      </c>
      <c r="J37" s="6">
        <f t="shared" si="2"/>
        <v>6.1559615189893844</v>
      </c>
      <c r="K37" s="11">
        <v>107.18</v>
      </c>
      <c r="L37" s="11">
        <f t="shared" si="3"/>
        <v>4.6837965064432812</v>
      </c>
      <c r="M37" s="5">
        <v>0</v>
      </c>
      <c r="N37" s="5">
        <v>1</v>
      </c>
      <c r="O37" s="5">
        <v>0</v>
      </c>
      <c r="P37" s="5">
        <v>0</v>
      </c>
      <c r="Q37" s="5">
        <f t="shared" si="4"/>
        <v>0</v>
      </c>
      <c r="R37" s="5">
        <v>13162.79024</v>
      </c>
      <c r="S37" s="5">
        <f t="shared" si="5"/>
        <v>9.4851492067214398</v>
      </c>
      <c r="T37" s="2">
        <v>0</v>
      </c>
      <c r="U37" s="12">
        <v>0</v>
      </c>
      <c r="V37" s="5">
        <v>6.2700000000000004E-3</v>
      </c>
      <c r="W37" s="6">
        <f t="shared" si="6"/>
        <v>69.28942424577302</v>
      </c>
      <c r="X37" s="5">
        <v>482178</v>
      </c>
      <c r="Y37" s="5">
        <v>20221639</v>
      </c>
      <c r="Z37" s="5">
        <v>10176</v>
      </c>
      <c r="AA37" s="5">
        <v>350544</v>
      </c>
      <c r="AB37" s="5">
        <v>0</v>
      </c>
      <c r="AC37" s="5">
        <v>5679689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0</v>
      </c>
      <c r="AS37" s="5">
        <v>1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</row>
    <row r="38" spans="1:50" ht="15.75" customHeight="1">
      <c r="A38" s="4">
        <v>44197</v>
      </c>
      <c r="B38" s="2" t="s">
        <v>5</v>
      </c>
      <c r="C38" s="2">
        <v>3</v>
      </c>
      <c r="D38" s="5" t="s">
        <v>26</v>
      </c>
      <c r="E38" s="6">
        <v>363860640</v>
      </c>
      <c r="F38" s="6">
        <f t="shared" si="0"/>
        <v>19.71228149514965</v>
      </c>
      <c r="G38" s="7">
        <v>32468.754000000001</v>
      </c>
      <c r="H38" s="5">
        <f t="shared" si="1"/>
        <v>10.388064288843985</v>
      </c>
      <c r="I38" s="10">
        <v>484.63</v>
      </c>
      <c r="J38" s="6">
        <f t="shared" si="2"/>
        <v>6.1833857131934806</v>
      </c>
      <c r="K38" s="11">
        <v>108.54</v>
      </c>
      <c r="L38" s="11">
        <f t="shared" si="3"/>
        <v>4.6962897793555749</v>
      </c>
      <c r="M38" s="5">
        <v>0</v>
      </c>
      <c r="N38" s="5">
        <v>1</v>
      </c>
      <c r="O38" s="5">
        <v>0</v>
      </c>
      <c r="P38" s="5">
        <v>0</v>
      </c>
      <c r="Q38" s="5">
        <f t="shared" si="4"/>
        <v>0</v>
      </c>
      <c r="R38" s="5">
        <v>13162.79024</v>
      </c>
      <c r="S38" s="5">
        <f t="shared" si="5"/>
        <v>9.4851492067214398</v>
      </c>
      <c r="T38" s="2">
        <v>0</v>
      </c>
      <c r="U38" s="12">
        <v>0</v>
      </c>
      <c r="V38" s="5">
        <v>6.2170000000000003E-3</v>
      </c>
      <c r="W38" s="6">
        <f t="shared" si="6"/>
        <v>68.7037241684164</v>
      </c>
      <c r="X38" s="5">
        <v>546428</v>
      </c>
      <c r="Y38" s="5">
        <v>26359288</v>
      </c>
      <c r="Z38" s="5">
        <v>11683</v>
      </c>
      <c r="AA38" s="5">
        <v>446520</v>
      </c>
      <c r="AB38" s="5">
        <v>0</v>
      </c>
      <c r="AC38" s="5">
        <v>37919551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0</v>
      </c>
      <c r="AS38" s="5">
        <v>1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</row>
    <row r="39" spans="1:50" ht="15.75" customHeight="1">
      <c r="A39" s="4">
        <v>44228</v>
      </c>
      <c r="B39" s="2" t="s">
        <v>5</v>
      </c>
      <c r="C39" s="2">
        <v>3</v>
      </c>
      <c r="D39" s="5" t="s">
        <v>26</v>
      </c>
      <c r="E39" s="6">
        <v>272895480</v>
      </c>
      <c r="F39" s="6">
        <f t="shared" si="0"/>
        <v>19.42459942269787</v>
      </c>
      <c r="G39" s="7">
        <v>36144.462</v>
      </c>
      <c r="H39" s="5">
        <f t="shared" si="1"/>
        <v>10.495306687203589</v>
      </c>
      <c r="I39" s="10">
        <v>483.78</v>
      </c>
      <c r="J39" s="6">
        <f t="shared" si="2"/>
        <v>6.1816302579249855</v>
      </c>
      <c r="K39" s="11">
        <v>105.42</v>
      </c>
      <c r="L39" s="11">
        <f t="shared" si="3"/>
        <v>4.6673935291682236</v>
      </c>
      <c r="M39" s="5">
        <v>0</v>
      </c>
      <c r="N39" s="5">
        <v>1</v>
      </c>
      <c r="O39" s="5">
        <v>0</v>
      </c>
      <c r="P39" s="5">
        <v>0</v>
      </c>
      <c r="Q39" s="5">
        <f t="shared" si="4"/>
        <v>0</v>
      </c>
      <c r="R39" s="5">
        <v>13162.79024</v>
      </c>
      <c r="S39" s="5">
        <f t="shared" si="5"/>
        <v>9.4851492067214398</v>
      </c>
      <c r="T39" s="2">
        <v>0</v>
      </c>
      <c r="U39" s="12">
        <v>0</v>
      </c>
      <c r="V39" s="5">
        <v>6.202E-3</v>
      </c>
      <c r="W39" s="6">
        <f t="shared" si="6"/>
        <v>68.537959995579627</v>
      </c>
      <c r="X39" s="5">
        <v>581365</v>
      </c>
      <c r="Y39" s="5">
        <v>28766928</v>
      </c>
      <c r="Z39" s="5">
        <v>12896</v>
      </c>
      <c r="AA39" s="5">
        <v>511709</v>
      </c>
      <c r="AB39" s="5">
        <v>0</v>
      </c>
      <c r="AC39" s="5">
        <v>88005250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0</v>
      </c>
      <c r="AS39" s="5">
        <v>1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</row>
    <row r="40" spans="1:50" ht="15.75" customHeight="1">
      <c r="A40" s="4">
        <v>44256</v>
      </c>
      <c r="B40" s="2" t="s">
        <v>5</v>
      </c>
      <c r="C40" s="2">
        <v>3</v>
      </c>
      <c r="D40" s="5" t="s">
        <v>26</v>
      </c>
      <c r="E40" s="6">
        <v>212252040</v>
      </c>
      <c r="F40" s="6">
        <f t="shared" si="0"/>
        <v>19.173284994416964</v>
      </c>
      <c r="G40" s="7">
        <v>52685.148000000001</v>
      </c>
      <c r="H40" s="5">
        <f t="shared" si="1"/>
        <v>10.8721078536795</v>
      </c>
      <c r="I40" s="10">
        <v>496.73</v>
      </c>
      <c r="J40" s="6">
        <f t="shared" si="2"/>
        <v>6.2080466189203456</v>
      </c>
      <c r="K40" s="11">
        <v>108.21</v>
      </c>
      <c r="L40" s="11">
        <f t="shared" si="3"/>
        <v>4.6932726342096371</v>
      </c>
      <c r="M40" s="5">
        <v>0</v>
      </c>
      <c r="N40" s="5">
        <v>1</v>
      </c>
      <c r="O40" s="5">
        <v>0</v>
      </c>
      <c r="P40" s="5">
        <v>0</v>
      </c>
      <c r="Q40" s="5">
        <f t="shared" si="4"/>
        <v>0</v>
      </c>
      <c r="R40" s="5">
        <v>13162.79024</v>
      </c>
      <c r="S40" s="5">
        <f t="shared" si="5"/>
        <v>9.4851492067214398</v>
      </c>
      <c r="T40" s="2">
        <v>0</v>
      </c>
      <c r="U40" s="12">
        <v>0</v>
      </c>
      <c r="V40" s="5">
        <v>6.3029999999999996E-3</v>
      </c>
      <c r="W40" s="6">
        <f t="shared" si="6"/>
        <v>69.654105426013928</v>
      </c>
      <c r="X40" s="5">
        <v>667957</v>
      </c>
      <c r="Y40" s="5">
        <v>30512969</v>
      </c>
      <c r="Z40" s="5">
        <v>14434</v>
      </c>
      <c r="AA40" s="5">
        <v>547309</v>
      </c>
      <c r="AB40" s="5">
        <v>0</v>
      </c>
      <c r="AC40" s="5">
        <v>167991436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0</v>
      </c>
      <c r="AS40" s="5">
        <v>1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</row>
    <row r="41" spans="1:50" ht="15.75" customHeight="1">
      <c r="A41" s="4">
        <v>44287</v>
      </c>
      <c r="B41" s="2" t="s">
        <v>5</v>
      </c>
      <c r="C41" s="2">
        <v>3</v>
      </c>
      <c r="D41" s="5" t="s">
        <v>26</v>
      </c>
      <c r="E41" s="6">
        <v>454825800</v>
      </c>
      <c r="F41" s="6">
        <f t="shared" si="0"/>
        <v>19.935425046463859</v>
      </c>
      <c r="G41" s="7">
        <v>50847.294000000002</v>
      </c>
      <c r="H41" s="5">
        <f t="shared" si="1"/>
        <v>10.836601851258052</v>
      </c>
      <c r="I41" s="10">
        <v>504.07</v>
      </c>
      <c r="J41" s="6">
        <f t="shared" si="2"/>
        <v>6.2227151473160891</v>
      </c>
      <c r="K41" s="11">
        <v>106.37</v>
      </c>
      <c r="L41" s="11">
        <f t="shared" si="3"/>
        <v>4.6762808134460441</v>
      </c>
      <c r="M41" s="5">
        <v>0</v>
      </c>
      <c r="N41" s="5">
        <v>1</v>
      </c>
      <c r="O41" s="5">
        <v>0</v>
      </c>
      <c r="P41" s="5">
        <v>0</v>
      </c>
      <c r="Q41" s="5">
        <f t="shared" si="4"/>
        <v>0</v>
      </c>
      <c r="R41" s="5">
        <v>13162.79024</v>
      </c>
      <c r="S41" s="5">
        <f t="shared" si="5"/>
        <v>9.4851492067214398</v>
      </c>
      <c r="T41" s="2">
        <v>0</v>
      </c>
      <c r="U41" s="12">
        <v>0</v>
      </c>
      <c r="V41" s="5">
        <v>6.5490000000000001E-3</v>
      </c>
      <c r="W41" s="6">
        <f t="shared" si="6"/>
        <v>72.372637860537083</v>
      </c>
      <c r="X41" s="5">
        <v>825519</v>
      </c>
      <c r="Y41" s="5">
        <v>32470946</v>
      </c>
      <c r="Z41" s="5">
        <v>17957</v>
      </c>
      <c r="AA41" s="5">
        <v>572211</v>
      </c>
      <c r="AB41" s="5">
        <v>0</v>
      </c>
      <c r="AC41" s="5">
        <v>262716147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0</v>
      </c>
      <c r="AS41" s="5">
        <v>1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</row>
    <row r="42" spans="1:50" ht="15.75" customHeight="1">
      <c r="A42" s="9">
        <v>44317</v>
      </c>
      <c r="B42" s="2" t="s">
        <v>5</v>
      </c>
      <c r="C42" s="2">
        <v>3</v>
      </c>
      <c r="D42" s="5" t="s">
        <v>26</v>
      </c>
      <c r="E42" s="6">
        <v>303217200</v>
      </c>
      <c r="F42" s="6">
        <f t="shared" si="0"/>
        <v>19.529959938355695</v>
      </c>
      <c r="G42" s="7">
        <v>45946.35</v>
      </c>
      <c r="H42" s="5">
        <f t="shared" si="1"/>
        <v>10.735251454738838</v>
      </c>
      <c r="I42" s="10">
        <v>477.97</v>
      </c>
      <c r="J42" s="6">
        <f t="shared" si="2"/>
        <v>6.1695479690155945</v>
      </c>
      <c r="K42" s="11">
        <v>107.51</v>
      </c>
      <c r="L42" s="11">
        <f t="shared" si="3"/>
        <v>4.6868423346321162</v>
      </c>
      <c r="M42" s="5">
        <v>0</v>
      </c>
      <c r="N42" s="5">
        <v>1</v>
      </c>
      <c r="O42" s="5">
        <v>0</v>
      </c>
      <c r="P42" s="5">
        <v>0</v>
      </c>
      <c r="Q42" s="5">
        <f t="shared" si="4"/>
        <v>0</v>
      </c>
      <c r="R42" s="5">
        <v>13162.79024</v>
      </c>
      <c r="S42" s="5">
        <f t="shared" si="5"/>
        <v>9.4851492067214398</v>
      </c>
      <c r="T42" s="2">
        <v>0</v>
      </c>
      <c r="U42" s="12">
        <v>0</v>
      </c>
      <c r="V42" s="5">
        <v>6.5399999999999998E-3</v>
      </c>
      <c r="W42" s="6">
        <f t="shared" si="6"/>
        <v>72.273179356835016</v>
      </c>
      <c r="X42" s="5">
        <v>922824</v>
      </c>
      <c r="Y42" s="5">
        <v>33389409</v>
      </c>
      <c r="Z42" s="5">
        <v>20850</v>
      </c>
      <c r="AA42" s="5">
        <v>590354</v>
      </c>
      <c r="AB42" s="5">
        <v>0</v>
      </c>
      <c r="AC42" s="5">
        <v>313399291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0</v>
      </c>
      <c r="AS42" s="5">
        <v>1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</row>
    <row r="43" spans="1:50" ht="15.75" customHeight="1">
      <c r="A43" s="4">
        <v>44348</v>
      </c>
      <c r="B43" s="2" t="s">
        <v>5</v>
      </c>
      <c r="C43" s="2">
        <v>3</v>
      </c>
      <c r="D43" s="5" t="s">
        <v>26</v>
      </c>
      <c r="E43" s="6">
        <v>485147520</v>
      </c>
      <c r="F43" s="6">
        <f t="shared" si="0"/>
        <v>19.99996356760143</v>
      </c>
      <c r="G43" s="7">
        <v>46558.968000000001</v>
      </c>
      <c r="H43" s="5">
        <f t="shared" si="1"/>
        <v>10.74849639511986</v>
      </c>
      <c r="I43" s="10">
        <v>508.07</v>
      </c>
      <c r="J43" s="6">
        <f t="shared" si="2"/>
        <v>6.2306192333611756</v>
      </c>
      <c r="K43" s="11">
        <v>110.52</v>
      </c>
      <c r="L43" s="11">
        <f t="shared" si="3"/>
        <v>4.7142039470122139</v>
      </c>
      <c r="M43" s="5">
        <v>0</v>
      </c>
      <c r="N43" s="5">
        <v>1</v>
      </c>
      <c r="O43" s="5">
        <v>0</v>
      </c>
      <c r="P43" s="5">
        <v>0</v>
      </c>
      <c r="Q43" s="5">
        <f t="shared" si="4"/>
        <v>0</v>
      </c>
      <c r="R43" s="5">
        <v>13162.79024</v>
      </c>
      <c r="S43" s="5">
        <f t="shared" si="5"/>
        <v>9.4851492067214398</v>
      </c>
      <c r="T43" s="2">
        <v>0</v>
      </c>
      <c r="U43" s="12">
        <v>0</v>
      </c>
      <c r="V43" s="5">
        <v>6.5160000000000001E-3</v>
      </c>
      <c r="W43" s="6">
        <f t="shared" si="6"/>
        <v>72.007956680296161</v>
      </c>
      <c r="X43" s="5">
        <v>958408</v>
      </c>
      <c r="Y43" s="5">
        <v>33785374</v>
      </c>
      <c r="Z43" s="5">
        <v>22321</v>
      </c>
      <c r="AA43" s="5">
        <v>600787</v>
      </c>
      <c r="AB43" s="5">
        <v>0</v>
      </c>
      <c r="AC43" s="5">
        <v>338857191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0</v>
      </c>
      <c r="AS43" s="5">
        <v>1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</row>
    <row r="44" spans="1:50" ht="15.75" customHeight="1">
      <c r="A44" s="4">
        <v>44378</v>
      </c>
      <c r="B44" s="2" t="s">
        <v>5</v>
      </c>
      <c r="C44" s="2">
        <v>3</v>
      </c>
      <c r="D44" s="5" t="s">
        <v>26</v>
      </c>
      <c r="E44" s="6">
        <v>363860640</v>
      </c>
      <c r="F44" s="6">
        <f t="shared" si="0"/>
        <v>19.71228149514965</v>
      </c>
      <c r="G44" s="7">
        <v>47171.586000000003</v>
      </c>
      <c r="H44" s="5">
        <f t="shared" si="1"/>
        <v>10.76156819775629</v>
      </c>
      <c r="I44" s="10">
        <v>471.44</v>
      </c>
      <c r="J44" s="6">
        <f t="shared" si="2"/>
        <v>6.1557918405296581</v>
      </c>
      <c r="K44" s="11">
        <v>109.87</v>
      </c>
      <c r="L44" s="11">
        <f t="shared" si="3"/>
        <v>4.7083583437842602</v>
      </c>
      <c r="M44" s="5">
        <v>0</v>
      </c>
      <c r="N44" s="5">
        <v>1</v>
      </c>
      <c r="O44" s="5">
        <v>0</v>
      </c>
      <c r="P44" s="5">
        <v>0</v>
      </c>
      <c r="Q44" s="5">
        <f t="shared" si="4"/>
        <v>0</v>
      </c>
      <c r="R44" s="5">
        <v>13162.79024</v>
      </c>
      <c r="S44" s="5">
        <f t="shared" si="5"/>
        <v>9.4851492067214398</v>
      </c>
      <c r="T44" s="2">
        <v>0</v>
      </c>
      <c r="U44" s="12">
        <v>0</v>
      </c>
      <c r="V44" s="5">
        <v>6.3870000000000003E-3</v>
      </c>
      <c r="W44" s="6">
        <f t="shared" si="6"/>
        <v>70.582384793899891</v>
      </c>
      <c r="X44" s="5">
        <v>1034837</v>
      </c>
      <c r="Y44" s="5">
        <v>35110432</v>
      </c>
      <c r="Z44" s="5">
        <v>23422</v>
      </c>
      <c r="AA44" s="5">
        <v>609585</v>
      </c>
      <c r="AB44" s="5">
        <v>904830</v>
      </c>
      <c r="AC44" s="5">
        <v>355342466</v>
      </c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0</v>
      </c>
      <c r="AS44" s="5">
        <v>1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</row>
    <row r="45" spans="1:50" ht="15.75" customHeight="1">
      <c r="A45" s="4">
        <v>44409</v>
      </c>
      <c r="B45" s="2" t="s">
        <v>5</v>
      </c>
      <c r="C45" s="2">
        <v>3</v>
      </c>
      <c r="D45" s="5" t="s">
        <v>26</v>
      </c>
      <c r="E45" s="6">
        <v>33353892000</v>
      </c>
      <c r="F45" s="6">
        <f t="shared" si="0"/>
        <v>24.230440304148111</v>
      </c>
      <c r="G45" s="7">
        <v>52072.53</v>
      </c>
      <c r="H45" s="5">
        <f t="shared" si="1"/>
        <v>10.860412037214179</v>
      </c>
      <c r="I45" s="10">
        <v>508.07</v>
      </c>
      <c r="J45" s="6">
        <f t="shared" si="2"/>
        <v>6.2306192333611756</v>
      </c>
      <c r="K45" s="11">
        <v>111.79</v>
      </c>
      <c r="L45" s="11">
        <f t="shared" si="3"/>
        <v>4.7255276826518253</v>
      </c>
      <c r="M45" s="5">
        <v>0</v>
      </c>
      <c r="N45" s="5">
        <v>1</v>
      </c>
      <c r="O45" s="5">
        <v>0</v>
      </c>
      <c r="P45" s="5">
        <v>0</v>
      </c>
      <c r="Q45" s="5">
        <f t="shared" si="4"/>
        <v>0</v>
      </c>
      <c r="R45" s="5">
        <v>13162.79024</v>
      </c>
      <c r="S45" s="5">
        <f t="shared" si="5"/>
        <v>9.4851492067214398</v>
      </c>
      <c r="T45" s="2">
        <v>0</v>
      </c>
      <c r="U45" s="12">
        <v>0</v>
      </c>
      <c r="V45" s="5">
        <v>6.1510000000000002E-3</v>
      </c>
      <c r="W45" s="6">
        <f t="shared" si="6"/>
        <v>67.974361807934585</v>
      </c>
      <c r="X45" s="5">
        <v>1163688</v>
      </c>
      <c r="Y45" s="5">
        <v>39398661</v>
      </c>
      <c r="Z45" s="5">
        <v>25889</v>
      </c>
      <c r="AA45" s="5">
        <v>637803</v>
      </c>
      <c r="AB45" s="5">
        <v>0</v>
      </c>
      <c r="AC45" s="5">
        <v>379635160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0</v>
      </c>
      <c r="AS45" s="5">
        <v>1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</row>
    <row r="46" spans="1:50" ht="15.75" customHeight="1">
      <c r="A46" s="4">
        <v>44440</v>
      </c>
      <c r="B46" s="2" t="s">
        <v>5</v>
      </c>
      <c r="C46" s="2">
        <v>3</v>
      </c>
      <c r="D46" s="5" t="s">
        <v>26</v>
      </c>
      <c r="E46" s="6">
        <v>576112680</v>
      </c>
      <c r="F46" s="6">
        <f t="shared" si="0"/>
        <v>20.17181382452809</v>
      </c>
      <c r="G46" s="7">
        <v>47784.203999999998</v>
      </c>
      <c r="H46" s="5">
        <f t="shared" si="1"/>
        <v>10.774471330813277</v>
      </c>
      <c r="I46" s="10">
        <v>471.44</v>
      </c>
      <c r="J46" s="6">
        <f t="shared" si="2"/>
        <v>6.1557918405296581</v>
      </c>
      <c r="K46" s="11">
        <v>108.52</v>
      </c>
      <c r="L46" s="11">
        <f t="shared" si="3"/>
        <v>4.6961071809801931</v>
      </c>
      <c r="M46" s="5">
        <v>0</v>
      </c>
      <c r="N46" s="5">
        <v>1</v>
      </c>
      <c r="O46" s="5">
        <v>0</v>
      </c>
      <c r="P46" s="5">
        <v>0</v>
      </c>
      <c r="Q46" s="5">
        <f t="shared" si="4"/>
        <v>0</v>
      </c>
      <c r="R46" s="5">
        <v>13162.79024</v>
      </c>
      <c r="S46" s="5">
        <f t="shared" si="5"/>
        <v>9.4851492067214398</v>
      </c>
      <c r="T46" s="2">
        <v>0</v>
      </c>
      <c r="U46" s="12">
        <v>0</v>
      </c>
      <c r="V46" s="5">
        <v>6.0060000000000001E-3</v>
      </c>
      <c r="W46" s="6">
        <f t="shared" si="6"/>
        <v>66.371974803845731</v>
      </c>
      <c r="X46" s="5">
        <v>1246538</v>
      </c>
      <c r="Y46" s="5">
        <v>43543865</v>
      </c>
      <c r="Z46" s="5">
        <v>27785</v>
      </c>
      <c r="AA46" s="5">
        <v>696927</v>
      </c>
      <c r="AB46" s="5">
        <v>0</v>
      </c>
      <c r="AC46" s="5">
        <v>402343131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0</v>
      </c>
      <c r="AS46" s="5">
        <v>1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</row>
    <row r="47" spans="1:50" ht="15.75" customHeight="1">
      <c r="A47" s="4">
        <v>44470</v>
      </c>
      <c r="B47" s="2" t="s">
        <v>5</v>
      </c>
      <c r="C47" s="2">
        <v>3</v>
      </c>
      <c r="D47" s="5" t="s">
        <v>26</v>
      </c>
      <c r="E47" s="6">
        <v>424504080</v>
      </c>
      <c r="F47" s="6">
        <f t="shared" si="0"/>
        <v>19.866432174976907</v>
      </c>
      <c r="G47" s="7">
        <v>29405.664000000001</v>
      </c>
      <c r="H47" s="5">
        <f t="shared" si="1"/>
        <v>10.288976594308432</v>
      </c>
      <c r="I47" s="10">
        <v>461.8</v>
      </c>
      <c r="J47" s="6">
        <f t="shared" si="2"/>
        <v>6.1351318969203952</v>
      </c>
      <c r="K47" s="11">
        <v>110.13</v>
      </c>
      <c r="L47" s="11">
        <f t="shared" si="3"/>
        <v>4.710700687197555</v>
      </c>
      <c r="M47" s="5">
        <v>0</v>
      </c>
      <c r="N47" s="5">
        <v>1</v>
      </c>
      <c r="O47" s="5">
        <v>0</v>
      </c>
      <c r="P47" s="5">
        <v>0</v>
      </c>
      <c r="Q47" s="5">
        <f t="shared" si="4"/>
        <v>0</v>
      </c>
      <c r="R47" s="5">
        <v>13162.79024</v>
      </c>
      <c r="S47" s="5">
        <f t="shared" si="5"/>
        <v>9.4851492067214398</v>
      </c>
      <c r="T47" s="2">
        <v>0</v>
      </c>
      <c r="U47" s="12">
        <v>0</v>
      </c>
      <c r="V47" s="5">
        <v>5.8599999999999998E-3</v>
      </c>
      <c r="W47" s="6">
        <f t="shared" si="6"/>
        <v>64.758536854901095</v>
      </c>
      <c r="X47" s="5">
        <v>1273560</v>
      </c>
      <c r="Y47" s="5">
        <v>46057889</v>
      </c>
      <c r="Z47" s="5">
        <v>28456</v>
      </c>
      <c r="AA47" s="5">
        <v>744958</v>
      </c>
      <c r="AB47" s="5">
        <v>0</v>
      </c>
      <c r="AC47" s="5">
        <v>431667869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0</v>
      </c>
      <c r="AS47" s="5">
        <v>1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</row>
    <row r="48" spans="1:50" ht="15.75" customHeight="1">
      <c r="A48" s="4">
        <v>44501</v>
      </c>
      <c r="B48" s="2" t="s">
        <v>5</v>
      </c>
      <c r="C48" s="2">
        <v>3</v>
      </c>
      <c r="D48" s="5" t="s">
        <v>26</v>
      </c>
      <c r="E48" s="6">
        <v>485147520</v>
      </c>
      <c r="F48" s="6">
        <f t="shared" si="0"/>
        <v>19.99996356760143</v>
      </c>
      <c r="G48" s="7">
        <v>25117.338</v>
      </c>
      <c r="H48" s="5">
        <f t="shared" si="1"/>
        <v>10.131353455972924</v>
      </c>
      <c r="I48" s="10">
        <v>516.14</v>
      </c>
      <c r="J48" s="6">
        <f t="shared" si="2"/>
        <v>6.2463780465109942</v>
      </c>
      <c r="K48" s="11">
        <v>110.68</v>
      </c>
      <c r="L48" s="11">
        <f t="shared" si="3"/>
        <v>4.7156376390140622</v>
      </c>
      <c r="M48" s="5">
        <v>0</v>
      </c>
      <c r="N48" s="5">
        <v>1</v>
      </c>
      <c r="O48" s="5">
        <v>0</v>
      </c>
      <c r="P48" s="5">
        <v>0</v>
      </c>
      <c r="Q48" s="5">
        <f t="shared" si="4"/>
        <v>0</v>
      </c>
      <c r="R48" s="5">
        <v>13162.79024</v>
      </c>
      <c r="S48" s="5">
        <f t="shared" si="5"/>
        <v>9.4851492067214398</v>
      </c>
      <c r="T48" s="2">
        <v>0</v>
      </c>
      <c r="U48" s="12">
        <v>0</v>
      </c>
      <c r="V48" s="5">
        <v>5.8349999999999999E-3</v>
      </c>
      <c r="W48" s="6">
        <f t="shared" si="6"/>
        <v>64.482263233506472</v>
      </c>
      <c r="X48" s="5">
        <v>1285254</v>
      </c>
      <c r="Y48" s="5">
        <v>48610667</v>
      </c>
      <c r="Z48" s="5">
        <v>28737</v>
      </c>
      <c r="AA48" s="5">
        <v>779560</v>
      </c>
      <c r="AB48" s="5">
        <v>0</v>
      </c>
      <c r="AC48" s="5">
        <v>473880108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0</v>
      </c>
      <c r="AS48" s="5">
        <v>1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</row>
    <row r="49" spans="1:50" ht="15.75" customHeight="1">
      <c r="A49" s="4">
        <v>44531</v>
      </c>
      <c r="B49" s="2" t="s">
        <v>5</v>
      </c>
      <c r="C49" s="2">
        <v>3</v>
      </c>
      <c r="D49" s="5" t="s">
        <v>26</v>
      </c>
      <c r="E49" s="6">
        <v>416540800</v>
      </c>
      <c r="F49" s="6">
        <f t="shared" si="0"/>
        <v>19.847494973957158</v>
      </c>
      <c r="G49" s="7">
        <v>28793.045999999998</v>
      </c>
      <c r="H49" s="5">
        <f t="shared" si="1"/>
        <v>10.267923908640071</v>
      </c>
      <c r="I49" s="10">
        <v>518.45000000000005</v>
      </c>
      <c r="J49" s="6">
        <f t="shared" si="2"/>
        <v>6.250843591004287</v>
      </c>
      <c r="K49" s="11">
        <v>110.78</v>
      </c>
      <c r="L49" s="11">
        <f t="shared" si="3"/>
        <v>4.7165326538415524</v>
      </c>
      <c r="M49" s="5">
        <v>0</v>
      </c>
      <c r="N49" s="5">
        <v>1</v>
      </c>
      <c r="O49" s="5">
        <v>0</v>
      </c>
      <c r="P49" s="5">
        <v>0</v>
      </c>
      <c r="Q49" s="5">
        <f t="shared" si="4"/>
        <v>0</v>
      </c>
      <c r="R49" s="5">
        <v>13162.79024</v>
      </c>
      <c r="S49" s="5">
        <f t="shared" si="5"/>
        <v>9.4851492067214398</v>
      </c>
      <c r="T49" s="2">
        <v>0</v>
      </c>
      <c r="U49" s="12">
        <v>0</v>
      </c>
      <c r="V49" s="5">
        <v>5.6429999999999996E-3</v>
      </c>
      <c r="W49" s="6">
        <f t="shared" si="6"/>
        <v>62.360481821195705</v>
      </c>
      <c r="X49" s="5">
        <v>1295933</v>
      </c>
      <c r="Y49" s="5">
        <v>54912229</v>
      </c>
      <c r="Z49" s="5">
        <v>28933</v>
      </c>
      <c r="AA49" s="5">
        <v>825604</v>
      </c>
      <c r="AB49" s="5">
        <v>0</v>
      </c>
      <c r="AC49" s="5">
        <v>520224160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0</v>
      </c>
      <c r="AS49" s="5">
        <v>1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</row>
    <row r="50" spans="1:50" ht="15.75" customHeight="1">
      <c r="A50" s="4">
        <v>44562</v>
      </c>
      <c r="B50" s="2" t="s">
        <v>5</v>
      </c>
      <c r="C50" s="2">
        <v>3</v>
      </c>
      <c r="D50" s="5" t="s">
        <v>26</v>
      </c>
      <c r="E50" s="6">
        <v>384499200</v>
      </c>
      <c r="F50" s="6">
        <f t="shared" si="0"/>
        <v>19.76745226628362</v>
      </c>
      <c r="G50" s="7">
        <v>21645.835999999999</v>
      </c>
      <c r="H50" s="5">
        <f t="shared" si="1"/>
        <v>9.982614579563613</v>
      </c>
      <c r="I50" s="10">
        <v>511.96</v>
      </c>
      <c r="J50" s="6">
        <f t="shared" si="2"/>
        <v>6.2382464969875908</v>
      </c>
      <c r="K50" s="11">
        <v>112.06</v>
      </c>
      <c r="L50" s="11">
        <f t="shared" si="3"/>
        <v>4.7279186512471449</v>
      </c>
      <c r="M50" s="5">
        <v>0</v>
      </c>
      <c r="N50" s="5">
        <v>1</v>
      </c>
      <c r="O50" s="5">
        <v>0</v>
      </c>
      <c r="P50" s="5">
        <v>0</v>
      </c>
      <c r="Q50" s="5">
        <f t="shared" si="4"/>
        <v>0</v>
      </c>
      <c r="R50" s="5">
        <v>13162.79024</v>
      </c>
      <c r="S50" s="5">
        <f t="shared" si="5"/>
        <v>9.4851492067214398</v>
      </c>
      <c r="T50" s="2">
        <v>0</v>
      </c>
      <c r="U50" s="12">
        <v>0</v>
      </c>
      <c r="V50" s="5">
        <v>5.6480000000000002E-3</v>
      </c>
      <c r="W50" s="6">
        <f t="shared" si="6"/>
        <v>62.415736545474637</v>
      </c>
      <c r="X50" s="5">
        <v>1430366</v>
      </c>
      <c r="Y50" s="5">
        <v>75268489</v>
      </c>
      <c r="Z50" s="5">
        <v>29301</v>
      </c>
      <c r="AA50" s="5">
        <v>888984</v>
      </c>
      <c r="AB50" s="5">
        <v>0</v>
      </c>
      <c r="AC50" s="5">
        <v>548794559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0</v>
      </c>
      <c r="AS50" s="5">
        <v>1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</row>
    <row r="51" spans="1:50" ht="15.75" customHeight="1">
      <c r="A51" s="4">
        <v>44593</v>
      </c>
      <c r="B51" s="2" t="s">
        <v>5</v>
      </c>
      <c r="C51" s="2">
        <v>3</v>
      </c>
      <c r="D51" s="5" t="s">
        <v>26</v>
      </c>
      <c r="E51" s="6">
        <v>288374400</v>
      </c>
      <c r="F51" s="6">
        <f t="shared" si="0"/>
        <v>19.47977019383184</v>
      </c>
      <c r="G51" s="7">
        <v>24096.308000000001</v>
      </c>
      <c r="H51" s="5">
        <f t="shared" si="1"/>
        <v>10.089855411994884</v>
      </c>
      <c r="I51" s="10">
        <v>521.51</v>
      </c>
      <c r="J51" s="6">
        <f t="shared" si="2"/>
        <v>6.2567284497123978</v>
      </c>
      <c r="K51" s="11">
        <v>112.74</v>
      </c>
      <c r="L51" s="11">
        <f t="shared" si="3"/>
        <v>4.7339151418786534</v>
      </c>
      <c r="M51" s="5">
        <v>0</v>
      </c>
      <c r="N51" s="5">
        <v>1</v>
      </c>
      <c r="O51" s="5">
        <v>0</v>
      </c>
      <c r="P51" s="5">
        <v>0</v>
      </c>
      <c r="Q51" s="5">
        <f t="shared" si="4"/>
        <v>0</v>
      </c>
      <c r="R51" s="5">
        <v>13162.79024</v>
      </c>
      <c r="S51" s="5">
        <f t="shared" si="5"/>
        <v>9.4851492067214398</v>
      </c>
      <c r="T51" s="2">
        <v>0</v>
      </c>
      <c r="U51" s="12">
        <v>0</v>
      </c>
      <c r="V51" s="5">
        <v>5.6870000000000002E-3</v>
      </c>
      <c r="W51" s="6">
        <f t="shared" si="6"/>
        <v>62.846723394850258</v>
      </c>
      <c r="X51" s="5">
        <v>1510221</v>
      </c>
      <c r="Y51" s="5">
        <v>79207650</v>
      </c>
      <c r="Z51" s="5">
        <v>30196</v>
      </c>
      <c r="AA51" s="5">
        <v>950422</v>
      </c>
      <c r="AB51" s="5">
        <v>0</v>
      </c>
      <c r="AC51" s="5">
        <v>559940982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0</v>
      </c>
      <c r="AS51" s="5">
        <v>1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</row>
    <row r="52" spans="1:50" ht="15.75" customHeight="1">
      <c r="A52" s="4">
        <v>44621</v>
      </c>
      <c r="B52" s="2" t="s">
        <v>5</v>
      </c>
      <c r="C52" s="2">
        <v>3</v>
      </c>
      <c r="D52" s="5" t="s">
        <v>26</v>
      </c>
      <c r="E52" s="6">
        <v>224291200</v>
      </c>
      <c r="F52" s="6">
        <f t="shared" si="0"/>
        <v>19.228455765550933</v>
      </c>
      <c r="G52" s="7">
        <v>35123.432000000001</v>
      </c>
      <c r="H52" s="5">
        <f t="shared" si="1"/>
        <v>10.466652235686793</v>
      </c>
      <c r="I52" s="10">
        <v>520.9</v>
      </c>
      <c r="J52" s="6">
        <f t="shared" si="2"/>
        <v>6.2555580847511454</v>
      </c>
      <c r="K52" s="11">
        <v>113.54</v>
      </c>
      <c r="L52" s="11">
        <f t="shared" si="3"/>
        <v>4.7409241069657115</v>
      </c>
      <c r="M52" s="5">
        <v>0</v>
      </c>
      <c r="N52" s="5">
        <v>1</v>
      </c>
      <c r="O52" s="5">
        <v>0</v>
      </c>
      <c r="P52" s="5">
        <v>0</v>
      </c>
      <c r="Q52" s="5">
        <f t="shared" si="4"/>
        <v>0</v>
      </c>
      <c r="R52" s="5">
        <v>13162.79024</v>
      </c>
      <c r="S52" s="5">
        <f t="shared" si="5"/>
        <v>9.4851492067214398</v>
      </c>
      <c r="T52" s="2">
        <v>0</v>
      </c>
      <c r="U52" s="12">
        <v>0</v>
      </c>
      <c r="V52" s="5">
        <v>6.2950000000000002E-3</v>
      </c>
      <c r="W52" s="6">
        <f t="shared" si="6"/>
        <v>69.565697867167657</v>
      </c>
      <c r="X52" s="5">
        <v>1524973</v>
      </c>
      <c r="Y52" s="5">
        <v>80248508</v>
      </c>
      <c r="Z52" s="5">
        <v>30359</v>
      </c>
      <c r="AA52" s="5">
        <v>983321</v>
      </c>
      <c r="AB52" s="5">
        <v>0</v>
      </c>
      <c r="AC52" s="5">
        <v>566461685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0</v>
      </c>
      <c r="AS52" s="5">
        <v>1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</row>
    <row r="53" spans="1:50" ht="15.75" customHeight="1">
      <c r="A53" s="4">
        <v>44652</v>
      </c>
      <c r="B53" s="2" t="s">
        <v>5</v>
      </c>
      <c r="C53" s="2">
        <v>3</v>
      </c>
      <c r="D53" s="5" t="s">
        <v>26</v>
      </c>
      <c r="E53" s="6">
        <v>480624000</v>
      </c>
      <c r="F53" s="6">
        <f t="shared" si="0"/>
        <v>19.990595817597832</v>
      </c>
      <c r="G53" s="7">
        <v>33898.196000000004</v>
      </c>
      <c r="H53" s="5">
        <f t="shared" si="1"/>
        <v>10.431146576273134</v>
      </c>
      <c r="I53" s="10">
        <v>489.73</v>
      </c>
      <c r="J53" s="6">
        <f t="shared" si="2"/>
        <v>6.1938542188289736</v>
      </c>
      <c r="K53" s="11">
        <v>111.3</v>
      </c>
      <c r="L53" s="11">
        <f t="shared" si="3"/>
        <v>4.7211738617443979</v>
      </c>
      <c r="M53" s="5">
        <v>0</v>
      </c>
      <c r="N53" s="5">
        <v>1</v>
      </c>
      <c r="O53" s="5">
        <v>0</v>
      </c>
      <c r="P53" s="5">
        <v>0</v>
      </c>
      <c r="Q53" s="5">
        <f t="shared" si="4"/>
        <v>0</v>
      </c>
      <c r="R53" s="5">
        <v>13162.79024</v>
      </c>
      <c r="S53" s="5">
        <f t="shared" si="5"/>
        <v>9.4851492067214398</v>
      </c>
      <c r="T53" s="2">
        <v>0</v>
      </c>
      <c r="U53" s="12">
        <v>0</v>
      </c>
      <c r="V53" s="5">
        <v>5.2830000000000004E-3</v>
      </c>
      <c r="W53" s="6">
        <f t="shared" si="6"/>
        <v>58.382141673113054</v>
      </c>
      <c r="X53" s="5">
        <v>1527956</v>
      </c>
      <c r="Y53" s="5">
        <v>81493267</v>
      </c>
      <c r="Z53" s="5">
        <v>30369</v>
      </c>
      <c r="AA53" s="5">
        <v>996410</v>
      </c>
      <c r="AB53" s="5">
        <v>106857</v>
      </c>
      <c r="AC53" s="5">
        <v>580002224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0</v>
      </c>
      <c r="AS53" s="5">
        <v>1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</row>
    <row r="54" spans="1:50" ht="15.75" customHeight="1">
      <c r="A54" s="9">
        <v>44682</v>
      </c>
      <c r="B54" s="2" t="s">
        <v>5</v>
      </c>
      <c r="C54" s="2">
        <v>3</v>
      </c>
      <c r="D54" s="5" t="s">
        <v>26</v>
      </c>
      <c r="E54" s="6">
        <v>320416000</v>
      </c>
      <c r="F54" s="6">
        <f t="shared" si="0"/>
        <v>19.585130709489665</v>
      </c>
      <c r="G54" s="7">
        <v>30630.9</v>
      </c>
      <c r="H54" s="5">
        <f t="shared" si="1"/>
        <v>10.329797228591865</v>
      </c>
      <c r="I54" s="10">
        <v>459.57</v>
      </c>
      <c r="J54" s="6">
        <f t="shared" si="2"/>
        <v>6.1302912696927141</v>
      </c>
      <c r="K54" s="11">
        <v>112.28</v>
      </c>
      <c r="L54" s="11">
        <f t="shared" si="3"/>
        <v>4.7298626299454094</v>
      </c>
      <c r="M54" s="5">
        <v>0</v>
      </c>
      <c r="N54" s="5">
        <v>1</v>
      </c>
      <c r="O54" s="5">
        <v>0</v>
      </c>
      <c r="P54" s="5">
        <v>0</v>
      </c>
      <c r="Q54" s="5">
        <f t="shared" si="4"/>
        <v>0</v>
      </c>
      <c r="R54" s="5">
        <v>13162.79024</v>
      </c>
      <c r="S54" s="5">
        <f t="shared" si="5"/>
        <v>9.4851492067214398</v>
      </c>
      <c r="T54" s="2">
        <v>0</v>
      </c>
      <c r="U54" s="12">
        <v>0</v>
      </c>
      <c r="V54" s="5">
        <v>5.4099999999999999E-3</v>
      </c>
      <c r="W54" s="6">
        <f t="shared" si="6"/>
        <v>59.785611669797774</v>
      </c>
      <c r="X54" s="5">
        <v>1530453</v>
      </c>
      <c r="Y54" s="5">
        <v>84354468</v>
      </c>
      <c r="Z54" s="5">
        <v>30379</v>
      </c>
      <c r="AA54" s="5">
        <v>1007417</v>
      </c>
      <c r="AB54" s="5">
        <v>206444</v>
      </c>
      <c r="AC54" s="5">
        <v>590502696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0</v>
      </c>
      <c r="AS54" s="5">
        <v>1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</row>
    <row r="55" spans="1:50" ht="15.75" customHeight="1">
      <c r="A55" s="4">
        <v>44713</v>
      </c>
      <c r="B55" s="2" t="s">
        <v>5</v>
      </c>
      <c r="C55" s="2">
        <v>3</v>
      </c>
      <c r="D55" s="5" t="s">
        <v>26</v>
      </c>
      <c r="E55" s="6">
        <v>512665600</v>
      </c>
      <c r="F55" s="6">
        <f t="shared" si="0"/>
        <v>20.055134338735403</v>
      </c>
      <c r="G55" s="7">
        <v>31039.312000000002</v>
      </c>
      <c r="H55" s="5">
        <f t="shared" si="1"/>
        <v>10.34304202579303</v>
      </c>
      <c r="I55" s="10">
        <v>551.27</v>
      </c>
      <c r="J55" s="6">
        <f t="shared" si="2"/>
        <v>6.3122247072820477</v>
      </c>
      <c r="K55" s="11">
        <v>114.77</v>
      </c>
      <c r="L55" s="11">
        <f t="shared" si="3"/>
        <v>4.7516054642176373</v>
      </c>
      <c r="M55" s="5">
        <v>0</v>
      </c>
      <c r="N55" s="5">
        <v>1</v>
      </c>
      <c r="O55" s="5">
        <v>0</v>
      </c>
      <c r="P55" s="5">
        <v>0</v>
      </c>
      <c r="Q55" s="5">
        <f t="shared" si="4"/>
        <v>0</v>
      </c>
      <c r="R55" s="5">
        <v>13162.79024</v>
      </c>
      <c r="S55" s="5">
        <f t="shared" si="5"/>
        <v>9.4851492067214398</v>
      </c>
      <c r="T55" s="2">
        <v>0</v>
      </c>
      <c r="U55" s="12">
        <v>0</v>
      </c>
      <c r="V55" s="5">
        <v>5.1500000000000001E-3</v>
      </c>
      <c r="W55" s="6">
        <f t="shared" si="6"/>
        <v>56.912366007293627</v>
      </c>
      <c r="X55" s="5">
        <v>1536479</v>
      </c>
      <c r="Y55" s="5">
        <v>87702056</v>
      </c>
      <c r="Z55" s="5">
        <v>30395</v>
      </c>
      <c r="AA55" s="5">
        <v>1017719</v>
      </c>
      <c r="AB55" s="5">
        <v>975945</v>
      </c>
      <c r="AC55" s="5">
        <v>598091054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0</v>
      </c>
      <c r="AS55" s="5">
        <v>1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</row>
    <row r="56" spans="1:50" ht="15.75" customHeight="1">
      <c r="A56" s="4">
        <v>44743</v>
      </c>
      <c r="B56" s="2" t="s">
        <v>5</v>
      </c>
      <c r="C56" s="2">
        <v>3</v>
      </c>
      <c r="D56" s="5" t="s">
        <v>26</v>
      </c>
      <c r="E56" s="6">
        <v>384499200</v>
      </c>
      <c r="F56" s="6">
        <f t="shared" si="0"/>
        <v>19.76745226628362</v>
      </c>
      <c r="G56" s="7">
        <v>31447.723999999998</v>
      </c>
      <c r="H56" s="5">
        <f t="shared" si="1"/>
        <v>10.356113688968463</v>
      </c>
      <c r="I56" s="10">
        <v>487.4</v>
      </c>
      <c r="J56" s="6">
        <f t="shared" si="2"/>
        <v>6.1890851411911054</v>
      </c>
      <c r="K56" s="11">
        <v>113.88</v>
      </c>
      <c r="L56" s="11">
        <f t="shared" si="3"/>
        <v>4.7438881052999138</v>
      </c>
      <c r="M56" s="5">
        <v>0</v>
      </c>
      <c r="N56" s="5">
        <v>1</v>
      </c>
      <c r="O56" s="5">
        <v>0</v>
      </c>
      <c r="P56" s="5">
        <v>0</v>
      </c>
      <c r="Q56" s="5">
        <f t="shared" si="4"/>
        <v>0</v>
      </c>
      <c r="R56" s="5">
        <v>13162.79024</v>
      </c>
      <c r="S56" s="5">
        <f t="shared" si="5"/>
        <v>9.4851492067214398</v>
      </c>
      <c r="T56" s="2">
        <v>0</v>
      </c>
      <c r="U56" s="12">
        <v>0</v>
      </c>
      <c r="V56" s="5">
        <v>5.1219999999999998E-3</v>
      </c>
      <c r="W56" s="6">
        <f t="shared" si="6"/>
        <v>56.602939551331637</v>
      </c>
      <c r="X56" s="5">
        <v>1554591</v>
      </c>
      <c r="Y56" s="5">
        <v>91371642</v>
      </c>
      <c r="Z56" s="5">
        <v>30487</v>
      </c>
      <c r="AA56" s="5">
        <v>1030420</v>
      </c>
      <c r="AB56" s="5">
        <v>0</v>
      </c>
      <c r="AC56" s="5">
        <v>605766692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0</v>
      </c>
      <c r="AS56" s="5">
        <v>1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</row>
    <row r="57" spans="1:50" ht="15.75" customHeight="1">
      <c r="A57" s="4">
        <v>44774</v>
      </c>
      <c r="B57" s="2" t="s">
        <v>5</v>
      </c>
      <c r="C57" s="2">
        <v>3</v>
      </c>
      <c r="D57" s="5" t="s">
        <v>26</v>
      </c>
      <c r="E57" s="6">
        <v>352457600</v>
      </c>
      <c r="F57" s="6">
        <f t="shared" si="0"/>
        <v>19.68044088929399</v>
      </c>
      <c r="G57" s="7">
        <v>34715.019999999997</v>
      </c>
      <c r="H57" s="5">
        <f t="shared" si="1"/>
        <v>10.454956530867207</v>
      </c>
      <c r="I57" s="10">
        <v>517.33000000000004</v>
      </c>
      <c r="J57" s="6">
        <f t="shared" si="2"/>
        <v>6.2486809687553269</v>
      </c>
      <c r="K57" s="11">
        <v>115.44</v>
      </c>
      <c r="L57" s="11">
        <f t="shared" si="3"/>
        <v>4.7573761188774224</v>
      </c>
      <c r="M57" s="5">
        <v>0</v>
      </c>
      <c r="N57" s="5">
        <v>1</v>
      </c>
      <c r="O57" s="5">
        <v>0</v>
      </c>
      <c r="P57" s="5">
        <v>0</v>
      </c>
      <c r="Q57" s="5">
        <f t="shared" si="4"/>
        <v>0</v>
      </c>
      <c r="R57" s="5">
        <v>13162.79024</v>
      </c>
      <c r="S57" s="5">
        <f t="shared" si="5"/>
        <v>9.4851492067214398</v>
      </c>
      <c r="T57" s="2">
        <v>0</v>
      </c>
      <c r="U57" s="12">
        <v>0</v>
      </c>
      <c r="V57" s="5">
        <v>4.2440000000000004E-3</v>
      </c>
      <c r="W57" s="6">
        <f t="shared" si="6"/>
        <v>46.900209967952264</v>
      </c>
      <c r="X57" s="5">
        <v>1569076</v>
      </c>
      <c r="Y57" s="5">
        <v>94555784</v>
      </c>
      <c r="Z57" s="5">
        <v>30581</v>
      </c>
      <c r="AA57" s="5">
        <v>1046595</v>
      </c>
      <c r="AB57" s="5">
        <v>189733</v>
      </c>
      <c r="AC57" s="5">
        <v>610941802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0</v>
      </c>
      <c r="AS57" s="5">
        <v>1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</row>
    <row r="58" spans="1:50" ht="15.75" customHeight="1">
      <c r="A58" s="4">
        <v>44805</v>
      </c>
      <c r="B58" s="2" t="s">
        <v>5</v>
      </c>
      <c r="C58" s="2">
        <v>3</v>
      </c>
      <c r="D58" s="5" t="s">
        <v>26</v>
      </c>
      <c r="E58" s="6">
        <v>608790400</v>
      </c>
      <c r="F58" s="6">
        <f t="shared" si="0"/>
        <v>20.22698459566206</v>
      </c>
      <c r="G58" s="7">
        <v>31856.135999999999</v>
      </c>
      <c r="H58" s="5">
        <f t="shared" si="1"/>
        <v>10.369016686140283</v>
      </c>
      <c r="I58" s="10">
        <v>496.1</v>
      </c>
      <c r="J58" s="6">
        <f t="shared" si="2"/>
        <v>6.2067775193070034</v>
      </c>
      <c r="K58" s="11"/>
      <c r="L58" s="11">
        <f t="shared" si="3"/>
        <v>0</v>
      </c>
      <c r="M58" s="5">
        <v>0</v>
      </c>
      <c r="N58" s="5">
        <v>1</v>
      </c>
      <c r="O58" s="5">
        <v>0</v>
      </c>
      <c r="P58" s="5">
        <v>0</v>
      </c>
      <c r="Q58" s="5">
        <f t="shared" si="4"/>
        <v>0</v>
      </c>
      <c r="R58" s="5">
        <v>13162.79024</v>
      </c>
      <c r="S58" s="5">
        <f t="shared" si="5"/>
        <v>9.4851492067214398</v>
      </c>
      <c r="T58" s="2">
        <v>0</v>
      </c>
      <c r="U58" s="12">
        <v>0</v>
      </c>
      <c r="V58" s="5">
        <v>4.5739999999999999E-3</v>
      </c>
      <c r="W58" s="6">
        <f t="shared" si="6"/>
        <v>50.547021770361361</v>
      </c>
      <c r="X58" s="5">
        <v>1572598</v>
      </c>
      <c r="Y58" s="5">
        <v>96385048</v>
      </c>
      <c r="Z58" s="5">
        <v>30616</v>
      </c>
      <c r="AA58" s="5">
        <v>1059579</v>
      </c>
      <c r="AB58" s="5">
        <v>142403</v>
      </c>
      <c r="AC58" s="14"/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0</v>
      </c>
      <c r="AS58" s="5">
        <v>1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</row>
    <row r="59" spans="1:50" ht="15.75" customHeight="1">
      <c r="A59" s="4">
        <v>44835</v>
      </c>
      <c r="B59" s="2" t="s">
        <v>5</v>
      </c>
      <c r="C59" s="2">
        <v>3</v>
      </c>
      <c r="D59" s="5" t="s">
        <v>26</v>
      </c>
      <c r="E59" s="6">
        <v>448582400</v>
      </c>
      <c r="F59" s="6">
        <f t="shared" si="0"/>
        <v>19.92160294611088</v>
      </c>
      <c r="G59" s="7">
        <v>19603.776000000002</v>
      </c>
      <c r="H59" s="5">
        <f t="shared" si="1"/>
        <v>9.8835284890044388</v>
      </c>
      <c r="I59" s="10">
        <v>1</v>
      </c>
      <c r="J59" s="6">
        <f t="shared" si="2"/>
        <v>0</v>
      </c>
      <c r="K59" s="11"/>
      <c r="L59" s="11">
        <f t="shared" si="3"/>
        <v>0</v>
      </c>
      <c r="M59" s="5">
        <v>0</v>
      </c>
      <c r="N59" s="5">
        <v>1</v>
      </c>
      <c r="O59" s="5">
        <v>0</v>
      </c>
      <c r="P59" s="5">
        <v>0</v>
      </c>
      <c r="Q59" s="5">
        <f t="shared" si="4"/>
        <v>0</v>
      </c>
      <c r="R59" s="5">
        <v>13162.79024</v>
      </c>
      <c r="S59" s="5">
        <f t="shared" si="5"/>
        <v>9.4851492067214398</v>
      </c>
      <c r="T59" s="2">
        <v>0</v>
      </c>
      <c r="U59" s="12">
        <v>0</v>
      </c>
      <c r="V59" s="5">
        <v>4.5970000000000004E-3</v>
      </c>
      <c r="W59" s="6">
        <f t="shared" si="6"/>
        <v>50.801193502044434</v>
      </c>
      <c r="X59" s="14"/>
      <c r="Y59" s="14"/>
      <c r="Z59" s="14"/>
      <c r="AA59" s="14"/>
      <c r="AB59" s="5">
        <v>0</v>
      </c>
      <c r="AC59" s="14"/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0</v>
      </c>
      <c r="AS59" s="5">
        <v>1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</row>
    <row r="60" spans="1:50" ht="15.75" customHeight="1">
      <c r="A60" s="4">
        <v>44866</v>
      </c>
      <c r="B60" s="2" t="s">
        <v>5</v>
      </c>
      <c r="C60" s="2">
        <v>3</v>
      </c>
      <c r="D60" s="5" t="s">
        <v>26</v>
      </c>
      <c r="E60" s="6">
        <v>512665600</v>
      </c>
      <c r="F60" s="6">
        <f t="shared" si="0"/>
        <v>20.055134338735403</v>
      </c>
      <c r="G60" s="7">
        <v>16744.892</v>
      </c>
      <c r="H60" s="5">
        <f t="shared" si="1"/>
        <v>9.7259082534422543</v>
      </c>
      <c r="I60" s="10">
        <v>1</v>
      </c>
      <c r="J60" s="6">
        <f t="shared" si="2"/>
        <v>0</v>
      </c>
      <c r="K60" s="11"/>
      <c r="L60" s="11">
        <f t="shared" si="3"/>
        <v>0</v>
      </c>
      <c r="M60" s="5">
        <v>0</v>
      </c>
      <c r="N60" s="5">
        <v>1</v>
      </c>
      <c r="O60" s="5">
        <v>0</v>
      </c>
      <c r="P60" s="5">
        <v>0</v>
      </c>
      <c r="Q60" s="5">
        <f t="shared" si="4"/>
        <v>0</v>
      </c>
      <c r="R60" s="5">
        <v>13162.79024</v>
      </c>
      <c r="S60" s="5">
        <f t="shared" si="5"/>
        <v>9.4851492067214398</v>
      </c>
      <c r="T60" s="2">
        <v>0</v>
      </c>
      <c r="U60" s="12">
        <v>0</v>
      </c>
      <c r="V60" s="5">
        <v>4.529E-3</v>
      </c>
      <c r="W60" s="6">
        <f t="shared" si="6"/>
        <v>50.049729251851041</v>
      </c>
      <c r="X60" s="14"/>
      <c r="Y60" s="14"/>
      <c r="Z60" s="14"/>
      <c r="AA60" s="14"/>
      <c r="AB60" s="5">
        <v>83417</v>
      </c>
      <c r="AC60" s="14"/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0</v>
      </c>
      <c r="AS60" s="5">
        <v>1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</row>
    <row r="61" spans="1:50" ht="15.75" customHeight="1">
      <c r="A61" s="4">
        <v>44896</v>
      </c>
      <c r="B61" s="2" t="s">
        <v>5</v>
      </c>
      <c r="C61" s="2">
        <v>3</v>
      </c>
      <c r="D61" s="5" t="s">
        <v>26</v>
      </c>
      <c r="E61" s="6">
        <v>560728000</v>
      </c>
      <c r="F61" s="6">
        <f t="shared" si="0"/>
        <v>20.144746497425089</v>
      </c>
      <c r="G61" s="7">
        <v>19195.364000000001</v>
      </c>
      <c r="H61" s="5">
        <f t="shared" si="1"/>
        <v>9.862476165082164</v>
      </c>
      <c r="I61" s="10">
        <v>1</v>
      </c>
      <c r="J61" s="6">
        <f t="shared" si="2"/>
        <v>0</v>
      </c>
      <c r="K61" s="11"/>
      <c r="L61" s="11">
        <f t="shared" si="3"/>
        <v>0</v>
      </c>
      <c r="M61" s="5">
        <v>0</v>
      </c>
      <c r="N61" s="5">
        <v>1</v>
      </c>
      <c r="O61" s="5">
        <v>0</v>
      </c>
      <c r="P61" s="5">
        <v>0</v>
      </c>
      <c r="Q61" s="5">
        <f t="shared" si="4"/>
        <v>0</v>
      </c>
      <c r="R61" s="5">
        <v>13162.79024</v>
      </c>
      <c r="S61" s="5">
        <f t="shared" si="5"/>
        <v>9.4851492067214398</v>
      </c>
      <c r="T61" s="2">
        <v>0</v>
      </c>
      <c r="U61" s="12">
        <v>0</v>
      </c>
      <c r="V61" s="5">
        <v>4.4590000000000003E-3</v>
      </c>
      <c r="W61" s="6">
        <f t="shared" si="6"/>
        <v>49.276163111946076</v>
      </c>
      <c r="X61" s="14"/>
      <c r="Y61" s="14"/>
      <c r="Z61" s="14"/>
      <c r="AA61" s="14"/>
      <c r="AB61" s="14"/>
      <c r="AC61" s="14"/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0</v>
      </c>
      <c r="AS61" s="5">
        <v>1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</row>
    <row r="62" spans="1:50" ht="15.75" customHeight="1">
      <c r="A62" s="4">
        <v>43101</v>
      </c>
      <c r="B62" s="2" t="s">
        <v>5</v>
      </c>
      <c r="C62" s="2">
        <v>3</v>
      </c>
      <c r="D62" s="5" t="s">
        <v>18</v>
      </c>
      <c r="E62" s="5">
        <v>379184.33279999997</v>
      </c>
      <c r="F62" s="6">
        <f t="shared" si="0"/>
        <v>12.84577773205376</v>
      </c>
      <c r="G62" s="7">
        <v>85390.472999999998</v>
      </c>
      <c r="H62" s="5">
        <f t="shared" si="1"/>
        <v>11.355001527016364</v>
      </c>
      <c r="I62" s="10">
        <v>362.83</v>
      </c>
      <c r="J62" s="6">
        <f t="shared" si="2"/>
        <v>5.8939344050097677</v>
      </c>
      <c r="K62" s="11">
        <v>99.8</v>
      </c>
      <c r="L62" s="11">
        <f t="shared" si="3"/>
        <v>4.6131383556372683</v>
      </c>
      <c r="M62" s="5">
        <v>1</v>
      </c>
      <c r="N62" s="5">
        <v>1</v>
      </c>
      <c r="O62" s="5">
        <v>0</v>
      </c>
      <c r="P62" s="5">
        <v>0</v>
      </c>
      <c r="Q62" s="5">
        <f t="shared" si="4"/>
        <v>0</v>
      </c>
      <c r="R62" s="5">
        <v>7442.2373729999999</v>
      </c>
      <c r="S62" s="5">
        <f t="shared" si="5"/>
        <v>8.9149268047967052</v>
      </c>
      <c r="T62" s="2">
        <v>0</v>
      </c>
      <c r="U62" s="12">
        <v>1</v>
      </c>
      <c r="V62" s="5">
        <v>1.417</v>
      </c>
      <c r="W62" s="6">
        <f t="shared" ref="W62:W121" si="7">V62*100/1.417</f>
        <v>100.00000000000001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1</v>
      </c>
      <c r="AE62" s="5">
        <v>1</v>
      </c>
      <c r="AF62" s="5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11">
        <v>0</v>
      </c>
      <c r="AR62" s="5">
        <v>0</v>
      </c>
      <c r="AS62" s="5">
        <v>1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</row>
    <row r="63" spans="1:50" ht="15.75" customHeight="1">
      <c r="A63" s="4">
        <v>43132</v>
      </c>
      <c r="B63" s="2" t="s">
        <v>5</v>
      </c>
      <c r="C63" s="2">
        <v>3</v>
      </c>
      <c r="D63" s="5" t="s">
        <v>18</v>
      </c>
      <c r="E63" s="5">
        <v>350016.30719999998</v>
      </c>
      <c r="F63" s="6">
        <f t="shared" si="0"/>
        <v>12.765735024380223</v>
      </c>
      <c r="G63" s="7">
        <v>95057.319000000003</v>
      </c>
      <c r="H63" s="5">
        <f t="shared" si="1"/>
        <v>11.462245866443372</v>
      </c>
      <c r="I63" s="10">
        <v>344.64</v>
      </c>
      <c r="J63" s="6">
        <f t="shared" si="2"/>
        <v>5.8425003939680238</v>
      </c>
      <c r="K63" s="11">
        <v>99.4</v>
      </c>
      <c r="L63" s="11">
        <f t="shared" si="3"/>
        <v>4.6091622072576293</v>
      </c>
      <c r="M63" s="5">
        <v>1</v>
      </c>
      <c r="N63" s="5">
        <v>1</v>
      </c>
      <c r="O63" s="5">
        <v>0</v>
      </c>
      <c r="P63" s="5">
        <v>0</v>
      </c>
      <c r="Q63" s="5">
        <f t="shared" si="4"/>
        <v>0</v>
      </c>
      <c r="R63" s="5">
        <v>7442.2373729999999</v>
      </c>
      <c r="S63" s="5">
        <f t="shared" si="5"/>
        <v>8.9149268047967052</v>
      </c>
      <c r="T63" s="2">
        <v>0</v>
      </c>
      <c r="U63" s="12">
        <v>1</v>
      </c>
      <c r="V63" s="5">
        <v>1.3892</v>
      </c>
      <c r="W63" s="6">
        <f t="shared" si="7"/>
        <v>98.038108680310501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1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11">
        <v>0</v>
      </c>
      <c r="AR63" s="5">
        <v>0</v>
      </c>
      <c r="AS63" s="5">
        <v>1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</row>
    <row r="64" spans="1:50" ht="15.75" customHeight="1">
      <c r="A64" s="4">
        <v>43160</v>
      </c>
      <c r="B64" s="2" t="s">
        <v>5</v>
      </c>
      <c r="C64" s="2">
        <v>3</v>
      </c>
      <c r="D64" s="5" t="s">
        <v>18</v>
      </c>
      <c r="E64" s="5">
        <v>262512.2304</v>
      </c>
      <c r="F64" s="6">
        <f t="shared" si="0"/>
        <v>12.478052951928442</v>
      </c>
      <c r="G64" s="7">
        <v>138558.12599999999</v>
      </c>
      <c r="H64" s="5">
        <f t="shared" si="1"/>
        <v>11.839052416039648</v>
      </c>
      <c r="I64" s="10">
        <v>350.62</v>
      </c>
      <c r="J64" s="6">
        <f t="shared" si="2"/>
        <v>5.859703015925728</v>
      </c>
      <c r="K64" s="11">
        <v>99.8</v>
      </c>
      <c r="L64" s="11">
        <f t="shared" si="3"/>
        <v>4.6131383556372683</v>
      </c>
      <c r="M64" s="5">
        <v>1</v>
      </c>
      <c r="N64" s="5">
        <v>1</v>
      </c>
      <c r="O64" s="5">
        <v>0</v>
      </c>
      <c r="P64" s="5">
        <v>0</v>
      </c>
      <c r="Q64" s="5">
        <f t="shared" si="4"/>
        <v>0</v>
      </c>
      <c r="R64" s="5">
        <v>7442.2373729999999</v>
      </c>
      <c r="S64" s="5">
        <f t="shared" si="5"/>
        <v>8.9149268047967052</v>
      </c>
      <c r="T64" s="2">
        <v>0</v>
      </c>
      <c r="U64" s="12">
        <v>1</v>
      </c>
      <c r="V64" s="5">
        <v>1.4021999999999999</v>
      </c>
      <c r="W64" s="6">
        <f t="shared" si="7"/>
        <v>98.955539872971059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6">
        <v>1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11">
        <v>0</v>
      </c>
      <c r="AR64" s="5">
        <v>0</v>
      </c>
      <c r="AS64" s="5">
        <v>1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</row>
    <row r="65" spans="1:50" ht="15.75" customHeight="1">
      <c r="A65" s="4">
        <v>43191</v>
      </c>
      <c r="B65" s="2" t="s">
        <v>5</v>
      </c>
      <c r="C65" s="2">
        <v>3</v>
      </c>
      <c r="D65" s="5" t="s">
        <v>18</v>
      </c>
      <c r="E65" s="5">
        <v>204176.17920000001</v>
      </c>
      <c r="F65" s="6">
        <f t="shared" si="0"/>
        <v>12.226738523647535</v>
      </c>
      <c r="G65" s="7">
        <v>133724.70300000001</v>
      </c>
      <c r="H65" s="5">
        <f t="shared" si="1"/>
        <v>11.803545988443027</v>
      </c>
      <c r="I65" s="10">
        <v>351.08</v>
      </c>
      <c r="J65" s="6">
        <f t="shared" si="2"/>
        <v>5.8610141177239168</v>
      </c>
      <c r="K65" s="11">
        <v>101</v>
      </c>
      <c r="L65" s="11">
        <f t="shared" si="3"/>
        <v>4.6249728132842707</v>
      </c>
      <c r="M65" s="5">
        <v>1</v>
      </c>
      <c r="N65" s="5">
        <v>1</v>
      </c>
      <c r="O65" s="5">
        <v>0</v>
      </c>
      <c r="P65" s="5">
        <v>0</v>
      </c>
      <c r="Q65" s="5">
        <f t="shared" si="4"/>
        <v>0</v>
      </c>
      <c r="R65" s="5">
        <v>7442.2373729999999</v>
      </c>
      <c r="S65" s="5">
        <f t="shared" si="5"/>
        <v>8.9149268047967052</v>
      </c>
      <c r="T65" s="2">
        <v>0</v>
      </c>
      <c r="U65" s="12">
        <v>1</v>
      </c>
      <c r="V65" s="5">
        <v>1.3783000000000001</v>
      </c>
      <c r="W65" s="6">
        <f t="shared" si="7"/>
        <v>97.268877911079755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6">
        <v>0</v>
      </c>
      <c r="AH65" s="6">
        <v>1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11">
        <v>0</v>
      </c>
      <c r="AR65" s="5">
        <v>0</v>
      </c>
      <c r="AS65" s="5">
        <v>1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</row>
    <row r="66" spans="1:50" ht="15.75" customHeight="1">
      <c r="A66" s="9">
        <v>43221</v>
      </c>
      <c r="B66" s="2" t="s">
        <v>5</v>
      </c>
      <c r="C66" s="2">
        <v>3</v>
      </c>
      <c r="D66" s="5" t="s">
        <v>18</v>
      </c>
      <c r="E66" s="5">
        <v>437520.38400000002</v>
      </c>
      <c r="F66" s="6">
        <f t="shared" ref="F66:F129" si="8">LN(E66)</f>
        <v>12.988878575694432</v>
      </c>
      <c r="G66" s="7">
        <v>120835.575</v>
      </c>
      <c r="H66" s="5">
        <f t="shared" ref="H66:H129" si="9">LN(G66+1)</f>
        <v>11.702194291835111</v>
      </c>
      <c r="I66" s="10">
        <v>373.8</v>
      </c>
      <c r="J66" s="6">
        <f t="shared" ref="J66:J129" si="10">LN(I66)</f>
        <v>5.9237208950214626</v>
      </c>
      <c r="K66" s="11">
        <v>102</v>
      </c>
      <c r="L66" s="11">
        <f t="shared" ref="L66:L129" si="11">LN(K66+1)</f>
        <v>4.6347289882296359</v>
      </c>
      <c r="M66" s="5">
        <v>1</v>
      </c>
      <c r="N66" s="5">
        <v>1</v>
      </c>
      <c r="O66" s="5">
        <v>0</v>
      </c>
      <c r="P66" s="5">
        <v>0</v>
      </c>
      <c r="Q66" s="5">
        <f t="shared" ref="Q66:Q129" si="12">0+0</f>
        <v>0</v>
      </c>
      <c r="R66" s="5">
        <v>7442.2373729999999</v>
      </c>
      <c r="S66" s="5">
        <f t="shared" ref="S66:S129" si="13">LN(R66)</f>
        <v>8.9149268047967052</v>
      </c>
      <c r="T66" s="2">
        <v>0</v>
      </c>
      <c r="U66" s="12">
        <v>1</v>
      </c>
      <c r="V66" s="5">
        <v>1.3295999999999999</v>
      </c>
      <c r="W66" s="6">
        <f t="shared" si="7"/>
        <v>93.8320395201129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6">
        <v>0</v>
      </c>
      <c r="AH66" s="6">
        <v>0</v>
      </c>
      <c r="AI66" s="6">
        <v>1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11">
        <v>0</v>
      </c>
      <c r="AR66" s="5">
        <v>0</v>
      </c>
      <c r="AS66" s="5">
        <v>1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</row>
    <row r="67" spans="1:50" ht="15.75" customHeight="1">
      <c r="A67" s="4">
        <v>43252</v>
      </c>
      <c r="B67" s="2" t="s">
        <v>5</v>
      </c>
      <c r="C67" s="2">
        <v>3</v>
      </c>
      <c r="D67" s="5" t="s">
        <v>18</v>
      </c>
      <c r="E67" s="5">
        <v>291680.25599999999</v>
      </c>
      <c r="F67" s="6">
        <f t="shared" si="8"/>
        <v>12.583413467586269</v>
      </c>
      <c r="G67" s="7">
        <v>122446.716</v>
      </c>
      <c r="H67" s="5">
        <f t="shared" si="9"/>
        <v>11.715439409695124</v>
      </c>
      <c r="I67" s="10">
        <v>340.32</v>
      </c>
      <c r="J67" s="6">
        <f t="shared" si="10"/>
        <v>5.8298863514519272</v>
      </c>
      <c r="K67" s="11">
        <v>104.6</v>
      </c>
      <c r="L67" s="11">
        <f t="shared" si="11"/>
        <v>4.6596583712721609</v>
      </c>
      <c r="M67" s="5">
        <v>1</v>
      </c>
      <c r="N67" s="5">
        <v>1</v>
      </c>
      <c r="O67" s="5">
        <v>0</v>
      </c>
      <c r="P67" s="5">
        <v>0</v>
      </c>
      <c r="Q67" s="5">
        <f t="shared" si="12"/>
        <v>0</v>
      </c>
      <c r="R67" s="5">
        <v>7442.2373729999999</v>
      </c>
      <c r="S67" s="5">
        <f t="shared" si="13"/>
        <v>8.9149268047967052</v>
      </c>
      <c r="T67" s="2">
        <v>0</v>
      </c>
      <c r="U67" s="12">
        <v>1</v>
      </c>
      <c r="V67" s="5">
        <v>1.3108</v>
      </c>
      <c r="W67" s="6">
        <f t="shared" si="7"/>
        <v>92.505292872265329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6">
        <v>0</v>
      </c>
      <c r="AH67" s="6">
        <v>0</v>
      </c>
      <c r="AI67" s="6">
        <v>0</v>
      </c>
      <c r="AJ67" s="6">
        <v>1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11">
        <v>0</v>
      </c>
      <c r="AR67" s="5">
        <v>0</v>
      </c>
      <c r="AS67" s="5">
        <v>1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</row>
    <row r="68" spans="1:50" ht="15.75" customHeight="1">
      <c r="A68" s="4">
        <v>43282</v>
      </c>
      <c r="B68" s="2" t="s">
        <v>5</v>
      </c>
      <c r="C68" s="2">
        <v>3</v>
      </c>
      <c r="D68" s="5" t="s">
        <v>18</v>
      </c>
      <c r="E68" s="5">
        <v>466688.40960000001</v>
      </c>
      <c r="F68" s="6">
        <f t="shared" si="8"/>
        <v>13.053417096832003</v>
      </c>
      <c r="G68" s="7">
        <v>124057.857</v>
      </c>
      <c r="H68" s="5">
        <f t="shared" si="9"/>
        <v>11.728511385200772</v>
      </c>
      <c r="I68" s="10">
        <v>401.95</v>
      </c>
      <c r="J68" s="6">
        <f t="shared" si="10"/>
        <v>5.9963277027739696</v>
      </c>
      <c r="K68" s="11">
        <v>104.6</v>
      </c>
      <c r="L68" s="11">
        <f t="shared" si="11"/>
        <v>4.6596583712721609</v>
      </c>
      <c r="M68" s="5">
        <v>1</v>
      </c>
      <c r="N68" s="5">
        <v>1</v>
      </c>
      <c r="O68" s="5">
        <v>0</v>
      </c>
      <c r="P68" s="5">
        <v>0</v>
      </c>
      <c r="Q68" s="5">
        <f t="shared" si="12"/>
        <v>0</v>
      </c>
      <c r="R68" s="5">
        <v>7442.2373729999999</v>
      </c>
      <c r="S68" s="5">
        <f t="shared" si="13"/>
        <v>8.9149268047967052</v>
      </c>
      <c r="T68" s="2">
        <v>0</v>
      </c>
      <c r="U68" s="12">
        <v>1</v>
      </c>
      <c r="V68" s="5">
        <v>1.3120000000000001</v>
      </c>
      <c r="W68" s="6">
        <f t="shared" si="7"/>
        <v>92.589978828510951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6">
        <v>0</v>
      </c>
      <c r="AH68" s="6">
        <v>0</v>
      </c>
      <c r="AI68" s="6">
        <v>0</v>
      </c>
      <c r="AJ68" s="6">
        <v>0</v>
      </c>
      <c r="AK68" s="6">
        <v>1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11">
        <v>0</v>
      </c>
      <c r="AR68" s="5">
        <v>0</v>
      </c>
      <c r="AS68" s="5">
        <v>1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</row>
    <row r="69" spans="1:50" ht="15.75" customHeight="1">
      <c r="A69" s="4">
        <v>43313</v>
      </c>
      <c r="B69" s="2" t="s">
        <v>5</v>
      </c>
      <c r="C69" s="2">
        <v>3</v>
      </c>
      <c r="D69" s="5" t="s">
        <v>18</v>
      </c>
      <c r="E69" s="5">
        <v>335432.29440000001</v>
      </c>
      <c r="F69" s="6">
        <f t="shared" si="8"/>
        <v>12.723175409961428</v>
      </c>
      <c r="G69" s="7">
        <v>136946.98499999999</v>
      </c>
      <c r="H69" s="5">
        <f t="shared" si="9"/>
        <v>11.82735646118393</v>
      </c>
      <c r="I69" s="10">
        <v>390.44</v>
      </c>
      <c r="J69" s="6">
        <f t="shared" si="10"/>
        <v>5.9672743083067648</v>
      </c>
      <c r="K69" s="11">
        <v>105.9</v>
      </c>
      <c r="L69" s="11">
        <f t="shared" si="11"/>
        <v>4.6718938180309992</v>
      </c>
      <c r="M69" s="5">
        <v>1</v>
      </c>
      <c r="N69" s="5">
        <v>1</v>
      </c>
      <c r="O69" s="5">
        <v>0</v>
      </c>
      <c r="P69" s="5">
        <v>0</v>
      </c>
      <c r="Q69" s="5">
        <f t="shared" si="12"/>
        <v>0</v>
      </c>
      <c r="R69" s="5">
        <v>7442.2373729999999</v>
      </c>
      <c r="S69" s="5">
        <f t="shared" si="13"/>
        <v>8.9149268047967052</v>
      </c>
      <c r="T69" s="2">
        <v>0</v>
      </c>
      <c r="U69" s="12">
        <v>1</v>
      </c>
      <c r="V69" s="5">
        <v>1.3004</v>
      </c>
      <c r="W69" s="6">
        <f t="shared" si="7"/>
        <v>91.771347918136897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1</v>
      </c>
      <c r="AM69" s="6">
        <v>0</v>
      </c>
      <c r="AN69" s="6">
        <v>0</v>
      </c>
      <c r="AO69" s="6">
        <v>0</v>
      </c>
      <c r="AP69" s="6">
        <v>0</v>
      </c>
      <c r="AQ69" s="11">
        <v>0</v>
      </c>
      <c r="AR69" s="5">
        <v>0</v>
      </c>
      <c r="AS69" s="5">
        <v>1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</row>
    <row r="70" spans="1:50" ht="15.75" customHeight="1">
      <c r="A70" s="4">
        <v>43344</v>
      </c>
      <c r="B70" s="2" t="s">
        <v>5</v>
      </c>
      <c r="C70" s="2">
        <v>3</v>
      </c>
      <c r="D70" s="5" t="s">
        <v>18</v>
      </c>
      <c r="E70" s="5">
        <v>320848.28159999999</v>
      </c>
      <c r="F70" s="6">
        <f t="shared" si="8"/>
        <v>12.678723647390592</v>
      </c>
      <c r="G70" s="7">
        <v>125668.99800000001</v>
      </c>
      <c r="H70" s="5">
        <f t="shared" si="9"/>
        <v>11.741414686694492</v>
      </c>
      <c r="I70" s="10">
        <v>346.35</v>
      </c>
      <c r="J70" s="6">
        <f t="shared" si="10"/>
        <v>5.8474498244686144</v>
      </c>
      <c r="K70" s="11">
        <v>106.4</v>
      </c>
      <c r="L70" s="11">
        <f t="shared" si="11"/>
        <v>4.6765601820747644</v>
      </c>
      <c r="M70" s="5">
        <v>1</v>
      </c>
      <c r="N70" s="5">
        <v>1</v>
      </c>
      <c r="O70" s="5">
        <v>0</v>
      </c>
      <c r="P70" s="5">
        <v>0</v>
      </c>
      <c r="Q70" s="5">
        <f t="shared" si="12"/>
        <v>0</v>
      </c>
      <c r="R70" s="5">
        <v>7442.2373729999999</v>
      </c>
      <c r="S70" s="5">
        <f t="shared" si="13"/>
        <v>8.9149268047967052</v>
      </c>
      <c r="T70" s="2">
        <v>0</v>
      </c>
      <c r="U70" s="12">
        <v>1</v>
      </c>
      <c r="V70" s="5">
        <v>1.3069999999999999</v>
      </c>
      <c r="W70" s="6">
        <f t="shared" si="7"/>
        <v>92.237120677487638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  <c r="AP70" s="6">
        <v>0</v>
      </c>
      <c r="AQ70" s="11">
        <v>0</v>
      </c>
      <c r="AR70" s="5">
        <v>0</v>
      </c>
      <c r="AS70" s="5">
        <v>1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</row>
    <row r="71" spans="1:50" ht="15.75" customHeight="1">
      <c r="A71" s="4">
        <v>43374</v>
      </c>
      <c r="B71" s="2" t="s">
        <v>5</v>
      </c>
      <c r="C71" s="2">
        <v>3</v>
      </c>
      <c r="D71" s="5" t="s">
        <v>18</v>
      </c>
      <c r="E71" s="5">
        <v>554192.48640000005</v>
      </c>
      <c r="F71" s="6">
        <f t="shared" si="8"/>
        <v>13.225267353758664</v>
      </c>
      <c r="G71" s="7">
        <v>77334.767999999996</v>
      </c>
      <c r="H71" s="5">
        <f t="shared" si="9"/>
        <v>11.255911844243386</v>
      </c>
      <c r="I71" s="10">
        <v>383.7</v>
      </c>
      <c r="J71" s="6">
        <f t="shared" si="10"/>
        <v>5.9498609972529071</v>
      </c>
      <c r="K71" s="11">
        <v>107.1</v>
      </c>
      <c r="L71" s="11">
        <f t="shared" si="11"/>
        <v>4.6830567246451622</v>
      </c>
      <c r="M71" s="5">
        <v>1</v>
      </c>
      <c r="N71" s="5">
        <v>1</v>
      </c>
      <c r="O71" s="5">
        <v>0</v>
      </c>
      <c r="P71" s="5">
        <v>0</v>
      </c>
      <c r="Q71" s="5">
        <f t="shared" si="12"/>
        <v>0</v>
      </c>
      <c r="R71" s="5">
        <v>7442.2373729999999</v>
      </c>
      <c r="S71" s="5">
        <f t="shared" si="13"/>
        <v>8.9149268047967052</v>
      </c>
      <c r="T71" s="2">
        <v>0</v>
      </c>
      <c r="U71" s="12">
        <v>1</v>
      </c>
      <c r="V71" s="5">
        <v>1.2714000000000001</v>
      </c>
      <c r="W71" s="6">
        <f t="shared" si="7"/>
        <v>89.724770642201847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1</v>
      </c>
      <c r="AO71" s="6">
        <v>0</v>
      </c>
      <c r="AP71" s="6">
        <v>0</v>
      </c>
      <c r="AQ71" s="11">
        <v>0</v>
      </c>
      <c r="AR71" s="5">
        <v>0</v>
      </c>
      <c r="AS71" s="5">
        <v>1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</row>
    <row r="72" spans="1:50" ht="15.75" customHeight="1">
      <c r="A72" s="4">
        <v>43405</v>
      </c>
      <c r="B72" s="2" t="s">
        <v>5</v>
      </c>
      <c r="C72" s="2">
        <v>3</v>
      </c>
      <c r="D72" s="5" t="s">
        <v>18</v>
      </c>
      <c r="E72" s="5">
        <v>408352.35840000003</v>
      </c>
      <c r="F72" s="6">
        <f t="shared" si="8"/>
        <v>12.919885704207481</v>
      </c>
      <c r="G72" s="7">
        <v>66056.781000000003</v>
      </c>
      <c r="H72" s="5">
        <f t="shared" si="9"/>
        <v>11.098285107705458</v>
      </c>
      <c r="I72" s="10">
        <v>402.49</v>
      </c>
      <c r="J72" s="6">
        <f t="shared" si="10"/>
        <v>5.9976702518294864</v>
      </c>
      <c r="K72" s="11">
        <v>107.7</v>
      </c>
      <c r="L72" s="11">
        <f t="shared" si="11"/>
        <v>4.6885917941271638</v>
      </c>
      <c r="M72" s="5">
        <v>1</v>
      </c>
      <c r="N72" s="5">
        <v>1</v>
      </c>
      <c r="O72" s="5">
        <v>0</v>
      </c>
      <c r="P72" s="5">
        <v>0</v>
      </c>
      <c r="Q72" s="5">
        <f t="shared" si="12"/>
        <v>0</v>
      </c>
      <c r="R72" s="5">
        <v>7442.2373729999999</v>
      </c>
      <c r="S72" s="5">
        <f t="shared" si="13"/>
        <v>8.9149268047967052</v>
      </c>
      <c r="T72" s="2">
        <v>0</v>
      </c>
      <c r="U72" s="12">
        <v>1</v>
      </c>
      <c r="V72" s="5">
        <v>1.2757000000000001</v>
      </c>
      <c r="W72" s="6">
        <f t="shared" si="7"/>
        <v>90.028228652081864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1</v>
      </c>
      <c r="AP72" s="6">
        <v>0</v>
      </c>
      <c r="AQ72" s="11">
        <v>0</v>
      </c>
      <c r="AR72" s="5">
        <v>0</v>
      </c>
      <c r="AS72" s="5">
        <v>1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</row>
    <row r="73" spans="1:50" ht="15.75" customHeight="1">
      <c r="A73" s="4">
        <v>43435</v>
      </c>
      <c r="B73" s="2" t="s">
        <v>5</v>
      </c>
      <c r="C73" s="2">
        <v>3</v>
      </c>
      <c r="D73" s="5" t="s">
        <v>18</v>
      </c>
      <c r="E73" s="5">
        <v>466688.40960000001</v>
      </c>
      <c r="F73" s="6">
        <f t="shared" si="8"/>
        <v>13.053417096832003</v>
      </c>
      <c r="G73" s="7">
        <v>75723.626999999993</v>
      </c>
      <c r="H73" s="5">
        <f t="shared" si="9"/>
        <v>11.234858710165248</v>
      </c>
      <c r="I73" s="10">
        <v>390.49</v>
      </c>
      <c r="J73" s="6">
        <f t="shared" si="10"/>
        <v>5.9674023607572231</v>
      </c>
      <c r="K73" s="11">
        <v>107.8</v>
      </c>
      <c r="L73" s="11">
        <f t="shared" si="11"/>
        <v>4.6895113344218426</v>
      </c>
      <c r="M73" s="5">
        <v>1</v>
      </c>
      <c r="N73" s="5">
        <v>1</v>
      </c>
      <c r="O73" s="5">
        <v>0</v>
      </c>
      <c r="P73" s="5">
        <v>0</v>
      </c>
      <c r="Q73" s="5">
        <f t="shared" si="12"/>
        <v>0</v>
      </c>
      <c r="R73" s="5">
        <v>7442.2373729999999</v>
      </c>
      <c r="S73" s="5">
        <f t="shared" si="13"/>
        <v>8.9149268047967052</v>
      </c>
      <c r="T73" s="2">
        <v>0</v>
      </c>
      <c r="U73" s="12">
        <v>1</v>
      </c>
      <c r="V73" s="5">
        <v>1.268</v>
      </c>
      <c r="W73" s="6">
        <f t="shared" si="7"/>
        <v>89.484827099505992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1</v>
      </c>
      <c r="AQ73" s="11">
        <v>0</v>
      </c>
      <c r="AR73" s="5">
        <v>0</v>
      </c>
      <c r="AS73" s="5">
        <v>1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</row>
    <row r="74" spans="1:50" ht="15.75" customHeight="1">
      <c r="A74" s="4">
        <v>43466</v>
      </c>
      <c r="B74" s="2" t="s">
        <v>5</v>
      </c>
      <c r="C74" s="2">
        <v>3</v>
      </c>
      <c r="D74" s="5" t="s">
        <v>18</v>
      </c>
      <c r="E74" s="5">
        <v>401063.93599999999</v>
      </c>
      <c r="F74" s="6">
        <f t="shared" si="8"/>
        <v>12.901876134975787</v>
      </c>
      <c r="G74" s="7">
        <v>71158.727499999994</v>
      </c>
      <c r="H74" s="5">
        <f t="shared" si="9"/>
        <v>11.172682312373901</v>
      </c>
      <c r="I74" s="10">
        <v>401.35</v>
      </c>
      <c r="J74" s="6">
        <f t="shared" si="10"/>
        <v>5.9948338645775863</v>
      </c>
      <c r="K74" s="11">
        <v>108.5</v>
      </c>
      <c r="L74" s="11">
        <f t="shared" si="11"/>
        <v>4.6959245492565556</v>
      </c>
      <c r="M74" s="5">
        <v>1</v>
      </c>
      <c r="N74" s="5">
        <v>1</v>
      </c>
      <c r="O74" s="5">
        <v>0</v>
      </c>
      <c r="P74" s="5">
        <v>0</v>
      </c>
      <c r="Q74" s="5">
        <f t="shared" si="12"/>
        <v>0</v>
      </c>
      <c r="R74" s="5">
        <v>7442.2373729999999</v>
      </c>
      <c r="S74" s="5">
        <f t="shared" si="13"/>
        <v>8.9149268047967052</v>
      </c>
      <c r="T74" s="2">
        <v>0</v>
      </c>
      <c r="U74" s="12">
        <v>1</v>
      </c>
      <c r="V74" s="5">
        <v>1.3122</v>
      </c>
      <c r="W74" s="6">
        <f t="shared" si="7"/>
        <v>92.604093154551862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F74" s="5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11">
        <v>0</v>
      </c>
      <c r="AR74" s="5">
        <v>0</v>
      </c>
      <c r="AS74" s="5">
        <v>1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</row>
    <row r="75" spans="1:50" ht="15.75" customHeight="1">
      <c r="A75" s="4">
        <v>43497</v>
      </c>
      <c r="B75" s="2" t="s">
        <v>5</v>
      </c>
      <c r="C75" s="2">
        <v>3</v>
      </c>
      <c r="D75" s="5" t="s">
        <v>18</v>
      </c>
      <c r="E75" s="5">
        <v>370212.864</v>
      </c>
      <c r="F75" s="6">
        <f t="shared" si="8"/>
        <v>12.82183342730225</v>
      </c>
      <c r="G75" s="7">
        <v>79214.432499999995</v>
      </c>
      <c r="H75" s="5">
        <f t="shared" si="9"/>
        <v>11.279926413618767</v>
      </c>
      <c r="I75" s="10">
        <v>389.37</v>
      </c>
      <c r="J75" s="6">
        <f t="shared" si="10"/>
        <v>5.9645300483677772</v>
      </c>
      <c r="K75" s="11">
        <v>108.7</v>
      </c>
      <c r="L75" s="11">
        <f t="shared" si="11"/>
        <v>4.697749367281185</v>
      </c>
      <c r="M75" s="5">
        <v>1</v>
      </c>
      <c r="N75" s="5">
        <v>1</v>
      </c>
      <c r="O75" s="5">
        <v>0</v>
      </c>
      <c r="P75" s="5">
        <v>0</v>
      </c>
      <c r="Q75" s="5">
        <f t="shared" si="12"/>
        <v>0</v>
      </c>
      <c r="R75" s="5">
        <v>7442.2373729999999</v>
      </c>
      <c r="S75" s="5">
        <f t="shared" si="13"/>
        <v>8.9149268047967052</v>
      </c>
      <c r="T75" s="2">
        <v>0</v>
      </c>
      <c r="U75" s="12">
        <v>1</v>
      </c>
      <c r="V75" s="5">
        <v>1.3289</v>
      </c>
      <c r="W75" s="6">
        <f t="shared" si="7"/>
        <v>93.782639378969648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1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11">
        <v>0</v>
      </c>
      <c r="AR75" s="5">
        <v>0</v>
      </c>
      <c r="AS75" s="5">
        <v>1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</row>
    <row r="76" spans="1:50" ht="15.75" customHeight="1">
      <c r="A76" s="4">
        <v>43525</v>
      </c>
      <c r="B76" s="2" t="s">
        <v>5</v>
      </c>
      <c r="C76" s="2">
        <v>3</v>
      </c>
      <c r="D76" s="5" t="s">
        <v>18</v>
      </c>
      <c r="E76" s="5">
        <v>277659.64799999999</v>
      </c>
      <c r="F76" s="6">
        <f t="shared" si="8"/>
        <v>12.534151354850469</v>
      </c>
      <c r="G76" s="7">
        <v>115465.105</v>
      </c>
      <c r="H76" s="5">
        <f t="shared" si="9"/>
        <v>11.65673230267177</v>
      </c>
      <c r="I76" s="10">
        <v>384.07</v>
      </c>
      <c r="J76" s="6">
        <f t="shared" si="10"/>
        <v>5.950824827641287</v>
      </c>
      <c r="K76" s="11">
        <v>110</v>
      </c>
      <c r="L76" s="11">
        <f t="shared" si="11"/>
        <v>4.7095302013123339</v>
      </c>
      <c r="M76" s="5">
        <v>1</v>
      </c>
      <c r="N76" s="5">
        <v>1</v>
      </c>
      <c r="O76" s="5">
        <v>0</v>
      </c>
      <c r="P76" s="5">
        <v>0</v>
      </c>
      <c r="Q76" s="5">
        <f t="shared" si="12"/>
        <v>0</v>
      </c>
      <c r="R76" s="5">
        <v>7442.2373729999999</v>
      </c>
      <c r="S76" s="5">
        <f t="shared" si="13"/>
        <v>8.9149268047967052</v>
      </c>
      <c r="T76" s="2">
        <v>0</v>
      </c>
      <c r="U76" s="12">
        <v>1</v>
      </c>
      <c r="V76" s="5">
        <v>1.3061</v>
      </c>
      <c r="W76" s="6">
        <f t="shared" si="7"/>
        <v>92.173606210303461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6">
        <v>1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11">
        <v>0</v>
      </c>
      <c r="AR76" s="5">
        <v>0</v>
      </c>
      <c r="AS76" s="5">
        <v>1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</row>
    <row r="77" spans="1:50" ht="15.75" customHeight="1">
      <c r="A77" s="4">
        <v>43556</v>
      </c>
      <c r="B77" s="2" t="s">
        <v>5</v>
      </c>
      <c r="C77" s="2">
        <v>3</v>
      </c>
      <c r="D77" s="5" t="s">
        <v>18</v>
      </c>
      <c r="E77" s="5">
        <v>215957.50399999999</v>
      </c>
      <c r="F77" s="6">
        <f t="shared" si="8"/>
        <v>12.282836926569562</v>
      </c>
      <c r="G77" s="7">
        <v>111437.2525</v>
      </c>
      <c r="H77" s="5">
        <f t="shared" si="9"/>
        <v>11.621225927246746</v>
      </c>
      <c r="I77" s="10">
        <v>374.23</v>
      </c>
      <c r="J77" s="6">
        <f t="shared" si="10"/>
        <v>5.9248705816579976</v>
      </c>
      <c r="K77" s="11">
        <v>106.7</v>
      </c>
      <c r="L77" s="11">
        <f t="shared" si="11"/>
        <v>4.6793495841623427</v>
      </c>
      <c r="M77" s="5">
        <v>1</v>
      </c>
      <c r="N77" s="5">
        <v>1</v>
      </c>
      <c r="O77" s="5">
        <v>0</v>
      </c>
      <c r="P77" s="5">
        <v>0</v>
      </c>
      <c r="Q77" s="5">
        <f t="shared" si="12"/>
        <v>0</v>
      </c>
      <c r="R77" s="5">
        <v>7442.2373729999999</v>
      </c>
      <c r="S77" s="5">
        <f t="shared" si="13"/>
        <v>8.9149268047967052</v>
      </c>
      <c r="T77" s="2">
        <v>0</v>
      </c>
      <c r="U77" s="12">
        <v>1</v>
      </c>
      <c r="V77" s="5">
        <v>1.2931999999999999</v>
      </c>
      <c r="W77" s="6">
        <f t="shared" si="7"/>
        <v>91.263232180663366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6">
        <v>0</v>
      </c>
      <c r="AH77" s="6">
        <v>1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11">
        <v>0</v>
      </c>
      <c r="AR77" s="5">
        <v>0</v>
      </c>
      <c r="AS77" s="5">
        <v>1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</row>
    <row r="78" spans="1:50" ht="15.75" customHeight="1">
      <c r="A78" s="9">
        <v>43586</v>
      </c>
      <c r="B78" s="2" t="s">
        <v>5</v>
      </c>
      <c r="C78" s="2">
        <v>3</v>
      </c>
      <c r="D78" s="5" t="s">
        <v>18</v>
      </c>
      <c r="E78" s="5">
        <v>462766.08000000002</v>
      </c>
      <c r="F78" s="6">
        <f t="shared" si="8"/>
        <v>13.044976978616459</v>
      </c>
      <c r="G78" s="7">
        <v>100696.3125</v>
      </c>
      <c r="H78" s="5">
        <f t="shared" si="9"/>
        <v>11.519874390167796</v>
      </c>
      <c r="I78" s="10">
        <v>425.1</v>
      </c>
      <c r="J78" s="6">
        <f t="shared" si="10"/>
        <v>6.0523244353647447</v>
      </c>
      <c r="K78" s="11">
        <v>107.8</v>
      </c>
      <c r="L78" s="11">
        <f t="shared" si="11"/>
        <v>4.6895113344218426</v>
      </c>
      <c r="M78" s="5">
        <v>1</v>
      </c>
      <c r="N78" s="5">
        <v>1</v>
      </c>
      <c r="O78" s="5">
        <v>0</v>
      </c>
      <c r="P78" s="5">
        <v>0</v>
      </c>
      <c r="Q78" s="5">
        <f t="shared" si="12"/>
        <v>0</v>
      </c>
      <c r="R78" s="5">
        <v>7442.2373729999999</v>
      </c>
      <c r="S78" s="5">
        <f t="shared" si="13"/>
        <v>8.9149268047967052</v>
      </c>
      <c r="T78" s="2">
        <v>0</v>
      </c>
      <c r="U78" s="12">
        <v>1</v>
      </c>
      <c r="V78" s="5">
        <v>1.2598</v>
      </c>
      <c r="W78" s="6">
        <f t="shared" si="7"/>
        <v>88.906139731827807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6">
        <v>0</v>
      </c>
      <c r="AH78" s="6">
        <v>0</v>
      </c>
      <c r="AI78" s="6">
        <v>1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11">
        <v>0</v>
      </c>
      <c r="AR78" s="5">
        <v>0</v>
      </c>
      <c r="AS78" s="5">
        <v>1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</row>
    <row r="79" spans="1:50" ht="15.75" customHeight="1">
      <c r="A79" s="4">
        <v>43617</v>
      </c>
      <c r="B79" s="2" t="s">
        <v>5</v>
      </c>
      <c r="C79" s="2">
        <v>3</v>
      </c>
      <c r="D79" s="5" t="s">
        <v>18</v>
      </c>
      <c r="E79" s="5">
        <v>308510.71999999997</v>
      </c>
      <c r="F79" s="6">
        <f t="shared" si="8"/>
        <v>12.639511870508295</v>
      </c>
      <c r="G79" s="7">
        <v>102038.93</v>
      </c>
      <c r="H79" s="5">
        <f t="shared" si="9"/>
        <v>11.533119486250024</v>
      </c>
      <c r="I79" s="10">
        <v>374.76</v>
      </c>
      <c r="J79" s="6">
        <f t="shared" si="10"/>
        <v>5.9262858210829874</v>
      </c>
      <c r="K79" s="11">
        <v>107</v>
      </c>
      <c r="L79" s="11">
        <f t="shared" si="11"/>
        <v>4.6821312271242199</v>
      </c>
      <c r="M79" s="5">
        <v>1</v>
      </c>
      <c r="N79" s="5">
        <v>1</v>
      </c>
      <c r="O79" s="5">
        <v>0</v>
      </c>
      <c r="P79" s="5">
        <v>0</v>
      </c>
      <c r="Q79" s="5">
        <f t="shared" si="12"/>
        <v>0</v>
      </c>
      <c r="R79" s="5">
        <v>7442.2373729999999</v>
      </c>
      <c r="S79" s="5">
        <f t="shared" si="13"/>
        <v>8.9149268047967052</v>
      </c>
      <c r="T79" s="2">
        <v>0</v>
      </c>
      <c r="U79" s="12">
        <v>1</v>
      </c>
      <c r="V79" s="5">
        <v>1.2670999999999999</v>
      </c>
      <c r="W79" s="6">
        <f t="shared" si="7"/>
        <v>89.421312632321801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6">
        <v>0</v>
      </c>
      <c r="AH79" s="6">
        <v>0</v>
      </c>
      <c r="AI79" s="6">
        <v>0</v>
      </c>
      <c r="AJ79" s="6">
        <v>1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11">
        <v>0</v>
      </c>
      <c r="AR79" s="5">
        <v>0</v>
      </c>
      <c r="AS79" s="5">
        <v>1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</row>
    <row r="80" spans="1:50" ht="15.75" customHeight="1">
      <c r="A80" s="4">
        <v>43647</v>
      </c>
      <c r="B80" s="2" t="s">
        <v>5</v>
      </c>
      <c r="C80" s="2">
        <v>3</v>
      </c>
      <c r="D80" s="5" t="s">
        <v>18</v>
      </c>
      <c r="E80" s="5">
        <v>493617.152</v>
      </c>
      <c r="F80" s="6">
        <f t="shared" si="8"/>
        <v>13.10951549975403</v>
      </c>
      <c r="G80" s="7">
        <v>103381.5475</v>
      </c>
      <c r="H80" s="5">
        <f t="shared" si="9"/>
        <v>11.546191440543536</v>
      </c>
      <c r="I80" s="10">
        <v>428.56</v>
      </c>
      <c r="J80" s="6">
        <f t="shared" si="10"/>
        <v>6.0604307515727047</v>
      </c>
      <c r="K80" s="11">
        <v>107.4</v>
      </c>
      <c r="L80" s="11">
        <f t="shared" si="11"/>
        <v>4.6858280890055459</v>
      </c>
      <c r="M80" s="5">
        <v>1</v>
      </c>
      <c r="N80" s="5">
        <v>1</v>
      </c>
      <c r="O80" s="5">
        <v>0</v>
      </c>
      <c r="P80" s="5">
        <v>0</v>
      </c>
      <c r="Q80" s="5">
        <f t="shared" si="12"/>
        <v>0</v>
      </c>
      <c r="R80" s="5">
        <v>7442.2373729999999</v>
      </c>
      <c r="S80" s="5">
        <f t="shared" si="13"/>
        <v>8.9149268047967052</v>
      </c>
      <c r="T80" s="2">
        <v>0</v>
      </c>
      <c r="U80" s="12">
        <v>1</v>
      </c>
      <c r="V80" s="5">
        <v>1.2149000000000001</v>
      </c>
      <c r="W80" s="6">
        <f t="shared" si="7"/>
        <v>85.737473535638671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6">
        <v>0</v>
      </c>
      <c r="AH80" s="6">
        <v>0</v>
      </c>
      <c r="AI80" s="6">
        <v>0</v>
      </c>
      <c r="AJ80" s="6">
        <v>0</v>
      </c>
      <c r="AK80" s="6">
        <v>1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11">
        <v>0</v>
      </c>
      <c r="AR80" s="5">
        <v>0</v>
      </c>
      <c r="AS80" s="5">
        <v>1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</row>
    <row r="81" spans="1:50" ht="15.75" customHeight="1">
      <c r="A81" s="4">
        <v>43678</v>
      </c>
      <c r="B81" s="2" t="s">
        <v>5</v>
      </c>
      <c r="C81" s="2">
        <v>3</v>
      </c>
      <c r="D81" s="5" t="s">
        <v>18</v>
      </c>
      <c r="E81" s="5">
        <v>354787.32799999998</v>
      </c>
      <c r="F81" s="6">
        <f t="shared" si="8"/>
        <v>12.779273812883455</v>
      </c>
      <c r="G81" s="7">
        <v>114122.4875</v>
      </c>
      <c r="H81" s="5">
        <f t="shared" si="9"/>
        <v>11.645036364797399</v>
      </c>
      <c r="I81" s="10">
        <v>388</v>
      </c>
      <c r="J81" s="6">
        <f t="shared" si="10"/>
        <v>5.9610053396232736</v>
      </c>
      <c r="K81" s="11">
        <v>106.5</v>
      </c>
      <c r="L81" s="11">
        <f t="shared" si="11"/>
        <v>4.677490847567717</v>
      </c>
      <c r="M81" s="5">
        <v>1</v>
      </c>
      <c r="N81" s="5">
        <v>1</v>
      </c>
      <c r="O81" s="5">
        <v>0</v>
      </c>
      <c r="P81" s="5">
        <v>0</v>
      </c>
      <c r="Q81" s="5">
        <f t="shared" si="12"/>
        <v>0</v>
      </c>
      <c r="R81" s="5">
        <v>7442.2373729999999</v>
      </c>
      <c r="S81" s="5">
        <f t="shared" si="13"/>
        <v>8.9149268047967052</v>
      </c>
      <c r="T81" s="2">
        <v>0</v>
      </c>
      <c r="U81" s="12">
        <v>1</v>
      </c>
      <c r="V81" s="5">
        <v>1.2170000000000001</v>
      </c>
      <c r="W81" s="6">
        <f t="shared" si="7"/>
        <v>85.885673959068455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1</v>
      </c>
      <c r="AM81" s="6">
        <v>0</v>
      </c>
      <c r="AN81" s="6">
        <v>0</v>
      </c>
      <c r="AO81" s="6">
        <v>0</v>
      </c>
      <c r="AP81" s="6">
        <v>0</v>
      </c>
      <c r="AQ81" s="11">
        <v>0</v>
      </c>
      <c r="AR81" s="5">
        <v>0</v>
      </c>
      <c r="AS81" s="5">
        <v>1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</row>
    <row r="82" spans="1:50" ht="15.75" customHeight="1">
      <c r="A82" s="4">
        <v>43709</v>
      </c>
      <c r="B82" s="2" t="s">
        <v>5</v>
      </c>
      <c r="C82" s="2">
        <v>3</v>
      </c>
      <c r="D82" s="5" t="s">
        <v>18</v>
      </c>
      <c r="E82" s="5">
        <v>339361.79200000002</v>
      </c>
      <c r="F82" s="6">
        <f t="shared" si="8"/>
        <v>12.734822050312621</v>
      </c>
      <c r="G82" s="7">
        <v>104724.16499999999</v>
      </c>
      <c r="H82" s="5">
        <f t="shared" si="9"/>
        <v>11.55909472136902</v>
      </c>
      <c r="I82" s="10">
        <v>390.59</v>
      </c>
      <c r="J82" s="6">
        <f t="shared" si="10"/>
        <v>5.967658416476346</v>
      </c>
      <c r="K82" s="11">
        <v>107.1</v>
      </c>
      <c r="L82" s="11">
        <f t="shared" si="11"/>
        <v>4.6830567246451622</v>
      </c>
      <c r="M82" s="5">
        <v>1</v>
      </c>
      <c r="N82" s="5">
        <v>1</v>
      </c>
      <c r="O82" s="5">
        <v>0</v>
      </c>
      <c r="P82" s="5">
        <v>0</v>
      </c>
      <c r="Q82" s="5">
        <f t="shared" si="12"/>
        <v>0</v>
      </c>
      <c r="R82" s="5">
        <v>7442.2373729999999</v>
      </c>
      <c r="S82" s="5">
        <f t="shared" si="13"/>
        <v>8.9149268047967052</v>
      </c>
      <c r="T82" s="2">
        <v>0</v>
      </c>
      <c r="U82" s="12">
        <v>1</v>
      </c>
      <c r="V82" s="5">
        <v>1.2283999999999999</v>
      </c>
      <c r="W82" s="6">
        <f t="shared" si="7"/>
        <v>86.690190543401542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  <c r="AP82" s="6">
        <v>0</v>
      </c>
      <c r="AQ82" s="11">
        <v>0</v>
      </c>
      <c r="AR82" s="5">
        <v>0</v>
      </c>
      <c r="AS82" s="5">
        <v>1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</row>
    <row r="83" spans="1:50" ht="15.75" customHeight="1">
      <c r="A83" s="4">
        <v>43739</v>
      </c>
      <c r="B83" s="2" t="s">
        <v>5</v>
      </c>
      <c r="C83" s="2">
        <v>3</v>
      </c>
      <c r="D83" s="5" t="s">
        <v>18</v>
      </c>
      <c r="E83" s="5">
        <v>586170.36800000002</v>
      </c>
      <c r="F83" s="6">
        <f t="shared" si="8"/>
        <v>13.281365756680691</v>
      </c>
      <c r="G83" s="7">
        <v>64445.64</v>
      </c>
      <c r="H83" s="5">
        <f t="shared" si="9"/>
        <v>11.073592873571567</v>
      </c>
      <c r="I83" s="10">
        <v>405.46</v>
      </c>
      <c r="J83" s="6">
        <f t="shared" si="10"/>
        <v>6.0050222250400473</v>
      </c>
      <c r="K83" s="11">
        <v>107.7</v>
      </c>
      <c r="L83" s="11">
        <f t="shared" si="11"/>
        <v>4.6885917941271638</v>
      </c>
      <c r="M83" s="5">
        <v>1</v>
      </c>
      <c r="N83" s="5">
        <v>1</v>
      </c>
      <c r="O83" s="5">
        <v>0</v>
      </c>
      <c r="P83" s="5">
        <v>0</v>
      </c>
      <c r="Q83" s="5">
        <f t="shared" si="12"/>
        <v>0</v>
      </c>
      <c r="R83" s="5">
        <v>7442.2373729999999</v>
      </c>
      <c r="S83" s="5">
        <f t="shared" si="13"/>
        <v>8.9149268047967052</v>
      </c>
      <c r="T83" s="2">
        <v>0</v>
      </c>
      <c r="U83" s="12">
        <v>1</v>
      </c>
      <c r="V83" s="5">
        <v>1.2916000000000001</v>
      </c>
      <c r="W83" s="6">
        <f t="shared" si="7"/>
        <v>91.150317572335922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1</v>
      </c>
      <c r="AO83" s="6">
        <v>0</v>
      </c>
      <c r="AP83" s="6">
        <v>0</v>
      </c>
      <c r="AQ83" s="11">
        <v>0</v>
      </c>
      <c r="AR83" s="5">
        <v>0</v>
      </c>
      <c r="AS83" s="5">
        <v>1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</row>
    <row r="84" spans="1:50" ht="15.75" customHeight="1">
      <c r="A84" s="4">
        <v>43770</v>
      </c>
      <c r="B84" s="2" t="s">
        <v>5</v>
      </c>
      <c r="C84" s="2">
        <v>3</v>
      </c>
      <c r="D84" s="5" t="s">
        <v>18</v>
      </c>
      <c r="E84" s="5">
        <v>431915.00799999997</v>
      </c>
      <c r="F84" s="6">
        <f t="shared" si="8"/>
        <v>12.975984107129507</v>
      </c>
      <c r="G84" s="7">
        <v>55047.317499999997</v>
      </c>
      <c r="H84" s="5">
        <f t="shared" si="9"/>
        <v>10.915966578559331</v>
      </c>
      <c r="I84" s="10">
        <v>410.6</v>
      </c>
      <c r="J84" s="6">
        <f t="shared" si="10"/>
        <v>6.0176195045848333</v>
      </c>
      <c r="K84" s="11">
        <v>106.8</v>
      </c>
      <c r="L84" s="11">
        <f t="shared" si="11"/>
        <v>4.6802776584748971</v>
      </c>
      <c r="M84" s="5">
        <v>1</v>
      </c>
      <c r="N84" s="5">
        <v>1</v>
      </c>
      <c r="O84" s="5">
        <v>0</v>
      </c>
      <c r="P84" s="5">
        <v>0</v>
      </c>
      <c r="Q84" s="5">
        <f t="shared" si="12"/>
        <v>0</v>
      </c>
      <c r="R84" s="5">
        <v>7442.2373729999999</v>
      </c>
      <c r="S84" s="5">
        <f t="shared" si="13"/>
        <v>8.9149268047967052</v>
      </c>
      <c r="T84" s="2">
        <v>0</v>
      </c>
      <c r="U84" s="12">
        <v>1</v>
      </c>
      <c r="V84" s="5">
        <v>1.2902</v>
      </c>
      <c r="W84" s="6">
        <f t="shared" si="7"/>
        <v>91.051517290049404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1</v>
      </c>
      <c r="AP84" s="6">
        <v>0</v>
      </c>
      <c r="AQ84" s="11">
        <v>0</v>
      </c>
      <c r="AR84" s="5">
        <v>0</v>
      </c>
      <c r="AS84" s="5">
        <v>1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</row>
    <row r="85" spans="1:50" ht="15.75" customHeight="1">
      <c r="A85" s="4">
        <v>43800</v>
      </c>
      <c r="B85" s="2" t="s">
        <v>5</v>
      </c>
      <c r="C85" s="2">
        <v>3</v>
      </c>
      <c r="D85" s="5" t="s">
        <v>18</v>
      </c>
      <c r="E85" s="5">
        <v>493617.152</v>
      </c>
      <c r="F85" s="6">
        <f t="shared" si="8"/>
        <v>13.10951549975403</v>
      </c>
      <c r="G85" s="7">
        <v>63103.022499999999</v>
      </c>
      <c r="H85" s="5">
        <f t="shared" si="9"/>
        <v>11.052539794516504</v>
      </c>
      <c r="I85" s="10">
        <v>446.14</v>
      </c>
      <c r="J85" s="6">
        <f t="shared" si="10"/>
        <v>6.1006328041086357</v>
      </c>
      <c r="K85" s="11">
        <v>106.4</v>
      </c>
      <c r="L85" s="11">
        <f t="shared" si="11"/>
        <v>4.6765601820747644</v>
      </c>
      <c r="M85" s="5">
        <v>1</v>
      </c>
      <c r="N85" s="5">
        <v>1</v>
      </c>
      <c r="O85" s="5">
        <v>0</v>
      </c>
      <c r="P85" s="5">
        <v>0</v>
      </c>
      <c r="Q85" s="5">
        <f t="shared" si="12"/>
        <v>0</v>
      </c>
      <c r="R85" s="5">
        <v>7442.2373729999999</v>
      </c>
      <c r="S85" s="5">
        <f t="shared" si="13"/>
        <v>8.9149268047967052</v>
      </c>
      <c r="T85" s="2">
        <v>0</v>
      </c>
      <c r="U85" s="12">
        <v>1</v>
      </c>
      <c r="V85" s="5">
        <v>1.3116000000000001</v>
      </c>
      <c r="W85" s="6">
        <f t="shared" si="7"/>
        <v>92.561750176429072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1</v>
      </c>
      <c r="AQ85" s="11">
        <v>0</v>
      </c>
      <c r="AR85" s="5">
        <v>0</v>
      </c>
      <c r="AS85" s="5">
        <v>1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</row>
    <row r="86" spans="1:50" ht="15.75" customHeight="1">
      <c r="A86" s="4">
        <v>43831</v>
      </c>
      <c r="B86" s="2" t="s">
        <v>5</v>
      </c>
      <c r="C86" s="2">
        <v>3</v>
      </c>
      <c r="D86" s="5" t="s">
        <v>18</v>
      </c>
      <c r="E86" s="5">
        <v>354655.64159999997</v>
      </c>
      <c r="F86" s="6">
        <f t="shared" si="8"/>
        <v>12.77890257401816</v>
      </c>
      <c r="G86" s="7">
        <v>56926.982000000004</v>
      </c>
      <c r="H86" s="5">
        <f t="shared" si="9"/>
        <v>10.949542274276642</v>
      </c>
      <c r="I86" s="10">
        <v>445.58</v>
      </c>
      <c r="J86" s="6">
        <f t="shared" si="10"/>
        <v>6.0993768043023771</v>
      </c>
      <c r="K86" s="11">
        <v>106.1</v>
      </c>
      <c r="L86" s="11">
        <f t="shared" si="11"/>
        <v>4.6737629774537028</v>
      </c>
      <c r="M86" s="5">
        <v>1</v>
      </c>
      <c r="N86" s="5">
        <v>1</v>
      </c>
      <c r="O86" s="5">
        <v>0</v>
      </c>
      <c r="P86" s="5">
        <v>0</v>
      </c>
      <c r="Q86" s="5">
        <f t="shared" si="12"/>
        <v>0</v>
      </c>
      <c r="R86" s="5">
        <v>7442.2373729999999</v>
      </c>
      <c r="S86" s="5">
        <f t="shared" si="13"/>
        <v>8.9149268047967052</v>
      </c>
      <c r="T86" s="2">
        <v>0</v>
      </c>
      <c r="U86" s="12">
        <v>1</v>
      </c>
      <c r="V86" s="5">
        <v>1.3086</v>
      </c>
      <c r="W86" s="6">
        <f t="shared" si="7"/>
        <v>92.350035285815096</v>
      </c>
      <c r="X86" s="5">
        <v>0</v>
      </c>
      <c r="Y86" s="5">
        <v>2</v>
      </c>
      <c r="Z86" s="5">
        <v>0</v>
      </c>
      <c r="AA86" s="5">
        <v>1</v>
      </c>
      <c r="AB86" s="5">
        <v>0</v>
      </c>
      <c r="AC86" s="5">
        <v>0</v>
      </c>
      <c r="AD86" s="5">
        <v>0</v>
      </c>
      <c r="AE86" s="5">
        <v>1</v>
      </c>
      <c r="AF86" s="5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11">
        <v>0</v>
      </c>
      <c r="AR86" s="5">
        <v>0</v>
      </c>
      <c r="AS86" s="5">
        <v>1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</row>
    <row r="87" spans="1:50" ht="15.75" customHeight="1">
      <c r="A87" s="4">
        <v>43862</v>
      </c>
      <c r="B87" s="2" t="s">
        <v>5</v>
      </c>
      <c r="C87" s="2">
        <v>3</v>
      </c>
      <c r="D87" s="5" t="s">
        <v>18</v>
      </c>
      <c r="E87" s="5">
        <v>327374.43839999998</v>
      </c>
      <c r="F87" s="6">
        <f t="shared" si="8"/>
        <v>12.698859866344623</v>
      </c>
      <c r="G87" s="7">
        <v>63371.546000000002</v>
      </c>
      <c r="H87" s="5">
        <f t="shared" si="9"/>
        <v>11.056786018250282</v>
      </c>
      <c r="I87" s="10">
        <v>422.61</v>
      </c>
      <c r="J87" s="6">
        <f t="shared" si="10"/>
        <v>6.0464497679403255</v>
      </c>
      <c r="K87" s="11">
        <v>106.5</v>
      </c>
      <c r="L87" s="11">
        <f t="shared" si="11"/>
        <v>4.677490847567717</v>
      </c>
      <c r="M87" s="5">
        <v>1</v>
      </c>
      <c r="N87" s="5">
        <v>1</v>
      </c>
      <c r="O87" s="5">
        <v>0</v>
      </c>
      <c r="P87" s="5">
        <v>0</v>
      </c>
      <c r="Q87" s="5">
        <f t="shared" si="12"/>
        <v>0</v>
      </c>
      <c r="R87" s="5">
        <v>7442.2373729999999</v>
      </c>
      <c r="S87" s="5">
        <f t="shared" si="13"/>
        <v>8.9149268047967052</v>
      </c>
      <c r="T87" s="2">
        <v>0</v>
      </c>
      <c r="U87" s="12">
        <v>1</v>
      </c>
      <c r="V87" s="5">
        <v>1.2870999999999999</v>
      </c>
      <c r="W87" s="6">
        <f t="shared" si="7"/>
        <v>90.832745236414951</v>
      </c>
      <c r="X87" s="5">
        <v>4</v>
      </c>
      <c r="Y87" s="5">
        <v>59</v>
      </c>
      <c r="Z87" s="5">
        <v>0</v>
      </c>
      <c r="AA87" s="5">
        <v>2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11">
        <v>0</v>
      </c>
      <c r="AR87" s="5">
        <v>0</v>
      </c>
      <c r="AS87" s="5">
        <v>1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</row>
    <row r="88" spans="1:50" ht="15.75" customHeight="1">
      <c r="A88" s="4">
        <v>43891</v>
      </c>
      <c r="B88" s="2" t="s">
        <v>5</v>
      </c>
      <c r="C88" s="2">
        <v>3</v>
      </c>
      <c r="D88" s="5" t="s">
        <v>18</v>
      </c>
      <c r="E88" s="5">
        <v>245530.82879999999</v>
      </c>
      <c r="F88" s="6">
        <f t="shared" si="8"/>
        <v>12.411177793892843</v>
      </c>
      <c r="G88" s="7">
        <v>92372.084000000003</v>
      </c>
      <c r="H88" s="5">
        <f t="shared" si="9"/>
        <v>11.433590916492768</v>
      </c>
      <c r="I88" s="10">
        <v>396.85</v>
      </c>
      <c r="J88" s="6">
        <f t="shared" si="10"/>
        <v>5.9835583755368846</v>
      </c>
      <c r="K88" s="11">
        <v>100.2</v>
      </c>
      <c r="L88" s="11">
        <f t="shared" si="11"/>
        <v>4.6170987568533652</v>
      </c>
      <c r="M88" s="5">
        <v>1</v>
      </c>
      <c r="N88" s="5">
        <v>1</v>
      </c>
      <c r="O88" s="5">
        <v>0</v>
      </c>
      <c r="P88" s="5">
        <v>0</v>
      </c>
      <c r="Q88" s="5">
        <f t="shared" si="12"/>
        <v>0</v>
      </c>
      <c r="R88" s="5">
        <v>7442.2373729999999</v>
      </c>
      <c r="S88" s="5">
        <f t="shared" si="13"/>
        <v>8.9149268047967052</v>
      </c>
      <c r="T88" s="2">
        <v>0</v>
      </c>
      <c r="U88" s="12">
        <v>1</v>
      </c>
      <c r="V88" s="5">
        <v>1.2314000000000001</v>
      </c>
      <c r="W88" s="6">
        <f t="shared" si="7"/>
        <v>86.901905434015518</v>
      </c>
      <c r="X88" s="5">
        <v>1938</v>
      </c>
      <c r="Y88" s="5">
        <v>38423</v>
      </c>
      <c r="Z88" s="5">
        <v>26</v>
      </c>
      <c r="AA88" s="5">
        <v>5138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6">
        <v>1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11">
        <v>0</v>
      </c>
      <c r="AR88" s="5">
        <v>0</v>
      </c>
      <c r="AS88" s="5">
        <v>1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</row>
    <row r="89" spans="1:50" ht="15.75" customHeight="1">
      <c r="A89" s="4">
        <v>43922</v>
      </c>
      <c r="B89" s="2" t="s">
        <v>5</v>
      </c>
      <c r="C89" s="2">
        <v>3</v>
      </c>
      <c r="D89" s="5" t="s">
        <v>18</v>
      </c>
      <c r="E89" s="5">
        <v>190968.42240000001</v>
      </c>
      <c r="F89" s="6">
        <f t="shared" si="8"/>
        <v>12.159863365611937</v>
      </c>
      <c r="G89" s="7">
        <v>89149.801999999996</v>
      </c>
      <c r="H89" s="5">
        <f t="shared" si="9"/>
        <v>11.398084619324855</v>
      </c>
      <c r="I89" s="10">
        <v>282.60000000000002</v>
      </c>
      <c r="J89" s="6">
        <f t="shared" si="10"/>
        <v>5.6440324702504272</v>
      </c>
      <c r="K89" s="11">
        <v>79.5</v>
      </c>
      <c r="L89" s="11">
        <f t="shared" si="11"/>
        <v>4.3882571844245177</v>
      </c>
      <c r="M89" s="5">
        <v>1</v>
      </c>
      <c r="N89" s="5">
        <v>1</v>
      </c>
      <c r="O89" s="5">
        <v>0</v>
      </c>
      <c r="P89" s="5">
        <v>0</v>
      </c>
      <c r="Q89" s="5">
        <f t="shared" si="12"/>
        <v>0</v>
      </c>
      <c r="R89" s="5">
        <v>7442.2373729999999</v>
      </c>
      <c r="S89" s="5">
        <f t="shared" si="13"/>
        <v>8.9149268047967052</v>
      </c>
      <c r="T89" s="2">
        <v>0</v>
      </c>
      <c r="U89" s="12">
        <v>1</v>
      </c>
      <c r="V89" s="5">
        <v>1.2462</v>
      </c>
      <c r="W89" s="6">
        <f t="shared" si="7"/>
        <v>87.946365561044459</v>
      </c>
      <c r="X89" s="5">
        <v>18114</v>
      </c>
      <c r="Y89" s="5">
        <v>139059</v>
      </c>
      <c r="Z89" s="5">
        <v>417</v>
      </c>
      <c r="AA89" s="5">
        <v>33854</v>
      </c>
      <c r="AB89" s="5">
        <v>0</v>
      </c>
      <c r="AC89" s="5">
        <v>0</v>
      </c>
      <c r="AD89" s="5">
        <v>1</v>
      </c>
      <c r="AE89" s="5">
        <v>0</v>
      </c>
      <c r="AF89" s="5">
        <v>0</v>
      </c>
      <c r="AG89" s="6">
        <v>0</v>
      </c>
      <c r="AH89" s="6">
        <v>1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11">
        <v>0</v>
      </c>
      <c r="AR89" s="5">
        <v>0</v>
      </c>
      <c r="AS89" s="5">
        <v>1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</row>
    <row r="90" spans="1:50" ht="15.75" customHeight="1">
      <c r="A90" s="9">
        <v>43952</v>
      </c>
      <c r="B90" s="2" t="s">
        <v>5</v>
      </c>
      <c r="C90" s="2">
        <v>3</v>
      </c>
      <c r="D90" s="5" t="s">
        <v>18</v>
      </c>
      <c r="E90" s="5">
        <v>409218.04800000001</v>
      </c>
      <c r="F90" s="6">
        <f t="shared" si="8"/>
        <v>12.922003417658834</v>
      </c>
      <c r="G90" s="7">
        <v>80557.05</v>
      </c>
      <c r="H90" s="5">
        <f t="shared" si="9"/>
        <v>11.296733321538412</v>
      </c>
      <c r="I90" s="10">
        <v>315.67</v>
      </c>
      <c r="J90" s="6">
        <f t="shared" si="10"/>
        <v>5.7546973641243069</v>
      </c>
      <c r="K90" s="11">
        <v>84.4</v>
      </c>
      <c r="L90" s="11">
        <f t="shared" si="11"/>
        <v>4.4473461007945243</v>
      </c>
      <c r="M90" s="5">
        <v>1</v>
      </c>
      <c r="N90" s="5">
        <v>1</v>
      </c>
      <c r="O90" s="5">
        <v>0</v>
      </c>
      <c r="P90" s="5">
        <v>0</v>
      </c>
      <c r="Q90" s="5">
        <f t="shared" si="12"/>
        <v>0</v>
      </c>
      <c r="R90" s="5">
        <v>7442.2373729999999</v>
      </c>
      <c r="S90" s="5">
        <f t="shared" si="13"/>
        <v>8.9149268047967052</v>
      </c>
      <c r="T90" s="2">
        <v>0</v>
      </c>
      <c r="U90" s="12">
        <v>1</v>
      </c>
      <c r="V90" s="5">
        <v>1.2334000000000001</v>
      </c>
      <c r="W90" s="6">
        <f t="shared" si="7"/>
        <v>87.04304869442484</v>
      </c>
      <c r="X90" s="5">
        <v>72460</v>
      </c>
      <c r="Y90" s="5">
        <v>78602</v>
      </c>
      <c r="Z90" s="5">
        <v>1543</v>
      </c>
      <c r="AA90" s="5">
        <v>13492</v>
      </c>
      <c r="AB90" s="5">
        <v>0</v>
      </c>
      <c r="AC90" s="5">
        <v>0</v>
      </c>
      <c r="AD90" s="5">
        <v>1</v>
      </c>
      <c r="AE90" s="5">
        <v>0</v>
      </c>
      <c r="AF90" s="5">
        <v>0</v>
      </c>
      <c r="AG90" s="6">
        <v>0</v>
      </c>
      <c r="AH90" s="6">
        <v>0</v>
      </c>
      <c r="AI90" s="6">
        <v>1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11">
        <v>0</v>
      </c>
      <c r="AR90" s="5">
        <v>0</v>
      </c>
      <c r="AS90" s="5">
        <v>1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</row>
    <row r="91" spans="1:50" ht="15.75" customHeight="1">
      <c r="A91" s="4">
        <v>43983</v>
      </c>
      <c r="B91" s="2" t="s">
        <v>5</v>
      </c>
      <c r="C91" s="2">
        <v>3</v>
      </c>
      <c r="D91" s="5" t="s">
        <v>18</v>
      </c>
      <c r="E91" s="5">
        <v>272812.03200000001</v>
      </c>
      <c r="F91" s="6">
        <f t="shared" si="8"/>
        <v>12.51653830955067</v>
      </c>
      <c r="G91" s="7">
        <v>81631.144</v>
      </c>
      <c r="H91" s="5">
        <f t="shared" si="9"/>
        <v>11.309978384954094</v>
      </c>
      <c r="I91" s="10">
        <v>402.45</v>
      </c>
      <c r="J91" s="6">
        <f t="shared" si="10"/>
        <v>5.9975708655397426</v>
      </c>
      <c r="K91" s="11">
        <v>93.8</v>
      </c>
      <c r="L91" s="11">
        <f t="shared" si="11"/>
        <v>4.5517694092609764</v>
      </c>
      <c r="M91" s="5">
        <v>1</v>
      </c>
      <c r="N91" s="5">
        <v>1</v>
      </c>
      <c r="O91" s="5">
        <v>0</v>
      </c>
      <c r="P91" s="5">
        <v>0</v>
      </c>
      <c r="Q91" s="5">
        <f t="shared" si="12"/>
        <v>0</v>
      </c>
      <c r="R91" s="5">
        <v>7442.2373729999999</v>
      </c>
      <c r="S91" s="5">
        <f t="shared" si="13"/>
        <v>8.9149268047967052</v>
      </c>
      <c r="T91" s="2">
        <v>0</v>
      </c>
      <c r="U91" s="12">
        <v>1</v>
      </c>
      <c r="V91" s="5">
        <v>1.2283999999999999</v>
      </c>
      <c r="W91" s="6">
        <f t="shared" si="7"/>
        <v>86.690190543401542</v>
      </c>
      <c r="X91" s="5">
        <v>213470</v>
      </c>
      <c r="Y91" s="5">
        <v>27565</v>
      </c>
      <c r="Z91" s="5">
        <v>4395</v>
      </c>
      <c r="AA91" s="5">
        <v>3712</v>
      </c>
      <c r="AB91" s="5">
        <v>0</v>
      </c>
      <c r="AC91" s="5">
        <v>0</v>
      </c>
      <c r="AD91" s="5">
        <v>1</v>
      </c>
      <c r="AE91" s="5">
        <v>0</v>
      </c>
      <c r="AF91" s="5">
        <v>0</v>
      </c>
      <c r="AG91" s="6">
        <v>0</v>
      </c>
      <c r="AH91" s="6">
        <v>0</v>
      </c>
      <c r="AI91" s="6">
        <v>0</v>
      </c>
      <c r="AJ91" s="6">
        <v>1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11">
        <v>0</v>
      </c>
      <c r="AR91" s="5">
        <v>0</v>
      </c>
      <c r="AS91" s="5">
        <v>1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</row>
    <row r="92" spans="1:50" ht="15.75" customHeight="1">
      <c r="A92" s="4">
        <v>44013</v>
      </c>
      <c r="B92" s="2" t="s">
        <v>5</v>
      </c>
      <c r="C92" s="2">
        <v>3</v>
      </c>
      <c r="D92" s="5" t="s">
        <v>18</v>
      </c>
      <c r="E92" s="5">
        <v>436499.2512</v>
      </c>
      <c r="F92" s="6">
        <f t="shared" si="8"/>
        <v>12.986541938796405</v>
      </c>
      <c r="G92" s="7">
        <v>82705.237999999998</v>
      </c>
      <c r="H92" s="5">
        <f t="shared" si="9"/>
        <v>11.323050307429533</v>
      </c>
      <c r="I92" s="10">
        <v>470.58</v>
      </c>
      <c r="J92" s="6">
        <f t="shared" si="10"/>
        <v>6.1539659764526302</v>
      </c>
      <c r="K92" s="11">
        <v>99.2</v>
      </c>
      <c r="L92" s="11">
        <f t="shared" si="11"/>
        <v>4.6071681886507641</v>
      </c>
      <c r="M92" s="5">
        <v>1</v>
      </c>
      <c r="N92" s="5">
        <v>1</v>
      </c>
      <c r="O92" s="5">
        <v>0</v>
      </c>
      <c r="P92" s="5">
        <v>0</v>
      </c>
      <c r="Q92" s="5">
        <f t="shared" si="12"/>
        <v>0</v>
      </c>
      <c r="R92" s="5">
        <v>7442.2373729999999</v>
      </c>
      <c r="S92" s="5">
        <f t="shared" si="13"/>
        <v>8.9149268047967052</v>
      </c>
      <c r="T92" s="2">
        <v>0</v>
      </c>
      <c r="U92" s="12">
        <v>1</v>
      </c>
      <c r="V92" s="5">
        <v>1.2970999999999999</v>
      </c>
      <c r="W92" s="6">
        <f t="shared" si="7"/>
        <v>91.538461538461519</v>
      </c>
      <c r="X92" s="5">
        <v>278305</v>
      </c>
      <c r="Y92" s="5">
        <v>19471</v>
      </c>
      <c r="Z92" s="5">
        <v>5951</v>
      </c>
      <c r="AA92" s="5">
        <v>1150</v>
      </c>
      <c r="AB92" s="5">
        <v>0</v>
      </c>
      <c r="AC92" s="5">
        <v>0</v>
      </c>
      <c r="AD92" s="5">
        <v>1</v>
      </c>
      <c r="AE92" s="5">
        <v>0</v>
      </c>
      <c r="AF92" s="5">
        <v>0</v>
      </c>
      <c r="AG92" s="6">
        <v>0</v>
      </c>
      <c r="AH92" s="6">
        <v>0</v>
      </c>
      <c r="AI92" s="6">
        <v>0</v>
      </c>
      <c r="AJ92" s="6">
        <v>0</v>
      </c>
      <c r="AK92" s="6">
        <v>1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11">
        <v>0</v>
      </c>
      <c r="AR92" s="5">
        <v>0</v>
      </c>
      <c r="AS92" s="5">
        <v>1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</row>
    <row r="93" spans="1:50" ht="15.75" customHeight="1">
      <c r="A93" s="4">
        <v>44044</v>
      </c>
      <c r="B93" s="2" t="s">
        <v>5</v>
      </c>
      <c r="C93" s="2">
        <v>3</v>
      </c>
      <c r="D93" s="5" t="s">
        <v>18</v>
      </c>
      <c r="E93" s="5">
        <v>313733.83679999999</v>
      </c>
      <c r="F93" s="6">
        <f t="shared" si="8"/>
        <v>12.656300251925828</v>
      </c>
      <c r="G93" s="7">
        <v>91297.99</v>
      </c>
      <c r="H93" s="5">
        <f t="shared" si="9"/>
        <v>11.421895004090326</v>
      </c>
      <c r="I93" s="10">
        <v>409.83</v>
      </c>
      <c r="J93" s="6">
        <f t="shared" si="10"/>
        <v>6.0157424395675054</v>
      </c>
      <c r="K93" s="11">
        <v>100.9</v>
      </c>
      <c r="L93" s="11">
        <f t="shared" si="11"/>
        <v>4.6239919402286791</v>
      </c>
      <c r="M93" s="5">
        <v>1</v>
      </c>
      <c r="N93" s="5">
        <v>1</v>
      </c>
      <c r="O93" s="5">
        <v>0</v>
      </c>
      <c r="P93" s="5">
        <v>0</v>
      </c>
      <c r="Q93" s="5">
        <f t="shared" si="12"/>
        <v>0</v>
      </c>
      <c r="R93" s="5">
        <v>7442.2373729999999</v>
      </c>
      <c r="S93" s="5">
        <f t="shared" si="13"/>
        <v>8.9149268047967052</v>
      </c>
      <c r="T93" s="2">
        <v>0</v>
      </c>
      <c r="U93" s="12">
        <v>1</v>
      </c>
      <c r="V93" s="5">
        <v>1.3315999999999999</v>
      </c>
      <c r="W93" s="6">
        <f t="shared" si="7"/>
        <v>93.973182780522222</v>
      </c>
      <c r="X93" s="5">
        <v>295849</v>
      </c>
      <c r="Y93" s="5">
        <v>32692</v>
      </c>
      <c r="Z93" s="5">
        <v>6294</v>
      </c>
      <c r="AA93" s="5">
        <v>547</v>
      </c>
      <c r="AB93" s="5">
        <v>0</v>
      </c>
      <c r="AC93" s="5">
        <v>0</v>
      </c>
      <c r="AD93" s="5">
        <v>1</v>
      </c>
      <c r="AE93" s="5">
        <v>0</v>
      </c>
      <c r="AF93" s="5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1</v>
      </c>
      <c r="AM93" s="6">
        <v>0</v>
      </c>
      <c r="AN93" s="6">
        <v>0</v>
      </c>
      <c r="AO93" s="6">
        <v>0</v>
      </c>
      <c r="AP93" s="6">
        <v>0</v>
      </c>
      <c r="AQ93" s="11">
        <v>0</v>
      </c>
      <c r="AR93" s="5">
        <v>0</v>
      </c>
      <c r="AS93" s="5">
        <v>1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</row>
    <row r="94" spans="1:50" ht="15.75" customHeight="1">
      <c r="A94" s="4">
        <v>44075</v>
      </c>
      <c r="B94" s="2" t="s">
        <v>5</v>
      </c>
      <c r="C94" s="2">
        <v>3</v>
      </c>
      <c r="D94" s="5" t="s">
        <v>18</v>
      </c>
      <c r="E94" s="5">
        <v>300093.2352</v>
      </c>
      <c r="F94" s="6">
        <f t="shared" si="8"/>
        <v>12.611848489354994</v>
      </c>
      <c r="G94" s="7">
        <v>83779.331999999995</v>
      </c>
      <c r="H94" s="5">
        <f t="shared" si="9"/>
        <v>11.335953557252783</v>
      </c>
      <c r="I94" s="10">
        <v>427.32</v>
      </c>
      <c r="J94" s="6">
        <f t="shared" si="10"/>
        <v>6.0575331470776863</v>
      </c>
      <c r="K94" s="11">
        <v>101.7</v>
      </c>
      <c r="L94" s="11">
        <f t="shared" si="11"/>
        <v>4.6318121169345128</v>
      </c>
      <c r="M94" s="5">
        <v>1</v>
      </c>
      <c r="N94" s="5">
        <v>1</v>
      </c>
      <c r="O94" s="5">
        <v>0</v>
      </c>
      <c r="P94" s="5">
        <v>0</v>
      </c>
      <c r="Q94" s="5">
        <f t="shared" si="12"/>
        <v>0</v>
      </c>
      <c r="R94" s="5">
        <v>7442.2373729999999</v>
      </c>
      <c r="S94" s="5">
        <f t="shared" si="13"/>
        <v>8.9149268047967052</v>
      </c>
      <c r="T94" s="2">
        <v>0</v>
      </c>
      <c r="U94" s="12">
        <v>1</v>
      </c>
      <c r="V94" s="5">
        <v>1.2835000000000001</v>
      </c>
      <c r="W94" s="6">
        <f t="shared" si="7"/>
        <v>90.578687367678214</v>
      </c>
      <c r="X94" s="5">
        <v>312806</v>
      </c>
      <c r="Y94" s="5">
        <v>117391</v>
      </c>
      <c r="Z94" s="5">
        <v>6484</v>
      </c>
      <c r="AA94" s="5">
        <v>889</v>
      </c>
      <c r="AB94" s="5">
        <v>0</v>
      </c>
      <c r="AC94" s="5">
        <v>0</v>
      </c>
      <c r="AD94" s="5">
        <v>1</v>
      </c>
      <c r="AE94" s="5">
        <v>0</v>
      </c>
      <c r="AF94" s="5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1</v>
      </c>
      <c r="AN94" s="6">
        <v>0</v>
      </c>
      <c r="AO94" s="6">
        <v>0</v>
      </c>
      <c r="AP94" s="6">
        <v>0</v>
      </c>
      <c r="AQ94" s="11">
        <v>0</v>
      </c>
      <c r="AR94" s="5">
        <v>0</v>
      </c>
      <c r="AS94" s="5">
        <v>1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</row>
    <row r="95" spans="1:50" ht="15.75" customHeight="1">
      <c r="A95" s="4">
        <v>44105</v>
      </c>
      <c r="B95" s="2" t="s">
        <v>5</v>
      </c>
      <c r="C95" s="2">
        <v>3</v>
      </c>
      <c r="D95" s="5" t="s">
        <v>18</v>
      </c>
      <c r="E95" s="5">
        <v>518342.86080000002</v>
      </c>
      <c r="F95" s="6">
        <f t="shared" si="8"/>
        <v>13.158392195723064</v>
      </c>
      <c r="G95" s="7">
        <v>51556.512000000002</v>
      </c>
      <c r="H95" s="5">
        <f t="shared" si="9"/>
        <v>10.850453201428017</v>
      </c>
      <c r="I95" s="10">
        <v>429.25</v>
      </c>
      <c r="J95" s="6">
        <f t="shared" si="10"/>
        <v>6.062039499777585</v>
      </c>
      <c r="K95" s="11">
        <v>102.7</v>
      </c>
      <c r="L95" s="11">
        <f t="shared" si="11"/>
        <v>4.6415021152354816</v>
      </c>
      <c r="M95" s="5">
        <v>1</v>
      </c>
      <c r="N95" s="5">
        <v>1</v>
      </c>
      <c r="O95" s="5">
        <v>0</v>
      </c>
      <c r="P95" s="5">
        <v>0</v>
      </c>
      <c r="Q95" s="5">
        <f t="shared" si="12"/>
        <v>0</v>
      </c>
      <c r="R95" s="5">
        <v>7442.2373729999999</v>
      </c>
      <c r="S95" s="5">
        <f t="shared" si="13"/>
        <v>8.9149268047967052</v>
      </c>
      <c r="T95" s="2">
        <v>0</v>
      </c>
      <c r="U95" s="12">
        <v>1</v>
      </c>
      <c r="V95" s="5">
        <v>1.2998000000000001</v>
      </c>
      <c r="W95" s="6">
        <f t="shared" si="7"/>
        <v>91.729004940014121</v>
      </c>
      <c r="X95" s="5">
        <v>333970</v>
      </c>
      <c r="Y95" s="5">
        <v>558396</v>
      </c>
      <c r="Z95" s="5">
        <v>6823</v>
      </c>
      <c r="AA95" s="5">
        <v>5433</v>
      </c>
      <c r="AB95" s="5">
        <v>0</v>
      </c>
      <c r="AC95" s="5">
        <v>0</v>
      </c>
      <c r="AD95" s="5">
        <v>1</v>
      </c>
      <c r="AE95" s="5">
        <v>0</v>
      </c>
      <c r="AF95" s="5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1</v>
      </c>
      <c r="AO95" s="6">
        <v>0</v>
      </c>
      <c r="AP95" s="6">
        <v>0</v>
      </c>
      <c r="AQ95" s="11">
        <v>0</v>
      </c>
      <c r="AR95" s="5">
        <v>0</v>
      </c>
      <c r="AS95" s="5">
        <v>1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</row>
    <row r="96" spans="1:50" ht="15.75" customHeight="1">
      <c r="A96" s="4">
        <v>44136</v>
      </c>
      <c r="B96" s="2" t="s">
        <v>5</v>
      </c>
      <c r="C96" s="2">
        <v>3</v>
      </c>
      <c r="D96" s="5" t="s">
        <v>18</v>
      </c>
      <c r="E96" s="5">
        <v>381936.84480000002</v>
      </c>
      <c r="F96" s="6">
        <f t="shared" si="8"/>
        <v>12.853010546171882</v>
      </c>
      <c r="G96" s="7">
        <v>44037.853999999999</v>
      </c>
      <c r="H96" s="5">
        <f t="shared" si="9"/>
        <v>10.692827568699679</v>
      </c>
      <c r="I96" s="10">
        <v>449.7</v>
      </c>
      <c r="J96" s="6">
        <f t="shared" si="10"/>
        <v>6.1085806937766618</v>
      </c>
      <c r="K96" s="11">
        <v>103.8</v>
      </c>
      <c r="L96" s="11">
        <f t="shared" si="11"/>
        <v>4.6520537718869415</v>
      </c>
      <c r="M96" s="5">
        <v>1</v>
      </c>
      <c r="N96" s="5">
        <v>1</v>
      </c>
      <c r="O96" s="5">
        <v>0</v>
      </c>
      <c r="P96" s="5">
        <v>0</v>
      </c>
      <c r="Q96" s="5">
        <f t="shared" si="12"/>
        <v>0</v>
      </c>
      <c r="R96" s="5">
        <v>7442.2373729999999</v>
      </c>
      <c r="S96" s="5">
        <f t="shared" si="13"/>
        <v>8.9149268047967052</v>
      </c>
      <c r="T96" s="2">
        <v>0</v>
      </c>
      <c r="U96" s="12">
        <v>1</v>
      </c>
      <c r="V96" s="5">
        <v>1.3331</v>
      </c>
      <c r="W96" s="6">
        <f t="shared" si="7"/>
        <v>94.079040225829218</v>
      </c>
      <c r="X96" s="5">
        <v>400482</v>
      </c>
      <c r="Y96" s="5">
        <v>617997</v>
      </c>
      <c r="Z96" s="5">
        <v>8091</v>
      </c>
      <c r="AA96" s="5">
        <v>13444</v>
      </c>
      <c r="AB96" s="5">
        <v>0</v>
      </c>
      <c r="AC96" s="5">
        <v>0</v>
      </c>
      <c r="AD96" s="5">
        <v>1</v>
      </c>
      <c r="AE96" s="5">
        <v>0</v>
      </c>
      <c r="AF96" s="5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1</v>
      </c>
      <c r="AP96" s="6">
        <v>0</v>
      </c>
      <c r="AQ96" s="11">
        <v>0</v>
      </c>
      <c r="AR96" s="5">
        <v>0</v>
      </c>
      <c r="AS96" s="5">
        <v>1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</row>
    <row r="97" spans="1:50" ht="15.75" customHeight="1">
      <c r="A97" s="4">
        <v>44166</v>
      </c>
      <c r="B97" s="2" t="s">
        <v>5</v>
      </c>
      <c r="C97" s="2">
        <v>3</v>
      </c>
      <c r="D97" s="5" t="s">
        <v>18</v>
      </c>
      <c r="E97" s="5">
        <v>436499.2512</v>
      </c>
      <c r="F97" s="6">
        <f t="shared" si="8"/>
        <v>12.986541938796405</v>
      </c>
      <c r="G97" s="7">
        <v>50482.417999999998</v>
      </c>
      <c r="H97" s="5">
        <f t="shared" si="9"/>
        <v>10.82940020490703</v>
      </c>
      <c r="I97" s="10">
        <v>471.52</v>
      </c>
      <c r="J97" s="6">
        <f t="shared" si="10"/>
        <v>6.1559615189893844</v>
      </c>
      <c r="K97" s="11">
        <v>103.4</v>
      </c>
      <c r="L97" s="11">
        <f t="shared" si="11"/>
        <v>4.6482296754485386</v>
      </c>
      <c r="M97" s="5">
        <v>1</v>
      </c>
      <c r="N97" s="5">
        <v>1</v>
      </c>
      <c r="O97" s="5">
        <v>0</v>
      </c>
      <c r="P97" s="5">
        <v>0</v>
      </c>
      <c r="Q97" s="5">
        <f t="shared" si="12"/>
        <v>0</v>
      </c>
      <c r="R97" s="5">
        <v>7442.2373729999999</v>
      </c>
      <c r="S97" s="5">
        <f t="shared" si="13"/>
        <v>8.9149268047967052</v>
      </c>
      <c r="T97" s="2">
        <v>0</v>
      </c>
      <c r="U97" s="12">
        <v>1</v>
      </c>
      <c r="V97" s="5">
        <v>1.3616999999999999</v>
      </c>
      <c r="W97" s="6">
        <f t="shared" si="7"/>
        <v>96.097388849682417</v>
      </c>
      <c r="X97" s="5">
        <v>482178</v>
      </c>
      <c r="Y97" s="5">
        <v>859123</v>
      </c>
      <c r="Z97" s="5">
        <v>10176</v>
      </c>
      <c r="AA97" s="5">
        <v>17336</v>
      </c>
      <c r="AB97" s="5">
        <v>0</v>
      </c>
      <c r="AC97" s="5">
        <v>0</v>
      </c>
      <c r="AD97" s="5">
        <v>1</v>
      </c>
      <c r="AE97" s="5">
        <v>0</v>
      </c>
      <c r="AF97" s="5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1</v>
      </c>
      <c r="AQ97" s="11">
        <v>0</v>
      </c>
      <c r="AR97" s="5">
        <v>0</v>
      </c>
      <c r="AS97" s="5">
        <v>1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</row>
    <row r="98" spans="1:50" ht="15.75" customHeight="1">
      <c r="A98" s="4">
        <v>44197</v>
      </c>
      <c r="B98" s="2" t="s">
        <v>5</v>
      </c>
      <c r="C98" s="2">
        <v>3</v>
      </c>
      <c r="D98" s="5" t="s">
        <v>18</v>
      </c>
      <c r="E98" s="5">
        <v>392059.69919999997</v>
      </c>
      <c r="F98" s="6">
        <f t="shared" si="8"/>
        <v>12.879169401054614</v>
      </c>
      <c r="G98" s="7">
        <v>42695.236499999999</v>
      </c>
      <c r="H98" s="5">
        <f t="shared" si="9"/>
        <v>10.661866057159017</v>
      </c>
      <c r="I98" s="10">
        <v>484.63</v>
      </c>
      <c r="J98" s="6">
        <f t="shared" si="10"/>
        <v>6.1833857131934806</v>
      </c>
      <c r="K98" s="11">
        <v>102</v>
      </c>
      <c r="L98" s="11">
        <f t="shared" si="11"/>
        <v>4.6347289882296359</v>
      </c>
      <c r="M98" s="5">
        <v>1</v>
      </c>
      <c r="N98" s="5">
        <v>1</v>
      </c>
      <c r="O98" s="5">
        <v>0</v>
      </c>
      <c r="P98" s="5">
        <v>0</v>
      </c>
      <c r="Q98" s="5">
        <f t="shared" si="12"/>
        <v>0</v>
      </c>
      <c r="R98" s="5">
        <v>7442.2373729999999</v>
      </c>
      <c r="S98" s="5">
        <f t="shared" si="13"/>
        <v>8.9149268047967052</v>
      </c>
      <c r="T98" s="2">
        <v>0</v>
      </c>
      <c r="U98" s="12">
        <v>1</v>
      </c>
      <c r="V98" s="5">
        <v>1.3694</v>
      </c>
      <c r="W98" s="6">
        <f t="shared" si="7"/>
        <v>96.64079040225829</v>
      </c>
      <c r="X98" s="5">
        <v>546428</v>
      </c>
      <c r="Y98" s="5">
        <v>1328396</v>
      </c>
      <c r="Z98" s="5">
        <v>11683</v>
      </c>
      <c r="AA98" s="5">
        <v>36570</v>
      </c>
      <c r="AB98" s="5">
        <v>0</v>
      </c>
      <c r="AC98" s="5">
        <v>7112605</v>
      </c>
      <c r="AD98" s="5">
        <v>1</v>
      </c>
      <c r="AE98" s="5">
        <v>1</v>
      </c>
      <c r="AF98" s="5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11">
        <v>0</v>
      </c>
      <c r="AR98" s="5">
        <v>0</v>
      </c>
      <c r="AS98" s="5">
        <v>1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</row>
    <row r="99" spans="1:50" ht="15.75" customHeight="1">
      <c r="A99" s="4">
        <v>44228</v>
      </c>
      <c r="B99" s="2" t="s">
        <v>5</v>
      </c>
      <c r="C99" s="2">
        <v>3</v>
      </c>
      <c r="D99" s="5" t="s">
        <v>18</v>
      </c>
      <c r="E99" s="5">
        <v>361901.26079999999</v>
      </c>
      <c r="F99" s="6">
        <f t="shared" si="8"/>
        <v>12.799126693381078</v>
      </c>
      <c r="G99" s="7">
        <v>47528.659500000002</v>
      </c>
      <c r="H99" s="5">
        <f t="shared" si="9"/>
        <v>10.769109205685908</v>
      </c>
      <c r="I99" s="10">
        <v>483.78</v>
      </c>
      <c r="J99" s="6">
        <f t="shared" si="10"/>
        <v>6.1816302579249855</v>
      </c>
      <c r="K99" s="11">
        <v>102.8</v>
      </c>
      <c r="L99" s="11">
        <f t="shared" si="11"/>
        <v>4.6424659707317879</v>
      </c>
      <c r="M99" s="5">
        <v>1</v>
      </c>
      <c r="N99" s="5">
        <v>1</v>
      </c>
      <c r="O99" s="5">
        <v>0</v>
      </c>
      <c r="P99" s="5">
        <v>0</v>
      </c>
      <c r="Q99" s="5">
        <f t="shared" si="12"/>
        <v>0</v>
      </c>
      <c r="R99" s="5">
        <v>7442.2373729999999</v>
      </c>
      <c r="S99" s="5">
        <f t="shared" si="13"/>
        <v>8.9149268047967052</v>
      </c>
      <c r="T99" s="2">
        <v>0</v>
      </c>
      <c r="U99" s="12">
        <v>1</v>
      </c>
      <c r="V99" s="5">
        <v>1.3956</v>
      </c>
      <c r="W99" s="6">
        <f t="shared" si="7"/>
        <v>98.489767113620317</v>
      </c>
      <c r="X99" s="5">
        <v>581365</v>
      </c>
      <c r="Y99" s="5">
        <v>359378</v>
      </c>
      <c r="Z99" s="5">
        <v>12896</v>
      </c>
      <c r="AA99" s="5">
        <v>16814</v>
      </c>
      <c r="AB99" s="5">
        <v>0</v>
      </c>
      <c r="AC99" s="5">
        <v>11300691</v>
      </c>
      <c r="AD99" s="5">
        <v>1</v>
      </c>
      <c r="AE99" s="5">
        <v>0</v>
      </c>
      <c r="AF99" s="5">
        <v>1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11">
        <v>0</v>
      </c>
      <c r="AR99" s="5">
        <v>0</v>
      </c>
      <c r="AS99" s="5">
        <v>1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</row>
    <row r="100" spans="1:50" ht="15.75" customHeight="1">
      <c r="A100" s="4">
        <v>44256</v>
      </c>
      <c r="B100" s="2" t="s">
        <v>5</v>
      </c>
      <c r="C100" s="2">
        <v>3</v>
      </c>
      <c r="D100" s="5" t="s">
        <v>18</v>
      </c>
      <c r="E100" s="5">
        <v>271425.94559999998</v>
      </c>
      <c r="F100" s="6">
        <f t="shared" si="8"/>
        <v>12.511444620929298</v>
      </c>
      <c r="G100" s="7">
        <v>69279.062999999995</v>
      </c>
      <c r="H100" s="5">
        <f t="shared" si="9"/>
        <v>11.145912452589252</v>
      </c>
      <c r="I100" s="10">
        <v>496.73</v>
      </c>
      <c r="J100" s="6">
        <f t="shared" si="10"/>
        <v>6.2080466189203456</v>
      </c>
      <c r="K100" s="11">
        <v>104</v>
      </c>
      <c r="L100" s="11">
        <f t="shared" si="11"/>
        <v>4.6539603501575231</v>
      </c>
      <c r="M100" s="5">
        <v>1</v>
      </c>
      <c r="N100" s="5">
        <v>1</v>
      </c>
      <c r="O100" s="5">
        <v>0</v>
      </c>
      <c r="P100" s="5">
        <v>0</v>
      </c>
      <c r="Q100" s="5">
        <f t="shared" si="12"/>
        <v>0</v>
      </c>
      <c r="R100" s="5">
        <v>7442.2373729999999</v>
      </c>
      <c r="S100" s="5">
        <f t="shared" si="13"/>
        <v>8.9149268047967052</v>
      </c>
      <c r="T100" s="2">
        <v>0</v>
      </c>
      <c r="U100" s="12">
        <v>1</v>
      </c>
      <c r="V100" s="5">
        <v>1.3722000000000001</v>
      </c>
      <c r="W100" s="6">
        <f t="shared" si="7"/>
        <v>96.838390966831327</v>
      </c>
      <c r="X100" s="5">
        <v>667957</v>
      </c>
      <c r="Y100" s="5">
        <v>169234</v>
      </c>
      <c r="Z100" s="5">
        <v>14434</v>
      </c>
      <c r="AA100" s="5">
        <v>4295</v>
      </c>
      <c r="AB100" s="5">
        <v>0</v>
      </c>
      <c r="AC100" s="5">
        <v>14569635</v>
      </c>
      <c r="AD100" s="5">
        <v>1</v>
      </c>
      <c r="AE100" s="5">
        <v>0</v>
      </c>
      <c r="AF100" s="5">
        <v>0</v>
      </c>
      <c r="AG100" s="6">
        <v>1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11">
        <v>0</v>
      </c>
      <c r="AR100" s="5">
        <v>0</v>
      </c>
      <c r="AS100" s="5">
        <v>1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</row>
    <row r="101" spans="1:50" ht="15.75" customHeight="1">
      <c r="A101" s="4">
        <v>44287</v>
      </c>
      <c r="B101" s="2" t="s">
        <v>5</v>
      </c>
      <c r="C101" s="2">
        <v>3</v>
      </c>
      <c r="D101" s="5" t="s">
        <v>18</v>
      </c>
      <c r="E101" s="5">
        <v>211109.06880000001</v>
      </c>
      <c r="F101" s="6">
        <f t="shared" si="8"/>
        <v>12.260130192648392</v>
      </c>
      <c r="G101" s="7">
        <v>66862.351500000004</v>
      </c>
      <c r="H101" s="5">
        <f t="shared" si="9"/>
        <v>11.110406285849086</v>
      </c>
      <c r="I101" s="10">
        <v>504.07</v>
      </c>
      <c r="J101" s="6">
        <f t="shared" si="10"/>
        <v>6.2227151473160891</v>
      </c>
      <c r="K101" s="11">
        <v>103.4</v>
      </c>
      <c r="L101" s="11">
        <f t="shared" si="11"/>
        <v>4.6482296754485386</v>
      </c>
      <c r="M101" s="5">
        <v>1</v>
      </c>
      <c r="N101" s="5">
        <v>1</v>
      </c>
      <c r="O101" s="5">
        <v>0</v>
      </c>
      <c r="P101" s="5">
        <v>0</v>
      </c>
      <c r="Q101" s="5">
        <f t="shared" si="12"/>
        <v>0</v>
      </c>
      <c r="R101" s="5">
        <v>7442.2373729999999</v>
      </c>
      <c r="S101" s="5">
        <f t="shared" si="13"/>
        <v>8.9149268047967052</v>
      </c>
      <c r="T101" s="2">
        <v>0</v>
      </c>
      <c r="U101" s="12">
        <v>1</v>
      </c>
      <c r="V101" s="5">
        <v>1.3937999999999999</v>
      </c>
      <c r="W101" s="6">
        <f t="shared" si="7"/>
        <v>98.362738179251934</v>
      </c>
      <c r="X101" s="5">
        <v>825519</v>
      </c>
      <c r="Y101" s="5">
        <v>75695</v>
      </c>
      <c r="Z101" s="5">
        <v>17957</v>
      </c>
      <c r="AA101" s="5">
        <v>1102</v>
      </c>
      <c r="AB101" s="5">
        <v>0</v>
      </c>
      <c r="AC101" s="5">
        <v>13658616</v>
      </c>
      <c r="AD101" s="5">
        <v>1</v>
      </c>
      <c r="AE101" s="5">
        <v>0</v>
      </c>
      <c r="AF101" s="5">
        <v>0</v>
      </c>
      <c r="AG101" s="6">
        <v>0</v>
      </c>
      <c r="AH101" s="6">
        <v>1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11">
        <v>0</v>
      </c>
      <c r="AR101" s="5">
        <v>0</v>
      </c>
      <c r="AS101" s="5">
        <v>1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</row>
    <row r="102" spans="1:50" ht="15.75" customHeight="1">
      <c r="A102" s="9">
        <v>44317</v>
      </c>
      <c r="B102" s="2" t="s">
        <v>5</v>
      </c>
      <c r="C102" s="2">
        <v>3</v>
      </c>
      <c r="D102" s="5" t="s">
        <v>18</v>
      </c>
      <c r="E102" s="5">
        <v>452376.576</v>
      </c>
      <c r="F102" s="6">
        <f t="shared" si="8"/>
        <v>13.022270244695289</v>
      </c>
      <c r="G102" s="7">
        <v>60417.787499999999</v>
      </c>
      <c r="H102" s="5">
        <f t="shared" si="9"/>
        <v>11.009055386880975</v>
      </c>
      <c r="I102" s="10">
        <v>477.97</v>
      </c>
      <c r="J102" s="6">
        <f t="shared" si="10"/>
        <v>6.1695479690155945</v>
      </c>
      <c r="K102" s="11">
        <v>104.4</v>
      </c>
      <c r="L102" s="11">
        <f t="shared" si="11"/>
        <v>4.6577626361072619</v>
      </c>
      <c r="M102" s="5">
        <v>1</v>
      </c>
      <c r="N102" s="5">
        <v>1</v>
      </c>
      <c r="O102" s="5">
        <v>0</v>
      </c>
      <c r="P102" s="5">
        <v>0</v>
      </c>
      <c r="Q102" s="5">
        <f t="shared" si="12"/>
        <v>0</v>
      </c>
      <c r="R102" s="5">
        <v>7442.2373729999999</v>
      </c>
      <c r="S102" s="5">
        <f t="shared" si="13"/>
        <v>8.9149268047967052</v>
      </c>
      <c r="T102" s="2">
        <v>0</v>
      </c>
      <c r="U102" s="12">
        <v>1</v>
      </c>
      <c r="V102" s="5">
        <v>1.4175</v>
      </c>
      <c r="W102" s="6">
        <f t="shared" si="7"/>
        <v>100.03528581510233</v>
      </c>
      <c r="X102" s="5">
        <v>922824</v>
      </c>
      <c r="Y102" s="5">
        <v>73080</v>
      </c>
      <c r="Z102" s="5">
        <v>20850</v>
      </c>
      <c r="AA102" s="5">
        <v>424</v>
      </c>
      <c r="AB102" s="5">
        <v>0</v>
      </c>
      <c r="AC102" s="5">
        <v>15892359</v>
      </c>
      <c r="AD102" s="5">
        <v>1</v>
      </c>
      <c r="AE102" s="5">
        <v>0</v>
      </c>
      <c r="AF102" s="5">
        <v>0</v>
      </c>
      <c r="AG102" s="6">
        <v>0</v>
      </c>
      <c r="AH102" s="6">
        <v>0</v>
      </c>
      <c r="AI102" s="6">
        <v>1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11">
        <v>0</v>
      </c>
      <c r="AR102" s="5">
        <v>0</v>
      </c>
      <c r="AS102" s="5">
        <v>1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</row>
    <row r="103" spans="1:50" ht="15.75" customHeight="1">
      <c r="A103" s="4">
        <v>44348</v>
      </c>
      <c r="B103" s="2" t="s">
        <v>5</v>
      </c>
      <c r="C103" s="2">
        <v>3</v>
      </c>
      <c r="D103" s="5" t="s">
        <v>18</v>
      </c>
      <c r="E103" s="5">
        <v>301584.38400000002</v>
      </c>
      <c r="F103" s="6">
        <f t="shared" si="8"/>
        <v>12.616805136587125</v>
      </c>
      <c r="G103" s="7">
        <v>61223.358</v>
      </c>
      <c r="H103" s="5">
        <f t="shared" si="9"/>
        <v>11.022300395852774</v>
      </c>
      <c r="I103" s="10">
        <v>508.07</v>
      </c>
      <c r="J103" s="6">
        <f t="shared" si="10"/>
        <v>6.2306192333611756</v>
      </c>
      <c r="K103" s="11">
        <v>103</v>
      </c>
      <c r="L103" s="11">
        <f t="shared" si="11"/>
        <v>4.6443908991413725</v>
      </c>
      <c r="M103" s="5">
        <v>1</v>
      </c>
      <c r="N103" s="5">
        <v>1</v>
      </c>
      <c r="O103" s="5">
        <v>0</v>
      </c>
      <c r="P103" s="5">
        <v>0</v>
      </c>
      <c r="Q103" s="5">
        <f t="shared" si="12"/>
        <v>0</v>
      </c>
      <c r="R103" s="5">
        <v>7442.2373729999999</v>
      </c>
      <c r="S103" s="5">
        <f t="shared" si="13"/>
        <v>8.9149268047967052</v>
      </c>
      <c r="T103" s="2">
        <v>0</v>
      </c>
      <c r="U103" s="12">
        <v>1</v>
      </c>
      <c r="V103" s="5">
        <v>1.3845000000000001</v>
      </c>
      <c r="W103" s="6">
        <f t="shared" si="7"/>
        <v>97.706422018348633</v>
      </c>
      <c r="X103" s="5">
        <v>958408</v>
      </c>
      <c r="Y103" s="5">
        <v>313568</v>
      </c>
      <c r="Z103" s="5">
        <v>22321</v>
      </c>
      <c r="AA103" s="5">
        <v>482</v>
      </c>
      <c r="AB103" s="5">
        <v>0</v>
      </c>
      <c r="AC103" s="5">
        <v>12697300</v>
      </c>
      <c r="AD103" s="5">
        <v>1</v>
      </c>
      <c r="AE103" s="5">
        <v>0</v>
      </c>
      <c r="AF103" s="5">
        <v>0</v>
      </c>
      <c r="AG103" s="6">
        <v>0</v>
      </c>
      <c r="AH103" s="6">
        <v>0</v>
      </c>
      <c r="AI103" s="6">
        <v>0</v>
      </c>
      <c r="AJ103" s="6">
        <v>1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11">
        <v>0</v>
      </c>
      <c r="AR103" s="5">
        <v>0</v>
      </c>
      <c r="AS103" s="5">
        <v>1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</row>
    <row r="104" spans="1:50" ht="15.75" customHeight="1">
      <c r="A104" s="4">
        <v>44378</v>
      </c>
      <c r="B104" s="2" t="s">
        <v>5</v>
      </c>
      <c r="C104" s="2">
        <v>3</v>
      </c>
      <c r="D104" s="5" t="s">
        <v>18</v>
      </c>
      <c r="E104" s="5">
        <v>482535.01439999999</v>
      </c>
      <c r="F104" s="6">
        <f t="shared" si="8"/>
        <v>13.08680876583286</v>
      </c>
      <c r="G104" s="7">
        <v>62028.928500000002</v>
      </c>
      <c r="H104" s="5">
        <f t="shared" si="9"/>
        <v>11.035372265298435</v>
      </c>
      <c r="I104" s="10">
        <v>471.44</v>
      </c>
      <c r="J104" s="6">
        <f t="shared" si="10"/>
        <v>6.1557918405296581</v>
      </c>
      <c r="K104" s="11">
        <v>103.9</v>
      </c>
      <c r="L104" s="11">
        <f t="shared" si="11"/>
        <v>4.6530075154022512</v>
      </c>
      <c r="M104" s="5">
        <v>1</v>
      </c>
      <c r="N104" s="5">
        <v>1</v>
      </c>
      <c r="O104" s="5">
        <v>0</v>
      </c>
      <c r="P104" s="5">
        <v>0</v>
      </c>
      <c r="Q104" s="5">
        <f t="shared" si="12"/>
        <v>0</v>
      </c>
      <c r="R104" s="5">
        <v>7442.2373729999999</v>
      </c>
      <c r="S104" s="5">
        <f t="shared" si="13"/>
        <v>8.9149268047967052</v>
      </c>
      <c r="T104" s="2">
        <v>0</v>
      </c>
      <c r="U104" s="12">
        <v>1</v>
      </c>
      <c r="V104" s="5">
        <v>1.3934</v>
      </c>
      <c r="W104" s="6">
        <f t="shared" si="7"/>
        <v>98.334509527170084</v>
      </c>
      <c r="X104" s="5">
        <v>1034837</v>
      </c>
      <c r="Y104" s="5">
        <v>1055621</v>
      </c>
      <c r="Z104" s="5">
        <v>23422</v>
      </c>
      <c r="AA104" s="5">
        <v>1827</v>
      </c>
      <c r="AB104" s="5">
        <v>904830</v>
      </c>
      <c r="AC104" s="5">
        <v>7229376</v>
      </c>
      <c r="AD104" s="5">
        <v>1</v>
      </c>
      <c r="AE104" s="5">
        <v>0</v>
      </c>
      <c r="AF104" s="5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1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11">
        <v>0</v>
      </c>
      <c r="AR104" s="5">
        <v>0</v>
      </c>
      <c r="AS104" s="5">
        <v>1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</row>
    <row r="105" spans="1:50" ht="15.75" customHeight="1">
      <c r="A105" s="4">
        <v>44409</v>
      </c>
      <c r="B105" s="2" t="s">
        <v>5</v>
      </c>
      <c r="C105" s="2">
        <v>3</v>
      </c>
      <c r="D105" s="5" t="s">
        <v>18</v>
      </c>
      <c r="E105" s="5">
        <v>346822.0416</v>
      </c>
      <c r="F105" s="6">
        <f t="shared" si="8"/>
        <v>12.756567078962282</v>
      </c>
      <c r="G105" s="7">
        <v>68473.492499999993</v>
      </c>
      <c r="H105" s="5">
        <f t="shared" si="9"/>
        <v>11.134216582639775</v>
      </c>
      <c r="I105" s="10">
        <v>508.07</v>
      </c>
      <c r="J105" s="6">
        <f t="shared" si="10"/>
        <v>6.2306192333611756</v>
      </c>
      <c r="K105" s="11">
        <v>104.2</v>
      </c>
      <c r="L105" s="11">
        <f t="shared" si="11"/>
        <v>4.6558633003036096</v>
      </c>
      <c r="M105" s="5">
        <v>1</v>
      </c>
      <c r="N105" s="5">
        <v>1</v>
      </c>
      <c r="O105" s="5">
        <v>0</v>
      </c>
      <c r="P105" s="5">
        <v>0</v>
      </c>
      <c r="Q105" s="5">
        <f t="shared" si="12"/>
        <v>0</v>
      </c>
      <c r="R105" s="5">
        <v>7442.2373729999999</v>
      </c>
      <c r="S105" s="5">
        <f t="shared" si="13"/>
        <v>8.9149268047967052</v>
      </c>
      <c r="T105" s="2">
        <v>0</v>
      </c>
      <c r="U105" s="12">
        <v>1</v>
      </c>
      <c r="V105" s="5">
        <v>1.3779999999999999</v>
      </c>
      <c r="W105" s="6">
        <f t="shared" si="7"/>
        <v>97.247706422018339</v>
      </c>
      <c r="X105" s="5">
        <v>1163688</v>
      </c>
      <c r="Y105" s="5">
        <v>933053</v>
      </c>
      <c r="Z105" s="5">
        <v>25889</v>
      </c>
      <c r="AA105" s="5">
        <v>3317</v>
      </c>
      <c r="AB105" s="5">
        <v>0</v>
      </c>
      <c r="AC105" s="5">
        <v>5859342</v>
      </c>
      <c r="AD105" s="5">
        <v>1</v>
      </c>
      <c r="AE105" s="5">
        <v>0</v>
      </c>
      <c r="AF105" s="5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1</v>
      </c>
      <c r="AM105" s="6">
        <v>0</v>
      </c>
      <c r="AN105" s="6">
        <v>0</v>
      </c>
      <c r="AO105" s="6">
        <v>0</v>
      </c>
      <c r="AP105" s="6">
        <v>0</v>
      </c>
      <c r="AQ105" s="11">
        <v>0</v>
      </c>
      <c r="AR105" s="5">
        <v>0</v>
      </c>
      <c r="AS105" s="5">
        <v>1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</row>
    <row r="106" spans="1:50" ht="15.75" customHeight="1">
      <c r="A106" s="4">
        <v>44440</v>
      </c>
      <c r="B106" s="2" t="s">
        <v>5</v>
      </c>
      <c r="C106" s="2">
        <v>3</v>
      </c>
      <c r="D106" s="5" t="s">
        <v>18</v>
      </c>
      <c r="E106" s="5">
        <v>331742.8224</v>
      </c>
      <c r="F106" s="6">
        <f t="shared" si="8"/>
        <v>12.712115316391449</v>
      </c>
      <c r="G106" s="7">
        <v>62834.499000000003</v>
      </c>
      <c r="H106" s="5">
        <f t="shared" si="9"/>
        <v>11.048275463451626</v>
      </c>
      <c r="I106" s="10">
        <v>471.44</v>
      </c>
      <c r="J106" s="6">
        <f t="shared" si="10"/>
        <v>6.1557918405296581</v>
      </c>
      <c r="K106" s="11">
        <v>103.7</v>
      </c>
      <c r="L106" s="11">
        <f t="shared" si="11"/>
        <v>4.6510991178764911</v>
      </c>
      <c r="M106" s="5">
        <v>1</v>
      </c>
      <c r="N106" s="5">
        <v>1</v>
      </c>
      <c r="O106" s="5">
        <v>0</v>
      </c>
      <c r="P106" s="5">
        <v>0</v>
      </c>
      <c r="Q106" s="5">
        <f t="shared" si="12"/>
        <v>0</v>
      </c>
      <c r="R106" s="5">
        <v>7442.2373729999999</v>
      </c>
      <c r="S106" s="5">
        <f t="shared" si="13"/>
        <v>8.9149268047967052</v>
      </c>
      <c r="T106" s="2">
        <v>0</v>
      </c>
      <c r="U106" s="12">
        <v>1</v>
      </c>
      <c r="V106" s="5">
        <v>1.3448</v>
      </c>
      <c r="W106" s="6">
        <f t="shared" si="7"/>
        <v>94.904728299223706</v>
      </c>
      <c r="X106" s="5">
        <v>1246538</v>
      </c>
      <c r="Y106" s="5">
        <v>1017455</v>
      </c>
      <c r="Z106" s="5">
        <v>27785</v>
      </c>
      <c r="AA106" s="5">
        <v>4378</v>
      </c>
      <c r="AB106" s="5">
        <v>0</v>
      </c>
      <c r="AC106" s="5">
        <v>3635629</v>
      </c>
      <c r="AD106" s="5">
        <v>1</v>
      </c>
      <c r="AE106" s="5">
        <v>0</v>
      </c>
      <c r="AF106" s="5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1</v>
      </c>
      <c r="AN106" s="6">
        <v>0</v>
      </c>
      <c r="AO106" s="6">
        <v>0</v>
      </c>
      <c r="AP106" s="6">
        <v>0</v>
      </c>
      <c r="AQ106" s="11">
        <v>0</v>
      </c>
      <c r="AR106" s="5">
        <v>0</v>
      </c>
      <c r="AS106" s="5">
        <v>1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</row>
    <row r="107" spans="1:50" ht="15.75" customHeight="1">
      <c r="A107" s="4">
        <v>44470</v>
      </c>
      <c r="B107" s="2" t="s">
        <v>5</v>
      </c>
      <c r="C107" s="2">
        <v>3</v>
      </c>
      <c r="D107" s="5" t="s">
        <v>18</v>
      </c>
      <c r="E107" s="5">
        <v>573010.32960000006</v>
      </c>
      <c r="F107" s="6">
        <f t="shared" si="8"/>
        <v>13.258659022759518</v>
      </c>
      <c r="G107" s="7">
        <v>38667.383999999998</v>
      </c>
      <c r="H107" s="5">
        <f t="shared" si="9"/>
        <v>10.562777594227232</v>
      </c>
      <c r="I107" s="10">
        <v>461.8</v>
      </c>
      <c r="J107" s="6">
        <f t="shared" si="10"/>
        <v>6.1351318969203952</v>
      </c>
      <c r="K107" s="11">
        <v>102.9</v>
      </c>
      <c r="L107" s="11">
        <f t="shared" si="11"/>
        <v>4.6434288981051814</v>
      </c>
      <c r="M107" s="5">
        <v>1</v>
      </c>
      <c r="N107" s="5">
        <v>1</v>
      </c>
      <c r="O107" s="5">
        <v>0</v>
      </c>
      <c r="P107" s="5">
        <v>0</v>
      </c>
      <c r="Q107" s="5">
        <f t="shared" si="12"/>
        <v>0</v>
      </c>
      <c r="R107" s="5">
        <v>7442.2373729999999</v>
      </c>
      <c r="S107" s="5">
        <f t="shared" si="13"/>
        <v>8.9149268047967052</v>
      </c>
      <c r="T107" s="2">
        <v>0</v>
      </c>
      <c r="U107" s="12">
        <v>1</v>
      </c>
      <c r="V107" s="5">
        <v>1.379</v>
      </c>
      <c r="W107" s="6">
        <f t="shared" si="7"/>
        <v>97.318278052223008</v>
      </c>
      <c r="X107" s="5">
        <v>1273560</v>
      </c>
      <c r="Y107" s="5">
        <v>1250593</v>
      </c>
      <c r="Z107" s="5">
        <v>28456</v>
      </c>
      <c r="AA107" s="5">
        <v>4555</v>
      </c>
      <c r="AB107" s="5">
        <v>0</v>
      </c>
      <c r="AC107" s="5">
        <v>9181381</v>
      </c>
      <c r="AD107" s="5">
        <v>1</v>
      </c>
      <c r="AE107" s="5">
        <v>0</v>
      </c>
      <c r="AF107" s="5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1</v>
      </c>
      <c r="AO107" s="6">
        <v>0</v>
      </c>
      <c r="AP107" s="6">
        <v>0</v>
      </c>
      <c r="AQ107" s="11">
        <v>0</v>
      </c>
      <c r="AR107" s="5">
        <v>0</v>
      </c>
      <c r="AS107" s="5">
        <v>1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</row>
    <row r="108" spans="1:50" ht="15.75" customHeight="1">
      <c r="A108" s="4">
        <v>44501</v>
      </c>
      <c r="B108" s="2" t="s">
        <v>5</v>
      </c>
      <c r="C108" s="2">
        <v>3</v>
      </c>
      <c r="D108" s="5" t="s">
        <v>18</v>
      </c>
      <c r="E108" s="5">
        <v>422218.13760000002</v>
      </c>
      <c r="F108" s="6">
        <f t="shared" si="8"/>
        <v>12.953277373208337</v>
      </c>
      <c r="G108" s="7">
        <v>33028.390500000001</v>
      </c>
      <c r="H108" s="5">
        <f t="shared" si="9"/>
        <v>10.405153065292991</v>
      </c>
      <c r="I108" s="10">
        <v>516.14</v>
      </c>
      <c r="J108" s="6">
        <f t="shared" si="10"/>
        <v>6.2463780465109942</v>
      </c>
      <c r="K108" s="11">
        <v>104</v>
      </c>
      <c r="L108" s="11">
        <f t="shared" si="11"/>
        <v>4.6539603501575231</v>
      </c>
      <c r="M108" s="5">
        <v>1</v>
      </c>
      <c r="N108" s="5">
        <v>1</v>
      </c>
      <c r="O108" s="5">
        <v>0</v>
      </c>
      <c r="P108" s="5">
        <v>0</v>
      </c>
      <c r="Q108" s="5">
        <f t="shared" si="12"/>
        <v>0</v>
      </c>
      <c r="R108" s="5">
        <v>7442.2373729999999</v>
      </c>
      <c r="S108" s="5">
        <f t="shared" si="13"/>
        <v>8.9149268047967052</v>
      </c>
      <c r="T108" s="2">
        <v>0</v>
      </c>
      <c r="U108" s="12">
        <v>1</v>
      </c>
      <c r="V108" s="5">
        <v>1.3315999999999999</v>
      </c>
      <c r="W108" s="6">
        <f t="shared" si="7"/>
        <v>93.973182780522222</v>
      </c>
      <c r="X108" s="5">
        <v>1285254</v>
      </c>
      <c r="Y108" s="5">
        <v>1171143</v>
      </c>
      <c r="Z108" s="5">
        <v>28737</v>
      </c>
      <c r="AA108" s="5">
        <v>4486</v>
      </c>
      <c r="AB108" s="5">
        <v>0</v>
      </c>
      <c r="AC108" s="5">
        <v>12186782</v>
      </c>
      <c r="AD108" s="5">
        <v>1</v>
      </c>
      <c r="AE108" s="5">
        <v>0</v>
      </c>
      <c r="AF108" s="5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1</v>
      </c>
      <c r="AP108" s="6">
        <v>0</v>
      </c>
      <c r="AQ108" s="11">
        <v>0</v>
      </c>
      <c r="AR108" s="5">
        <v>0</v>
      </c>
      <c r="AS108" s="5">
        <v>1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</row>
    <row r="109" spans="1:50" ht="15.75" customHeight="1">
      <c r="A109" s="4">
        <v>44531</v>
      </c>
      <c r="B109" s="2" t="s">
        <v>5</v>
      </c>
      <c r="C109" s="2">
        <v>3</v>
      </c>
      <c r="D109" s="5" t="s">
        <v>18</v>
      </c>
      <c r="E109" s="5">
        <v>482535.01439999999</v>
      </c>
      <c r="F109" s="6">
        <f t="shared" si="8"/>
        <v>13.08680876583286</v>
      </c>
      <c r="G109" s="7">
        <v>37861.813499999997</v>
      </c>
      <c r="H109" s="5">
        <f t="shared" si="9"/>
        <v>10.541724735261598</v>
      </c>
      <c r="I109" s="10">
        <v>518.45000000000005</v>
      </c>
      <c r="J109" s="6">
        <f t="shared" si="10"/>
        <v>6.250843591004287</v>
      </c>
      <c r="K109" s="11">
        <v>104.3</v>
      </c>
      <c r="L109" s="11">
        <f t="shared" si="11"/>
        <v>4.6568134191399295</v>
      </c>
      <c r="M109" s="5">
        <v>1</v>
      </c>
      <c r="N109" s="5">
        <v>1</v>
      </c>
      <c r="O109" s="5">
        <v>0</v>
      </c>
      <c r="P109" s="5">
        <v>0</v>
      </c>
      <c r="Q109" s="5">
        <f t="shared" si="12"/>
        <v>0</v>
      </c>
      <c r="R109" s="5">
        <v>7442.2373729999999</v>
      </c>
      <c r="S109" s="5">
        <f t="shared" si="13"/>
        <v>8.9149268047967052</v>
      </c>
      <c r="T109" s="2">
        <v>0</v>
      </c>
      <c r="U109" s="12">
        <v>1</v>
      </c>
      <c r="V109" s="5">
        <v>1.3494999999999999</v>
      </c>
      <c r="W109" s="6">
        <f t="shared" si="7"/>
        <v>95.236414961185588</v>
      </c>
      <c r="X109" s="5">
        <v>1295933</v>
      </c>
      <c r="Y109" s="5">
        <v>2709114</v>
      </c>
      <c r="Z109" s="5">
        <v>28933</v>
      </c>
      <c r="AA109" s="5">
        <v>4065</v>
      </c>
      <c r="AB109" s="5">
        <v>0</v>
      </c>
      <c r="AC109" s="5">
        <v>17311130</v>
      </c>
      <c r="AD109" s="5">
        <v>1</v>
      </c>
      <c r="AE109" s="5">
        <v>0</v>
      </c>
      <c r="AF109" s="5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1</v>
      </c>
      <c r="AQ109" s="11">
        <v>0</v>
      </c>
      <c r="AR109" s="5">
        <v>0</v>
      </c>
      <c r="AS109" s="5">
        <v>1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</row>
    <row r="110" spans="1:50" ht="15.75" customHeight="1">
      <c r="A110" s="4">
        <v>44562</v>
      </c>
      <c r="B110" s="2" t="s">
        <v>5</v>
      </c>
      <c r="C110" s="2">
        <v>3</v>
      </c>
      <c r="D110" s="5" t="s">
        <v>18</v>
      </c>
      <c r="E110" s="5">
        <v>452608</v>
      </c>
      <c r="F110" s="6">
        <f t="shared" si="8"/>
        <v>13.022781687677151</v>
      </c>
      <c r="G110" s="7">
        <v>28463.491000000002</v>
      </c>
      <c r="H110" s="5">
        <f t="shared" si="9"/>
        <v>10.256412659616311</v>
      </c>
      <c r="I110" s="10">
        <v>511.96</v>
      </c>
      <c r="J110" s="6">
        <f t="shared" si="10"/>
        <v>6.2382464969875908</v>
      </c>
      <c r="K110" s="11">
        <v>105.3</v>
      </c>
      <c r="L110" s="11">
        <f t="shared" si="11"/>
        <v>4.6662652853479019</v>
      </c>
      <c r="M110" s="5">
        <v>1</v>
      </c>
      <c r="N110" s="5">
        <v>1</v>
      </c>
      <c r="O110" s="5">
        <v>0</v>
      </c>
      <c r="P110" s="5">
        <v>0</v>
      </c>
      <c r="Q110" s="5">
        <f t="shared" si="12"/>
        <v>0</v>
      </c>
      <c r="R110" s="5">
        <v>7442.2373729999999</v>
      </c>
      <c r="S110" s="5">
        <f t="shared" si="13"/>
        <v>8.9149268047967052</v>
      </c>
      <c r="T110" s="2">
        <v>0</v>
      </c>
      <c r="U110" s="12">
        <v>1</v>
      </c>
      <c r="V110" s="5">
        <v>1.341</v>
      </c>
      <c r="W110" s="6">
        <f t="shared" si="7"/>
        <v>94.636556104446001</v>
      </c>
      <c r="X110" s="5">
        <v>1430366</v>
      </c>
      <c r="Y110" s="5">
        <v>3530636</v>
      </c>
      <c r="Z110" s="5">
        <v>29301</v>
      </c>
      <c r="AA110" s="5">
        <v>6671</v>
      </c>
      <c r="AB110" s="5">
        <v>0</v>
      </c>
      <c r="AC110" s="5">
        <v>4830526</v>
      </c>
      <c r="AD110" s="5">
        <v>1</v>
      </c>
      <c r="AE110" s="5">
        <v>1</v>
      </c>
      <c r="AF110" s="5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11">
        <v>0</v>
      </c>
      <c r="AR110" s="5">
        <v>0</v>
      </c>
      <c r="AS110" s="5">
        <v>1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</row>
    <row r="111" spans="1:50" ht="15.75" customHeight="1">
      <c r="A111" s="4">
        <v>44593</v>
      </c>
      <c r="B111" s="2" t="s">
        <v>5</v>
      </c>
      <c r="C111" s="2">
        <v>3</v>
      </c>
      <c r="D111" s="5" t="s">
        <v>18</v>
      </c>
      <c r="E111" s="5">
        <v>417792</v>
      </c>
      <c r="F111" s="6">
        <f t="shared" si="8"/>
        <v>12.942738980003615</v>
      </c>
      <c r="G111" s="7">
        <v>31685.773000000001</v>
      </c>
      <c r="H111" s="5">
        <f t="shared" si="9"/>
        <v>10.36365461726956</v>
      </c>
      <c r="I111" s="10">
        <v>521.51</v>
      </c>
      <c r="J111" s="6">
        <f t="shared" si="10"/>
        <v>6.2567284497123978</v>
      </c>
      <c r="K111" s="11">
        <v>104.8</v>
      </c>
      <c r="L111" s="11">
        <f t="shared" si="11"/>
        <v>4.6615505194241988</v>
      </c>
      <c r="M111" s="5">
        <v>1</v>
      </c>
      <c r="N111" s="5">
        <v>1</v>
      </c>
      <c r="O111" s="5">
        <v>0</v>
      </c>
      <c r="P111" s="5">
        <v>0</v>
      </c>
      <c r="Q111" s="5">
        <f t="shared" si="12"/>
        <v>0</v>
      </c>
      <c r="R111" s="5">
        <v>7442.2373729999999</v>
      </c>
      <c r="S111" s="5">
        <f t="shared" si="13"/>
        <v>8.9149268047967052</v>
      </c>
      <c r="T111" s="2">
        <v>0</v>
      </c>
      <c r="U111" s="12">
        <v>1</v>
      </c>
      <c r="V111" s="5">
        <v>1.3349</v>
      </c>
      <c r="W111" s="6">
        <f t="shared" si="7"/>
        <v>94.2060691601976</v>
      </c>
      <c r="X111" s="5">
        <v>1510221</v>
      </c>
      <c r="Y111" s="5">
        <v>1570808</v>
      </c>
      <c r="Z111" s="5">
        <v>30196</v>
      </c>
      <c r="AA111" s="5">
        <v>3657</v>
      </c>
      <c r="AB111" s="5">
        <v>0</v>
      </c>
      <c r="AC111" s="5">
        <v>1740968</v>
      </c>
      <c r="AD111" s="5">
        <v>1</v>
      </c>
      <c r="AE111" s="5">
        <v>0</v>
      </c>
      <c r="AF111" s="5">
        <v>1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11">
        <v>0</v>
      </c>
      <c r="AR111" s="5">
        <v>0</v>
      </c>
      <c r="AS111" s="5">
        <v>1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</row>
    <row r="112" spans="1:50" ht="15.75" customHeight="1">
      <c r="A112" s="4">
        <v>44621</v>
      </c>
      <c r="B112" s="2" t="s">
        <v>5</v>
      </c>
      <c r="C112" s="2">
        <v>3</v>
      </c>
      <c r="D112" s="5" t="s">
        <v>18</v>
      </c>
      <c r="E112" s="5">
        <v>313344</v>
      </c>
      <c r="F112" s="6">
        <f t="shared" si="8"/>
        <v>12.655056907551835</v>
      </c>
      <c r="G112" s="7">
        <v>46186.042000000001</v>
      </c>
      <c r="H112" s="5">
        <f t="shared" si="9"/>
        <v>10.74045456153855</v>
      </c>
      <c r="I112" s="10">
        <v>520.9</v>
      </c>
      <c r="J112" s="6">
        <f t="shared" si="10"/>
        <v>6.2555580847511454</v>
      </c>
      <c r="K112" s="11">
        <v>105.1</v>
      </c>
      <c r="L112" s="11">
        <f t="shared" si="11"/>
        <v>4.664382045619937</v>
      </c>
      <c r="M112" s="5">
        <v>1</v>
      </c>
      <c r="N112" s="5">
        <v>1</v>
      </c>
      <c r="O112" s="5">
        <v>0</v>
      </c>
      <c r="P112" s="5">
        <v>0</v>
      </c>
      <c r="Q112" s="5">
        <f t="shared" si="12"/>
        <v>0</v>
      </c>
      <c r="R112" s="5">
        <v>7442.2373729999999</v>
      </c>
      <c r="S112" s="5">
        <f t="shared" si="13"/>
        <v>8.9149268047967052</v>
      </c>
      <c r="T112" s="2">
        <v>0</v>
      </c>
      <c r="U112" s="12">
        <v>1</v>
      </c>
      <c r="V112" s="5">
        <v>1.3110999999999999</v>
      </c>
      <c r="W112" s="6">
        <f t="shared" si="7"/>
        <v>92.526464361326731</v>
      </c>
      <c r="X112" s="5">
        <v>1524973</v>
      </c>
      <c r="Y112" s="5">
        <v>2260724</v>
      </c>
      <c r="Z112" s="5">
        <v>30359</v>
      </c>
      <c r="AA112" s="5">
        <v>4379</v>
      </c>
      <c r="AB112" s="5">
        <v>0</v>
      </c>
      <c r="AC112" s="5">
        <v>2342354</v>
      </c>
      <c r="AD112" s="5">
        <v>1</v>
      </c>
      <c r="AE112" s="5">
        <v>0</v>
      </c>
      <c r="AF112" s="5">
        <v>0</v>
      </c>
      <c r="AG112" s="6">
        <v>1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11">
        <v>0</v>
      </c>
      <c r="AR112" s="5">
        <v>0</v>
      </c>
      <c r="AS112" s="5">
        <v>1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</row>
    <row r="113" spans="1:50" ht="15.75" customHeight="1">
      <c r="A113" s="4">
        <v>44652</v>
      </c>
      <c r="B113" s="2" t="s">
        <v>5</v>
      </c>
      <c r="C113" s="2">
        <v>3</v>
      </c>
      <c r="D113" s="5" t="s">
        <v>18</v>
      </c>
      <c r="E113" s="5">
        <v>243712</v>
      </c>
      <c r="F113" s="6">
        <f t="shared" si="8"/>
        <v>12.403742479270928</v>
      </c>
      <c r="G113" s="7">
        <v>44574.900999999998</v>
      </c>
      <c r="H113" s="5">
        <f t="shared" si="9"/>
        <v>10.704948655651007</v>
      </c>
      <c r="I113" s="10">
        <v>489.73</v>
      </c>
      <c r="J113" s="6">
        <f t="shared" si="10"/>
        <v>6.1938542188289736</v>
      </c>
      <c r="K113" s="11">
        <v>105</v>
      </c>
      <c r="L113" s="11">
        <f t="shared" si="11"/>
        <v>4.6634390941120669</v>
      </c>
      <c r="M113" s="5">
        <v>1</v>
      </c>
      <c r="N113" s="5">
        <v>1</v>
      </c>
      <c r="O113" s="5">
        <v>0</v>
      </c>
      <c r="P113" s="5">
        <v>0</v>
      </c>
      <c r="Q113" s="5">
        <f t="shared" si="12"/>
        <v>0</v>
      </c>
      <c r="R113" s="5">
        <v>7442.2373729999999</v>
      </c>
      <c r="S113" s="5">
        <f t="shared" si="13"/>
        <v>8.9149268047967052</v>
      </c>
      <c r="T113" s="2">
        <v>0</v>
      </c>
      <c r="U113" s="12">
        <v>1</v>
      </c>
      <c r="V113" s="5">
        <v>1.2551000000000001</v>
      </c>
      <c r="W113" s="6">
        <f t="shared" si="7"/>
        <v>88.57445306986591</v>
      </c>
      <c r="X113" s="5">
        <v>1527956</v>
      </c>
      <c r="Y113" s="5">
        <v>890915</v>
      </c>
      <c r="Z113" s="5">
        <v>30369</v>
      </c>
      <c r="AA113" s="5">
        <v>4841</v>
      </c>
      <c r="AB113" s="5">
        <v>106857</v>
      </c>
      <c r="AC113" s="5">
        <v>3951244</v>
      </c>
      <c r="AD113" s="5">
        <v>1</v>
      </c>
      <c r="AE113" s="5">
        <v>0</v>
      </c>
      <c r="AF113" s="5">
        <v>0</v>
      </c>
      <c r="AG113" s="6">
        <v>0</v>
      </c>
      <c r="AH113" s="6">
        <v>1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11">
        <v>0</v>
      </c>
      <c r="AR113" s="5">
        <v>0</v>
      </c>
      <c r="AS113" s="5">
        <v>1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</row>
    <row r="114" spans="1:50" ht="15.75" customHeight="1">
      <c r="A114" s="9">
        <v>44682</v>
      </c>
      <c r="B114" s="2" t="s">
        <v>5</v>
      </c>
      <c r="C114" s="2">
        <v>3</v>
      </c>
      <c r="D114" s="5" t="s">
        <v>18</v>
      </c>
      <c r="E114" s="5">
        <v>522240</v>
      </c>
      <c r="F114" s="6">
        <f t="shared" si="8"/>
        <v>13.165882531317825</v>
      </c>
      <c r="G114" s="7">
        <v>40278.525000000001</v>
      </c>
      <c r="H114" s="5">
        <f t="shared" si="9"/>
        <v>10.603598554310137</v>
      </c>
      <c r="I114" s="10">
        <v>459.57</v>
      </c>
      <c r="J114" s="6">
        <f t="shared" si="10"/>
        <v>6.1302912696927141</v>
      </c>
      <c r="K114" s="11">
        <v>106.4</v>
      </c>
      <c r="L114" s="11">
        <f t="shared" si="11"/>
        <v>4.6765601820747644</v>
      </c>
      <c r="M114" s="5">
        <v>1</v>
      </c>
      <c r="N114" s="5">
        <v>1</v>
      </c>
      <c r="O114" s="5">
        <v>0</v>
      </c>
      <c r="P114" s="5">
        <v>0</v>
      </c>
      <c r="Q114" s="5">
        <f t="shared" si="12"/>
        <v>0</v>
      </c>
      <c r="R114" s="5">
        <v>7442.2373729999999</v>
      </c>
      <c r="S114" s="5">
        <f t="shared" si="13"/>
        <v>8.9149268047967052</v>
      </c>
      <c r="T114" s="2">
        <v>0</v>
      </c>
      <c r="U114" s="12">
        <v>1</v>
      </c>
      <c r="V114" s="5">
        <v>1.2604</v>
      </c>
      <c r="W114" s="6">
        <f t="shared" si="7"/>
        <v>88.948482709950596</v>
      </c>
      <c r="X114" s="5">
        <v>1530453</v>
      </c>
      <c r="Y114" s="5">
        <v>266182</v>
      </c>
      <c r="Z114" s="5">
        <v>30379</v>
      </c>
      <c r="AA114" s="5">
        <v>2091</v>
      </c>
      <c r="AB114" s="5">
        <v>206444</v>
      </c>
      <c r="AC114" s="5">
        <v>2371840</v>
      </c>
      <c r="AD114" s="5">
        <v>1</v>
      </c>
      <c r="AE114" s="5">
        <v>0</v>
      </c>
      <c r="AF114" s="5">
        <v>0</v>
      </c>
      <c r="AG114" s="6">
        <v>0</v>
      </c>
      <c r="AH114" s="6">
        <v>0</v>
      </c>
      <c r="AI114" s="6">
        <v>1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11">
        <v>0</v>
      </c>
      <c r="AR114" s="5">
        <v>0</v>
      </c>
      <c r="AS114" s="5">
        <v>1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</row>
    <row r="115" spans="1:50" ht="15.75" customHeight="1">
      <c r="A115" s="4">
        <v>44713</v>
      </c>
      <c r="B115" s="2" t="s">
        <v>5</v>
      </c>
      <c r="C115" s="2">
        <v>3</v>
      </c>
      <c r="D115" s="5" t="s">
        <v>18</v>
      </c>
      <c r="E115" s="5">
        <v>348160</v>
      </c>
      <c r="F115" s="6">
        <f t="shared" si="8"/>
        <v>12.76041742320966</v>
      </c>
      <c r="G115" s="7">
        <v>40815.572</v>
      </c>
      <c r="H115" s="5">
        <f t="shared" si="9"/>
        <v>10.616843454395509</v>
      </c>
      <c r="I115" s="10">
        <v>551.27</v>
      </c>
      <c r="J115" s="6">
        <f t="shared" si="10"/>
        <v>6.3122247072820477</v>
      </c>
      <c r="K115" s="11">
        <v>105.4</v>
      </c>
      <c r="L115" s="11">
        <f t="shared" si="11"/>
        <v>4.667205576907544</v>
      </c>
      <c r="M115" s="5">
        <v>1</v>
      </c>
      <c r="N115" s="5">
        <v>1</v>
      </c>
      <c r="O115" s="5">
        <v>0</v>
      </c>
      <c r="P115" s="5">
        <v>0</v>
      </c>
      <c r="Q115" s="5">
        <f t="shared" si="12"/>
        <v>0</v>
      </c>
      <c r="R115" s="5">
        <v>7442.2373729999999</v>
      </c>
      <c r="S115" s="5">
        <f t="shared" si="13"/>
        <v>8.9149268047967052</v>
      </c>
      <c r="T115" s="2">
        <v>0</v>
      </c>
      <c r="U115" s="12">
        <v>1</v>
      </c>
      <c r="V115" s="5">
        <v>1.2124999999999999</v>
      </c>
      <c r="W115" s="6">
        <f t="shared" si="7"/>
        <v>85.568101623147484</v>
      </c>
      <c r="X115" s="5">
        <v>1536479</v>
      </c>
      <c r="Y115" s="5">
        <v>419758</v>
      </c>
      <c r="Z115" s="5">
        <v>30395</v>
      </c>
      <c r="AA115" s="5">
        <v>1432</v>
      </c>
      <c r="AB115" s="5">
        <v>975945</v>
      </c>
      <c r="AC115" s="5">
        <v>1210539</v>
      </c>
      <c r="AD115" s="5">
        <v>1</v>
      </c>
      <c r="AE115" s="5">
        <v>0</v>
      </c>
      <c r="AF115" s="5">
        <v>0</v>
      </c>
      <c r="AG115" s="6">
        <v>0</v>
      </c>
      <c r="AH115" s="6">
        <v>0</v>
      </c>
      <c r="AI115" s="6">
        <v>0</v>
      </c>
      <c r="AJ115" s="6">
        <v>1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11">
        <v>0</v>
      </c>
      <c r="AR115" s="5">
        <v>0</v>
      </c>
      <c r="AS115" s="5">
        <v>1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</row>
    <row r="116" spans="1:50" ht="15.75" customHeight="1">
      <c r="A116" s="4">
        <v>44743</v>
      </c>
      <c r="B116" s="2" t="s">
        <v>5</v>
      </c>
      <c r="C116" s="2">
        <v>3</v>
      </c>
      <c r="D116" s="5" t="s">
        <v>18</v>
      </c>
      <c r="E116" s="5">
        <v>557056</v>
      </c>
      <c r="F116" s="6">
        <f t="shared" si="8"/>
        <v>13.230421052455396</v>
      </c>
      <c r="G116" s="7">
        <v>41352.618999999999</v>
      </c>
      <c r="H116" s="5">
        <f t="shared" si="9"/>
        <v>10.629915217782907</v>
      </c>
      <c r="I116" s="10">
        <v>487.4</v>
      </c>
      <c r="J116" s="6">
        <f t="shared" si="10"/>
        <v>6.1890851411911054</v>
      </c>
      <c r="K116" s="11">
        <v>107.72</v>
      </c>
      <c r="L116" s="11">
        <f t="shared" si="11"/>
        <v>4.6887757698428887</v>
      </c>
      <c r="M116" s="5">
        <v>1</v>
      </c>
      <c r="N116" s="5">
        <v>1</v>
      </c>
      <c r="O116" s="5">
        <v>0</v>
      </c>
      <c r="P116" s="5">
        <v>0</v>
      </c>
      <c r="Q116" s="5">
        <f t="shared" si="12"/>
        <v>0</v>
      </c>
      <c r="R116" s="5">
        <v>7442.2373729999999</v>
      </c>
      <c r="S116" s="5">
        <f t="shared" si="13"/>
        <v>8.9149268047967052</v>
      </c>
      <c r="T116" s="2">
        <v>0</v>
      </c>
      <c r="U116" s="12">
        <v>1</v>
      </c>
      <c r="V116" s="5">
        <v>1.2183999999999999</v>
      </c>
      <c r="W116" s="6">
        <f t="shared" si="7"/>
        <v>85.98447424135496</v>
      </c>
      <c r="X116" s="5">
        <v>1554591</v>
      </c>
      <c r="Y116" s="5">
        <v>584138</v>
      </c>
      <c r="Z116" s="5">
        <v>30487</v>
      </c>
      <c r="AA116" s="5">
        <v>3580</v>
      </c>
      <c r="AB116" s="5">
        <v>0</v>
      </c>
      <c r="AC116" s="5">
        <v>933527</v>
      </c>
      <c r="AD116" s="5">
        <v>1</v>
      </c>
      <c r="AE116" s="5">
        <v>0</v>
      </c>
      <c r="AF116" s="5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1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11">
        <v>0</v>
      </c>
      <c r="AR116" s="5">
        <v>0</v>
      </c>
      <c r="AS116" s="5">
        <v>1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</row>
    <row r="117" spans="1:50" ht="15.75" customHeight="1">
      <c r="A117" s="4">
        <v>44774</v>
      </c>
      <c r="B117" s="2" t="s">
        <v>5</v>
      </c>
      <c r="C117" s="2">
        <v>3</v>
      </c>
      <c r="D117" s="5" t="s">
        <v>18</v>
      </c>
      <c r="E117" s="5">
        <v>400384</v>
      </c>
      <c r="F117" s="6">
        <f t="shared" si="8"/>
        <v>12.900179365584819</v>
      </c>
      <c r="G117" s="7">
        <v>45648.995000000003</v>
      </c>
      <c r="H117" s="5">
        <f t="shared" si="9"/>
        <v>10.728758776494084</v>
      </c>
      <c r="I117" s="10">
        <v>517.33000000000004</v>
      </c>
      <c r="J117" s="6">
        <f t="shared" si="10"/>
        <v>6.2486809687553269</v>
      </c>
      <c r="K117" s="11">
        <v>109.01</v>
      </c>
      <c r="L117" s="11">
        <f t="shared" si="11"/>
        <v>4.7005712707513441</v>
      </c>
      <c r="M117" s="5">
        <v>1</v>
      </c>
      <c r="N117" s="5">
        <v>1</v>
      </c>
      <c r="O117" s="5">
        <v>0</v>
      </c>
      <c r="P117" s="5">
        <v>0</v>
      </c>
      <c r="Q117" s="5">
        <f t="shared" si="12"/>
        <v>0</v>
      </c>
      <c r="R117" s="5">
        <v>7442.2373729999999</v>
      </c>
      <c r="S117" s="5">
        <f t="shared" si="13"/>
        <v>8.9149268047967052</v>
      </c>
      <c r="T117" s="2">
        <v>0</v>
      </c>
      <c r="U117" s="12">
        <v>1</v>
      </c>
      <c r="V117" s="5">
        <v>1.1671</v>
      </c>
      <c r="W117" s="6">
        <f t="shared" si="7"/>
        <v>82.364149611856035</v>
      </c>
      <c r="X117" s="5">
        <v>1569076</v>
      </c>
      <c r="Y117" s="5">
        <v>217313</v>
      </c>
      <c r="Z117" s="5">
        <v>30581</v>
      </c>
      <c r="AA117" s="5">
        <v>2158</v>
      </c>
      <c r="AB117" s="5">
        <v>189733</v>
      </c>
      <c r="AC117" s="5">
        <v>512543</v>
      </c>
      <c r="AD117" s="5">
        <v>1</v>
      </c>
      <c r="AE117" s="5">
        <v>0</v>
      </c>
      <c r="AF117" s="5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1</v>
      </c>
      <c r="AM117" s="6">
        <v>0</v>
      </c>
      <c r="AN117" s="6">
        <v>0</v>
      </c>
      <c r="AO117" s="6">
        <v>0</v>
      </c>
      <c r="AP117" s="6">
        <v>0</v>
      </c>
      <c r="AQ117" s="11">
        <v>0</v>
      </c>
      <c r="AR117" s="5">
        <v>0</v>
      </c>
      <c r="AS117" s="5">
        <v>1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</row>
    <row r="118" spans="1:50" ht="15.75" customHeight="1">
      <c r="A118" s="4">
        <v>44805</v>
      </c>
      <c r="B118" s="2" t="s">
        <v>5</v>
      </c>
      <c r="C118" s="2">
        <v>3</v>
      </c>
      <c r="D118" s="5" t="s">
        <v>18</v>
      </c>
      <c r="E118" s="5">
        <v>382976</v>
      </c>
      <c r="F118" s="6">
        <f t="shared" si="8"/>
        <v>12.855727603013985</v>
      </c>
      <c r="G118" s="7">
        <v>41889.665999999997</v>
      </c>
      <c r="H118" s="5">
        <f t="shared" si="9"/>
        <v>10.642818312597221</v>
      </c>
      <c r="I118" s="10">
        <v>496.1</v>
      </c>
      <c r="J118" s="6">
        <f t="shared" si="10"/>
        <v>6.2067775193070034</v>
      </c>
      <c r="K118" s="11">
        <v>116.81</v>
      </c>
      <c r="L118" s="11">
        <f t="shared" si="11"/>
        <v>4.7690731572580276</v>
      </c>
      <c r="M118" s="5">
        <v>1</v>
      </c>
      <c r="N118" s="5">
        <v>1</v>
      </c>
      <c r="O118" s="5">
        <v>0</v>
      </c>
      <c r="P118" s="5">
        <v>0</v>
      </c>
      <c r="Q118" s="5">
        <f t="shared" si="12"/>
        <v>0</v>
      </c>
      <c r="R118" s="5">
        <v>7442.2373729999999</v>
      </c>
      <c r="S118" s="5">
        <f t="shared" si="13"/>
        <v>8.9149268047967052</v>
      </c>
      <c r="T118" s="2">
        <v>0</v>
      </c>
      <c r="U118" s="12">
        <v>1</v>
      </c>
      <c r="V118" s="5">
        <v>1.1092</v>
      </c>
      <c r="W118" s="6">
        <f t="shared" si="7"/>
        <v>78.278052223006355</v>
      </c>
      <c r="X118" s="5">
        <v>1572598</v>
      </c>
      <c r="Y118" s="5">
        <v>151060</v>
      </c>
      <c r="Z118" s="5">
        <v>30616</v>
      </c>
      <c r="AA118" s="5">
        <v>406</v>
      </c>
      <c r="AB118" s="5">
        <v>142403</v>
      </c>
      <c r="AC118" s="5">
        <v>42462</v>
      </c>
      <c r="AD118" s="5">
        <v>1</v>
      </c>
      <c r="AE118" s="5">
        <v>0</v>
      </c>
      <c r="AF118" s="5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11">
        <v>0</v>
      </c>
      <c r="AR118" s="5">
        <v>0</v>
      </c>
      <c r="AS118" s="5">
        <v>1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</row>
    <row r="119" spans="1:50" ht="15.75" customHeight="1">
      <c r="A119" s="4">
        <v>44835</v>
      </c>
      <c r="B119" s="2" t="s">
        <v>5</v>
      </c>
      <c r="C119" s="2">
        <v>3</v>
      </c>
      <c r="D119" s="5" t="s">
        <v>18</v>
      </c>
      <c r="E119" s="5">
        <v>661504</v>
      </c>
      <c r="F119" s="6">
        <f t="shared" si="8"/>
        <v>13.402271309382055</v>
      </c>
      <c r="G119" s="7">
        <v>25778.256000000001</v>
      </c>
      <c r="H119" s="5">
        <f t="shared" si="9"/>
        <v>10.157325416495661</v>
      </c>
      <c r="I119" s="10">
        <v>1</v>
      </c>
      <c r="J119" s="6">
        <f t="shared" si="10"/>
        <v>0</v>
      </c>
      <c r="K119" s="11">
        <v>109.67</v>
      </c>
      <c r="L119" s="11">
        <f t="shared" si="11"/>
        <v>4.7065528002766941</v>
      </c>
      <c r="M119" s="5">
        <v>1</v>
      </c>
      <c r="N119" s="5">
        <v>1</v>
      </c>
      <c r="O119" s="5">
        <v>0</v>
      </c>
      <c r="P119" s="5">
        <v>0</v>
      </c>
      <c r="Q119" s="5">
        <f t="shared" si="12"/>
        <v>0</v>
      </c>
      <c r="R119" s="5">
        <v>7442.2373729999999</v>
      </c>
      <c r="S119" s="5">
        <f t="shared" si="13"/>
        <v>8.9149268047967052</v>
      </c>
      <c r="T119" s="2">
        <v>0</v>
      </c>
      <c r="U119" s="12">
        <v>1</v>
      </c>
      <c r="V119" s="5">
        <v>1.1587000000000001</v>
      </c>
      <c r="W119" s="6">
        <f t="shared" si="7"/>
        <v>81.771347918136911</v>
      </c>
      <c r="X119" s="14"/>
      <c r="Y119" s="14"/>
      <c r="Z119" s="14"/>
      <c r="AA119" s="14"/>
      <c r="AB119" s="5">
        <v>0</v>
      </c>
      <c r="AC119" s="5">
        <v>0</v>
      </c>
      <c r="AD119" s="5">
        <v>1</v>
      </c>
      <c r="AE119" s="5">
        <v>0</v>
      </c>
      <c r="AF119" s="5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1</v>
      </c>
      <c r="AO119" s="6">
        <v>0</v>
      </c>
      <c r="AP119" s="6">
        <v>0</v>
      </c>
      <c r="AQ119" s="11">
        <v>0</v>
      </c>
      <c r="AR119" s="5">
        <v>0</v>
      </c>
      <c r="AS119" s="5">
        <v>1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</row>
    <row r="120" spans="1:50" ht="15.75" customHeight="1">
      <c r="A120" s="4">
        <v>44866</v>
      </c>
      <c r="B120" s="2" t="s">
        <v>5</v>
      </c>
      <c r="C120" s="2">
        <v>3</v>
      </c>
      <c r="D120" s="5" t="s">
        <v>18</v>
      </c>
      <c r="E120" s="5">
        <v>487424</v>
      </c>
      <c r="F120" s="6">
        <f t="shared" si="8"/>
        <v>13.096889659830873</v>
      </c>
      <c r="G120" s="7">
        <v>22018.927</v>
      </c>
      <c r="H120" s="5">
        <f t="shared" si="9"/>
        <v>9.9997030951031469</v>
      </c>
      <c r="I120" s="10">
        <v>1</v>
      </c>
      <c r="J120" s="6">
        <f t="shared" si="10"/>
        <v>0</v>
      </c>
      <c r="K120" s="11"/>
      <c r="L120" s="11">
        <f t="shared" si="11"/>
        <v>0</v>
      </c>
      <c r="M120" s="5">
        <v>1</v>
      </c>
      <c r="N120" s="5">
        <v>1</v>
      </c>
      <c r="O120" s="5">
        <v>0</v>
      </c>
      <c r="P120" s="5">
        <v>0</v>
      </c>
      <c r="Q120" s="5">
        <f t="shared" si="12"/>
        <v>0</v>
      </c>
      <c r="R120" s="5">
        <v>7442.2373729999999</v>
      </c>
      <c r="S120" s="5">
        <f t="shared" si="13"/>
        <v>8.9149268047967052</v>
      </c>
      <c r="T120" s="2">
        <v>0</v>
      </c>
      <c r="U120" s="12">
        <v>1</v>
      </c>
      <c r="V120" s="5">
        <v>1.1969000000000001</v>
      </c>
      <c r="W120" s="6">
        <f t="shared" si="7"/>
        <v>84.467184191954843</v>
      </c>
      <c r="X120" s="14"/>
      <c r="Y120" s="14"/>
      <c r="Z120" s="14"/>
      <c r="AA120" s="14"/>
      <c r="AB120" s="5">
        <v>83417</v>
      </c>
      <c r="AC120" s="5">
        <v>0</v>
      </c>
      <c r="AD120" s="5">
        <v>1</v>
      </c>
      <c r="AE120" s="5">
        <v>0</v>
      </c>
      <c r="AF120" s="5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1</v>
      </c>
      <c r="AP120" s="6">
        <v>0</v>
      </c>
      <c r="AQ120" s="11">
        <v>0</v>
      </c>
      <c r="AR120" s="5">
        <v>0</v>
      </c>
      <c r="AS120" s="5">
        <v>1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</row>
    <row r="121" spans="1:50" ht="15.75" customHeight="1">
      <c r="A121" s="4">
        <v>44896</v>
      </c>
      <c r="B121" s="2" t="s">
        <v>5</v>
      </c>
      <c r="C121" s="2">
        <v>3</v>
      </c>
      <c r="D121" s="5" t="s">
        <v>18</v>
      </c>
      <c r="E121" s="5">
        <v>557056</v>
      </c>
      <c r="F121" s="6">
        <f t="shared" si="8"/>
        <v>13.230421052455396</v>
      </c>
      <c r="G121" s="7">
        <v>25241.208999999999</v>
      </c>
      <c r="H121" s="5">
        <f t="shared" si="9"/>
        <v>10.13627283263534</v>
      </c>
      <c r="I121" s="10">
        <v>1</v>
      </c>
      <c r="J121" s="6">
        <f t="shared" si="10"/>
        <v>0</v>
      </c>
      <c r="K121" s="11"/>
      <c r="L121" s="11">
        <f t="shared" si="11"/>
        <v>0</v>
      </c>
      <c r="M121" s="5">
        <v>1</v>
      </c>
      <c r="N121" s="5">
        <v>1</v>
      </c>
      <c r="O121" s="5">
        <v>0</v>
      </c>
      <c r="P121" s="5">
        <v>0</v>
      </c>
      <c r="Q121" s="5">
        <f t="shared" si="12"/>
        <v>0</v>
      </c>
      <c r="R121" s="5">
        <v>7442.2373729999999</v>
      </c>
      <c r="S121" s="5">
        <f t="shared" si="13"/>
        <v>8.9149268047967052</v>
      </c>
      <c r="T121" s="2">
        <v>0</v>
      </c>
      <c r="U121" s="12">
        <v>1</v>
      </c>
      <c r="V121" s="5">
        <v>1.2038</v>
      </c>
      <c r="W121" s="6">
        <f t="shared" si="7"/>
        <v>84.954128440366972</v>
      </c>
      <c r="X121" s="14"/>
      <c r="Y121" s="14"/>
      <c r="Z121" s="14"/>
      <c r="AA121" s="14"/>
      <c r="AB121" s="14"/>
      <c r="AC121" s="5">
        <v>0</v>
      </c>
      <c r="AD121" s="5">
        <v>1</v>
      </c>
      <c r="AE121" s="5">
        <v>0</v>
      </c>
      <c r="AF121" s="5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1</v>
      </c>
      <c r="AQ121" s="11">
        <v>0</v>
      </c>
      <c r="AR121" s="5">
        <v>0</v>
      </c>
      <c r="AS121" s="5">
        <v>1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</row>
    <row r="122" spans="1:50" ht="15.75" customHeight="1">
      <c r="A122" s="4">
        <v>43101</v>
      </c>
      <c r="B122" s="2" t="s">
        <v>5</v>
      </c>
      <c r="C122" s="2">
        <v>3</v>
      </c>
      <c r="D122" s="5" t="s">
        <v>15</v>
      </c>
      <c r="E122" s="5">
        <v>862051.88159999996</v>
      </c>
      <c r="F122" s="6">
        <f t="shared" si="8"/>
        <v>13.667070735305634</v>
      </c>
      <c r="G122" s="7">
        <v>235914.18299999999</v>
      </c>
      <c r="H122" s="5">
        <f t="shared" si="9"/>
        <v>12.371227625342424</v>
      </c>
      <c r="I122" s="10">
        <v>362.83</v>
      </c>
      <c r="J122" s="6">
        <f t="shared" si="10"/>
        <v>5.8939344050097677</v>
      </c>
      <c r="K122" s="11">
        <v>131.6</v>
      </c>
      <c r="L122" s="11">
        <f t="shared" si="11"/>
        <v>4.887337077751762</v>
      </c>
      <c r="M122" s="5">
        <v>0</v>
      </c>
      <c r="N122" s="5">
        <v>1</v>
      </c>
      <c r="O122" s="5">
        <v>0</v>
      </c>
      <c r="P122" s="5">
        <v>0</v>
      </c>
      <c r="Q122" s="5">
        <f t="shared" si="12"/>
        <v>0</v>
      </c>
      <c r="R122" s="5">
        <v>2768.1106580000001</v>
      </c>
      <c r="S122" s="5">
        <f t="shared" si="13"/>
        <v>7.9259202935396331</v>
      </c>
      <c r="T122" s="2">
        <v>0</v>
      </c>
      <c r="U122" s="12">
        <v>0</v>
      </c>
      <c r="V122" s="5">
        <v>0.26679999999999998</v>
      </c>
      <c r="W122" s="6">
        <f t="shared" ref="W122:W181" si="14">V122*100/0.2668</f>
        <v>100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1</v>
      </c>
      <c r="AE122" s="5">
        <v>1</v>
      </c>
      <c r="AF122" s="5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11">
        <v>0</v>
      </c>
      <c r="AR122" s="5">
        <v>0</v>
      </c>
      <c r="AS122" s="5">
        <v>1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</row>
    <row r="123" spans="1:50" ht="15.75" customHeight="1">
      <c r="A123" s="4">
        <v>43132</v>
      </c>
      <c r="B123" s="2" t="s">
        <v>5</v>
      </c>
      <c r="C123" s="2">
        <v>3</v>
      </c>
      <c r="D123" s="5" t="s">
        <v>15</v>
      </c>
      <c r="E123" s="5">
        <v>795740.19839999999</v>
      </c>
      <c r="F123" s="6">
        <f t="shared" si="8"/>
        <v>13.587028027632098</v>
      </c>
      <c r="G123" s="7">
        <v>262621.44900000002</v>
      </c>
      <c r="H123" s="5">
        <f t="shared" si="9"/>
        <v>12.478472724630349</v>
      </c>
      <c r="I123" s="10">
        <v>344.64</v>
      </c>
      <c r="J123" s="6">
        <f t="shared" si="10"/>
        <v>5.8425003939680238</v>
      </c>
      <c r="K123" s="11">
        <v>132</v>
      </c>
      <c r="L123" s="11">
        <f t="shared" si="11"/>
        <v>4.8903491282217537</v>
      </c>
      <c r="M123" s="5">
        <v>0</v>
      </c>
      <c r="N123" s="5">
        <v>1</v>
      </c>
      <c r="O123" s="5">
        <v>0</v>
      </c>
      <c r="P123" s="5">
        <v>0</v>
      </c>
      <c r="Q123" s="5">
        <f t="shared" si="12"/>
        <v>0</v>
      </c>
      <c r="R123" s="5">
        <v>2768.1106580000001</v>
      </c>
      <c r="S123" s="5">
        <f t="shared" si="13"/>
        <v>7.9259202935396331</v>
      </c>
      <c r="T123" s="2">
        <v>0</v>
      </c>
      <c r="U123" s="12">
        <v>0</v>
      </c>
      <c r="V123" s="5">
        <v>0.26669999999999999</v>
      </c>
      <c r="W123" s="6">
        <f t="shared" si="14"/>
        <v>99.96251874062969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1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11">
        <v>0</v>
      </c>
      <c r="AR123" s="5">
        <v>0</v>
      </c>
      <c r="AS123" s="5">
        <v>1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</row>
    <row r="124" spans="1:50" ht="15.75" customHeight="1">
      <c r="A124" s="4">
        <v>43160</v>
      </c>
      <c r="B124" s="2" t="s">
        <v>5</v>
      </c>
      <c r="C124" s="2">
        <v>3</v>
      </c>
      <c r="D124" s="5" t="s">
        <v>15</v>
      </c>
      <c r="E124" s="5">
        <v>596805.14879999997</v>
      </c>
      <c r="F124" s="6">
        <f t="shared" si="8"/>
        <v>13.299345955180318</v>
      </c>
      <c r="G124" s="7">
        <v>382804.14600000001</v>
      </c>
      <c r="H124" s="5">
        <f t="shared" si="9"/>
        <v>12.855281381521781</v>
      </c>
      <c r="I124" s="10">
        <v>350.62</v>
      </c>
      <c r="J124" s="6">
        <f t="shared" si="10"/>
        <v>5.859703015925728</v>
      </c>
      <c r="K124" s="11">
        <v>133.5</v>
      </c>
      <c r="L124" s="11">
        <f t="shared" si="11"/>
        <v>4.9015641990418937</v>
      </c>
      <c r="M124" s="5">
        <v>0</v>
      </c>
      <c r="N124" s="5">
        <v>1</v>
      </c>
      <c r="O124" s="5">
        <v>0</v>
      </c>
      <c r="P124" s="5">
        <v>0</v>
      </c>
      <c r="Q124" s="5">
        <f t="shared" si="12"/>
        <v>0</v>
      </c>
      <c r="R124" s="5">
        <v>2768.1106580000001</v>
      </c>
      <c r="S124" s="5">
        <f t="shared" si="13"/>
        <v>7.9259202935396331</v>
      </c>
      <c r="T124" s="2">
        <v>0</v>
      </c>
      <c r="U124" s="12">
        <v>0</v>
      </c>
      <c r="V124" s="5">
        <v>0.26679999999999998</v>
      </c>
      <c r="W124" s="6">
        <f t="shared" si="14"/>
        <v>100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11">
        <v>0</v>
      </c>
      <c r="AR124" s="5">
        <v>0</v>
      </c>
      <c r="AS124" s="5">
        <v>1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</row>
    <row r="125" spans="1:50" ht="15.75" customHeight="1">
      <c r="A125" s="4">
        <v>43191</v>
      </c>
      <c r="B125" s="2" t="s">
        <v>5</v>
      </c>
      <c r="C125" s="2">
        <v>3</v>
      </c>
      <c r="D125" s="5" t="s">
        <v>15</v>
      </c>
      <c r="E125" s="5">
        <v>464181.78240000003</v>
      </c>
      <c r="F125" s="6">
        <f t="shared" si="8"/>
        <v>13.048031526899411</v>
      </c>
      <c r="G125" s="7">
        <v>369450.51299999998</v>
      </c>
      <c r="H125" s="5">
        <f t="shared" si="9"/>
        <v>12.819774787485171</v>
      </c>
      <c r="I125" s="10">
        <v>351.08</v>
      </c>
      <c r="J125" s="6">
        <f t="shared" si="10"/>
        <v>5.8610141177239168</v>
      </c>
      <c r="K125" s="11">
        <v>134.9</v>
      </c>
      <c r="L125" s="11">
        <f t="shared" si="11"/>
        <v>4.9119193211570984</v>
      </c>
      <c r="M125" s="5">
        <v>0</v>
      </c>
      <c r="N125" s="5">
        <v>1</v>
      </c>
      <c r="O125" s="5">
        <v>0</v>
      </c>
      <c r="P125" s="5">
        <v>0</v>
      </c>
      <c r="Q125" s="5">
        <f t="shared" si="12"/>
        <v>0</v>
      </c>
      <c r="R125" s="5">
        <v>2768.1106580000001</v>
      </c>
      <c r="S125" s="5">
        <f t="shared" si="13"/>
        <v>7.9259202935396331</v>
      </c>
      <c r="T125" s="2">
        <v>0</v>
      </c>
      <c r="U125" s="12">
        <v>0</v>
      </c>
      <c r="V125" s="5">
        <v>0.26669999999999999</v>
      </c>
      <c r="W125" s="6">
        <f t="shared" si="14"/>
        <v>99.96251874062969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6">
        <v>0</v>
      </c>
      <c r="AH125" s="6">
        <v>1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11">
        <v>0</v>
      </c>
      <c r="AR125" s="5">
        <v>0</v>
      </c>
      <c r="AS125" s="5">
        <v>1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</row>
    <row r="126" spans="1:50" ht="15.75" customHeight="1">
      <c r="A126" s="9">
        <v>43221</v>
      </c>
      <c r="B126" s="2" t="s">
        <v>5</v>
      </c>
      <c r="C126" s="2">
        <v>3</v>
      </c>
      <c r="D126" s="5" t="s">
        <v>15</v>
      </c>
      <c r="E126" s="5">
        <v>994675.24800000002</v>
      </c>
      <c r="F126" s="6">
        <f t="shared" si="8"/>
        <v>13.810171578946308</v>
      </c>
      <c r="G126" s="7">
        <v>333840.82500000001</v>
      </c>
      <c r="H126" s="5">
        <f t="shared" si="9"/>
        <v>12.718422581941121</v>
      </c>
      <c r="I126" s="10">
        <v>373.8</v>
      </c>
      <c r="J126" s="6">
        <f t="shared" si="10"/>
        <v>5.9237208950214626</v>
      </c>
      <c r="K126" s="11">
        <v>137.5</v>
      </c>
      <c r="L126" s="11">
        <f t="shared" si="11"/>
        <v>4.9308703256273931</v>
      </c>
      <c r="M126" s="5">
        <v>0</v>
      </c>
      <c r="N126" s="5">
        <v>1</v>
      </c>
      <c r="O126" s="5">
        <v>0</v>
      </c>
      <c r="P126" s="5">
        <v>0</v>
      </c>
      <c r="Q126" s="5">
        <f t="shared" si="12"/>
        <v>0</v>
      </c>
      <c r="R126" s="5">
        <v>2768.1106580000001</v>
      </c>
      <c r="S126" s="5">
        <f t="shared" si="13"/>
        <v>7.9259202935396331</v>
      </c>
      <c r="T126" s="2">
        <v>0</v>
      </c>
      <c r="U126" s="12">
        <v>0</v>
      </c>
      <c r="V126" s="5">
        <v>0.26669999999999999</v>
      </c>
      <c r="W126" s="6">
        <f t="shared" si="14"/>
        <v>99.96251874062969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6">
        <v>0</v>
      </c>
      <c r="AH126" s="6">
        <v>0</v>
      </c>
      <c r="AI126" s="6">
        <v>1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11">
        <v>0</v>
      </c>
      <c r="AR126" s="5">
        <v>0</v>
      </c>
      <c r="AS126" s="5">
        <v>1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</row>
    <row r="127" spans="1:50" ht="15.75" customHeight="1">
      <c r="A127" s="4">
        <v>43252</v>
      </c>
      <c r="B127" s="2" t="s">
        <v>5</v>
      </c>
      <c r="C127" s="2">
        <v>3</v>
      </c>
      <c r="D127" s="5" t="s">
        <v>15</v>
      </c>
      <c r="E127" s="5">
        <v>663116.83200000005</v>
      </c>
      <c r="F127" s="6">
        <f t="shared" si="8"/>
        <v>13.404706470838144</v>
      </c>
      <c r="G127" s="7">
        <v>338292.03600000002</v>
      </c>
      <c r="H127" s="5">
        <f t="shared" si="9"/>
        <v>12.731667769277582</v>
      </c>
      <c r="I127" s="10">
        <v>340.32</v>
      </c>
      <c r="J127" s="6">
        <f t="shared" si="10"/>
        <v>5.8298863514519272</v>
      </c>
      <c r="K127" s="11">
        <v>141.1</v>
      </c>
      <c r="L127" s="11">
        <f t="shared" si="11"/>
        <v>4.9565310351030547</v>
      </c>
      <c r="M127" s="5">
        <v>0</v>
      </c>
      <c r="N127" s="5">
        <v>1</v>
      </c>
      <c r="O127" s="5">
        <v>0</v>
      </c>
      <c r="P127" s="5">
        <v>0</v>
      </c>
      <c r="Q127" s="5">
        <f t="shared" si="12"/>
        <v>0</v>
      </c>
      <c r="R127" s="5">
        <v>2768.1106580000001</v>
      </c>
      <c r="S127" s="5">
        <f t="shared" si="13"/>
        <v>7.9259202935396331</v>
      </c>
      <c r="T127" s="2">
        <v>0</v>
      </c>
      <c r="U127" s="12">
        <v>0</v>
      </c>
      <c r="V127" s="5">
        <v>0.2666</v>
      </c>
      <c r="W127" s="6">
        <f t="shared" si="14"/>
        <v>99.92503748125938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6">
        <v>0</v>
      </c>
      <c r="AH127" s="6">
        <v>0</v>
      </c>
      <c r="AI127" s="6">
        <v>0</v>
      </c>
      <c r="AJ127" s="6">
        <v>1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11">
        <v>0</v>
      </c>
      <c r="AR127" s="5">
        <v>0</v>
      </c>
      <c r="AS127" s="5">
        <v>1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</row>
    <row r="128" spans="1:50" ht="15.75" customHeight="1">
      <c r="A128" s="4">
        <v>43282</v>
      </c>
      <c r="B128" s="2" t="s">
        <v>5</v>
      </c>
      <c r="C128" s="2">
        <v>3</v>
      </c>
      <c r="D128" s="5" t="s">
        <v>15</v>
      </c>
      <c r="E128" s="5">
        <v>1060986.9312</v>
      </c>
      <c r="F128" s="6">
        <f t="shared" si="8"/>
        <v>13.874710100083879</v>
      </c>
      <c r="G128" s="7">
        <v>342743.24699999997</v>
      </c>
      <c r="H128" s="5">
        <f t="shared" si="9"/>
        <v>12.744739812455101</v>
      </c>
      <c r="I128" s="10">
        <v>401.95</v>
      </c>
      <c r="J128" s="6">
        <f t="shared" si="10"/>
        <v>5.9963277027739696</v>
      </c>
      <c r="K128" s="11">
        <v>137.9</v>
      </c>
      <c r="L128" s="11">
        <f t="shared" si="11"/>
        <v>4.9337542497602982</v>
      </c>
      <c r="M128" s="5">
        <v>0</v>
      </c>
      <c r="N128" s="5">
        <v>1</v>
      </c>
      <c r="O128" s="5">
        <v>0</v>
      </c>
      <c r="P128" s="5">
        <v>0</v>
      </c>
      <c r="Q128" s="5">
        <f t="shared" si="12"/>
        <v>0</v>
      </c>
      <c r="R128" s="5">
        <v>2768.1106580000001</v>
      </c>
      <c r="S128" s="5">
        <f t="shared" si="13"/>
        <v>7.9259202935396331</v>
      </c>
      <c r="T128" s="2">
        <v>0</v>
      </c>
      <c r="U128" s="12">
        <v>0</v>
      </c>
      <c r="V128" s="5">
        <v>0.2666</v>
      </c>
      <c r="W128" s="6">
        <f t="shared" si="14"/>
        <v>99.92503748125938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11">
        <v>0</v>
      </c>
      <c r="AR128" s="5">
        <v>0</v>
      </c>
      <c r="AS128" s="5">
        <v>1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</row>
    <row r="129" spans="1:50" ht="15.75" customHeight="1">
      <c r="A129" s="4">
        <v>43313</v>
      </c>
      <c r="B129" s="2" t="s">
        <v>5</v>
      </c>
      <c r="C129" s="2">
        <v>3</v>
      </c>
      <c r="D129" s="5" t="s">
        <v>15</v>
      </c>
      <c r="E129" s="5">
        <v>762584.35679999995</v>
      </c>
      <c r="F129" s="6">
        <f t="shared" si="8"/>
        <v>13.544468413213302</v>
      </c>
      <c r="G129" s="7">
        <v>378352.935</v>
      </c>
      <c r="H129" s="5">
        <f t="shared" si="9"/>
        <v>12.843585372491473</v>
      </c>
      <c r="I129" s="10">
        <v>390.44</v>
      </c>
      <c r="J129" s="6">
        <f t="shared" si="10"/>
        <v>5.9672743083067648</v>
      </c>
      <c r="K129" s="11">
        <v>137.30000000000001</v>
      </c>
      <c r="L129" s="11">
        <f t="shared" si="11"/>
        <v>4.9294252386707127</v>
      </c>
      <c r="M129" s="5">
        <v>0</v>
      </c>
      <c r="N129" s="5">
        <v>1</v>
      </c>
      <c r="O129" s="5">
        <v>0</v>
      </c>
      <c r="P129" s="5">
        <v>0</v>
      </c>
      <c r="Q129" s="5">
        <f t="shared" si="12"/>
        <v>0</v>
      </c>
      <c r="R129" s="5">
        <v>2768.1106580000001</v>
      </c>
      <c r="S129" s="5">
        <f t="shared" si="13"/>
        <v>7.9259202935396331</v>
      </c>
      <c r="T129" s="2">
        <v>0</v>
      </c>
      <c r="U129" s="12">
        <v>0</v>
      </c>
      <c r="V129" s="5">
        <v>0.26669999999999999</v>
      </c>
      <c r="W129" s="6">
        <f t="shared" si="14"/>
        <v>99.96251874062969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11">
        <v>0</v>
      </c>
      <c r="AR129" s="5">
        <v>0</v>
      </c>
      <c r="AS129" s="5">
        <v>1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</row>
    <row r="130" spans="1:50" ht="15.75" customHeight="1">
      <c r="A130" s="4">
        <v>43344</v>
      </c>
      <c r="B130" s="2" t="s">
        <v>5</v>
      </c>
      <c r="C130" s="2">
        <v>3</v>
      </c>
      <c r="D130" s="5" t="s">
        <v>15</v>
      </c>
      <c r="E130" s="5">
        <v>729428.51520000002</v>
      </c>
      <c r="F130" s="6">
        <f t="shared" ref="F130:F193" si="15">LN(E130)</f>
        <v>13.500016650642468</v>
      </c>
      <c r="G130" s="7">
        <v>347194.45799999998</v>
      </c>
      <c r="H130" s="5">
        <f t="shared" ref="H130:H193" si="16">LN(G130+1)</f>
        <v>12.75764317988553</v>
      </c>
      <c r="I130" s="10">
        <v>346.35</v>
      </c>
      <c r="J130" s="6">
        <f t="shared" ref="J130:J193" si="17">LN(I130)</f>
        <v>5.8474498244686144</v>
      </c>
      <c r="K130" s="11">
        <v>137</v>
      </c>
      <c r="L130" s="11">
        <f t="shared" ref="L130:L193" si="18">LN(K130+1)</f>
        <v>4.9272536851572051</v>
      </c>
      <c r="M130" s="5">
        <v>0</v>
      </c>
      <c r="N130" s="5">
        <v>1</v>
      </c>
      <c r="O130" s="5">
        <v>0</v>
      </c>
      <c r="P130" s="5">
        <v>0</v>
      </c>
      <c r="Q130" s="5">
        <f t="shared" ref="Q130:Q193" si="19">0+0</f>
        <v>0</v>
      </c>
      <c r="R130" s="5">
        <v>2768.1106580000001</v>
      </c>
      <c r="S130" s="5">
        <f t="shared" ref="S130:S193" si="20">LN(R130)</f>
        <v>7.9259202935396331</v>
      </c>
      <c r="T130" s="2">
        <v>0</v>
      </c>
      <c r="U130" s="12">
        <v>0</v>
      </c>
      <c r="V130" s="5">
        <v>0.26669999999999999</v>
      </c>
      <c r="W130" s="6">
        <f t="shared" si="14"/>
        <v>99.96251874062969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1</v>
      </c>
      <c r="AN130" s="6">
        <v>0</v>
      </c>
      <c r="AO130" s="6">
        <v>0</v>
      </c>
      <c r="AP130" s="6">
        <v>0</v>
      </c>
      <c r="AQ130" s="11">
        <v>0</v>
      </c>
      <c r="AR130" s="5">
        <v>0</v>
      </c>
      <c r="AS130" s="5">
        <v>1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</row>
    <row r="131" spans="1:50" ht="15.75" customHeight="1">
      <c r="A131" s="4">
        <v>43374</v>
      </c>
      <c r="B131" s="2" t="s">
        <v>5</v>
      </c>
      <c r="C131" s="2">
        <v>3</v>
      </c>
      <c r="D131" s="5" t="s">
        <v>15</v>
      </c>
      <c r="E131" s="5">
        <v>1259921.9808</v>
      </c>
      <c r="F131" s="6">
        <f t="shared" si="15"/>
        <v>14.046560357010538</v>
      </c>
      <c r="G131" s="7">
        <v>213658.128</v>
      </c>
      <c r="H131" s="5">
        <f t="shared" si="16"/>
        <v>12.272137164240965</v>
      </c>
      <c r="I131" s="10">
        <v>383.7</v>
      </c>
      <c r="J131" s="6">
        <f t="shared" si="17"/>
        <v>5.9498609972529071</v>
      </c>
      <c r="K131" s="11">
        <v>134</v>
      </c>
      <c r="L131" s="11">
        <f t="shared" si="18"/>
        <v>4.9052747784384296</v>
      </c>
      <c r="M131" s="5">
        <v>0</v>
      </c>
      <c r="N131" s="5">
        <v>1</v>
      </c>
      <c r="O131" s="5">
        <v>0</v>
      </c>
      <c r="P131" s="5">
        <v>0</v>
      </c>
      <c r="Q131" s="5">
        <f t="shared" si="19"/>
        <v>0</v>
      </c>
      <c r="R131" s="5">
        <v>2768.1106580000001</v>
      </c>
      <c r="S131" s="5">
        <f t="shared" si="20"/>
        <v>7.9259202935396331</v>
      </c>
      <c r="T131" s="2">
        <v>0</v>
      </c>
      <c r="U131" s="12">
        <v>0</v>
      </c>
      <c r="V131" s="5">
        <v>0.26669999999999999</v>
      </c>
      <c r="W131" s="6">
        <f t="shared" si="14"/>
        <v>99.96251874062969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1</v>
      </c>
      <c r="AO131" s="6">
        <v>0</v>
      </c>
      <c r="AP131" s="6">
        <v>0</v>
      </c>
      <c r="AQ131" s="11">
        <v>0</v>
      </c>
      <c r="AR131" s="5">
        <v>0</v>
      </c>
      <c r="AS131" s="5">
        <v>1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</row>
    <row r="132" spans="1:50" ht="15.75" customHeight="1">
      <c r="A132" s="4">
        <v>43405</v>
      </c>
      <c r="B132" s="2" t="s">
        <v>5</v>
      </c>
      <c r="C132" s="2">
        <v>3</v>
      </c>
      <c r="D132" s="5" t="s">
        <v>15</v>
      </c>
      <c r="E132" s="5">
        <v>928363.56480000005</v>
      </c>
      <c r="F132" s="6">
        <f t="shared" si="15"/>
        <v>13.741178707459357</v>
      </c>
      <c r="G132" s="7">
        <v>182499.65100000001</v>
      </c>
      <c r="H132" s="5">
        <f t="shared" si="16"/>
        <v>12.114509019121609</v>
      </c>
      <c r="I132" s="10">
        <v>402.49</v>
      </c>
      <c r="J132" s="6">
        <f t="shared" si="17"/>
        <v>5.9976702518294864</v>
      </c>
      <c r="K132" s="11">
        <v>136.1</v>
      </c>
      <c r="L132" s="11">
        <f t="shared" si="18"/>
        <v>4.9207105865682683</v>
      </c>
      <c r="M132" s="5">
        <v>0</v>
      </c>
      <c r="N132" s="5">
        <v>1</v>
      </c>
      <c r="O132" s="5">
        <v>0</v>
      </c>
      <c r="P132" s="5">
        <v>0</v>
      </c>
      <c r="Q132" s="5">
        <f t="shared" si="19"/>
        <v>0</v>
      </c>
      <c r="R132" s="5">
        <v>2768.1106580000001</v>
      </c>
      <c r="S132" s="5">
        <f t="shared" si="20"/>
        <v>7.9259202935396331</v>
      </c>
      <c r="T132" s="2">
        <v>0</v>
      </c>
      <c r="U132" s="12">
        <v>0</v>
      </c>
      <c r="V132" s="5">
        <v>0.26700000000000002</v>
      </c>
      <c r="W132" s="6">
        <f t="shared" si="14"/>
        <v>100.07496251874065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1</v>
      </c>
      <c r="AP132" s="6">
        <v>0</v>
      </c>
      <c r="AQ132" s="11">
        <v>0</v>
      </c>
      <c r="AR132" s="5">
        <v>0</v>
      </c>
      <c r="AS132" s="5">
        <v>1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</row>
    <row r="133" spans="1:50" ht="15.75" customHeight="1">
      <c r="A133" s="4">
        <v>43435</v>
      </c>
      <c r="B133" s="2" t="s">
        <v>5</v>
      </c>
      <c r="C133" s="2">
        <v>3</v>
      </c>
      <c r="D133" s="5" t="s">
        <v>15</v>
      </c>
      <c r="E133" s="5">
        <v>1060986.9312</v>
      </c>
      <c r="F133" s="6">
        <f t="shared" si="15"/>
        <v>13.874710100083879</v>
      </c>
      <c r="G133" s="7">
        <v>209206.91699999999</v>
      </c>
      <c r="H133" s="5">
        <f t="shared" si="16"/>
        <v>12.251083854625092</v>
      </c>
      <c r="I133" s="10">
        <v>390.49</v>
      </c>
      <c r="J133" s="6">
        <f t="shared" si="17"/>
        <v>5.9674023607572231</v>
      </c>
      <c r="K133" s="11">
        <v>130.1</v>
      </c>
      <c r="L133" s="11">
        <f t="shared" si="18"/>
        <v>4.875960390769654</v>
      </c>
      <c r="M133" s="5">
        <v>0</v>
      </c>
      <c r="N133" s="5">
        <v>1</v>
      </c>
      <c r="O133" s="5">
        <v>0</v>
      </c>
      <c r="P133" s="5">
        <v>0</v>
      </c>
      <c r="Q133" s="5">
        <f t="shared" si="19"/>
        <v>0</v>
      </c>
      <c r="R133" s="5">
        <v>2768.1106580000001</v>
      </c>
      <c r="S133" s="5">
        <f t="shared" si="20"/>
        <v>7.9259202935396331</v>
      </c>
      <c r="T133" s="2">
        <v>0</v>
      </c>
      <c r="U133" s="12">
        <v>0</v>
      </c>
      <c r="V133" s="5">
        <v>0.2666</v>
      </c>
      <c r="W133" s="6">
        <f t="shared" si="14"/>
        <v>99.92503748125938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1</v>
      </c>
      <c r="AQ133" s="11">
        <v>0</v>
      </c>
      <c r="AR133" s="5">
        <v>0</v>
      </c>
      <c r="AS133" s="5">
        <v>1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</row>
    <row r="134" spans="1:50" ht="15.75" customHeight="1">
      <c r="A134" s="4">
        <v>43466</v>
      </c>
      <c r="B134" s="2" t="s">
        <v>5</v>
      </c>
      <c r="C134" s="2">
        <v>3</v>
      </c>
      <c r="D134" s="5" t="s">
        <v>15</v>
      </c>
      <c r="E134" s="5">
        <v>911793.79200000002</v>
      </c>
      <c r="F134" s="6">
        <f t="shared" si="15"/>
        <v>13.723169138227663</v>
      </c>
      <c r="G134" s="7">
        <v>196595.1525</v>
      </c>
      <c r="H134" s="5">
        <f t="shared" si="16"/>
        <v>12.188906916310419</v>
      </c>
      <c r="I134" s="10">
        <v>401.35</v>
      </c>
      <c r="J134" s="6">
        <f t="shared" si="17"/>
        <v>5.9948338645775863</v>
      </c>
      <c r="K134" s="11">
        <v>130.4</v>
      </c>
      <c r="L134" s="11">
        <f t="shared" si="18"/>
        <v>4.8782461060505105</v>
      </c>
      <c r="M134" s="5">
        <v>0</v>
      </c>
      <c r="N134" s="5">
        <v>1</v>
      </c>
      <c r="O134" s="5">
        <v>0</v>
      </c>
      <c r="P134" s="5">
        <v>0</v>
      </c>
      <c r="Q134" s="5">
        <f t="shared" si="19"/>
        <v>0</v>
      </c>
      <c r="R134" s="5">
        <v>2768.1106580000001</v>
      </c>
      <c r="S134" s="5">
        <f t="shared" si="20"/>
        <v>7.9259202935396331</v>
      </c>
      <c r="T134" s="2">
        <v>0</v>
      </c>
      <c r="U134" s="12">
        <v>0</v>
      </c>
      <c r="V134" s="5">
        <v>0.2666</v>
      </c>
      <c r="W134" s="6">
        <f t="shared" si="14"/>
        <v>99.92503748125938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1</v>
      </c>
      <c r="AF134" s="5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11">
        <v>0</v>
      </c>
      <c r="AR134" s="5">
        <v>0</v>
      </c>
      <c r="AS134" s="5">
        <v>1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</row>
    <row r="135" spans="1:50" ht="15.75" customHeight="1">
      <c r="A135" s="4">
        <v>43497</v>
      </c>
      <c r="B135" s="2" t="s">
        <v>5</v>
      </c>
      <c r="C135" s="2">
        <v>3</v>
      </c>
      <c r="D135" s="5" t="s">
        <v>15</v>
      </c>
      <c r="E135" s="5">
        <v>841655.80799999996</v>
      </c>
      <c r="F135" s="6">
        <f t="shared" si="15"/>
        <v>13.643126430554124</v>
      </c>
      <c r="G135" s="7">
        <v>218851.20749999999</v>
      </c>
      <c r="H135" s="5">
        <f t="shared" si="16"/>
        <v>12.296151929385625</v>
      </c>
      <c r="I135" s="10">
        <v>389.37</v>
      </c>
      <c r="J135" s="6">
        <f t="shared" si="17"/>
        <v>5.9645300483677772</v>
      </c>
      <c r="K135" s="11">
        <v>129.30000000000001</v>
      </c>
      <c r="L135" s="11">
        <f t="shared" si="18"/>
        <v>4.8698394841307993</v>
      </c>
      <c r="M135" s="5">
        <v>0</v>
      </c>
      <c r="N135" s="5">
        <v>1</v>
      </c>
      <c r="O135" s="5">
        <v>0</v>
      </c>
      <c r="P135" s="5">
        <v>0</v>
      </c>
      <c r="Q135" s="5">
        <f t="shared" si="19"/>
        <v>0</v>
      </c>
      <c r="R135" s="5">
        <v>2768.1106580000001</v>
      </c>
      <c r="S135" s="5">
        <f t="shared" si="20"/>
        <v>7.9259202935396331</v>
      </c>
      <c r="T135" s="2">
        <v>0</v>
      </c>
      <c r="U135" s="12">
        <v>0</v>
      </c>
      <c r="V135" s="5">
        <v>0.2666</v>
      </c>
      <c r="W135" s="6">
        <f t="shared" si="14"/>
        <v>99.92503748125938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11">
        <v>0</v>
      </c>
      <c r="AR135" s="5">
        <v>0</v>
      </c>
      <c r="AS135" s="5">
        <v>1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</row>
    <row r="136" spans="1:50" ht="15.75" customHeight="1">
      <c r="A136" s="4">
        <v>43525</v>
      </c>
      <c r="B136" s="2" t="s">
        <v>5</v>
      </c>
      <c r="C136" s="2">
        <v>3</v>
      </c>
      <c r="D136" s="5" t="s">
        <v>15</v>
      </c>
      <c r="E136" s="5">
        <v>631241.85600000003</v>
      </c>
      <c r="F136" s="6">
        <f t="shared" si="15"/>
        <v>13.355444358102345</v>
      </c>
      <c r="G136" s="7">
        <v>319003.45500000002</v>
      </c>
      <c r="H136" s="5">
        <f t="shared" si="16"/>
        <v>12.672960347186706</v>
      </c>
      <c r="I136" s="10">
        <v>384.07</v>
      </c>
      <c r="J136" s="6">
        <f t="shared" si="17"/>
        <v>5.950824827641287</v>
      </c>
      <c r="K136" s="11">
        <v>125.6</v>
      </c>
      <c r="L136" s="11">
        <f t="shared" si="18"/>
        <v>4.8410325097100761</v>
      </c>
      <c r="M136" s="5">
        <v>0</v>
      </c>
      <c r="N136" s="5">
        <v>1</v>
      </c>
      <c r="O136" s="5">
        <v>0</v>
      </c>
      <c r="P136" s="5">
        <v>0</v>
      </c>
      <c r="Q136" s="5">
        <f t="shared" si="19"/>
        <v>0</v>
      </c>
      <c r="R136" s="5">
        <v>2768.1106580000001</v>
      </c>
      <c r="S136" s="5">
        <f t="shared" si="20"/>
        <v>7.9259202935396331</v>
      </c>
      <c r="T136" s="2">
        <v>0</v>
      </c>
      <c r="U136" s="12">
        <v>0</v>
      </c>
      <c r="V136" s="5">
        <v>0.26690000000000003</v>
      </c>
      <c r="W136" s="6">
        <f t="shared" si="14"/>
        <v>100.03748125937032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6">
        <v>1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11">
        <v>0</v>
      </c>
      <c r="AR136" s="5">
        <v>0</v>
      </c>
      <c r="AS136" s="5">
        <v>1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</row>
    <row r="137" spans="1:50" ht="15.75" customHeight="1">
      <c r="A137" s="4">
        <v>43556</v>
      </c>
      <c r="B137" s="2" t="s">
        <v>5</v>
      </c>
      <c r="C137" s="2">
        <v>3</v>
      </c>
      <c r="D137" s="5" t="s">
        <v>15</v>
      </c>
      <c r="E137" s="5">
        <v>490965.88799999998</v>
      </c>
      <c r="F137" s="6">
        <f t="shared" si="15"/>
        <v>13.104129929821438</v>
      </c>
      <c r="G137" s="7">
        <v>307875.42749999999</v>
      </c>
      <c r="H137" s="5">
        <f t="shared" si="16"/>
        <v>12.637453772034096</v>
      </c>
      <c r="I137" s="10">
        <v>374.23</v>
      </c>
      <c r="J137" s="6">
        <f t="shared" si="17"/>
        <v>5.9248705816579976</v>
      </c>
      <c r="K137" s="11">
        <v>126.3</v>
      </c>
      <c r="L137" s="11">
        <f t="shared" si="18"/>
        <v>4.846546505563361</v>
      </c>
      <c r="M137" s="5">
        <v>0</v>
      </c>
      <c r="N137" s="5">
        <v>1</v>
      </c>
      <c r="O137" s="5">
        <v>0</v>
      </c>
      <c r="P137" s="5">
        <v>0</v>
      </c>
      <c r="Q137" s="5">
        <f t="shared" si="19"/>
        <v>0</v>
      </c>
      <c r="R137" s="5">
        <v>2768.1106580000001</v>
      </c>
      <c r="S137" s="5">
        <f t="shared" si="20"/>
        <v>7.9259202935396331</v>
      </c>
      <c r="T137" s="2">
        <v>0</v>
      </c>
      <c r="U137" s="12">
        <v>0</v>
      </c>
      <c r="V137" s="5">
        <v>0.2666</v>
      </c>
      <c r="W137" s="6">
        <f t="shared" si="14"/>
        <v>99.92503748125938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6">
        <v>0</v>
      </c>
      <c r="AH137" s="6">
        <v>1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11">
        <v>0</v>
      </c>
      <c r="AR137" s="5">
        <v>0</v>
      </c>
      <c r="AS137" s="5">
        <v>1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</row>
    <row r="138" spans="1:50" ht="15.75" customHeight="1">
      <c r="A138" s="9">
        <v>43586</v>
      </c>
      <c r="B138" s="2" t="s">
        <v>5</v>
      </c>
      <c r="C138" s="2">
        <v>3</v>
      </c>
      <c r="D138" s="5" t="s">
        <v>15</v>
      </c>
      <c r="E138" s="5">
        <v>1052069.76</v>
      </c>
      <c r="F138" s="6">
        <f t="shared" si="15"/>
        <v>13.866269981868335</v>
      </c>
      <c r="G138" s="7">
        <v>278200.6875</v>
      </c>
      <c r="H138" s="5">
        <f t="shared" si="16"/>
        <v>12.536101624233098</v>
      </c>
      <c r="I138" s="10">
        <v>425.1</v>
      </c>
      <c r="J138" s="6">
        <f t="shared" si="17"/>
        <v>6.0523244353647447</v>
      </c>
      <c r="K138" s="11">
        <v>125.2</v>
      </c>
      <c r="L138" s="11">
        <f t="shared" si="18"/>
        <v>4.8378679501071131</v>
      </c>
      <c r="M138" s="5">
        <v>0</v>
      </c>
      <c r="N138" s="5">
        <v>1</v>
      </c>
      <c r="O138" s="5">
        <v>0</v>
      </c>
      <c r="P138" s="5">
        <v>0</v>
      </c>
      <c r="Q138" s="5">
        <f t="shared" si="19"/>
        <v>0</v>
      </c>
      <c r="R138" s="5">
        <v>2768.1106580000001</v>
      </c>
      <c r="S138" s="5">
        <f t="shared" si="20"/>
        <v>7.9259202935396331</v>
      </c>
      <c r="T138" s="2">
        <v>0</v>
      </c>
      <c r="U138" s="12">
        <v>0</v>
      </c>
      <c r="V138" s="5">
        <v>0.26669999999999999</v>
      </c>
      <c r="W138" s="6">
        <f t="shared" si="14"/>
        <v>99.96251874062969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11">
        <v>0</v>
      </c>
      <c r="AR138" s="5">
        <v>0</v>
      </c>
      <c r="AS138" s="5">
        <v>1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</row>
    <row r="139" spans="1:50" ht="15.75" customHeight="1">
      <c r="A139" s="4">
        <v>43617</v>
      </c>
      <c r="B139" s="2" t="s">
        <v>5</v>
      </c>
      <c r="C139" s="2">
        <v>3</v>
      </c>
      <c r="D139" s="5" t="s">
        <v>15</v>
      </c>
      <c r="E139" s="5">
        <v>701379.84</v>
      </c>
      <c r="F139" s="6">
        <f t="shared" si="15"/>
        <v>13.460804873760171</v>
      </c>
      <c r="G139" s="7">
        <v>281910.03000000003</v>
      </c>
      <c r="H139" s="5">
        <f t="shared" si="16"/>
        <v>12.549346803686873</v>
      </c>
      <c r="I139" s="10">
        <v>374.76</v>
      </c>
      <c r="J139" s="6">
        <f t="shared" si="17"/>
        <v>5.9262858210829874</v>
      </c>
      <c r="K139" s="11">
        <v>126.6</v>
      </c>
      <c r="L139" s="11">
        <f t="shared" si="18"/>
        <v>4.8489003709106893</v>
      </c>
      <c r="M139" s="5">
        <v>0</v>
      </c>
      <c r="N139" s="5">
        <v>1</v>
      </c>
      <c r="O139" s="5">
        <v>0</v>
      </c>
      <c r="P139" s="5">
        <v>0</v>
      </c>
      <c r="Q139" s="5">
        <f t="shared" si="19"/>
        <v>0</v>
      </c>
      <c r="R139" s="5">
        <v>2768.1106580000001</v>
      </c>
      <c r="S139" s="5">
        <f t="shared" si="20"/>
        <v>7.9259202935396331</v>
      </c>
      <c r="T139" s="2">
        <v>0</v>
      </c>
      <c r="U139" s="12">
        <v>0</v>
      </c>
      <c r="V139" s="5">
        <v>0.26650000000000001</v>
      </c>
      <c r="W139" s="6">
        <f t="shared" si="14"/>
        <v>99.887556221889071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6">
        <v>0</v>
      </c>
      <c r="AH139" s="6">
        <v>0</v>
      </c>
      <c r="AI139" s="6">
        <v>0</v>
      </c>
      <c r="AJ139" s="6">
        <v>1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11">
        <v>0</v>
      </c>
      <c r="AR139" s="5">
        <v>0</v>
      </c>
      <c r="AS139" s="5">
        <v>1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</row>
    <row r="140" spans="1:50" ht="15.75" customHeight="1">
      <c r="A140" s="4">
        <v>43647</v>
      </c>
      <c r="B140" s="2" t="s">
        <v>5</v>
      </c>
      <c r="C140" s="2">
        <v>3</v>
      </c>
      <c r="D140" s="5" t="s">
        <v>15</v>
      </c>
      <c r="E140" s="5">
        <v>1122207.7439999999</v>
      </c>
      <c r="F140" s="6">
        <f t="shared" si="15"/>
        <v>13.930808503005906</v>
      </c>
      <c r="G140" s="7">
        <v>285619.3725</v>
      </c>
      <c r="H140" s="5">
        <f t="shared" si="16"/>
        <v>12.562418839186453</v>
      </c>
      <c r="I140" s="10">
        <v>428.56</v>
      </c>
      <c r="J140" s="6">
        <f t="shared" si="17"/>
        <v>6.0604307515727047</v>
      </c>
      <c r="K140" s="11">
        <v>125.3</v>
      </c>
      <c r="L140" s="11">
        <f t="shared" si="18"/>
        <v>4.8386600293564452</v>
      </c>
      <c r="M140" s="5">
        <v>0</v>
      </c>
      <c r="N140" s="5">
        <v>1</v>
      </c>
      <c r="O140" s="5">
        <v>0</v>
      </c>
      <c r="P140" s="5">
        <v>0</v>
      </c>
      <c r="Q140" s="5">
        <f t="shared" si="19"/>
        <v>0</v>
      </c>
      <c r="R140" s="5">
        <v>2768.1106580000001</v>
      </c>
      <c r="S140" s="5">
        <f t="shared" si="20"/>
        <v>7.9259202935396331</v>
      </c>
      <c r="T140" s="2">
        <v>0</v>
      </c>
      <c r="U140" s="12">
        <v>0</v>
      </c>
      <c r="V140" s="5">
        <v>0.26650000000000001</v>
      </c>
      <c r="W140" s="6">
        <f t="shared" si="14"/>
        <v>99.887556221889071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1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11">
        <v>0</v>
      </c>
      <c r="AR140" s="5">
        <v>0</v>
      </c>
      <c r="AS140" s="5">
        <v>1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</row>
    <row r="141" spans="1:50" ht="15.75" customHeight="1">
      <c r="A141" s="4">
        <v>43678</v>
      </c>
      <c r="B141" s="2" t="s">
        <v>5</v>
      </c>
      <c r="C141" s="2">
        <v>3</v>
      </c>
      <c r="D141" s="5" t="s">
        <v>15</v>
      </c>
      <c r="E141" s="5">
        <v>806586.81599999999</v>
      </c>
      <c r="F141" s="6">
        <f t="shared" si="15"/>
        <v>13.600566816135329</v>
      </c>
      <c r="G141" s="7">
        <v>315294.11249999999</v>
      </c>
      <c r="H141" s="5">
        <f t="shared" si="16"/>
        <v>12.661264344302955</v>
      </c>
      <c r="I141" s="10">
        <v>388</v>
      </c>
      <c r="J141" s="6">
        <f t="shared" si="17"/>
        <v>5.9610053396232736</v>
      </c>
      <c r="K141" s="11">
        <v>127.3</v>
      </c>
      <c r="L141" s="11">
        <f t="shared" si="18"/>
        <v>4.8543712716215905</v>
      </c>
      <c r="M141" s="5">
        <v>0</v>
      </c>
      <c r="N141" s="5">
        <v>1</v>
      </c>
      <c r="O141" s="5">
        <v>0</v>
      </c>
      <c r="P141" s="5">
        <v>0</v>
      </c>
      <c r="Q141" s="5">
        <f t="shared" si="19"/>
        <v>0</v>
      </c>
      <c r="R141" s="5">
        <v>2768.1106580000001</v>
      </c>
      <c r="S141" s="5">
        <f t="shared" si="20"/>
        <v>7.9259202935396331</v>
      </c>
      <c r="T141" s="2">
        <v>0</v>
      </c>
      <c r="U141" s="12">
        <v>0</v>
      </c>
      <c r="V141" s="5">
        <v>0.26650000000000001</v>
      </c>
      <c r="W141" s="6">
        <f t="shared" si="14"/>
        <v>99.887556221889071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1</v>
      </c>
      <c r="AM141" s="6">
        <v>0</v>
      </c>
      <c r="AN141" s="6">
        <v>0</v>
      </c>
      <c r="AO141" s="6">
        <v>0</v>
      </c>
      <c r="AP141" s="6">
        <v>0</v>
      </c>
      <c r="AQ141" s="11">
        <v>0</v>
      </c>
      <c r="AR141" s="5">
        <v>0</v>
      </c>
      <c r="AS141" s="5">
        <v>1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</row>
    <row r="142" spans="1:50" ht="15.75" customHeight="1">
      <c r="A142" s="4">
        <v>43709</v>
      </c>
      <c r="B142" s="2" t="s">
        <v>5</v>
      </c>
      <c r="C142" s="2">
        <v>3</v>
      </c>
      <c r="D142" s="5" t="s">
        <v>15</v>
      </c>
      <c r="E142" s="5">
        <v>771517.82400000002</v>
      </c>
      <c r="F142" s="6">
        <f t="shared" si="15"/>
        <v>13.556115053564495</v>
      </c>
      <c r="G142" s="7">
        <v>289328.71500000003</v>
      </c>
      <c r="H142" s="5">
        <f t="shared" si="16"/>
        <v>12.575322199135812</v>
      </c>
      <c r="I142" s="10">
        <v>390.59</v>
      </c>
      <c r="J142" s="6">
        <f t="shared" si="17"/>
        <v>5.967658416476346</v>
      </c>
      <c r="K142" s="11">
        <v>121.6</v>
      </c>
      <c r="L142" s="11">
        <f t="shared" si="18"/>
        <v>4.8089270235021111</v>
      </c>
      <c r="M142" s="5">
        <v>0</v>
      </c>
      <c r="N142" s="5">
        <v>1</v>
      </c>
      <c r="O142" s="5">
        <v>0</v>
      </c>
      <c r="P142" s="5">
        <v>0</v>
      </c>
      <c r="Q142" s="5">
        <f t="shared" si="19"/>
        <v>0</v>
      </c>
      <c r="R142" s="5">
        <v>2768.1106580000001</v>
      </c>
      <c r="S142" s="5">
        <f t="shared" si="20"/>
        <v>7.9259202935396331</v>
      </c>
      <c r="T142" s="2">
        <v>0</v>
      </c>
      <c r="U142" s="12">
        <v>0</v>
      </c>
      <c r="V142" s="5">
        <v>0.2666</v>
      </c>
      <c r="W142" s="6">
        <f t="shared" si="14"/>
        <v>99.92503748125938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1</v>
      </c>
      <c r="AN142" s="6">
        <v>0</v>
      </c>
      <c r="AO142" s="6">
        <v>0</v>
      </c>
      <c r="AP142" s="6">
        <v>0</v>
      </c>
      <c r="AQ142" s="11">
        <v>0</v>
      </c>
      <c r="AR142" s="5">
        <v>0</v>
      </c>
      <c r="AS142" s="5">
        <v>1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</row>
    <row r="143" spans="1:50" ht="15.75" customHeight="1">
      <c r="A143" s="4">
        <v>43739</v>
      </c>
      <c r="B143" s="2" t="s">
        <v>5</v>
      </c>
      <c r="C143" s="2">
        <v>3</v>
      </c>
      <c r="D143" s="5" t="s">
        <v>15</v>
      </c>
      <c r="E143" s="5">
        <v>1332621.696</v>
      </c>
      <c r="F143" s="6">
        <f t="shared" si="15"/>
        <v>14.102658759932565</v>
      </c>
      <c r="G143" s="7">
        <v>178048.44</v>
      </c>
      <c r="H143" s="5">
        <f t="shared" si="16"/>
        <v>12.08981654351704</v>
      </c>
      <c r="I143" s="10">
        <v>405.46</v>
      </c>
      <c r="J143" s="6">
        <f t="shared" si="17"/>
        <v>6.0050222250400473</v>
      </c>
      <c r="K143" s="11">
        <v>130.69999999999999</v>
      </c>
      <c r="L143" s="11">
        <f t="shared" si="18"/>
        <v>4.8805266087492356</v>
      </c>
      <c r="M143" s="5">
        <v>0</v>
      </c>
      <c r="N143" s="5">
        <v>1</v>
      </c>
      <c r="O143" s="5">
        <v>0</v>
      </c>
      <c r="P143" s="5">
        <v>0</v>
      </c>
      <c r="Q143" s="5">
        <f t="shared" si="19"/>
        <v>0</v>
      </c>
      <c r="R143" s="5">
        <v>2768.1106580000001</v>
      </c>
      <c r="S143" s="5">
        <f t="shared" si="20"/>
        <v>7.9259202935396331</v>
      </c>
      <c r="T143" s="2">
        <v>0</v>
      </c>
      <c r="U143" s="12">
        <v>0</v>
      </c>
      <c r="V143" s="5">
        <v>0.2722</v>
      </c>
      <c r="W143" s="6">
        <f t="shared" si="14"/>
        <v>102.023988005997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0</v>
      </c>
      <c r="AP143" s="6">
        <v>0</v>
      </c>
      <c r="AQ143" s="11">
        <v>0</v>
      </c>
      <c r="AR143" s="5">
        <v>0</v>
      </c>
      <c r="AS143" s="5">
        <v>1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</row>
    <row r="144" spans="1:50" ht="15.75" customHeight="1">
      <c r="A144" s="4">
        <v>43770</v>
      </c>
      <c r="B144" s="2" t="s">
        <v>5</v>
      </c>
      <c r="C144" s="2">
        <v>3</v>
      </c>
      <c r="D144" s="5" t="s">
        <v>15</v>
      </c>
      <c r="E144" s="5">
        <v>981931.77599999995</v>
      </c>
      <c r="F144" s="6">
        <f t="shared" si="15"/>
        <v>13.797277110381383</v>
      </c>
      <c r="G144" s="7">
        <v>152083.04250000001</v>
      </c>
      <c r="H144" s="5">
        <f t="shared" si="16"/>
        <v>11.932188558213555</v>
      </c>
      <c r="I144" s="10">
        <v>410.6</v>
      </c>
      <c r="J144" s="6">
        <f t="shared" si="17"/>
        <v>6.0176195045848333</v>
      </c>
      <c r="K144" s="11">
        <v>125.1</v>
      </c>
      <c r="L144" s="11">
        <f t="shared" si="18"/>
        <v>4.8370752429708741</v>
      </c>
      <c r="M144" s="5">
        <v>0</v>
      </c>
      <c r="N144" s="5">
        <v>1</v>
      </c>
      <c r="O144" s="5">
        <v>0</v>
      </c>
      <c r="P144" s="5">
        <v>0</v>
      </c>
      <c r="Q144" s="5">
        <f t="shared" si="19"/>
        <v>0</v>
      </c>
      <c r="R144" s="5">
        <v>2768.1106580000001</v>
      </c>
      <c r="S144" s="5">
        <f t="shared" si="20"/>
        <v>7.9259202935396331</v>
      </c>
      <c r="T144" s="2">
        <v>0</v>
      </c>
      <c r="U144" s="12">
        <v>0</v>
      </c>
      <c r="V144" s="5">
        <v>0.26650000000000001</v>
      </c>
      <c r="W144" s="6">
        <f t="shared" si="14"/>
        <v>99.887556221889071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11">
        <v>0</v>
      </c>
      <c r="AR144" s="5">
        <v>0</v>
      </c>
      <c r="AS144" s="5">
        <v>1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</row>
    <row r="145" spans="1:50" ht="15.75" customHeight="1">
      <c r="A145" s="4">
        <v>43800</v>
      </c>
      <c r="B145" s="2" t="s">
        <v>5</v>
      </c>
      <c r="C145" s="2">
        <v>3</v>
      </c>
      <c r="D145" s="5" t="s">
        <v>15</v>
      </c>
      <c r="E145" s="5">
        <v>1122207.7439999999</v>
      </c>
      <c r="F145" s="6">
        <f t="shared" si="15"/>
        <v>13.930808503005906</v>
      </c>
      <c r="G145" s="7">
        <v>174339.0975</v>
      </c>
      <c r="H145" s="5">
        <f t="shared" si="16"/>
        <v>12.068763253817448</v>
      </c>
      <c r="I145" s="10">
        <v>446.14</v>
      </c>
      <c r="J145" s="6">
        <f t="shared" si="17"/>
        <v>6.1006328041086357</v>
      </c>
      <c r="K145" s="11">
        <v>121.9</v>
      </c>
      <c r="L145" s="11">
        <f t="shared" si="18"/>
        <v>4.8113710165719894</v>
      </c>
      <c r="M145" s="5">
        <v>0</v>
      </c>
      <c r="N145" s="5">
        <v>1</v>
      </c>
      <c r="O145" s="5">
        <v>0</v>
      </c>
      <c r="P145" s="5">
        <v>0</v>
      </c>
      <c r="Q145" s="5">
        <f t="shared" si="19"/>
        <v>0</v>
      </c>
      <c r="R145" s="5">
        <v>2768.1106580000001</v>
      </c>
      <c r="S145" s="5">
        <f t="shared" si="20"/>
        <v>7.9259202935396331</v>
      </c>
      <c r="T145" s="2">
        <v>0</v>
      </c>
      <c r="U145" s="12">
        <v>0</v>
      </c>
      <c r="V145" s="5">
        <v>0.2666</v>
      </c>
      <c r="W145" s="6">
        <f t="shared" si="14"/>
        <v>99.92503748125938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1</v>
      </c>
      <c r="AQ145" s="11">
        <v>0</v>
      </c>
      <c r="AR145" s="5">
        <v>0</v>
      </c>
      <c r="AS145" s="5">
        <v>1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</row>
    <row r="146" spans="1:50" ht="15.75" customHeight="1">
      <c r="A146" s="4">
        <v>43831</v>
      </c>
      <c r="B146" s="2" t="s">
        <v>5</v>
      </c>
      <c r="C146" s="2">
        <v>3</v>
      </c>
      <c r="D146" s="5" t="s">
        <v>15</v>
      </c>
      <c r="E146" s="5">
        <v>806287.43519999995</v>
      </c>
      <c r="F146" s="6">
        <f t="shared" si="15"/>
        <v>13.600195577270036</v>
      </c>
      <c r="G146" s="7">
        <v>157276.122</v>
      </c>
      <c r="H146" s="5">
        <f t="shared" si="16"/>
        <v>11.965764636637784</v>
      </c>
      <c r="I146" s="10">
        <v>445.58</v>
      </c>
      <c r="J146" s="6">
        <f t="shared" si="17"/>
        <v>6.0993768043023771</v>
      </c>
      <c r="K146" s="11">
        <v>121.7</v>
      </c>
      <c r="L146" s="11">
        <f t="shared" si="18"/>
        <v>4.8097423517168654</v>
      </c>
      <c r="M146" s="5">
        <v>0</v>
      </c>
      <c r="N146" s="5">
        <v>1</v>
      </c>
      <c r="O146" s="5">
        <v>0</v>
      </c>
      <c r="P146" s="5">
        <v>0</v>
      </c>
      <c r="Q146" s="5">
        <f t="shared" si="19"/>
        <v>0</v>
      </c>
      <c r="R146" s="5">
        <v>2768.1106580000001</v>
      </c>
      <c r="S146" s="5">
        <f t="shared" si="20"/>
        <v>7.9259202935396331</v>
      </c>
      <c r="T146" s="2">
        <v>0</v>
      </c>
      <c r="U146" s="12">
        <v>0</v>
      </c>
      <c r="V146" s="5">
        <v>0.26640000000000003</v>
      </c>
      <c r="W146" s="6">
        <f t="shared" si="14"/>
        <v>99.850074962518761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1</v>
      </c>
      <c r="AF146" s="5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11">
        <v>0</v>
      </c>
      <c r="AR146" s="5">
        <v>0</v>
      </c>
      <c r="AS146" s="5">
        <v>1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</row>
    <row r="147" spans="1:50" ht="15.75" customHeight="1">
      <c r="A147" s="4">
        <v>43862</v>
      </c>
      <c r="B147" s="2" t="s">
        <v>5</v>
      </c>
      <c r="C147" s="2">
        <v>3</v>
      </c>
      <c r="D147" s="5" t="s">
        <v>15</v>
      </c>
      <c r="E147" s="5">
        <v>744265.32479999994</v>
      </c>
      <c r="F147" s="6">
        <f t="shared" si="15"/>
        <v>13.520152869596499</v>
      </c>
      <c r="G147" s="7">
        <v>175080.96599999999</v>
      </c>
      <c r="H147" s="5">
        <f t="shared" si="16"/>
        <v>12.073009520394173</v>
      </c>
      <c r="I147" s="10">
        <v>422.61</v>
      </c>
      <c r="J147" s="6">
        <f t="shared" si="17"/>
        <v>6.0464497679403255</v>
      </c>
      <c r="K147" s="11">
        <v>121.9</v>
      </c>
      <c r="L147" s="11">
        <f t="shared" si="18"/>
        <v>4.8113710165719894</v>
      </c>
      <c r="M147" s="5">
        <v>0</v>
      </c>
      <c r="N147" s="5">
        <v>1</v>
      </c>
      <c r="O147" s="5">
        <v>0</v>
      </c>
      <c r="P147" s="5">
        <v>0</v>
      </c>
      <c r="Q147" s="5">
        <f t="shared" si="19"/>
        <v>0</v>
      </c>
      <c r="R147" s="5">
        <v>2768.1106580000001</v>
      </c>
      <c r="S147" s="5">
        <f t="shared" si="20"/>
        <v>7.9259202935396331</v>
      </c>
      <c r="T147" s="2">
        <v>0</v>
      </c>
      <c r="U147" s="12">
        <v>0</v>
      </c>
      <c r="V147" s="5">
        <v>0.26640000000000003</v>
      </c>
      <c r="W147" s="6">
        <f t="shared" si="14"/>
        <v>99.850074962518761</v>
      </c>
      <c r="X147" s="5">
        <v>4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11">
        <v>0</v>
      </c>
      <c r="AR147" s="5">
        <v>0</v>
      </c>
      <c r="AS147" s="5">
        <v>1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</row>
    <row r="148" spans="1:50" ht="15.75" customHeight="1">
      <c r="A148" s="4">
        <v>43891</v>
      </c>
      <c r="B148" s="2" t="s">
        <v>5</v>
      </c>
      <c r="C148" s="2">
        <v>3</v>
      </c>
      <c r="D148" s="5" t="s">
        <v>15</v>
      </c>
      <c r="E148" s="5">
        <v>558198.99360000005</v>
      </c>
      <c r="F148" s="6">
        <f t="shared" si="15"/>
        <v>13.232470797144719</v>
      </c>
      <c r="G148" s="7">
        <v>255202.764</v>
      </c>
      <c r="H148" s="5">
        <f t="shared" si="16"/>
        <v>12.449817579560305</v>
      </c>
      <c r="I148" s="10">
        <v>396.85</v>
      </c>
      <c r="J148" s="6">
        <f t="shared" si="17"/>
        <v>5.9835583755368846</v>
      </c>
      <c r="K148" s="11">
        <v>121.5</v>
      </c>
      <c r="L148" s="11">
        <f t="shared" si="18"/>
        <v>4.808111029984782</v>
      </c>
      <c r="M148" s="5">
        <v>0</v>
      </c>
      <c r="N148" s="5">
        <v>1</v>
      </c>
      <c r="O148" s="5">
        <v>0</v>
      </c>
      <c r="P148" s="5">
        <v>0</v>
      </c>
      <c r="Q148" s="5">
        <f t="shared" si="19"/>
        <v>0</v>
      </c>
      <c r="R148" s="5">
        <v>2768.1106580000001</v>
      </c>
      <c r="S148" s="5">
        <f t="shared" si="20"/>
        <v>7.9259202935396331</v>
      </c>
      <c r="T148" s="2">
        <v>0</v>
      </c>
      <c r="U148" s="12">
        <v>0</v>
      </c>
      <c r="V148" s="5">
        <v>0.26619999999999999</v>
      </c>
      <c r="W148" s="6">
        <f t="shared" si="14"/>
        <v>99.775112443778113</v>
      </c>
      <c r="X148" s="5">
        <v>1938</v>
      </c>
      <c r="Y148" s="5">
        <v>1563</v>
      </c>
      <c r="Z148" s="5">
        <v>26</v>
      </c>
      <c r="AA148" s="5">
        <v>10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6">
        <v>1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11">
        <v>0</v>
      </c>
      <c r="AR148" s="5">
        <v>0</v>
      </c>
      <c r="AS148" s="5">
        <v>1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</row>
    <row r="149" spans="1:50" ht="15.75" customHeight="1">
      <c r="A149" s="4">
        <v>43922</v>
      </c>
      <c r="B149" s="2" t="s">
        <v>5</v>
      </c>
      <c r="C149" s="2">
        <v>3</v>
      </c>
      <c r="D149" s="5" t="s">
        <v>15</v>
      </c>
      <c r="E149" s="5">
        <v>434154.77279999998</v>
      </c>
      <c r="F149" s="6">
        <f t="shared" si="15"/>
        <v>12.981156368863813</v>
      </c>
      <c r="G149" s="7">
        <v>246300.342</v>
      </c>
      <c r="H149" s="5">
        <f t="shared" si="16"/>
        <v>12.414311032733655</v>
      </c>
      <c r="I149" s="10">
        <v>282.60000000000002</v>
      </c>
      <c r="J149" s="6">
        <f t="shared" si="17"/>
        <v>5.6440324702504272</v>
      </c>
      <c r="K149" s="11">
        <v>135.19999999999999</v>
      </c>
      <c r="L149" s="11">
        <f t="shared" si="18"/>
        <v>4.9141243937154115</v>
      </c>
      <c r="M149" s="5">
        <v>0</v>
      </c>
      <c r="N149" s="5">
        <v>1</v>
      </c>
      <c r="O149" s="5">
        <v>0</v>
      </c>
      <c r="P149" s="5">
        <v>0</v>
      </c>
      <c r="Q149" s="5">
        <f t="shared" si="19"/>
        <v>0</v>
      </c>
      <c r="R149" s="5">
        <v>2768.1106580000001</v>
      </c>
      <c r="S149" s="5">
        <f t="shared" si="20"/>
        <v>7.9259202935396331</v>
      </c>
      <c r="T149" s="2">
        <v>0</v>
      </c>
      <c r="U149" s="12">
        <v>0</v>
      </c>
      <c r="V149" s="5">
        <v>0.26579999999999998</v>
      </c>
      <c r="W149" s="6">
        <f t="shared" si="14"/>
        <v>99.625187406296845</v>
      </c>
      <c r="X149" s="5">
        <v>18114</v>
      </c>
      <c r="Y149" s="5">
        <v>21190</v>
      </c>
      <c r="Z149" s="5">
        <v>417</v>
      </c>
      <c r="AA149" s="5">
        <v>152</v>
      </c>
      <c r="AB149" s="5">
        <v>0</v>
      </c>
      <c r="AC149" s="5">
        <v>0</v>
      </c>
      <c r="AD149" s="5">
        <v>1</v>
      </c>
      <c r="AE149" s="5">
        <v>0</v>
      </c>
      <c r="AF149" s="5">
        <v>0</v>
      </c>
      <c r="AG149" s="6">
        <v>0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11">
        <v>0</v>
      </c>
      <c r="AR149" s="5">
        <v>0</v>
      </c>
      <c r="AS149" s="5">
        <v>1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</row>
    <row r="150" spans="1:50" ht="15.75" customHeight="1">
      <c r="A150" s="9">
        <v>43952</v>
      </c>
      <c r="B150" s="2" t="s">
        <v>5</v>
      </c>
      <c r="C150" s="2">
        <v>3</v>
      </c>
      <c r="D150" s="5" t="s">
        <v>15</v>
      </c>
      <c r="E150" s="5">
        <v>930331.65599999996</v>
      </c>
      <c r="F150" s="6">
        <f t="shared" si="15"/>
        <v>13.74329642091071</v>
      </c>
      <c r="G150" s="7">
        <v>222560.55</v>
      </c>
      <c r="H150" s="5">
        <f t="shared" si="16"/>
        <v>12.312958971547109</v>
      </c>
      <c r="I150" s="10">
        <v>315.67</v>
      </c>
      <c r="J150" s="6">
        <f t="shared" si="17"/>
        <v>5.7546973641243069</v>
      </c>
      <c r="K150" s="11">
        <v>105.7</v>
      </c>
      <c r="L150" s="11">
        <f t="shared" si="18"/>
        <v>4.6700211583077076</v>
      </c>
      <c r="M150" s="5">
        <v>0</v>
      </c>
      <c r="N150" s="5">
        <v>1</v>
      </c>
      <c r="O150" s="5">
        <v>0</v>
      </c>
      <c r="P150" s="5">
        <v>0</v>
      </c>
      <c r="Q150" s="5">
        <f t="shared" si="19"/>
        <v>0</v>
      </c>
      <c r="R150" s="5">
        <v>2768.1106580000001</v>
      </c>
      <c r="S150" s="5">
        <f t="shared" si="20"/>
        <v>7.9259202935396331</v>
      </c>
      <c r="T150" s="2">
        <v>0</v>
      </c>
      <c r="U150" s="12">
        <v>0</v>
      </c>
      <c r="V150" s="5">
        <v>0.26650000000000001</v>
      </c>
      <c r="W150" s="6">
        <f t="shared" si="14"/>
        <v>99.887556221889071</v>
      </c>
      <c r="X150" s="5">
        <v>72460</v>
      </c>
      <c r="Y150" s="5">
        <v>62508</v>
      </c>
      <c r="Z150" s="5">
        <v>1543</v>
      </c>
      <c r="AA150" s="5">
        <v>341</v>
      </c>
      <c r="AB150" s="5">
        <v>0</v>
      </c>
      <c r="AC150" s="5">
        <v>0</v>
      </c>
      <c r="AD150" s="5">
        <v>1</v>
      </c>
      <c r="AE150" s="5">
        <v>0</v>
      </c>
      <c r="AF150" s="5">
        <v>0</v>
      </c>
      <c r="AG150" s="6">
        <v>0</v>
      </c>
      <c r="AH150" s="6">
        <v>0</v>
      </c>
      <c r="AI150" s="6">
        <v>1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11">
        <v>0</v>
      </c>
      <c r="AR150" s="5">
        <v>0</v>
      </c>
      <c r="AS150" s="5">
        <v>1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</row>
    <row r="151" spans="1:50" ht="15.75" customHeight="1">
      <c r="A151" s="4">
        <v>43983</v>
      </c>
      <c r="B151" s="2" t="s">
        <v>5</v>
      </c>
      <c r="C151" s="2">
        <v>3</v>
      </c>
      <c r="D151" s="5" t="s">
        <v>15</v>
      </c>
      <c r="E151" s="5">
        <v>620221.10400000005</v>
      </c>
      <c r="F151" s="6">
        <f t="shared" si="15"/>
        <v>13.337831312802544</v>
      </c>
      <c r="G151" s="7">
        <v>225528.024</v>
      </c>
      <c r="H151" s="5">
        <f t="shared" si="16"/>
        <v>12.326204139176877</v>
      </c>
      <c r="I151" s="10">
        <v>402.45</v>
      </c>
      <c r="J151" s="6">
        <f t="shared" si="17"/>
        <v>5.9975708655397426</v>
      </c>
      <c r="K151" s="11">
        <v>98.5</v>
      </c>
      <c r="L151" s="11">
        <f t="shared" si="18"/>
        <v>4.6001576441645469</v>
      </c>
      <c r="M151" s="5">
        <v>0</v>
      </c>
      <c r="N151" s="5">
        <v>1</v>
      </c>
      <c r="O151" s="5">
        <v>0</v>
      </c>
      <c r="P151" s="5">
        <v>0</v>
      </c>
      <c r="Q151" s="5">
        <f t="shared" si="19"/>
        <v>0</v>
      </c>
      <c r="R151" s="5">
        <v>2768.1106580000001</v>
      </c>
      <c r="S151" s="5">
        <f t="shared" si="20"/>
        <v>7.9259202935396331</v>
      </c>
      <c r="T151" s="2">
        <v>0</v>
      </c>
      <c r="U151" s="12">
        <v>0</v>
      </c>
      <c r="V151" s="5">
        <v>0.26650000000000001</v>
      </c>
      <c r="W151" s="6">
        <f t="shared" si="14"/>
        <v>99.887556221889071</v>
      </c>
      <c r="X151" s="5">
        <v>213470</v>
      </c>
      <c r="Y151" s="5">
        <v>105562</v>
      </c>
      <c r="Z151" s="5">
        <v>4395</v>
      </c>
      <c r="AA151" s="5">
        <v>1146</v>
      </c>
      <c r="AB151" s="5">
        <v>0</v>
      </c>
      <c r="AC151" s="5">
        <v>0</v>
      </c>
      <c r="AD151" s="5">
        <v>1</v>
      </c>
      <c r="AE151" s="5">
        <v>0</v>
      </c>
      <c r="AF151" s="5">
        <v>0</v>
      </c>
      <c r="AG151" s="6">
        <v>0</v>
      </c>
      <c r="AH151" s="6">
        <v>0</v>
      </c>
      <c r="AI151" s="6">
        <v>0</v>
      </c>
      <c r="AJ151" s="6">
        <v>1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11">
        <v>0</v>
      </c>
      <c r="AR151" s="5">
        <v>0</v>
      </c>
      <c r="AS151" s="5">
        <v>1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</row>
    <row r="152" spans="1:50" ht="15.75" customHeight="1">
      <c r="A152" s="4">
        <v>44013</v>
      </c>
      <c r="B152" s="2" t="s">
        <v>5</v>
      </c>
      <c r="C152" s="2">
        <v>3</v>
      </c>
      <c r="D152" s="5" t="s">
        <v>15</v>
      </c>
      <c r="E152" s="5">
        <v>992353.76639999996</v>
      </c>
      <c r="F152" s="6">
        <f t="shared" si="15"/>
        <v>13.807834942048281</v>
      </c>
      <c r="G152" s="7">
        <v>228495.49799999999</v>
      </c>
      <c r="H152" s="5">
        <f t="shared" si="16"/>
        <v>12.339276163159564</v>
      </c>
      <c r="I152" s="10">
        <v>470.58</v>
      </c>
      <c r="J152" s="6">
        <f t="shared" si="17"/>
        <v>6.1539659764526302</v>
      </c>
      <c r="K152" s="11">
        <v>108.5</v>
      </c>
      <c r="L152" s="11">
        <f t="shared" si="18"/>
        <v>4.6959245492565556</v>
      </c>
      <c r="M152" s="5">
        <v>0</v>
      </c>
      <c r="N152" s="5">
        <v>1</v>
      </c>
      <c r="O152" s="5">
        <v>0</v>
      </c>
      <c r="P152" s="5">
        <v>0</v>
      </c>
      <c r="Q152" s="5">
        <f t="shared" si="19"/>
        <v>0</v>
      </c>
      <c r="R152" s="5">
        <v>2768.1106580000001</v>
      </c>
      <c r="S152" s="5">
        <f t="shared" si="20"/>
        <v>7.9259202935396331</v>
      </c>
      <c r="T152" s="2">
        <v>0</v>
      </c>
      <c r="U152" s="12">
        <v>0</v>
      </c>
      <c r="V152" s="5">
        <v>0.2666</v>
      </c>
      <c r="W152" s="6">
        <f t="shared" si="14"/>
        <v>99.92503748125938</v>
      </c>
      <c r="X152" s="5">
        <v>278305</v>
      </c>
      <c r="Y152" s="5">
        <v>85082</v>
      </c>
      <c r="Z152" s="5">
        <v>5951</v>
      </c>
      <c r="AA152" s="5">
        <v>1217</v>
      </c>
      <c r="AB152" s="5">
        <v>0</v>
      </c>
      <c r="AC152" s="5">
        <v>0</v>
      </c>
      <c r="AD152" s="5">
        <v>1</v>
      </c>
      <c r="AE152" s="5">
        <v>0</v>
      </c>
      <c r="AF152" s="5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1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11">
        <v>0</v>
      </c>
      <c r="AR152" s="5">
        <v>0</v>
      </c>
      <c r="AS152" s="5">
        <v>1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</row>
    <row r="153" spans="1:50" ht="15.75" customHeight="1">
      <c r="A153" s="4">
        <v>44044</v>
      </c>
      <c r="B153" s="2" t="s">
        <v>5</v>
      </c>
      <c r="C153" s="2">
        <v>3</v>
      </c>
      <c r="D153" s="5" t="s">
        <v>15</v>
      </c>
      <c r="E153" s="5">
        <v>713254.2696</v>
      </c>
      <c r="F153" s="6">
        <f t="shared" si="15"/>
        <v>13.477593255177704</v>
      </c>
      <c r="G153" s="7">
        <v>252235.29</v>
      </c>
      <c r="H153" s="5">
        <f t="shared" si="16"/>
        <v>12.438121585896377</v>
      </c>
      <c r="I153" s="10">
        <v>409.83</v>
      </c>
      <c r="J153" s="6">
        <f t="shared" si="17"/>
        <v>6.0157424395675054</v>
      </c>
      <c r="K153" s="11">
        <v>112.6</v>
      </c>
      <c r="L153" s="11">
        <f t="shared" si="18"/>
        <v>4.7326835062870511</v>
      </c>
      <c r="M153" s="5">
        <v>0</v>
      </c>
      <c r="N153" s="5">
        <v>1</v>
      </c>
      <c r="O153" s="5">
        <v>0</v>
      </c>
      <c r="P153" s="5">
        <v>0</v>
      </c>
      <c r="Q153" s="5">
        <f t="shared" si="19"/>
        <v>0</v>
      </c>
      <c r="R153" s="5">
        <v>2768.1106580000001</v>
      </c>
      <c r="S153" s="5">
        <f t="shared" si="20"/>
        <v>7.9259202935396331</v>
      </c>
      <c r="T153" s="2">
        <v>0</v>
      </c>
      <c r="U153" s="12">
        <v>0</v>
      </c>
      <c r="V153" s="5">
        <v>0.26640000000000003</v>
      </c>
      <c r="W153" s="6">
        <f t="shared" si="14"/>
        <v>99.850074962518761</v>
      </c>
      <c r="X153" s="5">
        <v>295849</v>
      </c>
      <c r="Y153" s="5">
        <v>39867</v>
      </c>
      <c r="Z153" s="5">
        <v>6294</v>
      </c>
      <c r="AA153" s="5">
        <v>1031</v>
      </c>
      <c r="AB153" s="5">
        <v>0</v>
      </c>
      <c r="AC153" s="5">
        <v>0</v>
      </c>
      <c r="AD153" s="5">
        <v>1</v>
      </c>
      <c r="AE153" s="5">
        <v>0</v>
      </c>
      <c r="AF153" s="5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1</v>
      </c>
      <c r="AM153" s="6">
        <v>0</v>
      </c>
      <c r="AN153" s="6">
        <v>0</v>
      </c>
      <c r="AO153" s="6">
        <v>0</v>
      </c>
      <c r="AP153" s="6">
        <v>0</v>
      </c>
      <c r="AQ153" s="11">
        <v>0</v>
      </c>
      <c r="AR153" s="5">
        <v>0</v>
      </c>
      <c r="AS153" s="5">
        <v>1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</row>
    <row r="154" spans="1:50" ht="15.75" customHeight="1">
      <c r="A154" s="4">
        <v>44075</v>
      </c>
      <c r="B154" s="2" t="s">
        <v>5</v>
      </c>
      <c r="C154" s="2">
        <v>3</v>
      </c>
      <c r="D154" s="5" t="s">
        <v>15</v>
      </c>
      <c r="E154" s="5">
        <v>682243.21440000006</v>
      </c>
      <c r="F154" s="6">
        <f t="shared" si="15"/>
        <v>13.43314149260687</v>
      </c>
      <c r="G154" s="7">
        <v>231462.97200000001</v>
      </c>
      <c r="H154" s="5">
        <f t="shared" si="16"/>
        <v>12.352179511887334</v>
      </c>
      <c r="I154" s="10">
        <v>427.32</v>
      </c>
      <c r="J154" s="6">
        <f t="shared" si="17"/>
        <v>6.0575331470776863</v>
      </c>
      <c r="K154" s="11">
        <v>112.4</v>
      </c>
      <c r="L154" s="11">
        <f t="shared" si="18"/>
        <v>4.7309213912936521</v>
      </c>
      <c r="M154" s="5">
        <v>0</v>
      </c>
      <c r="N154" s="5">
        <v>1</v>
      </c>
      <c r="O154" s="5">
        <v>0</v>
      </c>
      <c r="P154" s="5">
        <v>0</v>
      </c>
      <c r="Q154" s="5">
        <f t="shared" si="19"/>
        <v>0</v>
      </c>
      <c r="R154" s="5">
        <v>2768.1106580000001</v>
      </c>
      <c r="S154" s="5">
        <f t="shared" si="20"/>
        <v>7.9259202935396331</v>
      </c>
      <c r="T154" s="2">
        <v>0</v>
      </c>
      <c r="U154" s="12">
        <v>0</v>
      </c>
      <c r="V154" s="5">
        <v>0.26650000000000001</v>
      </c>
      <c r="W154" s="6">
        <f t="shared" si="14"/>
        <v>99.887556221889071</v>
      </c>
      <c r="X154" s="5">
        <v>312806</v>
      </c>
      <c r="Y154" s="5">
        <v>18833</v>
      </c>
      <c r="Z154" s="5">
        <v>6484</v>
      </c>
      <c r="AA154" s="5">
        <v>871</v>
      </c>
      <c r="AB154" s="5">
        <v>0</v>
      </c>
      <c r="AC154" s="5">
        <v>0</v>
      </c>
      <c r="AD154" s="5">
        <v>1</v>
      </c>
      <c r="AE154" s="5">
        <v>0</v>
      </c>
      <c r="AF154" s="5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11">
        <v>0</v>
      </c>
      <c r="AR154" s="5">
        <v>0</v>
      </c>
      <c r="AS154" s="5">
        <v>1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</row>
    <row r="155" spans="1:50" ht="15.75" customHeight="1">
      <c r="A155" s="4">
        <v>44105</v>
      </c>
      <c r="B155" s="2" t="s">
        <v>5</v>
      </c>
      <c r="C155" s="2">
        <v>3</v>
      </c>
      <c r="D155" s="5" t="s">
        <v>15</v>
      </c>
      <c r="E155" s="5">
        <v>1178420.0976</v>
      </c>
      <c r="F155" s="6">
        <f t="shared" si="15"/>
        <v>13.97968519897494</v>
      </c>
      <c r="G155" s="7">
        <v>142438.75200000001</v>
      </c>
      <c r="H155" s="5">
        <f t="shared" si="16"/>
        <v>11.866674396306234</v>
      </c>
      <c r="I155" s="10">
        <v>429.25</v>
      </c>
      <c r="J155" s="6">
        <f t="shared" si="17"/>
        <v>6.062039499777585</v>
      </c>
      <c r="K155" s="11">
        <v>113.1</v>
      </c>
      <c r="L155" s="11">
        <f t="shared" si="18"/>
        <v>4.7370752568680299</v>
      </c>
      <c r="M155" s="5">
        <v>0</v>
      </c>
      <c r="N155" s="5">
        <v>1</v>
      </c>
      <c r="O155" s="5">
        <v>0</v>
      </c>
      <c r="P155" s="5">
        <v>0</v>
      </c>
      <c r="Q155" s="5">
        <f t="shared" si="19"/>
        <v>0</v>
      </c>
      <c r="R155" s="5">
        <v>2768.1106580000001</v>
      </c>
      <c r="S155" s="5">
        <f t="shared" si="20"/>
        <v>7.9259202935396331</v>
      </c>
      <c r="T155" s="2">
        <v>0</v>
      </c>
      <c r="U155" s="12">
        <v>0</v>
      </c>
      <c r="V155" s="5">
        <v>0.26650000000000001</v>
      </c>
      <c r="W155" s="6">
        <f t="shared" si="14"/>
        <v>99.887556221889071</v>
      </c>
      <c r="X155" s="5">
        <v>333970</v>
      </c>
      <c r="Y155" s="5">
        <v>12677</v>
      </c>
      <c r="Z155" s="5">
        <v>6823</v>
      </c>
      <c r="AA155" s="5">
        <v>634</v>
      </c>
      <c r="AB155" s="5">
        <v>0</v>
      </c>
      <c r="AC155" s="5">
        <v>0</v>
      </c>
      <c r="AD155" s="5">
        <v>1</v>
      </c>
      <c r="AE155" s="5">
        <v>0</v>
      </c>
      <c r="AF155" s="5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1</v>
      </c>
      <c r="AO155" s="6">
        <v>0</v>
      </c>
      <c r="AP155" s="6">
        <v>0</v>
      </c>
      <c r="AQ155" s="11">
        <v>0</v>
      </c>
      <c r="AR155" s="5">
        <v>0</v>
      </c>
      <c r="AS155" s="5">
        <v>1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</row>
    <row r="156" spans="1:50" ht="15.75" customHeight="1">
      <c r="A156" s="4">
        <v>44136</v>
      </c>
      <c r="B156" s="2" t="s">
        <v>5</v>
      </c>
      <c r="C156" s="2">
        <v>3</v>
      </c>
      <c r="D156" s="5" t="s">
        <v>15</v>
      </c>
      <c r="E156" s="5">
        <v>868309.54559999995</v>
      </c>
      <c r="F156" s="6">
        <f t="shared" si="15"/>
        <v>13.674303549423758</v>
      </c>
      <c r="G156" s="7">
        <v>121666.43399999999</v>
      </c>
      <c r="H156" s="5">
        <f t="shared" si="16"/>
        <v>11.709046650725945</v>
      </c>
      <c r="I156" s="10">
        <v>449.7</v>
      </c>
      <c r="J156" s="6">
        <f t="shared" si="17"/>
        <v>6.1085806937766618</v>
      </c>
      <c r="K156" s="11">
        <v>112.6</v>
      </c>
      <c r="L156" s="11">
        <f t="shared" si="18"/>
        <v>4.7326835062870511</v>
      </c>
      <c r="M156" s="5">
        <v>0</v>
      </c>
      <c r="N156" s="5">
        <v>1</v>
      </c>
      <c r="O156" s="5">
        <v>0</v>
      </c>
      <c r="P156" s="5">
        <v>0</v>
      </c>
      <c r="Q156" s="5">
        <f t="shared" si="19"/>
        <v>0</v>
      </c>
      <c r="R156" s="5">
        <v>2768.1106580000001</v>
      </c>
      <c r="S156" s="5">
        <f t="shared" si="20"/>
        <v>7.9259202935396331</v>
      </c>
      <c r="T156" s="2">
        <v>0</v>
      </c>
      <c r="U156" s="12">
        <v>0</v>
      </c>
      <c r="V156" s="5">
        <v>0.26650000000000001</v>
      </c>
      <c r="W156" s="6">
        <f t="shared" si="14"/>
        <v>99.887556221889071</v>
      </c>
      <c r="X156" s="5">
        <v>400482</v>
      </c>
      <c r="Y156" s="5">
        <v>10078</v>
      </c>
      <c r="Z156" s="5">
        <v>8091</v>
      </c>
      <c r="AA156" s="5">
        <v>494</v>
      </c>
      <c r="AB156" s="5">
        <v>0</v>
      </c>
      <c r="AC156" s="5">
        <v>0</v>
      </c>
      <c r="AD156" s="5">
        <v>1</v>
      </c>
      <c r="AE156" s="5">
        <v>0</v>
      </c>
      <c r="AF156" s="5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1</v>
      </c>
      <c r="AP156" s="6">
        <v>0</v>
      </c>
      <c r="AQ156" s="11">
        <v>0</v>
      </c>
      <c r="AR156" s="5">
        <v>0</v>
      </c>
      <c r="AS156" s="5">
        <v>1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</row>
    <row r="157" spans="1:50" ht="15.75" customHeight="1">
      <c r="A157" s="4">
        <v>44166</v>
      </c>
      <c r="B157" s="2" t="s">
        <v>5</v>
      </c>
      <c r="C157" s="2">
        <v>3</v>
      </c>
      <c r="D157" s="5" t="s">
        <v>15</v>
      </c>
      <c r="E157" s="5">
        <v>992353.76639999996</v>
      </c>
      <c r="F157" s="6">
        <f t="shared" si="15"/>
        <v>13.807834942048281</v>
      </c>
      <c r="G157" s="7">
        <v>139471.27799999999</v>
      </c>
      <c r="H157" s="5">
        <f t="shared" si="16"/>
        <v>11.845621136480988</v>
      </c>
      <c r="I157" s="10">
        <v>471.52</v>
      </c>
      <c r="J157" s="6">
        <f t="shared" si="17"/>
        <v>6.1559615189893844</v>
      </c>
      <c r="K157" s="11">
        <v>112.6</v>
      </c>
      <c r="L157" s="11">
        <f t="shared" si="18"/>
        <v>4.7326835062870511</v>
      </c>
      <c r="M157" s="5">
        <v>0</v>
      </c>
      <c r="N157" s="5">
        <v>1</v>
      </c>
      <c r="O157" s="5">
        <v>0</v>
      </c>
      <c r="P157" s="5">
        <v>0</v>
      </c>
      <c r="Q157" s="5">
        <f t="shared" si="19"/>
        <v>0</v>
      </c>
      <c r="R157" s="5">
        <v>2768.1106580000001</v>
      </c>
      <c r="S157" s="5">
        <f t="shared" si="20"/>
        <v>7.9259202935396331</v>
      </c>
      <c r="T157" s="2">
        <v>0</v>
      </c>
      <c r="U157" s="12">
        <v>0</v>
      </c>
      <c r="V157" s="5">
        <v>0.26650000000000001</v>
      </c>
      <c r="W157" s="6">
        <f t="shared" si="14"/>
        <v>99.887556221889071</v>
      </c>
      <c r="X157" s="5">
        <v>482178</v>
      </c>
      <c r="Y157" s="5">
        <v>5381</v>
      </c>
      <c r="Z157" s="5">
        <v>10176</v>
      </c>
      <c r="AA157" s="5">
        <v>327</v>
      </c>
      <c r="AB157" s="5">
        <v>0</v>
      </c>
      <c r="AC157" s="5">
        <v>0</v>
      </c>
      <c r="AD157" s="5">
        <v>1</v>
      </c>
      <c r="AE157" s="5">
        <v>0</v>
      </c>
      <c r="AF157" s="5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11">
        <v>0</v>
      </c>
      <c r="AR157" s="5">
        <v>0</v>
      </c>
      <c r="AS157" s="5">
        <v>1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</row>
    <row r="158" spans="1:50" ht="15.75" customHeight="1">
      <c r="A158" s="4">
        <v>44197</v>
      </c>
      <c r="B158" s="2" t="s">
        <v>5</v>
      </c>
      <c r="C158" s="2">
        <v>3</v>
      </c>
      <c r="D158" s="5" t="s">
        <v>15</v>
      </c>
      <c r="E158" s="5">
        <v>891323.22239999997</v>
      </c>
      <c r="F158" s="6">
        <f t="shared" si="15"/>
        <v>13.70046240430649</v>
      </c>
      <c r="G158" s="7">
        <v>117957.09149999999</v>
      </c>
      <c r="H158" s="5">
        <f t="shared" si="16"/>
        <v>11.678084683585036</v>
      </c>
      <c r="I158" s="10">
        <v>484.63</v>
      </c>
      <c r="J158" s="6">
        <f t="shared" si="17"/>
        <v>6.1833857131934806</v>
      </c>
      <c r="K158" s="11">
        <v>113.3</v>
      </c>
      <c r="L158" s="11">
        <f t="shared" si="18"/>
        <v>4.7388265708007653</v>
      </c>
      <c r="M158" s="5">
        <v>0</v>
      </c>
      <c r="N158" s="5">
        <v>1</v>
      </c>
      <c r="O158" s="5">
        <v>0</v>
      </c>
      <c r="P158" s="5">
        <v>0</v>
      </c>
      <c r="Q158" s="5">
        <f t="shared" si="19"/>
        <v>0</v>
      </c>
      <c r="R158" s="5">
        <v>2768.1106580000001</v>
      </c>
      <c r="S158" s="5">
        <f t="shared" si="20"/>
        <v>7.9259202935396331</v>
      </c>
      <c r="T158" s="2">
        <v>0</v>
      </c>
      <c r="U158" s="12">
        <v>0</v>
      </c>
      <c r="V158" s="5">
        <v>0.26650000000000001</v>
      </c>
      <c r="W158" s="6">
        <f t="shared" si="14"/>
        <v>99.887556221889071</v>
      </c>
      <c r="X158" s="5">
        <v>546428</v>
      </c>
      <c r="Y158" s="5">
        <v>5333</v>
      </c>
      <c r="Z158" s="5">
        <v>11683</v>
      </c>
      <c r="AA158" s="5">
        <v>152</v>
      </c>
      <c r="AB158" s="5">
        <v>0</v>
      </c>
      <c r="AC158" s="5">
        <v>0</v>
      </c>
      <c r="AD158" s="5">
        <v>1</v>
      </c>
      <c r="AE158" s="5">
        <v>1</v>
      </c>
      <c r="AF158" s="5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11">
        <v>0</v>
      </c>
      <c r="AR158" s="5">
        <v>0</v>
      </c>
      <c r="AS158" s="5">
        <v>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</row>
    <row r="159" spans="1:50" ht="15.75" customHeight="1">
      <c r="A159" s="4">
        <v>44228</v>
      </c>
      <c r="B159" s="2" t="s">
        <v>5</v>
      </c>
      <c r="C159" s="2">
        <v>3</v>
      </c>
      <c r="D159" s="5" t="s">
        <v>15</v>
      </c>
      <c r="E159" s="5">
        <v>822759.89760000003</v>
      </c>
      <c r="F159" s="6">
        <f t="shared" si="15"/>
        <v>13.620419696632954</v>
      </c>
      <c r="G159" s="7">
        <v>131310.72450000001</v>
      </c>
      <c r="H159" s="5">
        <f t="shared" si="16"/>
        <v>11.785329351810756</v>
      </c>
      <c r="I159" s="10">
        <v>483.78</v>
      </c>
      <c r="J159" s="6">
        <f t="shared" si="17"/>
        <v>6.1816302579249855</v>
      </c>
      <c r="K159" s="11">
        <v>103.9</v>
      </c>
      <c r="L159" s="11">
        <f t="shared" si="18"/>
        <v>4.6530075154022512</v>
      </c>
      <c r="M159" s="5">
        <v>0</v>
      </c>
      <c r="N159" s="5">
        <v>1</v>
      </c>
      <c r="O159" s="5">
        <v>0</v>
      </c>
      <c r="P159" s="5">
        <v>0</v>
      </c>
      <c r="Q159" s="5">
        <f t="shared" si="19"/>
        <v>0</v>
      </c>
      <c r="R159" s="5">
        <v>2768.1106580000001</v>
      </c>
      <c r="S159" s="5">
        <f t="shared" si="20"/>
        <v>7.9259202935396331</v>
      </c>
      <c r="T159" s="2">
        <v>0</v>
      </c>
      <c r="U159" s="12">
        <v>0</v>
      </c>
      <c r="V159" s="5">
        <v>0.2666</v>
      </c>
      <c r="W159" s="6">
        <f t="shared" si="14"/>
        <v>99.92503748125938</v>
      </c>
      <c r="X159" s="5">
        <v>581365</v>
      </c>
      <c r="Y159" s="5">
        <v>9309</v>
      </c>
      <c r="Z159" s="5">
        <v>12896</v>
      </c>
      <c r="AA159" s="5">
        <v>119</v>
      </c>
      <c r="AB159" s="5">
        <v>0</v>
      </c>
      <c r="AC159" s="5">
        <v>0</v>
      </c>
      <c r="AD159" s="5">
        <v>1</v>
      </c>
      <c r="AE159" s="5">
        <v>0</v>
      </c>
      <c r="AF159" s="5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11">
        <v>0</v>
      </c>
      <c r="AR159" s="5">
        <v>0</v>
      </c>
      <c r="AS159" s="5">
        <v>1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</row>
    <row r="160" spans="1:50" ht="15.75" customHeight="1">
      <c r="A160" s="4">
        <v>44256</v>
      </c>
      <c r="B160" s="2" t="s">
        <v>5</v>
      </c>
      <c r="C160" s="2">
        <v>3</v>
      </c>
      <c r="D160" s="5" t="s">
        <v>15</v>
      </c>
      <c r="E160" s="5">
        <v>617069.92319999996</v>
      </c>
      <c r="F160" s="6">
        <f t="shared" si="15"/>
        <v>13.332737624181172</v>
      </c>
      <c r="G160" s="7">
        <v>191402.073</v>
      </c>
      <c r="H160" s="5">
        <f t="shared" si="16"/>
        <v>12.162136813253506</v>
      </c>
      <c r="I160" s="10">
        <v>496.73</v>
      </c>
      <c r="J160" s="6">
        <f t="shared" si="17"/>
        <v>6.2080466189203456</v>
      </c>
      <c r="K160" s="11">
        <v>103.8</v>
      </c>
      <c r="L160" s="11">
        <f t="shared" si="18"/>
        <v>4.6520537718869415</v>
      </c>
      <c r="M160" s="5">
        <v>0</v>
      </c>
      <c r="N160" s="5">
        <v>1</v>
      </c>
      <c r="O160" s="5">
        <v>0</v>
      </c>
      <c r="P160" s="5">
        <v>0</v>
      </c>
      <c r="Q160" s="5">
        <f t="shared" si="19"/>
        <v>0</v>
      </c>
      <c r="R160" s="5">
        <v>2768.1106580000001</v>
      </c>
      <c r="S160" s="5">
        <f t="shared" si="20"/>
        <v>7.9259202935396331</v>
      </c>
      <c r="T160" s="2">
        <v>0</v>
      </c>
      <c r="U160" s="12">
        <v>0</v>
      </c>
      <c r="V160" s="5">
        <v>0.2666</v>
      </c>
      <c r="W160" s="6">
        <f t="shared" si="14"/>
        <v>99.92503748125938</v>
      </c>
      <c r="X160" s="5">
        <v>667957</v>
      </c>
      <c r="Y160" s="5">
        <v>12624</v>
      </c>
      <c r="Z160" s="5">
        <v>14434</v>
      </c>
      <c r="AA160" s="5">
        <v>175</v>
      </c>
      <c r="AB160" s="5">
        <v>0</v>
      </c>
      <c r="AC160" s="5">
        <v>3299643</v>
      </c>
      <c r="AD160" s="5">
        <v>1</v>
      </c>
      <c r="AE160" s="5">
        <v>0</v>
      </c>
      <c r="AF160" s="5">
        <v>0</v>
      </c>
      <c r="AG160" s="6">
        <v>1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11">
        <v>0</v>
      </c>
      <c r="AR160" s="5">
        <v>0</v>
      </c>
      <c r="AS160" s="5">
        <v>1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</row>
    <row r="161" spans="1:50" ht="15.75" customHeight="1">
      <c r="A161" s="4">
        <v>44287</v>
      </c>
      <c r="B161" s="2" t="s">
        <v>5</v>
      </c>
      <c r="C161" s="2">
        <v>3</v>
      </c>
      <c r="D161" s="5" t="s">
        <v>15</v>
      </c>
      <c r="E161" s="5">
        <v>479943.27360000001</v>
      </c>
      <c r="F161" s="6">
        <f t="shared" si="15"/>
        <v>13.081423195900268</v>
      </c>
      <c r="G161" s="7">
        <v>184725.25649999999</v>
      </c>
      <c r="H161" s="5">
        <f t="shared" si="16"/>
        <v>12.126630313636692</v>
      </c>
      <c r="I161" s="10">
        <v>504.07</v>
      </c>
      <c r="J161" s="6">
        <f t="shared" si="17"/>
        <v>6.2227151473160891</v>
      </c>
      <c r="K161" s="11">
        <v>102.7</v>
      </c>
      <c r="L161" s="11">
        <f t="shared" si="18"/>
        <v>4.6415021152354816</v>
      </c>
      <c r="M161" s="5">
        <v>0</v>
      </c>
      <c r="N161" s="5">
        <v>1</v>
      </c>
      <c r="O161" s="5">
        <v>0</v>
      </c>
      <c r="P161" s="5">
        <v>0</v>
      </c>
      <c r="Q161" s="5">
        <f t="shared" si="19"/>
        <v>0</v>
      </c>
      <c r="R161" s="5">
        <v>2768.1106580000001</v>
      </c>
      <c r="S161" s="5">
        <f t="shared" si="20"/>
        <v>7.9259202935396331</v>
      </c>
      <c r="T161" s="2">
        <v>0</v>
      </c>
      <c r="U161" s="12">
        <v>0</v>
      </c>
      <c r="V161" s="5">
        <v>0.2666</v>
      </c>
      <c r="W161" s="6">
        <f t="shared" si="14"/>
        <v>99.92503748125938</v>
      </c>
      <c r="X161" s="5">
        <v>825519</v>
      </c>
      <c r="Y161" s="5">
        <v>27356</v>
      </c>
      <c r="Z161" s="5">
        <v>17957</v>
      </c>
      <c r="AA161" s="5">
        <v>288</v>
      </c>
      <c r="AB161" s="5">
        <v>0</v>
      </c>
      <c r="AC161" s="5">
        <v>4911419</v>
      </c>
      <c r="AD161" s="5">
        <v>1</v>
      </c>
      <c r="AE161" s="5">
        <v>0</v>
      </c>
      <c r="AF161" s="5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11">
        <v>0</v>
      </c>
      <c r="AR161" s="5">
        <v>0</v>
      </c>
      <c r="AS161" s="5">
        <v>1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</row>
    <row r="162" spans="1:50" ht="15.75" customHeight="1">
      <c r="A162" s="9">
        <v>44317</v>
      </c>
      <c r="B162" s="2" t="s">
        <v>5</v>
      </c>
      <c r="C162" s="2">
        <v>3</v>
      </c>
      <c r="D162" s="5" t="s">
        <v>15</v>
      </c>
      <c r="E162" s="5">
        <v>1028449.872</v>
      </c>
      <c r="F162" s="6">
        <f t="shared" si="15"/>
        <v>13.843563247947165</v>
      </c>
      <c r="G162" s="7">
        <v>166920.41250000001</v>
      </c>
      <c r="H162" s="5">
        <f t="shared" si="16"/>
        <v>12.025278396807236</v>
      </c>
      <c r="I162" s="10">
        <v>477.97</v>
      </c>
      <c r="J162" s="6">
        <f t="shared" si="17"/>
        <v>6.1695479690155945</v>
      </c>
      <c r="K162" s="11">
        <v>106.3</v>
      </c>
      <c r="L162" s="11">
        <f t="shared" si="18"/>
        <v>4.6756286496366526</v>
      </c>
      <c r="M162" s="5">
        <v>0</v>
      </c>
      <c r="N162" s="5">
        <v>1</v>
      </c>
      <c r="O162" s="5">
        <v>0</v>
      </c>
      <c r="P162" s="5">
        <v>0</v>
      </c>
      <c r="Q162" s="5">
        <f t="shared" si="19"/>
        <v>0</v>
      </c>
      <c r="R162" s="5">
        <v>2768.1106580000001</v>
      </c>
      <c r="S162" s="5">
        <f t="shared" si="20"/>
        <v>7.9259202935396331</v>
      </c>
      <c r="T162" s="2">
        <v>0</v>
      </c>
      <c r="U162" s="12">
        <v>0</v>
      </c>
      <c r="V162" s="5">
        <v>0.26650000000000001</v>
      </c>
      <c r="W162" s="6">
        <f t="shared" si="14"/>
        <v>99.887556221889071</v>
      </c>
      <c r="X162" s="5">
        <v>922824</v>
      </c>
      <c r="Y162" s="5">
        <v>33073</v>
      </c>
      <c r="Z162" s="5">
        <v>20850</v>
      </c>
      <c r="AA162" s="5">
        <v>405</v>
      </c>
      <c r="AB162" s="5">
        <v>0</v>
      </c>
      <c r="AC162" s="5">
        <v>4864301</v>
      </c>
      <c r="AD162" s="5">
        <v>1</v>
      </c>
      <c r="AE162" s="5">
        <v>0</v>
      </c>
      <c r="AF162" s="5">
        <v>0</v>
      </c>
      <c r="AG162" s="6">
        <v>0</v>
      </c>
      <c r="AH162" s="6">
        <v>0</v>
      </c>
      <c r="AI162" s="6">
        <v>1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11">
        <v>0</v>
      </c>
      <c r="AR162" s="5">
        <v>0</v>
      </c>
      <c r="AS162" s="5">
        <v>1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</row>
    <row r="163" spans="1:50" ht="15.75" customHeight="1">
      <c r="A163" s="4">
        <v>44348</v>
      </c>
      <c r="B163" s="2" t="s">
        <v>5</v>
      </c>
      <c r="C163" s="2">
        <v>3</v>
      </c>
      <c r="D163" s="5" t="s">
        <v>15</v>
      </c>
      <c r="E163" s="5">
        <v>685633.24800000002</v>
      </c>
      <c r="F163" s="6">
        <f t="shared" si="15"/>
        <v>13.438098139838999</v>
      </c>
      <c r="G163" s="7">
        <v>169146.01800000001</v>
      </c>
      <c r="H163" s="5">
        <f t="shared" si="16"/>
        <v>12.038523544730371</v>
      </c>
      <c r="I163" s="10">
        <v>508.07</v>
      </c>
      <c r="J163" s="6">
        <f t="shared" si="17"/>
        <v>6.2306192333611756</v>
      </c>
      <c r="K163" s="11">
        <v>110.2</v>
      </c>
      <c r="L163" s="11">
        <f t="shared" si="18"/>
        <v>4.7113303818164818</v>
      </c>
      <c r="M163" s="5">
        <v>0</v>
      </c>
      <c r="N163" s="5">
        <v>1</v>
      </c>
      <c r="O163" s="5">
        <v>0</v>
      </c>
      <c r="P163" s="5">
        <v>0</v>
      </c>
      <c r="Q163" s="5">
        <f t="shared" si="19"/>
        <v>0</v>
      </c>
      <c r="R163" s="5">
        <v>2768.1106580000001</v>
      </c>
      <c r="S163" s="5">
        <f t="shared" si="20"/>
        <v>7.9259202935396331</v>
      </c>
      <c r="T163" s="2">
        <v>0</v>
      </c>
      <c r="U163" s="12">
        <v>0</v>
      </c>
      <c r="V163" s="5">
        <v>0.26650000000000001</v>
      </c>
      <c r="W163" s="6">
        <f t="shared" si="14"/>
        <v>99.887556221889071</v>
      </c>
      <c r="X163" s="5">
        <v>958408</v>
      </c>
      <c r="Y163" s="5">
        <v>37156</v>
      </c>
      <c r="Z163" s="5">
        <v>22321</v>
      </c>
      <c r="AA163" s="5">
        <v>457</v>
      </c>
      <c r="AB163" s="5">
        <v>0</v>
      </c>
      <c r="AC163" s="5">
        <v>3672578</v>
      </c>
      <c r="AD163" s="5">
        <v>1</v>
      </c>
      <c r="AE163" s="5">
        <v>0</v>
      </c>
      <c r="AF163" s="5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11">
        <v>0</v>
      </c>
      <c r="AR163" s="5">
        <v>0</v>
      </c>
      <c r="AS163" s="5">
        <v>1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</row>
    <row r="164" spans="1:50" ht="15.75" customHeight="1">
      <c r="A164" s="4">
        <v>44378</v>
      </c>
      <c r="B164" s="2" t="s">
        <v>5</v>
      </c>
      <c r="C164" s="2">
        <v>3</v>
      </c>
      <c r="D164" s="5" t="s">
        <v>15</v>
      </c>
      <c r="E164" s="5">
        <v>1097013.1968</v>
      </c>
      <c r="F164" s="6">
        <f t="shared" si="15"/>
        <v>13.908101769084736</v>
      </c>
      <c r="G164" s="7">
        <v>171371.62349999999</v>
      </c>
      <c r="H164" s="5">
        <f t="shared" si="16"/>
        <v>12.051595549518282</v>
      </c>
      <c r="I164" s="10">
        <v>471.44</v>
      </c>
      <c r="J164" s="6">
        <f t="shared" si="17"/>
        <v>6.1557918405296581</v>
      </c>
      <c r="K164" s="11">
        <v>114.9</v>
      </c>
      <c r="L164" s="11">
        <f t="shared" si="18"/>
        <v>4.7527277503457057</v>
      </c>
      <c r="M164" s="5">
        <v>0</v>
      </c>
      <c r="N164" s="5">
        <v>1</v>
      </c>
      <c r="O164" s="5">
        <v>0</v>
      </c>
      <c r="P164" s="5">
        <v>0</v>
      </c>
      <c r="Q164" s="5">
        <f t="shared" si="19"/>
        <v>0</v>
      </c>
      <c r="R164" s="5">
        <v>2768.1106580000001</v>
      </c>
      <c r="S164" s="5">
        <f t="shared" si="20"/>
        <v>7.9259202935396331</v>
      </c>
      <c r="T164" s="2">
        <v>0</v>
      </c>
      <c r="U164" s="12">
        <v>0</v>
      </c>
      <c r="V164" s="5">
        <v>0.26650000000000001</v>
      </c>
      <c r="W164" s="6">
        <f t="shared" si="14"/>
        <v>99.887556221889071</v>
      </c>
      <c r="X164" s="5">
        <v>1034837</v>
      </c>
      <c r="Y164" s="5">
        <v>38138</v>
      </c>
      <c r="Z164" s="5">
        <v>23422</v>
      </c>
      <c r="AA164" s="5">
        <v>418</v>
      </c>
      <c r="AB164" s="5">
        <v>904830</v>
      </c>
      <c r="AC164" s="5">
        <v>8986886</v>
      </c>
      <c r="AD164" s="5">
        <v>1</v>
      </c>
      <c r="AE164" s="5">
        <v>0</v>
      </c>
      <c r="AF164" s="5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1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11">
        <v>0</v>
      </c>
      <c r="AR164" s="5">
        <v>0</v>
      </c>
      <c r="AS164" s="5">
        <v>1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</row>
    <row r="165" spans="1:50" ht="15.75" customHeight="1">
      <c r="A165" s="4">
        <v>44409</v>
      </c>
      <c r="B165" s="2" t="s">
        <v>5</v>
      </c>
      <c r="C165" s="2">
        <v>3</v>
      </c>
      <c r="D165" s="5" t="s">
        <v>15</v>
      </c>
      <c r="E165" s="5">
        <v>788478.2352</v>
      </c>
      <c r="F165" s="6">
        <f t="shared" si="15"/>
        <v>13.577860082214158</v>
      </c>
      <c r="G165" s="7">
        <v>189176.4675</v>
      </c>
      <c r="H165" s="5">
        <f t="shared" si="16"/>
        <v>12.150440834955917</v>
      </c>
      <c r="I165" s="10">
        <v>508.07</v>
      </c>
      <c r="J165" s="6">
        <f t="shared" si="17"/>
        <v>6.2306192333611756</v>
      </c>
      <c r="K165" s="11">
        <v>119</v>
      </c>
      <c r="L165" s="11">
        <f t="shared" si="18"/>
        <v>4.7874917427820458</v>
      </c>
      <c r="M165" s="5">
        <v>0</v>
      </c>
      <c r="N165" s="5">
        <v>1</v>
      </c>
      <c r="O165" s="5">
        <v>0</v>
      </c>
      <c r="P165" s="5">
        <v>0</v>
      </c>
      <c r="Q165" s="5">
        <f t="shared" si="19"/>
        <v>0</v>
      </c>
      <c r="R165" s="5">
        <v>2768.1106580000001</v>
      </c>
      <c r="S165" s="5">
        <f t="shared" si="20"/>
        <v>7.9259202935396331</v>
      </c>
      <c r="T165" s="2">
        <v>0</v>
      </c>
      <c r="U165" s="12">
        <v>0</v>
      </c>
      <c r="V165" s="5">
        <v>0.26669999999999999</v>
      </c>
      <c r="W165" s="6">
        <f t="shared" si="14"/>
        <v>99.96251874062969</v>
      </c>
      <c r="X165" s="5">
        <v>1163688</v>
      </c>
      <c r="Y165" s="5">
        <v>17588</v>
      </c>
      <c r="Z165" s="5">
        <v>25889</v>
      </c>
      <c r="AA165" s="5">
        <v>275</v>
      </c>
      <c r="AB165" s="5">
        <v>0</v>
      </c>
      <c r="AC165" s="5">
        <v>10265432</v>
      </c>
      <c r="AD165" s="5">
        <v>1</v>
      </c>
      <c r="AE165" s="5">
        <v>0</v>
      </c>
      <c r="AF165" s="5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1</v>
      </c>
      <c r="AM165" s="6">
        <v>0</v>
      </c>
      <c r="AN165" s="6">
        <v>0</v>
      </c>
      <c r="AO165" s="6">
        <v>0</v>
      </c>
      <c r="AP165" s="6">
        <v>0</v>
      </c>
      <c r="AQ165" s="11">
        <v>0</v>
      </c>
      <c r="AR165" s="5">
        <v>0</v>
      </c>
      <c r="AS165" s="5">
        <v>1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</row>
    <row r="166" spans="1:50" ht="15.75" customHeight="1">
      <c r="A166" s="4">
        <v>44440</v>
      </c>
      <c r="B166" s="2" t="s">
        <v>5</v>
      </c>
      <c r="C166" s="2">
        <v>3</v>
      </c>
      <c r="D166" s="5" t="s">
        <v>15</v>
      </c>
      <c r="E166" s="5">
        <v>754196.57279999997</v>
      </c>
      <c r="F166" s="6">
        <f t="shared" si="15"/>
        <v>13.533408319643325</v>
      </c>
      <c r="G166" s="7">
        <v>173597.22899999999</v>
      </c>
      <c r="H166" s="5">
        <f t="shared" si="16"/>
        <v>12.064498879543446</v>
      </c>
      <c r="I166" s="10">
        <v>471.44</v>
      </c>
      <c r="J166" s="6">
        <f t="shared" si="17"/>
        <v>6.1557918405296581</v>
      </c>
      <c r="K166" s="11">
        <v>119.8</v>
      </c>
      <c r="L166" s="11">
        <f t="shared" si="18"/>
        <v>4.7941362855007146</v>
      </c>
      <c r="M166" s="5">
        <v>0</v>
      </c>
      <c r="N166" s="5">
        <v>1</v>
      </c>
      <c r="O166" s="5">
        <v>0</v>
      </c>
      <c r="P166" s="5">
        <v>0</v>
      </c>
      <c r="Q166" s="5">
        <f t="shared" si="19"/>
        <v>0</v>
      </c>
      <c r="R166" s="5">
        <v>2768.1106580000001</v>
      </c>
      <c r="S166" s="5">
        <f t="shared" si="20"/>
        <v>7.9259202935396331</v>
      </c>
      <c r="T166" s="2">
        <v>0</v>
      </c>
      <c r="U166" s="12">
        <v>0</v>
      </c>
      <c r="V166" s="5">
        <v>0.2666</v>
      </c>
      <c r="W166" s="6">
        <f t="shared" si="14"/>
        <v>99.92503748125938</v>
      </c>
      <c r="X166" s="5">
        <v>1246538</v>
      </c>
      <c r="Y166" s="5">
        <v>3816</v>
      </c>
      <c r="Z166" s="5">
        <v>27785</v>
      </c>
      <c r="AA166" s="5">
        <v>204</v>
      </c>
      <c r="AB166" s="5">
        <v>0</v>
      </c>
      <c r="AC166" s="5">
        <v>4976527</v>
      </c>
      <c r="AD166" s="5">
        <v>1</v>
      </c>
      <c r="AE166" s="5">
        <v>0</v>
      </c>
      <c r="AF166" s="5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1</v>
      </c>
      <c r="AN166" s="6">
        <v>0</v>
      </c>
      <c r="AO166" s="6">
        <v>0</v>
      </c>
      <c r="AP166" s="6">
        <v>0</v>
      </c>
      <c r="AQ166" s="11">
        <v>0</v>
      </c>
      <c r="AR166" s="5">
        <v>0</v>
      </c>
      <c r="AS166" s="5">
        <v>1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</row>
    <row r="167" spans="1:50" ht="15.75" customHeight="1">
      <c r="A167" s="4">
        <v>44470</v>
      </c>
      <c r="B167" s="2" t="s">
        <v>5</v>
      </c>
      <c r="C167" s="2">
        <v>3</v>
      </c>
      <c r="D167" s="5" t="s">
        <v>15</v>
      </c>
      <c r="E167" s="5">
        <v>1302703.1712</v>
      </c>
      <c r="F167" s="6">
        <f t="shared" si="15"/>
        <v>14.079952026011394</v>
      </c>
      <c r="G167" s="7">
        <v>106829.064</v>
      </c>
      <c r="H167" s="5">
        <f t="shared" si="16"/>
        <v>11.578994664022408</v>
      </c>
      <c r="I167" s="10">
        <v>461.8</v>
      </c>
      <c r="J167" s="6">
        <f t="shared" si="17"/>
        <v>6.1351318969203952</v>
      </c>
      <c r="K167" s="11">
        <v>121.8</v>
      </c>
      <c r="L167" s="11">
        <f t="shared" si="18"/>
        <v>4.8105570157130417</v>
      </c>
      <c r="M167" s="5">
        <v>0</v>
      </c>
      <c r="N167" s="5">
        <v>1</v>
      </c>
      <c r="O167" s="5">
        <v>0</v>
      </c>
      <c r="P167" s="5">
        <v>0</v>
      </c>
      <c r="Q167" s="5">
        <f t="shared" si="19"/>
        <v>0</v>
      </c>
      <c r="R167" s="5">
        <v>2768.1106580000001</v>
      </c>
      <c r="S167" s="5">
        <f t="shared" si="20"/>
        <v>7.9259202935396331</v>
      </c>
      <c r="T167" s="2">
        <v>0</v>
      </c>
      <c r="U167" s="12">
        <v>0</v>
      </c>
      <c r="V167" s="5">
        <v>0.26669999999999999</v>
      </c>
      <c r="W167" s="6">
        <f t="shared" si="14"/>
        <v>99.96251874062969</v>
      </c>
      <c r="X167" s="5">
        <v>1273560</v>
      </c>
      <c r="Y167" s="5">
        <v>1483</v>
      </c>
      <c r="Z167" s="5">
        <v>28456</v>
      </c>
      <c r="AA167" s="5">
        <v>78</v>
      </c>
      <c r="AB167" s="5">
        <v>0</v>
      </c>
      <c r="AC167" s="5">
        <v>3611147</v>
      </c>
      <c r="AD167" s="5">
        <v>1</v>
      </c>
      <c r="AE167" s="5">
        <v>0</v>
      </c>
      <c r="AF167" s="5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1</v>
      </c>
      <c r="AO167" s="6">
        <v>0</v>
      </c>
      <c r="AP167" s="6">
        <v>0</v>
      </c>
      <c r="AQ167" s="11">
        <v>0</v>
      </c>
      <c r="AR167" s="5">
        <v>0</v>
      </c>
      <c r="AS167" s="5">
        <v>1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</row>
    <row r="168" spans="1:50" ht="15.75" customHeight="1">
      <c r="A168" s="4">
        <v>44501</v>
      </c>
      <c r="B168" s="2" t="s">
        <v>5</v>
      </c>
      <c r="C168" s="2">
        <v>3</v>
      </c>
      <c r="D168" s="5" t="s">
        <v>15</v>
      </c>
      <c r="E168" s="5">
        <v>959886.54720000003</v>
      </c>
      <c r="F168" s="6">
        <f t="shared" si="15"/>
        <v>13.774570376460213</v>
      </c>
      <c r="G168" s="7">
        <v>91249.825500000006</v>
      </c>
      <c r="H168" s="5">
        <f t="shared" si="16"/>
        <v>11.421367317979161</v>
      </c>
      <c r="I168" s="10">
        <v>516.14</v>
      </c>
      <c r="J168" s="6">
        <f t="shared" si="17"/>
        <v>6.2463780465109942</v>
      </c>
      <c r="K168" s="11">
        <v>124.2</v>
      </c>
      <c r="L168" s="11">
        <f t="shared" si="18"/>
        <v>4.8299124586659978</v>
      </c>
      <c r="M168" s="5">
        <v>0</v>
      </c>
      <c r="N168" s="5">
        <v>1</v>
      </c>
      <c r="O168" s="5">
        <v>0</v>
      </c>
      <c r="P168" s="5">
        <v>0</v>
      </c>
      <c r="Q168" s="5">
        <f t="shared" si="19"/>
        <v>0</v>
      </c>
      <c r="R168" s="5">
        <v>2768.1106580000001</v>
      </c>
      <c r="S168" s="5">
        <f t="shared" si="20"/>
        <v>7.9259202935396331</v>
      </c>
      <c r="T168" s="2">
        <v>0</v>
      </c>
      <c r="U168" s="12">
        <v>0</v>
      </c>
      <c r="V168" s="5">
        <v>0.26650000000000001</v>
      </c>
      <c r="W168" s="6">
        <f t="shared" si="14"/>
        <v>99.887556221889071</v>
      </c>
      <c r="X168" s="5">
        <v>1285254</v>
      </c>
      <c r="Y168" s="5">
        <v>1135</v>
      </c>
      <c r="Z168" s="5">
        <v>28737</v>
      </c>
      <c r="AA168" s="5">
        <v>42</v>
      </c>
      <c r="AB168" s="5">
        <v>0</v>
      </c>
      <c r="AC168" s="5">
        <v>1523695</v>
      </c>
      <c r="AD168" s="5">
        <v>1</v>
      </c>
      <c r="AE168" s="5">
        <v>0</v>
      </c>
      <c r="AF168" s="5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1</v>
      </c>
      <c r="AP168" s="6">
        <v>0</v>
      </c>
      <c r="AQ168" s="11">
        <v>0</v>
      </c>
      <c r="AR168" s="5">
        <v>0</v>
      </c>
      <c r="AS168" s="5">
        <v>1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</row>
    <row r="169" spans="1:50" ht="15.75" customHeight="1">
      <c r="A169" s="4">
        <v>44531</v>
      </c>
      <c r="B169" s="2" t="s">
        <v>5</v>
      </c>
      <c r="C169" s="2">
        <v>3</v>
      </c>
      <c r="D169" s="5" t="s">
        <v>15</v>
      </c>
      <c r="E169" s="5">
        <v>1097013.1968</v>
      </c>
      <c r="F169" s="6">
        <f t="shared" si="15"/>
        <v>13.908101769084736</v>
      </c>
      <c r="G169" s="7">
        <v>104603.45849999999</v>
      </c>
      <c r="H169" s="5">
        <f t="shared" si="16"/>
        <v>11.557941453987553</v>
      </c>
      <c r="I169" s="10">
        <v>518.45000000000005</v>
      </c>
      <c r="J169" s="6">
        <f t="shared" si="17"/>
        <v>6.250843591004287</v>
      </c>
      <c r="K169" s="11">
        <v>125.2</v>
      </c>
      <c r="L169" s="11">
        <f t="shared" si="18"/>
        <v>4.8378679501071131</v>
      </c>
      <c r="M169" s="5">
        <v>0</v>
      </c>
      <c r="N169" s="5">
        <v>1</v>
      </c>
      <c r="O169" s="5">
        <v>0</v>
      </c>
      <c r="P169" s="5">
        <v>0</v>
      </c>
      <c r="Q169" s="5">
        <f t="shared" si="19"/>
        <v>0</v>
      </c>
      <c r="R169" s="5">
        <v>2768.1106580000001</v>
      </c>
      <c r="S169" s="5">
        <f t="shared" si="20"/>
        <v>7.9259202935396331</v>
      </c>
      <c r="T169" s="2">
        <v>0</v>
      </c>
      <c r="U169" s="12">
        <v>0</v>
      </c>
      <c r="V169" s="5">
        <v>0.26629999999999998</v>
      </c>
      <c r="W169" s="6">
        <f t="shared" si="14"/>
        <v>99.812593703148423</v>
      </c>
      <c r="X169" s="5">
        <v>1295933</v>
      </c>
      <c r="Y169" s="5">
        <v>6484</v>
      </c>
      <c r="Z169" s="5">
        <v>28933</v>
      </c>
      <c r="AA169" s="5">
        <v>41</v>
      </c>
      <c r="AB169" s="5">
        <v>0</v>
      </c>
      <c r="AC169" s="5">
        <v>3362765</v>
      </c>
      <c r="AD169" s="5">
        <v>1</v>
      </c>
      <c r="AE169" s="5">
        <v>0</v>
      </c>
      <c r="AF169" s="5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1</v>
      </c>
      <c r="AQ169" s="11">
        <v>0</v>
      </c>
      <c r="AR169" s="5">
        <v>0</v>
      </c>
      <c r="AS169" s="5">
        <v>1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</row>
    <row r="170" spans="1:50" ht="15.75" customHeight="1">
      <c r="A170" s="4">
        <v>44562</v>
      </c>
      <c r="B170" s="2" t="s">
        <v>5</v>
      </c>
      <c r="C170" s="2">
        <v>3</v>
      </c>
      <c r="D170" s="5" t="s">
        <v>15</v>
      </c>
      <c r="E170" s="5">
        <v>1028976</v>
      </c>
      <c r="F170" s="6">
        <f t="shared" si="15"/>
        <v>13.844074690929027</v>
      </c>
      <c r="G170" s="7">
        <v>78638.061000000002</v>
      </c>
      <c r="H170" s="5">
        <f t="shared" si="16"/>
        <v>11.272623814261459</v>
      </c>
      <c r="I170" s="10">
        <v>511.96</v>
      </c>
      <c r="J170" s="6">
        <f t="shared" si="17"/>
        <v>6.2382464969875908</v>
      </c>
      <c r="K170" s="11">
        <v>125.9</v>
      </c>
      <c r="L170" s="11">
        <f t="shared" si="18"/>
        <v>4.8433993747203417</v>
      </c>
      <c r="M170" s="5">
        <v>0</v>
      </c>
      <c r="N170" s="5">
        <v>1</v>
      </c>
      <c r="O170" s="5">
        <v>0</v>
      </c>
      <c r="P170" s="5">
        <v>0</v>
      </c>
      <c r="Q170" s="5">
        <f t="shared" si="19"/>
        <v>0</v>
      </c>
      <c r="R170" s="5">
        <v>2768.1106580000001</v>
      </c>
      <c r="S170" s="5">
        <f t="shared" si="20"/>
        <v>7.9259202935396331</v>
      </c>
      <c r="T170" s="2">
        <v>0</v>
      </c>
      <c r="U170" s="12">
        <v>0</v>
      </c>
      <c r="V170" s="5">
        <v>0.26650000000000001</v>
      </c>
      <c r="W170" s="6">
        <f t="shared" si="14"/>
        <v>99.887556221889071</v>
      </c>
      <c r="X170" s="5">
        <v>1430366</v>
      </c>
      <c r="Y170" s="5">
        <v>131028</v>
      </c>
      <c r="Z170" s="5">
        <v>29301</v>
      </c>
      <c r="AA170" s="5">
        <v>63</v>
      </c>
      <c r="AB170" s="5">
        <v>0</v>
      </c>
      <c r="AC170" s="5">
        <v>4960918</v>
      </c>
      <c r="AD170" s="5">
        <v>1</v>
      </c>
      <c r="AE170" s="5">
        <v>1</v>
      </c>
      <c r="AF170" s="5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11">
        <v>0</v>
      </c>
      <c r="AR170" s="5">
        <v>0</v>
      </c>
      <c r="AS170" s="5">
        <v>1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</row>
    <row r="171" spans="1:50" ht="15.75" customHeight="1">
      <c r="A171" s="4">
        <v>44593</v>
      </c>
      <c r="B171" s="2" t="s">
        <v>5</v>
      </c>
      <c r="C171" s="2">
        <v>3</v>
      </c>
      <c r="D171" s="5" t="s">
        <v>15</v>
      </c>
      <c r="E171" s="5">
        <v>949824</v>
      </c>
      <c r="F171" s="6">
        <f t="shared" si="15"/>
        <v>13.76403198325549</v>
      </c>
      <c r="G171" s="7">
        <v>87540.482999999993</v>
      </c>
      <c r="H171" s="5">
        <f t="shared" si="16"/>
        <v>11.379868051428442</v>
      </c>
      <c r="I171" s="10">
        <v>521.51</v>
      </c>
      <c r="J171" s="6">
        <f t="shared" si="17"/>
        <v>6.2567284497123978</v>
      </c>
      <c r="K171" s="11">
        <v>127</v>
      </c>
      <c r="L171" s="11">
        <f t="shared" si="18"/>
        <v>4.8520302639196169</v>
      </c>
      <c r="M171" s="5">
        <v>0</v>
      </c>
      <c r="N171" s="5">
        <v>1</v>
      </c>
      <c r="O171" s="5">
        <v>0</v>
      </c>
      <c r="P171" s="5">
        <v>0</v>
      </c>
      <c r="Q171" s="5">
        <f t="shared" si="19"/>
        <v>0</v>
      </c>
      <c r="R171" s="5">
        <v>2768.1106580000001</v>
      </c>
      <c r="S171" s="5">
        <f t="shared" si="20"/>
        <v>7.9259202935396331</v>
      </c>
      <c r="T171" s="2">
        <v>0</v>
      </c>
      <c r="U171" s="12">
        <v>0</v>
      </c>
      <c r="V171" s="5">
        <v>0.26650000000000001</v>
      </c>
      <c r="W171" s="6">
        <f t="shared" si="14"/>
        <v>99.887556221889071</v>
      </c>
      <c r="X171" s="5">
        <v>1510221</v>
      </c>
      <c r="Y171" s="5">
        <v>57763</v>
      </c>
      <c r="Z171" s="5">
        <v>30196</v>
      </c>
      <c r="AA171" s="5">
        <v>58</v>
      </c>
      <c r="AB171" s="5">
        <v>0</v>
      </c>
      <c r="AC171" s="5">
        <v>3625564</v>
      </c>
      <c r="AD171" s="5">
        <v>1</v>
      </c>
      <c r="AE171" s="5">
        <v>0</v>
      </c>
      <c r="AF171" s="5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11">
        <v>0</v>
      </c>
      <c r="AR171" s="5">
        <v>0</v>
      </c>
      <c r="AS171" s="5">
        <v>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</row>
    <row r="172" spans="1:50" ht="15.75" customHeight="1">
      <c r="A172" s="4">
        <v>44621</v>
      </c>
      <c r="B172" s="2" t="s">
        <v>5</v>
      </c>
      <c r="C172" s="2">
        <v>3</v>
      </c>
      <c r="D172" s="5" t="s">
        <v>15</v>
      </c>
      <c r="E172" s="5">
        <v>712368</v>
      </c>
      <c r="F172" s="6">
        <f t="shared" si="15"/>
        <v>13.476349910803709</v>
      </c>
      <c r="G172" s="7">
        <v>127601.382</v>
      </c>
      <c r="H172" s="5">
        <f t="shared" si="16"/>
        <v>11.756674317430186</v>
      </c>
      <c r="I172" s="10">
        <v>520.9</v>
      </c>
      <c r="J172" s="6">
        <f t="shared" si="17"/>
        <v>6.2555580847511454</v>
      </c>
      <c r="K172" s="11">
        <v>129.5</v>
      </c>
      <c r="L172" s="11">
        <f t="shared" si="18"/>
        <v>4.8713732267627483</v>
      </c>
      <c r="M172" s="5">
        <v>0</v>
      </c>
      <c r="N172" s="5">
        <v>1</v>
      </c>
      <c r="O172" s="5">
        <v>0</v>
      </c>
      <c r="P172" s="5">
        <v>0</v>
      </c>
      <c r="Q172" s="5">
        <f t="shared" si="19"/>
        <v>0</v>
      </c>
      <c r="R172" s="5">
        <v>2768.1106580000001</v>
      </c>
      <c r="S172" s="5">
        <f t="shared" si="20"/>
        <v>7.9259202935396331</v>
      </c>
      <c r="T172" s="2">
        <v>0</v>
      </c>
      <c r="U172" s="12">
        <v>0</v>
      </c>
      <c r="V172" s="5">
        <v>0.26650000000000001</v>
      </c>
      <c r="W172" s="6">
        <f t="shared" si="14"/>
        <v>99.887556221889071</v>
      </c>
      <c r="X172" s="5">
        <v>1524973</v>
      </c>
      <c r="Y172" s="5">
        <v>5787</v>
      </c>
      <c r="Z172" s="5">
        <v>30359</v>
      </c>
      <c r="AA172" s="5">
        <v>47</v>
      </c>
      <c r="AB172" s="5">
        <v>0</v>
      </c>
      <c r="AC172" s="5">
        <v>0</v>
      </c>
      <c r="AD172" s="5">
        <v>1</v>
      </c>
      <c r="AE172" s="5">
        <v>0</v>
      </c>
      <c r="AF172" s="5">
        <v>0</v>
      </c>
      <c r="AG172" s="6">
        <v>1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11">
        <v>0</v>
      </c>
      <c r="AR172" s="5">
        <v>0</v>
      </c>
      <c r="AS172" s="5">
        <v>1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</row>
    <row r="173" spans="1:50" ht="15.75" customHeight="1">
      <c r="A173" s="4">
        <v>44652</v>
      </c>
      <c r="B173" s="2" t="s">
        <v>5</v>
      </c>
      <c r="C173" s="2">
        <v>3</v>
      </c>
      <c r="D173" s="5" t="s">
        <v>15</v>
      </c>
      <c r="E173" s="5">
        <v>554064</v>
      </c>
      <c r="F173" s="6">
        <f t="shared" si="15"/>
        <v>13.225035482522802</v>
      </c>
      <c r="G173" s="7">
        <v>123150.171</v>
      </c>
      <c r="H173" s="5">
        <f t="shared" si="16"/>
        <v>11.721167912232668</v>
      </c>
      <c r="I173" s="10">
        <v>489.73</v>
      </c>
      <c r="J173" s="6">
        <f t="shared" si="17"/>
        <v>6.1938542188289736</v>
      </c>
      <c r="K173" s="11">
        <v>130.16999999999999</v>
      </c>
      <c r="L173" s="11">
        <f t="shared" si="18"/>
        <v>4.8764941918270539</v>
      </c>
      <c r="M173" s="5">
        <v>0</v>
      </c>
      <c r="N173" s="5">
        <v>1</v>
      </c>
      <c r="O173" s="5">
        <v>0</v>
      </c>
      <c r="P173" s="5">
        <v>0</v>
      </c>
      <c r="Q173" s="5">
        <f t="shared" si="19"/>
        <v>0</v>
      </c>
      <c r="R173" s="5">
        <v>2768.1106580000001</v>
      </c>
      <c r="S173" s="5">
        <f t="shared" si="20"/>
        <v>7.9259202935396331</v>
      </c>
      <c r="T173" s="2">
        <v>0</v>
      </c>
      <c r="U173" s="12">
        <v>0</v>
      </c>
      <c r="V173" s="5">
        <v>0.26650000000000001</v>
      </c>
      <c r="W173" s="6">
        <f t="shared" si="14"/>
        <v>99.887556221889071</v>
      </c>
      <c r="X173" s="5">
        <v>1527956</v>
      </c>
      <c r="Y173" s="5">
        <v>3197</v>
      </c>
      <c r="Z173" s="5">
        <v>30369</v>
      </c>
      <c r="AA173" s="5">
        <v>43</v>
      </c>
      <c r="AB173" s="5">
        <v>106857</v>
      </c>
      <c r="AC173" s="5">
        <v>0</v>
      </c>
      <c r="AD173" s="5">
        <v>1</v>
      </c>
      <c r="AE173" s="5">
        <v>0</v>
      </c>
      <c r="AF173" s="5">
        <v>0</v>
      </c>
      <c r="AG173" s="6">
        <v>0</v>
      </c>
      <c r="AH173" s="6">
        <v>1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11">
        <v>0</v>
      </c>
      <c r="AR173" s="5">
        <v>0</v>
      </c>
      <c r="AS173" s="5">
        <v>1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</row>
    <row r="174" spans="1:50" ht="15.75" customHeight="1">
      <c r="A174" s="9">
        <v>44682</v>
      </c>
      <c r="B174" s="2" t="s">
        <v>5</v>
      </c>
      <c r="C174" s="2">
        <v>3</v>
      </c>
      <c r="D174" s="5" t="s">
        <v>15</v>
      </c>
      <c r="E174" s="5">
        <v>1187280</v>
      </c>
      <c r="F174" s="6">
        <f t="shared" si="15"/>
        <v>13.987175534569699</v>
      </c>
      <c r="G174" s="7">
        <v>111280.27499999999</v>
      </c>
      <c r="H174" s="5">
        <f t="shared" si="16"/>
        <v>11.619816284116158</v>
      </c>
      <c r="I174" s="10">
        <v>459.57</v>
      </c>
      <c r="J174" s="6">
        <f t="shared" si="17"/>
        <v>6.1302912696927141</v>
      </c>
      <c r="K174" s="11">
        <v>131.80000000000001</v>
      </c>
      <c r="L174" s="11">
        <f t="shared" si="18"/>
        <v>4.888844237042334</v>
      </c>
      <c r="M174" s="5">
        <v>0</v>
      </c>
      <c r="N174" s="5">
        <v>1</v>
      </c>
      <c r="O174" s="5">
        <v>0</v>
      </c>
      <c r="P174" s="5">
        <v>0</v>
      </c>
      <c r="Q174" s="5">
        <f t="shared" si="19"/>
        <v>0</v>
      </c>
      <c r="R174" s="5">
        <v>2768.1106580000001</v>
      </c>
      <c r="S174" s="5">
        <f t="shared" si="20"/>
        <v>7.9259202935396331</v>
      </c>
      <c r="T174" s="2">
        <v>0</v>
      </c>
      <c r="U174" s="12">
        <v>0</v>
      </c>
      <c r="V174" s="5">
        <v>0.2666</v>
      </c>
      <c r="W174" s="6">
        <f t="shared" si="14"/>
        <v>99.92503748125938</v>
      </c>
      <c r="X174" s="5">
        <v>1530453</v>
      </c>
      <c r="Y174" s="5">
        <v>14068</v>
      </c>
      <c r="Z174" s="5">
        <v>30379</v>
      </c>
      <c r="AA174" s="5">
        <v>60</v>
      </c>
      <c r="AB174" s="5">
        <v>206444</v>
      </c>
      <c r="AC174" s="5">
        <v>0</v>
      </c>
      <c r="AD174" s="5">
        <v>1</v>
      </c>
      <c r="AE174" s="5">
        <v>0</v>
      </c>
      <c r="AF174" s="5">
        <v>0</v>
      </c>
      <c r="AG174" s="6">
        <v>0</v>
      </c>
      <c r="AH174" s="6">
        <v>0</v>
      </c>
      <c r="AI174" s="6">
        <v>1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11">
        <v>0</v>
      </c>
      <c r="AR174" s="5">
        <v>0</v>
      </c>
      <c r="AS174" s="5">
        <v>1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</row>
    <row r="175" spans="1:50" ht="15.75" customHeight="1">
      <c r="A175" s="4">
        <v>44713</v>
      </c>
      <c r="B175" s="2" t="s">
        <v>5</v>
      </c>
      <c r="C175" s="2">
        <v>3</v>
      </c>
      <c r="D175" s="5" t="s">
        <v>15</v>
      </c>
      <c r="E175" s="5">
        <v>791520</v>
      </c>
      <c r="F175" s="6">
        <f t="shared" si="15"/>
        <v>13.581710426461536</v>
      </c>
      <c r="G175" s="7">
        <v>112764.012</v>
      </c>
      <c r="H175" s="5">
        <f t="shared" si="16"/>
        <v>11.633061392626201</v>
      </c>
      <c r="I175" s="10">
        <v>551.27</v>
      </c>
      <c r="J175" s="6">
        <f t="shared" si="17"/>
        <v>6.3122247072820477</v>
      </c>
      <c r="K175" s="11">
        <v>133.1</v>
      </c>
      <c r="L175" s="11">
        <f t="shared" si="18"/>
        <v>4.8985857902876324</v>
      </c>
      <c r="M175" s="5">
        <v>0</v>
      </c>
      <c r="N175" s="5">
        <v>1</v>
      </c>
      <c r="O175" s="5">
        <v>0</v>
      </c>
      <c r="P175" s="5">
        <v>0</v>
      </c>
      <c r="Q175" s="5">
        <f t="shared" si="19"/>
        <v>0</v>
      </c>
      <c r="R175" s="5">
        <v>2768.1106580000001</v>
      </c>
      <c r="S175" s="5">
        <f t="shared" si="20"/>
        <v>7.9259202935396331</v>
      </c>
      <c r="T175" s="2">
        <v>0</v>
      </c>
      <c r="U175" s="12">
        <v>0</v>
      </c>
      <c r="V175" s="5">
        <v>0.26640000000000003</v>
      </c>
      <c r="W175" s="6">
        <f t="shared" si="14"/>
        <v>99.850074962518761</v>
      </c>
      <c r="X175" s="5">
        <v>1536479</v>
      </c>
      <c r="Y175" s="5">
        <v>27107</v>
      </c>
      <c r="Z175" s="5">
        <v>30395</v>
      </c>
      <c r="AA175" s="5">
        <v>60</v>
      </c>
      <c r="AB175" s="5">
        <v>975945</v>
      </c>
      <c r="AC175" s="5">
        <v>0</v>
      </c>
      <c r="AD175" s="5">
        <v>1</v>
      </c>
      <c r="AE175" s="5">
        <v>0</v>
      </c>
      <c r="AF175" s="5">
        <v>0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11">
        <v>0</v>
      </c>
      <c r="AR175" s="5">
        <v>0</v>
      </c>
      <c r="AS175" s="5">
        <v>1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</row>
    <row r="176" spans="1:50" ht="15.75" customHeight="1">
      <c r="A176" s="4">
        <v>44743</v>
      </c>
      <c r="B176" s="2" t="s">
        <v>5</v>
      </c>
      <c r="C176" s="2">
        <v>3</v>
      </c>
      <c r="D176" s="5" t="s">
        <v>15</v>
      </c>
      <c r="E176" s="5">
        <v>1266432</v>
      </c>
      <c r="F176" s="6">
        <f t="shared" si="15"/>
        <v>14.05171405570727</v>
      </c>
      <c r="G176" s="7">
        <v>114247.749</v>
      </c>
      <c r="H176" s="5">
        <f t="shared" si="16"/>
        <v>11.646133359024731</v>
      </c>
      <c r="I176" s="10">
        <v>487.4</v>
      </c>
      <c r="J176" s="6">
        <f t="shared" si="17"/>
        <v>6.1890851411911054</v>
      </c>
      <c r="K176" s="11">
        <v>135.19999999999999</v>
      </c>
      <c r="L176" s="11">
        <f t="shared" si="18"/>
        <v>4.9141243937154115</v>
      </c>
      <c r="M176" s="5">
        <v>0</v>
      </c>
      <c r="N176" s="5">
        <v>1</v>
      </c>
      <c r="O176" s="5">
        <v>0</v>
      </c>
      <c r="P176" s="5">
        <v>0</v>
      </c>
      <c r="Q176" s="5">
        <f t="shared" si="19"/>
        <v>0</v>
      </c>
      <c r="R176" s="5">
        <v>2768.1106580000001</v>
      </c>
      <c r="S176" s="5">
        <f t="shared" si="20"/>
        <v>7.9259202935396331</v>
      </c>
      <c r="T176" s="2">
        <v>0</v>
      </c>
      <c r="U176" s="12">
        <v>0</v>
      </c>
      <c r="V176" s="5">
        <v>0.26619999999999999</v>
      </c>
      <c r="W176" s="6">
        <f t="shared" si="14"/>
        <v>99.775112443778113</v>
      </c>
      <c r="X176" s="5">
        <v>1554591</v>
      </c>
      <c r="Y176" s="5">
        <v>14486</v>
      </c>
      <c r="Z176" s="5">
        <v>30487</v>
      </c>
      <c r="AA176" s="5">
        <v>43</v>
      </c>
      <c r="AB176" s="5">
        <v>0</v>
      </c>
      <c r="AC176" s="5">
        <v>0</v>
      </c>
      <c r="AD176" s="5">
        <v>1</v>
      </c>
      <c r="AE176" s="5">
        <v>0</v>
      </c>
      <c r="AF176" s="5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11">
        <v>0</v>
      </c>
      <c r="AR176" s="5">
        <v>0</v>
      </c>
      <c r="AS176" s="5">
        <v>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</row>
    <row r="177" spans="1:50" ht="15.75" customHeight="1">
      <c r="A177" s="4">
        <v>44774</v>
      </c>
      <c r="B177" s="2" t="s">
        <v>5</v>
      </c>
      <c r="C177" s="2">
        <v>3</v>
      </c>
      <c r="D177" s="5" t="s">
        <v>15</v>
      </c>
      <c r="E177" s="5">
        <v>910248</v>
      </c>
      <c r="F177" s="6">
        <f t="shared" si="15"/>
        <v>13.721472368836695</v>
      </c>
      <c r="G177" s="7">
        <v>126117.645</v>
      </c>
      <c r="H177" s="5">
        <f t="shared" si="16"/>
        <v>11.744978369865159</v>
      </c>
      <c r="I177" s="10">
        <v>517.33000000000004</v>
      </c>
      <c r="J177" s="6">
        <f t="shared" si="17"/>
        <v>6.2486809687553269</v>
      </c>
      <c r="K177" s="11">
        <v>139.1</v>
      </c>
      <c r="L177" s="11">
        <f t="shared" si="18"/>
        <v>4.9423564533429616</v>
      </c>
      <c r="M177" s="5">
        <v>0</v>
      </c>
      <c r="N177" s="5">
        <v>1</v>
      </c>
      <c r="O177" s="5">
        <v>0</v>
      </c>
      <c r="P177" s="5">
        <v>0</v>
      </c>
      <c r="Q177" s="5">
        <f t="shared" si="19"/>
        <v>0</v>
      </c>
      <c r="R177" s="5">
        <v>2768.1106580000001</v>
      </c>
      <c r="S177" s="5">
        <f t="shared" si="20"/>
        <v>7.9259202935396331</v>
      </c>
      <c r="T177" s="2">
        <v>0</v>
      </c>
      <c r="U177" s="12">
        <v>0</v>
      </c>
      <c r="V177" s="5">
        <v>0.26600000000000001</v>
      </c>
      <c r="W177" s="6">
        <f t="shared" si="14"/>
        <v>99.700149925037493</v>
      </c>
      <c r="X177" s="5">
        <v>1569076</v>
      </c>
      <c r="Y177" s="5">
        <v>3789</v>
      </c>
      <c r="Z177" s="5">
        <v>30581</v>
      </c>
      <c r="AA177" s="5">
        <v>44</v>
      </c>
      <c r="AB177" s="5">
        <v>189733</v>
      </c>
      <c r="AC177" s="5">
        <v>0</v>
      </c>
      <c r="AD177" s="5">
        <v>1</v>
      </c>
      <c r="AE177" s="5">
        <v>0</v>
      </c>
      <c r="AF177" s="5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0</v>
      </c>
      <c r="AN177" s="6">
        <v>0</v>
      </c>
      <c r="AO177" s="6">
        <v>0</v>
      </c>
      <c r="AP177" s="6">
        <v>0</v>
      </c>
      <c r="AQ177" s="11">
        <v>0</v>
      </c>
      <c r="AR177" s="5">
        <v>0</v>
      </c>
      <c r="AS177" s="5">
        <v>1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</row>
    <row r="178" spans="1:50" ht="15.75" customHeight="1">
      <c r="A178" s="4">
        <v>44805</v>
      </c>
      <c r="B178" s="2" t="s">
        <v>5</v>
      </c>
      <c r="C178" s="2">
        <v>3</v>
      </c>
      <c r="D178" s="5" t="s">
        <v>15</v>
      </c>
      <c r="E178" s="5">
        <v>870672</v>
      </c>
      <c r="F178" s="6">
        <f t="shared" si="15"/>
        <v>13.677020606265861</v>
      </c>
      <c r="G178" s="7">
        <v>115731.486</v>
      </c>
      <c r="H178" s="5">
        <f t="shared" si="16"/>
        <v>11.659036651644849</v>
      </c>
      <c r="I178" s="10">
        <v>496.1</v>
      </c>
      <c r="J178" s="6">
        <f t="shared" si="17"/>
        <v>6.2067775193070034</v>
      </c>
      <c r="K178" s="11">
        <v>138.5</v>
      </c>
      <c r="L178" s="11">
        <f t="shared" si="18"/>
        <v>4.93806460126142</v>
      </c>
      <c r="M178" s="5">
        <v>0</v>
      </c>
      <c r="N178" s="5">
        <v>1</v>
      </c>
      <c r="O178" s="5">
        <v>0</v>
      </c>
      <c r="P178" s="5">
        <v>0</v>
      </c>
      <c r="Q178" s="5">
        <f t="shared" si="19"/>
        <v>0</v>
      </c>
      <c r="R178" s="5">
        <v>2768.1106580000001</v>
      </c>
      <c r="S178" s="5">
        <f t="shared" si="20"/>
        <v>7.9259202935396331</v>
      </c>
      <c r="T178" s="2">
        <v>0</v>
      </c>
      <c r="U178" s="12">
        <v>0</v>
      </c>
      <c r="V178" s="5">
        <v>0.26600000000000001</v>
      </c>
      <c r="W178" s="6">
        <f t="shared" si="14"/>
        <v>99.700149925037493</v>
      </c>
      <c r="X178" s="5">
        <v>1572598</v>
      </c>
      <c r="Y178" s="5">
        <v>2928</v>
      </c>
      <c r="Z178" s="5">
        <v>30616</v>
      </c>
      <c r="AA178" s="5">
        <v>56</v>
      </c>
      <c r="AB178" s="5">
        <v>142403</v>
      </c>
      <c r="AC178" s="5">
        <v>0</v>
      </c>
      <c r="AD178" s="5">
        <v>1</v>
      </c>
      <c r="AE178" s="5">
        <v>0</v>
      </c>
      <c r="AF178" s="5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1</v>
      </c>
      <c r="AN178" s="6">
        <v>0</v>
      </c>
      <c r="AO178" s="6">
        <v>0</v>
      </c>
      <c r="AP178" s="6">
        <v>0</v>
      </c>
      <c r="AQ178" s="11">
        <v>0</v>
      </c>
      <c r="AR178" s="5">
        <v>0</v>
      </c>
      <c r="AS178" s="5">
        <v>1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</row>
    <row r="179" spans="1:50" ht="15.75" customHeight="1">
      <c r="A179" s="4">
        <v>44835</v>
      </c>
      <c r="B179" s="2" t="s">
        <v>5</v>
      </c>
      <c r="C179" s="2">
        <v>3</v>
      </c>
      <c r="D179" s="5" t="s">
        <v>15</v>
      </c>
      <c r="E179" s="5">
        <v>1503888</v>
      </c>
      <c r="F179" s="6">
        <f t="shared" si="15"/>
        <v>14.223564312633931</v>
      </c>
      <c r="G179" s="7">
        <v>71219.376000000004</v>
      </c>
      <c r="H179" s="5">
        <f t="shared" si="16"/>
        <v>11.173534236233728</v>
      </c>
      <c r="I179" s="10">
        <v>1</v>
      </c>
      <c r="J179" s="6">
        <f t="shared" si="17"/>
        <v>0</v>
      </c>
      <c r="K179" s="11">
        <v>139</v>
      </c>
      <c r="L179" s="11">
        <f t="shared" si="18"/>
        <v>4.9416424226093039</v>
      </c>
      <c r="M179" s="5">
        <v>0</v>
      </c>
      <c r="N179" s="5">
        <v>1</v>
      </c>
      <c r="O179" s="5">
        <v>0</v>
      </c>
      <c r="P179" s="5">
        <v>0</v>
      </c>
      <c r="Q179" s="5">
        <f t="shared" si="19"/>
        <v>0</v>
      </c>
      <c r="R179" s="5">
        <v>2768.1106580000001</v>
      </c>
      <c r="S179" s="5">
        <f t="shared" si="20"/>
        <v>7.9259202935396331</v>
      </c>
      <c r="T179" s="2">
        <v>0</v>
      </c>
      <c r="U179" s="12">
        <v>0</v>
      </c>
      <c r="V179" s="5">
        <v>0.26590000000000003</v>
      </c>
      <c r="W179" s="6">
        <f t="shared" si="14"/>
        <v>99.662668665667184</v>
      </c>
      <c r="X179" s="14"/>
      <c r="Y179" s="14"/>
      <c r="Z179" s="14"/>
      <c r="AA179" s="14"/>
      <c r="AB179" s="5">
        <v>0</v>
      </c>
      <c r="AC179" s="5">
        <v>0</v>
      </c>
      <c r="AD179" s="5">
        <v>1</v>
      </c>
      <c r="AE179" s="5">
        <v>0</v>
      </c>
      <c r="AF179" s="5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0</v>
      </c>
      <c r="AQ179" s="11">
        <v>0</v>
      </c>
      <c r="AR179" s="5">
        <v>0</v>
      </c>
      <c r="AS179" s="5">
        <v>1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</row>
    <row r="180" spans="1:50" ht="15.75" customHeight="1">
      <c r="A180" s="4">
        <v>44866</v>
      </c>
      <c r="B180" s="2" t="s">
        <v>5</v>
      </c>
      <c r="C180" s="2">
        <v>3</v>
      </c>
      <c r="D180" s="5" t="s">
        <v>15</v>
      </c>
      <c r="E180" s="5">
        <v>1108128</v>
      </c>
      <c r="F180" s="6">
        <f t="shared" si="15"/>
        <v>13.918182663082748</v>
      </c>
      <c r="G180" s="7">
        <v>60833.216999999997</v>
      </c>
      <c r="H180" s="5">
        <f t="shared" si="16"/>
        <v>11.015907689258469</v>
      </c>
      <c r="I180" s="10">
        <v>1</v>
      </c>
      <c r="J180" s="6">
        <f t="shared" si="17"/>
        <v>0</v>
      </c>
      <c r="K180" s="11">
        <v>134.833</v>
      </c>
      <c r="L180" s="11">
        <f t="shared" si="18"/>
        <v>4.911426190022067</v>
      </c>
      <c r="M180" s="5">
        <v>0</v>
      </c>
      <c r="N180" s="5">
        <v>1</v>
      </c>
      <c r="O180" s="5">
        <v>0</v>
      </c>
      <c r="P180" s="5">
        <v>0</v>
      </c>
      <c r="Q180" s="5">
        <f t="shared" si="19"/>
        <v>0</v>
      </c>
      <c r="R180" s="5">
        <v>2768.1106580000001</v>
      </c>
      <c r="S180" s="5">
        <f t="shared" si="20"/>
        <v>7.9259202935396331</v>
      </c>
      <c r="T180" s="2">
        <v>0</v>
      </c>
      <c r="U180" s="12">
        <v>0</v>
      </c>
      <c r="V180" s="5">
        <v>0.26600000000000001</v>
      </c>
      <c r="W180" s="6">
        <f t="shared" si="14"/>
        <v>99.700149925037493</v>
      </c>
      <c r="X180" s="14"/>
      <c r="Y180" s="14"/>
      <c r="Z180" s="14"/>
      <c r="AA180" s="14"/>
      <c r="AB180" s="5">
        <v>83417</v>
      </c>
      <c r="AC180" s="5">
        <v>0</v>
      </c>
      <c r="AD180" s="5">
        <v>1</v>
      </c>
      <c r="AE180" s="5">
        <v>0</v>
      </c>
      <c r="AF180" s="5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1</v>
      </c>
      <c r="AP180" s="6">
        <v>0</v>
      </c>
      <c r="AQ180" s="11">
        <v>0</v>
      </c>
      <c r="AR180" s="5">
        <v>0</v>
      </c>
      <c r="AS180" s="5">
        <v>1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</row>
    <row r="181" spans="1:50" ht="15.75" customHeight="1">
      <c r="A181" s="4">
        <v>44896</v>
      </c>
      <c r="B181" s="2" t="s">
        <v>5</v>
      </c>
      <c r="C181" s="2">
        <v>3</v>
      </c>
      <c r="D181" s="5" t="s">
        <v>15</v>
      </c>
      <c r="E181" s="5">
        <v>1266432</v>
      </c>
      <c r="F181" s="6">
        <f t="shared" si="15"/>
        <v>14.05171405570727</v>
      </c>
      <c r="G181" s="7">
        <v>69735.638999999996</v>
      </c>
      <c r="H181" s="5">
        <f t="shared" si="16"/>
        <v>11.152481125778948</v>
      </c>
      <c r="I181" s="10">
        <v>1</v>
      </c>
      <c r="J181" s="6">
        <f t="shared" si="17"/>
        <v>0</v>
      </c>
      <c r="K181" s="11">
        <v>134.36699999999999</v>
      </c>
      <c r="L181" s="11">
        <f t="shared" si="18"/>
        <v>4.9079896084687835</v>
      </c>
      <c r="M181" s="5">
        <v>0</v>
      </c>
      <c r="N181" s="5">
        <v>1</v>
      </c>
      <c r="O181" s="5">
        <v>0</v>
      </c>
      <c r="P181" s="5">
        <v>0</v>
      </c>
      <c r="Q181" s="5">
        <f t="shared" si="19"/>
        <v>0</v>
      </c>
      <c r="R181" s="5">
        <v>2768.1106580000001</v>
      </c>
      <c r="S181" s="5">
        <f t="shared" si="20"/>
        <v>7.9259202935396331</v>
      </c>
      <c r="T181" s="2">
        <v>0</v>
      </c>
      <c r="U181" s="12">
        <v>0</v>
      </c>
      <c r="V181" s="5">
        <v>0.26590000000000003</v>
      </c>
      <c r="W181" s="6">
        <f t="shared" si="14"/>
        <v>99.662668665667184</v>
      </c>
      <c r="X181" s="14"/>
      <c r="Y181" s="14"/>
      <c r="Z181" s="14"/>
      <c r="AA181" s="14"/>
      <c r="AB181" s="14"/>
      <c r="AC181" s="5">
        <v>0</v>
      </c>
      <c r="AD181" s="5">
        <v>1</v>
      </c>
      <c r="AE181" s="5">
        <v>0</v>
      </c>
      <c r="AF181" s="5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1</v>
      </c>
      <c r="AQ181" s="11">
        <v>0</v>
      </c>
      <c r="AR181" s="5">
        <v>0</v>
      </c>
      <c r="AS181" s="5">
        <v>1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</row>
    <row r="182" spans="1:50" ht="15.75" customHeight="1">
      <c r="A182" s="4">
        <v>43101</v>
      </c>
      <c r="B182" s="2" t="s">
        <v>5</v>
      </c>
      <c r="C182" s="2">
        <v>3</v>
      </c>
      <c r="D182" s="5" t="s">
        <v>17</v>
      </c>
      <c r="E182" s="5">
        <v>1344178.8359999999</v>
      </c>
      <c r="F182" s="6">
        <f t="shared" si="15"/>
        <v>14.111293853713203</v>
      </c>
      <c r="G182" s="7">
        <v>158409.79199999999</v>
      </c>
      <c r="H182" s="5">
        <f t="shared" si="16"/>
        <v>11.972946887354761</v>
      </c>
      <c r="I182" s="10">
        <v>362.83</v>
      </c>
      <c r="J182" s="6">
        <f t="shared" si="17"/>
        <v>5.8939344050097677</v>
      </c>
      <c r="K182" s="11">
        <v>122.1816792</v>
      </c>
      <c r="L182" s="11">
        <f t="shared" si="18"/>
        <v>4.8136603322491114</v>
      </c>
      <c r="M182" s="5">
        <v>0</v>
      </c>
      <c r="N182" s="5">
        <v>1</v>
      </c>
      <c r="O182" s="5">
        <v>0</v>
      </c>
      <c r="P182" s="5">
        <v>0</v>
      </c>
      <c r="Q182" s="5">
        <f t="shared" si="19"/>
        <v>0</v>
      </c>
      <c r="R182" s="5">
        <v>1642.166369</v>
      </c>
      <c r="S182" s="5">
        <f t="shared" si="20"/>
        <v>7.4037716058298138</v>
      </c>
      <c r="T182" s="2">
        <v>0</v>
      </c>
      <c r="U182" s="12">
        <v>0</v>
      </c>
      <c r="V182" s="5">
        <v>0.27239999999999998</v>
      </c>
      <c r="W182" s="6">
        <f t="shared" ref="W182:W241" si="21">V182*100/0.2724</f>
        <v>100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1</v>
      </c>
      <c r="AE182" s="5">
        <v>1</v>
      </c>
      <c r="AF182" s="5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11">
        <v>0</v>
      </c>
      <c r="AR182" s="5">
        <v>0</v>
      </c>
      <c r="AS182" s="5">
        <v>1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</row>
    <row r="183" spans="1:50" ht="15.75" customHeight="1">
      <c r="A183" s="4">
        <v>43132</v>
      </c>
      <c r="B183" s="2" t="s">
        <v>5</v>
      </c>
      <c r="C183" s="2">
        <v>3</v>
      </c>
      <c r="D183" s="5" t="s">
        <v>17</v>
      </c>
      <c r="E183" s="5">
        <v>1240780.4639999999</v>
      </c>
      <c r="F183" s="6">
        <f t="shared" si="15"/>
        <v>14.031251146039667</v>
      </c>
      <c r="G183" s="7">
        <v>176342.976</v>
      </c>
      <c r="H183" s="5">
        <f t="shared" si="16"/>
        <v>12.080191775738538</v>
      </c>
      <c r="I183" s="10">
        <v>344.64</v>
      </c>
      <c r="J183" s="6">
        <f t="shared" si="17"/>
        <v>5.8425003939680238</v>
      </c>
      <c r="K183" s="11">
        <v>122.1816792</v>
      </c>
      <c r="L183" s="11">
        <f t="shared" si="18"/>
        <v>4.8136603322491114</v>
      </c>
      <c r="M183" s="5">
        <v>0</v>
      </c>
      <c r="N183" s="5">
        <v>1</v>
      </c>
      <c r="O183" s="5">
        <v>0</v>
      </c>
      <c r="P183" s="5">
        <v>0</v>
      </c>
      <c r="Q183" s="5">
        <f t="shared" si="19"/>
        <v>0</v>
      </c>
      <c r="R183" s="5">
        <v>1642.166369</v>
      </c>
      <c r="S183" s="5">
        <f t="shared" si="20"/>
        <v>7.4037716058298138</v>
      </c>
      <c r="T183" s="2">
        <v>0</v>
      </c>
      <c r="U183" s="12">
        <v>0</v>
      </c>
      <c r="V183" s="5">
        <v>0.27239999999999998</v>
      </c>
      <c r="W183" s="6">
        <f t="shared" si="21"/>
        <v>100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1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11">
        <v>0</v>
      </c>
      <c r="AR183" s="5">
        <v>0</v>
      </c>
      <c r="AS183" s="5">
        <v>1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</row>
    <row r="184" spans="1:50" ht="15.75" customHeight="1">
      <c r="A184" s="4">
        <v>43160</v>
      </c>
      <c r="B184" s="2" t="s">
        <v>5</v>
      </c>
      <c r="C184" s="2">
        <v>3</v>
      </c>
      <c r="D184" s="5" t="s">
        <v>17</v>
      </c>
      <c r="E184" s="5">
        <v>930585.348</v>
      </c>
      <c r="F184" s="6">
        <f t="shared" si="15"/>
        <v>13.743569073587885</v>
      </c>
      <c r="G184" s="7">
        <v>257042.304</v>
      </c>
      <c r="H184" s="5">
        <f t="shared" si="16"/>
        <v>12.456999847737629</v>
      </c>
      <c r="I184" s="10">
        <v>350.62</v>
      </c>
      <c r="J184" s="6">
        <f t="shared" si="17"/>
        <v>5.859703015925728</v>
      </c>
      <c r="K184" s="11">
        <v>122.1816792</v>
      </c>
      <c r="L184" s="11">
        <f t="shared" si="18"/>
        <v>4.8136603322491114</v>
      </c>
      <c r="M184" s="5">
        <v>0</v>
      </c>
      <c r="N184" s="5">
        <v>1</v>
      </c>
      <c r="O184" s="5">
        <v>0</v>
      </c>
      <c r="P184" s="5">
        <v>0</v>
      </c>
      <c r="Q184" s="5">
        <f t="shared" si="19"/>
        <v>0</v>
      </c>
      <c r="R184" s="5">
        <v>1642.166369</v>
      </c>
      <c r="S184" s="5">
        <f t="shared" si="20"/>
        <v>7.4037716058298138</v>
      </c>
      <c r="T184" s="2">
        <v>0</v>
      </c>
      <c r="U184" s="12">
        <v>0</v>
      </c>
      <c r="V184" s="5">
        <v>0.27239999999999998</v>
      </c>
      <c r="W184" s="6">
        <f t="shared" si="21"/>
        <v>100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6">
        <v>1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11">
        <v>0</v>
      </c>
      <c r="AR184" s="5">
        <v>0</v>
      </c>
      <c r="AS184" s="5">
        <v>1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</row>
    <row r="185" spans="1:50" ht="15.75" customHeight="1">
      <c r="A185" s="4">
        <v>43191</v>
      </c>
      <c r="B185" s="2" t="s">
        <v>5</v>
      </c>
      <c r="C185" s="2">
        <v>3</v>
      </c>
      <c r="D185" s="5" t="s">
        <v>17</v>
      </c>
      <c r="E185" s="5">
        <v>723788.60400000005</v>
      </c>
      <c r="F185" s="6">
        <f t="shared" si="15"/>
        <v>13.492254645306978</v>
      </c>
      <c r="G185" s="7">
        <v>248075.712</v>
      </c>
      <c r="H185" s="5">
        <f t="shared" si="16"/>
        <v>12.421493299897397</v>
      </c>
      <c r="I185" s="10">
        <v>351.08</v>
      </c>
      <c r="J185" s="6">
        <f t="shared" si="17"/>
        <v>5.8610141177239168</v>
      </c>
      <c r="K185" s="11">
        <v>80.571635979999996</v>
      </c>
      <c r="L185" s="11">
        <f t="shared" si="18"/>
        <v>4.4014816032594606</v>
      </c>
      <c r="M185" s="5">
        <v>0</v>
      </c>
      <c r="N185" s="5">
        <v>1</v>
      </c>
      <c r="O185" s="5">
        <v>0</v>
      </c>
      <c r="P185" s="5">
        <v>0</v>
      </c>
      <c r="Q185" s="5">
        <f t="shared" si="19"/>
        <v>0</v>
      </c>
      <c r="R185" s="5">
        <v>1642.166369</v>
      </c>
      <c r="S185" s="5">
        <f t="shared" si="20"/>
        <v>7.4037716058298138</v>
      </c>
      <c r="T185" s="2">
        <v>0</v>
      </c>
      <c r="U185" s="12">
        <v>0</v>
      </c>
      <c r="V185" s="5">
        <v>0.27229999999999999</v>
      </c>
      <c r="W185" s="6">
        <f t="shared" si="21"/>
        <v>99.963289280469894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11">
        <v>0</v>
      </c>
      <c r="AR185" s="5">
        <v>0</v>
      </c>
      <c r="AS185" s="5">
        <v>1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</row>
    <row r="186" spans="1:50" ht="15.75" customHeight="1">
      <c r="A186" s="9">
        <v>43221</v>
      </c>
      <c r="B186" s="2" t="s">
        <v>5</v>
      </c>
      <c r="C186" s="2">
        <v>3</v>
      </c>
      <c r="D186" s="5" t="s">
        <v>17</v>
      </c>
      <c r="E186" s="5">
        <v>1550975.58</v>
      </c>
      <c r="F186" s="6">
        <f t="shared" si="15"/>
        <v>14.254394697353876</v>
      </c>
      <c r="G186" s="7">
        <v>224164.8</v>
      </c>
      <c r="H186" s="5">
        <f t="shared" si="16"/>
        <v>12.320141235611544</v>
      </c>
      <c r="I186" s="10">
        <v>373.8</v>
      </c>
      <c r="J186" s="6">
        <f t="shared" si="17"/>
        <v>5.9237208950214626</v>
      </c>
      <c r="K186" s="11">
        <v>80.571635979999996</v>
      </c>
      <c r="L186" s="11">
        <f t="shared" si="18"/>
        <v>4.4014816032594606</v>
      </c>
      <c r="M186" s="5">
        <v>0</v>
      </c>
      <c r="N186" s="5">
        <v>1</v>
      </c>
      <c r="O186" s="5">
        <v>0</v>
      </c>
      <c r="P186" s="5">
        <v>0</v>
      </c>
      <c r="Q186" s="5">
        <f t="shared" si="19"/>
        <v>0</v>
      </c>
      <c r="R186" s="5">
        <v>1642.166369</v>
      </c>
      <c r="S186" s="5">
        <f t="shared" si="20"/>
        <v>7.4037716058298138</v>
      </c>
      <c r="T186" s="2">
        <v>0</v>
      </c>
      <c r="U186" s="12">
        <v>0</v>
      </c>
      <c r="V186" s="5">
        <v>0.27229999999999999</v>
      </c>
      <c r="W186" s="6">
        <f t="shared" si="21"/>
        <v>99.963289280469894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6">
        <v>0</v>
      </c>
      <c r="AH186" s="6">
        <v>0</v>
      </c>
      <c r="AI186" s="6">
        <v>1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11">
        <v>0</v>
      </c>
      <c r="AR186" s="5">
        <v>0</v>
      </c>
      <c r="AS186" s="5">
        <v>1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</row>
    <row r="187" spans="1:50" ht="15.75" customHeight="1">
      <c r="A187" s="4">
        <v>43252</v>
      </c>
      <c r="B187" s="2" t="s">
        <v>5</v>
      </c>
      <c r="C187" s="2">
        <v>3</v>
      </c>
      <c r="D187" s="5" t="s">
        <v>17</v>
      </c>
      <c r="E187" s="5">
        <v>1033983.72</v>
      </c>
      <c r="F187" s="6">
        <f t="shared" si="15"/>
        <v>13.848929589245712</v>
      </c>
      <c r="G187" s="7">
        <v>227153.66399999999</v>
      </c>
      <c r="H187" s="5">
        <f t="shared" si="16"/>
        <v>12.333386403664408</v>
      </c>
      <c r="I187" s="10">
        <v>340.32</v>
      </c>
      <c r="J187" s="6">
        <f t="shared" si="17"/>
        <v>5.8298863514519272</v>
      </c>
      <c r="K187" s="11">
        <v>80.571635979999996</v>
      </c>
      <c r="L187" s="11">
        <f t="shared" si="18"/>
        <v>4.4014816032594606</v>
      </c>
      <c r="M187" s="5">
        <v>0</v>
      </c>
      <c r="N187" s="5">
        <v>1</v>
      </c>
      <c r="O187" s="5">
        <v>0</v>
      </c>
      <c r="P187" s="5">
        <v>0</v>
      </c>
      <c r="Q187" s="5">
        <f t="shared" si="19"/>
        <v>0</v>
      </c>
      <c r="R187" s="5">
        <v>1642.166369</v>
      </c>
      <c r="S187" s="5">
        <f t="shared" si="20"/>
        <v>7.4037716058298138</v>
      </c>
      <c r="T187" s="2">
        <v>0</v>
      </c>
      <c r="U187" s="12">
        <v>0</v>
      </c>
      <c r="V187" s="5">
        <v>0.27229999999999999</v>
      </c>
      <c r="W187" s="6">
        <f t="shared" si="21"/>
        <v>99.963289280469894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6">
        <v>0</v>
      </c>
      <c r="AH187" s="6">
        <v>0</v>
      </c>
      <c r="AI187" s="6">
        <v>0</v>
      </c>
      <c r="AJ187" s="6">
        <v>1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11">
        <v>0</v>
      </c>
      <c r="AR187" s="5">
        <v>0</v>
      </c>
      <c r="AS187" s="5">
        <v>1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</row>
    <row r="188" spans="1:50" ht="15.75" customHeight="1">
      <c r="A188" s="4">
        <v>43282</v>
      </c>
      <c r="B188" s="2" t="s">
        <v>5</v>
      </c>
      <c r="C188" s="2">
        <v>3</v>
      </c>
      <c r="D188" s="5" t="s">
        <v>17</v>
      </c>
      <c r="E188" s="5">
        <v>1654373.952</v>
      </c>
      <c r="F188" s="6">
        <f t="shared" si="15"/>
        <v>14.318933218491447</v>
      </c>
      <c r="G188" s="7">
        <v>230142.52799999999</v>
      </c>
      <c r="H188" s="5">
        <f t="shared" si="16"/>
        <v>12.346458428059202</v>
      </c>
      <c r="I188" s="10">
        <v>401.95</v>
      </c>
      <c r="J188" s="6">
        <f t="shared" si="17"/>
        <v>5.9963277027739696</v>
      </c>
      <c r="K188" s="11">
        <v>125.58990319999999</v>
      </c>
      <c r="L188" s="11">
        <f t="shared" si="18"/>
        <v>4.84095275297509</v>
      </c>
      <c r="M188" s="5">
        <v>0</v>
      </c>
      <c r="N188" s="5">
        <v>1</v>
      </c>
      <c r="O188" s="5">
        <v>0</v>
      </c>
      <c r="P188" s="5">
        <v>0</v>
      </c>
      <c r="Q188" s="5">
        <f t="shared" si="19"/>
        <v>0</v>
      </c>
      <c r="R188" s="5">
        <v>1642.166369</v>
      </c>
      <c r="S188" s="5">
        <f t="shared" si="20"/>
        <v>7.4037716058298138</v>
      </c>
      <c r="T188" s="2">
        <v>0</v>
      </c>
      <c r="U188" s="12">
        <v>0</v>
      </c>
      <c r="V188" s="5">
        <v>0.2722</v>
      </c>
      <c r="W188" s="6">
        <f t="shared" si="21"/>
        <v>99.926578560939802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1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11">
        <v>0</v>
      </c>
      <c r="AR188" s="5">
        <v>0</v>
      </c>
      <c r="AS188" s="5">
        <v>1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</row>
    <row r="189" spans="1:50" ht="15.75" customHeight="1">
      <c r="A189" s="4">
        <v>43313</v>
      </c>
      <c r="B189" s="2" t="s">
        <v>5</v>
      </c>
      <c r="C189" s="2">
        <v>3</v>
      </c>
      <c r="D189" s="5" t="s">
        <v>17</v>
      </c>
      <c r="E189" s="5">
        <v>1240780.4639999999</v>
      </c>
      <c r="F189" s="6">
        <f t="shared" si="15"/>
        <v>14.031251146039667</v>
      </c>
      <c r="G189" s="7">
        <v>254053.44</v>
      </c>
      <c r="H189" s="5">
        <f t="shared" si="16"/>
        <v>12.445303853743789</v>
      </c>
      <c r="I189" s="10">
        <v>390.44</v>
      </c>
      <c r="J189" s="6">
        <f t="shared" si="17"/>
        <v>5.9672743083067648</v>
      </c>
      <c r="K189" s="11">
        <v>125.58990319999999</v>
      </c>
      <c r="L189" s="11">
        <f t="shared" si="18"/>
        <v>4.84095275297509</v>
      </c>
      <c r="M189" s="5">
        <v>0</v>
      </c>
      <c r="N189" s="5">
        <v>1</v>
      </c>
      <c r="O189" s="5">
        <v>0</v>
      </c>
      <c r="P189" s="5">
        <v>0</v>
      </c>
      <c r="Q189" s="5">
        <f t="shared" si="19"/>
        <v>0</v>
      </c>
      <c r="R189" s="5">
        <v>1642.166369</v>
      </c>
      <c r="S189" s="5">
        <f t="shared" si="20"/>
        <v>7.4037716058298138</v>
      </c>
      <c r="T189" s="2">
        <v>0</v>
      </c>
      <c r="U189" s="12">
        <v>0</v>
      </c>
      <c r="V189" s="5">
        <v>0.27239999999999998</v>
      </c>
      <c r="W189" s="6">
        <f t="shared" si="21"/>
        <v>100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1</v>
      </c>
      <c r="AM189" s="6">
        <v>0</v>
      </c>
      <c r="AN189" s="6">
        <v>0</v>
      </c>
      <c r="AO189" s="6">
        <v>0</v>
      </c>
      <c r="AP189" s="6">
        <v>0</v>
      </c>
      <c r="AQ189" s="11">
        <v>0</v>
      </c>
      <c r="AR189" s="5">
        <v>0</v>
      </c>
      <c r="AS189" s="5">
        <v>1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</row>
    <row r="190" spans="1:50" ht="15.75" customHeight="1">
      <c r="A190" s="4">
        <v>43344</v>
      </c>
      <c r="B190" s="2" t="s">
        <v>5</v>
      </c>
      <c r="C190" s="2">
        <v>3</v>
      </c>
      <c r="D190" s="5" t="s">
        <v>17</v>
      </c>
      <c r="E190" s="5">
        <v>1189081.2779999999</v>
      </c>
      <c r="F190" s="6">
        <f t="shared" si="15"/>
        <v>13.988691531620871</v>
      </c>
      <c r="G190" s="7">
        <v>233131.39199999999</v>
      </c>
      <c r="H190" s="5">
        <f t="shared" si="16"/>
        <v>12.359361777188511</v>
      </c>
      <c r="I190" s="10">
        <v>346.35</v>
      </c>
      <c r="J190" s="6">
        <f t="shared" si="17"/>
        <v>5.8474498244686144</v>
      </c>
      <c r="K190" s="11">
        <v>125.58990319999999</v>
      </c>
      <c r="L190" s="11">
        <f t="shared" si="18"/>
        <v>4.84095275297509</v>
      </c>
      <c r="M190" s="5">
        <v>0</v>
      </c>
      <c r="N190" s="5">
        <v>1</v>
      </c>
      <c r="O190" s="5">
        <v>0</v>
      </c>
      <c r="P190" s="5">
        <v>0</v>
      </c>
      <c r="Q190" s="5">
        <f t="shared" si="19"/>
        <v>0</v>
      </c>
      <c r="R190" s="5">
        <v>1642.166369</v>
      </c>
      <c r="S190" s="5">
        <f t="shared" si="20"/>
        <v>7.4037716058298138</v>
      </c>
      <c r="T190" s="2">
        <v>0</v>
      </c>
      <c r="U190" s="12">
        <v>0</v>
      </c>
      <c r="V190" s="5">
        <v>0.27239999999999998</v>
      </c>
      <c r="W190" s="6">
        <f t="shared" si="21"/>
        <v>100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11">
        <v>0</v>
      </c>
      <c r="AR190" s="5">
        <v>0</v>
      </c>
      <c r="AS190" s="5">
        <v>1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</row>
    <row r="191" spans="1:50" ht="15.75" customHeight="1">
      <c r="A191" s="4">
        <v>43374</v>
      </c>
      <c r="B191" s="2" t="s">
        <v>5</v>
      </c>
      <c r="C191" s="2">
        <v>3</v>
      </c>
      <c r="D191" s="5" t="s">
        <v>17</v>
      </c>
      <c r="E191" s="5">
        <v>1964569.068</v>
      </c>
      <c r="F191" s="6">
        <f t="shared" si="15"/>
        <v>14.490783475418107</v>
      </c>
      <c r="G191" s="7">
        <v>143465.47200000001</v>
      </c>
      <c r="H191" s="5">
        <f t="shared" si="16"/>
        <v>11.873856642283359</v>
      </c>
      <c r="I191" s="10">
        <v>383.7</v>
      </c>
      <c r="J191" s="6">
        <f t="shared" si="17"/>
        <v>5.9498609972529071</v>
      </c>
      <c r="K191" s="11">
        <v>99.826084539999997</v>
      </c>
      <c r="L191" s="11">
        <f t="shared" si="18"/>
        <v>4.6133970973591545</v>
      </c>
      <c r="M191" s="5">
        <v>0</v>
      </c>
      <c r="N191" s="5">
        <v>1</v>
      </c>
      <c r="O191" s="5">
        <v>0</v>
      </c>
      <c r="P191" s="5">
        <v>0</v>
      </c>
      <c r="Q191" s="5">
        <f t="shared" si="19"/>
        <v>0</v>
      </c>
      <c r="R191" s="5">
        <v>1642.166369</v>
      </c>
      <c r="S191" s="5">
        <f t="shared" si="20"/>
        <v>7.4037716058298138</v>
      </c>
      <c r="T191" s="2">
        <v>0</v>
      </c>
      <c r="U191" s="12">
        <v>0</v>
      </c>
      <c r="V191" s="5">
        <v>0.27229999999999999</v>
      </c>
      <c r="W191" s="6">
        <f t="shared" si="21"/>
        <v>99.963289280469894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1</v>
      </c>
      <c r="AO191" s="6">
        <v>0</v>
      </c>
      <c r="AP191" s="6">
        <v>0</v>
      </c>
      <c r="AQ191" s="11">
        <v>0</v>
      </c>
      <c r="AR191" s="5">
        <v>0</v>
      </c>
      <c r="AS191" s="5">
        <v>1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</row>
    <row r="192" spans="1:50" ht="15.75" customHeight="1">
      <c r="A192" s="4">
        <v>43405</v>
      </c>
      <c r="B192" s="2" t="s">
        <v>5</v>
      </c>
      <c r="C192" s="2">
        <v>3</v>
      </c>
      <c r="D192" s="5" t="s">
        <v>17</v>
      </c>
      <c r="E192" s="5">
        <v>1447577.2080000001</v>
      </c>
      <c r="F192" s="6">
        <f t="shared" si="15"/>
        <v>14.185401825866924</v>
      </c>
      <c r="G192" s="7">
        <v>122543.424</v>
      </c>
      <c r="H192" s="5">
        <f t="shared" si="16"/>
        <v>11.71622888812511</v>
      </c>
      <c r="I192" s="10">
        <v>402.49</v>
      </c>
      <c r="J192" s="6">
        <f t="shared" si="17"/>
        <v>5.9976702518294864</v>
      </c>
      <c r="K192" s="11">
        <v>99.826084539999997</v>
      </c>
      <c r="L192" s="11">
        <f t="shared" si="18"/>
        <v>4.6133970973591545</v>
      </c>
      <c r="M192" s="5">
        <v>0</v>
      </c>
      <c r="N192" s="5">
        <v>1</v>
      </c>
      <c r="O192" s="5">
        <v>0</v>
      </c>
      <c r="P192" s="5">
        <v>0</v>
      </c>
      <c r="Q192" s="5">
        <f t="shared" si="19"/>
        <v>0</v>
      </c>
      <c r="R192" s="5">
        <v>1642.166369</v>
      </c>
      <c r="S192" s="5">
        <f t="shared" si="20"/>
        <v>7.4037716058298138</v>
      </c>
      <c r="T192" s="2">
        <v>0</v>
      </c>
      <c r="U192" s="12">
        <v>0</v>
      </c>
      <c r="V192" s="5">
        <v>0.27210000000000001</v>
      </c>
      <c r="W192" s="6">
        <f t="shared" si="21"/>
        <v>99.889867841409711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1</v>
      </c>
      <c r="AP192" s="6">
        <v>0</v>
      </c>
      <c r="AQ192" s="11">
        <v>0</v>
      </c>
      <c r="AR192" s="5">
        <v>0</v>
      </c>
      <c r="AS192" s="5">
        <v>1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</row>
    <row r="193" spans="1:50" ht="15.75" customHeight="1">
      <c r="A193" s="4">
        <v>43435</v>
      </c>
      <c r="B193" s="2" t="s">
        <v>5</v>
      </c>
      <c r="C193" s="2">
        <v>3</v>
      </c>
      <c r="D193" s="5" t="s">
        <v>17</v>
      </c>
      <c r="E193" s="5">
        <v>1654373.952</v>
      </c>
      <c r="F193" s="6">
        <f t="shared" si="15"/>
        <v>14.318933218491447</v>
      </c>
      <c r="G193" s="7">
        <v>140476.60800000001</v>
      </c>
      <c r="H193" s="5">
        <f t="shared" si="16"/>
        <v>11.852803381389124</v>
      </c>
      <c r="I193" s="10">
        <v>390.49</v>
      </c>
      <c r="J193" s="6">
        <f t="shared" si="17"/>
        <v>5.9674023607572231</v>
      </c>
      <c r="K193" s="11">
        <v>99.826084539999997</v>
      </c>
      <c r="L193" s="11">
        <f t="shared" si="18"/>
        <v>4.6133970973591545</v>
      </c>
      <c r="M193" s="5">
        <v>0</v>
      </c>
      <c r="N193" s="5">
        <v>1</v>
      </c>
      <c r="O193" s="5">
        <v>0</v>
      </c>
      <c r="P193" s="5">
        <v>0</v>
      </c>
      <c r="Q193" s="5">
        <f t="shared" si="19"/>
        <v>0</v>
      </c>
      <c r="R193" s="5">
        <v>1642.166369</v>
      </c>
      <c r="S193" s="5">
        <f t="shared" si="20"/>
        <v>7.4037716058298138</v>
      </c>
      <c r="T193" s="2">
        <v>0</v>
      </c>
      <c r="U193" s="12">
        <v>0</v>
      </c>
      <c r="V193" s="5">
        <v>0.27229999999999999</v>
      </c>
      <c r="W193" s="6">
        <f t="shared" si="21"/>
        <v>99.963289280469894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1</v>
      </c>
      <c r="AQ193" s="11">
        <v>0</v>
      </c>
      <c r="AR193" s="5">
        <v>0</v>
      </c>
      <c r="AS193" s="5">
        <v>1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</row>
    <row r="194" spans="1:50" ht="15.75" customHeight="1">
      <c r="A194" s="4">
        <v>43466</v>
      </c>
      <c r="B194" s="2" t="s">
        <v>5</v>
      </c>
      <c r="C194" s="2">
        <v>3</v>
      </c>
      <c r="D194" s="5" t="s">
        <v>17</v>
      </c>
      <c r="E194" s="5">
        <v>1421740.32</v>
      </c>
      <c r="F194" s="6">
        <f t="shared" ref="F194:F257" si="22">LN(E194)</f>
        <v>14.16739225663523</v>
      </c>
      <c r="G194" s="7">
        <v>132008.16</v>
      </c>
      <c r="H194" s="5">
        <f t="shared" ref="H194:H257" si="23">LN(G194+1)</f>
        <v>11.790626593100253</v>
      </c>
      <c r="I194" s="10">
        <v>401.35</v>
      </c>
      <c r="J194" s="6">
        <f t="shared" ref="J194:J257" si="24">LN(I194)</f>
        <v>5.9948338645775863</v>
      </c>
      <c r="K194" s="11">
        <v>142.5</v>
      </c>
      <c r="L194" s="11">
        <f t="shared" ref="L194:L257" si="25">LN(K194+1)</f>
        <v>4.966335035199676</v>
      </c>
      <c r="M194" s="5">
        <v>0</v>
      </c>
      <c r="N194" s="5">
        <v>1</v>
      </c>
      <c r="O194" s="5">
        <v>0</v>
      </c>
      <c r="P194" s="5">
        <v>0</v>
      </c>
      <c r="Q194" s="5">
        <f t="shared" ref="Q194:Q257" si="26">0+0</f>
        <v>0</v>
      </c>
      <c r="R194" s="5">
        <v>1642.166369</v>
      </c>
      <c r="S194" s="5">
        <f t="shared" ref="S194:S257" si="27">LN(R194)</f>
        <v>7.4037716058298138</v>
      </c>
      <c r="T194" s="2">
        <v>0</v>
      </c>
      <c r="U194" s="12">
        <v>0</v>
      </c>
      <c r="V194" s="5">
        <v>0.27229999999999999</v>
      </c>
      <c r="W194" s="6">
        <f t="shared" si="21"/>
        <v>99.963289280469894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1</v>
      </c>
      <c r="AF194" s="5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11">
        <v>0</v>
      </c>
      <c r="AR194" s="5">
        <v>0</v>
      </c>
      <c r="AS194" s="5">
        <v>1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</row>
    <row r="195" spans="1:50" ht="15.75" customHeight="1">
      <c r="A195" s="4">
        <v>43497</v>
      </c>
      <c r="B195" s="2" t="s">
        <v>5</v>
      </c>
      <c r="C195" s="2">
        <v>3</v>
      </c>
      <c r="D195" s="5" t="s">
        <v>17</v>
      </c>
      <c r="E195" s="5">
        <v>1312375.68</v>
      </c>
      <c r="F195" s="6">
        <f t="shared" si="22"/>
        <v>14.087349548961694</v>
      </c>
      <c r="G195" s="7">
        <v>146952.48000000001</v>
      </c>
      <c r="H195" s="5">
        <f t="shared" si="23"/>
        <v>11.897871353090988</v>
      </c>
      <c r="I195" s="10">
        <v>389.37</v>
      </c>
      <c r="J195" s="6">
        <f t="shared" si="24"/>
        <v>5.9645300483677772</v>
      </c>
      <c r="K195" s="11">
        <v>142.5</v>
      </c>
      <c r="L195" s="11">
        <f t="shared" si="25"/>
        <v>4.966335035199676</v>
      </c>
      <c r="M195" s="5">
        <v>0</v>
      </c>
      <c r="N195" s="5">
        <v>1</v>
      </c>
      <c r="O195" s="5">
        <v>0</v>
      </c>
      <c r="P195" s="5">
        <v>0</v>
      </c>
      <c r="Q195" s="5">
        <f t="shared" si="26"/>
        <v>0</v>
      </c>
      <c r="R195" s="5">
        <v>1642.166369</v>
      </c>
      <c r="S195" s="5">
        <f t="shared" si="27"/>
        <v>7.4037716058298138</v>
      </c>
      <c r="T195" s="2">
        <v>0</v>
      </c>
      <c r="U195" s="12">
        <v>0</v>
      </c>
      <c r="V195" s="5">
        <v>0.2722</v>
      </c>
      <c r="W195" s="6">
        <f t="shared" si="21"/>
        <v>99.926578560939802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11">
        <v>0</v>
      </c>
      <c r="AR195" s="5">
        <v>0</v>
      </c>
      <c r="AS195" s="5">
        <v>1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</row>
    <row r="196" spans="1:50" ht="15.75" customHeight="1">
      <c r="A196" s="4">
        <v>43525</v>
      </c>
      <c r="B196" s="2" t="s">
        <v>5</v>
      </c>
      <c r="C196" s="2">
        <v>3</v>
      </c>
      <c r="D196" s="5" t="s">
        <v>17</v>
      </c>
      <c r="E196" s="5">
        <v>984281.76</v>
      </c>
      <c r="F196" s="6">
        <f t="shared" si="22"/>
        <v>13.799667476509912</v>
      </c>
      <c r="G196" s="7">
        <v>214201.92</v>
      </c>
      <c r="H196" s="5">
        <f t="shared" si="23"/>
        <v>12.274679069022383</v>
      </c>
      <c r="I196" s="10">
        <v>384.07</v>
      </c>
      <c r="J196" s="6">
        <f t="shared" si="24"/>
        <v>5.950824827641287</v>
      </c>
      <c r="K196" s="11">
        <v>142.5</v>
      </c>
      <c r="L196" s="11">
        <f t="shared" si="25"/>
        <v>4.966335035199676</v>
      </c>
      <c r="M196" s="5">
        <v>0</v>
      </c>
      <c r="N196" s="5">
        <v>1</v>
      </c>
      <c r="O196" s="5">
        <v>0</v>
      </c>
      <c r="P196" s="5">
        <v>0</v>
      </c>
      <c r="Q196" s="5">
        <f t="shared" si="26"/>
        <v>0</v>
      </c>
      <c r="R196" s="5">
        <v>1642.166369</v>
      </c>
      <c r="S196" s="5">
        <f t="shared" si="27"/>
        <v>7.4037716058298138</v>
      </c>
      <c r="T196" s="2">
        <v>0</v>
      </c>
      <c r="U196" s="12">
        <v>0</v>
      </c>
      <c r="V196" s="5">
        <v>0.27239999999999998</v>
      </c>
      <c r="W196" s="6">
        <f t="shared" si="21"/>
        <v>100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6">
        <v>1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11">
        <v>0</v>
      </c>
      <c r="AR196" s="5">
        <v>0</v>
      </c>
      <c r="AS196" s="5">
        <v>1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</row>
    <row r="197" spans="1:50" ht="15.75" customHeight="1">
      <c r="A197" s="4">
        <v>43556</v>
      </c>
      <c r="B197" s="2" t="s">
        <v>5</v>
      </c>
      <c r="C197" s="2">
        <v>3</v>
      </c>
      <c r="D197" s="5" t="s">
        <v>17</v>
      </c>
      <c r="E197" s="5">
        <v>765552.48</v>
      </c>
      <c r="F197" s="6">
        <f t="shared" si="22"/>
        <v>13.548353048229007</v>
      </c>
      <c r="G197" s="7">
        <v>206729.76</v>
      </c>
      <c r="H197" s="5">
        <f t="shared" si="23"/>
        <v>12.239172549305355</v>
      </c>
      <c r="I197" s="10">
        <v>374.23</v>
      </c>
      <c r="J197" s="6">
        <f t="shared" si="24"/>
        <v>5.9248705816579976</v>
      </c>
      <c r="K197" s="11">
        <v>124.5865874</v>
      </c>
      <c r="L197" s="11">
        <f t="shared" si="25"/>
        <v>4.8329954601152698</v>
      </c>
      <c r="M197" s="5">
        <v>0</v>
      </c>
      <c r="N197" s="5">
        <v>1</v>
      </c>
      <c r="O197" s="5">
        <v>0</v>
      </c>
      <c r="P197" s="5">
        <v>0</v>
      </c>
      <c r="Q197" s="5">
        <f t="shared" si="26"/>
        <v>0</v>
      </c>
      <c r="R197" s="5">
        <v>1642.166369</v>
      </c>
      <c r="S197" s="5">
        <f t="shared" si="27"/>
        <v>7.4037716058298138</v>
      </c>
      <c r="T197" s="2">
        <v>0</v>
      </c>
      <c r="U197" s="12">
        <v>0</v>
      </c>
      <c r="V197" s="5">
        <v>0.2722</v>
      </c>
      <c r="W197" s="6">
        <f t="shared" si="21"/>
        <v>99.926578560939802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6">
        <v>0</v>
      </c>
      <c r="AH197" s="6">
        <v>1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11">
        <v>0</v>
      </c>
      <c r="AR197" s="5">
        <v>0</v>
      </c>
      <c r="AS197" s="5">
        <v>1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</row>
    <row r="198" spans="1:50" ht="15.75" customHeight="1">
      <c r="A198" s="9">
        <v>43586</v>
      </c>
      <c r="B198" s="2" t="s">
        <v>5</v>
      </c>
      <c r="C198" s="2">
        <v>3</v>
      </c>
      <c r="D198" s="5" t="s">
        <v>17</v>
      </c>
      <c r="E198" s="5">
        <v>1640469.6</v>
      </c>
      <c r="F198" s="6">
        <f t="shared" si="22"/>
        <v>14.310493100275902</v>
      </c>
      <c r="G198" s="7">
        <v>186804</v>
      </c>
      <c r="H198" s="5">
        <f t="shared" si="23"/>
        <v>12.137820571013949</v>
      </c>
      <c r="I198" s="10">
        <v>425.1</v>
      </c>
      <c r="J198" s="6">
        <f t="shared" si="24"/>
        <v>6.0523244353647447</v>
      </c>
      <c r="K198" s="11">
        <v>124.5865874</v>
      </c>
      <c r="L198" s="11">
        <f t="shared" si="25"/>
        <v>4.8329954601152698</v>
      </c>
      <c r="M198" s="5">
        <v>0</v>
      </c>
      <c r="N198" s="5">
        <v>1</v>
      </c>
      <c r="O198" s="5">
        <v>0</v>
      </c>
      <c r="P198" s="5">
        <v>0</v>
      </c>
      <c r="Q198" s="5">
        <f t="shared" si="26"/>
        <v>0</v>
      </c>
      <c r="R198" s="5">
        <v>1642.166369</v>
      </c>
      <c r="S198" s="5">
        <f t="shared" si="27"/>
        <v>7.4037716058298138</v>
      </c>
      <c r="T198" s="2">
        <v>0</v>
      </c>
      <c r="U198" s="12">
        <v>0</v>
      </c>
      <c r="V198" s="5">
        <v>0.27229999999999999</v>
      </c>
      <c r="W198" s="6">
        <f t="shared" si="21"/>
        <v>99.963289280469894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6">
        <v>0</v>
      </c>
      <c r="AH198" s="6">
        <v>0</v>
      </c>
      <c r="AI198" s="6">
        <v>1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11">
        <v>0</v>
      </c>
      <c r="AR198" s="5">
        <v>0</v>
      </c>
      <c r="AS198" s="5">
        <v>1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</row>
    <row r="199" spans="1:50" ht="15.75" customHeight="1">
      <c r="A199" s="4">
        <v>43617</v>
      </c>
      <c r="B199" s="2" t="s">
        <v>5</v>
      </c>
      <c r="C199" s="2">
        <v>3</v>
      </c>
      <c r="D199" s="5" t="s">
        <v>17</v>
      </c>
      <c r="E199" s="5">
        <v>1093646.3999999999</v>
      </c>
      <c r="F199" s="6">
        <f t="shared" si="22"/>
        <v>13.905027992167739</v>
      </c>
      <c r="G199" s="7">
        <v>189294.72</v>
      </c>
      <c r="H199" s="5">
        <f t="shared" si="23"/>
        <v>12.151065727327444</v>
      </c>
      <c r="I199" s="10">
        <v>374.76</v>
      </c>
      <c r="J199" s="6">
        <f t="shared" si="24"/>
        <v>5.9262858210829874</v>
      </c>
      <c r="K199" s="11">
        <v>124.5865874</v>
      </c>
      <c r="L199" s="11">
        <f t="shared" si="25"/>
        <v>4.8329954601152698</v>
      </c>
      <c r="M199" s="5">
        <v>0</v>
      </c>
      <c r="N199" s="5">
        <v>1</v>
      </c>
      <c r="O199" s="5">
        <v>0</v>
      </c>
      <c r="P199" s="5">
        <v>0</v>
      </c>
      <c r="Q199" s="5">
        <f t="shared" si="26"/>
        <v>0</v>
      </c>
      <c r="R199" s="5">
        <v>1642.166369</v>
      </c>
      <c r="S199" s="5">
        <f t="shared" si="27"/>
        <v>7.4037716058298138</v>
      </c>
      <c r="T199" s="2">
        <v>0</v>
      </c>
      <c r="U199" s="12">
        <v>0</v>
      </c>
      <c r="V199" s="5">
        <v>0.27200000000000002</v>
      </c>
      <c r="W199" s="6">
        <f t="shared" si="21"/>
        <v>99.853157121879605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6">
        <v>0</v>
      </c>
      <c r="AH199" s="6">
        <v>0</v>
      </c>
      <c r="AI199" s="6">
        <v>0</v>
      </c>
      <c r="AJ199" s="6">
        <v>1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11">
        <v>0</v>
      </c>
      <c r="AR199" s="5">
        <v>0</v>
      </c>
      <c r="AS199" s="5">
        <v>1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</row>
    <row r="200" spans="1:50" ht="15.75" customHeight="1">
      <c r="A200" s="4">
        <v>43647</v>
      </c>
      <c r="B200" s="2" t="s">
        <v>5</v>
      </c>
      <c r="C200" s="2">
        <v>3</v>
      </c>
      <c r="D200" s="5" t="s">
        <v>17</v>
      </c>
      <c r="E200" s="5">
        <v>1749834.24</v>
      </c>
      <c r="F200" s="6">
        <f t="shared" si="22"/>
        <v>14.375031621413473</v>
      </c>
      <c r="G200" s="7">
        <v>191785.44</v>
      </c>
      <c r="H200" s="5">
        <f t="shared" si="23"/>
        <v>12.164137740287787</v>
      </c>
      <c r="I200" s="10">
        <v>428.56</v>
      </c>
      <c r="J200" s="6">
        <f t="shared" si="24"/>
        <v>6.0604307515727047</v>
      </c>
      <c r="K200" s="11">
        <v>152.85310079999999</v>
      </c>
      <c r="L200" s="11">
        <f t="shared" si="25"/>
        <v>5.0359982562610801</v>
      </c>
      <c r="M200" s="5">
        <v>0</v>
      </c>
      <c r="N200" s="5">
        <v>1</v>
      </c>
      <c r="O200" s="5">
        <v>0</v>
      </c>
      <c r="P200" s="5">
        <v>0</v>
      </c>
      <c r="Q200" s="5">
        <f t="shared" si="26"/>
        <v>0</v>
      </c>
      <c r="R200" s="5">
        <v>1642.166369</v>
      </c>
      <c r="S200" s="5">
        <f t="shared" si="27"/>
        <v>7.4037716058298138</v>
      </c>
      <c r="T200" s="2">
        <v>0</v>
      </c>
      <c r="U200" s="12">
        <v>0</v>
      </c>
      <c r="V200" s="5">
        <v>0.2722</v>
      </c>
      <c r="W200" s="6">
        <f t="shared" si="21"/>
        <v>99.926578560939802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1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11">
        <v>0</v>
      </c>
      <c r="AR200" s="5">
        <v>0</v>
      </c>
      <c r="AS200" s="5">
        <v>1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</row>
    <row r="201" spans="1:50" ht="15.75" customHeight="1">
      <c r="A201" s="4">
        <v>43678</v>
      </c>
      <c r="B201" s="2" t="s">
        <v>5</v>
      </c>
      <c r="C201" s="2">
        <v>3</v>
      </c>
      <c r="D201" s="5" t="s">
        <v>17</v>
      </c>
      <c r="E201" s="5">
        <v>1257693.3600000001</v>
      </c>
      <c r="F201" s="6">
        <f t="shared" si="22"/>
        <v>14.044789934542898</v>
      </c>
      <c r="G201" s="7">
        <v>211711.2</v>
      </c>
      <c r="H201" s="5">
        <f t="shared" si="23"/>
        <v>12.262983084182371</v>
      </c>
      <c r="I201" s="10">
        <v>388</v>
      </c>
      <c r="J201" s="6">
        <f t="shared" si="24"/>
        <v>5.9610053396232736</v>
      </c>
      <c r="K201" s="11">
        <v>152.85310079999999</v>
      </c>
      <c r="L201" s="11">
        <f t="shared" si="25"/>
        <v>5.0359982562610801</v>
      </c>
      <c r="M201" s="5">
        <v>0</v>
      </c>
      <c r="N201" s="5">
        <v>1</v>
      </c>
      <c r="O201" s="5">
        <v>0</v>
      </c>
      <c r="P201" s="5">
        <v>0</v>
      </c>
      <c r="Q201" s="5">
        <f t="shared" si="26"/>
        <v>0</v>
      </c>
      <c r="R201" s="5">
        <v>1642.166369</v>
      </c>
      <c r="S201" s="5">
        <f t="shared" si="27"/>
        <v>7.4037716058298138</v>
      </c>
      <c r="T201" s="2">
        <v>0</v>
      </c>
      <c r="U201" s="12">
        <v>0</v>
      </c>
      <c r="V201" s="5">
        <v>0.27210000000000001</v>
      </c>
      <c r="W201" s="6">
        <f t="shared" si="21"/>
        <v>99.889867841409711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11">
        <v>0</v>
      </c>
      <c r="AR201" s="5">
        <v>0</v>
      </c>
      <c r="AS201" s="5">
        <v>1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</row>
    <row r="202" spans="1:50" ht="15.75" customHeight="1">
      <c r="A202" s="4">
        <v>43709</v>
      </c>
      <c r="B202" s="2" t="s">
        <v>5</v>
      </c>
      <c r="C202" s="2">
        <v>3</v>
      </c>
      <c r="D202" s="5" t="s">
        <v>17</v>
      </c>
      <c r="E202" s="5">
        <v>1203011.04</v>
      </c>
      <c r="F202" s="6">
        <f t="shared" si="22"/>
        <v>14.000338171972064</v>
      </c>
      <c r="G202" s="7">
        <v>194276.16</v>
      </c>
      <c r="H202" s="5">
        <f t="shared" si="23"/>
        <v>12.177041078275833</v>
      </c>
      <c r="I202" s="10">
        <v>390.59</v>
      </c>
      <c r="J202" s="6">
        <f t="shared" si="24"/>
        <v>5.967658416476346</v>
      </c>
      <c r="K202" s="11">
        <v>152.85310079999999</v>
      </c>
      <c r="L202" s="11">
        <f t="shared" si="25"/>
        <v>5.0359982562610801</v>
      </c>
      <c r="M202" s="5">
        <v>0</v>
      </c>
      <c r="N202" s="5">
        <v>1</v>
      </c>
      <c r="O202" s="5">
        <v>0</v>
      </c>
      <c r="P202" s="5">
        <v>0</v>
      </c>
      <c r="Q202" s="5">
        <f t="shared" si="26"/>
        <v>0</v>
      </c>
      <c r="R202" s="5">
        <v>1642.166369</v>
      </c>
      <c r="S202" s="5">
        <f t="shared" si="27"/>
        <v>7.4037716058298138</v>
      </c>
      <c r="T202" s="2">
        <v>0</v>
      </c>
      <c r="U202" s="12">
        <v>0</v>
      </c>
      <c r="V202" s="5">
        <v>0.27229999999999999</v>
      </c>
      <c r="W202" s="6">
        <f t="shared" si="21"/>
        <v>99.963289280469894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1</v>
      </c>
      <c r="AN202" s="6">
        <v>0</v>
      </c>
      <c r="AO202" s="6">
        <v>0</v>
      </c>
      <c r="AP202" s="6">
        <v>0</v>
      </c>
      <c r="AQ202" s="11">
        <v>0</v>
      </c>
      <c r="AR202" s="5">
        <v>0</v>
      </c>
      <c r="AS202" s="5">
        <v>1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</row>
    <row r="203" spans="1:50" ht="15.75" customHeight="1">
      <c r="A203" s="4">
        <v>43739</v>
      </c>
      <c r="B203" s="2" t="s">
        <v>5</v>
      </c>
      <c r="C203" s="2">
        <v>3</v>
      </c>
      <c r="D203" s="5" t="s">
        <v>17</v>
      </c>
      <c r="E203" s="5">
        <v>2077928.16</v>
      </c>
      <c r="F203" s="6">
        <f t="shared" si="22"/>
        <v>14.546881878340134</v>
      </c>
      <c r="G203" s="7">
        <v>119554.56</v>
      </c>
      <c r="H203" s="5">
        <f t="shared" si="23"/>
        <v>11.691536479542368</v>
      </c>
      <c r="I203" s="10">
        <v>405.46</v>
      </c>
      <c r="J203" s="6">
        <f t="shared" si="24"/>
        <v>6.0050222250400473</v>
      </c>
      <c r="K203" s="11">
        <v>122.6820984</v>
      </c>
      <c r="L203" s="11">
        <f t="shared" si="25"/>
        <v>4.8177145510599972</v>
      </c>
      <c r="M203" s="5">
        <v>0</v>
      </c>
      <c r="N203" s="5">
        <v>1</v>
      </c>
      <c r="O203" s="5">
        <v>0</v>
      </c>
      <c r="P203" s="5">
        <v>0</v>
      </c>
      <c r="Q203" s="5">
        <f t="shared" si="26"/>
        <v>0</v>
      </c>
      <c r="R203" s="5">
        <v>1642.166369</v>
      </c>
      <c r="S203" s="5">
        <f t="shared" si="27"/>
        <v>7.4037716058298138</v>
      </c>
      <c r="T203" s="2">
        <v>0</v>
      </c>
      <c r="U203" s="12">
        <v>0</v>
      </c>
      <c r="V203" s="5">
        <v>0.2722</v>
      </c>
      <c r="W203" s="6">
        <f t="shared" si="21"/>
        <v>99.926578560939802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1</v>
      </c>
      <c r="AO203" s="6">
        <v>0</v>
      </c>
      <c r="AP203" s="6">
        <v>0</v>
      </c>
      <c r="AQ203" s="11">
        <v>0</v>
      </c>
      <c r="AR203" s="5">
        <v>0</v>
      </c>
      <c r="AS203" s="5">
        <v>1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</row>
    <row r="204" spans="1:50" ht="15.75" customHeight="1">
      <c r="A204" s="4">
        <v>43770</v>
      </c>
      <c r="B204" s="2" t="s">
        <v>5</v>
      </c>
      <c r="C204" s="2">
        <v>3</v>
      </c>
      <c r="D204" s="5" t="s">
        <v>17</v>
      </c>
      <c r="E204" s="5">
        <v>1531104.96</v>
      </c>
      <c r="F204" s="6">
        <f t="shared" si="22"/>
        <v>14.241500228788952</v>
      </c>
      <c r="G204" s="7">
        <v>102119.52</v>
      </c>
      <c r="H204" s="5">
        <f t="shared" si="23"/>
        <v>11.533908963391026</v>
      </c>
      <c r="I204" s="10">
        <v>410.6</v>
      </c>
      <c r="J204" s="6">
        <f t="shared" si="24"/>
        <v>6.0176195045848333</v>
      </c>
      <c r="K204" s="11">
        <v>122.6820984</v>
      </c>
      <c r="L204" s="11">
        <f t="shared" si="25"/>
        <v>4.8177145510599972</v>
      </c>
      <c r="M204" s="5">
        <v>0</v>
      </c>
      <c r="N204" s="5">
        <v>1</v>
      </c>
      <c r="O204" s="5">
        <v>0</v>
      </c>
      <c r="P204" s="5">
        <v>0</v>
      </c>
      <c r="Q204" s="5">
        <f t="shared" si="26"/>
        <v>0</v>
      </c>
      <c r="R204" s="5">
        <v>1642.166369</v>
      </c>
      <c r="S204" s="5">
        <f t="shared" si="27"/>
        <v>7.4037716058298138</v>
      </c>
      <c r="T204" s="2">
        <v>0</v>
      </c>
      <c r="U204" s="12">
        <v>0</v>
      </c>
      <c r="V204" s="5">
        <v>0.2722</v>
      </c>
      <c r="W204" s="6">
        <f t="shared" si="21"/>
        <v>99.926578560939802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1</v>
      </c>
      <c r="AP204" s="6">
        <v>0</v>
      </c>
      <c r="AQ204" s="11">
        <v>0</v>
      </c>
      <c r="AR204" s="5">
        <v>0</v>
      </c>
      <c r="AS204" s="5">
        <v>1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</row>
    <row r="205" spans="1:50" ht="15.75" customHeight="1">
      <c r="A205" s="4">
        <v>43800</v>
      </c>
      <c r="B205" s="2" t="s">
        <v>5</v>
      </c>
      <c r="C205" s="2">
        <v>3</v>
      </c>
      <c r="D205" s="5" t="s">
        <v>17</v>
      </c>
      <c r="E205" s="5">
        <v>1749834.24</v>
      </c>
      <c r="F205" s="6">
        <f t="shared" si="22"/>
        <v>14.375031621413473</v>
      </c>
      <c r="G205" s="7">
        <v>117063.84</v>
      </c>
      <c r="H205" s="5">
        <f t="shared" si="23"/>
        <v>11.670483248308605</v>
      </c>
      <c r="I205" s="10">
        <v>446.14</v>
      </c>
      <c r="J205" s="6">
        <f t="shared" si="24"/>
        <v>6.1006328041086357</v>
      </c>
      <c r="K205" s="11">
        <v>122.6820984</v>
      </c>
      <c r="L205" s="11">
        <f t="shared" si="25"/>
        <v>4.8177145510599972</v>
      </c>
      <c r="M205" s="5">
        <v>0</v>
      </c>
      <c r="N205" s="5">
        <v>1</v>
      </c>
      <c r="O205" s="5">
        <v>0</v>
      </c>
      <c r="P205" s="5">
        <v>0</v>
      </c>
      <c r="Q205" s="5">
        <f t="shared" si="26"/>
        <v>0</v>
      </c>
      <c r="R205" s="5">
        <v>1642.166369</v>
      </c>
      <c r="S205" s="5">
        <f t="shared" si="27"/>
        <v>7.4037716058298138</v>
      </c>
      <c r="T205" s="2">
        <v>0</v>
      </c>
      <c r="U205" s="12">
        <v>0</v>
      </c>
      <c r="V205" s="5">
        <v>0.2722</v>
      </c>
      <c r="W205" s="6">
        <f t="shared" si="21"/>
        <v>99.926578560939802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1</v>
      </c>
      <c r="AQ205" s="11">
        <v>0</v>
      </c>
      <c r="AR205" s="5">
        <v>0</v>
      </c>
      <c r="AS205" s="5">
        <v>1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</row>
    <row r="206" spans="1:50" ht="15.75" customHeight="1">
      <c r="A206" s="4">
        <v>43831</v>
      </c>
      <c r="B206" s="2" t="s">
        <v>5</v>
      </c>
      <c r="C206" s="2">
        <v>3</v>
      </c>
      <c r="D206" s="5" t="s">
        <v>17</v>
      </c>
      <c r="E206" s="5">
        <v>1257226.5419999999</v>
      </c>
      <c r="F206" s="6">
        <f t="shared" si="22"/>
        <v>14.044418695677603</v>
      </c>
      <c r="G206" s="7">
        <v>105606.52800000001</v>
      </c>
      <c r="H206" s="5">
        <f t="shared" si="23"/>
        <v>11.567484935592226</v>
      </c>
      <c r="I206" s="10">
        <v>445.58</v>
      </c>
      <c r="J206" s="6">
        <f t="shared" si="24"/>
        <v>6.0993768043023771</v>
      </c>
      <c r="K206" s="11">
        <v>155.34465080000001</v>
      </c>
      <c r="L206" s="11">
        <f t="shared" si="25"/>
        <v>5.0520628703348827</v>
      </c>
      <c r="M206" s="5">
        <v>0</v>
      </c>
      <c r="N206" s="5">
        <v>1</v>
      </c>
      <c r="O206" s="5">
        <v>0</v>
      </c>
      <c r="P206" s="5">
        <v>0</v>
      </c>
      <c r="Q206" s="5">
        <f t="shared" si="26"/>
        <v>0</v>
      </c>
      <c r="R206" s="5">
        <v>1642.166369</v>
      </c>
      <c r="S206" s="5">
        <f t="shared" si="27"/>
        <v>7.4037716058298138</v>
      </c>
      <c r="T206" s="2">
        <v>0</v>
      </c>
      <c r="U206" s="12">
        <v>0</v>
      </c>
      <c r="V206" s="5">
        <v>0.2722</v>
      </c>
      <c r="W206" s="6">
        <f t="shared" si="21"/>
        <v>99.926578560939802</v>
      </c>
      <c r="X206" s="5">
        <v>0</v>
      </c>
      <c r="Y206" s="5">
        <v>4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1</v>
      </c>
      <c r="AF206" s="5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11">
        <v>0</v>
      </c>
      <c r="AR206" s="5">
        <v>0</v>
      </c>
      <c r="AS206" s="5">
        <v>1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</row>
    <row r="207" spans="1:50" ht="15.75" customHeight="1">
      <c r="A207" s="4">
        <v>43862</v>
      </c>
      <c r="B207" s="2" t="s">
        <v>5</v>
      </c>
      <c r="C207" s="2">
        <v>3</v>
      </c>
      <c r="D207" s="5" t="s">
        <v>17</v>
      </c>
      <c r="E207" s="5">
        <v>1160516.808</v>
      </c>
      <c r="F207" s="6">
        <f t="shared" si="22"/>
        <v>13.964375988004067</v>
      </c>
      <c r="G207" s="7">
        <v>117561.984</v>
      </c>
      <c r="H207" s="5">
        <f t="shared" si="23"/>
        <v>11.674729502993976</v>
      </c>
      <c r="I207" s="10">
        <v>422.61</v>
      </c>
      <c r="J207" s="6">
        <f t="shared" si="24"/>
        <v>6.0464497679403255</v>
      </c>
      <c r="K207" s="11">
        <v>155.34465080000001</v>
      </c>
      <c r="L207" s="11">
        <f t="shared" si="25"/>
        <v>5.0520628703348827</v>
      </c>
      <c r="M207" s="5">
        <v>0</v>
      </c>
      <c r="N207" s="5">
        <v>1</v>
      </c>
      <c r="O207" s="5">
        <v>0</v>
      </c>
      <c r="P207" s="5">
        <v>0</v>
      </c>
      <c r="Q207" s="5">
        <f t="shared" si="26"/>
        <v>0</v>
      </c>
      <c r="R207" s="5">
        <v>1642.166369</v>
      </c>
      <c r="S207" s="5">
        <f t="shared" si="27"/>
        <v>7.4037716058298138</v>
      </c>
      <c r="T207" s="2">
        <v>0</v>
      </c>
      <c r="U207" s="12">
        <v>0</v>
      </c>
      <c r="V207" s="5">
        <v>0.2722</v>
      </c>
      <c r="W207" s="6">
        <f t="shared" si="21"/>
        <v>99.926578560939802</v>
      </c>
      <c r="X207" s="5">
        <v>4</v>
      </c>
      <c r="Y207" s="5">
        <v>17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11">
        <v>0</v>
      </c>
      <c r="AR207" s="5">
        <v>0</v>
      </c>
      <c r="AS207" s="5">
        <v>1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</row>
    <row r="208" spans="1:50" ht="15.75" customHeight="1">
      <c r="A208" s="4">
        <v>43891</v>
      </c>
      <c r="B208" s="2" t="s">
        <v>5</v>
      </c>
      <c r="C208" s="2">
        <v>3</v>
      </c>
      <c r="D208" s="5" t="s">
        <v>17</v>
      </c>
      <c r="E208" s="5">
        <v>870387.60600000003</v>
      </c>
      <c r="F208" s="6">
        <f t="shared" si="22"/>
        <v>13.676693915552287</v>
      </c>
      <c r="G208" s="7">
        <v>171361.53599999999</v>
      </c>
      <c r="H208" s="5">
        <f t="shared" si="23"/>
        <v>12.051536684825102</v>
      </c>
      <c r="I208" s="10">
        <v>396.85</v>
      </c>
      <c r="J208" s="6">
        <f t="shared" si="24"/>
        <v>5.9835583755368846</v>
      </c>
      <c r="K208" s="11">
        <v>155.34465080000001</v>
      </c>
      <c r="L208" s="11">
        <f t="shared" si="25"/>
        <v>5.0520628703348827</v>
      </c>
      <c r="M208" s="5">
        <v>0</v>
      </c>
      <c r="N208" s="5">
        <v>1</v>
      </c>
      <c r="O208" s="5">
        <v>0</v>
      </c>
      <c r="P208" s="5">
        <v>0</v>
      </c>
      <c r="Q208" s="5">
        <f t="shared" si="26"/>
        <v>0</v>
      </c>
      <c r="R208" s="5">
        <v>1642.166369</v>
      </c>
      <c r="S208" s="5">
        <f t="shared" si="27"/>
        <v>7.4037716058298138</v>
      </c>
      <c r="T208" s="2">
        <v>0</v>
      </c>
      <c r="U208" s="12">
        <v>0</v>
      </c>
      <c r="V208" s="5">
        <v>0.2722</v>
      </c>
      <c r="W208" s="6">
        <f t="shared" si="21"/>
        <v>99.926578560939802</v>
      </c>
      <c r="X208" s="5">
        <v>1938</v>
      </c>
      <c r="Y208" s="5">
        <v>643</v>
      </c>
      <c r="Z208" s="5">
        <v>26</v>
      </c>
      <c r="AA208" s="5">
        <v>6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6">
        <v>1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11">
        <v>0</v>
      </c>
      <c r="AR208" s="5">
        <v>0</v>
      </c>
      <c r="AS208" s="5">
        <v>1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</row>
    <row r="209" spans="1:50" ht="15.75" customHeight="1">
      <c r="A209" s="4">
        <v>43922</v>
      </c>
      <c r="B209" s="2" t="s">
        <v>5</v>
      </c>
      <c r="C209" s="2">
        <v>3</v>
      </c>
      <c r="D209" s="5" t="s">
        <v>17</v>
      </c>
      <c r="E209" s="5">
        <v>676968.13800000004</v>
      </c>
      <c r="F209" s="6">
        <f t="shared" si="22"/>
        <v>13.42537948727138</v>
      </c>
      <c r="G209" s="7">
        <v>165383.80799999999</v>
      </c>
      <c r="H209" s="5">
        <f t="shared" si="23"/>
        <v>12.016030207292793</v>
      </c>
      <c r="I209" s="10">
        <v>282.60000000000002</v>
      </c>
      <c r="J209" s="6">
        <f t="shared" si="24"/>
        <v>5.6440324702504272</v>
      </c>
      <c r="K209" s="11">
        <v>138.77622070000001</v>
      </c>
      <c r="L209" s="11">
        <f t="shared" si="25"/>
        <v>4.9400427201959829</v>
      </c>
      <c r="M209" s="5">
        <v>0</v>
      </c>
      <c r="N209" s="5">
        <v>1</v>
      </c>
      <c r="O209" s="5">
        <v>0</v>
      </c>
      <c r="P209" s="5">
        <v>0</v>
      </c>
      <c r="Q209" s="5">
        <f t="shared" si="26"/>
        <v>0</v>
      </c>
      <c r="R209" s="5">
        <v>1642.166369</v>
      </c>
      <c r="S209" s="5">
        <f t="shared" si="27"/>
        <v>7.4037716058298138</v>
      </c>
      <c r="T209" s="2">
        <v>0</v>
      </c>
      <c r="U209" s="12">
        <v>0</v>
      </c>
      <c r="V209" s="5">
        <v>0.27210000000000001</v>
      </c>
      <c r="W209" s="6">
        <f t="shared" si="21"/>
        <v>99.889867841409711</v>
      </c>
      <c r="X209" s="5">
        <v>18114</v>
      </c>
      <c r="Y209" s="5">
        <v>11817</v>
      </c>
      <c r="Z209" s="5">
        <v>417</v>
      </c>
      <c r="AA209" s="5">
        <v>99</v>
      </c>
      <c r="AB209" s="5">
        <v>0</v>
      </c>
      <c r="AC209" s="5">
        <v>0</v>
      </c>
      <c r="AD209" s="5">
        <v>1</v>
      </c>
      <c r="AE209" s="5">
        <v>0</v>
      </c>
      <c r="AF209" s="5">
        <v>0</v>
      </c>
      <c r="AG209" s="6">
        <v>0</v>
      </c>
      <c r="AH209" s="6">
        <v>1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11">
        <v>0</v>
      </c>
      <c r="AR209" s="5">
        <v>0</v>
      </c>
      <c r="AS209" s="5">
        <v>1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</row>
    <row r="210" spans="1:50" ht="15.75" customHeight="1">
      <c r="A210" s="9">
        <v>43952</v>
      </c>
      <c r="B210" s="2" t="s">
        <v>5</v>
      </c>
      <c r="C210" s="2">
        <v>3</v>
      </c>
      <c r="D210" s="5" t="s">
        <v>17</v>
      </c>
      <c r="E210" s="5">
        <v>1450646.01</v>
      </c>
      <c r="F210" s="6">
        <f t="shared" si="22"/>
        <v>14.187519539318277</v>
      </c>
      <c r="G210" s="7">
        <v>149443.20000000001</v>
      </c>
      <c r="H210" s="5">
        <f t="shared" si="23"/>
        <v>11.914678357992788</v>
      </c>
      <c r="I210" s="10">
        <v>315.67</v>
      </c>
      <c r="J210" s="6">
        <f t="shared" si="24"/>
        <v>5.7546973641243069</v>
      </c>
      <c r="K210" s="11">
        <v>138.77622070000001</v>
      </c>
      <c r="L210" s="11">
        <f t="shared" si="25"/>
        <v>4.9400427201959829</v>
      </c>
      <c r="M210" s="5">
        <v>0</v>
      </c>
      <c r="N210" s="5">
        <v>1</v>
      </c>
      <c r="O210" s="5">
        <v>0</v>
      </c>
      <c r="P210" s="5">
        <v>0</v>
      </c>
      <c r="Q210" s="5">
        <f t="shared" si="26"/>
        <v>0</v>
      </c>
      <c r="R210" s="5">
        <v>1642.166369</v>
      </c>
      <c r="S210" s="5">
        <f t="shared" si="27"/>
        <v>7.4037716058298138</v>
      </c>
      <c r="T210" s="2">
        <v>0</v>
      </c>
      <c r="U210" s="12">
        <v>0</v>
      </c>
      <c r="V210" s="5">
        <v>0.27239999999999998</v>
      </c>
      <c r="W210" s="6">
        <f t="shared" si="21"/>
        <v>100</v>
      </c>
      <c r="X210" s="5">
        <v>72460</v>
      </c>
      <c r="Y210" s="5">
        <v>22076</v>
      </c>
      <c r="Z210" s="5">
        <v>1543</v>
      </c>
      <c r="AA210" s="5">
        <v>159</v>
      </c>
      <c r="AB210" s="5">
        <v>0</v>
      </c>
      <c r="AC210" s="5">
        <v>0</v>
      </c>
      <c r="AD210" s="5">
        <v>1</v>
      </c>
      <c r="AE210" s="5">
        <v>0</v>
      </c>
      <c r="AF210" s="5">
        <v>0</v>
      </c>
      <c r="AG210" s="6">
        <v>0</v>
      </c>
      <c r="AH210" s="6">
        <v>0</v>
      </c>
      <c r="AI210" s="6">
        <v>1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11">
        <v>0</v>
      </c>
      <c r="AR210" s="5">
        <v>0</v>
      </c>
      <c r="AS210" s="5">
        <v>1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</row>
    <row r="211" spans="1:50" ht="15.75" customHeight="1">
      <c r="A211" s="4">
        <v>43983</v>
      </c>
      <c r="B211" s="2" t="s">
        <v>5</v>
      </c>
      <c r="C211" s="2">
        <v>3</v>
      </c>
      <c r="D211" s="5" t="s">
        <v>17</v>
      </c>
      <c r="E211" s="5">
        <v>967097.34</v>
      </c>
      <c r="F211" s="6">
        <f t="shared" si="22"/>
        <v>13.782054431210113</v>
      </c>
      <c r="G211" s="7">
        <v>151435.77600000001</v>
      </c>
      <c r="H211" s="5">
        <f t="shared" si="23"/>
        <v>11.927923496697268</v>
      </c>
      <c r="I211" s="10">
        <v>402.45</v>
      </c>
      <c r="J211" s="6">
        <f t="shared" si="24"/>
        <v>5.9975708655397426</v>
      </c>
      <c r="K211" s="11">
        <v>138.77622070000001</v>
      </c>
      <c r="L211" s="11">
        <f t="shared" si="25"/>
        <v>4.9400427201959829</v>
      </c>
      <c r="M211" s="5">
        <v>0</v>
      </c>
      <c r="N211" s="5">
        <v>1</v>
      </c>
      <c r="O211" s="5">
        <v>0</v>
      </c>
      <c r="P211" s="5">
        <v>0</v>
      </c>
      <c r="Q211" s="5">
        <f t="shared" si="26"/>
        <v>0</v>
      </c>
      <c r="R211" s="5">
        <v>1642.166369</v>
      </c>
      <c r="S211" s="5">
        <f t="shared" si="27"/>
        <v>7.4037716058298138</v>
      </c>
      <c r="T211" s="2">
        <v>0</v>
      </c>
      <c r="U211" s="12">
        <v>0</v>
      </c>
      <c r="V211" s="5">
        <v>0.2722</v>
      </c>
      <c r="W211" s="6">
        <f t="shared" si="21"/>
        <v>99.926578560939802</v>
      </c>
      <c r="X211" s="5">
        <v>213470</v>
      </c>
      <c r="Y211" s="5">
        <v>14110</v>
      </c>
      <c r="Z211" s="5">
        <v>4395</v>
      </c>
      <c r="AA211" s="5">
        <v>51</v>
      </c>
      <c r="AB211" s="5">
        <v>0</v>
      </c>
      <c r="AC211" s="5">
        <v>0</v>
      </c>
      <c r="AD211" s="5">
        <v>1</v>
      </c>
      <c r="AE211" s="5">
        <v>0</v>
      </c>
      <c r="AF211" s="5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11">
        <v>0</v>
      </c>
      <c r="AR211" s="5">
        <v>0</v>
      </c>
      <c r="AS211" s="5">
        <v>1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</row>
    <row r="212" spans="1:50" ht="15.75" customHeight="1">
      <c r="A212" s="4">
        <v>44013</v>
      </c>
      <c r="B212" s="2" t="s">
        <v>5</v>
      </c>
      <c r="C212" s="2">
        <v>3</v>
      </c>
      <c r="D212" s="5" t="s">
        <v>17</v>
      </c>
      <c r="E212" s="5">
        <v>1547355.7439999999</v>
      </c>
      <c r="F212" s="6">
        <f t="shared" si="22"/>
        <v>14.252058060455848</v>
      </c>
      <c r="G212" s="7">
        <v>153428.35200000001</v>
      </c>
      <c r="H212" s="5">
        <f t="shared" si="23"/>
        <v>11.940995492505969</v>
      </c>
      <c r="I212" s="10">
        <v>470.58</v>
      </c>
      <c r="J212" s="6">
        <f t="shared" si="24"/>
        <v>6.1539659764526302</v>
      </c>
      <c r="K212" s="11">
        <v>142.08835010000001</v>
      </c>
      <c r="L212" s="11">
        <f t="shared" si="25"/>
        <v>4.9634622723468906</v>
      </c>
      <c r="M212" s="5">
        <v>0</v>
      </c>
      <c r="N212" s="5">
        <v>1</v>
      </c>
      <c r="O212" s="5">
        <v>0</v>
      </c>
      <c r="P212" s="5">
        <v>0</v>
      </c>
      <c r="Q212" s="5">
        <f t="shared" si="26"/>
        <v>0</v>
      </c>
      <c r="R212" s="5">
        <v>1642.166369</v>
      </c>
      <c r="S212" s="5">
        <f t="shared" si="27"/>
        <v>7.4037716058298138</v>
      </c>
      <c r="T212" s="2">
        <v>0</v>
      </c>
      <c r="U212" s="12">
        <v>0</v>
      </c>
      <c r="V212" s="5">
        <v>0.2722</v>
      </c>
      <c r="W212" s="6">
        <f t="shared" si="21"/>
        <v>99.926578560939802</v>
      </c>
      <c r="X212" s="5">
        <v>278305</v>
      </c>
      <c r="Y212" s="5">
        <v>11839</v>
      </c>
      <c r="Z212" s="5">
        <v>5951</v>
      </c>
      <c r="AA212" s="5">
        <v>36</v>
      </c>
      <c r="AB212" s="5">
        <v>0</v>
      </c>
      <c r="AC212" s="5">
        <v>0</v>
      </c>
      <c r="AD212" s="5">
        <v>1</v>
      </c>
      <c r="AE212" s="5">
        <v>0</v>
      </c>
      <c r="AF212" s="5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1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11">
        <v>0</v>
      </c>
      <c r="AR212" s="5">
        <v>0</v>
      </c>
      <c r="AS212" s="5">
        <v>1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</row>
    <row r="213" spans="1:50" ht="15.75" customHeight="1">
      <c r="A213" s="4">
        <v>44044</v>
      </c>
      <c r="B213" s="2" t="s">
        <v>5</v>
      </c>
      <c r="C213" s="2">
        <v>3</v>
      </c>
      <c r="D213" s="5" t="s">
        <v>17</v>
      </c>
      <c r="E213" s="5">
        <v>1112161.9410000001</v>
      </c>
      <c r="F213" s="6">
        <f t="shared" si="22"/>
        <v>13.921816373585271</v>
      </c>
      <c r="G213" s="7">
        <v>169368.95999999999</v>
      </c>
      <c r="H213" s="5">
        <f t="shared" si="23"/>
        <v>12.039840713715806</v>
      </c>
      <c r="I213" s="10">
        <v>409.83</v>
      </c>
      <c r="J213" s="6">
        <f t="shared" si="24"/>
        <v>6.0157424395675054</v>
      </c>
      <c r="K213" s="11">
        <v>142.08835010000001</v>
      </c>
      <c r="L213" s="11">
        <f t="shared" si="25"/>
        <v>4.9634622723468906</v>
      </c>
      <c r="M213" s="5">
        <v>0</v>
      </c>
      <c r="N213" s="5">
        <v>1</v>
      </c>
      <c r="O213" s="5">
        <v>0</v>
      </c>
      <c r="P213" s="5">
        <v>0</v>
      </c>
      <c r="Q213" s="5">
        <f t="shared" si="26"/>
        <v>0</v>
      </c>
      <c r="R213" s="5">
        <v>1642.166369</v>
      </c>
      <c r="S213" s="5">
        <f t="shared" si="27"/>
        <v>7.4037716058298138</v>
      </c>
      <c r="T213" s="2">
        <v>0</v>
      </c>
      <c r="U213" s="12">
        <v>0</v>
      </c>
      <c r="V213" s="5">
        <v>0.27210000000000001</v>
      </c>
      <c r="W213" s="6">
        <f t="shared" si="21"/>
        <v>99.889867841409711</v>
      </c>
      <c r="X213" s="5">
        <v>295849</v>
      </c>
      <c r="Y213" s="5">
        <v>9725</v>
      </c>
      <c r="Z213" s="5">
        <v>6294</v>
      </c>
      <c r="AA213" s="5">
        <v>33</v>
      </c>
      <c r="AB213" s="5">
        <v>0</v>
      </c>
      <c r="AC213" s="5">
        <v>0</v>
      </c>
      <c r="AD213" s="5">
        <v>1</v>
      </c>
      <c r="AE213" s="5">
        <v>0</v>
      </c>
      <c r="AF213" s="5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1</v>
      </c>
      <c r="AM213" s="6">
        <v>0</v>
      </c>
      <c r="AN213" s="6">
        <v>0</v>
      </c>
      <c r="AO213" s="6">
        <v>0</v>
      </c>
      <c r="AP213" s="6">
        <v>0</v>
      </c>
      <c r="AQ213" s="11">
        <v>0</v>
      </c>
      <c r="AR213" s="5">
        <v>0</v>
      </c>
      <c r="AS213" s="5">
        <v>1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</row>
    <row r="214" spans="1:50" ht="15.75" customHeight="1">
      <c r="A214" s="4">
        <v>44075</v>
      </c>
      <c r="B214" s="2" t="s">
        <v>5</v>
      </c>
      <c r="C214" s="2">
        <v>3</v>
      </c>
      <c r="D214" s="5" t="s">
        <v>17</v>
      </c>
      <c r="E214" s="5">
        <v>1063807.074</v>
      </c>
      <c r="F214" s="6">
        <f t="shared" si="22"/>
        <v>13.877364611014437</v>
      </c>
      <c r="G214" s="7">
        <v>155420.92800000001</v>
      </c>
      <c r="H214" s="5">
        <f t="shared" si="23"/>
        <v>11.95389881378216</v>
      </c>
      <c r="I214" s="10">
        <v>427.32</v>
      </c>
      <c r="J214" s="6">
        <f t="shared" si="24"/>
        <v>6.0575331470776863</v>
      </c>
      <c r="K214" s="11">
        <v>142.08835010000001</v>
      </c>
      <c r="L214" s="11">
        <f t="shared" si="25"/>
        <v>4.9634622723468906</v>
      </c>
      <c r="M214" s="5">
        <v>0</v>
      </c>
      <c r="N214" s="5">
        <v>1</v>
      </c>
      <c r="O214" s="5">
        <v>0</v>
      </c>
      <c r="P214" s="5">
        <v>0</v>
      </c>
      <c r="Q214" s="5">
        <f t="shared" si="26"/>
        <v>0</v>
      </c>
      <c r="R214" s="5">
        <v>1642.166369</v>
      </c>
      <c r="S214" s="5">
        <f t="shared" si="27"/>
        <v>7.4037716058298138</v>
      </c>
      <c r="T214" s="2">
        <v>0</v>
      </c>
      <c r="U214" s="12">
        <v>0</v>
      </c>
      <c r="V214" s="5">
        <v>0.2722</v>
      </c>
      <c r="W214" s="6">
        <f t="shared" si="21"/>
        <v>99.926578560939802</v>
      </c>
      <c r="X214" s="5">
        <v>312806</v>
      </c>
      <c r="Y214" s="5">
        <v>23959</v>
      </c>
      <c r="Z214" s="5">
        <v>6484</v>
      </c>
      <c r="AA214" s="5">
        <v>35</v>
      </c>
      <c r="AB214" s="5">
        <v>0</v>
      </c>
      <c r="AC214" s="5">
        <v>0</v>
      </c>
      <c r="AD214" s="5">
        <v>1</v>
      </c>
      <c r="AE214" s="5">
        <v>0</v>
      </c>
      <c r="AF214" s="5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1</v>
      </c>
      <c r="AN214" s="6">
        <v>0</v>
      </c>
      <c r="AO214" s="6">
        <v>0</v>
      </c>
      <c r="AP214" s="6">
        <v>0</v>
      </c>
      <c r="AQ214" s="11">
        <v>0</v>
      </c>
      <c r="AR214" s="5">
        <v>0</v>
      </c>
      <c r="AS214" s="5">
        <v>1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</row>
    <row r="215" spans="1:50" ht="15.75" customHeight="1">
      <c r="A215" s="4">
        <v>44105</v>
      </c>
      <c r="B215" s="2" t="s">
        <v>5</v>
      </c>
      <c r="C215" s="2">
        <v>3</v>
      </c>
      <c r="D215" s="5" t="s">
        <v>17</v>
      </c>
      <c r="E215" s="5">
        <v>1837484.946</v>
      </c>
      <c r="F215" s="6">
        <f t="shared" si="22"/>
        <v>14.423908317382507</v>
      </c>
      <c r="G215" s="7">
        <v>95643.648000000001</v>
      </c>
      <c r="H215" s="5">
        <f t="shared" si="23"/>
        <v>11.46839501930396</v>
      </c>
      <c r="I215" s="10">
        <v>429.25</v>
      </c>
      <c r="J215" s="6">
        <f t="shared" si="24"/>
        <v>6.062039499777585</v>
      </c>
      <c r="K215" s="11">
        <v>135.14659599999999</v>
      </c>
      <c r="L215" s="11">
        <f t="shared" si="25"/>
        <v>4.9137322169710069</v>
      </c>
      <c r="M215" s="5">
        <v>0</v>
      </c>
      <c r="N215" s="5">
        <v>1</v>
      </c>
      <c r="O215" s="5">
        <v>0</v>
      </c>
      <c r="P215" s="5">
        <v>0</v>
      </c>
      <c r="Q215" s="5">
        <f t="shared" si="26"/>
        <v>0</v>
      </c>
      <c r="R215" s="5">
        <v>1642.166369</v>
      </c>
      <c r="S215" s="5">
        <f t="shared" si="27"/>
        <v>7.4037716058298138</v>
      </c>
      <c r="T215" s="2">
        <v>0</v>
      </c>
      <c r="U215" s="12">
        <v>0</v>
      </c>
      <c r="V215" s="5">
        <v>0.2722</v>
      </c>
      <c r="W215" s="6">
        <f t="shared" si="21"/>
        <v>99.926578560939802</v>
      </c>
      <c r="X215" s="5">
        <v>333970</v>
      </c>
      <c r="Y215" s="5">
        <v>38439</v>
      </c>
      <c r="Z215" s="5">
        <v>6823</v>
      </c>
      <c r="AA215" s="5">
        <v>76</v>
      </c>
      <c r="AB215" s="5">
        <v>0</v>
      </c>
      <c r="AC215" s="5">
        <v>0</v>
      </c>
      <c r="AD215" s="5">
        <v>1</v>
      </c>
      <c r="AE215" s="5">
        <v>0</v>
      </c>
      <c r="AF215" s="5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1</v>
      </c>
      <c r="AO215" s="6">
        <v>0</v>
      </c>
      <c r="AP215" s="6">
        <v>0</v>
      </c>
      <c r="AQ215" s="11">
        <v>0</v>
      </c>
      <c r="AR215" s="5">
        <v>0</v>
      </c>
      <c r="AS215" s="5">
        <v>1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</row>
    <row r="216" spans="1:50" ht="15.75" customHeight="1">
      <c r="A216" s="4">
        <v>44136</v>
      </c>
      <c r="B216" s="2" t="s">
        <v>5</v>
      </c>
      <c r="C216" s="2">
        <v>3</v>
      </c>
      <c r="D216" s="5" t="s">
        <v>17</v>
      </c>
      <c r="E216" s="5">
        <v>1353936.2760000001</v>
      </c>
      <c r="F216" s="6">
        <f t="shared" si="22"/>
        <v>14.118526667831325</v>
      </c>
      <c r="G216" s="7">
        <v>81695.615999999995</v>
      </c>
      <c r="H216" s="5">
        <f t="shared" si="23"/>
        <v>11.310767860161627</v>
      </c>
      <c r="I216" s="10">
        <v>449.7</v>
      </c>
      <c r="J216" s="6">
        <f t="shared" si="24"/>
        <v>6.1085806937766618</v>
      </c>
      <c r="K216" s="11">
        <v>135.14659599999999</v>
      </c>
      <c r="L216" s="11">
        <f t="shared" si="25"/>
        <v>4.9137322169710069</v>
      </c>
      <c r="M216" s="5">
        <v>0</v>
      </c>
      <c r="N216" s="5">
        <v>1</v>
      </c>
      <c r="O216" s="5">
        <v>0</v>
      </c>
      <c r="P216" s="5">
        <v>0</v>
      </c>
      <c r="Q216" s="5">
        <f t="shared" si="26"/>
        <v>0</v>
      </c>
      <c r="R216" s="5">
        <v>1642.166369</v>
      </c>
      <c r="S216" s="5">
        <f t="shared" si="27"/>
        <v>7.4037716058298138</v>
      </c>
      <c r="T216" s="2">
        <v>0</v>
      </c>
      <c r="U216" s="12">
        <v>0</v>
      </c>
      <c r="V216" s="5">
        <v>0.2722</v>
      </c>
      <c r="W216" s="6">
        <f t="shared" si="21"/>
        <v>99.926578560939802</v>
      </c>
      <c r="X216" s="5">
        <v>400482</v>
      </c>
      <c r="Y216" s="5">
        <v>36231</v>
      </c>
      <c r="Z216" s="5">
        <v>8091</v>
      </c>
      <c r="AA216" s="5">
        <v>77</v>
      </c>
      <c r="AB216" s="5">
        <v>0</v>
      </c>
      <c r="AC216" s="5">
        <v>0</v>
      </c>
      <c r="AD216" s="5">
        <v>1</v>
      </c>
      <c r="AE216" s="5">
        <v>0</v>
      </c>
      <c r="AF216" s="5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1</v>
      </c>
      <c r="AP216" s="6">
        <v>0</v>
      </c>
      <c r="AQ216" s="11">
        <v>0</v>
      </c>
      <c r="AR216" s="5">
        <v>0</v>
      </c>
      <c r="AS216" s="5">
        <v>1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</row>
    <row r="217" spans="1:50" ht="15.75" customHeight="1">
      <c r="A217" s="4">
        <v>44166</v>
      </c>
      <c r="B217" s="2" t="s">
        <v>5</v>
      </c>
      <c r="C217" s="2">
        <v>3</v>
      </c>
      <c r="D217" s="5" t="s">
        <v>17</v>
      </c>
      <c r="E217" s="5">
        <v>1547355.7439999999</v>
      </c>
      <c r="F217" s="6">
        <f t="shared" si="22"/>
        <v>14.252058060455848</v>
      </c>
      <c r="G217" s="7">
        <v>93651.072</v>
      </c>
      <c r="H217" s="5">
        <f t="shared" si="23"/>
        <v>11.447341832560744</v>
      </c>
      <c r="I217" s="10">
        <v>471.52</v>
      </c>
      <c r="J217" s="6">
        <f t="shared" si="24"/>
        <v>6.1559615189893844</v>
      </c>
      <c r="K217" s="11">
        <v>135.14659599999999</v>
      </c>
      <c r="L217" s="11">
        <f t="shared" si="25"/>
        <v>4.9137322169710069</v>
      </c>
      <c r="M217" s="5">
        <v>0</v>
      </c>
      <c r="N217" s="5">
        <v>1</v>
      </c>
      <c r="O217" s="5">
        <v>0</v>
      </c>
      <c r="P217" s="5">
        <v>0</v>
      </c>
      <c r="Q217" s="5">
        <f t="shared" si="26"/>
        <v>0</v>
      </c>
      <c r="R217" s="5">
        <v>1642.166369</v>
      </c>
      <c r="S217" s="5">
        <f t="shared" si="27"/>
        <v>7.4037716058298138</v>
      </c>
      <c r="T217" s="2">
        <v>0</v>
      </c>
      <c r="U217" s="12">
        <v>0</v>
      </c>
      <c r="V217" s="5">
        <v>0.2722</v>
      </c>
      <c r="W217" s="6">
        <f t="shared" si="21"/>
        <v>99.926578560939802</v>
      </c>
      <c r="X217" s="5">
        <v>482178</v>
      </c>
      <c r="Y217" s="5">
        <v>38962</v>
      </c>
      <c r="Z217" s="5">
        <v>10176</v>
      </c>
      <c r="AA217" s="5">
        <v>97</v>
      </c>
      <c r="AB217" s="5">
        <v>0</v>
      </c>
      <c r="AC217" s="5">
        <v>0</v>
      </c>
      <c r="AD217" s="5">
        <v>1</v>
      </c>
      <c r="AE217" s="5">
        <v>0</v>
      </c>
      <c r="AF217" s="5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1</v>
      </c>
      <c r="AQ217" s="11">
        <v>0</v>
      </c>
      <c r="AR217" s="5">
        <v>0</v>
      </c>
      <c r="AS217" s="5">
        <v>1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</row>
    <row r="218" spans="1:50" ht="15.75" customHeight="1">
      <c r="A218" s="4">
        <v>44197</v>
      </c>
      <c r="B218" s="2" t="s">
        <v>5</v>
      </c>
      <c r="C218" s="2">
        <v>3</v>
      </c>
      <c r="D218" s="5" t="s">
        <v>17</v>
      </c>
      <c r="E218" s="5">
        <v>1467033.2819999999</v>
      </c>
      <c r="F218" s="6">
        <f t="shared" si="22"/>
        <v>14.198752743984334</v>
      </c>
      <c r="G218" s="7">
        <v>79204.895999999993</v>
      </c>
      <c r="H218" s="5">
        <f t="shared" si="23"/>
        <v>11.279806019476112</v>
      </c>
      <c r="I218" s="10">
        <v>484.63</v>
      </c>
      <c r="J218" s="6">
        <f t="shared" si="24"/>
        <v>6.1833857131934806</v>
      </c>
      <c r="K218" s="11">
        <v>159.19999999999999</v>
      </c>
      <c r="L218" s="11">
        <f t="shared" si="25"/>
        <v>5.0764230346342591</v>
      </c>
      <c r="M218" s="5">
        <v>0</v>
      </c>
      <c r="N218" s="5">
        <v>1</v>
      </c>
      <c r="O218" s="5">
        <v>0</v>
      </c>
      <c r="P218" s="5">
        <v>0</v>
      </c>
      <c r="Q218" s="5">
        <f t="shared" si="26"/>
        <v>0</v>
      </c>
      <c r="R218" s="5">
        <v>1642.166369</v>
      </c>
      <c r="S218" s="5">
        <f t="shared" si="27"/>
        <v>7.4037716058298138</v>
      </c>
      <c r="T218" s="2">
        <v>0</v>
      </c>
      <c r="U218" s="12">
        <v>0</v>
      </c>
      <c r="V218" s="5">
        <v>0.2722</v>
      </c>
      <c r="W218" s="6">
        <f t="shared" si="21"/>
        <v>99.926578560939802</v>
      </c>
      <c r="X218" s="5">
        <v>546428</v>
      </c>
      <c r="Y218" s="5">
        <v>95787</v>
      </c>
      <c r="Z218" s="5">
        <v>11683</v>
      </c>
      <c r="AA218" s="5">
        <v>181</v>
      </c>
      <c r="AB218" s="5">
        <v>0</v>
      </c>
      <c r="AC218" s="5">
        <v>2446465</v>
      </c>
      <c r="AD218" s="5">
        <v>1</v>
      </c>
      <c r="AE218" s="5">
        <v>1</v>
      </c>
      <c r="AF218" s="5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11">
        <v>0</v>
      </c>
      <c r="AR218" s="5">
        <v>0</v>
      </c>
      <c r="AS218" s="5">
        <v>1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</row>
    <row r="219" spans="1:50" ht="15.75" customHeight="1">
      <c r="A219" s="4">
        <v>44228</v>
      </c>
      <c r="B219" s="2" t="s">
        <v>5</v>
      </c>
      <c r="C219" s="2">
        <v>3</v>
      </c>
      <c r="D219" s="5" t="s">
        <v>17</v>
      </c>
      <c r="E219" s="5">
        <v>1354184.568</v>
      </c>
      <c r="F219" s="6">
        <f t="shared" si="22"/>
        <v>14.118710036310798</v>
      </c>
      <c r="G219" s="7">
        <v>88171.487999999998</v>
      </c>
      <c r="H219" s="5">
        <f t="shared" si="23"/>
        <v>11.387050265897759</v>
      </c>
      <c r="I219" s="10">
        <v>483.78</v>
      </c>
      <c r="J219" s="6">
        <f t="shared" si="24"/>
        <v>6.1816302579249855</v>
      </c>
      <c r="K219" s="11">
        <v>159.19999999999999</v>
      </c>
      <c r="L219" s="11">
        <f t="shared" si="25"/>
        <v>5.0764230346342591</v>
      </c>
      <c r="M219" s="5">
        <v>0</v>
      </c>
      <c r="N219" s="5">
        <v>1</v>
      </c>
      <c r="O219" s="5">
        <v>0</v>
      </c>
      <c r="P219" s="5">
        <v>0</v>
      </c>
      <c r="Q219" s="5">
        <f t="shared" si="26"/>
        <v>0</v>
      </c>
      <c r="R219" s="5">
        <v>1642.166369</v>
      </c>
      <c r="S219" s="5">
        <f t="shared" si="27"/>
        <v>7.4037716058298138</v>
      </c>
      <c r="T219" s="2">
        <v>0</v>
      </c>
      <c r="U219" s="12">
        <v>0</v>
      </c>
      <c r="V219" s="5">
        <v>0.2722</v>
      </c>
      <c r="W219" s="6">
        <f t="shared" si="21"/>
        <v>99.926578560939802</v>
      </c>
      <c r="X219" s="5">
        <v>581365</v>
      </c>
      <c r="Y219" s="5">
        <v>87915</v>
      </c>
      <c r="Z219" s="5">
        <v>12896</v>
      </c>
      <c r="AA219" s="5">
        <v>371</v>
      </c>
      <c r="AB219" s="5">
        <v>0</v>
      </c>
      <c r="AC219" s="5">
        <v>2686299</v>
      </c>
      <c r="AD219" s="5">
        <v>1</v>
      </c>
      <c r="AE219" s="5">
        <v>0</v>
      </c>
      <c r="AF219" s="5">
        <v>1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11">
        <v>0</v>
      </c>
      <c r="AR219" s="5">
        <v>0</v>
      </c>
      <c r="AS219" s="5">
        <v>1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</row>
    <row r="220" spans="1:50" ht="15.75" customHeight="1">
      <c r="A220" s="4">
        <v>44256</v>
      </c>
      <c r="B220" s="2" t="s">
        <v>5</v>
      </c>
      <c r="C220" s="2">
        <v>3</v>
      </c>
      <c r="D220" s="5" t="s">
        <v>17</v>
      </c>
      <c r="E220" s="5">
        <v>1015638.426</v>
      </c>
      <c r="F220" s="6">
        <f t="shared" si="22"/>
        <v>13.831027963859016</v>
      </c>
      <c r="G220" s="7">
        <v>128521.152</v>
      </c>
      <c r="H220" s="5">
        <f t="shared" si="23"/>
        <v>11.763856557565175</v>
      </c>
      <c r="I220" s="10">
        <v>496.73</v>
      </c>
      <c r="J220" s="6">
        <f t="shared" si="24"/>
        <v>6.2080466189203456</v>
      </c>
      <c r="K220" s="11">
        <v>159.19999999999999</v>
      </c>
      <c r="L220" s="11">
        <f t="shared" si="25"/>
        <v>5.0764230346342591</v>
      </c>
      <c r="M220" s="5">
        <v>0</v>
      </c>
      <c r="N220" s="5">
        <v>1</v>
      </c>
      <c r="O220" s="5">
        <v>0</v>
      </c>
      <c r="P220" s="5">
        <v>0</v>
      </c>
      <c r="Q220" s="5">
        <f t="shared" si="26"/>
        <v>0</v>
      </c>
      <c r="R220" s="5">
        <v>1642.166369</v>
      </c>
      <c r="S220" s="5">
        <f t="shared" si="27"/>
        <v>7.4037716058298138</v>
      </c>
      <c r="T220" s="2">
        <v>0</v>
      </c>
      <c r="U220" s="12">
        <v>0</v>
      </c>
      <c r="V220" s="5">
        <v>0.2722</v>
      </c>
      <c r="W220" s="6">
        <f t="shared" si="21"/>
        <v>99.926578560939802</v>
      </c>
      <c r="X220" s="5">
        <v>667957</v>
      </c>
      <c r="Y220" s="5">
        <v>69920</v>
      </c>
      <c r="Z220" s="5">
        <v>14434</v>
      </c>
      <c r="AA220" s="5">
        <v>276</v>
      </c>
      <c r="AB220" s="5">
        <v>0</v>
      </c>
      <c r="AC220" s="5">
        <v>2288008</v>
      </c>
      <c r="AD220" s="5">
        <v>1</v>
      </c>
      <c r="AE220" s="5">
        <v>0</v>
      </c>
      <c r="AF220" s="5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11">
        <v>0</v>
      </c>
      <c r="AR220" s="5">
        <v>0</v>
      </c>
      <c r="AS220" s="5">
        <v>1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</row>
    <row r="221" spans="1:50" ht="15.75" customHeight="1">
      <c r="A221" s="4">
        <v>44287</v>
      </c>
      <c r="B221" s="2" t="s">
        <v>5</v>
      </c>
      <c r="C221" s="2">
        <v>3</v>
      </c>
      <c r="D221" s="5" t="s">
        <v>17</v>
      </c>
      <c r="E221" s="5">
        <v>789940.99800000002</v>
      </c>
      <c r="F221" s="6">
        <f t="shared" si="22"/>
        <v>13.579713535578112</v>
      </c>
      <c r="G221" s="7">
        <v>124037.856</v>
      </c>
      <c r="H221" s="5">
        <f t="shared" si="23"/>
        <v>11.728350150340511</v>
      </c>
      <c r="I221" s="10">
        <v>504.07</v>
      </c>
      <c r="J221" s="6">
        <f t="shared" si="24"/>
        <v>6.2227151473160891</v>
      </c>
      <c r="K221" s="11">
        <v>130.69999999999999</v>
      </c>
      <c r="L221" s="11">
        <f t="shared" si="25"/>
        <v>4.8805266087492356</v>
      </c>
      <c r="M221" s="5">
        <v>0</v>
      </c>
      <c r="N221" s="5">
        <v>1</v>
      </c>
      <c r="O221" s="5">
        <v>0</v>
      </c>
      <c r="P221" s="5">
        <v>0</v>
      </c>
      <c r="Q221" s="5">
        <f t="shared" si="26"/>
        <v>0</v>
      </c>
      <c r="R221" s="5">
        <v>1642.166369</v>
      </c>
      <c r="S221" s="5">
        <f t="shared" si="27"/>
        <v>7.4037716058298138</v>
      </c>
      <c r="T221" s="2">
        <v>0</v>
      </c>
      <c r="U221" s="12">
        <v>0</v>
      </c>
      <c r="V221" s="5">
        <v>0.2722</v>
      </c>
      <c r="W221" s="6">
        <f t="shared" si="21"/>
        <v>99.926578560939802</v>
      </c>
      <c r="X221" s="5">
        <v>825519</v>
      </c>
      <c r="Y221" s="5">
        <v>58792</v>
      </c>
      <c r="Z221" s="5">
        <v>17957</v>
      </c>
      <c r="AA221" s="5">
        <v>90</v>
      </c>
      <c r="AB221" s="5">
        <v>0</v>
      </c>
      <c r="AC221" s="5">
        <v>1992738</v>
      </c>
      <c r="AD221" s="5">
        <v>1</v>
      </c>
      <c r="AE221" s="5">
        <v>0</v>
      </c>
      <c r="AF221" s="5">
        <v>0</v>
      </c>
      <c r="AG221" s="6">
        <v>0</v>
      </c>
      <c r="AH221" s="6">
        <v>1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11">
        <v>0</v>
      </c>
      <c r="AR221" s="5">
        <v>0</v>
      </c>
      <c r="AS221" s="5">
        <v>1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</row>
    <row r="222" spans="1:50" ht="15.75" customHeight="1">
      <c r="A222" s="9">
        <v>44317</v>
      </c>
      <c r="B222" s="2" t="s">
        <v>5</v>
      </c>
      <c r="C222" s="2">
        <v>3</v>
      </c>
      <c r="D222" s="5" t="s">
        <v>17</v>
      </c>
      <c r="E222" s="5">
        <v>1692730.71</v>
      </c>
      <c r="F222" s="6">
        <f t="shared" si="22"/>
        <v>14.341853587625009</v>
      </c>
      <c r="G222" s="7">
        <v>112082.4</v>
      </c>
      <c r="H222" s="5">
        <f t="shared" si="23"/>
        <v>11.626998516025438</v>
      </c>
      <c r="I222" s="10">
        <v>477.97</v>
      </c>
      <c r="J222" s="6">
        <f t="shared" si="24"/>
        <v>6.1695479690155945</v>
      </c>
      <c r="K222" s="11">
        <v>130.69999999999999</v>
      </c>
      <c r="L222" s="11">
        <f t="shared" si="25"/>
        <v>4.8805266087492356</v>
      </c>
      <c r="M222" s="5">
        <v>0</v>
      </c>
      <c r="N222" s="5">
        <v>1</v>
      </c>
      <c r="O222" s="5">
        <v>0</v>
      </c>
      <c r="P222" s="5">
        <v>0</v>
      </c>
      <c r="Q222" s="5">
        <f t="shared" si="26"/>
        <v>0</v>
      </c>
      <c r="R222" s="5">
        <v>1642.166369</v>
      </c>
      <c r="S222" s="5">
        <f t="shared" si="27"/>
        <v>7.4037716058298138</v>
      </c>
      <c r="T222" s="2">
        <v>0</v>
      </c>
      <c r="U222" s="12">
        <v>0</v>
      </c>
      <c r="V222" s="5">
        <v>0.2722</v>
      </c>
      <c r="W222" s="6">
        <f t="shared" si="21"/>
        <v>99.926578560939802</v>
      </c>
      <c r="X222" s="5">
        <v>922824</v>
      </c>
      <c r="Y222" s="5">
        <v>50600</v>
      </c>
      <c r="Z222" s="5">
        <v>20850</v>
      </c>
      <c r="AA222" s="5">
        <v>93</v>
      </c>
      <c r="AB222" s="5">
        <v>0</v>
      </c>
      <c r="AC222" s="5">
        <v>1765349</v>
      </c>
      <c r="AD222" s="5">
        <v>1</v>
      </c>
      <c r="AE222" s="5">
        <v>0</v>
      </c>
      <c r="AF222" s="5">
        <v>0</v>
      </c>
      <c r="AG222" s="6">
        <v>0</v>
      </c>
      <c r="AH222" s="6">
        <v>0</v>
      </c>
      <c r="AI222" s="6">
        <v>1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11">
        <v>0</v>
      </c>
      <c r="AR222" s="5">
        <v>0</v>
      </c>
      <c r="AS222" s="5">
        <v>1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</row>
    <row r="223" spans="1:50" ht="15.75" customHeight="1">
      <c r="A223" s="4">
        <v>44348</v>
      </c>
      <c r="B223" s="2" t="s">
        <v>5</v>
      </c>
      <c r="C223" s="2">
        <v>3</v>
      </c>
      <c r="D223" s="5" t="s">
        <v>17</v>
      </c>
      <c r="E223" s="5">
        <v>1128487.1399999999</v>
      </c>
      <c r="F223" s="6">
        <f t="shared" si="22"/>
        <v>13.936388479516843</v>
      </c>
      <c r="G223" s="7">
        <v>113576.83199999999</v>
      </c>
      <c r="H223" s="5">
        <f t="shared" si="23"/>
        <v>11.640243625381666</v>
      </c>
      <c r="I223" s="10">
        <v>508.07</v>
      </c>
      <c r="J223" s="6">
        <f t="shared" si="24"/>
        <v>6.2306192333611756</v>
      </c>
      <c r="K223" s="11">
        <v>130.69999999999999</v>
      </c>
      <c r="L223" s="11">
        <f t="shared" si="25"/>
        <v>4.8805266087492356</v>
      </c>
      <c r="M223" s="5">
        <v>0</v>
      </c>
      <c r="N223" s="5">
        <v>1</v>
      </c>
      <c r="O223" s="5">
        <v>0</v>
      </c>
      <c r="P223" s="5">
        <v>0</v>
      </c>
      <c r="Q223" s="5">
        <f t="shared" si="26"/>
        <v>0</v>
      </c>
      <c r="R223" s="5">
        <v>1642.166369</v>
      </c>
      <c r="S223" s="5">
        <f t="shared" si="27"/>
        <v>7.4037716058298138</v>
      </c>
      <c r="T223" s="2">
        <v>0</v>
      </c>
      <c r="U223" s="12">
        <v>0</v>
      </c>
      <c r="V223" s="5">
        <v>0.27229999999999999</v>
      </c>
      <c r="W223" s="6">
        <f t="shared" si="21"/>
        <v>99.963289280469894</v>
      </c>
      <c r="X223" s="5">
        <v>958408</v>
      </c>
      <c r="Y223" s="5">
        <v>62071</v>
      </c>
      <c r="Z223" s="5">
        <v>22321</v>
      </c>
      <c r="AA223" s="5">
        <v>131</v>
      </c>
      <c r="AB223" s="5">
        <v>0</v>
      </c>
      <c r="AC223" s="5">
        <v>2160296</v>
      </c>
      <c r="AD223" s="5">
        <v>1</v>
      </c>
      <c r="AE223" s="5">
        <v>0</v>
      </c>
      <c r="AF223" s="5">
        <v>0</v>
      </c>
      <c r="AG223" s="6">
        <v>0</v>
      </c>
      <c r="AH223" s="6">
        <v>0</v>
      </c>
      <c r="AI223" s="6">
        <v>0</v>
      </c>
      <c r="AJ223" s="6">
        <v>1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11">
        <v>0</v>
      </c>
      <c r="AR223" s="5">
        <v>0</v>
      </c>
      <c r="AS223" s="5">
        <v>1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</row>
    <row r="224" spans="1:50" ht="15.75" customHeight="1">
      <c r="A224" s="4">
        <v>44378</v>
      </c>
      <c r="B224" s="2" t="s">
        <v>5</v>
      </c>
      <c r="C224" s="2">
        <v>3</v>
      </c>
      <c r="D224" s="5" t="s">
        <v>17</v>
      </c>
      <c r="E224" s="5">
        <v>1710548.9280000001</v>
      </c>
      <c r="F224" s="6">
        <f t="shared" si="22"/>
        <v>14.352324887492303</v>
      </c>
      <c r="G224" s="7">
        <v>115071.264</v>
      </c>
      <c r="H224" s="5">
        <f t="shared" si="23"/>
        <v>11.6533155926044</v>
      </c>
      <c r="I224" s="10">
        <v>471.44</v>
      </c>
      <c r="J224" s="6">
        <f t="shared" si="24"/>
        <v>6.1557918405296581</v>
      </c>
      <c r="K224" s="11">
        <v>153.19999999999999</v>
      </c>
      <c r="L224" s="11">
        <f t="shared" si="25"/>
        <v>5.0382504611292287</v>
      </c>
      <c r="M224" s="5">
        <v>0</v>
      </c>
      <c r="N224" s="5">
        <v>1</v>
      </c>
      <c r="O224" s="5">
        <v>0</v>
      </c>
      <c r="P224" s="5">
        <v>0</v>
      </c>
      <c r="Q224" s="5">
        <f t="shared" si="26"/>
        <v>0</v>
      </c>
      <c r="R224" s="5">
        <v>1642.166369</v>
      </c>
      <c r="S224" s="5">
        <f t="shared" si="27"/>
        <v>7.4037716058298138</v>
      </c>
      <c r="T224" s="2">
        <v>0</v>
      </c>
      <c r="U224" s="12">
        <v>0</v>
      </c>
      <c r="V224" s="5">
        <v>0.2722</v>
      </c>
      <c r="W224" s="6">
        <f t="shared" si="21"/>
        <v>99.926578560939802</v>
      </c>
      <c r="X224" s="5">
        <v>1034837</v>
      </c>
      <c r="Y224" s="5">
        <v>47951</v>
      </c>
      <c r="Z224" s="5">
        <v>23422</v>
      </c>
      <c r="AA224" s="5">
        <v>138</v>
      </c>
      <c r="AB224" s="5">
        <v>904830</v>
      </c>
      <c r="AC224" s="5">
        <v>1102753</v>
      </c>
      <c r="AD224" s="5">
        <v>1</v>
      </c>
      <c r="AE224" s="5">
        <v>0</v>
      </c>
      <c r="AF224" s="5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11">
        <v>0</v>
      </c>
      <c r="AR224" s="5">
        <v>0</v>
      </c>
      <c r="AS224" s="5">
        <v>1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</row>
    <row r="225" spans="1:50" ht="15.75" customHeight="1">
      <c r="A225" s="4">
        <v>44409</v>
      </c>
      <c r="B225" s="2" t="s">
        <v>5</v>
      </c>
      <c r="C225" s="2">
        <v>3</v>
      </c>
      <c r="D225" s="5" t="s">
        <v>17</v>
      </c>
      <c r="E225" s="5">
        <v>1229457.0419999999</v>
      </c>
      <c r="F225" s="6">
        <f t="shared" si="22"/>
        <v>14.022083200621726</v>
      </c>
      <c r="G225" s="7">
        <v>127026.72</v>
      </c>
      <c r="H225" s="5">
        <f t="shared" si="23"/>
        <v>11.752160609340331</v>
      </c>
      <c r="I225" s="10">
        <v>508.07</v>
      </c>
      <c r="J225" s="6">
        <f t="shared" si="24"/>
        <v>6.2306192333611756</v>
      </c>
      <c r="K225" s="11">
        <v>153.19999999999999</v>
      </c>
      <c r="L225" s="11">
        <f t="shared" si="25"/>
        <v>5.0382504611292287</v>
      </c>
      <c r="M225" s="5">
        <v>0</v>
      </c>
      <c r="N225" s="5">
        <v>1</v>
      </c>
      <c r="O225" s="5">
        <v>0</v>
      </c>
      <c r="P225" s="5">
        <v>0</v>
      </c>
      <c r="Q225" s="5">
        <f t="shared" si="26"/>
        <v>0</v>
      </c>
      <c r="R225" s="5">
        <v>1642.166369</v>
      </c>
      <c r="S225" s="5">
        <f t="shared" si="27"/>
        <v>7.4037716058298138</v>
      </c>
      <c r="T225" s="2">
        <v>0</v>
      </c>
      <c r="U225" s="12">
        <v>0</v>
      </c>
      <c r="V225" s="5">
        <v>0.27239999999999998</v>
      </c>
      <c r="W225" s="6">
        <f t="shared" si="21"/>
        <v>100</v>
      </c>
      <c r="X225" s="5">
        <v>1163688</v>
      </c>
      <c r="Y225" s="5">
        <v>37512</v>
      </c>
      <c r="Z225" s="5">
        <v>25889</v>
      </c>
      <c r="AA225" s="5">
        <v>92</v>
      </c>
      <c r="AB225" s="5">
        <v>0</v>
      </c>
      <c r="AC225" s="5">
        <v>1141811</v>
      </c>
      <c r="AD225" s="5">
        <v>1</v>
      </c>
      <c r="AE225" s="5">
        <v>0</v>
      </c>
      <c r="AF225" s="5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1</v>
      </c>
      <c r="AM225" s="6">
        <v>0</v>
      </c>
      <c r="AN225" s="6">
        <v>0</v>
      </c>
      <c r="AO225" s="6">
        <v>0</v>
      </c>
      <c r="AP225" s="6">
        <v>0</v>
      </c>
      <c r="AQ225" s="11">
        <v>0</v>
      </c>
      <c r="AR225" s="5">
        <v>0</v>
      </c>
      <c r="AS225" s="5">
        <v>1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</row>
    <row r="226" spans="1:50" ht="15.75" customHeight="1">
      <c r="A226" s="4">
        <v>44440</v>
      </c>
      <c r="B226" s="2" t="s">
        <v>5</v>
      </c>
      <c r="C226" s="2">
        <v>3</v>
      </c>
      <c r="D226" s="5" t="s">
        <v>17</v>
      </c>
      <c r="E226" s="5">
        <v>1176002.388</v>
      </c>
      <c r="F226" s="6">
        <f t="shared" si="22"/>
        <v>13.977631438050892</v>
      </c>
      <c r="G226" s="7">
        <v>116565.696</v>
      </c>
      <c r="H226" s="5">
        <f t="shared" si="23"/>
        <v>11.666218886027591</v>
      </c>
      <c r="I226" s="10">
        <v>471.44</v>
      </c>
      <c r="J226" s="6">
        <f t="shared" si="24"/>
        <v>6.1557918405296581</v>
      </c>
      <c r="K226" s="11">
        <v>153.19999999999999</v>
      </c>
      <c r="L226" s="11">
        <f t="shared" si="25"/>
        <v>5.0382504611292287</v>
      </c>
      <c r="M226" s="5">
        <v>0</v>
      </c>
      <c r="N226" s="5">
        <v>1</v>
      </c>
      <c r="O226" s="5">
        <v>0</v>
      </c>
      <c r="P226" s="5">
        <v>0</v>
      </c>
      <c r="Q226" s="5">
        <f t="shared" si="26"/>
        <v>0</v>
      </c>
      <c r="R226" s="5">
        <v>1642.166369</v>
      </c>
      <c r="S226" s="5">
        <f t="shared" si="27"/>
        <v>7.4037716058298138</v>
      </c>
      <c r="T226" s="2">
        <v>0</v>
      </c>
      <c r="U226" s="12">
        <v>0</v>
      </c>
      <c r="V226" s="5">
        <v>0.27229999999999999</v>
      </c>
      <c r="W226" s="6">
        <f t="shared" si="21"/>
        <v>99.963289280469894</v>
      </c>
      <c r="X226" s="5">
        <v>1246538</v>
      </c>
      <c r="Y226" s="5">
        <v>17622</v>
      </c>
      <c r="Z226" s="5">
        <v>27785</v>
      </c>
      <c r="AA226" s="5">
        <v>56</v>
      </c>
      <c r="AB226" s="5">
        <v>0</v>
      </c>
      <c r="AC226" s="5">
        <v>1599258</v>
      </c>
      <c r="AD226" s="5">
        <v>1</v>
      </c>
      <c r="AE226" s="5">
        <v>0</v>
      </c>
      <c r="AF226" s="5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1</v>
      </c>
      <c r="AN226" s="6">
        <v>0</v>
      </c>
      <c r="AO226" s="6">
        <v>0</v>
      </c>
      <c r="AP226" s="6">
        <v>0</v>
      </c>
      <c r="AQ226" s="11">
        <v>0</v>
      </c>
      <c r="AR226" s="5">
        <v>0</v>
      </c>
      <c r="AS226" s="5">
        <v>1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</row>
    <row r="227" spans="1:50" ht="15.75" customHeight="1">
      <c r="A227" s="4">
        <v>44470</v>
      </c>
      <c r="B227" s="2" t="s">
        <v>5</v>
      </c>
      <c r="C227" s="2">
        <v>3</v>
      </c>
      <c r="D227" s="5" t="s">
        <v>17</v>
      </c>
      <c r="E227" s="5">
        <v>2031276.852</v>
      </c>
      <c r="F227" s="6">
        <f t="shared" si="22"/>
        <v>14.524175144418962</v>
      </c>
      <c r="G227" s="7">
        <v>71732.736000000004</v>
      </c>
      <c r="H227" s="5">
        <f t="shared" si="23"/>
        <v>11.180716431968801</v>
      </c>
      <c r="I227" s="10">
        <v>461.8</v>
      </c>
      <c r="J227" s="6">
        <f t="shared" si="24"/>
        <v>6.1351318969203952</v>
      </c>
      <c r="K227" s="11">
        <v>152.1</v>
      </c>
      <c r="L227" s="11">
        <f t="shared" si="25"/>
        <v>5.0310913026636381</v>
      </c>
      <c r="M227" s="5">
        <v>0</v>
      </c>
      <c r="N227" s="5">
        <v>1</v>
      </c>
      <c r="O227" s="5">
        <v>0</v>
      </c>
      <c r="P227" s="5">
        <v>0</v>
      </c>
      <c r="Q227" s="5">
        <f t="shared" si="26"/>
        <v>0</v>
      </c>
      <c r="R227" s="5">
        <v>1642.166369</v>
      </c>
      <c r="S227" s="5">
        <f t="shared" si="27"/>
        <v>7.4037716058298138</v>
      </c>
      <c r="T227" s="2">
        <v>0</v>
      </c>
      <c r="U227" s="12">
        <v>0</v>
      </c>
      <c r="V227" s="5">
        <v>0.27239999999999998</v>
      </c>
      <c r="W227" s="6">
        <f t="shared" si="21"/>
        <v>100</v>
      </c>
      <c r="X227" s="5">
        <v>1273560</v>
      </c>
      <c r="Y227" s="5">
        <v>3913</v>
      </c>
      <c r="Z227" s="5">
        <v>28456</v>
      </c>
      <c r="AA227" s="5">
        <v>39</v>
      </c>
      <c r="AB227" s="5">
        <v>0</v>
      </c>
      <c r="AC227" s="5">
        <v>860864</v>
      </c>
      <c r="AD227" s="5">
        <v>1</v>
      </c>
      <c r="AE227" s="5">
        <v>0</v>
      </c>
      <c r="AF227" s="5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1</v>
      </c>
      <c r="AO227" s="6">
        <v>0</v>
      </c>
      <c r="AP227" s="6">
        <v>0</v>
      </c>
      <c r="AQ227" s="11">
        <v>0</v>
      </c>
      <c r="AR227" s="5">
        <v>0</v>
      </c>
      <c r="AS227" s="5">
        <v>1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</row>
    <row r="228" spans="1:50" ht="15.75" customHeight="1">
      <c r="A228" s="4">
        <v>44501</v>
      </c>
      <c r="B228" s="2" t="s">
        <v>5</v>
      </c>
      <c r="C228" s="2">
        <v>3</v>
      </c>
      <c r="D228" s="5" t="s">
        <v>17</v>
      </c>
      <c r="E228" s="5">
        <v>1496730.3119999999</v>
      </c>
      <c r="F228" s="6">
        <f t="shared" si="22"/>
        <v>14.21879349486778</v>
      </c>
      <c r="G228" s="7">
        <v>61271.712</v>
      </c>
      <c r="H228" s="5">
        <f t="shared" si="23"/>
        <v>11.023089867837882</v>
      </c>
      <c r="I228" s="10">
        <v>516.14</v>
      </c>
      <c r="J228" s="6">
        <f t="shared" si="24"/>
        <v>6.2463780465109942</v>
      </c>
      <c r="K228" s="11">
        <v>152.1</v>
      </c>
      <c r="L228" s="11">
        <f t="shared" si="25"/>
        <v>5.0310913026636381</v>
      </c>
      <c r="M228" s="5">
        <v>0</v>
      </c>
      <c r="N228" s="5">
        <v>1</v>
      </c>
      <c r="O228" s="5">
        <v>0</v>
      </c>
      <c r="P228" s="5">
        <v>0</v>
      </c>
      <c r="Q228" s="5">
        <f t="shared" si="26"/>
        <v>0</v>
      </c>
      <c r="R228" s="5">
        <v>1642.166369</v>
      </c>
      <c r="S228" s="5">
        <f t="shared" si="27"/>
        <v>7.4037716058298138</v>
      </c>
      <c r="T228" s="2">
        <v>0</v>
      </c>
      <c r="U228" s="12">
        <v>0</v>
      </c>
      <c r="V228" s="5">
        <v>0.2722</v>
      </c>
      <c r="W228" s="6">
        <f t="shared" si="21"/>
        <v>99.926578560939802</v>
      </c>
      <c r="X228" s="5">
        <v>1285254</v>
      </c>
      <c r="Y228" s="5">
        <v>2136</v>
      </c>
      <c r="Z228" s="5">
        <v>28737</v>
      </c>
      <c r="AA228" s="5">
        <v>11</v>
      </c>
      <c r="AB228" s="5">
        <v>0</v>
      </c>
      <c r="AC228" s="5">
        <v>649882</v>
      </c>
      <c r="AD228" s="5">
        <v>1</v>
      </c>
      <c r="AE228" s="5">
        <v>0</v>
      </c>
      <c r="AF228" s="5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1</v>
      </c>
      <c r="AP228" s="6">
        <v>0</v>
      </c>
      <c r="AQ228" s="11">
        <v>0</v>
      </c>
      <c r="AR228" s="5">
        <v>0</v>
      </c>
      <c r="AS228" s="5">
        <v>1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</row>
    <row r="229" spans="1:50" ht="15.75" customHeight="1">
      <c r="A229" s="4">
        <v>44531</v>
      </c>
      <c r="B229" s="2" t="s">
        <v>5</v>
      </c>
      <c r="C229" s="2">
        <v>3</v>
      </c>
      <c r="D229" s="5" t="s">
        <v>17</v>
      </c>
      <c r="E229" s="5">
        <v>1710548.9280000001</v>
      </c>
      <c r="F229" s="6">
        <f t="shared" si="22"/>
        <v>14.352324887492303</v>
      </c>
      <c r="G229" s="7">
        <v>70238.304000000004</v>
      </c>
      <c r="H229" s="5">
        <f t="shared" si="23"/>
        <v>11.159663319376078</v>
      </c>
      <c r="I229" s="10">
        <v>518.45000000000005</v>
      </c>
      <c r="J229" s="6">
        <f t="shared" si="24"/>
        <v>6.250843591004287</v>
      </c>
      <c r="K229" s="11">
        <v>152.1</v>
      </c>
      <c r="L229" s="11">
        <f t="shared" si="25"/>
        <v>5.0310913026636381</v>
      </c>
      <c r="M229" s="5">
        <v>0</v>
      </c>
      <c r="N229" s="5">
        <v>1</v>
      </c>
      <c r="O229" s="5">
        <v>0</v>
      </c>
      <c r="P229" s="5">
        <v>0</v>
      </c>
      <c r="Q229" s="5">
        <f t="shared" si="26"/>
        <v>0</v>
      </c>
      <c r="R229" s="5">
        <v>1642.166369</v>
      </c>
      <c r="S229" s="5">
        <f t="shared" si="27"/>
        <v>7.4037716058298138</v>
      </c>
      <c r="T229" s="2">
        <v>0</v>
      </c>
      <c r="U229" s="12">
        <v>0</v>
      </c>
      <c r="V229" s="5">
        <v>0.27229999999999999</v>
      </c>
      <c r="W229" s="6">
        <f t="shared" si="21"/>
        <v>99.963289280469894</v>
      </c>
      <c r="X229" s="5">
        <v>1295933</v>
      </c>
      <c r="Y229" s="5">
        <v>19896</v>
      </c>
      <c r="Z229" s="5">
        <v>28933</v>
      </c>
      <c r="AA229" s="5">
        <v>17</v>
      </c>
      <c r="AB229" s="5">
        <v>0</v>
      </c>
      <c r="AC229" s="5">
        <v>287958</v>
      </c>
      <c r="AD229" s="5">
        <v>1</v>
      </c>
      <c r="AE229" s="5">
        <v>0</v>
      </c>
      <c r="AF229" s="5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11">
        <v>0</v>
      </c>
      <c r="AR229" s="5">
        <v>0</v>
      </c>
      <c r="AS229" s="5">
        <v>1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</row>
    <row r="230" spans="1:50" ht="15.75" customHeight="1">
      <c r="A230" s="4">
        <v>44562</v>
      </c>
      <c r="B230" s="2" t="s">
        <v>5</v>
      </c>
      <c r="C230" s="2">
        <v>3</v>
      </c>
      <c r="D230" s="5" t="s">
        <v>17</v>
      </c>
      <c r="E230" s="5">
        <v>1604460</v>
      </c>
      <c r="F230" s="6">
        <f t="shared" si="22"/>
        <v>14.288297809336594</v>
      </c>
      <c r="G230" s="7">
        <v>52803.264000000003</v>
      </c>
      <c r="H230" s="5">
        <f t="shared" si="23"/>
        <v>10.874347224009393</v>
      </c>
      <c r="I230" s="10">
        <v>511.96</v>
      </c>
      <c r="J230" s="6">
        <f t="shared" si="24"/>
        <v>6.2382464969875908</v>
      </c>
      <c r="K230" s="11"/>
      <c r="L230" s="11">
        <f t="shared" si="25"/>
        <v>0</v>
      </c>
      <c r="M230" s="5">
        <v>0</v>
      </c>
      <c r="N230" s="5">
        <v>1</v>
      </c>
      <c r="O230" s="5">
        <v>0</v>
      </c>
      <c r="P230" s="5">
        <v>0</v>
      </c>
      <c r="Q230" s="5">
        <f t="shared" si="26"/>
        <v>0</v>
      </c>
      <c r="R230" s="5">
        <v>1642.166369</v>
      </c>
      <c r="S230" s="5">
        <f t="shared" si="27"/>
        <v>7.4037716058298138</v>
      </c>
      <c r="T230" s="2">
        <v>0</v>
      </c>
      <c r="U230" s="12">
        <v>0</v>
      </c>
      <c r="V230" s="5">
        <v>0.27229999999999999</v>
      </c>
      <c r="W230" s="6">
        <f t="shared" si="21"/>
        <v>99.963289280469894</v>
      </c>
      <c r="X230" s="5">
        <v>1430366</v>
      </c>
      <c r="Y230" s="5">
        <v>83121</v>
      </c>
      <c r="Z230" s="5">
        <v>29301</v>
      </c>
      <c r="AA230" s="5">
        <v>79</v>
      </c>
      <c r="AB230" s="5">
        <v>0</v>
      </c>
      <c r="AC230" s="5">
        <v>604828</v>
      </c>
      <c r="AD230" s="5">
        <v>1</v>
      </c>
      <c r="AE230" s="5">
        <v>1</v>
      </c>
      <c r="AF230" s="5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11">
        <v>0</v>
      </c>
      <c r="AR230" s="5">
        <v>0</v>
      </c>
      <c r="AS230" s="5">
        <v>1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</row>
    <row r="231" spans="1:50" ht="15.75" customHeight="1">
      <c r="A231" s="4">
        <v>44593</v>
      </c>
      <c r="B231" s="2" t="s">
        <v>5</v>
      </c>
      <c r="C231" s="2">
        <v>3</v>
      </c>
      <c r="D231" s="5" t="s">
        <v>17</v>
      </c>
      <c r="E231" s="5">
        <v>1481040</v>
      </c>
      <c r="F231" s="6">
        <f t="shared" si="22"/>
        <v>14.208255101663058</v>
      </c>
      <c r="G231" s="7">
        <v>58780.991999999998</v>
      </c>
      <c r="H231" s="5">
        <f t="shared" si="23"/>
        <v>10.981590828476604</v>
      </c>
      <c r="I231" s="10">
        <v>521.51</v>
      </c>
      <c r="J231" s="6">
        <f t="shared" si="24"/>
        <v>6.2567284497123978</v>
      </c>
      <c r="K231" s="11"/>
      <c r="L231" s="11">
        <f t="shared" si="25"/>
        <v>0</v>
      </c>
      <c r="M231" s="5">
        <v>0</v>
      </c>
      <c r="N231" s="5">
        <v>1</v>
      </c>
      <c r="O231" s="5">
        <v>0</v>
      </c>
      <c r="P231" s="5">
        <v>0</v>
      </c>
      <c r="Q231" s="5">
        <f t="shared" si="26"/>
        <v>0</v>
      </c>
      <c r="R231" s="5">
        <v>1642.166369</v>
      </c>
      <c r="S231" s="5">
        <f t="shared" si="27"/>
        <v>7.4037716058298138</v>
      </c>
      <c r="T231" s="2">
        <v>0</v>
      </c>
      <c r="U231" s="12">
        <v>0</v>
      </c>
      <c r="V231" s="5">
        <v>0.2722</v>
      </c>
      <c r="W231" s="6">
        <f t="shared" si="21"/>
        <v>99.926578560939802</v>
      </c>
      <c r="X231" s="5">
        <v>1510221</v>
      </c>
      <c r="Y231" s="5">
        <v>34915</v>
      </c>
      <c r="Z231" s="5">
        <v>30196</v>
      </c>
      <c r="AA231" s="5">
        <v>58</v>
      </c>
      <c r="AB231" s="5">
        <v>0</v>
      </c>
      <c r="AC231" s="5">
        <v>491876</v>
      </c>
      <c r="AD231" s="5">
        <v>1</v>
      </c>
      <c r="AE231" s="5">
        <v>0</v>
      </c>
      <c r="AF231" s="5">
        <v>1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11">
        <v>0</v>
      </c>
      <c r="AR231" s="5">
        <v>0</v>
      </c>
      <c r="AS231" s="5">
        <v>1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</row>
    <row r="232" spans="1:50" ht="15.75" customHeight="1">
      <c r="A232" s="4">
        <v>44621</v>
      </c>
      <c r="B232" s="2" t="s">
        <v>5</v>
      </c>
      <c r="C232" s="2">
        <v>3</v>
      </c>
      <c r="D232" s="5" t="s">
        <v>17</v>
      </c>
      <c r="E232" s="5">
        <v>1110780</v>
      </c>
      <c r="F232" s="6">
        <f t="shared" si="22"/>
        <v>13.920573029211278</v>
      </c>
      <c r="G232" s="7">
        <v>85680.767999999996</v>
      </c>
      <c r="H232" s="5">
        <f t="shared" si="23"/>
        <v>11.358395339829368</v>
      </c>
      <c r="I232" s="10">
        <v>520.9</v>
      </c>
      <c r="J232" s="6">
        <f t="shared" si="24"/>
        <v>6.2555580847511454</v>
      </c>
      <c r="K232" s="11"/>
      <c r="L232" s="11">
        <f t="shared" si="25"/>
        <v>0</v>
      </c>
      <c r="M232" s="5">
        <v>0</v>
      </c>
      <c r="N232" s="5">
        <v>1</v>
      </c>
      <c r="O232" s="5">
        <v>0</v>
      </c>
      <c r="P232" s="5">
        <v>0</v>
      </c>
      <c r="Q232" s="5">
        <f t="shared" si="26"/>
        <v>0</v>
      </c>
      <c r="R232" s="5">
        <v>1642.166369</v>
      </c>
      <c r="S232" s="5">
        <f t="shared" si="27"/>
        <v>7.4037716058298138</v>
      </c>
      <c r="T232" s="2">
        <v>0</v>
      </c>
      <c r="U232" s="12">
        <v>0</v>
      </c>
      <c r="V232" s="5">
        <v>0.27229999999999999</v>
      </c>
      <c r="W232" s="6">
        <f t="shared" si="21"/>
        <v>99.963289280469894</v>
      </c>
      <c r="X232" s="5">
        <v>1524973</v>
      </c>
      <c r="Y232" s="5">
        <v>11327</v>
      </c>
      <c r="Z232" s="5">
        <v>30359</v>
      </c>
      <c r="AA232" s="5">
        <v>1</v>
      </c>
      <c r="AB232" s="5">
        <v>0</v>
      </c>
      <c r="AC232" s="5">
        <v>44557</v>
      </c>
      <c r="AD232" s="5">
        <v>1</v>
      </c>
      <c r="AE232" s="5">
        <v>0</v>
      </c>
      <c r="AF232" s="5">
        <v>0</v>
      </c>
      <c r="AG232" s="6">
        <v>1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11">
        <v>0</v>
      </c>
      <c r="AR232" s="5">
        <v>0</v>
      </c>
      <c r="AS232" s="5">
        <v>1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</row>
    <row r="233" spans="1:50" ht="15.75" customHeight="1">
      <c r="A233" s="4">
        <v>44652</v>
      </c>
      <c r="B233" s="2" t="s">
        <v>5</v>
      </c>
      <c r="C233" s="2">
        <v>3</v>
      </c>
      <c r="D233" s="5" t="s">
        <v>17</v>
      </c>
      <c r="E233" s="5">
        <v>863940</v>
      </c>
      <c r="F233" s="6">
        <f t="shared" si="22"/>
        <v>13.669258600930371</v>
      </c>
      <c r="G233" s="7">
        <v>82691.903999999995</v>
      </c>
      <c r="H233" s="5">
        <f t="shared" si="23"/>
        <v>11.322889073219153</v>
      </c>
      <c r="I233" s="10">
        <v>489.73</v>
      </c>
      <c r="J233" s="6">
        <f t="shared" si="24"/>
        <v>6.1938542188289736</v>
      </c>
      <c r="K233" s="11"/>
      <c r="L233" s="11">
        <f t="shared" si="25"/>
        <v>0</v>
      </c>
      <c r="M233" s="5">
        <v>0</v>
      </c>
      <c r="N233" s="5">
        <v>1</v>
      </c>
      <c r="O233" s="5">
        <v>0</v>
      </c>
      <c r="P233" s="5">
        <v>0</v>
      </c>
      <c r="Q233" s="5">
        <f t="shared" si="26"/>
        <v>0</v>
      </c>
      <c r="R233" s="5">
        <v>1642.166369</v>
      </c>
      <c r="S233" s="5">
        <f t="shared" si="27"/>
        <v>7.4037716058298138</v>
      </c>
      <c r="T233" s="2">
        <v>0</v>
      </c>
      <c r="U233" s="12">
        <v>0</v>
      </c>
      <c r="V233" s="5">
        <v>0.2722</v>
      </c>
      <c r="W233" s="6">
        <f t="shared" si="21"/>
        <v>99.926578560939802</v>
      </c>
      <c r="X233" s="5">
        <v>1527956</v>
      </c>
      <c r="Y233" s="5">
        <v>7271</v>
      </c>
      <c r="Z233" s="5">
        <v>30369</v>
      </c>
      <c r="AA233" s="5">
        <v>0</v>
      </c>
      <c r="AB233" s="5">
        <v>106857</v>
      </c>
      <c r="AC233" s="5">
        <v>0</v>
      </c>
      <c r="AD233" s="5">
        <v>1</v>
      </c>
      <c r="AE233" s="5">
        <v>0</v>
      </c>
      <c r="AF233" s="5">
        <v>0</v>
      </c>
      <c r="AG233" s="6">
        <v>0</v>
      </c>
      <c r="AH233" s="6">
        <v>1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11">
        <v>0</v>
      </c>
      <c r="AR233" s="5">
        <v>0</v>
      </c>
      <c r="AS233" s="5">
        <v>1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</row>
    <row r="234" spans="1:50" ht="15.75" customHeight="1">
      <c r="A234" s="9">
        <v>44682</v>
      </c>
      <c r="B234" s="2" t="s">
        <v>5</v>
      </c>
      <c r="C234" s="2">
        <v>3</v>
      </c>
      <c r="D234" s="5" t="s">
        <v>17</v>
      </c>
      <c r="E234" s="5">
        <v>1851300</v>
      </c>
      <c r="F234" s="6">
        <f t="shared" si="22"/>
        <v>14.431398652977268</v>
      </c>
      <c r="G234" s="7">
        <v>74721.600000000006</v>
      </c>
      <c r="H234" s="5">
        <f t="shared" si="23"/>
        <v>11.221537868871213</v>
      </c>
      <c r="I234" s="10">
        <v>459.57</v>
      </c>
      <c r="J234" s="6">
        <f t="shared" si="24"/>
        <v>6.1302912696927141</v>
      </c>
      <c r="K234" s="11"/>
      <c r="L234" s="11">
        <f t="shared" si="25"/>
        <v>0</v>
      </c>
      <c r="M234" s="5">
        <v>0</v>
      </c>
      <c r="N234" s="5">
        <v>1</v>
      </c>
      <c r="O234" s="5">
        <v>0</v>
      </c>
      <c r="P234" s="5">
        <v>0</v>
      </c>
      <c r="Q234" s="5">
        <f t="shared" si="26"/>
        <v>0</v>
      </c>
      <c r="R234" s="5">
        <v>1642.166369</v>
      </c>
      <c r="S234" s="5">
        <f t="shared" si="27"/>
        <v>7.4037716058298138</v>
      </c>
      <c r="T234" s="2">
        <v>0</v>
      </c>
      <c r="U234" s="12">
        <v>0</v>
      </c>
      <c r="V234" s="5">
        <v>0.27239999999999998</v>
      </c>
      <c r="W234" s="6">
        <f t="shared" si="21"/>
        <v>100</v>
      </c>
      <c r="X234" s="5">
        <v>1530453</v>
      </c>
      <c r="Y234" s="5">
        <v>9634</v>
      </c>
      <c r="Z234" s="5">
        <v>30379</v>
      </c>
      <c r="AA234" s="5">
        <v>3</v>
      </c>
      <c r="AB234" s="5">
        <v>206444</v>
      </c>
      <c r="AC234" s="5">
        <v>8968</v>
      </c>
      <c r="AD234" s="5">
        <v>1</v>
      </c>
      <c r="AE234" s="5">
        <v>0</v>
      </c>
      <c r="AF234" s="5">
        <v>0</v>
      </c>
      <c r="AG234" s="6">
        <v>0</v>
      </c>
      <c r="AH234" s="6">
        <v>0</v>
      </c>
      <c r="AI234" s="6">
        <v>1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11">
        <v>0</v>
      </c>
      <c r="AR234" s="5">
        <v>0</v>
      </c>
      <c r="AS234" s="5">
        <v>1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</row>
    <row r="235" spans="1:50" ht="15.75" customHeight="1">
      <c r="A235" s="4">
        <v>44713</v>
      </c>
      <c r="B235" s="2" t="s">
        <v>5</v>
      </c>
      <c r="C235" s="2">
        <v>3</v>
      </c>
      <c r="D235" s="5" t="s">
        <v>17</v>
      </c>
      <c r="E235" s="5">
        <v>1234200</v>
      </c>
      <c r="F235" s="6">
        <f t="shared" si="22"/>
        <v>14.025933544869103</v>
      </c>
      <c r="G235" s="7">
        <v>75717.888000000006</v>
      </c>
      <c r="H235" s="5">
        <f t="shared" si="23"/>
        <v>11.234782919531325</v>
      </c>
      <c r="I235" s="10">
        <v>551.27</v>
      </c>
      <c r="J235" s="6">
        <f t="shared" si="24"/>
        <v>6.3122247072820477</v>
      </c>
      <c r="K235" s="11"/>
      <c r="L235" s="11">
        <f t="shared" si="25"/>
        <v>0</v>
      </c>
      <c r="M235" s="5">
        <v>0</v>
      </c>
      <c r="N235" s="5">
        <v>1</v>
      </c>
      <c r="O235" s="5">
        <v>0</v>
      </c>
      <c r="P235" s="5">
        <v>0</v>
      </c>
      <c r="Q235" s="5">
        <f t="shared" si="26"/>
        <v>0</v>
      </c>
      <c r="R235" s="5">
        <v>1642.166369</v>
      </c>
      <c r="S235" s="5">
        <f t="shared" si="27"/>
        <v>7.4037716058298138</v>
      </c>
      <c r="T235" s="2">
        <v>0</v>
      </c>
      <c r="U235" s="12">
        <v>0</v>
      </c>
      <c r="V235" s="5">
        <v>0.2722</v>
      </c>
      <c r="W235" s="6">
        <f t="shared" si="21"/>
        <v>99.926578560939802</v>
      </c>
      <c r="X235" s="5">
        <v>1536479</v>
      </c>
      <c r="Y235" s="5">
        <v>37595</v>
      </c>
      <c r="Z235" s="5">
        <v>30395</v>
      </c>
      <c r="AA235" s="5">
        <v>11</v>
      </c>
      <c r="AB235" s="5">
        <v>975945</v>
      </c>
      <c r="AC235" s="5">
        <v>6152</v>
      </c>
      <c r="AD235" s="5">
        <v>1</v>
      </c>
      <c r="AE235" s="5">
        <v>0</v>
      </c>
      <c r="AF235" s="5">
        <v>0</v>
      </c>
      <c r="AG235" s="6">
        <v>0</v>
      </c>
      <c r="AH235" s="6">
        <v>0</v>
      </c>
      <c r="AI235" s="6">
        <v>0</v>
      </c>
      <c r="AJ235" s="6">
        <v>1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11">
        <v>0</v>
      </c>
      <c r="AR235" s="5">
        <v>0</v>
      </c>
      <c r="AS235" s="5">
        <v>1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</row>
    <row r="236" spans="1:50" ht="15.75" customHeight="1">
      <c r="A236" s="4">
        <v>44743</v>
      </c>
      <c r="B236" s="2" t="s">
        <v>5</v>
      </c>
      <c r="C236" s="2">
        <v>3</v>
      </c>
      <c r="D236" s="5" t="s">
        <v>17</v>
      </c>
      <c r="E236" s="5">
        <v>1974720</v>
      </c>
      <c r="F236" s="6">
        <f t="shared" si="22"/>
        <v>14.49593717411484</v>
      </c>
      <c r="G236" s="7">
        <v>76714.176000000007</v>
      </c>
      <c r="H236" s="5">
        <f t="shared" si="23"/>
        <v>11.247854829582501</v>
      </c>
      <c r="I236" s="10">
        <v>487.4</v>
      </c>
      <c r="J236" s="6">
        <f t="shared" si="24"/>
        <v>6.1890851411911054</v>
      </c>
      <c r="K236" s="11"/>
      <c r="L236" s="11">
        <f t="shared" si="25"/>
        <v>0</v>
      </c>
      <c r="M236" s="5">
        <v>0</v>
      </c>
      <c r="N236" s="5">
        <v>1</v>
      </c>
      <c r="O236" s="5">
        <v>0</v>
      </c>
      <c r="P236" s="5">
        <v>0</v>
      </c>
      <c r="Q236" s="5">
        <f t="shared" si="26"/>
        <v>0</v>
      </c>
      <c r="R236" s="5">
        <v>1642.166369</v>
      </c>
      <c r="S236" s="5">
        <f t="shared" si="27"/>
        <v>7.4037716058298138</v>
      </c>
      <c r="T236" s="2">
        <v>0</v>
      </c>
      <c r="U236" s="12">
        <v>0</v>
      </c>
      <c r="V236" s="5">
        <v>0.2722</v>
      </c>
      <c r="W236" s="6">
        <f t="shared" si="21"/>
        <v>99.926578560939802</v>
      </c>
      <c r="X236" s="5">
        <v>1554591</v>
      </c>
      <c r="Y236" s="5">
        <v>45764</v>
      </c>
      <c r="Z236" s="5">
        <v>30487</v>
      </c>
      <c r="AA236" s="5">
        <v>19</v>
      </c>
      <c r="AB236" s="5">
        <v>0</v>
      </c>
      <c r="AC236" s="5">
        <v>0</v>
      </c>
      <c r="AD236" s="5">
        <v>1</v>
      </c>
      <c r="AE236" s="5">
        <v>0</v>
      </c>
      <c r="AF236" s="5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1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11">
        <v>0</v>
      </c>
      <c r="AR236" s="5">
        <v>0</v>
      </c>
      <c r="AS236" s="5">
        <v>1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</row>
    <row r="237" spans="1:50" ht="15.75" customHeight="1">
      <c r="A237" s="4">
        <v>44774</v>
      </c>
      <c r="B237" s="2" t="s">
        <v>5</v>
      </c>
      <c r="C237" s="2">
        <v>3</v>
      </c>
      <c r="D237" s="5" t="s">
        <v>17</v>
      </c>
      <c r="E237" s="5">
        <v>1419330</v>
      </c>
      <c r="F237" s="6">
        <f t="shared" si="22"/>
        <v>14.165695487244262</v>
      </c>
      <c r="G237" s="7">
        <v>84684.479999999996</v>
      </c>
      <c r="H237" s="5">
        <f t="shared" si="23"/>
        <v>11.346699437373161</v>
      </c>
      <c r="I237" s="10">
        <v>517.33000000000004</v>
      </c>
      <c r="J237" s="6">
        <f t="shared" si="24"/>
        <v>6.2486809687553269</v>
      </c>
      <c r="K237" s="11"/>
      <c r="L237" s="11">
        <f t="shared" si="25"/>
        <v>0</v>
      </c>
      <c r="M237" s="5">
        <v>0</v>
      </c>
      <c r="N237" s="5">
        <v>1</v>
      </c>
      <c r="O237" s="5">
        <v>0</v>
      </c>
      <c r="P237" s="5">
        <v>0</v>
      </c>
      <c r="Q237" s="5">
        <f t="shared" si="26"/>
        <v>0</v>
      </c>
      <c r="R237" s="5">
        <v>1642.166369</v>
      </c>
      <c r="S237" s="5">
        <f t="shared" si="27"/>
        <v>7.4037716058298138</v>
      </c>
      <c r="T237" s="2">
        <v>0</v>
      </c>
      <c r="U237" s="12">
        <v>0</v>
      </c>
      <c r="V237" s="5">
        <v>0.27210000000000001</v>
      </c>
      <c r="W237" s="6">
        <f t="shared" si="21"/>
        <v>99.889867841409711</v>
      </c>
      <c r="X237" s="5">
        <v>1569076</v>
      </c>
      <c r="Y237" s="5">
        <v>23834</v>
      </c>
      <c r="Z237" s="5">
        <v>30581</v>
      </c>
      <c r="AA237" s="5">
        <v>6</v>
      </c>
      <c r="AB237" s="5">
        <v>189733</v>
      </c>
      <c r="AC237" s="5">
        <v>0</v>
      </c>
      <c r="AD237" s="5">
        <v>1</v>
      </c>
      <c r="AE237" s="5">
        <v>0</v>
      </c>
      <c r="AF237" s="5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1</v>
      </c>
      <c r="AM237" s="6">
        <v>0</v>
      </c>
      <c r="AN237" s="6">
        <v>0</v>
      </c>
      <c r="AO237" s="6">
        <v>0</v>
      </c>
      <c r="AP237" s="6">
        <v>0</v>
      </c>
      <c r="AQ237" s="11">
        <v>0</v>
      </c>
      <c r="AR237" s="5">
        <v>0</v>
      </c>
      <c r="AS237" s="5">
        <v>1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</row>
    <row r="238" spans="1:50" ht="15.75" customHeight="1">
      <c r="A238" s="4">
        <v>44805</v>
      </c>
      <c r="B238" s="2" t="s">
        <v>5</v>
      </c>
      <c r="C238" s="2">
        <v>3</v>
      </c>
      <c r="D238" s="5" t="s">
        <v>17</v>
      </c>
      <c r="E238" s="5">
        <v>1357620</v>
      </c>
      <c r="F238" s="6">
        <f t="shared" si="22"/>
        <v>14.121243724673429</v>
      </c>
      <c r="G238" s="7">
        <v>77710.464000000007</v>
      </c>
      <c r="H238" s="5">
        <f t="shared" si="23"/>
        <v>11.260758067300056</v>
      </c>
      <c r="I238" s="10">
        <v>496.1</v>
      </c>
      <c r="J238" s="6">
        <f t="shared" si="24"/>
        <v>6.2067775193070034</v>
      </c>
      <c r="K238" s="11"/>
      <c r="L238" s="11">
        <f t="shared" si="25"/>
        <v>0</v>
      </c>
      <c r="M238" s="5">
        <v>0</v>
      </c>
      <c r="N238" s="5">
        <v>1</v>
      </c>
      <c r="O238" s="5">
        <v>0</v>
      </c>
      <c r="P238" s="5">
        <v>0</v>
      </c>
      <c r="Q238" s="5">
        <f t="shared" si="26"/>
        <v>0</v>
      </c>
      <c r="R238" s="5">
        <v>1642.166369</v>
      </c>
      <c r="S238" s="5">
        <f t="shared" si="27"/>
        <v>7.4037716058298138</v>
      </c>
      <c r="T238" s="2">
        <v>0</v>
      </c>
      <c r="U238" s="12">
        <v>0</v>
      </c>
      <c r="V238" s="5">
        <v>0.2722</v>
      </c>
      <c r="W238" s="6">
        <f t="shared" si="21"/>
        <v>99.926578560939802</v>
      </c>
      <c r="X238" s="5">
        <v>1572598</v>
      </c>
      <c r="Y238" s="5">
        <v>11633</v>
      </c>
      <c r="Z238" s="5">
        <v>30616</v>
      </c>
      <c r="AA238" s="5">
        <v>4</v>
      </c>
      <c r="AB238" s="5">
        <v>142403</v>
      </c>
      <c r="AC238" s="5">
        <v>0</v>
      </c>
      <c r="AD238" s="5">
        <v>1</v>
      </c>
      <c r="AE238" s="5">
        <v>0</v>
      </c>
      <c r="AF238" s="5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1</v>
      </c>
      <c r="AN238" s="6">
        <v>0</v>
      </c>
      <c r="AO238" s="6">
        <v>0</v>
      </c>
      <c r="AP238" s="6">
        <v>0</v>
      </c>
      <c r="AQ238" s="11">
        <v>0</v>
      </c>
      <c r="AR238" s="5">
        <v>0</v>
      </c>
      <c r="AS238" s="5">
        <v>1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</row>
    <row r="239" spans="1:50" ht="15.75" customHeight="1">
      <c r="A239" s="4">
        <v>44835</v>
      </c>
      <c r="B239" s="2" t="s">
        <v>5</v>
      </c>
      <c r="C239" s="2">
        <v>3</v>
      </c>
      <c r="D239" s="5" t="s">
        <v>17</v>
      </c>
      <c r="E239" s="5">
        <v>2344980</v>
      </c>
      <c r="F239" s="6">
        <f t="shared" si="22"/>
        <v>14.667787431041498</v>
      </c>
      <c r="G239" s="7">
        <v>47821.824000000001</v>
      </c>
      <c r="H239" s="5">
        <f t="shared" si="23"/>
        <v>10.775258294057442</v>
      </c>
      <c r="I239" s="10">
        <v>1</v>
      </c>
      <c r="J239" s="6">
        <f t="shared" si="24"/>
        <v>0</v>
      </c>
      <c r="K239" s="11"/>
      <c r="L239" s="11">
        <f t="shared" si="25"/>
        <v>0</v>
      </c>
      <c r="M239" s="5">
        <v>0</v>
      </c>
      <c r="N239" s="5">
        <v>1</v>
      </c>
      <c r="O239" s="5">
        <v>0</v>
      </c>
      <c r="P239" s="5">
        <v>0</v>
      </c>
      <c r="Q239" s="5">
        <f t="shared" si="26"/>
        <v>0</v>
      </c>
      <c r="R239" s="5">
        <v>1642.166369</v>
      </c>
      <c r="S239" s="5">
        <f t="shared" si="27"/>
        <v>7.4037716058298138</v>
      </c>
      <c r="T239" s="2">
        <v>0</v>
      </c>
      <c r="U239" s="12">
        <v>0</v>
      </c>
      <c r="V239" s="5">
        <v>0.27210000000000001</v>
      </c>
      <c r="W239" s="6">
        <f t="shared" si="21"/>
        <v>99.889867841409711</v>
      </c>
      <c r="X239" s="14"/>
      <c r="Y239" s="14"/>
      <c r="Z239" s="14"/>
      <c r="AA239" s="14"/>
      <c r="AB239" s="5">
        <v>0</v>
      </c>
      <c r="AC239" s="5">
        <v>0</v>
      </c>
      <c r="AD239" s="5">
        <v>1</v>
      </c>
      <c r="AE239" s="5">
        <v>0</v>
      </c>
      <c r="AF239" s="5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1</v>
      </c>
      <c r="AO239" s="6">
        <v>0</v>
      </c>
      <c r="AP239" s="6">
        <v>0</v>
      </c>
      <c r="AQ239" s="11">
        <v>0</v>
      </c>
      <c r="AR239" s="5">
        <v>0</v>
      </c>
      <c r="AS239" s="5">
        <v>1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</row>
    <row r="240" spans="1:50" ht="15.75" customHeight="1">
      <c r="A240" s="4">
        <v>44866</v>
      </c>
      <c r="B240" s="2" t="s">
        <v>5</v>
      </c>
      <c r="C240" s="2">
        <v>3</v>
      </c>
      <c r="D240" s="5" t="s">
        <v>17</v>
      </c>
      <c r="E240" s="5">
        <v>1727880</v>
      </c>
      <c r="F240" s="6">
        <f t="shared" si="22"/>
        <v>14.362405781490317</v>
      </c>
      <c r="G240" s="7">
        <v>40847.807999999997</v>
      </c>
      <c r="H240" s="5">
        <f t="shared" si="23"/>
        <v>10.617632919935845</v>
      </c>
      <c r="I240" s="10">
        <v>1</v>
      </c>
      <c r="J240" s="6">
        <f t="shared" si="24"/>
        <v>0</v>
      </c>
      <c r="K240" s="11"/>
      <c r="L240" s="11">
        <f t="shared" si="25"/>
        <v>0</v>
      </c>
      <c r="M240" s="5">
        <v>0</v>
      </c>
      <c r="N240" s="5">
        <v>1</v>
      </c>
      <c r="O240" s="5">
        <v>0</v>
      </c>
      <c r="P240" s="5">
        <v>0</v>
      </c>
      <c r="Q240" s="5">
        <f t="shared" si="26"/>
        <v>0</v>
      </c>
      <c r="R240" s="5">
        <v>1642.166369</v>
      </c>
      <c r="S240" s="5">
        <f t="shared" si="27"/>
        <v>7.4037716058298138</v>
      </c>
      <c r="T240" s="2">
        <v>0</v>
      </c>
      <c r="U240" s="12">
        <v>0</v>
      </c>
      <c r="V240" s="5">
        <v>0.2722</v>
      </c>
      <c r="W240" s="6">
        <f t="shared" si="21"/>
        <v>99.926578560939802</v>
      </c>
      <c r="X240" s="14"/>
      <c r="Y240" s="14"/>
      <c r="Z240" s="14"/>
      <c r="AA240" s="14"/>
      <c r="AB240" s="5">
        <v>83417</v>
      </c>
      <c r="AC240" s="5">
        <v>0</v>
      </c>
      <c r="AD240" s="5">
        <v>1</v>
      </c>
      <c r="AE240" s="5">
        <v>0</v>
      </c>
      <c r="AF240" s="5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1</v>
      </c>
      <c r="AP240" s="6">
        <v>0</v>
      </c>
      <c r="AQ240" s="11">
        <v>0</v>
      </c>
      <c r="AR240" s="5">
        <v>0</v>
      </c>
      <c r="AS240" s="5">
        <v>1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</row>
    <row r="241" spans="1:50" ht="15.75" customHeight="1">
      <c r="A241" s="4">
        <v>44896</v>
      </c>
      <c r="B241" s="2" t="s">
        <v>5</v>
      </c>
      <c r="C241" s="2">
        <v>3</v>
      </c>
      <c r="D241" s="5" t="s">
        <v>17</v>
      </c>
      <c r="E241" s="5">
        <v>1974720</v>
      </c>
      <c r="F241" s="6">
        <f t="shared" si="22"/>
        <v>14.49593717411484</v>
      </c>
      <c r="G241" s="7">
        <v>46825.536</v>
      </c>
      <c r="H241" s="5">
        <f t="shared" si="23"/>
        <v>10.754205329764138</v>
      </c>
      <c r="I241" s="10">
        <v>1</v>
      </c>
      <c r="J241" s="6">
        <f t="shared" si="24"/>
        <v>0</v>
      </c>
      <c r="K241" s="11"/>
      <c r="L241" s="11">
        <f t="shared" si="25"/>
        <v>0</v>
      </c>
      <c r="M241" s="5">
        <v>0</v>
      </c>
      <c r="N241" s="5">
        <v>1</v>
      </c>
      <c r="O241" s="5">
        <v>0</v>
      </c>
      <c r="P241" s="5">
        <v>0</v>
      </c>
      <c r="Q241" s="5">
        <f t="shared" si="26"/>
        <v>0</v>
      </c>
      <c r="R241" s="5">
        <v>1642.166369</v>
      </c>
      <c r="S241" s="5">
        <f t="shared" si="27"/>
        <v>7.4037716058298138</v>
      </c>
      <c r="T241" s="2">
        <v>0</v>
      </c>
      <c r="U241" s="12">
        <v>0</v>
      </c>
      <c r="V241" s="5">
        <v>0.27229999999999999</v>
      </c>
      <c r="W241" s="6">
        <f t="shared" si="21"/>
        <v>99.963289280469894</v>
      </c>
      <c r="X241" s="14"/>
      <c r="Y241" s="14"/>
      <c r="Z241" s="14"/>
      <c r="AA241" s="14"/>
      <c r="AB241" s="14"/>
      <c r="AC241" s="5">
        <v>0</v>
      </c>
      <c r="AD241" s="5">
        <v>1</v>
      </c>
      <c r="AE241" s="5">
        <v>0</v>
      </c>
      <c r="AF241" s="5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1</v>
      </c>
      <c r="AQ241" s="11">
        <v>0</v>
      </c>
      <c r="AR241" s="5">
        <v>0</v>
      </c>
      <c r="AS241" s="5">
        <v>1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</row>
    <row r="242" spans="1:50" ht="15.75" customHeight="1">
      <c r="A242" s="4">
        <v>43101</v>
      </c>
      <c r="B242" s="2" t="s">
        <v>5</v>
      </c>
      <c r="C242" s="2">
        <v>3</v>
      </c>
      <c r="D242" s="5" t="s">
        <v>13</v>
      </c>
      <c r="E242" s="5">
        <v>67386.684456000003</v>
      </c>
      <c r="F242" s="6">
        <f t="shared" si="22"/>
        <v>11.11820271738285</v>
      </c>
      <c r="G242" s="7">
        <v>39764.627999999997</v>
      </c>
      <c r="H242" s="5">
        <f t="shared" si="23"/>
        <v>10.590758200049128</v>
      </c>
      <c r="I242" s="10">
        <v>362.83</v>
      </c>
      <c r="J242" s="6">
        <f t="shared" si="24"/>
        <v>5.8939344050097677</v>
      </c>
      <c r="K242" s="11"/>
      <c r="L242" s="11">
        <f t="shared" si="25"/>
        <v>0</v>
      </c>
      <c r="M242" s="5">
        <v>0</v>
      </c>
      <c r="N242" s="5">
        <v>1</v>
      </c>
      <c r="O242" s="5">
        <v>0</v>
      </c>
      <c r="P242" s="5">
        <v>0</v>
      </c>
      <c r="Q242" s="5">
        <f t="shared" si="26"/>
        <v>0</v>
      </c>
      <c r="R242" s="5">
        <v>1537.9072619999999</v>
      </c>
      <c r="S242" s="5">
        <f t="shared" si="27"/>
        <v>7.3381778504582673</v>
      </c>
      <c r="T242" s="2">
        <v>0</v>
      </c>
      <c r="U242" s="12">
        <v>0</v>
      </c>
      <c r="V242" s="5">
        <v>2.5998999999999999</v>
      </c>
      <c r="W242" s="6">
        <f t="shared" ref="W242:W301" si="28">V242*100/2.5999</f>
        <v>100.00000000000001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1</v>
      </c>
      <c r="AE242" s="5">
        <v>1</v>
      </c>
      <c r="AF242" s="5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11">
        <v>0</v>
      </c>
      <c r="AR242" s="5">
        <v>0</v>
      </c>
      <c r="AS242" s="5">
        <v>1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</row>
    <row r="243" spans="1:50" ht="15.75" customHeight="1">
      <c r="A243" s="4">
        <v>43132</v>
      </c>
      <c r="B243" s="2" t="s">
        <v>5</v>
      </c>
      <c r="C243" s="2">
        <v>3</v>
      </c>
      <c r="D243" s="5" t="s">
        <v>13</v>
      </c>
      <c r="E243" s="5">
        <v>62203.093344000001</v>
      </c>
      <c r="F243" s="6">
        <f t="shared" si="22"/>
        <v>11.038160009709314</v>
      </c>
      <c r="G243" s="7">
        <v>44266.284</v>
      </c>
      <c r="H243" s="5">
        <f t="shared" si="23"/>
        <v>10.698001173042252</v>
      </c>
      <c r="I243" s="10">
        <v>344.64</v>
      </c>
      <c r="J243" s="6">
        <f t="shared" si="24"/>
        <v>5.8425003939680238</v>
      </c>
      <c r="K243" s="11"/>
      <c r="L243" s="11">
        <f t="shared" si="25"/>
        <v>0</v>
      </c>
      <c r="M243" s="5">
        <v>0</v>
      </c>
      <c r="N243" s="5">
        <v>1</v>
      </c>
      <c r="O243" s="5">
        <v>0</v>
      </c>
      <c r="P243" s="5">
        <v>0</v>
      </c>
      <c r="Q243" s="5">
        <f t="shared" si="26"/>
        <v>0</v>
      </c>
      <c r="R243" s="5">
        <v>1537.9072619999999</v>
      </c>
      <c r="S243" s="5">
        <f t="shared" si="27"/>
        <v>7.3381778504582673</v>
      </c>
      <c r="T243" s="2">
        <v>0</v>
      </c>
      <c r="U243" s="12">
        <v>0</v>
      </c>
      <c r="V243" s="5">
        <v>2.5996999999999999</v>
      </c>
      <c r="W243" s="6">
        <f t="shared" si="28"/>
        <v>99.992307396438321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1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11">
        <v>0</v>
      </c>
      <c r="AR243" s="5">
        <v>0</v>
      </c>
      <c r="AS243" s="5">
        <v>1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</row>
    <row r="244" spans="1:50" ht="15.75" customHeight="1">
      <c r="A244" s="4">
        <v>43160</v>
      </c>
      <c r="B244" s="2" t="s">
        <v>5</v>
      </c>
      <c r="C244" s="2">
        <v>3</v>
      </c>
      <c r="D244" s="5" t="s">
        <v>13</v>
      </c>
      <c r="E244" s="5">
        <v>46652.320008000002</v>
      </c>
      <c r="F244" s="6">
        <f t="shared" si="22"/>
        <v>10.750477937257534</v>
      </c>
      <c r="G244" s="7">
        <v>64523.735999999997</v>
      </c>
      <c r="H244" s="5">
        <f t="shared" si="23"/>
        <v>11.074803933141018</v>
      </c>
      <c r="I244" s="10">
        <v>350.62</v>
      </c>
      <c r="J244" s="6">
        <f t="shared" si="24"/>
        <v>5.859703015925728</v>
      </c>
      <c r="K244" s="11"/>
      <c r="L244" s="11">
        <f t="shared" si="25"/>
        <v>0</v>
      </c>
      <c r="M244" s="5">
        <v>0</v>
      </c>
      <c r="N244" s="5">
        <v>1</v>
      </c>
      <c r="O244" s="5">
        <v>0</v>
      </c>
      <c r="P244" s="5">
        <v>0</v>
      </c>
      <c r="Q244" s="5">
        <f t="shared" si="26"/>
        <v>0</v>
      </c>
      <c r="R244" s="5">
        <v>1537.9072619999999</v>
      </c>
      <c r="S244" s="5">
        <f t="shared" si="27"/>
        <v>7.3381778504582673</v>
      </c>
      <c r="T244" s="2">
        <v>0</v>
      </c>
      <c r="U244" s="12">
        <v>0</v>
      </c>
      <c r="V244" s="5">
        <v>2.6044</v>
      </c>
      <c r="W244" s="6">
        <f t="shared" si="28"/>
        <v>100.1730835801377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6">
        <v>1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11">
        <v>0</v>
      </c>
      <c r="AR244" s="5">
        <v>0</v>
      </c>
      <c r="AS244" s="5">
        <v>1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</row>
    <row r="245" spans="1:50" ht="15.75" customHeight="1">
      <c r="A245" s="4">
        <v>43191</v>
      </c>
      <c r="B245" s="2" t="s">
        <v>5</v>
      </c>
      <c r="C245" s="2">
        <v>3</v>
      </c>
      <c r="D245" s="5" t="s">
        <v>13</v>
      </c>
      <c r="E245" s="5">
        <v>36285.137783999999</v>
      </c>
      <c r="F245" s="6">
        <f t="shared" si="22"/>
        <v>10.499163508976627</v>
      </c>
      <c r="G245" s="7">
        <v>62272.908000000003</v>
      </c>
      <c r="H245" s="5">
        <f t="shared" si="23"/>
        <v>11.039297804850184</v>
      </c>
      <c r="I245" s="10">
        <v>351.08</v>
      </c>
      <c r="J245" s="6">
        <f t="shared" si="24"/>
        <v>5.8610141177239168</v>
      </c>
      <c r="K245" s="11"/>
      <c r="L245" s="11">
        <f t="shared" si="25"/>
        <v>0</v>
      </c>
      <c r="M245" s="5">
        <v>0</v>
      </c>
      <c r="N245" s="5">
        <v>1</v>
      </c>
      <c r="O245" s="5">
        <v>0</v>
      </c>
      <c r="P245" s="5">
        <v>0</v>
      </c>
      <c r="Q245" s="5">
        <f t="shared" si="26"/>
        <v>0</v>
      </c>
      <c r="R245" s="5">
        <v>1537.9072619999999</v>
      </c>
      <c r="S245" s="5">
        <f t="shared" si="27"/>
        <v>7.3381778504582673</v>
      </c>
      <c r="T245" s="2">
        <v>0</v>
      </c>
      <c r="U245" s="12">
        <v>0</v>
      </c>
      <c r="V245" s="5">
        <v>2.5992000000000002</v>
      </c>
      <c r="W245" s="6">
        <f t="shared" si="28"/>
        <v>99.973075887534151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6">
        <v>0</v>
      </c>
      <c r="AH245" s="6">
        <v>1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11">
        <v>0</v>
      </c>
      <c r="AR245" s="5">
        <v>0</v>
      </c>
      <c r="AS245" s="5">
        <v>1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</row>
    <row r="246" spans="1:50" ht="15.75" customHeight="1">
      <c r="A246" s="9">
        <v>43221</v>
      </c>
      <c r="B246" s="2" t="s">
        <v>5</v>
      </c>
      <c r="C246" s="2">
        <v>3</v>
      </c>
      <c r="D246" s="5" t="s">
        <v>13</v>
      </c>
      <c r="E246" s="5">
        <v>77753.866680000006</v>
      </c>
      <c r="F246" s="6">
        <f t="shared" si="22"/>
        <v>11.261303561023524</v>
      </c>
      <c r="G246" s="7">
        <v>56270.7</v>
      </c>
      <c r="H246" s="5">
        <f t="shared" si="23"/>
        <v>10.937947023451329</v>
      </c>
      <c r="I246" s="10">
        <v>373.8</v>
      </c>
      <c r="J246" s="6">
        <f t="shared" si="24"/>
        <v>5.9237208950214626</v>
      </c>
      <c r="K246" s="11"/>
      <c r="L246" s="11">
        <f t="shared" si="25"/>
        <v>0</v>
      </c>
      <c r="M246" s="5">
        <v>0</v>
      </c>
      <c r="N246" s="5">
        <v>1</v>
      </c>
      <c r="O246" s="5">
        <v>0</v>
      </c>
      <c r="P246" s="5">
        <v>0</v>
      </c>
      <c r="Q246" s="5">
        <f t="shared" si="26"/>
        <v>0</v>
      </c>
      <c r="R246" s="5">
        <v>1537.9072619999999</v>
      </c>
      <c r="S246" s="5">
        <f t="shared" si="27"/>
        <v>7.3381778504582673</v>
      </c>
      <c r="T246" s="2">
        <v>0</v>
      </c>
      <c r="U246" s="12">
        <v>0</v>
      </c>
      <c r="V246" s="5">
        <v>2.6002000000000001</v>
      </c>
      <c r="W246" s="6">
        <f t="shared" si="28"/>
        <v>100.0115389053425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6">
        <v>0</v>
      </c>
      <c r="AH246" s="6">
        <v>0</v>
      </c>
      <c r="AI246" s="6">
        <v>1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11">
        <v>0</v>
      </c>
      <c r="AR246" s="5">
        <v>0</v>
      </c>
      <c r="AS246" s="5">
        <v>1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</row>
    <row r="247" spans="1:50" ht="15.75" customHeight="1">
      <c r="A247" s="4">
        <v>43252</v>
      </c>
      <c r="B247" s="2" t="s">
        <v>5</v>
      </c>
      <c r="C247" s="2">
        <v>3</v>
      </c>
      <c r="D247" s="5" t="s">
        <v>13</v>
      </c>
      <c r="E247" s="5">
        <v>51835.911119999997</v>
      </c>
      <c r="F247" s="6">
        <f t="shared" si="22"/>
        <v>10.855838452915361</v>
      </c>
      <c r="G247" s="7">
        <v>57020.976000000002</v>
      </c>
      <c r="H247" s="5">
        <f t="shared" si="23"/>
        <v>10.951192016373399</v>
      </c>
      <c r="I247" s="10">
        <v>340.32</v>
      </c>
      <c r="J247" s="6">
        <f t="shared" si="24"/>
        <v>5.8298863514519272</v>
      </c>
      <c r="K247" s="11"/>
      <c r="L247" s="11">
        <f t="shared" si="25"/>
        <v>0</v>
      </c>
      <c r="M247" s="5">
        <v>0</v>
      </c>
      <c r="N247" s="5">
        <v>1</v>
      </c>
      <c r="O247" s="5">
        <v>0</v>
      </c>
      <c r="P247" s="5">
        <v>0</v>
      </c>
      <c r="Q247" s="5">
        <f t="shared" si="26"/>
        <v>0</v>
      </c>
      <c r="R247" s="5">
        <v>1537.9072619999999</v>
      </c>
      <c r="S247" s="5">
        <f t="shared" si="27"/>
        <v>7.3381778504582673</v>
      </c>
      <c r="T247" s="2">
        <v>0</v>
      </c>
      <c r="U247" s="12">
        <v>0</v>
      </c>
      <c r="V247" s="5">
        <v>2.6015999999999999</v>
      </c>
      <c r="W247" s="6">
        <f t="shared" si="28"/>
        <v>100.06538713027423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6">
        <v>0</v>
      </c>
      <c r="AH247" s="6">
        <v>0</v>
      </c>
      <c r="AI247" s="6">
        <v>0</v>
      </c>
      <c r="AJ247" s="6">
        <v>1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11">
        <v>0</v>
      </c>
      <c r="AR247" s="5">
        <v>0</v>
      </c>
      <c r="AS247" s="5">
        <v>1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</row>
    <row r="248" spans="1:50" ht="15.75" customHeight="1">
      <c r="A248" s="4">
        <v>43282</v>
      </c>
      <c r="B248" s="2" t="s">
        <v>5</v>
      </c>
      <c r="C248" s="2">
        <v>3</v>
      </c>
      <c r="D248" s="5" t="s">
        <v>13</v>
      </c>
      <c r="E248" s="5">
        <v>82937.457792000001</v>
      </c>
      <c r="F248" s="6">
        <f t="shared" si="22"/>
        <v>11.325842082161095</v>
      </c>
      <c r="G248" s="7">
        <v>57771.252</v>
      </c>
      <c r="H248" s="5">
        <f t="shared" si="23"/>
        <v>10.964263870186203</v>
      </c>
      <c r="I248" s="10">
        <v>401.95</v>
      </c>
      <c r="J248" s="6">
        <f t="shared" si="24"/>
        <v>5.9963277027739696</v>
      </c>
      <c r="K248" s="11"/>
      <c r="L248" s="11">
        <f t="shared" si="25"/>
        <v>0</v>
      </c>
      <c r="M248" s="5">
        <v>0</v>
      </c>
      <c r="N248" s="5">
        <v>1</v>
      </c>
      <c r="O248" s="5">
        <v>0</v>
      </c>
      <c r="P248" s="5">
        <v>0</v>
      </c>
      <c r="Q248" s="5">
        <f t="shared" si="26"/>
        <v>0</v>
      </c>
      <c r="R248" s="5">
        <v>1537.9072619999999</v>
      </c>
      <c r="S248" s="5">
        <f t="shared" si="27"/>
        <v>7.3381778504582673</v>
      </c>
      <c r="T248" s="2">
        <v>0</v>
      </c>
      <c r="U248" s="12">
        <v>0</v>
      </c>
      <c r="V248" s="5">
        <v>2.5939000000000001</v>
      </c>
      <c r="W248" s="6">
        <f t="shared" si="28"/>
        <v>99.769221893149734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11">
        <v>0</v>
      </c>
      <c r="AR248" s="5">
        <v>0</v>
      </c>
      <c r="AS248" s="5">
        <v>1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</row>
    <row r="249" spans="1:50" ht="15.75" customHeight="1">
      <c r="A249" s="4">
        <v>43313</v>
      </c>
      <c r="B249" s="2" t="s">
        <v>5</v>
      </c>
      <c r="C249" s="2">
        <v>3</v>
      </c>
      <c r="D249" s="5" t="s">
        <v>13</v>
      </c>
      <c r="E249" s="5">
        <v>59611.297788000003</v>
      </c>
      <c r="F249" s="6">
        <f t="shared" si="22"/>
        <v>10.995600395290518</v>
      </c>
      <c r="G249" s="7">
        <v>63773.46</v>
      </c>
      <c r="H249" s="5">
        <f t="shared" si="23"/>
        <v>11.063108075706426</v>
      </c>
      <c r="I249" s="10">
        <v>390.44</v>
      </c>
      <c r="J249" s="6">
        <f t="shared" si="24"/>
        <v>5.9672743083067648</v>
      </c>
      <c r="K249" s="11"/>
      <c r="L249" s="11">
        <f t="shared" si="25"/>
        <v>0</v>
      </c>
      <c r="M249" s="5">
        <v>0</v>
      </c>
      <c r="N249" s="5">
        <v>1</v>
      </c>
      <c r="O249" s="5">
        <v>0</v>
      </c>
      <c r="P249" s="5">
        <v>0</v>
      </c>
      <c r="Q249" s="5">
        <f t="shared" si="26"/>
        <v>0</v>
      </c>
      <c r="R249" s="5">
        <v>1537.9072619999999</v>
      </c>
      <c r="S249" s="5">
        <f t="shared" si="27"/>
        <v>7.3381778504582673</v>
      </c>
      <c r="T249" s="2">
        <v>0</v>
      </c>
      <c r="U249" s="12">
        <v>0</v>
      </c>
      <c r="V249" s="5">
        <v>2.601</v>
      </c>
      <c r="W249" s="6">
        <f t="shared" si="28"/>
        <v>100.04230931958922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0</v>
      </c>
      <c r="AQ249" s="11">
        <v>0</v>
      </c>
      <c r="AR249" s="5">
        <v>0</v>
      </c>
      <c r="AS249" s="5">
        <v>1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</row>
    <row r="250" spans="1:50" ht="15.75" customHeight="1">
      <c r="A250" s="4">
        <v>43344</v>
      </c>
      <c r="B250" s="2" t="s">
        <v>5</v>
      </c>
      <c r="C250" s="2">
        <v>3</v>
      </c>
      <c r="D250" s="5" t="s">
        <v>13</v>
      </c>
      <c r="E250" s="5">
        <v>57019.502231999999</v>
      </c>
      <c r="F250" s="6">
        <f t="shared" si="22"/>
        <v>10.951148632719685</v>
      </c>
      <c r="G250" s="7">
        <v>58521.527999999998</v>
      </c>
      <c r="H250" s="5">
        <f t="shared" si="23"/>
        <v>10.977167053107371</v>
      </c>
      <c r="I250" s="10">
        <v>346.35</v>
      </c>
      <c r="J250" s="6">
        <f t="shared" si="24"/>
        <v>5.8474498244686144</v>
      </c>
      <c r="K250" s="11"/>
      <c r="L250" s="11">
        <f t="shared" si="25"/>
        <v>0</v>
      </c>
      <c r="M250" s="5">
        <v>0</v>
      </c>
      <c r="N250" s="5">
        <v>1</v>
      </c>
      <c r="O250" s="5">
        <v>0</v>
      </c>
      <c r="P250" s="5">
        <v>0</v>
      </c>
      <c r="Q250" s="5">
        <f t="shared" si="26"/>
        <v>0</v>
      </c>
      <c r="R250" s="5">
        <v>1537.9072619999999</v>
      </c>
      <c r="S250" s="5">
        <f t="shared" si="27"/>
        <v>7.3381778504582673</v>
      </c>
      <c r="T250" s="2">
        <v>0</v>
      </c>
      <c r="U250" s="12">
        <v>0</v>
      </c>
      <c r="V250" s="5">
        <v>2.5991</v>
      </c>
      <c r="W250" s="6">
        <f t="shared" si="28"/>
        <v>99.969229585753297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1</v>
      </c>
      <c r="AN250" s="6">
        <v>0</v>
      </c>
      <c r="AO250" s="6">
        <v>0</v>
      </c>
      <c r="AP250" s="6">
        <v>0</v>
      </c>
      <c r="AQ250" s="11">
        <v>0</v>
      </c>
      <c r="AR250" s="5">
        <v>0</v>
      </c>
      <c r="AS250" s="5">
        <v>1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</row>
    <row r="251" spans="1:50" ht="15.75" customHeight="1">
      <c r="A251" s="4">
        <v>43374</v>
      </c>
      <c r="B251" s="2" t="s">
        <v>5</v>
      </c>
      <c r="C251" s="2">
        <v>3</v>
      </c>
      <c r="D251" s="5" t="s">
        <v>13</v>
      </c>
      <c r="E251" s="5">
        <v>98488.231127999999</v>
      </c>
      <c r="F251" s="6">
        <f t="shared" si="22"/>
        <v>11.497692339087754</v>
      </c>
      <c r="G251" s="7">
        <v>36013.248</v>
      </c>
      <c r="H251" s="5">
        <f t="shared" si="23"/>
        <v>10.491669916916658</v>
      </c>
      <c r="I251" s="10">
        <v>383.7</v>
      </c>
      <c r="J251" s="6">
        <f t="shared" si="24"/>
        <v>5.9498609972529071</v>
      </c>
      <c r="K251" s="11"/>
      <c r="L251" s="11">
        <f t="shared" si="25"/>
        <v>0</v>
      </c>
      <c r="M251" s="5">
        <v>0</v>
      </c>
      <c r="N251" s="5">
        <v>1</v>
      </c>
      <c r="O251" s="5">
        <v>0</v>
      </c>
      <c r="P251" s="5">
        <v>0</v>
      </c>
      <c r="Q251" s="5">
        <f t="shared" si="26"/>
        <v>0</v>
      </c>
      <c r="R251" s="5">
        <v>1537.9072619999999</v>
      </c>
      <c r="S251" s="5">
        <f t="shared" si="27"/>
        <v>7.3381778504582673</v>
      </c>
      <c r="T251" s="2">
        <v>0</v>
      </c>
      <c r="U251" s="12">
        <v>0</v>
      </c>
      <c r="V251" s="5">
        <v>2.5988000000000002</v>
      </c>
      <c r="W251" s="6">
        <f t="shared" si="28"/>
        <v>99.957690680410792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1</v>
      </c>
      <c r="AO251" s="6">
        <v>0</v>
      </c>
      <c r="AP251" s="6">
        <v>0</v>
      </c>
      <c r="AQ251" s="11">
        <v>0</v>
      </c>
      <c r="AR251" s="5">
        <v>0</v>
      </c>
      <c r="AS251" s="5">
        <v>1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</row>
    <row r="252" spans="1:50" ht="15.75" customHeight="1">
      <c r="A252" s="4">
        <v>43405</v>
      </c>
      <c r="B252" s="2" t="s">
        <v>5</v>
      </c>
      <c r="C252" s="2">
        <v>3</v>
      </c>
      <c r="D252" s="5" t="s">
        <v>13</v>
      </c>
      <c r="E252" s="5">
        <v>72570.275567999997</v>
      </c>
      <c r="F252" s="6">
        <f t="shared" si="22"/>
        <v>11.192310689536573</v>
      </c>
      <c r="G252" s="7">
        <v>30761.315999999999</v>
      </c>
      <c r="H252" s="5">
        <f t="shared" si="23"/>
        <v>10.334045713373012</v>
      </c>
      <c r="I252" s="10">
        <v>402.49</v>
      </c>
      <c r="J252" s="6">
        <f t="shared" si="24"/>
        <v>5.9976702518294864</v>
      </c>
      <c r="K252" s="11"/>
      <c r="L252" s="11">
        <f t="shared" si="25"/>
        <v>0</v>
      </c>
      <c r="M252" s="5">
        <v>0</v>
      </c>
      <c r="N252" s="5">
        <v>1</v>
      </c>
      <c r="O252" s="5">
        <v>0</v>
      </c>
      <c r="P252" s="5">
        <v>0</v>
      </c>
      <c r="Q252" s="5">
        <f t="shared" si="26"/>
        <v>0</v>
      </c>
      <c r="R252" s="5">
        <v>1537.9072619999999</v>
      </c>
      <c r="S252" s="5">
        <f t="shared" si="27"/>
        <v>7.3381778504582673</v>
      </c>
      <c r="T252" s="2">
        <v>0</v>
      </c>
      <c r="U252" s="12">
        <v>0</v>
      </c>
      <c r="V252" s="5">
        <v>2.6082000000000001</v>
      </c>
      <c r="W252" s="6">
        <f t="shared" si="28"/>
        <v>100.31924304780954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1</v>
      </c>
      <c r="AP252" s="6">
        <v>0</v>
      </c>
      <c r="AQ252" s="11">
        <v>0</v>
      </c>
      <c r="AR252" s="5">
        <v>0</v>
      </c>
      <c r="AS252" s="5">
        <v>1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</row>
    <row r="253" spans="1:50" ht="15.75" customHeight="1">
      <c r="A253" s="4">
        <v>43435</v>
      </c>
      <c r="B253" s="2" t="s">
        <v>5</v>
      </c>
      <c r="C253" s="2">
        <v>3</v>
      </c>
      <c r="D253" s="5" t="s">
        <v>13</v>
      </c>
      <c r="E253" s="5">
        <v>82937.457792000001</v>
      </c>
      <c r="F253" s="6">
        <f t="shared" si="22"/>
        <v>11.325842082161095</v>
      </c>
      <c r="G253" s="7">
        <v>35262.972000000002</v>
      </c>
      <c r="H253" s="5">
        <f t="shared" si="23"/>
        <v>10.470617098501382</v>
      </c>
      <c r="I253" s="10">
        <v>390.49</v>
      </c>
      <c r="J253" s="6">
        <f t="shared" si="24"/>
        <v>5.9674023607572231</v>
      </c>
      <c r="K253" s="11"/>
      <c r="L253" s="11">
        <f t="shared" si="25"/>
        <v>0</v>
      </c>
      <c r="M253" s="5">
        <v>0</v>
      </c>
      <c r="N253" s="5">
        <v>1</v>
      </c>
      <c r="O253" s="5">
        <v>0</v>
      </c>
      <c r="P253" s="5">
        <v>0</v>
      </c>
      <c r="Q253" s="5">
        <f t="shared" si="26"/>
        <v>0</v>
      </c>
      <c r="R253" s="5">
        <v>1537.9072619999999</v>
      </c>
      <c r="S253" s="5">
        <f t="shared" si="27"/>
        <v>7.3381778504582673</v>
      </c>
      <c r="T253" s="2">
        <v>0</v>
      </c>
      <c r="U253" s="12">
        <v>0</v>
      </c>
      <c r="V253" s="5">
        <v>2.5998000000000001</v>
      </c>
      <c r="W253" s="6">
        <f t="shared" si="28"/>
        <v>99.996153698219175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1</v>
      </c>
      <c r="AQ253" s="11">
        <v>0</v>
      </c>
      <c r="AR253" s="5">
        <v>0</v>
      </c>
      <c r="AS253" s="5">
        <v>1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</row>
    <row r="254" spans="1:50" ht="15.75" customHeight="1">
      <c r="A254" s="4">
        <v>43466</v>
      </c>
      <c r="B254" s="2" t="s">
        <v>5</v>
      </c>
      <c r="C254" s="2">
        <v>3</v>
      </c>
      <c r="D254" s="5" t="s">
        <v>13</v>
      </c>
      <c r="E254" s="5">
        <v>71275.014720000006</v>
      </c>
      <c r="F254" s="6">
        <f t="shared" si="22"/>
        <v>11.174301120304879</v>
      </c>
      <c r="G254" s="7">
        <v>33137.19</v>
      </c>
      <c r="H254" s="5">
        <f t="shared" si="23"/>
        <v>10.408441672711696</v>
      </c>
      <c r="I254" s="10">
        <v>401.35</v>
      </c>
      <c r="J254" s="6">
        <f t="shared" si="24"/>
        <v>5.9948338645775863</v>
      </c>
      <c r="K254" s="11"/>
      <c r="L254" s="11">
        <f t="shared" si="25"/>
        <v>0</v>
      </c>
      <c r="M254" s="5">
        <v>0</v>
      </c>
      <c r="N254" s="5">
        <v>1</v>
      </c>
      <c r="O254" s="5">
        <v>0</v>
      </c>
      <c r="P254" s="5">
        <v>0</v>
      </c>
      <c r="Q254" s="5">
        <f t="shared" si="26"/>
        <v>0</v>
      </c>
      <c r="R254" s="5">
        <v>1537.9072619999999</v>
      </c>
      <c r="S254" s="5">
        <f t="shared" si="27"/>
        <v>7.3381778504582673</v>
      </c>
      <c r="T254" s="2">
        <v>0</v>
      </c>
      <c r="U254" s="12">
        <v>0</v>
      </c>
      <c r="V254" s="5">
        <v>2.5972</v>
      </c>
      <c r="W254" s="6">
        <f t="shared" si="28"/>
        <v>99.896149851917372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1</v>
      </c>
      <c r="AF254" s="5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11">
        <v>0</v>
      </c>
      <c r="AR254" s="5">
        <v>0</v>
      </c>
      <c r="AS254" s="5">
        <v>1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</row>
    <row r="255" spans="1:50" ht="15.75" customHeight="1">
      <c r="A255" s="4">
        <v>43497</v>
      </c>
      <c r="B255" s="2" t="s">
        <v>5</v>
      </c>
      <c r="C255" s="2">
        <v>3</v>
      </c>
      <c r="D255" s="5" t="s">
        <v>13</v>
      </c>
      <c r="E255" s="5">
        <v>65792.321280000004</v>
      </c>
      <c r="F255" s="6">
        <f t="shared" si="22"/>
        <v>11.094258412631342</v>
      </c>
      <c r="G255" s="7">
        <v>36888.57</v>
      </c>
      <c r="H255" s="5">
        <f t="shared" si="23"/>
        <v>10.515684134247373</v>
      </c>
      <c r="I255" s="10">
        <v>389.37</v>
      </c>
      <c r="J255" s="6">
        <f t="shared" si="24"/>
        <v>5.9645300483677772</v>
      </c>
      <c r="K255" s="11"/>
      <c r="L255" s="11">
        <f t="shared" si="25"/>
        <v>0</v>
      </c>
      <c r="M255" s="5">
        <v>0</v>
      </c>
      <c r="N255" s="5">
        <v>1</v>
      </c>
      <c r="O255" s="5">
        <v>0</v>
      </c>
      <c r="P255" s="5">
        <v>0</v>
      </c>
      <c r="Q255" s="5">
        <f t="shared" si="26"/>
        <v>0</v>
      </c>
      <c r="R255" s="5">
        <v>1537.9072619999999</v>
      </c>
      <c r="S255" s="5">
        <f t="shared" si="27"/>
        <v>7.3381778504582673</v>
      </c>
      <c r="T255" s="2">
        <v>0</v>
      </c>
      <c r="U255" s="12">
        <v>0</v>
      </c>
      <c r="V255" s="5">
        <v>2.5987</v>
      </c>
      <c r="W255" s="6">
        <f t="shared" si="28"/>
        <v>99.953844378629952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1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11">
        <v>0</v>
      </c>
      <c r="AR255" s="5">
        <v>0</v>
      </c>
      <c r="AS255" s="5">
        <v>1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</row>
    <row r="256" spans="1:50" ht="15.75" customHeight="1">
      <c r="A256" s="4">
        <v>43525</v>
      </c>
      <c r="B256" s="2" t="s">
        <v>5</v>
      </c>
      <c r="C256" s="2">
        <v>3</v>
      </c>
      <c r="D256" s="5" t="s">
        <v>13</v>
      </c>
      <c r="E256" s="5">
        <v>49344.240960000003</v>
      </c>
      <c r="F256" s="6">
        <f t="shared" si="22"/>
        <v>10.806576340179561</v>
      </c>
      <c r="G256" s="7">
        <v>53769.78</v>
      </c>
      <c r="H256" s="5">
        <f t="shared" si="23"/>
        <v>10.892485475928749</v>
      </c>
      <c r="I256" s="10">
        <v>384.07</v>
      </c>
      <c r="J256" s="6">
        <f t="shared" si="24"/>
        <v>5.950824827641287</v>
      </c>
      <c r="K256" s="11"/>
      <c r="L256" s="11">
        <f t="shared" si="25"/>
        <v>0</v>
      </c>
      <c r="M256" s="5">
        <v>0</v>
      </c>
      <c r="N256" s="5">
        <v>1</v>
      </c>
      <c r="O256" s="5">
        <v>0</v>
      </c>
      <c r="P256" s="5">
        <v>0</v>
      </c>
      <c r="Q256" s="5">
        <f t="shared" si="26"/>
        <v>0</v>
      </c>
      <c r="R256" s="5">
        <v>1537.9072619999999</v>
      </c>
      <c r="S256" s="5">
        <f t="shared" si="27"/>
        <v>7.3381778504582673</v>
      </c>
      <c r="T256" s="2">
        <v>0</v>
      </c>
      <c r="U256" s="12">
        <v>0</v>
      </c>
      <c r="V256" s="5">
        <v>2.6029</v>
      </c>
      <c r="W256" s="6">
        <f t="shared" si="28"/>
        <v>100.11538905342515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11">
        <v>0</v>
      </c>
      <c r="AR256" s="5">
        <v>0</v>
      </c>
      <c r="AS256" s="5">
        <v>1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</row>
    <row r="257" spans="1:50" ht="15.75" customHeight="1">
      <c r="A257" s="4">
        <v>43556</v>
      </c>
      <c r="B257" s="2" t="s">
        <v>5</v>
      </c>
      <c r="C257" s="2">
        <v>3</v>
      </c>
      <c r="D257" s="5" t="s">
        <v>13</v>
      </c>
      <c r="E257" s="5">
        <v>38378.854079999997</v>
      </c>
      <c r="F257" s="6">
        <f t="shared" si="22"/>
        <v>10.555261911898654</v>
      </c>
      <c r="G257" s="7">
        <v>51894.09</v>
      </c>
      <c r="H257" s="5">
        <f t="shared" si="23"/>
        <v>10.856979459669009</v>
      </c>
      <c r="I257" s="10">
        <v>374.23</v>
      </c>
      <c r="J257" s="6">
        <f t="shared" si="24"/>
        <v>5.9248705816579976</v>
      </c>
      <c r="K257" s="11"/>
      <c r="L257" s="11">
        <f t="shared" si="25"/>
        <v>0</v>
      </c>
      <c r="M257" s="5">
        <v>0</v>
      </c>
      <c r="N257" s="5">
        <v>1</v>
      </c>
      <c r="O257" s="5">
        <v>0</v>
      </c>
      <c r="P257" s="5">
        <v>0</v>
      </c>
      <c r="Q257" s="5">
        <f t="shared" si="26"/>
        <v>0</v>
      </c>
      <c r="R257" s="5">
        <v>1537.9072619999999</v>
      </c>
      <c r="S257" s="5">
        <f t="shared" si="27"/>
        <v>7.3381778504582673</v>
      </c>
      <c r="T257" s="2">
        <v>0</v>
      </c>
      <c r="U257" s="12">
        <v>0</v>
      </c>
      <c r="V257" s="5">
        <v>2.5973000000000002</v>
      </c>
      <c r="W257" s="6">
        <f t="shared" si="28"/>
        <v>99.899996153698225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6">
        <v>0</v>
      </c>
      <c r="AH257" s="6">
        <v>1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11">
        <v>0</v>
      </c>
      <c r="AR257" s="5">
        <v>0</v>
      </c>
      <c r="AS257" s="5">
        <v>1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</row>
    <row r="258" spans="1:50" ht="15.75" customHeight="1">
      <c r="A258" s="9">
        <v>43586</v>
      </c>
      <c r="B258" s="2" t="s">
        <v>5</v>
      </c>
      <c r="C258" s="2">
        <v>3</v>
      </c>
      <c r="D258" s="5" t="s">
        <v>13</v>
      </c>
      <c r="E258" s="5">
        <v>82240.401599999997</v>
      </c>
      <c r="F258" s="6">
        <f t="shared" ref="F258:F321" si="29">LN(E258)</f>
        <v>11.317401963945551</v>
      </c>
      <c r="G258" s="7">
        <v>46892.25</v>
      </c>
      <c r="H258" s="5">
        <f t="shared" ref="H258:H321" si="30">LN(G258+1)</f>
        <v>10.755629020835489</v>
      </c>
      <c r="I258" s="10">
        <v>425.1</v>
      </c>
      <c r="J258" s="6">
        <f t="shared" ref="J258:J321" si="31">LN(I258)</f>
        <v>6.0523244353647447</v>
      </c>
      <c r="K258" s="11"/>
      <c r="L258" s="11">
        <f t="shared" ref="L258:L321" si="32">LN(K258+1)</f>
        <v>0</v>
      </c>
      <c r="M258" s="5">
        <v>0</v>
      </c>
      <c r="N258" s="5">
        <v>1</v>
      </c>
      <c r="O258" s="5">
        <v>0</v>
      </c>
      <c r="P258" s="5">
        <v>0</v>
      </c>
      <c r="Q258" s="5">
        <f t="shared" ref="Q258:Q321" si="33">0+0</f>
        <v>0</v>
      </c>
      <c r="R258" s="5">
        <v>1537.9072619999999</v>
      </c>
      <c r="S258" s="5">
        <f t="shared" ref="S258:S321" si="34">LN(R258)</f>
        <v>7.3381778504582673</v>
      </c>
      <c r="T258" s="2">
        <v>0</v>
      </c>
      <c r="U258" s="12">
        <v>0</v>
      </c>
      <c r="V258" s="5">
        <v>2.5968</v>
      </c>
      <c r="W258" s="6">
        <f t="shared" si="28"/>
        <v>99.880764644794041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6">
        <v>0</v>
      </c>
      <c r="AH258" s="6">
        <v>0</v>
      </c>
      <c r="AI258" s="6">
        <v>1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11">
        <v>0</v>
      </c>
      <c r="AR258" s="5">
        <v>0</v>
      </c>
      <c r="AS258" s="5">
        <v>1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</row>
    <row r="259" spans="1:50" ht="15.75" customHeight="1">
      <c r="A259" s="4">
        <v>43617</v>
      </c>
      <c r="B259" s="2" t="s">
        <v>5</v>
      </c>
      <c r="C259" s="2">
        <v>3</v>
      </c>
      <c r="D259" s="5" t="s">
        <v>13</v>
      </c>
      <c r="E259" s="5">
        <v>54826.934399999998</v>
      </c>
      <c r="F259" s="6">
        <f t="shared" si="29"/>
        <v>10.911936855837387</v>
      </c>
      <c r="G259" s="7">
        <v>47517.48</v>
      </c>
      <c r="H259" s="5">
        <f t="shared" si="30"/>
        <v>10.76887396699296</v>
      </c>
      <c r="I259" s="10">
        <v>374.76</v>
      </c>
      <c r="J259" s="6">
        <f t="shared" si="31"/>
        <v>5.9262858210829874</v>
      </c>
      <c r="K259" s="11"/>
      <c r="L259" s="11">
        <f t="shared" si="32"/>
        <v>0</v>
      </c>
      <c r="M259" s="5">
        <v>0</v>
      </c>
      <c r="N259" s="5">
        <v>1</v>
      </c>
      <c r="O259" s="5">
        <v>0</v>
      </c>
      <c r="P259" s="5">
        <v>0</v>
      </c>
      <c r="Q259" s="5">
        <f t="shared" si="33"/>
        <v>0</v>
      </c>
      <c r="R259" s="5">
        <v>1537.9072619999999</v>
      </c>
      <c r="S259" s="5">
        <f t="shared" si="34"/>
        <v>7.3381778504582673</v>
      </c>
      <c r="T259" s="2">
        <v>0</v>
      </c>
      <c r="U259" s="12">
        <v>0</v>
      </c>
      <c r="V259" s="5">
        <v>2.5847000000000002</v>
      </c>
      <c r="W259" s="6">
        <f t="shared" si="28"/>
        <v>99.415362129312683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6">
        <v>0</v>
      </c>
      <c r="AH259" s="6">
        <v>0</v>
      </c>
      <c r="AI259" s="6">
        <v>0</v>
      </c>
      <c r="AJ259" s="6">
        <v>1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11">
        <v>0</v>
      </c>
      <c r="AR259" s="5">
        <v>0</v>
      </c>
      <c r="AS259" s="5">
        <v>1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</row>
    <row r="260" spans="1:50" ht="15.75" customHeight="1">
      <c r="A260" s="4">
        <v>43647</v>
      </c>
      <c r="B260" s="2" t="s">
        <v>5</v>
      </c>
      <c r="C260" s="2">
        <v>3</v>
      </c>
      <c r="D260" s="5" t="s">
        <v>13</v>
      </c>
      <c r="E260" s="5">
        <v>87723.09504</v>
      </c>
      <c r="F260" s="6">
        <f t="shared" si="29"/>
        <v>11.381940485083122</v>
      </c>
      <c r="G260" s="7">
        <v>48142.71</v>
      </c>
      <c r="H260" s="5">
        <f t="shared" si="30"/>
        <v>10.781945775255805</v>
      </c>
      <c r="I260" s="10">
        <v>428.56</v>
      </c>
      <c r="J260" s="6">
        <f t="shared" si="31"/>
        <v>6.0604307515727047</v>
      </c>
      <c r="K260" s="11"/>
      <c r="L260" s="11">
        <f t="shared" si="32"/>
        <v>0</v>
      </c>
      <c r="M260" s="5">
        <v>0</v>
      </c>
      <c r="N260" s="5">
        <v>1</v>
      </c>
      <c r="O260" s="5">
        <v>0</v>
      </c>
      <c r="P260" s="5">
        <v>0</v>
      </c>
      <c r="Q260" s="5">
        <f t="shared" si="33"/>
        <v>0</v>
      </c>
      <c r="R260" s="5">
        <v>1537.9072619999999</v>
      </c>
      <c r="S260" s="5">
        <f t="shared" si="34"/>
        <v>7.3381778504582673</v>
      </c>
      <c r="T260" s="2">
        <v>0</v>
      </c>
      <c r="U260" s="12">
        <v>0</v>
      </c>
      <c r="V260" s="5">
        <v>2.6004999999999998</v>
      </c>
      <c r="W260" s="6">
        <f t="shared" si="28"/>
        <v>100.02307781068501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11">
        <v>0</v>
      </c>
      <c r="AR260" s="5">
        <v>0</v>
      </c>
      <c r="AS260" s="5">
        <v>1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</row>
    <row r="261" spans="1:50" ht="15.75" customHeight="1">
      <c r="A261" s="4">
        <v>43678</v>
      </c>
      <c r="B261" s="2" t="s">
        <v>5</v>
      </c>
      <c r="C261" s="2">
        <v>3</v>
      </c>
      <c r="D261" s="5" t="s">
        <v>13</v>
      </c>
      <c r="E261" s="5">
        <v>63050.974560000002</v>
      </c>
      <c r="F261" s="6">
        <f t="shared" si="29"/>
        <v>11.051698798212545</v>
      </c>
      <c r="G261" s="7">
        <v>53144.55</v>
      </c>
      <c r="H261" s="5">
        <f t="shared" si="30"/>
        <v>10.880789654959196</v>
      </c>
      <c r="I261" s="10">
        <v>388</v>
      </c>
      <c r="J261" s="6">
        <f t="shared" si="31"/>
        <v>5.9610053396232736</v>
      </c>
      <c r="K261" s="11"/>
      <c r="L261" s="11">
        <f t="shared" si="32"/>
        <v>0</v>
      </c>
      <c r="M261" s="5">
        <v>0</v>
      </c>
      <c r="N261" s="5">
        <v>1</v>
      </c>
      <c r="O261" s="5">
        <v>0</v>
      </c>
      <c r="P261" s="5">
        <v>0</v>
      </c>
      <c r="Q261" s="5">
        <f t="shared" si="33"/>
        <v>0</v>
      </c>
      <c r="R261" s="5">
        <v>1537.9072619999999</v>
      </c>
      <c r="S261" s="5">
        <f t="shared" si="34"/>
        <v>7.3381778504582673</v>
      </c>
      <c r="T261" s="2">
        <v>0</v>
      </c>
      <c r="U261" s="12">
        <v>0</v>
      </c>
      <c r="V261" s="5">
        <v>2.5964999999999998</v>
      </c>
      <c r="W261" s="6">
        <f t="shared" si="28"/>
        <v>99.869225739451508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1</v>
      </c>
      <c r="AM261" s="6">
        <v>0</v>
      </c>
      <c r="AN261" s="6">
        <v>0</v>
      </c>
      <c r="AO261" s="6">
        <v>0</v>
      </c>
      <c r="AP261" s="6">
        <v>0</v>
      </c>
      <c r="AQ261" s="11">
        <v>0</v>
      </c>
      <c r="AR261" s="5">
        <v>0</v>
      </c>
      <c r="AS261" s="5">
        <v>1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</row>
    <row r="262" spans="1:50" ht="15.75" customHeight="1">
      <c r="A262" s="4">
        <v>43709</v>
      </c>
      <c r="B262" s="2" t="s">
        <v>5</v>
      </c>
      <c r="C262" s="2">
        <v>3</v>
      </c>
      <c r="D262" s="5" t="s">
        <v>13</v>
      </c>
      <c r="E262" s="5">
        <v>60309.627840000001</v>
      </c>
      <c r="F262" s="6">
        <f t="shared" si="29"/>
        <v>11.007247035641711</v>
      </c>
      <c r="G262" s="7">
        <v>48767.94</v>
      </c>
      <c r="H262" s="5">
        <f t="shared" si="30"/>
        <v>10.794848913794942</v>
      </c>
      <c r="I262" s="10">
        <v>390.59</v>
      </c>
      <c r="J262" s="6">
        <f t="shared" si="31"/>
        <v>5.967658416476346</v>
      </c>
      <c r="K262" s="11"/>
      <c r="L262" s="11">
        <f t="shared" si="32"/>
        <v>0</v>
      </c>
      <c r="M262" s="5">
        <v>0</v>
      </c>
      <c r="N262" s="5">
        <v>1</v>
      </c>
      <c r="O262" s="5">
        <v>0</v>
      </c>
      <c r="P262" s="5">
        <v>0</v>
      </c>
      <c r="Q262" s="5">
        <f t="shared" si="33"/>
        <v>0</v>
      </c>
      <c r="R262" s="5">
        <v>1537.9072619999999</v>
      </c>
      <c r="S262" s="5">
        <f t="shared" si="34"/>
        <v>7.3381778504582673</v>
      </c>
      <c r="T262" s="2">
        <v>0</v>
      </c>
      <c r="U262" s="12">
        <v>0</v>
      </c>
      <c r="V262" s="5">
        <v>2.5994999999999999</v>
      </c>
      <c r="W262" s="6">
        <f t="shared" si="28"/>
        <v>99.984614792876656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1</v>
      </c>
      <c r="AN262" s="6">
        <v>0</v>
      </c>
      <c r="AO262" s="6">
        <v>0</v>
      </c>
      <c r="AP262" s="6">
        <v>0</v>
      </c>
      <c r="AQ262" s="11">
        <v>0</v>
      </c>
      <c r="AR262" s="5">
        <v>0</v>
      </c>
      <c r="AS262" s="5">
        <v>1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</row>
    <row r="263" spans="1:50" ht="15.75" customHeight="1">
      <c r="A263" s="4">
        <v>43739</v>
      </c>
      <c r="B263" s="2" t="s">
        <v>5</v>
      </c>
      <c r="C263" s="2">
        <v>3</v>
      </c>
      <c r="D263" s="5" t="s">
        <v>13</v>
      </c>
      <c r="E263" s="5">
        <v>104171.17535999999</v>
      </c>
      <c r="F263" s="6">
        <f t="shared" si="29"/>
        <v>11.553790742009781</v>
      </c>
      <c r="G263" s="7">
        <v>30011.040000000001</v>
      </c>
      <c r="H263" s="5">
        <f t="shared" si="30"/>
        <v>10.309353913464944</v>
      </c>
      <c r="I263" s="10">
        <v>405.46</v>
      </c>
      <c r="J263" s="6">
        <f t="shared" si="31"/>
        <v>6.0050222250400473</v>
      </c>
      <c r="K263" s="11"/>
      <c r="L263" s="11">
        <f t="shared" si="32"/>
        <v>0</v>
      </c>
      <c r="M263" s="5">
        <v>0</v>
      </c>
      <c r="N263" s="5">
        <v>1</v>
      </c>
      <c r="O263" s="5">
        <v>0</v>
      </c>
      <c r="P263" s="5">
        <v>0</v>
      </c>
      <c r="Q263" s="5">
        <f t="shared" si="33"/>
        <v>0</v>
      </c>
      <c r="R263" s="5">
        <v>1537.9072619999999</v>
      </c>
      <c r="S263" s="5">
        <f t="shared" si="34"/>
        <v>7.3381778504582673</v>
      </c>
      <c r="T263" s="2">
        <v>0</v>
      </c>
      <c r="U263" s="12">
        <v>0</v>
      </c>
      <c r="V263" s="5">
        <v>2.5996999999999999</v>
      </c>
      <c r="W263" s="6">
        <f t="shared" si="28"/>
        <v>99.992307396438321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1</v>
      </c>
      <c r="AO263" s="6">
        <v>0</v>
      </c>
      <c r="AP263" s="6">
        <v>0</v>
      </c>
      <c r="AQ263" s="11">
        <v>0</v>
      </c>
      <c r="AR263" s="5">
        <v>0</v>
      </c>
      <c r="AS263" s="5">
        <v>1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</row>
    <row r="264" spans="1:50" ht="15.75" customHeight="1">
      <c r="A264" s="4">
        <v>43770</v>
      </c>
      <c r="B264" s="2" t="s">
        <v>5</v>
      </c>
      <c r="C264" s="2">
        <v>3</v>
      </c>
      <c r="D264" s="5" t="s">
        <v>13</v>
      </c>
      <c r="E264" s="5">
        <v>76757.708159999995</v>
      </c>
      <c r="F264" s="6">
        <f t="shared" si="29"/>
        <v>11.2484090924586</v>
      </c>
      <c r="G264" s="7">
        <v>25634.43</v>
      </c>
      <c r="H264" s="5">
        <f t="shared" si="30"/>
        <v>10.151730658018996</v>
      </c>
      <c r="I264" s="10">
        <v>410.6</v>
      </c>
      <c r="J264" s="6">
        <f t="shared" si="31"/>
        <v>6.0176195045848333</v>
      </c>
      <c r="K264" s="11"/>
      <c r="L264" s="11">
        <f t="shared" si="32"/>
        <v>0</v>
      </c>
      <c r="M264" s="5">
        <v>0</v>
      </c>
      <c r="N264" s="5">
        <v>1</v>
      </c>
      <c r="O264" s="5">
        <v>0</v>
      </c>
      <c r="P264" s="5">
        <v>0</v>
      </c>
      <c r="Q264" s="5">
        <f t="shared" si="33"/>
        <v>0</v>
      </c>
      <c r="R264" s="5">
        <v>1537.9072619999999</v>
      </c>
      <c r="S264" s="5">
        <f t="shared" si="34"/>
        <v>7.3381778504582673</v>
      </c>
      <c r="T264" s="2">
        <v>0</v>
      </c>
      <c r="U264" s="12">
        <v>0</v>
      </c>
      <c r="V264" s="5">
        <v>2.6000999999999999</v>
      </c>
      <c r="W264" s="6">
        <f t="shared" si="28"/>
        <v>100.00769260356168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1</v>
      </c>
      <c r="AP264" s="6">
        <v>0</v>
      </c>
      <c r="AQ264" s="11">
        <v>0</v>
      </c>
      <c r="AR264" s="5">
        <v>0</v>
      </c>
      <c r="AS264" s="5">
        <v>1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</row>
    <row r="265" spans="1:50" ht="15.75" customHeight="1">
      <c r="A265" s="4">
        <v>43800</v>
      </c>
      <c r="B265" s="2" t="s">
        <v>5</v>
      </c>
      <c r="C265" s="2">
        <v>3</v>
      </c>
      <c r="D265" s="5" t="s">
        <v>13</v>
      </c>
      <c r="E265" s="5">
        <v>87723.09504</v>
      </c>
      <c r="F265" s="6">
        <f t="shared" si="29"/>
        <v>11.381940485083122</v>
      </c>
      <c r="G265" s="7">
        <v>29385.81</v>
      </c>
      <c r="H265" s="5">
        <f t="shared" si="30"/>
        <v>10.2883012132022</v>
      </c>
      <c r="I265" s="10">
        <v>446.14</v>
      </c>
      <c r="J265" s="6">
        <f t="shared" si="31"/>
        <v>6.1006328041086357</v>
      </c>
      <c r="K265" s="11"/>
      <c r="L265" s="11">
        <f t="shared" si="32"/>
        <v>0</v>
      </c>
      <c r="M265" s="5">
        <v>0</v>
      </c>
      <c r="N265" s="5">
        <v>1</v>
      </c>
      <c r="O265" s="5">
        <v>0</v>
      </c>
      <c r="P265" s="5">
        <v>0</v>
      </c>
      <c r="Q265" s="5">
        <f t="shared" si="33"/>
        <v>0</v>
      </c>
      <c r="R265" s="5">
        <v>1537.9072619999999</v>
      </c>
      <c r="S265" s="5">
        <f t="shared" si="34"/>
        <v>7.3381778504582673</v>
      </c>
      <c r="T265" s="2">
        <v>0</v>
      </c>
      <c r="U265" s="12">
        <v>0</v>
      </c>
      <c r="V265" s="5">
        <v>2.6006</v>
      </c>
      <c r="W265" s="6">
        <f t="shared" si="28"/>
        <v>100.02692411246586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1</v>
      </c>
      <c r="AQ265" s="11">
        <v>0</v>
      </c>
      <c r="AR265" s="5">
        <v>0</v>
      </c>
      <c r="AS265" s="5">
        <v>1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</row>
    <row r="266" spans="1:50" ht="15.75" customHeight="1">
      <c r="A266" s="4">
        <v>43831</v>
      </c>
      <c r="B266" s="2" t="s">
        <v>5</v>
      </c>
      <c r="C266" s="2">
        <v>3</v>
      </c>
      <c r="D266" s="5" t="s">
        <v>13</v>
      </c>
      <c r="E266" s="5">
        <v>63027.571931999999</v>
      </c>
      <c r="F266" s="6">
        <f t="shared" si="29"/>
        <v>11.051327559347252</v>
      </c>
      <c r="G266" s="7">
        <v>26509.752</v>
      </c>
      <c r="H266" s="5">
        <f t="shared" si="30"/>
        <v>10.185305665534838</v>
      </c>
      <c r="I266" s="10">
        <v>445.58</v>
      </c>
      <c r="J266" s="6">
        <f t="shared" si="31"/>
        <v>6.0993768043023771</v>
      </c>
      <c r="K266" s="11"/>
      <c r="L266" s="11">
        <f t="shared" si="32"/>
        <v>0</v>
      </c>
      <c r="M266" s="5">
        <v>0</v>
      </c>
      <c r="N266" s="5">
        <v>1</v>
      </c>
      <c r="O266" s="5">
        <v>0</v>
      </c>
      <c r="P266" s="5">
        <v>0</v>
      </c>
      <c r="Q266" s="5">
        <f t="shared" si="33"/>
        <v>0</v>
      </c>
      <c r="R266" s="5">
        <v>1537.9072619999999</v>
      </c>
      <c r="S266" s="5">
        <f t="shared" si="34"/>
        <v>7.3381778504582673</v>
      </c>
      <c r="T266" s="2">
        <v>0</v>
      </c>
      <c r="U266" s="12">
        <v>0</v>
      </c>
      <c r="V266" s="5">
        <v>2.5979000000000001</v>
      </c>
      <c r="W266" s="6">
        <f t="shared" si="28"/>
        <v>99.923073964383264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1</v>
      </c>
      <c r="AF266" s="5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11">
        <v>0</v>
      </c>
      <c r="AR266" s="5">
        <v>0</v>
      </c>
      <c r="AS266" s="5">
        <v>1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</row>
    <row r="267" spans="1:50" ht="15.75" customHeight="1">
      <c r="A267" s="4">
        <v>43862</v>
      </c>
      <c r="B267" s="2" t="s">
        <v>5</v>
      </c>
      <c r="C267" s="2">
        <v>3</v>
      </c>
      <c r="D267" s="5" t="s">
        <v>13</v>
      </c>
      <c r="E267" s="5">
        <v>58179.297167999997</v>
      </c>
      <c r="F267" s="6">
        <f t="shared" si="29"/>
        <v>10.971284851673715</v>
      </c>
      <c r="G267" s="7">
        <v>29510.856</v>
      </c>
      <c r="H267" s="5">
        <f t="shared" si="30"/>
        <v>10.292547359893504</v>
      </c>
      <c r="I267" s="10">
        <v>422.61</v>
      </c>
      <c r="J267" s="6">
        <f t="shared" si="31"/>
        <v>6.0464497679403255</v>
      </c>
      <c r="K267" s="11"/>
      <c r="L267" s="11">
        <f t="shared" si="32"/>
        <v>0</v>
      </c>
      <c r="M267" s="5">
        <v>0</v>
      </c>
      <c r="N267" s="5">
        <v>1</v>
      </c>
      <c r="O267" s="5">
        <v>0</v>
      </c>
      <c r="P267" s="5">
        <v>0</v>
      </c>
      <c r="Q267" s="5">
        <f t="shared" si="33"/>
        <v>0</v>
      </c>
      <c r="R267" s="5">
        <v>1537.9072619999999</v>
      </c>
      <c r="S267" s="5">
        <f t="shared" si="34"/>
        <v>7.3381778504582673</v>
      </c>
      <c r="T267" s="2">
        <v>0</v>
      </c>
      <c r="U267" s="12">
        <v>0</v>
      </c>
      <c r="V267" s="5">
        <v>2.6000999999999999</v>
      </c>
      <c r="W267" s="6">
        <f t="shared" si="28"/>
        <v>100.00769260356168</v>
      </c>
      <c r="X267" s="5">
        <v>4</v>
      </c>
      <c r="Y267" s="5">
        <v>6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1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11">
        <v>0</v>
      </c>
      <c r="AR267" s="5">
        <v>0</v>
      </c>
      <c r="AS267" s="5">
        <v>1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</row>
    <row r="268" spans="1:50" ht="15.75" customHeight="1">
      <c r="A268" s="4">
        <v>43891</v>
      </c>
      <c r="B268" s="2" t="s">
        <v>5</v>
      </c>
      <c r="C268" s="2">
        <v>3</v>
      </c>
      <c r="D268" s="5" t="s">
        <v>13</v>
      </c>
      <c r="E268" s="5">
        <v>43634.472876</v>
      </c>
      <c r="F268" s="6">
        <f t="shared" si="29"/>
        <v>10.683602779221935</v>
      </c>
      <c r="G268" s="7">
        <v>43015.824000000001</v>
      </c>
      <c r="H268" s="5">
        <f t="shared" si="30"/>
        <v>10.669346573969056</v>
      </c>
      <c r="I268" s="10">
        <v>396.85</v>
      </c>
      <c r="J268" s="6">
        <f t="shared" si="31"/>
        <v>5.9835583755368846</v>
      </c>
      <c r="K268" s="11"/>
      <c r="L268" s="11">
        <f t="shared" si="32"/>
        <v>0</v>
      </c>
      <c r="M268" s="5">
        <v>0</v>
      </c>
      <c r="N268" s="5">
        <v>1</v>
      </c>
      <c r="O268" s="5">
        <v>0</v>
      </c>
      <c r="P268" s="5">
        <v>0</v>
      </c>
      <c r="Q268" s="5">
        <f t="shared" si="33"/>
        <v>0</v>
      </c>
      <c r="R268" s="5">
        <v>1537.9072619999999</v>
      </c>
      <c r="S268" s="5">
        <f t="shared" si="34"/>
        <v>7.3381778504582673</v>
      </c>
      <c r="T268" s="2">
        <v>0</v>
      </c>
      <c r="U268" s="12">
        <v>0</v>
      </c>
      <c r="V268" s="5">
        <v>2.6059000000000001</v>
      </c>
      <c r="W268" s="6">
        <f t="shared" si="28"/>
        <v>100.23077810685028</v>
      </c>
      <c r="X268" s="5">
        <v>1938</v>
      </c>
      <c r="Y268" s="5">
        <v>186</v>
      </c>
      <c r="Z268" s="5">
        <v>26</v>
      </c>
      <c r="AA268" s="5">
        <v>1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11">
        <v>0</v>
      </c>
      <c r="AR268" s="5">
        <v>0</v>
      </c>
      <c r="AS268" s="5">
        <v>1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</row>
    <row r="269" spans="1:50" ht="15.75" customHeight="1">
      <c r="A269" s="4">
        <v>43922</v>
      </c>
      <c r="B269" s="2" t="s">
        <v>5</v>
      </c>
      <c r="C269" s="2">
        <v>3</v>
      </c>
      <c r="D269" s="5" t="s">
        <v>13</v>
      </c>
      <c r="E269" s="5">
        <v>33937.923347999997</v>
      </c>
      <c r="F269" s="6">
        <f t="shared" si="29"/>
        <v>10.432288350941029</v>
      </c>
      <c r="G269" s="7">
        <v>41515.271999999997</v>
      </c>
      <c r="H269" s="5">
        <f t="shared" si="30"/>
        <v>10.633840725754631</v>
      </c>
      <c r="I269" s="10">
        <v>282.60000000000002</v>
      </c>
      <c r="J269" s="6">
        <f t="shared" si="31"/>
        <v>5.6440324702504272</v>
      </c>
      <c r="K269" s="11"/>
      <c r="L269" s="11">
        <f t="shared" si="32"/>
        <v>0</v>
      </c>
      <c r="M269" s="5">
        <v>0</v>
      </c>
      <c r="N269" s="5">
        <v>1</v>
      </c>
      <c r="O269" s="5">
        <v>0</v>
      </c>
      <c r="P269" s="5">
        <v>0</v>
      </c>
      <c r="Q269" s="5">
        <f t="shared" si="33"/>
        <v>0</v>
      </c>
      <c r="R269" s="5">
        <v>1537.9072619999999</v>
      </c>
      <c r="S269" s="5">
        <f t="shared" si="34"/>
        <v>7.3381778504582673</v>
      </c>
      <c r="T269" s="2">
        <v>0</v>
      </c>
      <c r="U269" s="12">
        <v>0</v>
      </c>
      <c r="V269" s="5">
        <v>2.5935999999999999</v>
      </c>
      <c r="W269" s="6">
        <f t="shared" si="28"/>
        <v>99.757682987807229</v>
      </c>
      <c r="X269" s="5">
        <v>18114</v>
      </c>
      <c r="Y269" s="5">
        <v>2156</v>
      </c>
      <c r="Z269" s="5">
        <v>417</v>
      </c>
      <c r="AA269" s="5">
        <v>10</v>
      </c>
      <c r="AB269" s="5">
        <v>0</v>
      </c>
      <c r="AC269" s="5">
        <v>0</v>
      </c>
      <c r="AD269" s="5">
        <v>1</v>
      </c>
      <c r="AE269" s="5">
        <v>0</v>
      </c>
      <c r="AF269" s="5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11">
        <v>0</v>
      </c>
      <c r="AR269" s="5">
        <v>0</v>
      </c>
      <c r="AS269" s="5">
        <v>1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</row>
    <row r="270" spans="1:50" ht="15.75" customHeight="1">
      <c r="A270" s="9">
        <v>43952</v>
      </c>
      <c r="B270" s="2" t="s">
        <v>5</v>
      </c>
      <c r="C270" s="2">
        <v>3</v>
      </c>
      <c r="D270" s="5" t="s">
        <v>13</v>
      </c>
      <c r="E270" s="5">
        <v>72724.121459999995</v>
      </c>
      <c r="F270" s="6">
        <f t="shared" si="29"/>
        <v>11.194428402987926</v>
      </c>
      <c r="G270" s="7">
        <v>37513.800000000003</v>
      </c>
      <c r="H270" s="5">
        <f t="shared" si="30"/>
        <v>10.532490800764766</v>
      </c>
      <c r="I270" s="10">
        <v>315.67</v>
      </c>
      <c r="J270" s="6">
        <f t="shared" si="31"/>
        <v>5.7546973641243069</v>
      </c>
      <c r="K270" s="11"/>
      <c r="L270" s="11">
        <f t="shared" si="32"/>
        <v>0</v>
      </c>
      <c r="M270" s="5">
        <v>0</v>
      </c>
      <c r="N270" s="5">
        <v>1</v>
      </c>
      <c r="O270" s="5">
        <v>0</v>
      </c>
      <c r="P270" s="5">
        <v>0</v>
      </c>
      <c r="Q270" s="5">
        <f t="shared" si="33"/>
        <v>0</v>
      </c>
      <c r="R270" s="5">
        <v>1537.9072619999999</v>
      </c>
      <c r="S270" s="5">
        <f t="shared" si="34"/>
        <v>7.3381778504582673</v>
      </c>
      <c r="T270" s="2">
        <v>0</v>
      </c>
      <c r="U270" s="12">
        <v>0</v>
      </c>
      <c r="V270" s="5">
        <v>2.6166999999999998</v>
      </c>
      <c r="W270" s="6">
        <f t="shared" si="28"/>
        <v>100.64617869918072</v>
      </c>
      <c r="X270" s="5">
        <v>72460</v>
      </c>
      <c r="Y270" s="5">
        <v>9089</v>
      </c>
      <c r="Z270" s="5">
        <v>1543</v>
      </c>
      <c r="AA270" s="5">
        <v>38</v>
      </c>
      <c r="AB270" s="5">
        <v>0</v>
      </c>
      <c r="AC270" s="5">
        <v>0</v>
      </c>
      <c r="AD270" s="5">
        <v>1</v>
      </c>
      <c r="AE270" s="5">
        <v>0</v>
      </c>
      <c r="AF270" s="5">
        <v>0</v>
      </c>
      <c r="AG270" s="6">
        <v>0</v>
      </c>
      <c r="AH270" s="6">
        <v>0</v>
      </c>
      <c r="AI270" s="6">
        <v>1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11">
        <v>0</v>
      </c>
      <c r="AR270" s="5">
        <v>0</v>
      </c>
      <c r="AS270" s="5">
        <v>1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</row>
    <row r="271" spans="1:50" ht="15.75" customHeight="1">
      <c r="A271" s="4">
        <v>43983</v>
      </c>
      <c r="B271" s="2" t="s">
        <v>5</v>
      </c>
      <c r="C271" s="2">
        <v>3</v>
      </c>
      <c r="D271" s="5" t="s">
        <v>13</v>
      </c>
      <c r="E271" s="5">
        <v>48482.747640000001</v>
      </c>
      <c r="F271" s="6">
        <f t="shared" si="29"/>
        <v>10.78896329487976</v>
      </c>
      <c r="G271" s="7">
        <v>38013.983999999997</v>
      </c>
      <c r="H271" s="5">
        <f t="shared" si="30"/>
        <v>10.545735676775957</v>
      </c>
      <c r="I271" s="10">
        <v>402.45</v>
      </c>
      <c r="J271" s="6">
        <f t="shared" si="31"/>
        <v>5.9975708655397426</v>
      </c>
      <c r="K271" s="11"/>
      <c r="L271" s="11">
        <f t="shared" si="32"/>
        <v>0</v>
      </c>
      <c r="M271" s="5">
        <v>0</v>
      </c>
      <c r="N271" s="5">
        <v>1</v>
      </c>
      <c r="O271" s="5">
        <v>0</v>
      </c>
      <c r="P271" s="5">
        <v>0</v>
      </c>
      <c r="Q271" s="5">
        <f t="shared" si="33"/>
        <v>0</v>
      </c>
      <c r="R271" s="5">
        <v>1537.9072619999999</v>
      </c>
      <c r="S271" s="5">
        <f t="shared" si="34"/>
        <v>7.3381778504582673</v>
      </c>
      <c r="T271" s="2">
        <v>0</v>
      </c>
      <c r="U271" s="12">
        <v>0</v>
      </c>
      <c r="V271" s="5">
        <v>2.601</v>
      </c>
      <c r="W271" s="6">
        <f t="shared" si="28"/>
        <v>100.04230931958922</v>
      </c>
      <c r="X271" s="5">
        <v>213470</v>
      </c>
      <c r="Y271" s="5">
        <v>28633</v>
      </c>
      <c r="Z271" s="5">
        <v>4395</v>
      </c>
      <c r="AA271" s="5">
        <v>127</v>
      </c>
      <c r="AB271" s="5">
        <v>0</v>
      </c>
      <c r="AC271" s="5">
        <v>0</v>
      </c>
      <c r="AD271" s="5">
        <v>1</v>
      </c>
      <c r="AE271" s="5">
        <v>0</v>
      </c>
      <c r="AF271" s="5">
        <v>0</v>
      </c>
      <c r="AG271" s="6">
        <v>0</v>
      </c>
      <c r="AH271" s="6">
        <v>0</v>
      </c>
      <c r="AI271" s="6">
        <v>0</v>
      </c>
      <c r="AJ271" s="6">
        <v>1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11">
        <v>0</v>
      </c>
      <c r="AR271" s="5">
        <v>0</v>
      </c>
      <c r="AS271" s="5">
        <v>1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</row>
    <row r="272" spans="1:50" ht="15.75" customHeight="1">
      <c r="A272" s="4">
        <v>44013</v>
      </c>
      <c r="B272" s="2" t="s">
        <v>5</v>
      </c>
      <c r="C272" s="2">
        <v>3</v>
      </c>
      <c r="D272" s="5" t="s">
        <v>13</v>
      </c>
      <c r="E272" s="5">
        <v>77572.396223999996</v>
      </c>
      <c r="F272" s="6">
        <f t="shared" si="29"/>
        <v>11.258966924125497</v>
      </c>
      <c r="G272" s="7">
        <v>38514.167999999998</v>
      </c>
      <c r="H272" s="5">
        <f t="shared" si="30"/>
        <v>10.55880741671446</v>
      </c>
      <c r="I272" s="10">
        <v>470.58</v>
      </c>
      <c r="J272" s="6">
        <f t="shared" si="31"/>
        <v>6.1539659764526302</v>
      </c>
      <c r="K272" s="11"/>
      <c r="L272" s="11">
        <f t="shared" si="32"/>
        <v>0</v>
      </c>
      <c r="M272" s="5">
        <v>0</v>
      </c>
      <c r="N272" s="5">
        <v>1</v>
      </c>
      <c r="O272" s="5">
        <v>0</v>
      </c>
      <c r="P272" s="5">
        <v>0</v>
      </c>
      <c r="Q272" s="5">
        <f t="shared" si="33"/>
        <v>0</v>
      </c>
      <c r="R272" s="5">
        <v>1537.9072619999999</v>
      </c>
      <c r="S272" s="5">
        <f t="shared" si="34"/>
        <v>7.3381778504582673</v>
      </c>
      <c r="T272" s="2">
        <v>0</v>
      </c>
      <c r="U272" s="12">
        <v>0</v>
      </c>
      <c r="V272" s="5">
        <v>2.6053999999999999</v>
      </c>
      <c r="W272" s="6">
        <f t="shared" si="28"/>
        <v>100.21154659794608</v>
      </c>
      <c r="X272" s="5">
        <v>278305</v>
      </c>
      <c r="Y272" s="5">
        <v>39089</v>
      </c>
      <c r="Z272" s="5">
        <v>5951</v>
      </c>
      <c r="AA272" s="5">
        <v>245</v>
      </c>
      <c r="AB272" s="5">
        <v>0</v>
      </c>
      <c r="AC272" s="5">
        <v>0</v>
      </c>
      <c r="AD272" s="5">
        <v>1</v>
      </c>
      <c r="AE272" s="5">
        <v>0</v>
      </c>
      <c r="AF272" s="5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1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11">
        <v>0</v>
      </c>
      <c r="AR272" s="5">
        <v>0</v>
      </c>
      <c r="AS272" s="5">
        <v>1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</row>
    <row r="273" spans="1:50" ht="15.75" customHeight="1">
      <c r="A273" s="4">
        <v>44044</v>
      </c>
      <c r="B273" s="2" t="s">
        <v>5</v>
      </c>
      <c r="C273" s="2">
        <v>3</v>
      </c>
      <c r="D273" s="5" t="s">
        <v>13</v>
      </c>
      <c r="E273" s="5">
        <v>55755.159785999997</v>
      </c>
      <c r="F273" s="6">
        <f t="shared" si="29"/>
        <v>10.92872523725492</v>
      </c>
      <c r="G273" s="7">
        <v>42515.64</v>
      </c>
      <c r="H273" s="5">
        <f t="shared" si="30"/>
        <v>10.657650807696633</v>
      </c>
      <c r="I273" s="10">
        <v>409.83</v>
      </c>
      <c r="J273" s="6">
        <f t="shared" si="31"/>
        <v>6.0157424395675054</v>
      </c>
      <c r="K273" s="11"/>
      <c r="L273" s="11">
        <f t="shared" si="32"/>
        <v>0</v>
      </c>
      <c r="M273" s="5">
        <v>0</v>
      </c>
      <c r="N273" s="5">
        <v>1</v>
      </c>
      <c r="O273" s="5">
        <v>0</v>
      </c>
      <c r="P273" s="5">
        <v>0</v>
      </c>
      <c r="Q273" s="5">
        <f t="shared" si="33"/>
        <v>0</v>
      </c>
      <c r="R273" s="5">
        <v>1537.9072619999999</v>
      </c>
      <c r="S273" s="5">
        <f t="shared" si="34"/>
        <v>7.3381778504582673</v>
      </c>
      <c r="T273" s="2">
        <v>0</v>
      </c>
      <c r="U273" s="12">
        <v>0</v>
      </c>
      <c r="V273" s="5">
        <v>2.5962000000000001</v>
      </c>
      <c r="W273" s="6">
        <f t="shared" si="28"/>
        <v>99.857686834109018</v>
      </c>
      <c r="X273" s="5">
        <v>295849</v>
      </c>
      <c r="Y273" s="5">
        <v>6563</v>
      </c>
      <c r="Z273" s="5">
        <v>6294</v>
      </c>
      <c r="AA273" s="5">
        <v>264</v>
      </c>
      <c r="AB273" s="5">
        <v>0</v>
      </c>
      <c r="AC273" s="5">
        <v>0</v>
      </c>
      <c r="AD273" s="5">
        <v>1</v>
      </c>
      <c r="AE273" s="5">
        <v>0</v>
      </c>
      <c r="AF273" s="5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1</v>
      </c>
      <c r="AM273" s="6">
        <v>0</v>
      </c>
      <c r="AN273" s="6">
        <v>0</v>
      </c>
      <c r="AO273" s="6">
        <v>0</v>
      </c>
      <c r="AP273" s="6">
        <v>0</v>
      </c>
      <c r="AQ273" s="11">
        <v>0</v>
      </c>
      <c r="AR273" s="5">
        <v>0</v>
      </c>
      <c r="AS273" s="5">
        <v>1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</row>
    <row r="274" spans="1:50" ht="15.75" customHeight="1">
      <c r="A274" s="4">
        <v>44075</v>
      </c>
      <c r="B274" s="2" t="s">
        <v>5</v>
      </c>
      <c r="C274" s="2">
        <v>3</v>
      </c>
      <c r="D274" s="5" t="s">
        <v>13</v>
      </c>
      <c r="E274" s="5">
        <v>53331.022404000003</v>
      </c>
      <c r="F274" s="6">
        <f t="shared" si="29"/>
        <v>10.884273474684086</v>
      </c>
      <c r="G274" s="7">
        <v>39014.351999999999</v>
      </c>
      <c r="H274" s="5">
        <f t="shared" si="30"/>
        <v>10.571710488681122</v>
      </c>
      <c r="I274" s="10">
        <v>427.32</v>
      </c>
      <c r="J274" s="6">
        <f t="shared" si="31"/>
        <v>6.0575331470776863</v>
      </c>
      <c r="K274" s="11"/>
      <c r="L274" s="11">
        <f t="shared" si="32"/>
        <v>0</v>
      </c>
      <c r="M274" s="5">
        <v>0</v>
      </c>
      <c r="N274" s="5">
        <v>1</v>
      </c>
      <c r="O274" s="5">
        <v>0</v>
      </c>
      <c r="P274" s="5">
        <v>0</v>
      </c>
      <c r="Q274" s="5">
        <f t="shared" si="33"/>
        <v>0</v>
      </c>
      <c r="R274" s="5">
        <v>1537.9072619999999</v>
      </c>
      <c r="S274" s="5">
        <f t="shared" si="34"/>
        <v>7.3381778504582673</v>
      </c>
      <c r="T274" s="2">
        <v>0</v>
      </c>
      <c r="U274" s="12">
        <v>0</v>
      </c>
      <c r="V274" s="5">
        <v>2.5992000000000002</v>
      </c>
      <c r="W274" s="6">
        <f t="shared" si="28"/>
        <v>99.973075887534151</v>
      </c>
      <c r="X274" s="5">
        <v>312806</v>
      </c>
      <c r="Y274" s="5">
        <v>12863</v>
      </c>
      <c r="Z274" s="5">
        <v>6484</v>
      </c>
      <c r="AA274" s="5">
        <v>250</v>
      </c>
      <c r="AB274" s="5">
        <v>0</v>
      </c>
      <c r="AC274" s="5">
        <v>0</v>
      </c>
      <c r="AD274" s="5">
        <v>1</v>
      </c>
      <c r="AE274" s="5">
        <v>0</v>
      </c>
      <c r="AF274" s="5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1</v>
      </c>
      <c r="AN274" s="6">
        <v>0</v>
      </c>
      <c r="AO274" s="6">
        <v>0</v>
      </c>
      <c r="AP274" s="6">
        <v>0</v>
      </c>
      <c r="AQ274" s="11">
        <v>0</v>
      </c>
      <c r="AR274" s="5">
        <v>0</v>
      </c>
      <c r="AS274" s="5">
        <v>1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</row>
    <row r="275" spans="1:50" ht="15.75" customHeight="1">
      <c r="A275" s="4">
        <v>44105</v>
      </c>
      <c r="B275" s="2" t="s">
        <v>5</v>
      </c>
      <c r="C275" s="2">
        <v>3</v>
      </c>
      <c r="D275" s="5" t="s">
        <v>13</v>
      </c>
      <c r="E275" s="5">
        <v>92117.220516000001</v>
      </c>
      <c r="F275" s="6">
        <f t="shared" si="29"/>
        <v>11.430817181052156</v>
      </c>
      <c r="G275" s="7">
        <v>24008.831999999999</v>
      </c>
      <c r="H275" s="5">
        <f t="shared" si="30"/>
        <v>10.086218692106272</v>
      </c>
      <c r="I275" s="10">
        <v>429.25</v>
      </c>
      <c r="J275" s="6">
        <f t="shared" si="31"/>
        <v>6.062039499777585</v>
      </c>
      <c r="K275" s="11"/>
      <c r="L275" s="11">
        <f t="shared" si="32"/>
        <v>0</v>
      </c>
      <c r="M275" s="5">
        <v>0</v>
      </c>
      <c r="N275" s="5">
        <v>1</v>
      </c>
      <c r="O275" s="5">
        <v>0</v>
      </c>
      <c r="P275" s="5">
        <v>0</v>
      </c>
      <c r="Q275" s="5">
        <f t="shared" si="33"/>
        <v>0</v>
      </c>
      <c r="R275" s="5">
        <v>1537.9072619999999</v>
      </c>
      <c r="S275" s="5">
        <f t="shared" si="34"/>
        <v>7.3381778504582673</v>
      </c>
      <c r="T275" s="2">
        <v>0</v>
      </c>
      <c r="U275" s="12">
        <v>0</v>
      </c>
      <c r="V275" s="5">
        <v>2.5996999999999999</v>
      </c>
      <c r="W275" s="6">
        <f t="shared" si="28"/>
        <v>99.992307396438321</v>
      </c>
      <c r="X275" s="5">
        <v>333970</v>
      </c>
      <c r="Y275" s="5">
        <v>15849</v>
      </c>
      <c r="Z275" s="5">
        <v>6823</v>
      </c>
      <c r="AA275" s="5">
        <v>273</v>
      </c>
      <c r="AB275" s="5">
        <v>0</v>
      </c>
      <c r="AC275" s="5">
        <v>0</v>
      </c>
      <c r="AD275" s="5">
        <v>1</v>
      </c>
      <c r="AE275" s="5">
        <v>0</v>
      </c>
      <c r="AF275" s="5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1</v>
      </c>
      <c r="AO275" s="6">
        <v>0</v>
      </c>
      <c r="AP275" s="6">
        <v>0</v>
      </c>
      <c r="AQ275" s="11">
        <v>0</v>
      </c>
      <c r="AR275" s="5">
        <v>0</v>
      </c>
      <c r="AS275" s="5">
        <v>1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</row>
    <row r="276" spans="1:50" ht="15.75" customHeight="1">
      <c r="A276" s="4">
        <v>44136</v>
      </c>
      <c r="B276" s="2" t="s">
        <v>5</v>
      </c>
      <c r="C276" s="2">
        <v>3</v>
      </c>
      <c r="D276" s="5" t="s">
        <v>13</v>
      </c>
      <c r="E276" s="5">
        <v>67875.846695999993</v>
      </c>
      <c r="F276" s="6">
        <f t="shared" si="29"/>
        <v>11.125435531500974</v>
      </c>
      <c r="G276" s="7">
        <v>20507.544000000002</v>
      </c>
      <c r="H276" s="5">
        <f t="shared" si="30"/>
        <v>9.9285968587854416</v>
      </c>
      <c r="I276" s="10">
        <v>449.7</v>
      </c>
      <c r="J276" s="6">
        <f t="shared" si="31"/>
        <v>6.1085806937766618</v>
      </c>
      <c r="K276" s="11"/>
      <c r="L276" s="11">
        <f t="shared" si="32"/>
        <v>0</v>
      </c>
      <c r="M276" s="5">
        <v>0</v>
      </c>
      <c r="N276" s="5">
        <v>1</v>
      </c>
      <c r="O276" s="5">
        <v>0</v>
      </c>
      <c r="P276" s="5">
        <v>0</v>
      </c>
      <c r="Q276" s="5">
        <f t="shared" si="33"/>
        <v>0</v>
      </c>
      <c r="R276" s="5">
        <v>1537.9072619999999</v>
      </c>
      <c r="S276" s="5">
        <f t="shared" si="34"/>
        <v>7.3381778504582673</v>
      </c>
      <c r="T276" s="2">
        <v>0</v>
      </c>
      <c r="U276" s="12">
        <v>0</v>
      </c>
      <c r="V276" s="5">
        <v>2.6012</v>
      </c>
      <c r="W276" s="6">
        <f t="shared" si="28"/>
        <v>100.0500019231509</v>
      </c>
      <c r="X276" s="5">
        <v>400482</v>
      </c>
      <c r="Y276" s="5">
        <v>9265</v>
      </c>
      <c r="Z276" s="5">
        <v>8091</v>
      </c>
      <c r="AA276" s="5">
        <v>215</v>
      </c>
      <c r="AB276" s="5">
        <v>0</v>
      </c>
      <c r="AC276" s="5">
        <v>0</v>
      </c>
      <c r="AD276" s="5">
        <v>1</v>
      </c>
      <c r="AE276" s="5">
        <v>0</v>
      </c>
      <c r="AF276" s="5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1</v>
      </c>
      <c r="AP276" s="6">
        <v>0</v>
      </c>
      <c r="AQ276" s="11">
        <v>0</v>
      </c>
      <c r="AR276" s="5">
        <v>0</v>
      </c>
      <c r="AS276" s="5">
        <v>1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</row>
    <row r="277" spans="1:50" ht="15.75" customHeight="1">
      <c r="A277" s="4">
        <v>44166</v>
      </c>
      <c r="B277" s="2" t="s">
        <v>5</v>
      </c>
      <c r="C277" s="2">
        <v>3</v>
      </c>
      <c r="D277" s="5" t="s">
        <v>13</v>
      </c>
      <c r="E277" s="5">
        <v>77572.396223999996</v>
      </c>
      <c r="F277" s="6">
        <f t="shared" si="29"/>
        <v>11.258966924125497</v>
      </c>
      <c r="G277" s="7">
        <v>23508.648000000001</v>
      </c>
      <c r="H277" s="5">
        <f t="shared" si="30"/>
        <v>10.065166169069839</v>
      </c>
      <c r="I277" s="10">
        <v>471.52</v>
      </c>
      <c r="J277" s="6">
        <f t="shared" si="31"/>
        <v>6.1559615189893844</v>
      </c>
      <c r="K277" s="11"/>
      <c r="L277" s="11">
        <f t="shared" si="32"/>
        <v>0</v>
      </c>
      <c r="M277" s="5">
        <v>0</v>
      </c>
      <c r="N277" s="5">
        <v>1</v>
      </c>
      <c r="O277" s="5">
        <v>0</v>
      </c>
      <c r="P277" s="5">
        <v>0</v>
      </c>
      <c r="Q277" s="5">
        <f t="shared" si="33"/>
        <v>0</v>
      </c>
      <c r="R277" s="5">
        <v>1537.9072619999999</v>
      </c>
      <c r="S277" s="5">
        <f t="shared" si="34"/>
        <v>7.3381778504582673</v>
      </c>
      <c r="T277" s="2">
        <v>0</v>
      </c>
      <c r="U277" s="12">
        <v>0</v>
      </c>
      <c r="V277" s="5">
        <v>2.5933999999999999</v>
      </c>
      <c r="W277" s="6">
        <f t="shared" si="28"/>
        <v>99.74999038424555</v>
      </c>
      <c r="X277" s="5">
        <v>482178</v>
      </c>
      <c r="Y277" s="5">
        <v>5168</v>
      </c>
      <c r="Z277" s="5">
        <v>10176</v>
      </c>
      <c r="AA277" s="5">
        <v>76</v>
      </c>
      <c r="AB277" s="5">
        <v>0</v>
      </c>
      <c r="AC277" s="5">
        <v>4799</v>
      </c>
      <c r="AD277" s="5">
        <v>1</v>
      </c>
      <c r="AE277" s="5">
        <v>0</v>
      </c>
      <c r="AF277" s="5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1</v>
      </c>
      <c r="AQ277" s="11">
        <v>0</v>
      </c>
      <c r="AR277" s="5">
        <v>0</v>
      </c>
      <c r="AS277" s="5">
        <v>1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</row>
    <row r="278" spans="1:50" ht="15.75" customHeight="1">
      <c r="A278" s="4">
        <v>44197</v>
      </c>
      <c r="B278" s="2" t="s">
        <v>5</v>
      </c>
      <c r="C278" s="2">
        <v>3</v>
      </c>
      <c r="D278" s="5" t="s">
        <v>13</v>
      </c>
      <c r="E278" s="5">
        <v>69674.828183999998</v>
      </c>
      <c r="F278" s="6">
        <f t="shared" si="29"/>
        <v>11.151594386383707</v>
      </c>
      <c r="G278" s="7">
        <v>19882.313999999998</v>
      </c>
      <c r="H278" s="5">
        <f t="shared" si="30"/>
        <v>9.8976361665188382</v>
      </c>
      <c r="I278" s="10">
        <v>484.63</v>
      </c>
      <c r="J278" s="6">
        <f t="shared" si="31"/>
        <v>6.1833857131934806</v>
      </c>
      <c r="K278" s="11"/>
      <c r="L278" s="11">
        <f t="shared" si="32"/>
        <v>0</v>
      </c>
      <c r="M278" s="5">
        <v>0</v>
      </c>
      <c r="N278" s="5">
        <v>1</v>
      </c>
      <c r="O278" s="5">
        <v>0</v>
      </c>
      <c r="P278" s="5">
        <v>0</v>
      </c>
      <c r="Q278" s="5">
        <f t="shared" si="33"/>
        <v>0</v>
      </c>
      <c r="R278" s="5">
        <v>1537.9072619999999</v>
      </c>
      <c r="S278" s="5">
        <f t="shared" si="34"/>
        <v>7.3381778504582673</v>
      </c>
      <c r="T278" s="2">
        <v>0</v>
      </c>
      <c r="U278" s="12">
        <v>0</v>
      </c>
      <c r="V278" s="5">
        <v>2.5983999999999998</v>
      </c>
      <c r="W278" s="6">
        <f t="shared" si="28"/>
        <v>99.942305473287433</v>
      </c>
      <c r="X278" s="5">
        <v>546428</v>
      </c>
      <c r="Y278" s="5">
        <v>5459</v>
      </c>
      <c r="Z278" s="5">
        <v>11683</v>
      </c>
      <c r="AA278" s="5">
        <v>30</v>
      </c>
      <c r="AB278" s="5">
        <v>0</v>
      </c>
      <c r="AC278" s="5">
        <v>28118</v>
      </c>
      <c r="AD278" s="5">
        <v>1</v>
      </c>
      <c r="AE278" s="5">
        <v>1</v>
      </c>
      <c r="AF278" s="5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11">
        <v>0</v>
      </c>
      <c r="AR278" s="5">
        <v>0</v>
      </c>
      <c r="AS278" s="5">
        <v>1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</row>
    <row r="279" spans="1:50" ht="15.75" customHeight="1">
      <c r="A279" s="4">
        <v>44228</v>
      </c>
      <c r="B279" s="2" t="s">
        <v>5</v>
      </c>
      <c r="C279" s="2">
        <v>3</v>
      </c>
      <c r="D279" s="5" t="s">
        <v>13</v>
      </c>
      <c r="E279" s="5">
        <v>64315.226016000001</v>
      </c>
      <c r="F279" s="6">
        <f t="shared" si="29"/>
        <v>11.07155167871017</v>
      </c>
      <c r="G279" s="7">
        <v>22133.142</v>
      </c>
      <c r="H279" s="5">
        <f t="shared" si="30"/>
        <v>10.004876582273566</v>
      </c>
      <c r="I279" s="10">
        <v>483.78</v>
      </c>
      <c r="J279" s="6">
        <f t="shared" si="31"/>
        <v>6.1816302579249855</v>
      </c>
      <c r="K279" s="11"/>
      <c r="L279" s="11">
        <f t="shared" si="32"/>
        <v>0</v>
      </c>
      <c r="M279" s="5">
        <v>0</v>
      </c>
      <c r="N279" s="5">
        <v>1</v>
      </c>
      <c r="O279" s="5">
        <v>0</v>
      </c>
      <c r="P279" s="5">
        <v>0</v>
      </c>
      <c r="Q279" s="5">
        <f t="shared" si="33"/>
        <v>0</v>
      </c>
      <c r="R279" s="5">
        <v>1537.9072619999999</v>
      </c>
      <c r="S279" s="5">
        <f t="shared" si="34"/>
        <v>7.3381778504582673</v>
      </c>
      <c r="T279" s="2">
        <v>0</v>
      </c>
      <c r="U279" s="12">
        <v>0</v>
      </c>
      <c r="V279" s="5">
        <v>2.5973000000000002</v>
      </c>
      <c r="W279" s="6">
        <f t="shared" si="28"/>
        <v>99.899996153698225</v>
      </c>
      <c r="X279" s="5">
        <v>581365</v>
      </c>
      <c r="Y279" s="5">
        <v>7170</v>
      </c>
      <c r="Z279" s="5">
        <v>12896</v>
      </c>
      <c r="AA279" s="5">
        <v>41</v>
      </c>
      <c r="AB279" s="5">
        <v>0</v>
      </c>
      <c r="AC279" s="5">
        <v>28514</v>
      </c>
      <c r="AD279" s="5">
        <v>1</v>
      </c>
      <c r="AE279" s="5">
        <v>0</v>
      </c>
      <c r="AF279" s="5">
        <v>1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11">
        <v>0</v>
      </c>
      <c r="AR279" s="5">
        <v>0</v>
      </c>
      <c r="AS279" s="5">
        <v>1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</row>
    <row r="280" spans="1:50" ht="15.75" customHeight="1">
      <c r="A280" s="4">
        <v>44256</v>
      </c>
      <c r="B280" s="2" t="s">
        <v>5</v>
      </c>
      <c r="C280" s="2">
        <v>3</v>
      </c>
      <c r="D280" s="5" t="s">
        <v>13</v>
      </c>
      <c r="E280" s="5">
        <v>48236.419512</v>
      </c>
      <c r="F280" s="6">
        <f t="shared" si="29"/>
        <v>10.78386960625839</v>
      </c>
      <c r="G280" s="7">
        <v>32261.867999999999</v>
      </c>
      <c r="H280" s="5">
        <f t="shared" si="30"/>
        <v>10.381672250393432</v>
      </c>
      <c r="I280" s="10">
        <v>496.73</v>
      </c>
      <c r="J280" s="6">
        <f t="shared" si="31"/>
        <v>6.2080466189203456</v>
      </c>
      <c r="K280" s="11"/>
      <c r="L280" s="11">
        <f t="shared" si="32"/>
        <v>0</v>
      </c>
      <c r="M280" s="5">
        <v>0</v>
      </c>
      <c r="N280" s="5">
        <v>1</v>
      </c>
      <c r="O280" s="5">
        <v>0</v>
      </c>
      <c r="P280" s="5">
        <v>0</v>
      </c>
      <c r="Q280" s="5">
        <f t="shared" si="33"/>
        <v>0</v>
      </c>
      <c r="R280" s="5">
        <v>1537.9072619999999</v>
      </c>
      <c r="S280" s="5">
        <f t="shared" si="34"/>
        <v>7.3381778504582673</v>
      </c>
      <c r="T280" s="2">
        <v>0</v>
      </c>
      <c r="U280" s="12">
        <v>0</v>
      </c>
      <c r="V280" s="5">
        <v>2.5979999999999999</v>
      </c>
      <c r="W280" s="6">
        <f t="shared" si="28"/>
        <v>99.926920266164089</v>
      </c>
      <c r="X280" s="5">
        <v>667957</v>
      </c>
      <c r="Y280" s="5">
        <v>17722</v>
      </c>
      <c r="Z280" s="5">
        <v>14434</v>
      </c>
      <c r="AA280" s="5">
        <v>108</v>
      </c>
      <c r="AB280" s="5">
        <v>0</v>
      </c>
      <c r="AC280" s="5">
        <v>3650</v>
      </c>
      <c r="AD280" s="5">
        <v>1</v>
      </c>
      <c r="AE280" s="5">
        <v>0</v>
      </c>
      <c r="AF280" s="5">
        <v>0</v>
      </c>
      <c r="AG280" s="6">
        <v>1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11">
        <v>0</v>
      </c>
      <c r="AR280" s="5">
        <v>0</v>
      </c>
      <c r="AS280" s="5">
        <v>1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</row>
    <row r="281" spans="1:50" ht="15.75" customHeight="1">
      <c r="A281" s="4">
        <v>44287</v>
      </c>
      <c r="B281" s="2" t="s">
        <v>5</v>
      </c>
      <c r="C281" s="2">
        <v>3</v>
      </c>
      <c r="D281" s="5" t="s">
        <v>13</v>
      </c>
      <c r="E281" s="5">
        <v>37517.215175999998</v>
      </c>
      <c r="F281" s="6">
        <f t="shared" si="29"/>
        <v>10.532555177977484</v>
      </c>
      <c r="G281" s="7">
        <v>31136.454000000002</v>
      </c>
      <c r="H281" s="5">
        <f t="shared" si="30"/>
        <v>10.346166682250999</v>
      </c>
      <c r="I281" s="10">
        <v>504.07</v>
      </c>
      <c r="J281" s="6">
        <f t="shared" si="31"/>
        <v>6.2227151473160891</v>
      </c>
      <c r="K281" s="11"/>
      <c r="L281" s="11">
        <f t="shared" si="32"/>
        <v>0</v>
      </c>
      <c r="M281" s="5">
        <v>0</v>
      </c>
      <c r="N281" s="5">
        <v>1</v>
      </c>
      <c r="O281" s="5">
        <v>0</v>
      </c>
      <c r="P281" s="5">
        <v>0</v>
      </c>
      <c r="Q281" s="5">
        <f t="shared" si="33"/>
        <v>0</v>
      </c>
      <c r="R281" s="5">
        <v>1537.9072619999999</v>
      </c>
      <c r="S281" s="5">
        <f t="shared" si="34"/>
        <v>7.3381778504582673</v>
      </c>
      <c r="T281" s="2">
        <v>0</v>
      </c>
      <c r="U281" s="12">
        <v>0</v>
      </c>
      <c r="V281" s="5">
        <v>2.6044</v>
      </c>
      <c r="W281" s="6">
        <f t="shared" si="28"/>
        <v>100.1730835801377</v>
      </c>
      <c r="X281" s="5">
        <v>825519</v>
      </c>
      <c r="Y281" s="5">
        <v>34035</v>
      </c>
      <c r="Z281" s="5">
        <v>17957</v>
      </c>
      <c r="AA281" s="5">
        <v>332</v>
      </c>
      <c r="AB281" s="5">
        <v>0</v>
      </c>
      <c r="AC281" s="5">
        <v>0</v>
      </c>
      <c r="AD281" s="5">
        <v>1</v>
      </c>
      <c r="AE281" s="5">
        <v>0</v>
      </c>
      <c r="AF281" s="5">
        <v>0</v>
      </c>
      <c r="AG281" s="6">
        <v>0</v>
      </c>
      <c r="AH281" s="6">
        <v>1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11">
        <v>0</v>
      </c>
      <c r="AR281" s="5">
        <v>0</v>
      </c>
      <c r="AS281" s="5">
        <v>1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</row>
    <row r="282" spans="1:50" ht="15.75" customHeight="1">
      <c r="A282" s="9">
        <v>44317</v>
      </c>
      <c r="B282" s="2" t="s">
        <v>5</v>
      </c>
      <c r="C282" s="2">
        <v>3</v>
      </c>
      <c r="D282" s="5" t="s">
        <v>13</v>
      </c>
      <c r="E282" s="5">
        <v>80394.032519999993</v>
      </c>
      <c r="F282" s="6">
        <f t="shared" si="29"/>
        <v>11.294695230024381</v>
      </c>
      <c r="G282" s="7">
        <v>28135.35</v>
      </c>
      <c r="H282" s="5">
        <f t="shared" si="30"/>
        <v>10.244817613655634</v>
      </c>
      <c r="I282" s="10">
        <v>477.97</v>
      </c>
      <c r="J282" s="6">
        <f t="shared" si="31"/>
        <v>6.1695479690155945</v>
      </c>
      <c r="K282" s="11"/>
      <c r="L282" s="11">
        <f t="shared" si="32"/>
        <v>0</v>
      </c>
      <c r="M282" s="5">
        <v>0</v>
      </c>
      <c r="N282" s="5">
        <v>1</v>
      </c>
      <c r="O282" s="5">
        <v>0</v>
      </c>
      <c r="P282" s="5">
        <v>0</v>
      </c>
      <c r="Q282" s="5">
        <f t="shared" si="33"/>
        <v>0</v>
      </c>
      <c r="R282" s="5">
        <v>1537.9072619999999</v>
      </c>
      <c r="S282" s="5">
        <f t="shared" si="34"/>
        <v>7.3381778504582673</v>
      </c>
      <c r="T282" s="2">
        <v>0</v>
      </c>
      <c r="U282" s="12">
        <v>0</v>
      </c>
      <c r="V282" s="5">
        <v>2.5975000000000001</v>
      </c>
      <c r="W282" s="6">
        <f t="shared" si="28"/>
        <v>99.907688757259905</v>
      </c>
      <c r="X282" s="5">
        <v>922824</v>
      </c>
      <c r="Y282" s="5">
        <v>23971</v>
      </c>
      <c r="Z282" s="5">
        <v>20850</v>
      </c>
      <c r="AA282" s="5">
        <v>335</v>
      </c>
      <c r="AB282" s="5">
        <v>0</v>
      </c>
      <c r="AC282" s="5">
        <v>0</v>
      </c>
      <c r="AD282" s="5">
        <v>1</v>
      </c>
      <c r="AE282" s="5">
        <v>0</v>
      </c>
      <c r="AF282" s="5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11">
        <v>0</v>
      </c>
      <c r="AR282" s="5">
        <v>0</v>
      </c>
      <c r="AS282" s="5">
        <v>1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</row>
    <row r="283" spans="1:50" ht="15.75" customHeight="1">
      <c r="A283" s="4">
        <v>44348</v>
      </c>
      <c r="B283" s="2" t="s">
        <v>5</v>
      </c>
      <c r="C283" s="2">
        <v>3</v>
      </c>
      <c r="D283" s="5" t="s">
        <v>13</v>
      </c>
      <c r="E283" s="5">
        <v>53596.021679999998</v>
      </c>
      <c r="F283" s="6">
        <f t="shared" si="29"/>
        <v>10.889230121916215</v>
      </c>
      <c r="G283" s="7">
        <v>28510.488000000001</v>
      </c>
      <c r="H283" s="5">
        <f t="shared" si="30"/>
        <v>10.25806237275801</v>
      </c>
      <c r="I283" s="10">
        <v>508.07</v>
      </c>
      <c r="J283" s="6">
        <f t="shared" si="31"/>
        <v>6.2306192333611756</v>
      </c>
      <c r="K283" s="11"/>
      <c r="L283" s="11">
        <f t="shared" si="32"/>
        <v>0</v>
      </c>
      <c r="M283" s="5">
        <v>0</v>
      </c>
      <c r="N283" s="5">
        <v>1</v>
      </c>
      <c r="O283" s="5">
        <v>0</v>
      </c>
      <c r="P283" s="5">
        <v>0</v>
      </c>
      <c r="Q283" s="5">
        <f t="shared" si="33"/>
        <v>0</v>
      </c>
      <c r="R283" s="5">
        <v>1537.9072619999999</v>
      </c>
      <c r="S283" s="5">
        <f t="shared" si="34"/>
        <v>7.3381778504582673</v>
      </c>
      <c r="T283" s="2">
        <v>0</v>
      </c>
      <c r="U283" s="12">
        <v>0</v>
      </c>
      <c r="V283" s="5">
        <v>2.6</v>
      </c>
      <c r="W283" s="6">
        <f t="shared" si="28"/>
        <v>100.00384630178084</v>
      </c>
      <c r="X283" s="5">
        <v>958408</v>
      </c>
      <c r="Y283" s="5">
        <v>51321</v>
      </c>
      <c r="Z283" s="5">
        <v>22321</v>
      </c>
      <c r="AA283" s="5">
        <v>755</v>
      </c>
      <c r="AB283" s="5">
        <v>0</v>
      </c>
      <c r="AC283" s="5">
        <v>0</v>
      </c>
      <c r="AD283" s="5">
        <v>1</v>
      </c>
      <c r="AE283" s="5">
        <v>0</v>
      </c>
      <c r="AF283" s="5">
        <v>0</v>
      </c>
      <c r="AG283" s="6">
        <v>0</v>
      </c>
      <c r="AH283" s="6">
        <v>0</v>
      </c>
      <c r="AI283" s="6">
        <v>0</v>
      </c>
      <c r="AJ283" s="6">
        <v>1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11">
        <v>0</v>
      </c>
      <c r="AR283" s="5">
        <v>0</v>
      </c>
      <c r="AS283" s="5">
        <v>1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</row>
    <row r="284" spans="1:50" ht="15.75" customHeight="1">
      <c r="A284" s="4">
        <v>44378</v>
      </c>
      <c r="B284" s="2" t="s">
        <v>5</v>
      </c>
      <c r="C284" s="2">
        <v>3</v>
      </c>
      <c r="D284" s="5" t="s">
        <v>13</v>
      </c>
      <c r="E284" s="5">
        <v>85753.634688000006</v>
      </c>
      <c r="F284" s="6">
        <f t="shared" si="29"/>
        <v>11.359233751161952</v>
      </c>
      <c r="G284" s="7">
        <v>28885.626</v>
      </c>
      <c r="H284" s="5">
        <f t="shared" si="30"/>
        <v>10.271133998824199</v>
      </c>
      <c r="I284" s="10">
        <v>471.44</v>
      </c>
      <c r="J284" s="6">
        <f t="shared" si="31"/>
        <v>6.1557918405296581</v>
      </c>
      <c r="K284" s="11"/>
      <c r="L284" s="11">
        <f t="shared" si="32"/>
        <v>0</v>
      </c>
      <c r="M284" s="5">
        <v>0</v>
      </c>
      <c r="N284" s="5">
        <v>1</v>
      </c>
      <c r="O284" s="5">
        <v>0</v>
      </c>
      <c r="P284" s="5">
        <v>0</v>
      </c>
      <c r="Q284" s="5">
        <f t="shared" si="33"/>
        <v>0</v>
      </c>
      <c r="R284" s="5">
        <v>1537.9072619999999</v>
      </c>
      <c r="S284" s="5">
        <f t="shared" si="34"/>
        <v>7.3381778504582673</v>
      </c>
      <c r="T284" s="2">
        <v>0</v>
      </c>
      <c r="U284" s="12">
        <v>0</v>
      </c>
      <c r="V284" s="5">
        <v>2.6120999999999999</v>
      </c>
      <c r="W284" s="6">
        <f t="shared" si="28"/>
        <v>100.4692488172622</v>
      </c>
      <c r="X284" s="5">
        <v>1034837</v>
      </c>
      <c r="Y284" s="5">
        <v>27312</v>
      </c>
      <c r="Z284" s="5">
        <v>23422</v>
      </c>
      <c r="AA284" s="5">
        <v>714</v>
      </c>
      <c r="AB284" s="5">
        <v>904830</v>
      </c>
      <c r="AC284" s="5">
        <v>0</v>
      </c>
      <c r="AD284" s="5">
        <v>1</v>
      </c>
      <c r="AE284" s="5">
        <v>0</v>
      </c>
      <c r="AF284" s="5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1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11">
        <v>0</v>
      </c>
      <c r="AR284" s="5">
        <v>0</v>
      </c>
      <c r="AS284" s="5">
        <v>1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</row>
    <row r="285" spans="1:50" ht="15.75" customHeight="1">
      <c r="A285" s="4">
        <v>44409</v>
      </c>
      <c r="B285" s="2" t="s">
        <v>5</v>
      </c>
      <c r="C285" s="2">
        <v>3</v>
      </c>
      <c r="D285" s="5" t="s">
        <v>13</v>
      </c>
      <c r="E285" s="5">
        <v>61635.424932000002</v>
      </c>
      <c r="F285" s="6">
        <f t="shared" si="29"/>
        <v>11.028992064291375</v>
      </c>
      <c r="G285" s="7">
        <v>31886.73</v>
      </c>
      <c r="H285" s="5">
        <f t="shared" si="30"/>
        <v>10.369976575281758</v>
      </c>
      <c r="I285" s="10">
        <v>508.07</v>
      </c>
      <c r="J285" s="6">
        <f t="shared" si="31"/>
        <v>6.2306192333611756</v>
      </c>
      <c r="K285" s="11"/>
      <c r="L285" s="11">
        <f t="shared" si="32"/>
        <v>0</v>
      </c>
      <c r="M285" s="5">
        <v>0</v>
      </c>
      <c r="N285" s="5">
        <v>1</v>
      </c>
      <c r="O285" s="5">
        <v>0</v>
      </c>
      <c r="P285" s="5">
        <v>0</v>
      </c>
      <c r="Q285" s="5">
        <f t="shared" si="33"/>
        <v>0</v>
      </c>
      <c r="R285" s="5">
        <v>1537.9072619999999</v>
      </c>
      <c r="S285" s="5">
        <f t="shared" si="34"/>
        <v>7.3381778504582673</v>
      </c>
      <c r="T285" s="2">
        <v>0</v>
      </c>
      <c r="U285" s="12">
        <v>0</v>
      </c>
      <c r="V285" s="5">
        <v>2.6023999999999998</v>
      </c>
      <c r="W285" s="6">
        <f t="shared" si="28"/>
        <v>100.09615754452095</v>
      </c>
      <c r="X285" s="5">
        <v>1163688</v>
      </c>
      <c r="Y285" s="5">
        <v>6443</v>
      </c>
      <c r="Z285" s="5">
        <v>25889</v>
      </c>
      <c r="AA285" s="5">
        <v>250</v>
      </c>
      <c r="AB285" s="5">
        <v>0</v>
      </c>
      <c r="AC285" s="5">
        <v>0</v>
      </c>
      <c r="AD285" s="5">
        <v>1</v>
      </c>
      <c r="AE285" s="5">
        <v>0</v>
      </c>
      <c r="AF285" s="5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1</v>
      </c>
      <c r="AM285" s="6">
        <v>0</v>
      </c>
      <c r="AN285" s="6">
        <v>0</v>
      </c>
      <c r="AO285" s="6">
        <v>0</v>
      </c>
      <c r="AP285" s="6">
        <v>0</v>
      </c>
      <c r="AQ285" s="11">
        <v>0</v>
      </c>
      <c r="AR285" s="5">
        <v>0</v>
      </c>
      <c r="AS285" s="5">
        <v>1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</row>
    <row r="286" spans="1:50" ht="15.75" customHeight="1">
      <c r="A286" s="4">
        <v>44440</v>
      </c>
      <c r="B286" s="2" t="s">
        <v>5</v>
      </c>
      <c r="C286" s="2">
        <v>3</v>
      </c>
      <c r="D286" s="5" t="s">
        <v>13</v>
      </c>
      <c r="E286" s="5">
        <v>58955.623848000003</v>
      </c>
      <c r="F286" s="6">
        <f t="shared" si="29"/>
        <v>10.984540301720541</v>
      </c>
      <c r="G286" s="7">
        <v>29260.763999999999</v>
      </c>
      <c r="H286" s="5">
        <f t="shared" si="30"/>
        <v>10.284036959838263</v>
      </c>
      <c r="I286" s="10">
        <v>471.44</v>
      </c>
      <c r="J286" s="6">
        <f t="shared" si="31"/>
        <v>6.1557918405296581</v>
      </c>
      <c r="K286" s="11"/>
      <c r="L286" s="11">
        <f t="shared" si="32"/>
        <v>0</v>
      </c>
      <c r="M286" s="5">
        <v>0</v>
      </c>
      <c r="N286" s="5">
        <v>1</v>
      </c>
      <c r="O286" s="5">
        <v>0</v>
      </c>
      <c r="P286" s="5">
        <v>0</v>
      </c>
      <c r="Q286" s="5">
        <f t="shared" si="33"/>
        <v>0</v>
      </c>
      <c r="R286" s="5">
        <v>1537.9072619999999</v>
      </c>
      <c r="S286" s="5">
        <f t="shared" si="34"/>
        <v>7.3381778504582673</v>
      </c>
      <c r="T286" s="2">
        <v>0</v>
      </c>
      <c r="U286" s="12">
        <v>0</v>
      </c>
      <c r="V286" s="5">
        <v>2.6011000000000002</v>
      </c>
      <c r="W286" s="6">
        <f t="shared" si="28"/>
        <v>100.04615562137006</v>
      </c>
      <c r="X286" s="5">
        <v>1246538</v>
      </c>
      <c r="Y286" s="5">
        <v>1469</v>
      </c>
      <c r="Z286" s="5">
        <v>27785</v>
      </c>
      <c r="AA286" s="5">
        <v>32</v>
      </c>
      <c r="AB286" s="5">
        <v>0</v>
      </c>
      <c r="AC286" s="5">
        <v>0</v>
      </c>
      <c r="AD286" s="5">
        <v>1</v>
      </c>
      <c r="AE286" s="5">
        <v>0</v>
      </c>
      <c r="AF286" s="5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1</v>
      </c>
      <c r="AN286" s="6">
        <v>0</v>
      </c>
      <c r="AO286" s="6">
        <v>0</v>
      </c>
      <c r="AP286" s="6">
        <v>0</v>
      </c>
      <c r="AQ286" s="11">
        <v>0</v>
      </c>
      <c r="AR286" s="5">
        <v>0</v>
      </c>
      <c r="AS286" s="5">
        <v>1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</row>
    <row r="287" spans="1:50" ht="15.75" customHeight="1">
      <c r="A287" s="4">
        <v>44470</v>
      </c>
      <c r="B287" s="2" t="s">
        <v>5</v>
      </c>
      <c r="C287" s="2">
        <v>3</v>
      </c>
      <c r="D287" s="5" t="s">
        <v>13</v>
      </c>
      <c r="E287" s="5">
        <v>101832.441192</v>
      </c>
      <c r="F287" s="6">
        <f t="shared" si="29"/>
        <v>11.531084008088611</v>
      </c>
      <c r="G287" s="7">
        <v>18006.624</v>
      </c>
      <c r="H287" s="5">
        <f t="shared" si="30"/>
        <v>9.7985505027595234</v>
      </c>
      <c r="I287" s="10">
        <v>461.8</v>
      </c>
      <c r="J287" s="6">
        <f t="shared" si="31"/>
        <v>6.1351318969203952</v>
      </c>
      <c r="K287" s="11"/>
      <c r="L287" s="11">
        <f t="shared" si="32"/>
        <v>0</v>
      </c>
      <c r="M287" s="5">
        <v>0</v>
      </c>
      <c r="N287" s="5">
        <v>1</v>
      </c>
      <c r="O287" s="5">
        <v>0</v>
      </c>
      <c r="P287" s="5">
        <v>0</v>
      </c>
      <c r="Q287" s="5">
        <f t="shared" si="33"/>
        <v>0</v>
      </c>
      <c r="R287" s="5">
        <v>1537.9072619999999</v>
      </c>
      <c r="S287" s="5">
        <f t="shared" si="34"/>
        <v>7.3381778504582673</v>
      </c>
      <c r="T287" s="2">
        <v>0</v>
      </c>
      <c r="U287" s="12">
        <v>0</v>
      </c>
      <c r="V287" s="5">
        <v>2.5975999999999999</v>
      </c>
      <c r="W287" s="6">
        <f t="shared" si="28"/>
        <v>99.91153505904073</v>
      </c>
      <c r="X287" s="5">
        <v>1273560</v>
      </c>
      <c r="Y287" s="5">
        <v>522</v>
      </c>
      <c r="Z287" s="5">
        <v>28456</v>
      </c>
      <c r="AA287" s="5">
        <v>15</v>
      </c>
      <c r="AB287" s="5">
        <v>0</v>
      </c>
      <c r="AC287" s="5">
        <v>0</v>
      </c>
      <c r="AD287" s="5">
        <v>1</v>
      </c>
      <c r="AE287" s="5">
        <v>0</v>
      </c>
      <c r="AF287" s="5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1</v>
      </c>
      <c r="AO287" s="6">
        <v>0</v>
      </c>
      <c r="AP287" s="6">
        <v>0</v>
      </c>
      <c r="AQ287" s="11">
        <v>0</v>
      </c>
      <c r="AR287" s="5">
        <v>0</v>
      </c>
      <c r="AS287" s="5">
        <v>1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</row>
    <row r="288" spans="1:50" ht="15.75" customHeight="1">
      <c r="A288" s="4">
        <v>44501</v>
      </c>
      <c r="B288" s="2" t="s">
        <v>5</v>
      </c>
      <c r="C288" s="2">
        <v>3</v>
      </c>
      <c r="D288" s="5" t="s">
        <v>13</v>
      </c>
      <c r="E288" s="5">
        <v>75034.430351999996</v>
      </c>
      <c r="F288" s="6">
        <f t="shared" si="29"/>
        <v>11.225702358537429</v>
      </c>
      <c r="G288" s="7">
        <v>15380.657999999999</v>
      </c>
      <c r="H288" s="5">
        <f t="shared" si="30"/>
        <v>9.6409310395900825</v>
      </c>
      <c r="I288" s="10">
        <v>516.14</v>
      </c>
      <c r="J288" s="6">
        <f t="shared" si="31"/>
        <v>6.2463780465109942</v>
      </c>
      <c r="K288" s="11"/>
      <c r="L288" s="11">
        <f t="shared" si="32"/>
        <v>0</v>
      </c>
      <c r="M288" s="5">
        <v>0</v>
      </c>
      <c r="N288" s="5">
        <v>1</v>
      </c>
      <c r="O288" s="5">
        <v>0</v>
      </c>
      <c r="P288" s="5">
        <v>0</v>
      </c>
      <c r="Q288" s="5">
        <f t="shared" si="33"/>
        <v>0</v>
      </c>
      <c r="R288" s="5">
        <v>1537.9072619999999</v>
      </c>
      <c r="S288" s="5">
        <f t="shared" si="34"/>
        <v>7.3381778504582673</v>
      </c>
      <c r="T288" s="2">
        <v>0</v>
      </c>
      <c r="U288" s="12">
        <v>0</v>
      </c>
      <c r="V288" s="5">
        <v>2.5855000000000001</v>
      </c>
      <c r="W288" s="6">
        <f t="shared" si="28"/>
        <v>99.446132543559372</v>
      </c>
      <c r="X288" s="5">
        <v>1285254</v>
      </c>
      <c r="Y288" s="5">
        <v>263</v>
      </c>
      <c r="Z288" s="5">
        <v>28737</v>
      </c>
      <c r="AA288" s="5">
        <v>2</v>
      </c>
      <c r="AB288" s="5">
        <v>0</v>
      </c>
      <c r="AC288" s="5">
        <v>0</v>
      </c>
      <c r="AD288" s="5">
        <v>1</v>
      </c>
      <c r="AE288" s="5">
        <v>0</v>
      </c>
      <c r="AF288" s="5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1</v>
      </c>
      <c r="AP288" s="6">
        <v>0</v>
      </c>
      <c r="AQ288" s="11">
        <v>0</v>
      </c>
      <c r="AR288" s="5">
        <v>0</v>
      </c>
      <c r="AS288" s="5">
        <v>1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</row>
    <row r="289" spans="1:50" ht="15.75" customHeight="1">
      <c r="A289" s="4">
        <v>44531</v>
      </c>
      <c r="B289" s="2" t="s">
        <v>5</v>
      </c>
      <c r="C289" s="2">
        <v>3</v>
      </c>
      <c r="D289" s="5" t="s">
        <v>13</v>
      </c>
      <c r="E289" s="5">
        <v>85753.634688000006</v>
      </c>
      <c r="F289" s="6">
        <f t="shared" si="29"/>
        <v>11.359233751161952</v>
      </c>
      <c r="G289" s="7">
        <v>17631.486000000001</v>
      </c>
      <c r="H289" s="5">
        <f t="shared" si="30"/>
        <v>9.7774982750936452</v>
      </c>
      <c r="I289" s="10">
        <v>518.45000000000005</v>
      </c>
      <c r="J289" s="6">
        <f t="shared" si="31"/>
        <v>6.250843591004287</v>
      </c>
      <c r="K289" s="11"/>
      <c r="L289" s="11">
        <f t="shared" si="32"/>
        <v>0</v>
      </c>
      <c r="M289" s="5">
        <v>0</v>
      </c>
      <c r="N289" s="5">
        <v>1</v>
      </c>
      <c r="O289" s="5">
        <v>0</v>
      </c>
      <c r="P289" s="5">
        <v>0</v>
      </c>
      <c r="Q289" s="5">
        <f t="shared" si="33"/>
        <v>0</v>
      </c>
      <c r="R289" s="5">
        <v>1537.9072619999999</v>
      </c>
      <c r="S289" s="5">
        <f t="shared" si="34"/>
        <v>7.3381778504582673</v>
      </c>
      <c r="T289" s="2">
        <v>0</v>
      </c>
      <c r="U289" s="12">
        <v>0</v>
      </c>
      <c r="V289" s="5">
        <v>2.5951</v>
      </c>
      <c r="W289" s="6">
        <f t="shared" si="28"/>
        <v>99.815377514519795</v>
      </c>
      <c r="X289" s="5">
        <v>1295933</v>
      </c>
      <c r="Y289" s="5">
        <v>935</v>
      </c>
      <c r="Z289" s="5">
        <v>28933</v>
      </c>
      <c r="AA289" s="5">
        <v>3</v>
      </c>
      <c r="AB289" s="5">
        <v>0</v>
      </c>
      <c r="AC289" s="5">
        <v>0</v>
      </c>
      <c r="AD289" s="5">
        <v>1</v>
      </c>
      <c r="AE289" s="5">
        <v>0</v>
      </c>
      <c r="AF289" s="5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1</v>
      </c>
      <c r="AQ289" s="11">
        <v>0</v>
      </c>
      <c r="AR289" s="5">
        <v>0</v>
      </c>
      <c r="AS289" s="5">
        <v>1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</row>
    <row r="290" spans="1:50" ht="15.75" customHeight="1">
      <c r="A290" s="4">
        <v>44562</v>
      </c>
      <c r="B290" s="2" t="s">
        <v>5</v>
      </c>
      <c r="C290" s="2">
        <v>3</v>
      </c>
      <c r="D290" s="5" t="s">
        <v>13</v>
      </c>
      <c r="E290" s="5">
        <v>80435.16</v>
      </c>
      <c r="F290" s="6">
        <f t="shared" si="29"/>
        <v>11.295206673006243</v>
      </c>
      <c r="G290" s="7">
        <v>13254.876</v>
      </c>
      <c r="H290" s="5">
        <f t="shared" si="30"/>
        <v>9.4921962048079696</v>
      </c>
      <c r="I290" s="10">
        <v>511.96</v>
      </c>
      <c r="J290" s="6">
        <f t="shared" si="31"/>
        <v>6.2382464969875908</v>
      </c>
      <c r="K290" s="11"/>
      <c r="L290" s="11">
        <f t="shared" si="32"/>
        <v>0</v>
      </c>
      <c r="M290" s="5">
        <v>0</v>
      </c>
      <c r="N290" s="5">
        <v>1</v>
      </c>
      <c r="O290" s="5">
        <v>0</v>
      </c>
      <c r="P290" s="5">
        <v>0</v>
      </c>
      <c r="Q290" s="5">
        <f t="shared" si="33"/>
        <v>0</v>
      </c>
      <c r="R290" s="5">
        <v>1537.9072619999999</v>
      </c>
      <c r="S290" s="5">
        <f t="shared" si="34"/>
        <v>7.3381778504582673</v>
      </c>
      <c r="T290" s="2">
        <v>0</v>
      </c>
      <c r="U290" s="12">
        <v>0</v>
      </c>
      <c r="V290" s="5">
        <v>2.5983000000000001</v>
      </c>
      <c r="W290" s="6">
        <f t="shared" si="28"/>
        <v>99.938459171506594</v>
      </c>
      <c r="X290" s="5">
        <v>1430366</v>
      </c>
      <c r="Y290" s="5">
        <v>33391</v>
      </c>
      <c r="Z290" s="5">
        <v>29301</v>
      </c>
      <c r="AA290" s="5">
        <v>30</v>
      </c>
      <c r="AB290" s="5">
        <v>0</v>
      </c>
      <c r="AC290" s="5">
        <v>0</v>
      </c>
      <c r="AD290" s="5">
        <v>1</v>
      </c>
      <c r="AE290" s="5">
        <v>1</v>
      </c>
      <c r="AF290" s="5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11">
        <v>0</v>
      </c>
      <c r="AR290" s="5">
        <v>0</v>
      </c>
      <c r="AS290" s="5">
        <v>1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</row>
    <row r="291" spans="1:50" ht="15.75" customHeight="1">
      <c r="A291" s="4">
        <v>44593</v>
      </c>
      <c r="B291" s="2" t="s">
        <v>5</v>
      </c>
      <c r="C291" s="2">
        <v>3</v>
      </c>
      <c r="D291" s="5" t="s">
        <v>13</v>
      </c>
      <c r="E291" s="5">
        <v>74247.839999999997</v>
      </c>
      <c r="F291" s="6">
        <f t="shared" si="29"/>
        <v>11.215163965332707</v>
      </c>
      <c r="G291" s="7">
        <v>14755.428</v>
      </c>
      <c r="H291" s="5">
        <f t="shared" si="30"/>
        <v>9.5994340634463722</v>
      </c>
      <c r="I291" s="10">
        <v>521.51</v>
      </c>
      <c r="J291" s="6">
        <f t="shared" si="31"/>
        <v>6.2567284497123978</v>
      </c>
      <c r="K291" s="11"/>
      <c r="L291" s="11">
        <f t="shared" si="32"/>
        <v>0</v>
      </c>
      <c r="M291" s="5">
        <v>0</v>
      </c>
      <c r="N291" s="5">
        <v>1</v>
      </c>
      <c r="O291" s="5">
        <v>0</v>
      </c>
      <c r="P291" s="5">
        <v>0</v>
      </c>
      <c r="Q291" s="5">
        <f t="shared" si="33"/>
        <v>0</v>
      </c>
      <c r="R291" s="5">
        <v>1537.9072619999999</v>
      </c>
      <c r="S291" s="5">
        <f t="shared" si="34"/>
        <v>7.3381778504582673</v>
      </c>
      <c r="T291" s="2">
        <v>0</v>
      </c>
      <c r="U291" s="12">
        <v>0</v>
      </c>
      <c r="V291" s="5">
        <v>2.6008</v>
      </c>
      <c r="W291" s="6">
        <f t="shared" si="28"/>
        <v>100.03461671602754</v>
      </c>
      <c r="X291" s="5">
        <v>1510221</v>
      </c>
      <c r="Y291" s="5">
        <v>43364</v>
      </c>
      <c r="Z291" s="5">
        <v>30196</v>
      </c>
      <c r="AA291" s="5">
        <v>98</v>
      </c>
      <c r="AB291" s="5">
        <v>0</v>
      </c>
      <c r="AC291" s="5">
        <v>0</v>
      </c>
      <c r="AD291" s="5">
        <v>1</v>
      </c>
      <c r="AE291" s="5">
        <v>0</v>
      </c>
      <c r="AF291" s="5">
        <v>1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11">
        <v>0</v>
      </c>
      <c r="AR291" s="5">
        <v>0</v>
      </c>
      <c r="AS291" s="5">
        <v>1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</row>
    <row r="292" spans="1:50" ht="15.75" customHeight="1">
      <c r="A292" s="4">
        <v>44621</v>
      </c>
      <c r="B292" s="2" t="s">
        <v>5</v>
      </c>
      <c r="C292" s="2">
        <v>3</v>
      </c>
      <c r="D292" s="5" t="s">
        <v>13</v>
      </c>
      <c r="E292" s="5">
        <v>55685.88</v>
      </c>
      <c r="F292" s="6">
        <f t="shared" si="29"/>
        <v>10.927481892880925</v>
      </c>
      <c r="G292" s="7">
        <v>21507.912</v>
      </c>
      <c r="H292" s="5">
        <f t="shared" si="30"/>
        <v>9.9762226398574487</v>
      </c>
      <c r="I292" s="10">
        <v>520.9</v>
      </c>
      <c r="J292" s="6">
        <f t="shared" si="31"/>
        <v>6.2555580847511454</v>
      </c>
      <c r="K292" s="11"/>
      <c r="L292" s="11">
        <f t="shared" si="32"/>
        <v>0</v>
      </c>
      <c r="M292" s="5">
        <v>0</v>
      </c>
      <c r="N292" s="5">
        <v>1</v>
      </c>
      <c r="O292" s="5">
        <v>0</v>
      </c>
      <c r="P292" s="5">
        <v>0</v>
      </c>
      <c r="Q292" s="5">
        <f t="shared" si="33"/>
        <v>0</v>
      </c>
      <c r="R292" s="5">
        <v>1537.9072619999999</v>
      </c>
      <c r="S292" s="5">
        <f t="shared" si="34"/>
        <v>7.3381778504582673</v>
      </c>
      <c r="T292" s="2">
        <v>0</v>
      </c>
      <c r="U292" s="12">
        <v>0</v>
      </c>
      <c r="V292" s="5">
        <v>2.6046</v>
      </c>
      <c r="W292" s="6">
        <f t="shared" si="28"/>
        <v>100.18077618369936</v>
      </c>
      <c r="X292" s="5">
        <v>1524973</v>
      </c>
      <c r="Y292" s="5">
        <v>6099</v>
      </c>
      <c r="Z292" s="5">
        <v>30359</v>
      </c>
      <c r="AA292" s="5">
        <v>6</v>
      </c>
      <c r="AB292" s="5">
        <v>0</v>
      </c>
      <c r="AC292" s="5">
        <v>0</v>
      </c>
      <c r="AD292" s="5">
        <v>1</v>
      </c>
      <c r="AE292" s="5">
        <v>0</v>
      </c>
      <c r="AF292" s="5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11">
        <v>0</v>
      </c>
      <c r="AR292" s="5">
        <v>0</v>
      </c>
      <c r="AS292" s="5">
        <v>1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</row>
    <row r="293" spans="1:50" ht="15.75" customHeight="1">
      <c r="A293" s="4">
        <v>44652</v>
      </c>
      <c r="B293" s="2" t="s">
        <v>5</v>
      </c>
      <c r="C293" s="2">
        <v>3</v>
      </c>
      <c r="D293" s="5" t="s">
        <v>13</v>
      </c>
      <c r="E293" s="5">
        <v>43311.24</v>
      </c>
      <c r="F293" s="6">
        <f t="shared" si="29"/>
        <v>10.67616746460002</v>
      </c>
      <c r="G293" s="7">
        <v>20757.635999999999</v>
      </c>
      <c r="H293" s="5">
        <f t="shared" si="30"/>
        <v>9.9407176318457395</v>
      </c>
      <c r="I293" s="10">
        <v>489.73</v>
      </c>
      <c r="J293" s="6">
        <f t="shared" si="31"/>
        <v>6.1938542188289736</v>
      </c>
      <c r="K293" s="11"/>
      <c r="L293" s="11">
        <f t="shared" si="32"/>
        <v>0</v>
      </c>
      <c r="M293" s="5">
        <v>0</v>
      </c>
      <c r="N293" s="5">
        <v>1</v>
      </c>
      <c r="O293" s="5">
        <v>0</v>
      </c>
      <c r="P293" s="5">
        <v>0</v>
      </c>
      <c r="Q293" s="5">
        <f t="shared" si="33"/>
        <v>0</v>
      </c>
      <c r="R293" s="5">
        <v>1537.9072619999999</v>
      </c>
      <c r="S293" s="5">
        <f t="shared" si="34"/>
        <v>7.3381778504582673</v>
      </c>
      <c r="T293" s="2">
        <v>0</v>
      </c>
      <c r="U293" s="12">
        <v>0</v>
      </c>
      <c r="V293" s="5">
        <v>2.5958999999999999</v>
      </c>
      <c r="W293" s="6">
        <f t="shared" si="28"/>
        <v>99.846147928766484</v>
      </c>
      <c r="X293" s="5">
        <v>1527956</v>
      </c>
      <c r="Y293" s="5">
        <v>783</v>
      </c>
      <c r="Z293" s="5">
        <v>30369</v>
      </c>
      <c r="AA293" s="5">
        <v>8</v>
      </c>
      <c r="AB293" s="5">
        <v>106857</v>
      </c>
      <c r="AC293" s="5">
        <v>0</v>
      </c>
      <c r="AD293" s="5">
        <v>1</v>
      </c>
      <c r="AE293" s="5">
        <v>0</v>
      </c>
      <c r="AF293" s="5">
        <v>0</v>
      </c>
      <c r="AG293" s="6">
        <v>0</v>
      </c>
      <c r="AH293" s="6">
        <v>1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11">
        <v>0</v>
      </c>
      <c r="AR293" s="5">
        <v>0</v>
      </c>
      <c r="AS293" s="5">
        <v>1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</row>
    <row r="294" spans="1:50" ht="15.75" customHeight="1">
      <c r="A294" s="9">
        <v>44682</v>
      </c>
      <c r="B294" s="2" t="s">
        <v>5</v>
      </c>
      <c r="C294" s="2">
        <v>3</v>
      </c>
      <c r="D294" s="5" t="s">
        <v>13</v>
      </c>
      <c r="E294" s="5">
        <v>92809.8</v>
      </c>
      <c r="F294" s="6">
        <f t="shared" si="29"/>
        <v>11.438307516646915</v>
      </c>
      <c r="G294" s="7">
        <v>18756.900000000001</v>
      </c>
      <c r="H294" s="5">
        <f t="shared" si="30"/>
        <v>9.8393702759959254</v>
      </c>
      <c r="I294" s="10">
        <v>459.57</v>
      </c>
      <c r="J294" s="6">
        <f t="shared" si="31"/>
        <v>6.1302912696927141</v>
      </c>
      <c r="K294" s="11"/>
      <c r="L294" s="11">
        <f t="shared" si="32"/>
        <v>0</v>
      </c>
      <c r="M294" s="5">
        <v>0</v>
      </c>
      <c r="N294" s="5">
        <v>1</v>
      </c>
      <c r="O294" s="5">
        <v>0</v>
      </c>
      <c r="P294" s="5">
        <v>0</v>
      </c>
      <c r="Q294" s="5">
        <f t="shared" si="33"/>
        <v>0</v>
      </c>
      <c r="R294" s="5">
        <v>1537.9072619999999</v>
      </c>
      <c r="S294" s="5">
        <f t="shared" si="34"/>
        <v>7.3381778504582673</v>
      </c>
      <c r="T294" s="2">
        <v>0</v>
      </c>
      <c r="U294" s="12">
        <v>0</v>
      </c>
      <c r="V294" s="5">
        <v>2.5964</v>
      </c>
      <c r="W294" s="6">
        <f t="shared" si="28"/>
        <v>99.865379437670683</v>
      </c>
      <c r="X294" s="5">
        <v>1530453</v>
      </c>
      <c r="Y294" s="5">
        <v>347</v>
      </c>
      <c r="Z294" s="5">
        <v>30379</v>
      </c>
      <c r="AA294" s="5">
        <v>2</v>
      </c>
      <c r="AB294" s="5">
        <v>206444</v>
      </c>
      <c r="AC294" s="5">
        <v>0</v>
      </c>
      <c r="AD294" s="5">
        <v>1</v>
      </c>
      <c r="AE294" s="5">
        <v>0</v>
      </c>
      <c r="AF294" s="5">
        <v>0</v>
      </c>
      <c r="AG294" s="6">
        <v>0</v>
      </c>
      <c r="AH294" s="6">
        <v>0</v>
      </c>
      <c r="AI294" s="6">
        <v>1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11">
        <v>0</v>
      </c>
      <c r="AR294" s="5">
        <v>0</v>
      </c>
      <c r="AS294" s="5">
        <v>1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</row>
    <row r="295" spans="1:50" ht="15.75" customHeight="1">
      <c r="A295" s="4">
        <v>44713</v>
      </c>
      <c r="B295" s="2" t="s">
        <v>5</v>
      </c>
      <c r="C295" s="2">
        <v>3</v>
      </c>
      <c r="D295" s="5" t="s">
        <v>13</v>
      </c>
      <c r="E295" s="5">
        <v>61873.2</v>
      </c>
      <c r="F295" s="6">
        <f t="shared" si="29"/>
        <v>11.032842408538752</v>
      </c>
      <c r="G295" s="7">
        <v>19006.991999999998</v>
      </c>
      <c r="H295" s="5">
        <f t="shared" si="30"/>
        <v>9.8526148012868617</v>
      </c>
      <c r="I295" s="10">
        <v>551.27</v>
      </c>
      <c r="J295" s="6">
        <f t="shared" si="31"/>
        <v>6.3122247072820477</v>
      </c>
      <c r="K295" s="11"/>
      <c r="L295" s="11">
        <f t="shared" si="32"/>
        <v>0</v>
      </c>
      <c r="M295" s="5">
        <v>0</v>
      </c>
      <c r="N295" s="5">
        <v>1</v>
      </c>
      <c r="O295" s="5">
        <v>0</v>
      </c>
      <c r="P295" s="5">
        <v>0</v>
      </c>
      <c r="Q295" s="5">
        <f t="shared" si="33"/>
        <v>0</v>
      </c>
      <c r="R295" s="5">
        <v>1537.9072619999999</v>
      </c>
      <c r="S295" s="5">
        <f t="shared" si="34"/>
        <v>7.3381778504582673</v>
      </c>
      <c r="T295" s="2">
        <v>0</v>
      </c>
      <c r="U295" s="12">
        <v>0</v>
      </c>
      <c r="V295" s="5">
        <v>2.5958000000000001</v>
      </c>
      <c r="W295" s="6">
        <f t="shared" si="28"/>
        <v>99.842301626985659</v>
      </c>
      <c r="X295" s="5">
        <v>1536479</v>
      </c>
      <c r="Y295" s="5">
        <v>771</v>
      </c>
      <c r="Z295" s="5">
        <v>30395</v>
      </c>
      <c r="AA295" s="5">
        <v>0</v>
      </c>
      <c r="AB295" s="5">
        <v>975945</v>
      </c>
      <c r="AC295" s="5">
        <v>0</v>
      </c>
      <c r="AD295" s="5">
        <v>1</v>
      </c>
      <c r="AE295" s="5">
        <v>0</v>
      </c>
      <c r="AF295" s="5">
        <v>0</v>
      </c>
      <c r="AG295" s="6">
        <v>0</v>
      </c>
      <c r="AH295" s="6">
        <v>0</v>
      </c>
      <c r="AI295" s="6">
        <v>0</v>
      </c>
      <c r="AJ295" s="6">
        <v>1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11">
        <v>0</v>
      </c>
      <c r="AR295" s="5">
        <v>0</v>
      </c>
      <c r="AS295" s="5">
        <v>1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</row>
    <row r="296" spans="1:50" ht="15.75" customHeight="1">
      <c r="A296" s="4">
        <v>44743</v>
      </c>
      <c r="B296" s="2" t="s">
        <v>5</v>
      </c>
      <c r="C296" s="2">
        <v>3</v>
      </c>
      <c r="D296" s="5" t="s">
        <v>13</v>
      </c>
      <c r="E296" s="5">
        <v>98997.119999999995</v>
      </c>
      <c r="F296" s="6">
        <f t="shared" si="29"/>
        <v>11.502846037784487</v>
      </c>
      <c r="G296" s="7">
        <v>19257.083999999999</v>
      </c>
      <c r="H296" s="5">
        <f t="shared" si="30"/>
        <v>9.865686199614375</v>
      </c>
      <c r="I296" s="10">
        <v>487.4</v>
      </c>
      <c r="J296" s="6">
        <f t="shared" si="31"/>
        <v>6.1890851411911054</v>
      </c>
      <c r="K296" s="11"/>
      <c r="L296" s="11">
        <f t="shared" si="32"/>
        <v>0</v>
      </c>
      <c r="M296" s="5">
        <v>0</v>
      </c>
      <c r="N296" s="5">
        <v>1</v>
      </c>
      <c r="O296" s="5">
        <v>0</v>
      </c>
      <c r="P296" s="5">
        <v>0</v>
      </c>
      <c r="Q296" s="5">
        <f t="shared" si="33"/>
        <v>0</v>
      </c>
      <c r="R296" s="5">
        <v>1537.9072619999999</v>
      </c>
      <c r="S296" s="5">
        <f t="shared" si="34"/>
        <v>7.3381778504582673</v>
      </c>
      <c r="T296" s="2">
        <v>0</v>
      </c>
      <c r="U296" s="12">
        <v>0</v>
      </c>
      <c r="V296" s="5">
        <v>2.5952000000000002</v>
      </c>
      <c r="W296" s="6">
        <f t="shared" si="28"/>
        <v>99.819223816300649</v>
      </c>
      <c r="X296" s="5">
        <v>1554591</v>
      </c>
      <c r="Y296" s="5">
        <v>5493</v>
      </c>
      <c r="Z296" s="5">
        <v>30487</v>
      </c>
      <c r="AA296" s="5">
        <v>0</v>
      </c>
      <c r="AB296" s="5">
        <v>0</v>
      </c>
      <c r="AC296" s="5">
        <v>0</v>
      </c>
      <c r="AD296" s="5">
        <v>1</v>
      </c>
      <c r="AE296" s="5">
        <v>0</v>
      </c>
      <c r="AF296" s="5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1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11">
        <v>0</v>
      </c>
      <c r="AR296" s="5">
        <v>0</v>
      </c>
      <c r="AS296" s="5">
        <v>1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</row>
    <row r="297" spans="1:50" ht="15.75" customHeight="1">
      <c r="A297" s="4">
        <v>44774</v>
      </c>
      <c r="B297" s="2" t="s">
        <v>5</v>
      </c>
      <c r="C297" s="2">
        <v>3</v>
      </c>
      <c r="D297" s="5" t="s">
        <v>13</v>
      </c>
      <c r="E297" s="5">
        <v>71154.179999999993</v>
      </c>
      <c r="F297" s="6">
        <f t="shared" si="29"/>
        <v>11.172604350913911</v>
      </c>
      <c r="G297" s="7">
        <v>21257.82</v>
      </c>
      <c r="H297" s="5">
        <f t="shared" si="30"/>
        <v>9.9645271470630057</v>
      </c>
      <c r="I297" s="10">
        <v>517.33000000000004</v>
      </c>
      <c r="J297" s="6">
        <f t="shared" si="31"/>
        <v>6.2486809687553269</v>
      </c>
      <c r="K297" s="11"/>
      <c r="L297" s="11">
        <f t="shared" si="32"/>
        <v>0</v>
      </c>
      <c r="M297" s="5">
        <v>0</v>
      </c>
      <c r="N297" s="5">
        <v>1</v>
      </c>
      <c r="O297" s="5">
        <v>0</v>
      </c>
      <c r="P297" s="5">
        <v>0</v>
      </c>
      <c r="Q297" s="5">
        <f t="shared" si="33"/>
        <v>0</v>
      </c>
      <c r="R297" s="5">
        <v>1537.9072619999999</v>
      </c>
      <c r="S297" s="5">
        <f t="shared" si="34"/>
        <v>7.3381778504582673</v>
      </c>
      <c r="T297" s="2">
        <v>0</v>
      </c>
      <c r="U297" s="12">
        <v>0</v>
      </c>
      <c r="V297" s="5">
        <v>2.5977999999999999</v>
      </c>
      <c r="W297" s="6">
        <f t="shared" si="28"/>
        <v>99.919227662602395</v>
      </c>
      <c r="X297" s="5">
        <v>1569076</v>
      </c>
      <c r="Y297" s="5">
        <v>2109</v>
      </c>
      <c r="Z297" s="5">
        <v>30581</v>
      </c>
      <c r="AA297" s="5">
        <v>0</v>
      </c>
      <c r="AB297" s="5">
        <v>189733</v>
      </c>
      <c r="AC297" s="5">
        <v>0</v>
      </c>
      <c r="AD297" s="5">
        <v>1</v>
      </c>
      <c r="AE297" s="5">
        <v>0</v>
      </c>
      <c r="AF297" s="5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1</v>
      </c>
      <c r="AM297" s="6">
        <v>0</v>
      </c>
      <c r="AN297" s="6">
        <v>0</v>
      </c>
      <c r="AO297" s="6">
        <v>0</v>
      </c>
      <c r="AP297" s="6">
        <v>0</v>
      </c>
      <c r="AQ297" s="11">
        <v>0</v>
      </c>
      <c r="AR297" s="5">
        <v>0</v>
      </c>
      <c r="AS297" s="5">
        <v>1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</row>
    <row r="298" spans="1:50" ht="15.75" customHeight="1">
      <c r="A298" s="4">
        <v>44805</v>
      </c>
      <c r="B298" s="2" t="s">
        <v>5</v>
      </c>
      <c r="C298" s="2">
        <v>3</v>
      </c>
      <c r="D298" s="5" t="s">
        <v>13</v>
      </c>
      <c r="E298" s="5">
        <v>68060.52</v>
      </c>
      <c r="F298" s="6">
        <f t="shared" si="29"/>
        <v>11.128152588343077</v>
      </c>
      <c r="G298" s="7">
        <v>19507.175999999999</v>
      </c>
      <c r="H298" s="5">
        <f t="shared" si="30"/>
        <v>9.8785889387289636</v>
      </c>
      <c r="I298" s="10">
        <v>496.1</v>
      </c>
      <c r="J298" s="6">
        <f t="shared" si="31"/>
        <v>6.2067775193070034</v>
      </c>
      <c r="K298" s="11"/>
      <c r="L298" s="11">
        <f t="shared" si="32"/>
        <v>0</v>
      </c>
      <c r="M298" s="5">
        <v>0</v>
      </c>
      <c r="N298" s="5">
        <v>1</v>
      </c>
      <c r="O298" s="5">
        <v>0</v>
      </c>
      <c r="P298" s="5">
        <v>0</v>
      </c>
      <c r="Q298" s="5">
        <f t="shared" si="33"/>
        <v>0</v>
      </c>
      <c r="R298" s="5">
        <v>1537.9072619999999</v>
      </c>
      <c r="S298" s="5">
        <f t="shared" si="34"/>
        <v>7.3381778504582673</v>
      </c>
      <c r="T298" s="2">
        <v>0</v>
      </c>
      <c r="U298" s="12">
        <v>0</v>
      </c>
      <c r="V298" s="5">
        <v>2.5916000000000001</v>
      </c>
      <c r="W298" s="6">
        <f t="shared" si="28"/>
        <v>99.680756952190478</v>
      </c>
      <c r="X298" s="5">
        <v>1572598</v>
      </c>
      <c r="Y298" s="5">
        <v>578</v>
      </c>
      <c r="Z298" s="5">
        <v>30616</v>
      </c>
      <c r="AA298" s="5">
        <v>0</v>
      </c>
      <c r="AB298" s="5">
        <v>142403</v>
      </c>
      <c r="AC298" s="5">
        <v>0</v>
      </c>
      <c r="AD298" s="5">
        <v>1</v>
      </c>
      <c r="AE298" s="5">
        <v>0</v>
      </c>
      <c r="AF298" s="5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1</v>
      </c>
      <c r="AN298" s="6">
        <v>0</v>
      </c>
      <c r="AO298" s="6">
        <v>0</v>
      </c>
      <c r="AP298" s="6">
        <v>0</v>
      </c>
      <c r="AQ298" s="11">
        <v>0</v>
      </c>
      <c r="AR298" s="5">
        <v>0</v>
      </c>
      <c r="AS298" s="5">
        <v>1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</row>
    <row r="299" spans="1:50" ht="15.75" customHeight="1">
      <c r="A299" s="4">
        <v>44835</v>
      </c>
      <c r="B299" s="2" t="s">
        <v>5</v>
      </c>
      <c r="C299" s="2">
        <v>3</v>
      </c>
      <c r="D299" s="5" t="s">
        <v>13</v>
      </c>
      <c r="E299" s="5">
        <v>117559.08</v>
      </c>
      <c r="F299" s="6">
        <f t="shared" si="29"/>
        <v>11.674696294711147</v>
      </c>
      <c r="G299" s="7">
        <v>12004.415999999999</v>
      </c>
      <c r="H299" s="5">
        <f t="shared" si="30"/>
        <v>9.3931131602832174</v>
      </c>
      <c r="I299" s="10">
        <v>1</v>
      </c>
      <c r="J299" s="6">
        <f t="shared" si="31"/>
        <v>0</v>
      </c>
      <c r="K299" s="11"/>
      <c r="L299" s="11">
        <f t="shared" si="32"/>
        <v>0</v>
      </c>
      <c r="M299" s="5">
        <v>0</v>
      </c>
      <c r="N299" s="5">
        <v>1</v>
      </c>
      <c r="O299" s="5">
        <v>0</v>
      </c>
      <c r="P299" s="5">
        <v>0</v>
      </c>
      <c r="Q299" s="5">
        <f t="shared" si="33"/>
        <v>0</v>
      </c>
      <c r="R299" s="5">
        <v>1537.9072619999999</v>
      </c>
      <c r="S299" s="5">
        <f t="shared" si="34"/>
        <v>7.3381778504582673</v>
      </c>
      <c r="T299" s="2">
        <v>0</v>
      </c>
      <c r="U299" s="12">
        <v>0</v>
      </c>
      <c r="V299" s="5">
        <v>2.5905</v>
      </c>
      <c r="W299" s="6">
        <f t="shared" si="28"/>
        <v>99.638447632601256</v>
      </c>
      <c r="X299" s="14"/>
      <c r="Y299" s="5"/>
      <c r="Z299" s="14"/>
      <c r="AA299" s="14"/>
      <c r="AB299" s="5">
        <v>0</v>
      </c>
      <c r="AC299" s="5">
        <v>0</v>
      </c>
      <c r="AD299" s="5">
        <v>1</v>
      </c>
      <c r="AE299" s="5">
        <v>0</v>
      </c>
      <c r="AF299" s="5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1</v>
      </c>
      <c r="AO299" s="6">
        <v>0</v>
      </c>
      <c r="AP299" s="6">
        <v>0</v>
      </c>
      <c r="AQ299" s="11">
        <v>0</v>
      </c>
      <c r="AR299" s="5">
        <v>0</v>
      </c>
      <c r="AS299" s="5">
        <v>1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</row>
    <row r="300" spans="1:50" ht="15.75" customHeight="1">
      <c r="A300" s="4">
        <v>44866</v>
      </c>
      <c r="B300" s="2" t="s">
        <v>5</v>
      </c>
      <c r="C300" s="2">
        <v>3</v>
      </c>
      <c r="D300" s="5" t="s">
        <v>13</v>
      </c>
      <c r="E300" s="5">
        <v>86622.48</v>
      </c>
      <c r="F300" s="6">
        <f t="shared" si="29"/>
        <v>11.369314645159964</v>
      </c>
      <c r="G300" s="7">
        <v>10253.772000000001</v>
      </c>
      <c r="H300" s="5">
        <f t="shared" si="30"/>
        <v>9.2354984372022777</v>
      </c>
      <c r="I300" s="10">
        <v>1</v>
      </c>
      <c r="J300" s="6">
        <f t="shared" si="31"/>
        <v>0</v>
      </c>
      <c r="K300" s="11"/>
      <c r="L300" s="11">
        <f t="shared" si="32"/>
        <v>0</v>
      </c>
      <c r="M300" s="5">
        <v>0</v>
      </c>
      <c r="N300" s="5">
        <v>1</v>
      </c>
      <c r="O300" s="5">
        <v>0</v>
      </c>
      <c r="P300" s="5">
        <v>0</v>
      </c>
      <c r="Q300" s="5">
        <f t="shared" si="33"/>
        <v>0</v>
      </c>
      <c r="R300" s="5">
        <v>1537.9072619999999</v>
      </c>
      <c r="S300" s="5">
        <f t="shared" si="34"/>
        <v>7.3381778504582673</v>
      </c>
      <c r="T300" s="2">
        <v>0</v>
      </c>
      <c r="U300" s="12">
        <v>0</v>
      </c>
      <c r="V300" s="5">
        <v>2.5996000000000001</v>
      </c>
      <c r="W300" s="6">
        <f t="shared" si="28"/>
        <v>99.988461094657509</v>
      </c>
      <c r="X300" s="14"/>
      <c r="Y300" s="5"/>
      <c r="Z300" s="14"/>
      <c r="AA300" s="14"/>
      <c r="AB300" s="5">
        <v>83417</v>
      </c>
      <c r="AC300" s="5">
        <v>0</v>
      </c>
      <c r="AD300" s="5">
        <v>1</v>
      </c>
      <c r="AE300" s="5">
        <v>0</v>
      </c>
      <c r="AF300" s="5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1</v>
      </c>
      <c r="AP300" s="6">
        <v>0</v>
      </c>
      <c r="AQ300" s="11">
        <v>0</v>
      </c>
      <c r="AR300" s="5">
        <v>0</v>
      </c>
      <c r="AS300" s="5">
        <v>1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</row>
    <row r="301" spans="1:50" ht="15.75" customHeight="1">
      <c r="A301" s="4">
        <v>44896</v>
      </c>
      <c r="B301" s="2" t="s">
        <v>5</v>
      </c>
      <c r="C301" s="2">
        <v>3</v>
      </c>
      <c r="D301" s="5" t="s">
        <v>13</v>
      </c>
      <c r="E301" s="5">
        <v>98997.119999999995</v>
      </c>
      <c r="F301" s="6">
        <f t="shared" si="29"/>
        <v>11.502846037784487</v>
      </c>
      <c r="G301" s="7">
        <v>11754.324000000001</v>
      </c>
      <c r="H301" s="5">
        <f t="shared" si="30"/>
        <v>9.3720615233335849</v>
      </c>
      <c r="I301" s="10">
        <v>1</v>
      </c>
      <c r="J301" s="6">
        <f t="shared" si="31"/>
        <v>0</v>
      </c>
      <c r="K301" s="11"/>
      <c r="L301" s="11">
        <f t="shared" si="32"/>
        <v>0</v>
      </c>
      <c r="M301" s="5">
        <v>0</v>
      </c>
      <c r="N301" s="5">
        <v>1</v>
      </c>
      <c r="O301" s="5">
        <v>0</v>
      </c>
      <c r="P301" s="5">
        <v>0</v>
      </c>
      <c r="Q301" s="5">
        <f t="shared" si="33"/>
        <v>0</v>
      </c>
      <c r="R301" s="5">
        <v>1537.9072619999999</v>
      </c>
      <c r="S301" s="5">
        <f t="shared" si="34"/>
        <v>7.3381778504582673</v>
      </c>
      <c r="T301" s="2">
        <v>0</v>
      </c>
      <c r="U301" s="12">
        <v>0</v>
      </c>
      <c r="V301" s="5">
        <v>2.5991</v>
      </c>
      <c r="W301" s="6">
        <f t="shared" si="28"/>
        <v>99.969229585753297</v>
      </c>
      <c r="X301" s="14"/>
      <c r="Y301" s="5"/>
      <c r="Z301" s="14"/>
      <c r="AA301" s="14"/>
      <c r="AB301" s="14"/>
      <c r="AC301" s="5">
        <v>0</v>
      </c>
      <c r="AD301" s="5">
        <v>1</v>
      </c>
      <c r="AE301" s="5">
        <v>0</v>
      </c>
      <c r="AF301" s="5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1</v>
      </c>
      <c r="AQ301" s="11">
        <v>0</v>
      </c>
      <c r="AR301" s="5">
        <v>0</v>
      </c>
      <c r="AS301" s="5">
        <v>1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</row>
    <row r="302" spans="1:50" ht="15.75" customHeight="1">
      <c r="A302" s="4">
        <v>43101</v>
      </c>
      <c r="B302" s="2" t="s">
        <v>5</v>
      </c>
      <c r="C302" s="2">
        <v>3</v>
      </c>
      <c r="D302" s="5" t="s">
        <v>10</v>
      </c>
      <c r="E302" s="5">
        <v>5984.0027520000003</v>
      </c>
      <c r="F302" s="6">
        <f t="shared" si="29"/>
        <v>8.6968449795472562</v>
      </c>
      <c r="G302" s="7">
        <v>53906.247000000003</v>
      </c>
      <c r="H302" s="5">
        <f t="shared" si="30"/>
        <v>10.895020200549302</v>
      </c>
      <c r="I302" s="10">
        <v>362.83</v>
      </c>
      <c r="J302" s="6">
        <f t="shared" si="31"/>
        <v>5.8939344050097677</v>
      </c>
      <c r="K302" s="11"/>
      <c r="L302" s="11">
        <f t="shared" si="32"/>
        <v>0</v>
      </c>
      <c r="M302" s="5">
        <v>0</v>
      </c>
      <c r="N302" s="5">
        <v>1</v>
      </c>
      <c r="O302" s="5">
        <v>0</v>
      </c>
      <c r="P302" s="5">
        <v>0</v>
      </c>
      <c r="Q302" s="5">
        <f t="shared" si="33"/>
        <v>0</v>
      </c>
      <c r="R302" s="5">
        <v>2240.8756010000002</v>
      </c>
      <c r="S302" s="5">
        <f t="shared" si="34"/>
        <v>7.7146219617737728</v>
      </c>
      <c r="T302" s="2">
        <v>0</v>
      </c>
      <c r="U302" s="12">
        <v>0</v>
      </c>
      <c r="V302" s="5">
        <v>3.3416999999999999</v>
      </c>
      <c r="W302" s="6">
        <f t="shared" ref="W302:W361" si="35">V302*100/3.3417</f>
        <v>100.00000000000001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1</v>
      </c>
      <c r="AE302" s="5">
        <v>1</v>
      </c>
      <c r="AF302" s="5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11">
        <v>0</v>
      </c>
      <c r="AR302" s="5">
        <v>0</v>
      </c>
      <c r="AS302" s="5">
        <v>1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</row>
    <row r="303" spans="1:50" ht="15.75" customHeight="1">
      <c r="A303" s="4">
        <v>43132</v>
      </c>
      <c r="B303" s="2" t="s">
        <v>5</v>
      </c>
      <c r="C303" s="2">
        <v>3</v>
      </c>
      <c r="D303" s="5" t="s">
        <v>10</v>
      </c>
      <c r="E303" s="5">
        <v>5523.6948480000001</v>
      </c>
      <c r="F303" s="6">
        <f t="shared" si="29"/>
        <v>8.6168022718737198</v>
      </c>
      <c r="G303" s="7">
        <v>60008.841</v>
      </c>
      <c r="H303" s="5">
        <f t="shared" si="30"/>
        <v>11.002263844421641</v>
      </c>
      <c r="I303" s="10">
        <v>344.64</v>
      </c>
      <c r="J303" s="6">
        <f t="shared" si="31"/>
        <v>5.8425003939680238</v>
      </c>
      <c r="K303" s="11"/>
      <c r="L303" s="11">
        <f t="shared" si="32"/>
        <v>0</v>
      </c>
      <c r="M303" s="5">
        <v>0</v>
      </c>
      <c r="N303" s="5">
        <v>1</v>
      </c>
      <c r="O303" s="5">
        <v>0</v>
      </c>
      <c r="P303" s="5">
        <v>0</v>
      </c>
      <c r="Q303" s="5">
        <f t="shared" si="33"/>
        <v>0</v>
      </c>
      <c r="R303" s="5">
        <v>2240.8756010000002</v>
      </c>
      <c r="S303" s="5">
        <f t="shared" si="34"/>
        <v>7.7146219617737728</v>
      </c>
      <c r="T303" s="2">
        <v>0</v>
      </c>
      <c r="U303" s="12">
        <v>0</v>
      </c>
      <c r="V303" s="5">
        <v>3.3374999999999999</v>
      </c>
      <c r="W303" s="6">
        <f t="shared" si="35"/>
        <v>99.874315468174885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11">
        <v>0</v>
      </c>
      <c r="AR303" s="5">
        <v>0</v>
      </c>
      <c r="AS303" s="5">
        <v>1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</row>
    <row r="304" spans="1:50" ht="15.75" customHeight="1">
      <c r="A304" s="4">
        <v>43160</v>
      </c>
      <c r="B304" s="2" t="s">
        <v>5</v>
      </c>
      <c r="C304" s="2">
        <v>3</v>
      </c>
      <c r="D304" s="5" t="s">
        <v>10</v>
      </c>
      <c r="E304" s="5">
        <v>4142.7711360000003</v>
      </c>
      <c r="F304" s="6">
        <f t="shared" si="29"/>
        <v>8.3291201994219382</v>
      </c>
      <c r="G304" s="7">
        <v>87470.513999999996</v>
      </c>
      <c r="H304" s="5">
        <f t="shared" si="30"/>
        <v>11.37906846505569</v>
      </c>
      <c r="I304" s="10">
        <v>350.62</v>
      </c>
      <c r="J304" s="6">
        <f t="shared" si="31"/>
        <v>5.859703015925728</v>
      </c>
      <c r="K304" s="11"/>
      <c r="L304" s="11">
        <f t="shared" si="32"/>
        <v>0</v>
      </c>
      <c r="M304" s="5">
        <v>0</v>
      </c>
      <c r="N304" s="5">
        <v>1</v>
      </c>
      <c r="O304" s="5">
        <v>0</v>
      </c>
      <c r="P304" s="5">
        <v>0</v>
      </c>
      <c r="Q304" s="5">
        <f t="shared" si="33"/>
        <v>0</v>
      </c>
      <c r="R304" s="5">
        <v>2240.8756010000002</v>
      </c>
      <c r="S304" s="5">
        <f t="shared" si="34"/>
        <v>7.7146219617737728</v>
      </c>
      <c r="T304" s="2">
        <v>0</v>
      </c>
      <c r="U304" s="12">
        <v>0</v>
      </c>
      <c r="V304" s="5">
        <v>3.3496000000000001</v>
      </c>
      <c r="W304" s="6">
        <f t="shared" si="35"/>
        <v>100.23640661938536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6">
        <v>1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11">
        <v>0</v>
      </c>
      <c r="AR304" s="5">
        <v>0</v>
      </c>
      <c r="AS304" s="5">
        <v>1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</row>
    <row r="305" spans="1:50" ht="15.75" customHeight="1">
      <c r="A305" s="4">
        <v>43191</v>
      </c>
      <c r="B305" s="2" t="s">
        <v>5</v>
      </c>
      <c r="C305" s="2">
        <v>3</v>
      </c>
      <c r="D305" s="5" t="s">
        <v>10</v>
      </c>
      <c r="E305" s="5">
        <v>3222.1553279999998</v>
      </c>
      <c r="F305" s="6">
        <f t="shared" si="29"/>
        <v>8.0778057711410316</v>
      </c>
      <c r="G305" s="7">
        <v>84419.217000000004</v>
      </c>
      <c r="H305" s="5">
        <f t="shared" si="30"/>
        <v>11.343562189814115</v>
      </c>
      <c r="I305" s="10">
        <v>351.08</v>
      </c>
      <c r="J305" s="6">
        <f t="shared" si="31"/>
        <v>5.8610141177239168</v>
      </c>
      <c r="K305" s="11"/>
      <c r="L305" s="11">
        <f t="shared" si="32"/>
        <v>0</v>
      </c>
      <c r="M305" s="5">
        <v>0</v>
      </c>
      <c r="N305" s="5">
        <v>1</v>
      </c>
      <c r="O305" s="5">
        <v>0</v>
      </c>
      <c r="P305" s="5">
        <v>0</v>
      </c>
      <c r="Q305" s="5">
        <f t="shared" si="33"/>
        <v>0</v>
      </c>
      <c r="R305" s="5">
        <v>2240.8756010000002</v>
      </c>
      <c r="S305" s="5">
        <f t="shared" si="34"/>
        <v>7.7146219617737728</v>
      </c>
      <c r="T305" s="2">
        <v>0</v>
      </c>
      <c r="U305" s="12">
        <v>0</v>
      </c>
      <c r="V305" s="5">
        <v>3.3264</v>
      </c>
      <c r="W305" s="6">
        <f t="shared" si="35"/>
        <v>99.542149205494212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6">
        <v>0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11">
        <v>0</v>
      </c>
      <c r="AR305" s="5">
        <v>0</v>
      </c>
      <c r="AS305" s="5">
        <v>1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</row>
    <row r="306" spans="1:50" ht="15.75" customHeight="1">
      <c r="A306" s="9">
        <v>43221</v>
      </c>
      <c r="B306" s="2" t="s">
        <v>5</v>
      </c>
      <c r="C306" s="2">
        <v>3</v>
      </c>
      <c r="D306" s="5" t="s">
        <v>10</v>
      </c>
      <c r="E306" s="5">
        <v>6904.6185599999999</v>
      </c>
      <c r="F306" s="6">
        <f t="shared" si="29"/>
        <v>8.8399458231879287</v>
      </c>
      <c r="G306" s="7">
        <v>76282.425000000003</v>
      </c>
      <c r="H306" s="5">
        <f t="shared" si="30"/>
        <v>11.242210959073432</v>
      </c>
      <c r="I306" s="10">
        <v>373.8</v>
      </c>
      <c r="J306" s="6">
        <f t="shared" si="31"/>
        <v>5.9237208950214626</v>
      </c>
      <c r="K306" s="11"/>
      <c r="L306" s="11">
        <f t="shared" si="32"/>
        <v>0</v>
      </c>
      <c r="M306" s="5">
        <v>0</v>
      </c>
      <c r="N306" s="5">
        <v>1</v>
      </c>
      <c r="O306" s="5">
        <v>0</v>
      </c>
      <c r="P306" s="5">
        <v>0</v>
      </c>
      <c r="Q306" s="5">
        <f t="shared" si="33"/>
        <v>0</v>
      </c>
      <c r="R306" s="5">
        <v>2240.8756010000002</v>
      </c>
      <c r="S306" s="5">
        <f t="shared" si="34"/>
        <v>7.7146219617737728</v>
      </c>
      <c r="T306" s="2">
        <v>0</v>
      </c>
      <c r="U306" s="12">
        <v>0</v>
      </c>
      <c r="V306" s="5">
        <v>3.3115999999999999</v>
      </c>
      <c r="W306" s="6">
        <f t="shared" si="35"/>
        <v>99.099260855253306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6">
        <v>0</v>
      </c>
      <c r="AH306" s="6">
        <v>0</v>
      </c>
      <c r="AI306" s="6">
        <v>1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11">
        <v>0</v>
      </c>
      <c r="AR306" s="5">
        <v>0</v>
      </c>
      <c r="AS306" s="5">
        <v>1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</row>
    <row r="307" spans="1:50" ht="15.75" customHeight="1">
      <c r="A307" s="4">
        <v>43252</v>
      </c>
      <c r="B307" s="2" t="s">
        <v>5</v>
      </c>
      <c r="C307" s="2">
        <v>3</v>
      </c>
      <c r="D307" s="5" t="s">
        <v>10</v>
      </c>
      <c r="E307" s="5">
        <v>4603.0790399999996</v>
      </c>
      <c r="F307" s="6">
        <f t="shared" si="29"/>
        <v>8.4344807150797649</v>
      </c>
      <c r="G307" s="7">
        <v>77299.524000000005</v>
      </c>
      <c r="H307" s="5">
        <f t="shared" si="30"/>
        <v>11.255456013336497</v>
      </c>
      <c r="I307" s="10">
        <v>340.32</v>
      </c>
      <c r="J307" s="6">
        <f t="shared" si="31"/>
        <v>5.8298863514519272</v>
      </c>
      <c r="K307" s="11"/>
      <c r="L307" s="11">
        <f t="shared" si="32"/>
        <v>0</v>
      </c>
      <c r="M307" s="5">
        <v>0</v>
      </c>
      <c r="N307" s="5">
        <v>1</v>
      </c>
      <c r="O307" s="5">
        <v>0</v>
      </c>
      <c r="P307" s="5">
        <v>0</v>
      </c>
      <c r="Q307" s="5">
        <f t="shared" si="33"/>
        <v>0</v>
      </c>
      <c r="R307" s="5">
        <v>2240.8756010000002</v>
      </c>
      <c r="S307" s="5">
        <f t="shared" si="34"/>
        <v>7.7146219617737728</v>
      </c>
      <c r="T307" s="2">
        <v>0</v>
      </c>
      <c r="U307" s="12">
        <v>0</v>
      </c>
      <c r="V307" s="5">
        <v>3.3117999999999999</v>
      </c>
      <c r="W307" s="6">
        <f t="shared" si="35"/>
        <v>99.105245832959284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6">
        <v>0</v>
      </c>
      <c r="AH307" s="6">
        <v>0</v>
      </c>
      <c r="AI307" s="6">
        <v>0</v>
      </c>
      <c r="AJ307" s="6">
        <v>1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11">
        <v>0</v>
      </c>
      <c r="AR307" s="5">
        <v>0</v>
      </c>
      <c r="AS307" s="5">
        <v>1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</row>
    <row r="308" spans="1:50" ht="15.75" customHeight="1">
      <c r="A308" s="4">
        <v>43282</v>
      </c>
      <c r="B308" s="2" t="s">
        <v>5</v>
      </c>
      <c r="C308" s="2">
        <v>3</v>
      </c>
      <c r="D308" s="5" t="s">
        <v>10</v>
      </c>
      <c r="E308" s="5">
        <v>7364.9264640000001</v>
      </c>
      <c r="F308" s="6">
        <f t="shared" si="29"/>
        <v>8.9044843443254997</v>
      </c>
      <c r="G308" s="7">
        <v>78316.623000000007</v>
      </c>
      <c r="H308" s="5">
        <f t="shared" si="30"/>
        <v>11.268527926897043</v>
      </c>
      <c r="I308" s="10">
        <v>401.95</v>
      </c>
      <c r="J308" s="6">
        <f t="shared" si="31"/>
        <v>5.9963277027739696</v>
      </c>
      <c r="K308" s="11"/>
      <c r="L308" s="11">
        <f t="shared" si="32"/>
        <v>0</v>
      </c>
      <c r="M308" s="5">
        <v>0</v>
      </c>
      <c r="N308" s="5">
        <v>1</v>
      </c>
      <c r="O308" s="5">
        <v>0</v>
      </c>
      <c r="P308" s="5">
        <v>0</v>
      </c>
      <c r="Q308" s="5">
        <f t="shared" si="33"/>
        <v>0</v>
      </c>
      <c r="R308" s="5">
        <v>2240.8756010000002</v>
      </c>
      <c r="S308" s="5">
        <f t="shared" si="34"/>
        <v>7.7146219617737728</v>
      </c>
      <c r="T308" s="2">
        <v>0</v>
      </c>
      <c r="U308" s="12">
        <v>0</v>
      </c>
      <c r="V308" s="5">
        <v>3.3098999999999998</v>
      </c>
      <c r="W308" s="6">
        <f t="shared" si="35"/>
        <v>99.048388544752683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11">
        <v>0</v>
      </c>
      <c r="AR308" s="5">
        <v>0</v>
      </c>
      <c r="AS308" s="5">
        <v>1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</row>
    <row r="309" spans="1:50" ht="15.75" customHeight="1">
      <c r="A309" s="4">
        <v>43313</v>
      </c>
      <c r="B309" s="2" t="s">
        <v>5</v>
      </c>
      <c r="C309" s="2">
        <v>3</v>
      </c>
      <c r="D309" s="5" t="s">
        <v>10</v>
      </c>
      <c r="E309" s="5">
        <v>5293.5408960000004</v>
      </c>
      <c r="F309" s="6">
        <f t="shared" si="29"/>
        <v>8.5742426574549224</v>
      </c>
      <c r="G309" s="7">
        <v>86453.414999999994</v>
      </c>
      <c r="H309" s="5">
        <f t="shared" si="30"/>
        <v>11.367372559790057</v>
      </c>
      <c r="I309" s="10">
        <v>390.44</v>
      </c>
      <c r="J309" s="6">
        <f t="shared" si="31"/>
        <v>5.9672743083067648</v>
      </c>
      <c r="K309" s="11"/>
      <c r="L309" s="11">
        <f t="shared" si="32"/>
        <v>0</v>
      </c>
      <c r="M309" s="5">
        <v>0</v>
      </c>
      <c r="N309" s="5">
        <v>1</v>
      </c>
      <c r="O309" s="5">
        <v>0</v>
      </c>
      <c r="P309" s="5">
        <v>0</v>
      </c>
      <c r="Q309" s="5">
        <f t="shared" si="33"/>
        <v>0</v>
      </c>
      <c r="R309" s="5">
        <v>2240.8756010000002</v>
      </c>
      <c r="S309" s="5">
        <f t="shared" si="34"/>
        <v>7.7146219617737728</v>
      </c>
      <c r="T309" s="2">
        <v>0</v>
      </c>
      <c r="U309" s="12">
        <v>0</v>
      </c>
      <c r="V309" s="5">
        <v>3.3090000000000002</v>
      </c>
      <c r="W309" s="6">
        <f t="shared" si="35"/>
        <v>99.021456145075874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1</v>
      </c>
      <c r="AM309" s="6">
        <v>0</v>
      </c>
      <c r="AN309" s="6">
        <v>0</v>
      </c>
      <c r="AO309" s="6">
        <v>0</v>
      </c>
      <c r="AP309" s="6">
        <v>0</v>
      </c>
      <c r="AQ309" s="11">
        <v>0</v>
      </c>
      <c r="AR309" s="5">
        <v>0</v>
      </c>
      <c r="AS309" s="5">
        <v>1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</row>
    <row r="310" spans="1:50" ht="15.75" customHeight="1">
      <c r="A310" s="4">
        <v>43344</v>
      </c>
      <c r="B310" s="2" t="s">
        <v>5</v>
      </c>
      <c r="C310" s="2">
        <v>3</v>
      </c>
      <c r="D310" s="5" t="s">
        <v>10</v>
      </c>
      <c r="E310" s="5">
        <v>5063.3869439999999</v>
      </c>
      <c r="F310" s="6">
        <f t="shared" si="29"/>
        <v>8.5297908948840888</v>
      </c>
      <c r="G310" s="7">
        <v>79333.721999999994</v>
      </c>
      <c r="H310" s="5">
        <f t="shared" si="30"/>
        <v>11.281431168033986</v>
      </c>
      <c r="I310" s="10">
        <v>346.35</v>
      </c>
      <c r="J310" s="6">
        <f t="shared" si="31"/>
        <v>5.8474498244686144</v>
      </c>
      <c r="K310" s="11"/>
      <c r="L310" s="11">
        <f t="shared" si="32"/>
        <v>0</v>
      </c>
      <c r="M310" s="5">
        <v>0</v>
      </c>
      <c r="N310" s="5">
        <v>1</v>
      </c>
      <c r="O310" s="5">
        <v>0</v>
      </c>
      <c r="P310" s="5">
        <v>0</v>
      </c>
      <c r="Q310" s="5">
        <f t="shared" si="33"/>
        <v>0</v>
      </c>
      <c r="R310" s="5">
        <v>2240.8756010000002</v>
      </c>
      <c r="S310" s="5">
        <f t="shared" si="34"/>
        <v>7.7146219617737728</v>
      </c>
      <c r="T310" s="2">
        <v>0</v>
      </c>
      <c r="U310" s="12">
        <v>0</v>
      </c>
      <c r="V310" s="5">
        <v>3.3029999999999999</v>
      </c>
      <c r="W310" s="6">
        <f t="shared" si="35"/>
        <v>98.841906813897126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1</v>
      </c>
      <c r="AN310" s="6">
        <v>0</v>
      </c>
      <c r="AO310" s="6">
        <v>0</v>
      </c>
      <c r="AP310" s="6">
        <v>0</v>
      </c>
      <c r="AQ310" s="11">
        <v>0</v>
      </c>
      <c r="AR310" s="5">
        <v>0</v>
      </c>
      <c r="AS310" s="5">
        <v>1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</row>
    <row r="311" spans="1:50" ht="15.75" customHeight="1">
      <c r="A311" s="4">
        <v>43374</v>
      </c>
      <c r="B311" s="2" t="s">
        <v>5</v>
      </c>
      <c r="C311" s="2">
        <v>3</v>
      </c>
      <c r="D311" s="5" t="s">
        <v>10</v>
      </c>
      <c r="E311" s="5">
        <v>8745.8501759999999</v>
      </c>
      <c r="F311" s="6">
        <f t="shared" si="29"/>
        <v>9.0763346012521584</v>
      </c>
      <c r="G311" s="7">
        <v>48820.752</v>
      </c>
      <c r="H311" s="5">
        <f t="shared" si="30"/>
        <v>10.795931230234617</v>
      </c>
      <c r="I311" s="10">
        <v>383.7</v>
      </c>
      <c r="J311" s="6">
        <f t="shared" si="31"/>
        <v>5.9498609972529071</v>
      </c>
      <c r="K311" s="11"/>
      <c r="L311" s="11">
        <f t="shared" si="32"/>
        <v>0</v>
      </c>
      <c r="M311" s="5">
        <v>0</v>
      </c>
      <c r="N311" s="5">
        <v>1</v>
      </c>
      <c r="O311" s="5">
        <v>0</v>
      </c>
      <c r="P311" s="5">
        <v>0</v>
      </c>
      <c r="Q311" s="5">
        <f t="shared" si="33"/>
        <v>0</v>
      </c>
      <c r="R311" s="5">
        <v>2240.8756010000002</v>
      </c>
      <c r="S311" s="5">
        <f t="shared" si="34"/>
        <v>7.7146219617737728</v>
      </c>
      <c r="T311" s="2">
        <v>0</v>
      </c>
      <c r="U311" s="12">
        <v>0</v>
      </c>
      <c r="V311" s="5">
        <v>3.2930000000000001</v>
      </c>
      <c r="W311" s="6">
        <f t="shared" si="35"/>
        <v>98.542657928599226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1</v>
      </c>
      <c r="AO311" s="6">
        <v>0</v>
      </c>
      <c r="AP311" s="6">
        <v>0</v>
      </c>
      <c r="AQ311" s="11">
        <v>0</v>
      </c>
      <c r="AR311" s="5">
        <v>0</v>
      </c>
      <c r="AS311" s="5">
        <v>1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</row>
    <row r="312" spans="1:50" ht="15.75" customHeight="1">
      <c r="A312" s="4">
        <v>43405</v>
      </c>
      <c r="B312" s="2" t="s">
        <v>5</v>
      </c>
      <c r="C312" s="2">
        <v>3</v>
      </c>
      <c r="D312" s="5" t="s">
        <v>10</v>
      </c>
      <c r="E312" s="5">
        <v>6444.3106559999997</v>
      </c>
      <c r="F312" s="6">
        <f t="shared" si="29"/>
        <v>8.770952951700977</v>
      </c>
      <c r="G312" s="7">
        <v>41701.059000000001</v>
      </c>
      <c r="H312" s="5">
        <f t="shared" si="30"/>
        <v>10.638305783066714</v>
      </c>
      <c r="I312" s="10">
        <v>402.49</v>
      </c>
      <c r="J312" s="6">
        <f t="shared" si="31"/>
        <v>5.9976702518294864</v>
      </c>
      <c r="K312" s="11"/>
      <c r="L312" s="11">
        <f t="shared" si="32"/>
        <v>0</v>
      </c>
      <c r="M312" s="5">
        <v>0</v>
      </c>
      <c r="N312" s="5">
        <v>1</v>
      </c>
      <c r="O312" s="5">
        <v>0</v>
      </c>
      <c r="P312" s="5">
        <v>0</v>
      </c>
      <c r="Q312" s="5">
        <f t="shared" si="33"/>
        <v>0</v>
      </c>
      <c r="R312" s="5">
        <v>2240.8756010000002</v>
      </c>
      <c r="S312" s="5">
        <f t="shared" si="34"/>
        <v>7.7146219617737728</v>
      </c>
      <c r="T312" s="2">
        <v>0</v>
      </c>
      <c r="U312" s="12">
        <v>0</v>
      </c>
      <c r="V312" s="5">
        <v>3.319</v>
      </c>
      <c r="W312" s="6">
        <f t="shared" si="35"/>
        <v>99.320705030373759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11">
        <v>0</v>
      </c>
      <c r="AR312" s="5">
        <v>0</v>
      </c>
      <c r="AS312" s="5">
        <v>1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</row>
    <row r="313" spans="1:50" ht="15.75" customHeight="1">
      <c r="A313" s="4">
        <v>43435</v>
      </c>
      <c r="B313" s="2" t="s">
        <v>5</v>
      </c>
      <c r="C313" s="2">
        <v>3</v>
      </c>
      <c r="D313" s="5" t="s">
        <v>10</v>
      </c>
      <c r="E313" s="5">
        <v>7364.9264640000001</v>
      </c>
      <c r="F313" s="6">
        <f t="shared" si="29"/>
        <v>8.9044843443254997</v>
      </c>
      <c r="G313" s="7">
        <v>47803.652999999998</v>
      </c>
      <c r="H313" s="5">
        <f t="shared" si="30"/>
        <v>10.77487825683825</v>
      </c>
      <c r="I313" s="10">
        <v>390.49</v>
      </c>
      <c r="J313" s="6">
        <f t="shared" si="31"/>
        <v>5.9674023607572231</v>
      </c>
      <c r="K313" s="11"/>
      <c r="L313" s="11">
        <f t="shared" si="32"/>
        <v>0</v>
      </c>
      <c r="M313" s="5">
        <v>0</v>
      </c>
      <c r="N313" s="5">
        <v>1</v>
      </c>
      <c r="O313" s="5">
        <v>0</v>
      </c>
      <c r="P313" s="5">
        <v>0</v>
      </c>
      <c r="Q313" s="5">
        <f t="shared" si="33"/>
        <v>0</v>
      </c>
      <c r="R313" s="5">
        <v>2240.8756010000002</v>
      </c>
      <c r="S313" s="5">
        <f t="shared" si="34"/>
        <v>7.7146219617737728</v>
      </c>
      <c r="T313" s="2">
        <v>0</v>
      </c>
      <c r="U313" s="12">
        <v>0</v>
      </c>
      <c r="V313" s="5">
        <v>3.2964000000000002</v>
      </c>
      <c r="W313" s="6">
        <f t="shared" si="35"/>
        <v>98.644402549600514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1</v>
      </c>
      <c r="AQ313" s="11">
        <v>0</v>
      </c>
      <c r="AR313" s="5">
        <v>0</v>
      </c>
      <c r="AS313" s="5">
        <v>1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</row>
    <row r="314" spans="1:50" ht="15.75" customHeight="1">
      <c r="A314" s="4">
        <v>43466</v>
      </c>
      <c r="B314" s="2" t="s">
        <v>5</v>
      </c>
      <c r="C314" s="2">
        <v>3</v>
      </c>
      <c r="D314" s="5" t="s">
        <v>10</v>
      </c>
      <c r="E314" s="5">
        <v>6329.2902400000003</v>
      </c>
      <c r="F314" s="6">
        <f t="shared" si="29"/>
        <v>8.7529433824692831</v>
      </c>
      <c r="G314" s="7">
        <v>44921.872499999998</v>
      </c>
      <c r="H314" s="5">
        <f t="shared" si="30"/>
        <v>10.712702353824776</v>
      </c>
      <c r="I314" s="10">
        <v>401.35</v>
      </c>
      <c r="J314" s="6">
        <f t="shared" si="31"/>
        <v>5.9948338645775863</v>
      </c>
      <c r="K314" s="11"/>
      <c r="L314" s="11">
        <f t="shared" si="32"/>
        <v>0</v>
      </c>
      <c r="M314" s="5">
        <v>0</v>
      </c>
      <c r="N314" s="5">
        <v>1</v>
      </c>
      <c r="O314" s="5">
        <v>0</v>
      </c>
      <c r="P314" s="5">
        <v>0</v>
      </c>
      <c r="Q314" s="5">
        <f t="shared" si="33"/>
        <v>0</v>
      </c>
      <c r="R314" s="5">
        <v>2240.8756010000002</v>
      </c>
      <c r="S314" s="5">
        <f t="shared" si="34"/>
        <v>7.7146219617737728</v>
      </c>
      <c r="T314" s="2">
        <v>0</v>
      </c>
      <c r="U314" s="12">
        <v>0</v>
      </c>
      <c r="V314" s="5">
        <v>3.3001999999999998</v>
      </c>
      <c r="W314" s="6">
        <f t="shared" si="35"/>
        <v>98.758117126013701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1</v>
      </c>
      <c r="AF314" s="5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11">
        <v>0</v>
      </c>
      <c r="AR314" s="5">
        <v>0</v>
      </c>
      <c r="AS314" s="5">
        <v>1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</row>
    <row r="315" spans="1:50" ht="15.75" customHeight="1">
      <c r="A315" s="4">
        <v>43497</v>
      </c>
      <c r="B315" s="2" t="s">
        <v>5</v>
      </c>
      <c r="C315" s="2">
        <v>3</v>
      </c>
      <c r="D315" s="5" t="s">
        <v>10</v>
      </c>
      <c r="E315" s="5">
        <v>5842.4217600000002</v>
      </c>
      <c r="F315" s="6">
        <f t="shared" si="29"/>
        <v>8.6729006747957467</v>
      </c>
      <c r="G315" s="7">
        <v>50007.3675</v>
      </c>
      <c r="H315" s="5">
        <f t="shared" si="30"/>
        <v>10.819945620408834</v>
      </c>
      <c r="I315" s="10">
        <v>389.37</v>
      </c>
      <c r="J315" s="6">
        <f t="shared" si="31"/>
        <v>5.9645300483677772</v>
      </c>
      <c r="K315" s="11"/>
      <c r="L315" s="11">
        <f t="shared" si="32"/>
        <v>0</v>
      </c>
      <c r="M315" s="5">
        <v>0</v>
      </c>
      <c r="N315" s="5">
        <v>1</v>
      </c>
      <c r="O315" s="5">
        <v>0</v>
      </c>
      <c r="P315" s="5">
        <v>0</v>
      </c>
      <c r="Q315" s="5">
        <f t="shared" si="33"/>
        <v>0</v>
      </c>
      <c r="R315" s="5">
        <v>2240.8756010000002</v>
      </c>
      <c r="S315" s="5">
        <f t="shared" si="34"/>
        <v>7.7146219617737728</v>
      </c>
      <c r="T315" s="2">
        <v>0</v>
      </c>
      <c r="U315" s="12">
        <v>0</v>
      </c>
      <c r="V315" s="5">
        <v>3.2951999999999999</v>
      </c>
      <c r="W315" s="6">
        <f t="shared" si="35"/>
        <v>98.608492683364759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1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11">
        <v>0</v>
      </c>
      <c r="AR315" s="5">
        <v>0</v>
      </c>
      <c r="AS315" s="5">
        <v>1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</row>
    <row r="316" spans="1:50" ht="15.75" customHeight="1">
      <c r="A316" s="4">
        <v>43525</v>
      </c>
      <c r="B316" s="2" t="s">
        <v>5</v>
      </c>
      <c r="C316" s="2">
        <v>3</v>
      </c>
      <c r="D316" s="5" t="s">
        <v>10</v>
      </c>
      <c r="E316" s="5">
        <v>4381.8163199999999</v>
      </c>
      <c r="F316" s="6">
        <f t="shared" si="29"/>
        <v>8.385218602343965</v>
      </c>
      <c r="G316" s="7">
        <v>72892.095000000001</v>
      </c>
      <c r="H316" s="5">
        <f t="shared" si="30"/>
        <v>11.196749194717775</v>
      </c>
      <c r="I316" s="10">
        <v>384.07</v>
      </c>
      <c r="J316" s="6">
        <f t="shared" si="31"/>
        <v>5.950824827641287</v>
      </c>
      <c r="K316" s="11"/>
      <c r="L316" s="11">
        <f t="shared" si="32"/>
        <v>0</v>
      </c>
      <c r="M316" s="5">
        <v>0</v>
      </c>
      <c r="N316" s="5">
        <v>1</v>
      </c>
      <c r="O316" s="5">
        <v>0</v>
      </c>
      <c r="P316" s="5">
        <v>0</v>
      </c>
      <c r="Q316" s="5">
        <f t="shared" si="33"/>
        <v>0</v>
      </c>
      <c r="R316" s="5">
        <v>2240.8756010000002</v>
      </c>
      <c r="S316" s="5">
        <f t="shared" si="34"/>
        <v>7.7146219617737728</v>
      </c>
      <c r="T316" s="2">
        <v>0</v>
      </c>
      <c r="U316" s="12">
        <v>0</v>
      </c>
      <c r="V316" s="5">
        <v>3.2936000000000001</v>
      </c>
      <c r="W316" s="6">
        <f t="shared" si="35"/>
        <v>98.560612861717104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6">
        <v>1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11">
        <v>0</v>
      </c>
      <c r="AR316" s="5">
        <v>0</v>
      </c>
      <c r="AS316" s="5">
        <v>1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</row>
    <row r="317" spans="1:50" ht="15.75" customHeight="1">
      <c r="A317" s="4">
        <v>43556</v>
      </c>
      <c r="B317" s="2" t="s">
        <v>5</v>
      </c>
      <c r="C317" s="2">
        <v>3</v>
      </c>
      <c r="D317" s="5" t="s">
        <v>10</v>
      </c>
      <c r="E317" s="5">
        <v>3408.0793600000002</v>
      </c>
      <c r="F317" s="6">
        <f t="shared" si="29"/>
        <v>8.1339041740630584</v>
      </c>
      <c r="G317" s="7">
        <v>70349.347500000003</v>
      </c>
      <c r="H317" s="5">
        <f t="shared" si="30"/>
        <v>11.161243002118111</v>
      </c>
      <c r="I317" s="10">
        <v>374.23</v>
      </c>
      <c r="J317" s="6">
        <f t="shared" si="31"/>
        <v>5.9248705816579976</v>
      </c>
      <c r="K317" s="11"/>
      <c r="L317" s="11">
        <f t="shared" si="32"/>
        <v>0</v>
      </c>
      <c r="M317" s="5">
        <v>0</v>
      </c>
      <c r="N317" s="5">
        <v>1</v>
      </c>
      <c r="O317" s="5">
        <v>0</v>
      </c>
      <c r="P317" s="5">
        <v>0</v>
      </c>
      <c r="Q317" s="5">
        <f t="shared" si="33"/>
        <v>0</v>
      </c>
      <c r="R317" s="5">
        <v>2240.8756010000002</v>
      </c>
      <c r="S317" s="5">
        <f t="shared" si="34"/>
        <v>7.7146219617737728</v>
      </c>
      <c r="T317" s="2">
        <v>0</v>
      </c>
      <c r="U317" s="12">
        <v>0</v>
      </c>
      <c r="V317" s="5">
        <v>3.2863000000000002</v>
      </c>
      <c r="W317" s="6">
        <f t="shared" si="35"/>
        <v>98.342161175449618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6">
        <v>0</v>
      </c>
      <c r="AH317" s="6">
        <v>1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11">
        <v>0</v>
      </c>
      <c r="AR317" s="5">
        <v>0</v>
      </c>
      <c r="AS317" s="5">
        <v>1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</row>
    <row r="318" spans="1:50" ht="15.75" customHeight="1">
      <c r="A318" s="9">
        <v>43586</v>
      </c>
      <c r="B318" s="2" t="s">
        <v>5</v>
      </c>
      <c r="C318" s="2">
        <v>3</v>
      </c>
      <c r="D318" s="5" t="s">
        <v>10</v>
      </c>
      <c r="E318" s="5">
        <v>7303.0272000000004</v>
      </c>
      <c r="F318" s="6">
        <f t="shared" si="29"/>
        <v>8.8960442261099555</v>
      </c>
      <c r="G318" s="7">
        <v>63568.6875</v>
      </c>
      <c r="H318" s="5">
        <f t="shared" si="30"/>
        <v>11.059892024077566</v>
      </c>
      <c r="I318" s="10">
        <v>425.1</v>
      </c>
      <c r="J318" s="6">
        <f t="shared" si="31"/>
        <v>6.0523244353647447</v>
      </c>
      <c r="K318" s="11"/>
      <c r="L318" s="11">
        <f t="shared" si="32"/>
        <v>0</v>
      </c>
      <c r="M318" s="5">
        <v>0</v>
      </c>
      <c r="N318" s="5">
        <v>1</v>
      </c>
      <c r="O318" s="5">
        <v>0</v>
      </c>
      <c r="P318" s="5">
        <v>0</v>
      </c>
      <c r="Q318" s="5">
        <f t="shared" si="33"/>
        <v>0</v>
      </c>
      <c r="R318" s="5">
        <v>2240.8756010000002</v>
      </c>
      <c r="S318" s="5">
        <f t="shared" si="34"/>
        <v>7.7146219617737728</v>
      </c>
      <c r="T318" s="2">
        <v>0</v>
      </c>
      <c r="U318" s="12">
        <v>0</v>
      </c>
      <c r="V318" s="5">
        <v>3.2789000000000001</v>
      </c>
      <c r="W318" s="6">
        <f t="shared" si="35"/>
        <v>98.120717000329179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6">
        <v>0</v>
      </c>
      <c r="AH318" s="6">
        <v>0</v>
      </c>
      <c r="AI318" s="6">
        <v>1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11">
        <v>0</v>
      </c>
      <c r="AR318" s="5">
        <v>0</v>
      </c>
      <c r="AS318" s="5">
        <v>1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</row>
    <row r="319" spans="1:50" ht="15.75" customHeight="1">
      <c r="A319" s="4">
        <v>43617</v>
      </c>
      <c r="B319" s="2" t="s">
        <v>5</v>
      </c>
      <c r="C319" s="2">
        <v>3</v>
      </c>
      <c r="D319" s="5" t="s">
        <v>10</v>
      </c>
      <c r="E319" s="5">
        <v>4868.6848</v>
      </c>
      <c r="F319" s="6">
        <f t="shared" si="29"/>
        <v>8.4905791180017918</v>
      </c>
      <c r="G319" s="7">
        <v>64416.27</v>
      </c>
      <c r="H319" s="5">
        <f t="shared" si="30"/>
        <v>11.073137043843778</v>
      </c>
      <c r="I319" s="10">
        <v>374.76</v>
      </c>
      <c r="J319" s="6">
        <f t="shared" si="31"/>
        <v>5.9262858210829874</v>
      </c>
      <c r="K319" s="11"/>
      <c r="L319" s="11">
        <f t="shared" si="32"/>
        <v>0</v>
      </c>
      <c r="M319" s="5">
        <v>0</v>
      </c>
      <c r="N319" s="5">
        <v>1</v>
      </c>
      <c r="O319" s="5">
        <v>0</v>
      </c>
      <c r="P319" s="5">
        <v>0</v>
      </c>
      <c r="Q319" s="5">
        <f t="shared" si="33"/>
        <v>0</v>
      </c>
      <c r="R319" s="5">
        <v>2240.8756010000002</v>
      </c>
      <c r="S319" s="5">
        <f t="shared" si="34"/>
        <v>7.7146219617737728</v>
      </c>
      <c r="T319" s="2">
        <v>0</v>
      </c>
      <c r="U319" s="12">
        <v>0</v>
      </c>
      <c r="V319" s="5">
        <v>3.3014000000000001</v>
      </c>
      <c r="W319" s="6">
        <f t="shared" si="35"/>
        <v>98.794026992249456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6">
        <v>0</v>
      </c>
      <c r="AH319" s="6">
        <v>0</v>
      </c>
      <c r="AI319" s="6">
        <v>0</v>
      </c>
      <c r="AJ319" s="6">
        <v>1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11">
        <v>0</v>
      </c>
      <c r="AR319" s="5">
        <v>0</v>
      </c>
      <c r="AS319" s="5">
        <v>1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</row>
    <row r="320" spans="1:50" ht="15.75" customHeight="1">
      <c r="A320" s="4">
        <v>43647</v>
      </c>
      <c r="B320" s="2" t="s">
        <v>5</v>
      </c>
      <c r="C320" s="2">
        <v>3</v>
      </c>
      <c r="D320" s="5" t="s">
        <v>10</v>
      </c>
      <c r="E320" s="5">
        <v>7789.8956799999996</v>
      </c>
      <c r="F320" s="6">
        <f t="shared" si="29"/>
        <v>8.9605827472475266</v>
      </c>
      <c r="G320" s="7">
        <v>65263.852500000001</v>
      </c>
      <c r="H320" s="5">
        <f t="shared" si="30"/>
        <v>11.086208923803483</v>
      </c>
      <c r="I320" s="10">
        <v>428.56</v>
      </c>
      <c r="J320" s="6">
        <f t="shared" si="31"/>
        <v>6.0604307515727047</v>
      </c>
      <c r="K320" s="11"/>
      <c r="L320" s="11">
        <f t="shared" si="32"/>
        <v>0</v>
      </c>
      <c r="M320" s="5">
        <v>0</v>
      </c>
      <c r="N320" s="5">
        <v>1</v>
      </c>
      <c r="O320" s="5">
        <v>0</v>
      </c>
      <c r="P320" s="5">
        <v>0</v>
      </c>
      <c r="Q320" s="5">
        <f t="shared" si="33"/>
        <v>0</v>
      </c>
      <c r="R320" s="5">
        <v>2240.8756010000002</v>
      </c>
      <c r="S320" s="5">
        <f t="shared" si="34"/>
        <v>7.7146219617737728</v>
      </c>
      <c r="T320" s="2">
        <v>0</v>
      </c>
      <c r="U320" s="12">
        <v>0</v>
      </c>
      <c r="V320" s="5">
        <v>3.2804000000000002</v>
      </c>
      <c r="W320" s="6">
        <f t="shared" si="35"/>
        <v>98.165604333123866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1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11">
        <v>0</v>
      </c>
      <c r="AR320" s="5">
        <v>0</v>
      </c>
      <c r="AS320" s="5">
        <v>1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</row>
    <row r="321" spans="1:50" ht="15.75" customHeight="1">
      <c r="A321" s="4">
        <v>43678</v>
      </c>
      <c r="B321" s="2" t="s">
        <v>5</v>
      </c>
      <c r="C321" s="2">
        <v>3</v>
      </c>
      <c r="D321" s="5" t="s">
        <v>10</v>
      </c>
      <c r="E321" s="5">
        <v>5598.9875199999997</v>
      </c>
      <c r="F321" s="6">
        <f t="shared" si="29"/>
        <v>8.630341060376951</v>
      </c>
      <c r="G321" s="7">
        <v>72044.512499999997</v>
      </c>
      <c r="H321" s="5">
        <f t="shared" si="30"/>
        <v>11.185053316351283</v>
      </c>
      <c r="I321" s="10">
        <v>388</v>
      </c>
      <c r="J321" s="6">
        <f t="shared" si="31"/>
        <v>5.9610053396232736</v>
      </c>
      <c r="K321" s="11"/>
      <c r="L321" s="11">
        <f t="shared" si="32"/>
        <v>0</v>
      </c>
      <c r="M321" s="5">
        <v>0</v>
      </c>
      <c r="N321" s="5">
        <v>1</v>
      </c>
      <c r="O321" s="5">
        <v>0</v>
      </c>
      <c r="P321" s="5">
        <v>0</v>
      </c>
      <c r="Q321" s="5">
        <f t="shared" si="33"/>
        <v>0</v>
      </c>
      <c r="R321" s="5">
        <v>2240.8756010000002</v>
      </c>
      <c r="S321" s="5">
        <f t="shared" si="34"/>
        <v>7.7146219617737728</v>
      </c>
      <c r="T321" s="2">
        <v>0</v>
      </c>
      <c r="U321" s="12">
        <v>0</v>
      </c>
      <c r="V321" s="5">
        <v>3.2833999999999999</v>
      </c>
      <c r="W321" s="6">
        <f t="shared" si="35"/>
        <v>98.255378998713226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1</v>
      </c>
      <c r="AM321" s="6">
        <v>0</v>
      </c>
      <c r="AN321" s="6">
        <v>0</v>
      </c>
      <c r="AO321" s="6">
        <v>0</v>
      </c>
      <c r="AP321" s="6">
        <v>0</v>
      </c>
      <c r="AQ321" s="11">
        <v>0</v>
      </c>
      <c r="AR321" s="5">
        <v>0</v>
      </c>
      <c r="AS321" s="5">
        <v>1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</row>
    <row r="322" spans="1:50" ht="15.75" customHeight="1">
      <c r="A322" s="4">
        <v>43709</v>
      </c>
      <c r="B322" s="2" t="s">
        <v>5</v>
      </c>
      <c r="C322" s="2">
        <v>3</v>
      </c>
      <c r="D322" s="5" t="s">
        <v>10</v>
      </c>
      <c r="E322" s="5">
        <v>5355.5532800000001</v>
      </c>
      <c r="F322" s="6">
        <f t="shared" ref="F322:F385" si="36">LN(E322)</f>
        <v>8.5858892978061156</v>
      </c>
      <c r="G322" s="7">
        <v>66111.434999999998</v>
      </c>
      <c r="H322" s="5">
        <f t="shared" ref="H322:H385" si="37">LN(G322+1)</f>
        <v>11.09911213220113</v>
      </c>
      <c r="I322" s="10">
        <v>390.59</v>
      </c>
      <c r="J322" s="6">
        <f t="shared" ref="J322:J385" si="38">LN(I322)</f>
        <v>5.967658416476346</v>
      </c>
      <c r="K322" s="11"/>
      <c r="L322" s="11">
        <f t="shared" ref="L322:L385" si="39">LN(K322+1)</f>
        <v>0</v>
      </c>
      <c r="M322" s="5">
        <v>0</v>
      </c>
      <c r="N322" s="5">
        <v>1</v>
      </c>
      <c r="O322" s="5">
        <v>0</v>
      </c>
      <c r="P322" s="5">
        <v>0</v>
      </c>
      <c r="Q322" s="5">
        <f t="shared" ref="Q322:Q385" si="40">0+0</f>
        <v>0</v>
      </c>
      <c r="R322" s="5">
        <v>2240.8756010000002</v>
      </c>
      <c r="S322" s="5">
        <f t="shared" ref="S322:S385" si="41">LN(R322)</f>
        <v>7.7146219617737728</v>
      </c>
      <c r="T322" s="2">
        <v>0</v>
      </c>
      <c r="U322" s="12">
        <v>0</v>
      </c>
      <c r="V322" s="5">
        <v>3.2850000000000001</v>
      </c>
      <c r="W322" s="6">
        <f t="shared" si="35"/>
        <v>98.303258820360895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11">
        <v>0</v>
      </c>
      <c r="AR322" s="5">
        <v>0</v>
      </c>
      <c r="AS322" s="5">
        <v>1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</row>
    <row r="323" spans="1:50" ht="15.75" customHeight="1">
      <c r="A323" s="4">
        <v>43739</v>
      </c>
      <c r="B323" s="2" t="s">
        <v>5</v>
      </c>
      <c r="C323" s="2">
        <v>3</v>
      </c>
      <c r="D323" s="5" t="s">
        <v>10</v>
      </c>
      <c r="E323" s="5">
        <v>9250.5011200000008</v>
      </c>
      <c r="F323" s="6">
        <f t="shared" si="36"/>
        <v>9.132433004174187</v>
      </c>
      <c r="G323" s="7">
        <v>40683.96</v>
      </c>
      <c r="H323" s="5">
        <f t="shared" si="37"/>
        <v>10.613613769966946</v>
      </c>
      <c r="I323" s="10">
        <v>405.46</v>
      </c>
      <c r="J323" s="6">
        <f t="shared" si="38"/>
        <v>6.0050222250400473</v>
      </c>
      <c r="K323" s="11"/>
      <c r="L323" s="11">
        <f t="shared" si="39"/>
        <v>0</v>
      </c>
      <c r="M323" s="5">
        <v>0</v>
      </c>
      <c r="N323" s="5">
        <v>1</v>
      </c>
      <c r="O323" s="5">
        <v>0</v>
      </c>
      <c r="P323" s="5">
        <v>0</v>
      </c>
      <c r="Q323" s="5">
        <f t="shared" si="40"/>
        <v>0</v>
      </c>
      <c r="R323" s="5">
        <v>2240.8756010000002</v>
      </c>
      <c r="S323" s="5">
        <f t="shared" si="41"/>
        <v>7.7146219617737728</v>
      </c>
      <c r="T323" s="2">
        <v>0</v>
      </c>
      <c r="U323" s="12">
        <v>0</v>
      </c>
      <c r="V323" s="5">
        <v>3.2894000000000001</v>
      </c>
      <c r="W323" s="6">
        <f t="shared" si="35"/>
        <v>98.434928329891974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1</v>
      </c>
      <c r="AO323" s="6">
        <v>0</v>
      </c>
      <c r="AP323" s="6">
        <v>0</v>
      </c>
      <c r="AQ323" s="11">
        <v>0</v>
      </c>
      <c r="AR323" s="5">
        <v>0</v>
      </c>
      <c r="AS323" s="5">
        <v>1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</row>
    <row r="324" spans="1:50" ht="15.75" customHeight="1">
      <c r="A324" s="4">
        <v>43770</v>
      </c>
      <c r="B324" s="2" t="s">
        <v>5</v>
      </c>
      <c r="C324" s="2">
        <v>3</v>
      </c>
      <c r="D324" s="5" t="s">
        <v>10</v>
      </c>
      <c r="E324" s="5">
        <v>6816.1587200000004</v>
      </c>
      <c r="F324" s="6">
        <f t="shared" si="36"/>
        <v>8.8270513546230038</v>
      </c>
      <c r="G324" s="7">
        <v>34750.8825</v>
      </c>
      <c r="H324" s="5">
        <f t="shared" si="37"/>
        <v>10.455989022187524</v>
      </c>
      <c r="I324" s="10">
        <v>410.6</v>
      </c>
      <c r="J324" s="6">
        <f t="shared" si="38"/>
        <v>6.0176195045848333</v>
      </c>
      <c r="K324" s="11"/>
      <c r="L324" s="11">
        <f t="shared" si="39"/>
        <v>0</v>
      </c>
      <c r="M324" s="5">
        <v>0</v>
      </c>
      <c r="N324" s="5">
        <v>1</v>
      </c>
      <c r="O324" s="5">
        <v>0</v>
      </c>
      <c r="P324" s="5">
        <v>0</v>
      </c>
      <c r="Q324" s="5">
        <f t="shared" si="40"/>
        <v>0</v>
      </c>
      <c r="R324" s="5">
        <v>2240.8756010000002</v>
      </c>
      <c r="S324" s="5">
        <f t="shared" si="41"/>
        <v>7.7146219617737728</v>
      </c>
      <c r="T324" s="2">
        <v>0</v>
      </c>
      <c r="U324" s="12">
        <v>0</v>
      </c>
      <c r="V324" s="5">
        <v>3.2827000000000002</v>
      </c>
      <c r="W324" s="6">
        <f t="shared" si="35"/>
        <v>98.234431576742395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1</v>
      </c>
      <c r="AP324" s="6">
        <v>0</v>
      </c>
      <c r="AQ324" s="11">
        <v>0</v>
      </c>
      <c r="AR324" s="5">
        <v>0</v>
      </c>
      <c r="AS324" s="5">
        <v>1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</row>
    <row r="325" spans="1:50" ht="15.75" customHeight="1">
      <c r="A325" s="4">
        <v>43800</v>
      </c>
      <c r="B325" s="2" t="s">
        <v>5</v>
      </c>
      <c r="C325" s="2">
        <v>3</v>
      </c>
      <c r="D325" s="5" t="s">
        <v>10</v>
      </c>
      <c r="E325" s="5">
        <v>7789.8956799999996</v>
      </c>
      <c r="F325" s="6">
        <f t="shared" si="36"/>
        <v>8.9605827472475266</v>
      </c>
      <c r="G325" s="7">
        <v>39836.377500000002</v>
      </c>
      <c r="H325" s="5">
        <f t="shared" si="37"/>
        <v>10.592560883728709</v>
      </c>
      <c r="I325" s="10">
        <v>446.14</v>
      </c>
      <c r="J325" s="6">
        <f t="shared" si="38"/>
        <v>6.1006328041086357</v>
      </c>
      <c r="K325" s="11"/>
      <c r="L325" s="11">
        <f t="shared" si="39"/>
        <v>0</v>
      </c>
      <c r="M325" s="5">
        <v>0</v>
      </c>
      <c r="N325" s="5">
        <v>1</v>
      </c>
      <c r="O325" s="5">
        <v>0</v>
      </c>
      <c r="P325" s="5">
        <v>0</v>
      </c>
      <c r="Q325" s="5">
        <f t="shared" si="40"/>
        <v>0</v>
      </c>
      <c r="R325" s="5">
        <v>2240.8756010000002</v>
      </c>
      <c r="S325" s="5">
        <f t="shared" si="41"/>
        <v>7.7146219617737728</v>
      </c>
      <c r="T325" s="2">
        <v>0</v>
      </c>
      <c r="U325" s="12">
        <v>0</v>
      </c>
      <c r="V325" s="5">
        <v>3.2925</v>
      </c>
      <c r="W325" s="6">
        <f t="shared" si="35"/>
        <v>98.52769548433433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1</v>
      </c>
      <c r="AQ325" s="11">
        <v>0</v>
      </c>
      <c r="AR325" s="5">
        <v>0</v>
      </c>
      <c r="AS325" s="5">
        <v>1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</row>
    <row r="326" spans="1:50" ht="15.75" customHeight="1">
      <c r="A326" s="4">
        <v>43831</v>
      </c>
      <c r="B326" s="2" t="s">
        <v>5</v>
      </c>
      <c r="C326" s="2">
        <v>3</v>
      </c>
      <c r="D326" s="5" t="s">
        <v>10</v>
      </c>
      <c r="E326" s="5">
        <v>5596.9093439999997</v>
      </c>
      <c r="F326" s="6">
        <f t="shared" si="36"/>
        <v>8.629969821511656</v>
      </c>
      <c r="G326" s="7">
        <v>35937.498</v>
      </c>
      <c r="H326" s="5">
        <f t="shared" si="37"/>
        <v>10.489564367588898</v>
      </c>
      <c r="I326" s="10">
        <v>445.58</v>
      </c>
      <c r="J326" s="6">
        <f t="shared" si="38"/>
        <v>6.0993768043023771</v>
      </c>
      <c r="K326" s="11"/>
      <c r="L326" s="11">
        <f t="shared" si="39"/>
        <v>0</v>
      </c>
      <c r="M326" s="5">
        <v>0</v>
      </c>
      <c r="N326" s="5">
        <v>1</v>
      </c>
      <c r="O326" s="5">
        <v>0</v>
      </c>
      <c r="P326" s="5">
        <v>0</v>
      </c>
      <c r="Q326" s="5">
        <f t="shared" si="40"/>
        <v>0</v>
      </c>
      <c r="R326" s="5">
        <v>2240.8756010000002</v>
      </c>
      <c r="S326" s="5">
        <f t="shared" si="41"/>
        <v>7.7146219617737728</v>
      </c>
      <c r="T326" s="2">
        <v>0</v>
      </c>
      <c r="U326" s="12">
        <v>0</v>
      </c>
      <c r="V326" s="5">
        <v>3.2844000000000002</v>
      </c>
      <c r="W326" s="6">
        <f t="shared" si="35"/>
        <v>98.285303887243018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1</v>
      </c>
      <c r="AF326" s="5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11">
        <v>0</v>
      </c>
      <c r="AR326" s="5">
        <v>0</v>
      </c>
      <c r="AS326" s="5">
        <v>1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</row>
    <row r="327" spans="1:50" ht="15.75" customHeight="1">
      <c r="A327" s="4">
        <v>43862</v>
      </c>
      <c r="B327" s="2" t="s">
        <v>5</v>
      </c>
      <c r="C327" s="2">
        <v>3</v>
      </c>
      <c r="D327" s="5" t="s">
        <v>10</v>
      </c>
      <c r="E327" s="5">
        <v>5166.3778560000001</v>
      </c>
      <c r="F327" s="6">
        <f t="shared" si="36"/>
        <v>8.5499271138381197</v>
      </c>
      <c r="G327" s="7">
        <v>40005.894</v>
      </c>
      <c r="H327" s="5">
        <f t="shared" si="37"/>
        <v>10.596807068245518</v>
      </c>
      <c r="I327" s="10">
        <v>422.61</v>
      </c>
      <c r="J327" s="6">
        <f t="shared" si="38"/>
        <v>6.0464497679403255</v>
      </c>
      <c r="K327" s="11"/>
      <c r="L327" s="11">
        <f t="shared" si="39"/>
        <v>0</v>
      </c>
      <c r="M327" s="5">
        <v>0</v>
      </c>
      <c r="N327" s="5">
        <v>1</v>
      </c>
      <c r="O327" s="5">
        <v>0</v>
      </c>
      <c r="P327" s="5">
        <v>0</v>
      </c>
      <c r="Q327" s="5">
        <f t="shared" si="40"/>
        <v>0</v>
      </c>
      <c r="R327" s="5">
        <v>2240.8756010000002</v>
      </c>
      <c r="S327" s="5">
        <f t="shared" si="41"/>
        <v>7.7146219617737728</v>
      </c>
      <c r="T327" s="2">
        <v>0</v>
      </c>
      <c r="U327" s="12">
        <v>0</v>
      </c>
      <c r="V327" s="5">
        <v>3.2639999999999998</v>
      </c>
      <c r="W327" s="6">
        <f t="shared" si="35"/>
        <v>97.674836161235291</v>
      </c>
      <c r="X327" s="5">
        <v>4</v>
      </c>
      <c r="Y327" s="5">
        <v>45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1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11">
        <v>0</v>
      </c>
      <c r="AR327" s="5">
        <v>0</v>
      </c>
      <c r="AS327" s="5">
        <v>1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</row>
    <row r="328" spans="1:50" ht="15.75" customHeight="1">
      <c r="A328" s="4">
        <v>43891</v>
      </c>
      <c r="B328" s="2" t="s">
        <v>5</v>
      </c>
      <c r="C328" s="2">
        <v>3</v>
      </c>
      <c r="D328" s="5" t="s">
        <v>10</v>
      </c>
      <c r="E328" s="5">
        <v>3874.7833919999998</v>
      </c>
      <c r="F328" s="6">
        <f t="shared" si="36"/>
        <v>8.2622450413863398</v>
      </c>
      <c r="G328" s="7">
        <v>58313.675999999999</v>
      </c>
      <c r="H328" s="5">
        <f t="shared" si="37"/>
        <v>10.973609073077819</v>
      </c>
      <c r="I328" s="10">
        <v>396.85</v>
      </c>
      <c r="J328" s="6">
        <f t="shared" si="38"/>
        <v>5.9835583755368846</v>
      </c>
      <c r="K328" s="11"/>
      <c r="L328" s="11">
        <f t="shared" si="39"/>
        <v>0</v>
      </c>
      <c r="M328" s="5">
        <v>0</v>
      </c>
      <c r="N328" s="5">
        <v>1</v>
      </c>
      <c r="O328" s="5">
        <v>0</v>
      </c>
      <c r="P328" s="5">
        <v>0</v>
      </c>
      <c r="Q328" s="5">
        <f t="shared" si="40"/>
        <v>0</v>
      </c>
      <c r="R328" s="5">
        <v>2240.8756010000002</v>
      </c>
      <c r="S328" s="5">
        <f t="shared" si="41"/>
        <v>7.7146219617737728</v>
      </c>
      <c r="T328" s="2">
        <v>0</v>
      </c>
      <c r="U328" s="12">
        <v>0</v>
      </c>
      <c r="V328" s="5">
        <v>3.1783000000000001</v>
      </c>
      <c r="W328" s="6">
        <f t="shared" si="35"/>
        <v>95.110273214232294</v>
      </c>
      <c r="X328" s="5">
        <v>1938</v>
      </c>
      <c r="Y328" s="5">
        <v>244</v>
      </c>
      <c r="Z328" s="5">
        <v>26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6">
        <v>1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11">
        <v>0</v>
      </c>
      <c r="AR328" s="5">
        <v>0</v>
      </c>
      <c r="AS328" s="5">
        <v>1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</row>
    <row r="329" spans="1:50" ht="15.75" customHeight="1">
      <c r="A329" s="4">
        <v>43922</v>
      </c>
      <c r="B329" s="2" t="s">
        <v>5</v>
      </c>
      <c r="C329" s="2">
        <v>3</v>
      </c>
      <c r="D329" s="5" t="s">
        <v>10</v>
      </c>
      <c r="E329" s="5">
        <v>3013.7204160000001</v>
      </c>
      <c r="F329" s="6">
        <f t="shared" si="36"/>
        <v>8.0109306131054332</v>
      </c>
      <c r="G329" s="7">
        <v>56279.478000000003</v>
      </c>
      <c r="H329" s="5">
        <f t="shared" si="37"/>
        <v>10.938103004440304</v>
      </c>
      <c r="I329" s="10">
        <v>282.60000000000002</v>
      </c>
      <c r="J329" s="6">
        <f t="shared" si="38"/>
        <v>5.6440324702504272</v>
      </c>
      <c r="K329" s="11"/>
      <c r="L329" s="11">
        <f t="shared" si="39"/>
        <v>0</v>
      </c>
      <c r="M329" s="5">
        <v>0</v>
      </c>
      <c r="N329" s="5">
        <v>1</v>
      </c>
      <c r="O329" s="5">
        <v>0</v>
      </c>
      <c r="P329" s="5">
        <v>0</v>
      </c>
      <c r="Q329" s="5">
        <f t="shared" si="40"/>
        <v>0</v>
      </c>
      <c r="R329" s="5">
        <v>2240.8756010000002</v>
      </c>
      <c r="S329" s="5">
        <f t="shared" si="41"/>
        <v>7.7146219617737728</v>
      </c>
      <c r="T329" s="2">
        <v>0</v>
      </c>
      <c r="U329" s="12">
        <v>0</v>
      </c>
      <c r="V329" s="5">
        <v>3.2296</v>
      </c>
      <c r="W329" s="6">
        <f t="shared" si="35"/>
        <v>96.645419995810514</v>
      </c>
      <c r="X329" s="5">
        <v>18114</v>
      </c>
      <c r="Y329" s="5">
        <v>3735</v>
      </c>
      <c r="Z329" s="5">
        <v>417</v>
      </c>
      <c r="AA329" s="5">
        <v>26</v>
      </c>
      <c r="AB329" s="5">
        <v>0</v>
      </c>
      <c r="AC329" s="5">
        <v>0</v>
      </c>
      <c r="AD329" s="5">
        <v>1</v>
      </c>
      <c r="AE329" s="5">
        <v>0</v>
      </c>
      <c r="AF329" s="5">
        <v>0</v>
      </c>
      <c r="AG329" s="6">
        <v>0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11">
        <v>0</v>
      </c>
      <c r="AR329" s="5">
        <v>0</v>
      </c>
      <c r="AS329" s="5">
        <v>1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</row>
    <row r="330" spans="1:50" ht="15.75" customHeight="1">
      <c r="A330" s="9">
        <v>43952</v>
      </c>
      <c r="B330" s="2" t="s">
        <v>5</v>
      </c>
      <c r="C330" s="2">
        <v>3</v>
      </c>
      <c r="D330" s="5" t="s">
        <v>10</v>
      </c>
      <c r="E330" s="5">
        <v>6457.9723199999999</v>
      </c>
      <c r="F330" s="6">
        <f t="shared" si="36"/>
        <v>8.7730706651523302</v>
      </c>
      <c r="G330" s="7">
        <v>50854.95</v>
      </c>
      <c r="H330" s="5">
        <f t="shared" si="37"/>
        <v>10.8367524054476</v>
      </c>
      <c r="I330" s="10">
        <v>315.67</v>
      </c>
      <c r="J330" s="6">
        <f t="shared" si="38"/>
        <v>5.7546973641243069</v>
      </c>
      <c r="K330" s="11"/>
      <c r="L330" s="11">
        <f t="shared" si="39"/>
        <v>0</v>
      </c>
      <c r="M330" s="5">
        <v>0</v>
      </c>
      <c r="N330" s="5">
        <v>1</v>
      </c>
      <c r="O330" s="5">
        <v>0</v>
      </c>
      <c r="P330" s="5">
        <v>0</v>
      </c>
      <c r="Q330" s="5">
        <f t="shared" si="40"/>
        <v>0</v>
      </c>
      <c r="R330" s="5">
        <v>2240.8756010000002</v>
      </c>
      <c r="S330" s="5">
        <f t="shared" si="41"/>
        <v>7.7146219617737728</v>
      </c>
      <c r="T330" s="2">
        <v>0</v>
      </c>
      <c r="U330" s="12">
        <v>0</v>
      </c>
      <c r="V330" s="5">
        <v>3.2465000000000002</v>
      </c>
      <c r="W330" s="6">
        <f t="shared" si="35"/>
        <v>97.151150611963985</v>
      </c>
      <c r="X330" s="5">
        <v>72460</v>
      </c>
      <c r="Y330" s="5">
        <v>23019</v>
      </c>
      <c r="Z330" s="5">
        <v>1543</v>
      </c>
      <c r="AA330" s="5">
        <v>186</v>
      </c>
      <c r="AB330" s="5">
        <v>0</v>
      </c>
      <c r="AC330" s="5">
        <v>0</v>
      </c>
      <c r="AD330" s="5">
        <v>1</v>
      </c>
      <c r="AE330" s="5">
        <v>0</v>
      </c>
      <c r="AF330" s="5">
        <v>0</v>
      </c>
      <c r="AG330" s="6">
        <v>0</v>
      </c>
      <c r="AH330" s="6">
        <v>0</v>
      </c>
      <c r="AI330" s="6">
        <v>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11">
        <v>0</v>
      </c>
      <c r="AR330" s="5">
        <v>0</v>
      </c>
      <c r="AS330" s="5">
        <v>1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</row>
    <row r="331" spans="1:50" ht="15.75" customHeight="1">
      <c r="A331" s="4">
        <v>43983</v>
      </c>
      <c r="B331" s="2" t="s">
        <v>5</v>
      </c>
      <c r="C331" s="2">
        <v>3</v>
      </c>
      <c r="D331" s="5" t="s">
        <v>10</v>
      </c>
      <c r="E331" s="5">
        <v>4305.3148799999999</v>
      </c>
      <c r="F331" s="6">
        <f t="shared" si="36"/>
        <v>8.3676055570441665</v>
      </c>
      <c r="G331" s="7">
        <v>51533.016000000003</v>
      </c>
      <c r="H331" s="5">
        <f t="shared" si="37"/>
        <v>10.84999737346887</v>
      </c>
      <c r="I331" s="10">
        <v>402.45</v>
      </c>
      <c r="J331" s="6">
        <f t="shared" si="38"/>
        <v>5.9975708655397426</v>
      </c>
      <c r="K331" s="11"/>
      <c r="L331" s="11">
        <f t="shared" si="39"/>
        <v>0</v>
      </c>
      <c r="M331" s="5">
        <v>0</v>
      </c>
      <c r="N331" s="5">
        <v>1</v>
      </c>
      <c r="O331" s="5">
        <v>0</v>
      </c>
      <c r="P331" s="5">
        <v>0</v>
      </c>
      <c r="Q331" s="5">
        <f t="shared" si="40"/>
        <v>0</v>
      </c>
      <c r="R331" s="5">
        <v>2240.8756010000002</v>
      </c>
      <c r="S331" s="5">
        <f t="shared" si="41"/>
        <v>7.7146219617737728</v>
      </c>
      <c r="T331" s="2">
        <v>0</v>
      </c>
      <c r="U331" s="12">
        <v>0</v>
      </c>
      <c r="V331" s="5">
        <v>3.2494000000000001</v>
      </c>
      <c r="W331" s="6">
        <f t="shared" si="35"/>
        <v>97.237932788700363</v>
      </c>
      <c r="X331" s="5">
        <v>213470</v>
      </c>
      <c r="Y331" s="5">
        <v>19152</v>
      </c>
      <c r="Z331" s="5">
        <v>4395</v>
      </c>
      <c r="AA331" s="5">
        <v>142</v>
      </c>
      <c r="AB331" s="5">
        <v>0</v>
      </c>
      <c r="AC331" s="5">
        <v>0</v>
      </c>
      <c r="AD331" s="5">
        <v>1</v>
      </c>
      <c r="AE331" s="5">
        <v>0</v>
      </c>
      <c r="AF331" s="5">
        <v>0</v>
      </c>
      <c r="AG331" s="6">
        <v>0</v>
      </c>
      <c r="AH331" s="6">
        <v>0</v>
      </c>
      <c r="AI331" s="6">
        <v>0</v>
      </c>
      <c r="AJ331" s="6">
        <v>1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11">
        <v>0</v>
      </c>
      <c r="AR331" s="5">
        <v>0</v>
      </c>
      <c r="AS331" s="5">
        <v>1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</row>
    <row r="332" spans="1:50" ht="15.75" customHeight="1">
      <c r="A332" s="4">
        <v>44013</v>
      </c>
      <c r="B332" s="2" t="s">
        <v>5</v>
      </c>
      <c r="C332" s="2">
        <v>3</v>
      </c>
      <c r="D332" s="5" t="s">
        <v>10</v>
      </c>
      <c r="E332" s="5">
        <v>6888.5038080000004</v>
      </c>
      <c r="F332" s="6">
        <f t="shared" si="36"/>
        <v>8.8376091862899013</v>
      </c>
      <c r="G332" s="7">
        <v>52211.082000000002</v>
      </c>
      <c r="H332" s="5">
        <f t="shared" si="37"/>
        <v>10.863069203027635</v>
      </c>
      <c r="I332" s="10">
        <v>470.58</v>
      </c>
      <c r="J332" s="6">
        <f t="shared" si="38"/>
        <v>6.1539659764526302</v>
      </c>
      <c r="K332" s="11"/>
      <c r="L332" s="11">
        <f t="shared" si="39"/>
        <v>0</v>
      </c>
      <c r="M332" s="5">
        <v>0</v>
      </c>
      <c r="N332" s="5">
        <v>1</v>
      </c>
      <c r="O332" s="5">
        <v>0</v>
      </c>
      <c r="P332" s="5">
        <v>0</v>
      </c>
      <c r="Q332" s="5">
        <f t="shared" si="40"/>
        <v>0</v>
      </c>
      <c r="R332" s="5">
        <v>2240.8756010000002</v>
      </c>
      <c r="S332" s="5">
        <f t="shared" si="41"/>
        <v>7.7146219617737728</v>
      </c>
      <c r="T332" s="2">
        <v>0</v>
      </c>
      <c r="U332" s="12">
        <v>0</v>
      </c>
      <c r="V332" s="5">
        <v>3.2726000000000002</v>
      </c>
      <c r="W332" s="6">
        <f t="shared" si="35"/>
        <v>97.932190202591499</v>
      </c>
      <c r="X332" s="5">
        <v>278305</v>
      </c>
      <c r="Y332" s="5">
        <v>20762</v>
      </c>
      <c r="Z332" s="5">
        <v>5951</v>
      </c>
      <c r="AA332" s="5">
        <v>93</v>
      </c>
      <c r="AB332" s="5">
        <v>0</v>
      </c>
      <c r="AC332" s="5">
        <v>0</v>
      </c>
      <c r="AD332" s="5">
        <v>1</v>
      </c>
      <c r="AE332" s="5">
        <v>0</v>
      </c>
      <c r="AF332" s="5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11">
        <v>0</v>
      </c>
      <c r="AR332" s="5">
        <v>0</v>
      </c>
      <c r="AS332" s="5">
        <v>1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</row>
    <row r="333" spans="1:50" ht="15.75" customHeight="1">
      <c r="A333" s="4">
        <v>44044</v>
      </c>
      <c r="B333" s="2" t="s">
        <v>5</v>
      </c>
      <c r="C333" s="2">
        <v>3</v>
      </c>
      <c r="D333" s="5" t="s">
        <v>10</v>
      </c>
      <c r="E333" s="5">
        <v>4951.1121119999998</v>
      </c>
      <c r="F333" s="6">
        <f t="shared" si="36"/>
        <v>8.507367499419324</v>
      </c>
      <c r="G333" s="7">
        <v>57635.61</v>
      </c>
      <c r="H333" s="5">
        <f t="shared" si="37"/>
        <v>10.961913235059807</v>
      </c>
      <c r="I333" s="10">
        <v>409.83</v>
      </c>
      <c r="J333" s="6">
        <f t="shared" si="38"/>
        <v>6.0157424395675054</v>
      </c>
      <c r="K333" s="11"/>
      <c r="L333" s="11">
        <f t="shared" si="39"/>
        <v>0</v>
      </c>
      <c r="M333" s="5">
        <v>0</v>
      </c>
      <c r="N333" s="5">
        <v>1</v>
      </c>
      <c r="O333" s="5">
        <v>0</v>
      </c>
      <c r="P333" s="5">
        <v>0</v>
      </c>
      <c r="Q333" s="5">
        <f t="shared" si="40"/>
        <v>0</v>
      </c>
      <c r="R333" s="5">
        <v>2240.8756010000002</v>
      </c>
      <c r="S333" s="5">
        <f t="shared" si="41"/>
        <v>7.7146219617737728</v>
      </c>
      <c r="T333" s="2">
        <v>0</v>
      </c>
      <c r="U333" s="12">
        <v>0</v>
      </c>
      <c r="V333" s="5">
        <v>3.2673999999999999</v>
      </c>
      <c r="W333" s="6">
        <f t="shared" si="35"/>
        <v>97.776580782236593</v>
      </c>
      <c r="X333" s="5">
        <v>295849</v>
      </c>
      <c r="Y333" s="5">
        <v>18152</v>
      </c>
      <c r="Z333" s="5">
        <v>6294</v>
      </c>
      <c r="AA333" s="5">
        <v>84</v>
      </c>
      <c r="AB333" s="5">
        <v>0</v>
      </c>
      <c r="AC333" s="5">
        <v>0</v>
      </c>
      <c r="AD333" s="5">
        <v>1</v>
      </c>
      <c r="AE333" s="5">
        <v>0</v>
      </c>
      <c r="AF333" s="5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1</v>
      </c>
      <c r="AM333" s="6">
        <v>0</v>
      </c>
      <c r="AN333" s="6">
        <v>0</v>
      </c>
      <c r="AO333" s="6">
        <v>0</v>
      </c>
      <c r="AP333" s="6">
        <v>0</v>
      </c>
      <c r="AQ333" s="11">
        <v>0</v>
      </c>
      <c r="AR333" s="5">
        <v>0</v>
      </c>
      <c r="AS333" s="5">
        <v>1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</row>
    <row r="334" spans="1:50" ht="15.75" customHeight="1">
      <c r="A334" s="4">
        <v>44075</v>
      </c>
      <c r="B334" s="2" t="s">
        <v>5</v>
      </c>
      <c r="C334" s="2">
        <v>3</v>
      </c>
      <c r="D334" s="5" t="s">
        <v>10</v>
      </c>
      <c r="E334" s="5">
        <v>4735.8463680000004</v>
      </c>
      <c r="F334" s="6">
        <f t="shared" si="36"/>
        <v>8.4629157368484904</v>
      </c>
      <c r="G334" s="7">
        <v>52889.148000000001</v>
      </c>
      <c r="H334" s="5">
        <f t="shared" si="37"/>
        <v>10.87597236231665</v>
      </c>
      <c r="I334" s="10">
        <v>427.32</v>
      </c>
      <c r="J334" s="6">
        <f t="shared" si="38"/>
        <v>6.0575331470776863</v>
      </c>
      <c r="K334" s="11"/>
      <c r="L334" s="11">
        <f t="shared" si="39"/>
        <v>0</v>
      </c>
      <c r="M334" s="5">
        <v>0</v>
      </c>
      <c r="N334" s="5">
        <v>1</v>
      </c>
      <c r="O334" s="5">
        <v>0</v>
      </c>
      <c r="P334" s="5">
        <v>0</v>
      </c>
      <c r="Q334" s="5">
        <f t="shared" si="40"/>
        <v>0</v>
      </c>
      <c r="R334" s="5">
        <v>2240.8756010000002</v>
      </c>
      <c r="S334" s="5">
        <f t="shared" si="41"/>
        <v>7.7146219617737728</v>
      </c>
      <c r="T334" s="2">
        <v>0</v>
      </c>
      <c r="U334" s="12">
        <v>0</v>
      </c>
      <c r="V334" s="5">
        <v>3.2614999999999998</v>
      </c>
      <c r="W334" s="6">
        <f t="shared" si="35"/>
        <v>97.600023939910827</v>
      </c>
      <c r="X334" s="5">
        <v>312806</v>
      </c>
      <c r="Y334" s="5">
        <v>20073</v>
      </c>
      <c r="Z334" s="5">
        <v>6484</v>
      </c>
      <c r="AA334" s="5">
        <v>79</v>
      </c>
      <c r="AB334" s="5">
        <v>0</v>
      </c>
      <c r="AC334" s="5">
        <v>0</v>
      </c>
      <c r="AD334" s="5">
        <v>1</v>
      </c>
      <c r="AE334" s="5">
        <v>0</v>
      </c>
      <c r="AF334" s="5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1</v>
      </c>
      <c r="AN334" s="6">
        <v>0</v>
      </c>
      <c r="AO334" s="6">
        <v>0</v>
      </c>
      <c r="AP334" s="6">
        <v>0</v>
      </c>
      <c r="AQ334" s="11">
        <v>0</v>
      </c>
      <c r="AR334" s="5">
        <v>0</v>
      </c>
      <c r="AS334" s="5">
        <v>1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</row>
    <row r="335" spans="1:50" ht="15.75" customHeight="1">
      <c r="A335" s="4">
        <v>44105</v>
      </c>
      <c r="B335" s="2" t="s">
        <v>5</v>
      </c>
      <c r="C335" s="2">
        <v>3</v>
      </c>
      <c r="D335" s="5" t="s">
        <v>10</v>
      </c>
      <c r="E335" s="5">
        <v>8180.0982720000002</v>
      </c>
      <c r="F335" s="6">
        <f t="shared" si="36"/>
        <v>9.00945944321656</v>
      </c>
      <c r="G335" s="7">
        <v>32547.168000000001</v>
      </c>
      <c r="H335" s="5">
        <f t="shared" si="37"/>
        <v>10.390476363410698</v>
      </c>
      <c r="I335" s="10">
        <v>429.25</v>
      </c>
      <c r="J335" s="6">
        <f t="shared" si="38"/>
        <v>6.062039499777585</v>
      </c>
      <c r="K335" s="11"/>
      <c r="L335" s="11">
        <f t="shared" si="39"/>
        <v>0</v>
      </c>
      <c r="M335" s="5">
        <v>0</v>
      </c>
      <c r="N335" s="5">
        <v>1</v>
      </c>
      <c r="O335" s="5">
        <v>0</v>
      </c>
      <c r="P335" s="5">
        <v>0</v>
      </c>
      <c r="Q335" s="5">
        <f t="shared" si="40"/>
        <v>0</v>
      </c>
      <c r="R335" s="5">
        <v>2240.8756010000002</v>
      </c>
      <c r="S335" s="5">
        <f t="shared" si="41"/>
        <v>7.7146219617737728</v>
      </c>
      <c r="T335" s="2">
        <v>0</v>
      </c>
      <c r="U335" s="12">
        <v>0</v>
      </c>
      <c r="V335" s="5">
        <v>3.2706</v>
      </c>
      <c r="W335" s="6">
        <f t="shared" si="35"/>
        <v>97.872340425531917</v>
      </c>
      <c r="X335" s="5">
        <v>333970</v>
      </c>
      <c r="Y335" s="5">
        <v>20744</v>
      </c>
      <c r="Z335" s="5">
        <v>6823</v>
      </c>
      <c r="AA335" s="5">
        <v>169</v>
      </c>
      <c r="AB335" s="5">
        <v>0</v>
      </c>
      <c r="AC335" s="5">
        <v>0</v>
      </c>
      <c r="AD335" s="5">
        <v>1</v>
      </c>
      <c r="AE335" s="5">
        <v>0</v>
      </c>
      <c r="AF335" s="5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1</v>
      </c>
      <c r="AO335" s="6">
        <v>0</v>
      </c>
      <c r="AP335" s="6">
        <v>0</v>
      </c>
      <c r="AQ335" s="11">
        <v>0</v>
      </c>
      <c r="AR335" s="5">
        <v>0</v>
      </c>
      <c r="AS335" s="5">
        <v>1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</row>
    <row r="336" spans="1:50" ht="15.75" customHeight="1">
      <c r="A336" s="4">
        <v>44136</v>
      </c>
      <c r="B336" s="2" t="s">
        <v>5</v>
      </c>
      <c r="C336" s="2">
        <v>3</v>
      </c>
      <c r="D336" s="5" t="s">
        <v>10</v>
      </c>
      <c r="E336" s="5">
        <v>6027.4408320000002</v>
      </c>
      <c r="F336" s="6">
        <f t="shared" si="36"/>
        <v>8.7040777936653786</v>
      </c>
      <c r="G336" s="7">
        <v>27800.705999999998</v>
      </c>
      <c r="H336" s="5">
        <f t="shared" si="37"/>
        <v>10.232852664702332</v>
      </c>
      <c r="I336" s="10">
        <v>449.7</v>
      </c>
      <c r="J336" s="6">
        <f t="shared" si="38"/>
        <v>6.1085806937766618</v>
      </c>
      <c r="K336" s="11"/>
      <c r="L336" s="11">
        <f t="shared" si="39"/>
        <v>0</v>
      </c>
      <c r="M336" s="5">
        <v>0</v>
      </c>
      <c r="N336" s="5">
        <v>1</v>
      </c>
      <c r="O336" s="5">
        <v>0</v>
      </c>
      <c r="P336" s="5">
        <v>0</v>
      </c>
      <c r="Q336" s="5">
        <f t="shared" si="40"/>
        <v>0</v>
      </c>
      <c r="R336" s="5">
        <v>2240.8756010000002</v>
      </c>
      <c r="S336" s="5">
        <f t="shared" si="41"/>
        <v>7.7146219617737728</v>
      </c>
      <c r="T336" s="2">
        <v>0</v>
      </c>
      <c r="U336" s="12">
        <v>0</v>
      </c>
      <c r="V336" s="5">
        <v>3.2751999999999999</v>
      </c>
      <c r="W336" s="6">
        <f t="shared" si="35"/>
        <v>98.009994912768946</v>
      </c>
      <c r="X336" s="5">
        <v>400482</v>
      </c>
      <c r="Y336" s="5">
        <v>16709</v>
      </c>
      <c r="Z336" s="5">
        <v>8091</v>
      </c>
      <c r="AA336" s="5">
        <v>101</v>
      </c>
      <c r="AB336" s="5">
        <v>0</v>
      </c>
      <c r="AC336" s="5">
        <v>0</v>
      </c>
      <c r="AD336" s="5">
        <v>1</v>
      </c>
      <c r="AE336" s="5">
        <v>0</v>
      </c>
      <c r="AF336" s="5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1</v>
      </c>
      <c r="AP336" s="6">
        <v>0</v>
      </c>
      <c r="AQ336" s="11">
        <v>0</v>
      </c>
      <c r="AR336" s="5">
        <v>0</v>
      </c>
      <c r="AS336" s="5">
        <v>1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</row>
    <row r="337" spans="1:50" ht="15.75" customHeight="1">
      <c r="A337" s="4">
        <v>44166</v>
      </c>
      <c r="B337" s="2" t="s">
        <v>5</v>
      </c>
      <c r="C337" s="2">
        <v>3</v>
      </c>
      <c r="D337" s="5" t="s">
        <v>10</v>
      </c>
      <c r="E337" s="5">
        <v>6888.5038080000004</v>
      </c>
      <c r="F337" s="6">
        <f t="shared" si="36"/>
        <v>8.8376091862899013</v>
      </c>
      <c r="G337" s="7">
        <v>31869.101999999999</v>
      </c>
      <c r="H337" s="5">
        <f t="shared" si="37"/>
        <v>10.369423607908301</v>
      </c>
      <c r="I337" s="10">
        <v>471.52</v>
      </c>
      <c r="J337" s="6">
        <f t="shared" si="38"/>
        <v>6.1559615189893844</v>
      </c>
      <c r="K337" s="11"/>
      <c r="L337" s="11">
        <f t="shared" si="39"/>
        <v>0</v>
      </c>
      <c r="M337" s="5">
        <v>0</v>
      </c>
      <c r="N337" s="5">
        <v>1</v>
      </c>
      <c r="O337" s="5">
        <v>0</v>
      </c>
      <c r="P337" s="5">
        <v>0</v>
      </c>
      <c r="Q337" s="5">
        <f t="shared" si="40"/>
        <v>0</v>
      </c>
      <c r="R337" s="5">
        <v>2240.8756010000002</v>
      </c>
      <c r="S337" s="5">
        <f t="shared" si="41"/>
        <v>7.7146219617737728</v>
      </c>
      <c r="T337" s="2">
        <v>0</v>
      </c>
      <c r="U337" s="12">
        <v>0</v>
      </c>
      <c r="V337" s="5">
        <v>3.2799</v>
      </c>
      <c r="W337" s="6">
        <f t="shared" si="35"/>
        <v>98.150641888858971</v>
      </c>
      <c r="X337" s="5">
        <v>482178</v>
      </c>
      <c r="Y337" s="5">
        <v>7949</v>
      </c>
      <c r="Z337" s="5">
        <v>10176</v>
      </c>
      <c r="AA337" s="5">
        <v>54</v>
      </c>
      <c r="AB337" s="5">
        <v>0</v>
      </c>
      <c r="AC337" s="5">
        <v>0</v>
      </c>
      <c r="AD337" s="5">
        <v>1</v>
      </c>
      <c r="AE337" s="5">
        <v>0</v>
      </c>
      <c r="AF337" s="5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1</v>
      </c>
      <c r="AQ337" s="11">
        <v>0</v>
      </c>
      <c r="AR337" s="5">
        <v>0</v>
      </c>
      <c r="AS337" s="5">
        <v>1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</row>
    <row r="338" spans="1:50" ht="15.75" customHeight="1">
      <c r="A338" s="4">
        <v>44197</v>
      </c>
      <c r="B338" s="2" t="s">
        <v>5</v>
      </c>
      <c r="C338" s="2">
        <v>3</v>
      </c>
      <c r="D338" s="5" t="s">
        <v>10</v>
      </c>
      <c r="E338" s="5">
        <v>6187.1921279999997</v>
      </c>
      <c r="F338" s="6">
        <f t="shared" si="36"/>
        <v>8.7302366485481109</v>
      </c>
      <c r="G338" s="7">
        <v>26953.123500000002</v>
      </c>
      <c r="H338" s="5">
        <f t="shared" si="37"/>
        <v>10.201891570198848</v>
      </c>
      <c r="I338" s="10">
        <v>484.63</v>
      </c>
      <c r="J338" s="6">
        <f t="shared" si="38"/>
        <v>6.1833857131934806</v>
      </c>
      <c r="K338" s="11"/>
      <c r="L338" s="11">
        <f t="shared" si="39"/>
        <v>0</v>
      </c>
      <c r="M338" s="5">
        <v>0</v>
      </c>
      <c r="N338" s="5">
        <v>1</v>
      </c>
      <c r="O338" s="5">
        <v>0</v>
      </c>
      <c r="P338" s="5">
        <v>0</v>
      </c>
      <c r="Q338" s="5">
        <f t="shared" si="40"/>
        <v>0</v>
      </c>
      <c r="R338" s="5">
        <v>2240.8756010000002</v>
      </c>
      <c r="S338" s="5">
        <f t="shared" si="41"/>
        <v>7.7146219617737728</v>
      </c>
      <c r="T338" s="2">
        <v>0</v>
      </c>
      <c r="U338" s="12">
        <v>0</v>
      </c>
      <c r="V338" s="5">
        <v>3.3008999999999999</v>
      </c>
      <c r="W338" s="6">
        <f t="shared" si="35"/>
        <v>98.779064547984561</v>
      </c>
      <c r="X338" s="5">
        <v>546428</v>
      </c>
      <c r="Y338" s="5">
        <v>14673</v>
      </c>
      <c r="Z338" s="5">
        <v>11683</v>
      </c>
      <c r="AA338" s="5">
        <v>25</v>
      </c>
      <c r="AB338" s="5">
        <v>0</v>
      </c>
      <c r="AC338" s="5">
        <v>0</v>
      </c>
      <c r="AD338" s="5">
        <v>1</v>
      </c>
      <c r="AE338" s="5">
        <v>1</v>
      </c>
      <c r="AF338" s="5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11">
        <v>0</v>
      </c>
      <c r="AR338" s="5">
        <v>0</v>
      </c>
      <c r="AS338" s="5">
        <v>1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</row>
    <row r="339" spans="1:50" ht="15.75" customHeight="1">
      <c r="A339" s="4">
        <v>44228</v>
      </c>
      <c r="B339" s="2" t="s">
        <v>5</v>
      </c>
      <c r="C339" s="2">
        <v>3</v>
      </c>
      <c r="D339" s="5" t="s">
        <v>10</v>
      </c>
      <c r="E339" s="5">
        <v>5711.2542720000001</v>
      </c>
      <c r="F339" s="6">
        <f t="shared" si="36"/>
        <v>8.6501939408745745</v>
      </c>
      <c r="G339" s="7">
        <v>30004.4205</v>
      </c>
      <c r="H339" s="5">
        <f t="shared" si="37"/>
        <v>10.309133327656358</v>
      </c>
      <c r="I339" s="10">
        <v>483.78</v>
      </c>
      <c r="J339" s="6">
        <f t="shared" si="38"/>
        <v>6.1816302579249855</v>
      </c>
      <c r="K339" s="11"/>
      <c r="L339" s="11">
        <f t="shared" si="39"/>
        <v>0</v>
      </c>
      <c r="M339" s="5">
        <v>0</v>
      </c>
      <c r="N339" s="5">
        <v>1</v>
      </c>
      <c r="O339" s="5">
        <v>0</v>
      </c>
      <c r="P339" s="5">
        <v>0</v>
      </c>
      <c r="Q339" s="5">
        <f t="shared" si="40"/>
        <v>0</v>
      </c>
      <c r="R339" s="5">
        <v>2240.8756010000002</v>
      </c>
      <c r="S339" s="5">
        <f t="shared" si="41"/>
        <v>7.7146219617737728</v>
      </c>
      <c r="T339" s="2">
        <v>0</v>
      </c>
      <c r="U339" s="12">
        <v>0</v>
      </c>
      <c r="V339" s="5">
        <v>3.3010999999999999</v>
      </c>
      <c r="W339" s="6">
        <f t="shared" si="35"/>
        <v>98.785049525690525</v>
      </c>
      <c r="X339" s="5">
        <v>581365</v>
      </c>
      <c r="Y339" s="5">
        <v>25595</v>
      </c>
      <c r="Z339" s="5">
        <v>12896</v>
      </c>
      <c r="AA339" s="5">
        <v>124</v>
      </c>
      <c r="AB339" s="5">
        <v>0</v>
      </c>
      <c r="AC339" s="5">
        <v>0</v>
      </c>
      <c r="AD339" s="5">
        <v>1</v>
      </c>
      <c r="AE339" s="5">
        <v>0</v>
      </c>
      <c r="AF339" s="5">
        <v>1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11">
        <v>0</v>
      </c>
      <c r="AR339" s="5">
        <v>0</v>
      </c>
      <c r="AS339" s="5">
        <v>1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</row>
    <row r="340" spans="1:50" ht="15.75" customHeight="1">
      <c r="A340" s="4">
        <v>44256</v>
      </c>
      <c r="B340" s="2" t="s">
        <v>5</v>
      </c>
      <c r="C340" s="2">
        <v>3</v>
      </c>
      <c r="D340" s="5" t="s">
        <v>10</v>
      </c>
      <c r="E340" s="5">
        <v>4283.4407039999996</v>
      </c>
      <c r="F340" s="6">
        <f t="shared" si="36"/>
        <v>8.3625118684227946</v>
      </c>
      <c r="G340" s="7">
        <v>43735.256999999998</v>
      </c>
      <c r="H340" s="5">
        <f t="shared" si="37"/>
        <v>10.685932716723658</v>
      </c>
      <c r="I340" s="10">
        <v>496.73</v>
      </c>
      <c r="J340" s="6">
        <f t="shared" si="38"/>
        <v>6.2080466189203456</v>
      </c>
      <c r="K340" s="11"/>
      <c r="L340" s="11">
        <f t="shared" si="39"/>
        <v>0</v>
      </c>
      <c r="M340" s="5">
        <v>0</v>
      </c>
      <c r="N340" s="5">
        <v>1</v>
      </c>
      <c r="O340" s="5">
        <v>0</v>
      </c>
      <c r="P340" s="5">
        <v>0</v>
      </c>
      <c r="Q340" s="5">
        <f t="shared" si="40"/>
        <v>0</v>
      </c>
      <c r="R340" s="5">
        <v>2240.8756010000002</v>
      </c>
      <c r="S340" s="5">
        <f t="shared" si="41"/>
        <v>7.7146219617737728</v>
      </c>
      <c r="T340" s="2">
        <v>0</v>
      </c>
      <c r="U340" s="12">
        <v>0</v>
      </c>
      <c r="V340" s="5">
        <v>3.3035999999999999</v>
      </c>
      <c r="W340" s="6">
        <f t="shared" si="35"/>
        <v>98.859861747015003</v>
      </c>
      <c r="X340" s="5">
        <v>667957</v>
      </c>
      <c r="Y340" s="5">
        <v>41251</v>
      </c>
      <c r="Z340" s="5">
        <v>14434</v>
      </c>
      <c r="AA340" s="5">
        <v>230</v>
      </c>
      <c r="AB340" s="5">
        <v>0</v>
      </c>
      <c r="AC340" s="5">
        <v>0</v>
      </c>
      <c r="AD340" s="5">
        <v>1</v>
      </c>
      <c r="AE340" s="5">
        <v>0</v>
      </c>
      <c r="AF340" s="5">
        <v>0</v>
      </c>
      <c r="AG340" s="6">
        <v>1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11">
        <v>0</v>
      </c>
      <c r="AR340" s="5">
        <v>0</v>
      </c>
      <c r="AS340" s="5">
        <v>1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</row>
    <row r="341" spans="1:50" ht="15.75" customHeight="1">
      <c r="A341" s="4">
        <v>44287</v>
      </c>
      <c r="B341" s="2" t="s">
        <v>5</v>
      </c>
      <c r="C341" s="2">
        <v>3</v>
      </c>
      <c r="D341" s="5" t="s">
        <v>10</v>
      </c>
      <c r="E341" s="5">
        <v>3331.5649920000001</v>
      </c>
      <c r="F341" s="6">
        <f t="shared" si="36"/>
        <v>8.111197440141888</v>
      </c>
      <c r="G341" s="7">
        <v>42209.608500000002</v>
      </c>
      <c r="H341" s="5">
        <f t="shared" si="37"/>
        <v>10.650426854687797</v>
      </c>
      <c r="I341" s="10">
        <v>504.07</v>
      </c>
      <c r="J341" s="6">
        <f t="shared" si="38"/>
        <v>6.2227151473160891</v>
      </c>
      <c r="K341" s="11"/>
      <c r="L341" s="11">
        <f t="shared" si="39"/>
        <v>0</v>
      </c>
      <c r="M341" s="5">
        <v>0</v>
      </c>
      <c r="N341" s="5">
        <v>1</v>
      </c>
      <c r="O341" s="5">
        <v>0</v>
      </c>
      <c r="P341" s="5">
        <v>0</v>
      </c>
      <c r="Q341" s="5">
        <f t="shared" si="40"/>
        <v>0</v>
      </c>
      <c r="R341" s="5">
        <v>2240.8756010000002</v>
      </c>
      <c r="S341" s="5">
        <f t="shared" si="41"/>
        <v>7.7146219617737728</v>
      </c>
      <c r="T341" s="2">
        <v>0</v>
      </c>
      <c r="U341" s="12">
        <v>0</v>
      </c>
      <c r="V341" s="5">
        <v>3.3264</v>
      </c>
      <c r="W341" s="6">
        <f t="shared" si="35"/>
        <v>99.542149205494212</v>
      </c>
      <c r="X341" s="5">
        <v>825519</v>
      </c>
      <c r="Y341" s="5">
        <v>41888</v>
      </c>
      <c r="Z341" s="5">
        <v>17957</v>
      </c>
      <c r="AA341" s="5">
        <v>250</v>
      </c>
      <c r="AB341" s="5">
        <v>0</v>
      </c>
      <c r="AC341" s="5">
        <v>0</v>
      </c>
      <c r="AD341" s="5">
        <v>1</v>
      </c>
      <c r="AE341" s="5">
        <v>0</v>
      </c>
      <c r="AF341" s="5">
        <v>0</v>
      </c>
      <c r="AG341" s="6">
        <v>0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11">
        <v>0</v>
      </c>
      <c r="AR341" s="5">
        <v>0</v>
      </c>
      <c r="AS341" s="5">
        <v>1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</row>
    <row r="342" spans="1:50" ht="15.75" customHeight="1">
      <c r="A342" s="9">
        <v>44317</v>
      </c>
      <c r="B342" s="2" t="s">
        <v>5</v>
      </c>
      <c r="C342" s="2">
        <v>3</v>
      </c>
      <c r="D342" s="5" t="s">
        <v>10</v>
      </c>
      <c r="E342" s="5">
        <v>7139.0678399999997</v>
      </c>
      <c r="F342" s="6">
        <f t="shared" si="36"/>
        <v>8.8733374921887851</v>
      </c>
      <c r="G342" s="7">
        <v>38141.212500000001</v>
      </c>
      <c r="H342" s="5">
        <f t="shared" si="37"/>
        <v>10.54907688743519</v>
      </c>
      <c r="I342" s="10">
        <v>477.97</v>
      </c>
      <c r="J342" s="6">
        <f t="shared" si="38"/>
        <v>6.1695479690155945</v>
      </c>
      <c r="K342" s="11"/>
      <c r="L342" s="11">
        <f t="shared" si="39"/>
        <v>0</v>
      </c>
      <c r="M342" s="5">
        <v>0</v>
      </c>
      <c r="N342" s="5">
        <v>1</v>
      </c>
      <c r="O342" s="5">
        <v>0</v>
      </c>
      <c r="P342" s="5">
        <v>0</v>
      </c>
      <c r="Q342" s="5">
        <f t="shared" si="40"/>
        <v>0</v>
      </c>
      <c r="R342" s="5">
        <v>2240.8756010000002</v>
      </c>
      <c r="S342" s="5">
        <f t="shared" si="41"/>
        <v>7.7146219617737728</v>
      </c>
      <c r="T342" s="2">
        <v>0</v>
      </c>
      <c r="U342" s="12">
        <v>0</v>
      </c>
      <c r="V342" s="5">
        <v>3.3218999999999999</v>
      </c>
      <c r="W342" s="6">
        <f t="shared" si="35"/>
        <v>99.407487207110151</v>
      </c>
      <c r="X342" s="5">
        <v>922824</v>
      </c>
      <c r="Y342" s="5">
        <v>35231</v>
      </c>
      <c r="Z342" s="5">
        <v>20850</v>
      </c>
      <c r="AA342" s="5">
        <v>209</v>
      </c>
      <c r="AB342" s="5">
        <v>0</v>
      </c>
      <c r="AC342" s="5">
        <v>0</v>
      </c>
      <c r="AD342" s="5">
        <v>1</v>
      </c>
      <c r="AE342" s="5">
        <v>0</v>
      </c>
      <c r="AF342" s="5">
        <v>0</v>
      </c>
      <c r="AG342" s="6">
        <v>0</v>
      </c>
      <c r="AH342" s="6">
        <v>0</v>
      </c>
      <c r="AI342" s="6">
        <v>1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11">
        <v>0</v>
      </c>
      <c r="AR342" s="5">
        <v>0</v>
      </c>
      <c r="AS342" s="5">
        <v>1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</row>
    <row r="343" spans="1:50" ht="15.75" customHeight="1">
      <c r="A343" s="4">
        <v>44348</v>
      </c>
      <c r="B343" s="2" t="s">
        <v>5</v>
      </c>
      <c r="C343" s="2">
        <v>3</v>
      </c>
      <c r="D343" s="5" t="s">
        <v>10</v>
      </c>
      <c r="E343" s="5">
        <v>4759.3785600000001</v>
      </c>
      <c r="F343" s="6">
        <f t="shared" si="36"/>
        <v>8.4678723840806214</v>
      </c>
      <c r="G343" s="7">
        <v>38649.762000000002</v>
      </c>
      <c r="H343" s="5">
        <f t="shared" si="37"/>
        <v>10.562321769215789</v>
      </c>
      <c r="I343" s="10">
        <v>508.07</v>
      </c>
      <c r="J343" s="6">
        <f t="shared" si="38"/>
        <v>6.2306192333611756</v>
      </c>
      <c r="K343" s="11"/>
      <c r="L343" s="11">
        <f t="shared" si="39"/>
        <v>0</v>
      </c>
      <c r="M343" s="5">
        <v>0</v>
      </c>
      <c r="N343" s="5">
        <v>1</v>
      </c>
      <c r="O343" s="5">
        <v>0</v>
      </c>
      <c r="P343" s="5">
        <v>0</v>
      </c>
      <c r="Q343" s="5">
        <f t="shared" si="40"/>
        <v>0</v>
      </c>
      <c r="R343" s="5">
        <v>2240.8756010000002</v>
      </c>
      <c r="S343" s="5">
        <f t="shared" si="41"/>
        <v>7.7146219617737728</v>
      </c>
      <c r="T343" s="2">
        <v>0</v>
      </c>
      <c r="U343" s="12">
        <v>0</v>
      </c>
      <c r="V343" s="5">
        <v>3.3186</v>
      </c>
      <c r="W343" s="6">
        <f t="shared" si="35"/>
        <v>99.308735074961859</v>
      </c>
      <c r="X343" s="5">
        <v>958408</v>
      </c>
      <c r="Y343" s="5">
        <v>47465</v>
      </c>
      <c r="Z343" s="5">
        <v>22321</v>
      </c>
      <c r="AA343" s="5">
        <v>197</v>
      </c>
      <c r="AB343" s="5">
        <v>0</v>
      </c>
      <c r="AC343" s="5">
        <v>0</v>
      </c>
      <c r="AD343" s="5">
        <v>1</v>
      </c>
      <c r="AE343" s="5">
        <v>0</v>
      </c>
      <c r="AF343" s="5">
        <v>0</v>
      </c>
      <c r="AG343" s="6">
        <v>0</v>
      </c>
      <c r="AH343" s="6">
        <v>0</v>
      </c>
      <c r="AI343" s="6">
        <v>0</v>
      </c>
      <c r="AJ343" s="6">
        <v>1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11">
        <v>0</v>
      </c>
      <c r="AR343" s="5">
        <v>0</v>
      </c>
      <c r="AS343" s="5">
        <v>1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</row>
    <row r="344" spans="1:50" ht="15.75" customHeight="1">
      <c r="A344" s="4">
        <v>44378</v>
      </c>
      <c r="B344" s="2" t="s">
        <v>5</v>
      </c>
      <c r="C344" s="2">
        <v>3</v>
      </c>
      <c r="D344" s="5" t="s">
        <v>10</v>
      </c>
      <c r="E344" s="5">
        <v>7615.0056960000002</v>
      </c>
      <c r="F344" s="6">
        <f t="shared" si="36"/>
        <v>8.9378760133263562</v>
      </c>
      <c r="G344" s="7">
        <v>39158.311500000003</v>
      </c>
      <c r="H344" s="5">
        <f t="shared" si="37"/>
        <v>10.57539351477385</v>
      </c>
      <c r="I344" s="10">
        <v>471.44</v>
      </c>
      <c r="J344" s="6">
        <f t="shared" si="38"/>
        <v>6.1557918405296581</v>
      </c>
      <c r="K344" s="11"/>
      <c r="L344" s="11">
        <f t="shared" si="39"/>
        <v>0</v>
      </c>
      <c r="M344" s="5">
        <v>0</v>
      </c>
      <c r="N344" s="5">
        <v>1</v>
      </c>
      <c r="O344" s="5">
        <v>0</v>
      </c>
      <c r="P344" s="5">
        <v>0</v>
      </c>
      <c r="Q344" s="5">
        <f t="shared" si="40"/>
        <v>0</v>
      </c>
      <c r="R344" s="5">
        <v>2240.8756010000002</v>
      </c>
      <c r="S344" s="5">
        <f t="shared" si="41"/>
        <v>7.7146219617737728</v>
      </c>
      <c r="T344" s="2">
        <v>0</v>
      </c>
      <c r="U344" s="12">
        <v>0</v>
      </c>
      <c r="V344" s="5">
        <v>3.3231999999999999</v>
      </c>
      <c r="W344" s="6">
        <f t="shared" si="35"/>
        <v>99.446389562198888</v>
      </c>
      <c r="X344" s="5">
        <v>1034837</v>
      </c>
      <c r="Y344" s="5">
        <v>41144</v>
      </c>
      <c r="Z344" s="5">
        <v>23422</v>
      </c>
      <c r="AA344" s="5">
        <v>351</v>
      </c>
      <c r="AB344" s="5">
        <v>904830</v>
      </c>
      <c r="AC344" s="5">
        <v>0</v>
      </c>
      <c r="AD344" s="5">
        <v>1</v>
      </c>
      <c r="AE344" s="5">
        <v>0</v>
      </c>
      <c r="AF344" s="5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11">
        <v>0</v>
      </c>
      <c r="AR344" s="5">
        <v>0</v>
      </c>
      <c r="AS344" s="5">
        <v>1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</row>
    <row r="345" spans="1:50" ht="15.75" customHeight="1">
      <c r="A345" s="4">
        <v>44409</v>
      </c>
      <c r="B345" s="2" t="s">
        <v>5</v>
      </c>
      <c r="C345" s="2">
        <v>3</v>
      </c>
      <c r="D345" s="5" t="s">
        <v>10</v>
      </c>
      <c r="E345" s="5">
        <v>5473.2853439999999</v>
      </c>
      <c r="F345" s="6">
        <f t="shared" si="36"/>
        <v>8.6076343264557789</v>
      </c>
      <c r="G345" s="7">
        <v>43226.707499999997</v>
      </c>
      <c r="H345" s="5">
        <f t="shared" si="37"/>
        <v>10.67423694595249</v>
      </c>
      <c r="I345" s="10">
        <v>508.07</v>
      </c>
      <c r="J345" s="6">
        <f t="shared" si="38"/>
        <v>6.2306192333611756</v>
      </c>
      <c r="K345" s="11"/>
      <c r="L345" s="11">
        <f t="shared" si="39"/>
        <v>0</v>
      </c>
      <c r="M345" s="5">
        <v>0</v>
      </c>
      <c r="N345" s="5">
        <v>1</v>
      </c>
      <c r="O345" s="5">
        <v>0</v>
      </c>
      <c r="P345" s="5">
        <v>0</v>
      </c>
      <c r="Q345" s="5">
        <f t="shared" si="40"/>
        <v>0</v>
      </c>
      <c r="R345" s="5">
        <v>2240.8756010000002</v>
      </c>
      <c r="S345" s="5">
        <f t="shared" si="41"/>
        <v>7.7146219617737728</v>
      </c>
      <c r="T345" s="2">
        <v>0</v>
      </c>
      <c r="U345" s="12">
        <v>0</v>
      </c>
      <c r="V345" s="5">
        <v>3.3254999999999999</v>
      </c>
      <c r="W345" s="6">
        <f t="shared" si="35"/>
        <v>99.515216805817403</v>
      </c>
      <c r="X345" s="5">
        <v>1163688</v>
      </c>
      <c r="Y345" s="5">
        <v>12029</v>
      </c>
      <c r="Z345" s="5">
        <v>25889</v>
      </c>
      <c r="AA345" s="5">
        <v>99</v>
      </c>
      <c r="AB345" s="5">
        <v>0</v>
      </c>
      <c r="AC345" s="5">
        <v>0</v>
      </c>
      <c r="AD345" s="5">
        <v>1</v>
      </c>
      <c r="AE345" s="5">
        <v>0</v>
      </c>
      <c r="AF345" s="5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1</v>
      </c>
      <c r="AM345" s="6">
        <v>0</v>
      </c>
      <c r="AN345" s="6">
        <v>0</v>
      </c>
      <c r="AO345" s="6">
        <v>0</v>
      </c>
      <c r="AP345" s="6">
        <v>0</v>
      </c>
      <c r="AQ345" s="11">
        <v>0</v>
      </c>
      <c r="AR345" s="5">
        <v>0</v>
      </c>
      <c r="AS345" s="5">
        <v>1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</row>
    <row r="346" spans="1:50" ht="15.75" customHeight="1">
      <c r="A346" s="4">
        <v>44440</v>
      </c>
      <c r="B346" s="2" t="s">
        <v>5</v>
      </c>
      <c r="C346" s="2">
        <v>3</v>
      </c>
      <c r="D346" s="5" t="s">
        <v>10</v>
      </c>
      <c r="E346" s="5">
        <v>5235.3164159999997</v>
      </c>
      <c r="F346" s="6">
        <f t="shared" si="36"/>
        <v>8.5631825638849453</v>
      </c>
      <c r="G346" s="7">
        <v>39666.860999999997</v>
      </c>
      <c r="H346" s="5">
        <f t="shared" si="37"/>
        <v>10.588296592215981</v>
      </c>
      <c r="I346" s="10">
        <v>471.44</v>
      </c>
      <c r="J346" s="6">
        <f t="shared" si="38"/>
        <v>6.1557918405296581</v>
      </c>
      <c r="K346" s="11"/>
      <c r="L346" s="11">
        <f t="shared" si="39"/>
        <v>0</v>
      </c>
      <c r="M346" s="5">
        <v>0</v>
      </c>
      <c r="N346" s="5">
        <v>1</v>
      </c>
      <c r="O346" s="5">
        <v>0</v>
      </c>
      <c r="P346" s="5">
        <v>0</v>
      </c>
      <c r="Q346" s="5">
        <f t="shared" si="40"/>
        <v>0</v>
      </c>
      <c r="R346" s="5">
        <v>2240.8756010000002</v>
      </c>
      <c r="S346" s="5">
        <f t="shared" si="41"/>
        <v>7.7146219617737728</v>
      </c>
      <c r="T346" s="2">
        <v>0</v>
      </c>
      <c r="U346" s="12">
        <v>0</v>
      </c>
      <c r="V346" s="5">
        <v>3.3180000000000001</v>
      </c>
      <c r="W346" s="6">
        <f t="shared" si="35"/>
        <v>99.290780141843982</v>
      </c>
      <c r="X346" s="5">
        <v>1246538</v>
      </c>
      <c r="Y346" s="5">
        <v>1795</v>
      </c>
      <c r="Z346" s="5">
        <v>27785</v>
      </c>
      <c r="AA346" s="5">
        <v>30</v>
      </c>
      <c r="AB346" s="5">
        <v>0</v>
      </c>
      <c r="AC346" s="5">
        <v>0</v>
      </c>
      <c r="AD346" s="5">
        <v>1</v>
      </c>
      <c r="AE346" s="5">
        <v>0</v>
      </c>
      <c r="AF346" s="5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1</v>
      </c>
      <c r="AN346" s="6">
        <v>0</v>
      </c>
      <c r="AO346" s="6">
        <v>0</v>
      </c>
      <c r="AP346" s="6">
        <v>0</v>
      </c>
      <c r="AQ346" s="11">
        <v>0</v>
      </c>
      <c r="AR346" s="5">
        <v>0</v>
      </c>
      <c r="AS346" s="5">
        <v>1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</row>
    <row r="347" spans="1:50" ht="15.75" customHeight="1">
      <c r="A347" s="4">
        <v>44470</v>
      </c>
      <c r="B347" s="2" t="s">
        <v>5</v>
      </c>
      <c r="C347" s="2">
        <v>3</v>
      </c>
      <c r="D347" s="5" t="s">
        <v>10</v>
      </c>
      <c r="E347" s="5">
        <v>9042.8192639999997</v>
      </c>
      <c r="F347" s="6">
        <f t="shared" si="36"/>
        <v>9.1097262702530148</v>
      </c>
      <c r="G347" s="7">
        <v>24410.376</v>
      </c>
      <c r="H347" s="5">
        <f t="shared" si="37"/>
        <v>10.102804532138283</v>
      </c>
      <c r="I347" s="10">
        <v>461.8</v>
      </c>
      <c r="J347" s="6">
        <f t="shared" si="38"/>
        <v>6.1351318969203952</v>
      </c>
      <c r="K347" s="11"/>
      <c r="L347" s="11">
        <f t="shared" si="39"/>
        <v>0</v>
      </c>
      <c r="M347" s="5">
        <v>0</v>
      </c>
      <c r="N347" s="5">
        <v>1</v>
      </c>
      <c r="O347" s="5">
        <v>0</v>
      </c>
      <c r="P347" s="5">
        <v>0</v>
      </c>
      <c r="Q347" s="5">
        <f t="shared" si="40"/>
        <v>0</v>
      </c>
      <c r="R347" s="5">
        <v>2240.8756010000002</v>
      </c>
      <c r="S347" s="5">
        <f t="shared" si="41"/>
        <v>7.7146219617737728</v>
      </c>
      <c r="T347" s="2">
        <v>0</v>
      </c>
      <c r="U347" s="12">
        <v>0</v>
      </c>
      <c r="V347" s="5">
        <v>3.3180000000000001</v>
      </c>
      <c r="W347" s="6">
        <f t="shared" si="35"/>
        <v>99.290780141843982</v>
      </c>
      <c r="X347" s="5">
        <v>1273560</v>
      </c>
      <c r="Y347" s="5">
        <v>1023</v>
      </c>
      <c r="Z347" s="5">
        <v>28456</v>
      </c>
      <c r="AA347" s="5">
        <v>12</v>
      </c>
      <c r="AB347" s="5">
        <v>0</v>
      </c>
      <c r="AC347" s="5">
        <v>0</v>
      </c>
      <c r="AD347" s="5">
        <v>1</v>
      </c>
      <c r="AE347" s="5">
        <v>0</v>
      </c>
      <c r="AF347" s="5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1</v>
      </c>
      <c r="AO347" s="6">
        <v>0</v>
      </c>
      <c r="AP347" s="6">
        <v>0</v>
      </c>
      <c r="AQ347" s="11">
        <v>0</v>
      </c>
      <c r="AR347" s="5">
        <v>0</v>
      </c>
      <c r="AS347" s="5">
        <v>1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</row>
    <row r="348" spans="1:50" ht="15.75" customHeight="1">
      <c r="A348" s="4">
        <v>44501</v>
      </c>
      <c r="B348" s="2" t="s">
        <v>5</v>
      </c>
      <c r="C348" s="2">
        <v>3</v>
      </c>
      <c r="D348" s="5" t="s">
        <v>10</v>
      </c>
      <c r="E348" s="5">
        <v>6663.1299840000001</v>
      </c>
      <c r="F348" s="6">
        <f t="shared" si="36"/>
        <v>8.8043446207018334</v>
      </c>
      <c r="G348" s="7">
        <v>20850.529500000001</v>
      </c>
      <c r="H348" s="5">
        <f t="shared" si="37"/>
        <v>9.9451825818505792</v>
      </c>
      <c r="I348" s="10">
        <v>516.14</v>
      </c>
      <c r="J348" s="6">
        <f t="shared" si="38"/>
        <v>6.2463780465109942</v>
      </c>
      <c r="K348" s="11"/>
      <c r="L348" s="11">
        <f t="shared" si="39"/>
        <v>0</v>
      </c>
      <c r="M348" s="5">
        <v>0</v>
      </c>
      <c r="N348" s="5">
        <v>1</v>
      </c>
      <c r="O348" s="5">
        <v>0</v>
      </c>
      <c r="P348" s="5">
        <v>0</v>
      </c>
      <c r="Q348" s="5">
        <f t="shared" si="40"/>
        <v>0</v>
      </c>
      <c r="R348" s="5">
        <v>2240.8756010000002</v>
      </c>
      <c r="S348" s="5">
        <f t="shared" si="41"/>
        <v>7.7146219617737728</v>
      </c>
      <c r="T348" s="2">
        <v>0</v>
      </c>
      <c r="U348" s="12">
        <v>0</v>
      </c>
      <c r="V348" s="5">
        <v>3.3018999999999998</v>
      </c>
      <c r="W348" s="6">
        <f t="shared" si="35"/>
        <v>98.808989436514352</v>
      </c>
      <c r="X348" s="5">
        <v>1285254</v>
      </c>
      <c r="Y348" s="5">
        <v>684</v>
      </c>
      <c r="Z348" s="5">
        <v>28737</v>
      </c>
      <c r="AA348" s="5">
        <v>4</v>
      </c>
      <c r="AB348" s="5">
        <v>0</v>
      </c>
      <c r="AC348" s="5">
        <v>0</v>
      </c>
      <c r="AD348" s="5">
        <v>1</v>
      </c>
      <c r="AE348" s="5">
        <v>0</v>
      </c>
      <c r="AF348" s="5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0</v>
      </c>
      <c r="AQ348" s="11">
        <v>0</v>
      </c>
      <c r="AR348" s="5">
        <v>0</v>
      </c>
      <c r="AS348" s="5">
        <v>1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</row>
    <row r="349" spans="1:50" ht="15.75" customHeight="1">
      <c r="A349" s="4">
        <v>44531</v>
      </c>
      <c r="B349" s="2" t="s">
        <v>5</v>
      </c>
      <c r="C349" s="2">
        <v>3</v>
      </c>
      <c r="D349" s="5" t="s">
        <v>10</v>
      </c>
      <c r="E349" s="5">
        <v>7615.0056960000002</v>
      </c>
      <c r="F349" s="6">
        <f t="shared" si="36"/>
        <v>8.9378760133263562</v>
      </c>
      <c r="G349" s="7">
        <v>23901.826499999999</v>
      </c>
      <c r="H349" s="5">
        <f t="shared" si="37"/>
        <v>10.081751994525341</v>
      </c>
      <c r="I349" s="10">
        <v>518.45000000000005</v>
      </c>
      <c r="J349" s="6">
        <f t="shared" si="38"/>
        <v>6.250843591004287</v>
      </c>
      <c r="K349" s="11"/>
      <c r="L349" s="11">
        <f t="shared" si="39"/>
        <v>0</v>
      </c>
      <c r="M349" s="5">
        <v>0</v>
      </c>
      <c r="N349" s="5">
        <v>1</v>
      </c>
      <c r="O349" s="5">
        <v>0</v>
      </c>
      <c r="P349" s="5">
        <v>0</v>
      </c>
      <c r="Q349" s="5">
        <f t="shared" si="40"/>
        <v>0</v>
      </c>
      <c r="R349" s="5">
        <v>2240.8756010000002</v>
      </c>
      <c r="S349" s="5">
        <f t="shared" si="41"/>
        <v>7.7146219617737728</v>
      </c>
      <c r="T349" s="2">
        <v>0</v>
      </c>
      <c r="U349" s="12">
        <v>0</v>
      </c>
      <c r="V349" s="5">
        <v>3.3041999999999998</v>
      </c>
      <c r="W349" s="6">
        <f t="shared" si="35"/>
        <v>98.877816680132852</v>
      </c>
      <c r="X349" s="5">
        <v>1295933</v>
      </c>
      <c r="Y349" s="5">
        <v>3773</v>
      </c>
      <c r="Z349" s="5">
        <v>28933</v>
      </c>
      <c r="AA349" s="5">
        <v>3</v>
      </c>
      <c r="AB349" s="5">
        <v>0</v>
      </c>
      <c r="AC349" s="5">
        <v>11920</v>
      </c>
      <c r="AD349" s="5">
        <v>1</v>
      </c>
      <c r="AE349" s="5">
        <v>0</v>
      </c>
      <c r="AF349" s="5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1</v>
      </c>
      <c r="AQ349" s="11">
        <v>0</v>
      </c>
      <c r="AR349" s="5">
        <v>0</v>
      </c>
      <c r="AS349" s="5">
        <v>1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</row>
    <row r="350" spans="1:50" ht="15.75" customHeight="1">
      <c r="A350" s="4">
        <v>44562</v>
      </c>
      <c r="B350" s="2" t="s">
        <v>5</v>
      </c>
      <c r="C350" s="2">
        <v>3</v>
      </c>
      <c r="D350" s="5" t="s">
        <v>10</v>
      </c>
      <c r="E350" s="5">
        <v>7142.72</v>
      </c>
      <c r="F350" s="6">
        <f t="shared" si="36"/>
        <v>8.8738489351706473</v>
      </c>
      <c r="G350" s="7">
        <v>17968.749</v>
      </c>
      <c r="H350" s="5">
        <f t="shared" si="37"/>
        <v>9.7964450119560702</v>
      </c>
      <c r="I350" s="10">
        <v>511.96</v>
      </c>
      <c r="J350" s="6">
        <f t="shared" si="38"/>
        <v>6.2382464969875908</v>
      </c>
      <c r="K350" s="11"/>
      <c r="L350" s="11">
        <f t="shared" si="39"/>
        <v>0</v>
      </c>
      <c r="M350" s="5">
        <v>0</v>
      </c>
      <c r="N350" s="5">
        <v>1</v>
      </c>
      <c r="O350" s="5">
        <v>0</v>
      </c>
      <c r="P350" s="5">
        <v>0</v>
      </c>
      <c r="Q350" s="5">
        <f t="shared" si="40"/>
        <v>0</v>
      </c>
      <c r="R350" s="5">
        <v>2240.8756010000002</v>
      </c>
      <c r="S350" s="5">
        <f t="shared" si="41"/>
        <v>7.7146219617737728</v>
      </c>
      <c r="T350" s="2">
        <v>0</v>
      </c>
      <c r="U350" s="12">
        <v>0</v>
      </c>
      <c r="V350" s="5">
        <v>3.2999000000000001</v>
      </c>
      <c r="W350" s="6">
        <f t="shared" si="35"/>
        <v>98.749139659454769</v>
      </c>
      <c r="X350" s="5">
        <v>1430366</v>
      </c>
      <c r="Y350" s="5">
        <v>128582</v>
      </c>
      <c r="Z350" s="5">
        <v>29301</v>
      </c>
      <c r="AA350" s="5">
        <v>29</v>
      </c>
      <c r="AB350" s="5">
        <v>0</v>
      </c>
      <c r="AC350" s="5">
        <v>19007</v>
      </c>
      <c r="AD350" s="5">
        <v>1</v>
      </c>
      <c r="AE350" s="5">
        <v>1</v>
      </c>
      <c r="AF350" s="5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11">
        <v>0</v>
      </c>
      <c r="AR350" s="5">
        <v>0</v>
      </c>
      <c r="AS350" s="5">
        <v>1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</row>
    <row r="351" spans="1:50" ht="15.75" customHeight="1">
      <c r="A351" s="4">
        <v>44593</v>
      </c>
      <c r="B351" s="2" t="s">
        <v>5</v>
      </c>
      <c r="C351" s="2">
        <v>3</v>
      </c>
      <c r="D351" s="5" t="s">
        <v>10</v>
      </c>
      <c r="E351" s="5">
        <v>6593.28</v>
      </c>
      <c r="F351" s="6">
        <f t="shared" si="36"/>
        <v>8.7938062274971109</v>
      </c>
      <c r="G351" s="7">
        <v>20002.947</v>
      </c>
      <c r="H351" s="5">
        <f t="shared" si="37"/>
        <v>9.9036848830651785</v>
      </c>
      <c r="I351" s="10">
        <v>521.51</v>
      </c>
      <c r="J351" s="6">
        <f t="shared" si="38"/>
        <v>6.2567284497123978</v>
      </c>
      <c r="K351" s="11"/>
      <c r="L351" s="11">
        <f t="shared" si="39"/>
        <v>0</v>
      </c>
      <c r="M351" s="5">
        <v>0</v>
      </c>
      <c r="N351" s="5">
        <v>1</v>
      </c>
      <c r="O351" s="5">
        <v>0</v>
      </c>
      <c r="P351" s="5">
        <v>0</v>
      </c>
      <c r="Q351" s="5">
        <f t="shared" si="40"/>
        <v>0</v>
      </c>
      <c r="R351" s="5">
        <v>2240.8756010000002</v>
      </c>
      <c r="S351" s="5">
        <f t="shared" si="41"/>
        <v>7.7146219617737728</v>
      </c>
      <c r="T351" s="2">
        <v>0</v>
      </c>
      <c r="U351" s="12">
        <v>0</v>
      </c>
      <c r="V351" s="5">
        <v>3.3006000000000002</v>
      </c>
      <c r="W351" s="6">
        <f t="shared" si="35"/>
        <v>98.770087081425629</v>
      </c>
      <c r="X351" s="5">
        <v>1510221</v>
      </c>
      <c r="Y351" s="5">
        <v>74177</v>
      </c>
      <c r="Z351" s="5">
        <v>30196</v>
      </c>
      <c r="AA351" s="5">
        <v>41</v>
      </c>
      <c r="AB351" s="5">
        <v>0</v>
      </c>
      <c r="AC351" s="5">
        <v>0</v>
      </c>
      <c r="AD351" s="5">
        <v>1</v>
      </c>
      <c r="AE351" s="5">
        <v>0</v>
      </c>
      <c r="AF351" s="5">
        <v>1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11">
        <v>0</v>
      </c>
      <c r="AR351" s="5">
        <v>0</v>
      </c>
      <c r="AS351" s="5">
        <v>1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</row>
    <row r="352" spans="1:50" ht="15.75" customHeight="1">
      <c r="A352" s="4">
        <v>44621</v>
      </c>
      <c r="B352" s="2" t="s">
        <v>5</v>
      </c>
      <c r="C352" s="2">
        <v>3</v>
      </c>
      <c r="D352" s="5" t="s">
        <v>10</v>
      </c>
      <c r="E352" s="5">
        <v>4944.96</v>
      </c>
      <c r="F352" s="6">
        <f t="shared" si="36"/>
        <v>8.5061241550453293</v>
      </c>
      <c r="G352" s="7">
        <v>29156.838</v>
      </c>
      <c r="H352" s="5">
        <f t="shared" si="37"/>
        <v>10.280479040712711</v>
      </c>
      <c r="I352" s="10">
        <v>520.9</v>
      </c>
      <c r="J352" s="6">
        <f t="shared" si="38"/>
        <v>6.2555580847511454</v>
      </c>
      <c r="K352" s="11"/>
      <c r="L352" s="11">
        <f t="shared" si="39"/>
        <v>0</v>
      </c>
      <c r="M352" s="5">
        <v>0</v>
      </c>
      <c r="N352" s="5">
        <v>1</v>
      </c>
      <c r="O352" s="5">
        <v>0</v>
      </c>
      <c r="P352" s="5">
        <v>0</v>
      </c>
      <c r="Q352" s="5">
        <f t="shared" si="40"/>
        <v>0</v>
      </c>
      <c r="R352" s="5">
        <v>2240.8756010000002</v>
      </c>
      <c r="S352" s="5">
        <f t="shared" si="41"/>
        <v>7.7146219617737728</v>
      </c>
      <c r="T352" s="2">
        <v>0</v>
      </c>
      <c r="U352" s="12">
        <v>0</v>
      </c>
      <c r="V352" s="5">
        <v>3.2953000000000001</v>
      </c>
      <c r="W352" s="6">
        <f t="shared" si="35"/>
        <v>98.611485172217741</v>
      </c>
      <c r="X352" s="5">
        <v>1524973</v>
      </c>
      <c r="Y352" s="5">
        <v>9084</v>
      </c>
      <c r="Z352" s="5">
        <v>30359</v>
      </c>
      <c r="AA352" s="5">
        <v>16</v>
      </c>
      <c r="AB352" s="5">
        <v>0</v>
      </c>
      <c r="AC352" s="5">
        <v>0</v>
      </c>
      <c r="AD352" s="5">
        <v>1</v>
      </c>
      <c r="AE352" s="5">
        <v>0</v>
      </c>
      <c r="AF352" s="5">
        <v>0</v>
      </c>
      <c r="AG352" s="6">
        <v>1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11">
        <v>0</v>
      </c>
      <c r="AR352" s="5">
        <v>0</v>
      </c>
      <c r="AS352" s="5">
        <v>1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</row>
    <row r="353" spans="1:50" ht="15.75" customHeight="1">
      <c r="A353" s="4">
        <v>44652</v>
      </c>
      <c r="B353" s="2" t="s">
        <v>5</v>
      </c>
      <c r="C353" s="2">
        <v>3</v>
      </c>
      <c r="D353" s="5" t="s">
        <v>10</v>
      </c>
      <c r="E353" s="5">
        <v>3846.08</v>
      </c>
      <c r="F353" s="6">
        <f t="shared" si="36"/>
        <v>8.2548097267644245</v>
      </c>
      <c r="G353" s="7">
        <v>28139.739000000001</v>
      </c>
      <c r="H353" s="5">
        <f t="shared" si="37"/>
        <v>10.244973591872947</v>
      </c>
      <c r="I353" s="10">
        <v>489.73</v>
      </c>
      <c r="J353" s="6">
        <f t="shared" si="38"/>
        <v>6.1938542188289736</v>
      </c>
      <c r="K353" s="11"/>
      <c r="L353" s="11">
        <f t="shared" si="39"/>
        <v>0</v>
      </c>
      <c r="M353" s="5">
        <v>0</v>
      </c>
      <c r="N353" s="5">
        <v>1</v>
      </c>
      <c r="O353" s="5">
        <v>0</v>
      </c>
      <c r="P353" s="5">
        <v>0</v>
      </c>
      <c r="Q353" s="5">
        <f t="shared" si="40"/>
        <v>0</v>
      </c>
      <c r="R353" s="5">
        <v>2240.8756010000002</v>
      </c>
      <c r="S353" s="5">
        <f t="shared" si="41"/>
        <v>7.7146219617737728</v>
      </c>
      <c r="T353" s="2">
        <v>0</v>
      </c>
      <c r="U353" s="12">
        <v>0</v>
      </c>
      <c r="V353" s="5">
        <v>3.2570000000000001</v>
      </c>
      <c r="W353" s="6">
        <f t="shared" si="35"/>
        <v>97.465361941526766</v>
      </c>
      <c r="X353" s="5">
        <v>1527956</v>
      </c>
      <c r="Y353" s="5">
        <v>2431</v>
      </c>
      <c r="Z353" s="5">
        <v>30369</v>
      </c>
      <c r="AA353" s="5">
        <v>1</v>
      </c>
      <c r="AB353" s="5">
        <v>106857</v>
      </c>
      <c r="AC353" s="5">
        <v>4709</v>
      </c>
      <c r="AD353" s="5">
        <v>1</v>
      </c>
      <c r="AE353" s="5">
        <v>0</v>
      </c>
      <c r="AF353" s="5">
        <v>0</v>
      </c>
      <c r="AG353" s="6">
        <v>0</v>
      </c>
      <c r="AH353" s="6">
        <v>1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11">
        <v>0</v>
      </c>
      <c r="AR353" s="5">
        <v>0</v>
      </c>
      <c r="AS353" s="5">
        <v>1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</row>
    <row r="354" spans="1:50" ht="15.75" customHeight="1">
      <c r="A354" s="9">
        <v>44682</v>
      </c>
      <c r="B354" s="2" t="s">
        <v>5</v>
      </c>
      <c r="C354" s="2">
        <v>3</v>
      </c>
      <c r="D354" s="5" t="s">
        <v>10</v>
      </c>
      <c r="E354" s="5">
        <v>8241.6</v>
      </c>
      <c r="F354" s="6">
        <f t="shared" si="36"/>
        <v>9.0169497788113215</v>
      </c>
      <c r="G354" s="7">
        <v>25427.474999999999</v>
      </c>
      <c r="H354" s="5">
        <f t="shared" si="37"/>
        <v>10.143624888076888</v>
      </c>
      <c r="I354" s="10">
        <v>459.57</v>
      </c>
      <c r="J354" s="6">
        <f t="shared" si="38"/>
        <v>6.1302912696927141</v>
      </c>
      <c r="K354" s="11"/>
      <c r="L354" s="11">
        <f t="shared" si="39"/>
        <v>0</v>
      </c>
      <c r="M354" s="5">
        <v>0</v>
      </c>
      <c r="N354" s="5">
        <v>1</v>
      </c>
      <c r="O354" s="5">
        <v>0</v>
      </c>
      <c r="P354" s="5">
        <v>0</v>
      </c>
      <c r="Q354" s="5">
        <f t="shared" si="40"/>
        <v>0</v>
      </c>
      <c r="R354" s="5">
        <v>2240.8756010000002</v>
      </c>
      <c r="S354" s="5">
        <f t="shared" si="41"/>
        <v>7.7146219617737728</v>
      </c>
      <c r="T354" s="2">
        <v>0</v>
      </c>
      <c r="U354" s="12">
        <v>0</v>
      </c>
      <c r="V354" s="5">
        <v>3.2684000000000002</v>
      </c>
      <c r="W354" s="6">
        <f t="shared" si="35"/>
        <v>97.806505670766384</v>
      </c>
      <c r="X354" s="5">
        <v>1530453</v>
      </c>
      <c r="Y354" s="5">
        <v>1816</v>
      </c>
      <c r="Z354" s="5">
        <v>30379</v>
      </c>
      <c r="AA354" s="5">
        <v>0</v>
      </c>
      <c r="AB354" s="5">
        <v>206444</v>
      </c>
      <c r="AC354" s="5">
        <v>0</v>
      </c>
      <c r="AD354" s="5">
        <v>1</v>
      </c>
      <c r="AE354" s="5">
        <v>0</v>
      </c>
      <c r="AF354" s="5">
        <v>0</v>
      </c>
      <c r="AG354" s="6">
        <v>0</v>
      </c>
      <c r="AH354" s="6">
        <v>0</v>
      </c>
      <c r="AI354" s="6">
        <v>1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11">
        <v>0</v>
      </c>
      <c r="AR354" s="5">
        <v>0</v>
      </c>
      <c r="AS354" s="5">
        <v>1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</row>
    <row r="355" spans="1:50" ht="15.75" customHeight="1">
      <c r="A355" s="4">
        <v>44713</v>
      </c>
      <c r="B355" s="2" t="s">
        <v>5</v>
      </c>
      <c r="C355" s="2">
        <v>3</v>
      </c>
      <c r="D355" s="5" t="s">
        <v>10</v>
      </c>
      <c r="E355" s="5">
        <v>5494.4</v>
      </c>
      <c r="F355" s="6">
        <f t="shared" si="36"/>
        <v>8.611484670703156</v>
      </c>
      <c r="G355" s="7">
        <v>25766.508000000002</v>
      </c>
      <c r="H355" s="5">
        <f t="shared" si="37"/>
        <v>10.156869597379513</v>
      </c>
      <c r="I355" s="10">
        <v>551.27</v>
      </c>
      <c r="J355" s="6">
        <f t="shared" si="38"/>
        <v>6.3122247072820477</v>
      </c>
      <c r="K355" s="11"/>
      <c r="L355" s="11">
        <f t="shared" si="39"/>
        <v>0</v>
      </c>
      <c r="M355" s="5">
        <v>0</v>
      </c>
      <c r="N355" s="5">
        <v>1</v>
      </c>
      <c r="O355" s="5">
        <v>0</v>
      </c>
      <c r="P355" s="5">
        <v>0</v>
      </c>
      <c r="Q355" s="5">
        <f t="shared" si="40"/>
        <v>0</v>
      </c>
      <c r="R355" s="5">
        <v>2240.8756010000002</v>
      </c>
      <c r="S355" s="5">
        <f t="shared" si="41"/>
        <v>7.7146219617737728</v>
      </c>
      <c r="T355" s="2">
        <v>0</v>
      </c>
      <c r="U355" s="12">
        <v>0</v>
      </c>
      <c r="V355" s="5">
        <v>3.2553000000000001</v>
      </c>
      <c r="W355" s="6">
        <f t="shared" si="35"/>
        <v>97.414489631026143</v>
      </c>
      <c r="X355" s="5">
        <v>1536479</v>
      </c>
      <c r="Y355" s="5">
        <v>9779</v>
      </c>
      <c r="Z355" s="5">
        <v>30395</v>
      </c>
      <c r="AA355" s="5">
        <v>0</v>
      </c>
      <c r="AB355" s="5">
        <v>975945</v>
      </c>
      <c r="AC355" s="5">
        <v>0</v>
      </c>
      <c r="AD355" s="5">
        <v>1</v>
      </c>
      <c r="AE355" s="5">
        <v>0</v>
      </c>
      <c r="AF355" s="5">
        <v>0</v>
      </c>
      <c r="AG355" s="6">
        <v>0</v>
      </c>
      <c r="AH355" s="6">
        <v>0</v>
      </c>
      <c r="AI355" s="6">
        <v>0</v>
      </c>
      <c r="AJ355" s="6">
        <v>1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11">
        <v>0</v>
      </c>
      <c r="AR355" s="5">
        <v>0</v>
      </c>
      <c r="AS355" s="5">
        <v>1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</row>
    <row r="356" spans="1:50" ht="15.75" customHeight="1">
      <c r="A356" s="4">
        <v>44743</v>
      </c>
      <c r="B356" s="2" t="s">
        <v>5</v>
      </c>
      <c r="C356" s="2">
        <v>3</v>
      </c>
      <c r="D356" s="5" t="s">
        <v>10</v>
      </c>
      <c r="E356" s="5">
        <v>8791.0400000000009</v>
      </c>
      <c r="F356" s="6">
        <f t="shared" si="36"/>
        <v>9.0814882999488926</v>
      </c>
      <c r="G356" s="7">
        <v>26105.541000000001</v>
      </c>
      <c r="H356" s="5">
        <f t="shared" si="37"/>
        <v>10.169941174939407</v>
      </c>
      <c r="I356" s="10">
        <v>487.4</v>
      </c>
      <c r="J356" s="6">
        <f t="shared" si="38"/>
        <v>6.1890851411911054</v>
      </c>
      <c r="K356" s="11"/>
      <c r="L356" s="11">
        <f t="shared" si="39"/>
        <v>0</v>
      </c>
      <c r="M356" s="5">
        <v>0</v>
      </c>
      <c r="N356" s="5">
        <v>1</v>
      </c>
      <c r="O356" s="5">
        <v>0</v>
      </c>
      <c r="P356" s="5">
        <v>0</v>
      </c>
      <c r="Q356" s="5">
        <f t="shared" si="40"/>
        <v>0</v>
      </c>
      <c r="R356" s="5">
        <v>2240.8756010000002</v>
      </c>
      <c r="S356" s="5">
        <f t="shared" si="41"/>
        <v>7.7146219617737728</v>
      </c>
      <c r="T356" s="2">
        <v>0</v>
      </c>
      <c r="U356" s="12">
        <v>0</v>
      </c>
      <c r="V356" s="5">
        <v>3.2578</v>
      </c>
      <c r="W356" s="6">
        <f t="shared" si="35"/>
        <v>97.489301852350607</v>
      </c>
      <c r="X356" s="5">
        <v>1554591</v>
      </c>
      <c r="Y356" s="5">
        <v>10726</v>
      </c>
      <c r="Z356" s="5">
        <v>30487</v>
      </c>
      <c r="AA356" s="5">
        <v>4</v>
      </c>
      <c r="AB356" s="5">
        <v>0</v>
      </c>
      <c r="AC356" s="5">
        <v>0</v>
      </c>
      <c r="AD356" s="5">
        <v>1</v>
      </c>
      <c r="AE356" s="5">
        <v>0</v>
      </c>
      <c r="AF356" s="5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1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11">
        <v>0</v>
      </c>
      <c r="AR356" s="5">
        <v>0</v>
      </c>
      <c r="AS356" s="5">
        <v>1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</row>
    <row r="357" spans="1:50" ht="15.75" customHeight="1">
      <c r="A357" s="4">
        <v>44774</v>
      </c>
      <c r="B357" s="2" t="s">
        <v>5</v>
      </c>
      <c r="C357" s="2">
        <v>3</v>
      </c>
      <c r="D357" s="5" t="s">
        <v>10</v>
      </c>
      <c r="E357" s="5">
        <v>6318.56</v>
      </c>
      <c r="F357" s="6">
        <f t="shared" si="36"/>
        <v>8.7512466130783153</v>
      </c>
      <c r="G357" s="7">
        <v>28817.805</v>
      </c>
      <c r="H357" s="5">
        <f t="shared" si="37"/>
        <v>10.268783404432916</v>
      </c>
      <c r="I357" s="10">
        <v>517.33000000000004</v>
      </c>
      <c r="J357" s="6">
        <f t="shared" si="38"/>
        <v>6.2486809687553269</v>
      </c>
      <c r="K357" s="11"/>
      <c r="L357" s="11">
        <f t="shared" si="39"/>
        <v>0</v>
      </c>
      <c r="M357" s="5">
        <v>0</v>
      </c>
      <c r="N357" s="5">
        <v>1</v>
      </c>
      <c r="O357" s="5">
        <v>0</v>
      </c>
      <c r="P357" s="5">
        <v>0</v>
      </c>
      <c r="Q357" s="5">
        <f t="shared" si="40"/>
        <v>0</v>
      </c>
      <c r="R357" s="5">
        <v>2240.8756010000002</v>
      </c>
      <c r="S357" s="5">
        <f t="shared" si="41"/>
        <v>7.7146219617737728</v>
      </c>
      <c r="T357" s="2">
        <v>0</v>
      </c>
      <c r="U357" s="12">
        <v>0</v>
      </c>
      <c r="V357" s="5">
        <v>3.2444999999999999</v>
      </c>
      <c r="W357" s="6">
        <f t="shared" si="35"/>
        <v>97.091300834904388</v>
      </c>
      <c r="X357" s="5">
        <v>1569076</v>
      </c>
      <c r="Y357" s="5">
        <v>3665</v>
      </c>
      <c r="Z357" s="5">
        <v>30581</v>
      </c>
      <c r="AA357" s="5">
        <v>4</v>
      </c>
      <c r="AB357" s="5">
        <v>189733</v>
      </c>
      <c r="AC357" s="5">
        <v>0</v>
      </c>
      <c r="AD357" s="5">
        <v>1</v>
      </c>
      <c r="AE357" s="5">
        <v>0</v>
      </c>
      <c r="AF357" s="5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1</v>
      </c>
      <c r="AM357" s="6">
        <v>0</v>
      </c>
      <c r="AN357" s="6">
        <v>0</v>
      </c>
      <c r="AO357" s="6">
        <v>0</v>
      </c>
      <c r="AP357" s="6">
        <v>0</v>
      </c>
      <c r="AQ357" s="11">
        <v>0</v>
      </c>
      <c r="AR357" s="5">
        <v>0</v>
      </c>
      <c r="AS357" s="5">
        <v>1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</row>
    <row r="358" spans="1:50" ht="15.75" customHeight="1">
      <c r="A358" s="4">
        <v>44805</v>
      </c>
      <c r="B358" s="2" t="s">
        <v>5</v>
      </c>
      <c r="C358" s="2">
        <v>3</v>
      </c>
      <c r="D358" s="5" t="s">
        <v>10</v>
      </c>
      <c r="E358" s="5">
        <v>6043.84</v>
      </c>
      <c r="F358" s="6">
        <f t="shared" si="36"/>
        <v>8.7067948505074817</v>
      </c>
      <c r="G358" s="7">
        <v>26444.574000000001</v>
      </c>
      <c r="H358" s="5">
        <f t="shared" si="37"/>
        <v>10.182844088690878</v>
      </c>
      <c r="I358" s="10">
        <v>496.1</v>
      </c>
      <c r="J358" s="6">
        <f t="shared" si="38"/>
        <v>6.2067775193070034</v>
      </c>
      <c r="K358" s="11"/>
      <c r="L358" s="11">
        <f t="shared" si="39"/>
        <v>0</v>
      </c>
      <c r="M358" s="5">
        <v>0</v>
      </c>
      <c r="N358" s="5">
        <v>1</v>
      </c>
      <c r="O358" s="5">
        <v>0</v>
      </c>
      <c r="P358" s="5">
        <v>0</v>
      </c>
      <c r="Q358" s="5">
        <f t="shared" si="40"/>
        <v>0</v>
      </c>
      <c r="R358" s="5">
        <v>2240.8756010000002</v>
      </c>
      <c r="S358" s="5">
        <f t="shared" si="41"/>
        <v>7.7146219617737728</v>
      </c>
      <c r="T358" s="2">
        <v>0</v>
      </c>
      <c r="U358" s="12">
        <v>0</v>
      </c>
      <c r="V358" s="5">
        <v>3.2208000000000001</v>
      </c>
      <c r="W358" s="6">
        <f t="shared" si="35"/>
        <v>96.382080976748355</v>
      </c>
      <c r="X358" s="5">
        <v>1572598</v>
      </c>
      <c r="Y358" s="5">
        <v>1125</v>
      </c>
      <c r="Z358" s="5">
        <v>30616</v>
      </c>
      <c r="AA358" s="5">
        <v>0</v>
      </c>
      <c r="AB358" s="5">
        <v>142403</v>
      </c>
      <c r="AC358" s="5">
        <v>0</v>
      </c>
      <c r="AD358" s="5">
        <v>1</v>
      </c>
      <c r="AE358" s="5">
        <v>0</v>
      </c>
      <c r="AF358" s="5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0</v>
      </c>
      <c r="AP358" s="6">
        <v>0</v>
      </c>
      <c r="AQ358" s="11">
        <v>0</v>
      </c>
      <c r="AR358" s="5">
        <v>0</v>
      </c>
      <c r="AS358" s="5">
        <v>1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</row>
    <row r="359" spans="1:50" ht="15.75" customHeight="1">
      <c r="A359" s="4">
        <v>44835</v>
      </c>
      <c r="B359" s="2" t="s">
        <v>5</v>
      </c>
      <c r="C359" s="2">
        <v>3</v>
      </c>
      <c r="D359" s="5" t="s">
        <v>10</v>
      </c>
      <c r="E359" s="5">
        <v>10439.36</v>
      </c>
      <c r="F359" s="6">
        <f t="shared" si="36"/>
        <v>9.2533385568755513</v>
      </c>
      <c r="G359" s="7">
        <v>16273.584000000001</v>
      </c>
      <c r="H359" s="5">
        <f t="shared" si="37"/>
        <v>9.6973599060742064</v>
      </c>
      <c r="I359" s="10">
        <v>1</v>
      </c>
      <c r="J359" s="6">
        <f t="shared" si="38"/>
        <v>0</v>
      </c>
      <c r="K359" s="11"/>
      <c r="L359" s="11">
        <f t="shared" si="39"/>
        <v>0</v>
      </c>
      <c r="M359" s="5">
        <v>0</v>
      </c>
      <c r="N359" s="5">
        <v>1</v>
      </c>
      <c r="O359" s="5">
        <v>0</v>
      </c>
      <c r="P359" s="5">
        <v>0</v>
      </c>
      <c r="Q359" s="5">
        <f t="shared" si="40"/>
        <v>0</v>
      </c>
      <c r="R359" s="5">
        <v>2240.8756010000002</v>
      </c>
      <c r="S359" s="5">
        <f t="shared" si="41"/>
        <v>7.7146219617737728</v>
      </c>
      <c r="T359" s="2">
        <v>0</v>
      </c>
      <c r="U359" s="12">
        <v>0</v>
      </c>
      <c r="V359" s="5">
        <v>3.2172999999999998</v>
      </c>
      <c r="W359" s="6">
        <f t="shared" si="35"/>
        <v>96.277343866894086</v>
      </c>
      <c r="X359" s="14"/>
      <c r="Y359" s="14"/>
      <c r="Z359" s="14"/>
      <c r="AA359" s="14"/>
      <c r="AB359" s="5">
        <v>0</v>
      </c>
      <c r="AC359" s="5">
        <v>0</v>
      </c>
      <c r="AD359" s="5">
        <v>1</v>
      </c>
      <c r="AE359" s="5">
        <v>0</v>
      </c>
      <c r="AF359" s="5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1</v>
      </c>
      <c r="AO359" s="6">
        <v>0</v>
      </c>
      <c r="AP359" s="6">
        <v>0</v>
      </c>
      <c r="AQ359" s="11">
        <v>0</v>
      </c>
      <c r="AR359" s="5">
        <v>0</v>
      </c>
      <c r="AS359" s="5">
        <v>1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</row>
    <row r="360" spans="1:50" ht="15.75" customHeight="1">
      <c r="A360" s="4">
        <v>44866</v>
      </c>
      <c r="B360" s="2" t="s">
        <v>5</v>
      </c>
      <c r="C360" s="2">
        <v>3</v>
      </c>
      <c r="D360" s="5" t="s">
        <v>10</v>
      </c>
      <c r="E360" s="5">
        <v>7692.16</v>
      </c>
      <c r="F360" s="6">
        <f t="shared" si="36"/>
        <v>8.9479569073243699</v>
      </c>
      <c r="G360" s="7">
        <v>13900.352999999999</v>
      </c>
      <c r="H360" s="5">
        <f t="shared" si="37"/>
        <v>9.5397414525112314</v>
      </c>
      <c r="I360" s="10">
        <v>1</v>
      </c>
      <c r="J360" s="6">
        <f t="shared" si="38"/>
        <v>0</v>
      </c>
      <c r="K360" s="11"/>
      <c r="L360" s="11">
        <f t="shared" si="39"/>
        <v>0</v>
      </c>
      <c r="M360" s="5">
        <v>0</v>
      </c>
      <c r="N360" s="5">
        <v>1</v>
      </c>
      <c r="O360" s="5">
        <v>0</v>
      </c>
      <c r="P360" s="5">
        <v>0</v>
      </c>
      <c r="Q360" s="5">
        <f t="shared" si="40"/>
        <v>0</v>
      </c>
      <c r="R360" s="5">
        <v>2240.8756010000002</v>
      </c>
      <c r="S360" s="5">
        <f t="shared" si="41"/>
        <v>7.7146219617737728</v>
      </c>
      <c r="T360" s="2">
        <v>0</v>
      </c>
      <c r="U360" s="12">
        <v>0</v>
      </c>
      <c r="V360" s="5">
        <v>3.2507000000000001</v>
      </c>
      <c r="W360" s="6">
        <f t="shared" si="35"/>
        <v>97.276835143789086</v>
      </c>
      <c r="X360" s="14"/>
      <c r="Y360" s="14"/>
      <c r="Z360" s="14"/>
      <c r="AA360" s="14"/>
      <c r="AB360" s="5">
        <v>83417</v>
      </c>
      <c r="AC360" s="5">
        <v>0</v>
      </c>
      <c r="AD360" s="5">
        <v>1</v>
      </c>
      <c r="AE360" s="5">
        <v>0</v>
      </c>
      <c r="AF360" s="5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11">
        <v>0</v>
      </c>
      <c r="AR360" s="5">
        <v>0</v>
      </c>
      <c r="AS360" s="5">
        <v>1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</row>
    <row r="361" spans="1:50" ht="15.75" customHeight="1">
      <c r="A361" s="4">
        <v>44896</v>
      </c>
      <c r="B361" s="2" t="s">
        <v>5</v>
      </c>
      <c r="C361" s="2">
        <v>3</v>
      </c>
      <c r="D361" s="5" t="s">
        <v>10</v>
      </c>
      <c r="E361" s="5">
        <v>8791.0400000000009</v>
      </c>
      <c r="F361" s="6">
        <f t="shared" si="36"/>
        <v>9.0814882999488926</v>
      </c>
      <c r="G361" s="7">
        <v>15934.550999999999</v>
      </c>
      <c r="H361" s="5">
        <f t="shared" si="37"/>
        <v>9.6763078042266475</v>
      </c>
      <c r="I361" s="10">
        <v>1</v>
      </c>
      <c r="J361" s="6">
        <f t="shared" si="38"/>
        <v>0</v>
      </c>
      <c r="K361" s="11"/>
      <c r="L361" s="11">
        <f t="shared" si="39"/>
        <v>0</v>
      </c>
      <c r="M361" s="5">
        <v>0</v>
      </c>
      <c r="N361" s="5">
        <v>1</v>
      </c>
      <c r="O361" s="5">
        <v>0</v>
      </c>
      <c r="P361" s="5">
        <v>0</v>
      </c>
      <c r="Q361" s="5">
        <f t="shared" si="40"/>
        <v>0</v>
      </c>
      <c r="R361" s="5">
        <v>2240.8756010000002</v>
      </c>
      <c r="S361" s="5">
        <f t="shared" si="41"/>
        <v>7.7146219617737728</v>
      </c>
      <c r="T361" s="2">
        <v>0</v>
      </c>
      <c r="U361" s="12">
        <v>0</v>
      </c>
      <c r="V361" s="5">
        <v>3.2681</v>
      </c>
      <c r="W361" s="6">
        <f t="shared" si="35"/>
        <v>97.797528204207438</v>
      </c>
      <c r="X361" s="14"/>
      <c r="Y361" s="14"/>
      <c r="Z361" s="14"/>
      <c r="AA361" s="14"/>
      <c r="AB361" s="14"/>
      <c r="AC361" s="5">
        <v>0</v>
      </c>
      <c r="AD361" s="5">
        <v>1</v>
      </c>
      <c r="AE361" s="5">
        <v>0</v>
      </c>
      <c r="AF361" s="5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1</v>
      </c>
      <c r="AQ361" s="11">
        <v>0</v>
      </c>
      <c r="AR361" s="5">
        <v>0</v>
      </c>
      <c r="AS361" s="5">
        <v>1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</row>
    <row r="362" spans="1:50" ht="15.75" customHeight="1">
      <c r="A362" s="4">
        <v>43101</v>
      </c>
      <c r="B362" s="2" t="s">
        <v>5</v>
      </c>
      <c r="C362" s="2">
        <v>3</v>
      </c>
      <c r="D362" s="5" t="s">
        <v>21</v>
      </c>
      <c r="E362" s="5">
        <v>217734.7536</v>
      </c>
      <c r="F362" s="6">
        <f t="shared" si="36"/>
        <v>12.291032874352933</v>
      </c>
      <c r="G362" s="7">
        <v>15457.98</v>
      </c>
      <c r="H362" s="5">
        <f t="shared" si="37"/>
        <v>9.6459453432507534</v>
      </c>
      <c r="I362" s="10">
        <v>362.83</v>
      </c>
      <c r="J362" s="6">
        <f t="shared" si="38"/>
        <v>5.8939344050097677</v>
      </c>
      <c r="K362" s="11">
        <v>100.48</v>
      </c>
      <c r="L362" s="11">
        <f t="shared" si="39"/>
        <v>4.6198617347310815</v>
      </c>
      <c r="M362" s="5">
        <v>0</v>
      </c>
      <c r="N362" s="5">
        <v>1</v>
      </c>
      <c r="O362" s="5">
        <v>0</v>
      </c>
      <c r="P362" s="5">
        <v>0</v>
      </c>
      <c r="Q362" s="5">
        <f t="shared" si="40"/>
        <v>0</v>
      </c>
      <c r="R362" s="5">
        <v>10505.432000000001</v>
      </c>
      <c r="S362" s="5">
        <f t="shared" si="41"/>
        <v>9.2596477357081941</v>
      </c>
      <c r="T362" s="2">
        <v>0</v>
      </c>
      <c r="U362" s="12">
        <v>1</v>
      </c>
      <c r="V362" s="5">
        <v>0.80769999999999997</v>
      </c>
      <c r="W362" s="6">
        <f t="shared" ref="W362:W421" si="42">V362*100/0.8077</f>
        <v>100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1</v>
      </c>
      <c r="AE362" s="5">
        <v>1</v>
      </c>
      <c r="AF362" s="5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11">
        <v>0</v>
      </c>
      <c r="AR362" s="5">
        <v>0</v>
      </c>
      <c r="AS362" s="5">
        <v>1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</row>
    <row r="363" spans="1:50" ht="15.75" customHeight="1">
      <c r="A363" s="4">
        <v>43132</v>
      </c>
      <c r="B363" s="2" t="s">
        <v>5</v>
      </c>
      <c r="C363" s="2">
        <v>3</v>
      </c>
      <c r="D363" s="5" t="s">
        <v>21</v>
      </c>
      <c r="E363" s="5">
        <v>200985.9264</v>
      </c>
      <c r="F363" s="6">
        <f t="shared" si="36"/>
        <v>12.210990166679396</v>
      </c>
      <c r="G363" s="7">
        <v>17207.939999999999</v>
      </c>
      <c r="H363" s="5">
        <f t="shared" si="37"/>
        <v>9.7531842952110956</v>
      </c>
      <c r="I363" s="10">
        <v>344.64</v>
      </c>
      <c r="J363" s="6">
        <f t="shared" si="38"/>
        <v>5.8425003939680238</v>
      </c>
      <c r="K363" s="11">
        <v>100.57</v>
      </c>
      <c r="L363" s="11">
        <f t="shared" si="39"/>
        <v>4.6207482159514095</v>
      </c>
      <c r="M363" s="5">
        <v>0</v>
      </c>
      <c r="N363" s="5">
        <v>1</v>
      </c>
      <c r="O363" s="5">
        <v>0</v>
      </c>
      <c r="P363" s="5">
        <v>0</v>
      </c>
      <c r="Q363" s="5">
        <f t="shared" si="40"/>
        <v>0</v>
      </c>
      <c r="R363" s="5">
        <v>10505.432000000001</v>
      </c>
      <c r="S363" s="5">
        <f t="shared" si="41"/>
        <v>9.2596477357081941</v>
      </c>
      <c r="T363" s="2">
        <v>0</v>
      </c>
      <c r="U363" s="12">
        <v>1</v>
      </c>
      <c r="V363" s="5">
        <v>0.77890000000000004</v>
      </c>
      <c r="W363" s="6">
        <f t="shared" si="42"/>
        <v>96.434319673145978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11">
        <v>0</v>
      </c>
      <c r="AR363" s="5">
        <v>0</v>
      </c>
      <c r="AS363" s="5">
        <v>1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</row>
    <row r="364" spans="1:50" ht="15.75" customHeight="1">
      <c r="A364" s="4">
        <v>43160</v>
      </c>
      <c r="B364" s="2" t="s">
        <v>5</v>
      </c>
      <c r="C364" s="2">
        <v>3</v>
      </c>
      <c r="D364" s="5" t="s">
        <v>21</v>
      </c>
      <c r="E364" s="5">
        <v>150739.4448</v>
      </c>
      <c r="F364" s="6">
        <f t="shared" si="36"/>
        <v>11.923308094227616</v>
      </c>
      <c r="G364" s="7">
        <v>25082.76</v>
      </c>
      <c r="H364" s="5">
        <f t="shared" si="37"/>
        <v>10.129975903765121</v>
      </c>
      <c r="I364" s="10">
        <v>350.62</v>
      </c>
      <c r="J364" s="6">
        <f t="shared" si="38"/>
        <v>5.859703015925728</v>
      </c>
      <c r="K364" s="11">
        <v>100.65</v>
      </c>
      <c r="L364" s="11">
        <f t="shared" si="39"/>
        <v>4.6215355400743556</v>
      </c>
      <c r="M364" s="5">
        <v>0</v>
      </c>
      <c r="N364" s="5">
        <v>1</v>
      </c>
      <c r="O364" s="5">
        <v>0</v>
      </c>
      <c r="P364" s="5">
        <v>0</v>
      </c>
      <c r="Q364" s="5">
        <f t="shared" si="40"/>
        <v>0</v>
      </c>
      <c r="R364" s="5">
        <v>10505.432000000001</v>
      </c>
      <c r="S364" s="5">
        <f t="shared" si="41"/>
        <v>9.2596477357081941</v>
      </c>
      <c r="T364" s="2">
        <v>0</v>
      </c>
      <c r="U364" s="12">
        <v>1</v>
      </c>
      <c r="V364" s="5">
        <v>0.76859999999999995</v>
      </c>
      <c r="W364" s="6">
        <f t="shared" si="42"/>
        <v>95.159093722916921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11">
        <v>0</v>
      </c>
      <c r="AR364" s="5">
        <v>0</v>
      </c>
      <c r="AS364" s="5">
        <v>1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</row>
    <row r="365" spans="1:50" ht="15.75" customHeight="1">
      <c r="A365" s="4">
        <v>43191</v>
      </c>
      <c r="B365" s="2" t="s">
        <v>5</v>
      </c>
      <c r="C365" s="2">
        <v>3</v>
      </c>
      <c r="D365" s="5" t="s">
        <v>21</v>
      </c>
      <c r="E365" s="5">
        <v>117241.7904</v>
      </c>
      <c r="F365" s="6">
        <f t="shared" si="36"/>
        <v>11.67199366594671</v>
      </c>
      <c r="G365" s="7">
        <v>24207.78</v>
      </c>
      <c r="H365" s="5">
        <f t="shared" si="37"/>
        <v>10.09447065626253</v>
      </c>
      <c r="I365" s="10">
        <v>351.08</v>
      </c>
      <c r="J365" s="6">
        <f t="shared" si="38"/>
        <v>5.8610141177239168</v>
      </c>
      <c r="K365" s="11">
        <v>100.71</v>
      </c>
      <c r="L365" s="11">
        <f t="shared" si="39"/>
        <v>4.622125626637505</v>
      </c>
      <c r="M365" s="5">
        <v>0</v>
      </c>
      <c r="N365" s="5">
        <v>1</v>
      </c>
      <c r="O365" s="5">
        <v>0</v>
      </c>
      <c r="P365" s="5">
        <v>0</v>
      </c>
      <c r="Q365" s="5">
        <f t="shared" si="40"/>
        <v>0</v>
      </c>
      <c r="R365" s="5">
        <v>10505.432000000001</v>
      </c>
      <c r="S365" s="5">
        <f t="shared" si="41"/>
        <v>9.2596477357081941</v>
      </c>
      <c r="T365" s="2">
        <v>0</v>
      </c>
      <c r="U365" s="12">
        <v>1</v>
      </c>
      <c r="V365" s="5">
        <v>0.75680000000000003</v>
      </c>
      <c r="W365" s="6">
        <f t="shared" si="42"/>
        <v>93.698155255664247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6">
        <v>0</v>
      </c>
      <c r="AH365" s="6">
        <v>1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11">
        <v>0</v>
      </c>
      <c r="AR365" s="5">
        <v>0</v>
      </c>
      <c r="AS365" s="5">
        <v>1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</row>
    <row r="366" spans="1:50" ht="15.75" customHeight="1">
      <c r="A366" s="9">
        <v>43221</v>
      </c>
      <c r="B366" s="2" t="s">
        <v>5</v>
      </c>
      <c r="C366" s="2">
        <v>3</v>
      </c>
      <c r="D366" s="5" t="s">
        <v>21</v>
      </c>
      <c r="E366" s="5">
        <v>251232.408</v>
      </c>
      <c r="F366" s="6">
        <f t="shared" si="36"/>
        <v>12.434133717993607</v>
      </c>
      <c r="G366" s="7">
        <v>21874.5</v>
      </c>
      <c r="H366" s="5">
        <f t="shared" si="37"/>
        <v>9.9931225681074523</v>
      </c>
      <c r="I366" s="10">
        <v>373.8</v>
      </c>
      <c r="J366" s="6">
        <f t="shared" si="38"/>
        <v>5.9237208950214626</v>
      </c>
      <c r="K366" s="11">
        <v>100.7453187</v>
      </c>
      <c r="L366" s="11">
        <f t="shared" si="39"/>
        <v>4.6224728154019026</v>
      </c>
      <c r="M366" s="5">
        <v>0</v>
      </c>
      <c r="N366" s="5">
        <v>1</v>
      </c>
      <c r="O366" s="5">
        <v>0</v>
      </c>
      <c r="P366" s="5">
        <v>0</v>
      </c>
      <c r="Q366" s="5">
        <f t="shared" si="40"/>
        <v>0</v>
      </c>
      <c r="R366" s="5">
        <v>10505.432000000001</v>
      </c>
      <c r="S366" s="5">
        <f t="shared" si="41"/>
        <v>9.2596477357081941</v>
      </c>
      <c r="T366" s="2">
        <v>0</v>
      </c>
      <c r="U366" s="12">
        <v>1</v>
      </c>
      <c r="V366" s="5">
        <v>0.75570000000000004</v>
      </c>
      <c r="W366" s="6">
        <f t="shared" si="42"/>
        <v>93.561966076513571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11">
        <v>0</v>
      </c>
      <c r="AR366" s="5">
        <v>0</v>
      </c>
      <c r="AS366" s="5">
        <v>1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</row>
    <row r="367" spans="1:50" ht="15.75" customHeight="1">
      <c r="A367" s="4">
        <v>43252</v>
      </c>
      <c r="B367" s="2" t="s">
        <v>5</v>
      </c>
      <c r="C367" s="2">
        <v>3</v>
      </c>
      <c r="D367" s="5" t="s">
        <v>21</v>
      </c>
      <c r="E367" s="5">
        <v>167488.272</v>
      </c>
      <c r="F367" s="6">
        <f t="shared" si="36"/>
        <v>12.028668609885441</v>
      </c>
      <c r="G367" s="7">
        <v>22166.16</v>
      </c>
      <c r="H367" s="5">
        <f t="shared" si="37"/>
        <v>10.00636719336728</v>
      </c>
      <c r="I367" s="10">
        <v>340.32</v>
      </c>
      <c r="J367" s="6">
        <f t="shared" si="38"/>
        <v>5.8298863514519272</v>
      </c>
      <c r="K367" s="11">
        <v>100.7470764</v>
      </c>
      <c r="L367" s="11">
        <f t="shared" si="39"/>
        <v>4.6224900907403654</v>
      </c>
      <c r="M367" s="5">
        <v>0</v>
      </c>
      <c r="N367" s="5">
        <v>1</v>
      </c>
      <c r="O367" s="5">
        <v>0</v>
      </c>
      <c r="P367" s="5">
        <v>0</v>
      </c>
      <c r="Q367" s="5">
        <f t="shared" si="40"/>
        <v>0</v>
      </c>
      <c r="R367" s="5">
        <v>10505.432000000001</v>
      </c>
      <c r="S367" s="5">
        <f t="shared" si="41"/>
        <v>9.2596477357081941</v>
      </c>
      <c r="T367" s="2">
        <v>0</v>
      </c>
      <c r="U367" s="12">
        <v>1</v>
      </c>
      <c r="V367" s="5">
        <v>0.73780000000000001</v>
      </c>
      <c r="W367" s="6">
        <f t="shared" si="42"/>
        <v>91.345796706698039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6">
        <v>0</v>
      </c>
      <c r="AH367" s="6">
        <v>0</v>
      </c>
      <c r="AI367" s="6">
        <v>0</v>
      </c>
      <c r="AJ367" s="6">
        <v>1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11">
        <v>0</v>
      </c>
      <c r="AR367" s="5">
        <v>0</v>
      </c>
      <c r="AS367" s="5">
        <v>1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</row>
    <row r="368" spans="1:50" ht="15.75" customHeight="1">
      <c r="A368" s="4">
        <v>43282</v>
      </c>
      <c r="B368" s="2" t="s">
        <v>5</v>
      </c>
      <c r="C368" s="2">
        <v>3</v>
      </c>
      <c r="D368" s="5" t="s">
        <v>21</v>
      </c>
      <c r="E368" s="5">
        <v>267981.2352</v>
      </c>
      <c r="F368" s="6">
        <f t="shared" si="36"/>
        <v>12.498672239131178</v>
      </c>
      <c r="G368" s="7">
        <v>22457.82</v>
      </c>
      <c r="H368" s="5">
        <f t="shared" si="37"/>
        <v>10.019438689067215</v>
      </c>
      <c r="I368" s="10">
        <v>401.95</v>
      </c>
      <c r="J368" s="6">
        <f t="shared" si="38"/>
        <v>5.9963277027739696</v>
      </c>
      <c r="K368" s="11">
        <v>100.7193923</v>
      </c>
      <c r="L368" s="11">
        <f t="shared" si="39"/>
        <v>4.6222179662930527</v>
      </c>
      <c r="M368" s="5">
        <v>0</v>
      </c>
      <c r="N368" s="5">
        <v>1</v>
      </c>
      <c r="O368" s="5">
        <v>0</v>
      </c>
      <c r="P368" s="5">
        <v>0</v>
      </c>
      <c r="Q368" s="5">
        <f t="shared" si="40"/>
        <v>0</v>
      </c>
      <c r="R368" s="5">
        <v>10505.432000000001</v>
      </c>
      <c r="S368" s="5">
        <f t="shared" si="41"/>
        <v>9.2596477357081941</v>
      </c>
      <c r="T368" s="2">
        <v>0</v>
      </c>
      <c r="U368" s="12">
        <v>1</v>
      </c>
      <c r="V368" s="5">
        <v>0.74129999999999996</v>
      </c>
      <c r="W368" s="6">
        <f t="shared" si="42"/>
        <v>91.779125913086546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1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11">
        <v>0</v>
      </c>
      <c r="AR368" s="5">
        <v>0</v>
      </c>
      <c r="AS368" s="5">
        <v>1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</row>
    <row r="369" spans="1:50" ht="15.75" customHeight="1">
      <c r="A369" s="4">
        <v>43313</v>
      </c>
      <c r="B369" s="2" t="s">
        <v>5</v>
      </c>
      <c r="C369" s="2">
        <v>3</v>
      </c>
      <c r="D369" s="5" t="s">
        <v>21</v>
      </c>
      <c r="E369" s="5">
        <v>192611.5128</v>
      </c>
      <c r="F369" s="6">
        <f t="shared" si="36"/>
        <v>12.168430552260601</v>
      </c>
      <c r="G369" s="7">
        <v>24791.1</v>
      </c>
      <c r="H369" s="5">
        <f t="shared" si="37"/>
        <v>10.118280333018662</v>
      </c>
      <c r="I369" s="10">
        <v>390.44</v>
      </c>
      <c r="J369" s="6">
        <f t="shared" si="38"/>
        <v>5.9672743083067648</v>
      </c>
      <c r="K369" s="11">
        <v>100.666752</v>
      </c>
      <c r="L369" s="11">
        <f t="shared" si="39"/>
        <v>4.6217003272832118</v>
      </c>
      <c r="M369" s="5">
        <v>0</v>
      </c>
      <c r="N369" s="5">
        <v>1</v>
      </c>
      <c r="O369" s="5">
        <v>0</v>
      </c>
      <c r="P369" s="5">
        <v>0</v>
      </c>
      <c r="Q369" s="5">
        <f t="shared" si="40"/>
        <v>0</v>
      </c>
      <c r="R369" s="5">
        <v>10505.432000000001</v>
      </c>
      <c r="S369" s="5">
        <f t="shared" si="41"/>
        <v>9.2596477357081941</v>
      </c>
      <c r="T369" s="2">
        <v>0</v>
      </c>
      <c r="U369" s="12">
        <v>1</v>
      </c>
      <c r="V369" s="5">
        <v>0.72489999999999999</v>
      </c>
      <c r="W369" s="6">
        <f t="shared" si="42"/>
        <v>89.74866906029466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1</v>
      </c>
      <c r="AM369" s="6">
        <v>0</v>
      </c>
      <c r="AN369" s="6">
        <v>0</v>
      </c>
      <c r="AO369" s="6">
        <v>0</v>
      </c>
      <c r="AP369" s="6">
        <v>0</v>
      </c>
      <c r="AQ369" s="11">
        <v>0</v>
      </c>
      <c r="AR369" s="5">
        <v>0</v>
      </c>
      <c r="AS369" s="5">
        <v>1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</row>
    <row r="370" spans="1:50" ht="15.75" customHeight="1">
      <c r="A370" s="4">
        <v>43344</v>
      </c>
      <c r="B370" s="2" t="s">
        <v>5</v>
      </c>
      <c r="C370" s="2">
        <v>3</v>
      </c>
      <c r="D370" s="5" t="s">
        <v>21</v>
      </c>
      <c r="E370" s="5">
        <v>184237.0992</v>
      </c>
      <c r="F370" s="6">
        <f t="shared" si="36"/>
        <v>12.123978789689767</v>
      </c>
      <c r="G370" s="7">
        <v>22749.48</v>
      </c>
      <c r="H370" s="5">
        <f t="shared" si="37"/>
        <v>10.032341523057617</v>
      </c>
      <c r="I370" s="10">
        <v>346.35</v>
      </c>
      <c r="J370" s="6">
        <f t="shared" si="38"/>
        <v>5.8474498244686144</v>
      </c>
      <c r="K370" s="11">
        <v>100.5961506</v>
      </c>
      <c r="L370" s="11">
        <f t="shared" si="39"/>
        <v>4.6210056466313452</v>
      </c>
      <c r="M370" s="5">
        <v>0</v>
      </c>
      <c r="N370" s="5">
        <v>1</v>
      </c>
      <c r="O370" s="5">
        <v>0</v>
      </c>
      <c r="P370" s="5">
        <v>0</v>
      </c>
      <c r="Q370" s="5">
        <f t="shared" si="40"/>
        <v>0</v>
      </c>
      <c r="R370" s="5">
        <v>10505.432000000001</v>
      </c>
      <c r="S370" s="5">
        <f t="shared" si="41"/>
        <v>9.2596477357081941</v>
      </c>
      <c r="T370" s="2">
        <v>0</v>
      </c>
      <c r="U370" s="12">
        <v>1</v>
      </c>
      <c r="V370" s="5">
        <v>0.72109999999999996</v>
      </c>
      <c r="W370" s="6">
        <f t="shared" si="42"/>
        <v>89.278197350501429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1</v>
      </c>
      <c r="AN370" s="6">
        <v>0</v>
      </c>
      <c r="AO370" s="6">
        <v>0</v>
      </c>
      <c r="AP370" s="6">
        <v>0</v>
      </c>
      <c r="AQ370" s="11">
        <v>0</v>
      </c>
      <c r="AR370" s="5">
        <v>0</v>
      </c>
      <c r="AS370" s="5">
        <v>1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</row>
    <row r="371" spans="1:50" ht="15.75" customHeight="1">
      <c r="A371" s="4">
        <v>43374</v>
      </c>
      <c r="B371" s="2" t="s">
        <v>5</v>
      </c>
      <c r="C371" s="2">
        <v>3</v>
      </c>
      <c r="D371" s="5" t="s">
        <v>21</v>
      </c>
      <c r="E371" s="5">
        <v>318227.71679999999</v>
      </c>
      <c r="F371" s="6">
        <f t="shared" si="36"/>
        <v>12.670522496057837</v>
      </c>
      <c r="G371" s="7">
        <v>13999.68</v>
      </c>
      <c r="H371" s="5">
        <f t="shared" si="37"/>
        <v>9.5468611788464131</v>
      </c>
      <c r="I371" s="10">
        <v>383.7</v>
      </c>
      <c r="J371" s="6">
        <f t="shared" si="38"/>
        <v>5.9498609972529071</v>
      </c>
      <c r="K371" s="11">
        <v>100.51841450000001</v>
      </c>
      <c r="L371" s="11">
        <f t="shared" si="39"/>
        <v>4.620240205671883</v>
      </c>
      <c r="M371" s="5">
        <v>0</v>
      </c>
      <c r="N371" s="5">
        <v>1</v>
      </c>
      <c r="O371" s="5">
        <v>0</v>
      </c>
      <c r="P371" s="5">
        <v>0</v>
      </c>
      <c r="Q371" s="5">
        <f t="shared" si="40"/>
        <v>0</v>
      </c>
      <c r="R371" s="5">
        <v>10505.432000000001</v>
      </c>
      <c r="S371" s="5">
        <f t="shared" si="41"/>
        <v>9.2596477357081941</v>
      </c>
      <c r="T371" s="2">
        <v>0</v>
      </c>
      <c r="U371" s="12">
        <v>1</v>
      </c>
      <c r="V371" s="5">
        <v>0.70830000000000004</v>
      </c>
      <c r="W371" s="6">
        <f t="shared" si="42"/>
        <v>87.693450538566296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1</v>
      </c>
      <c r="AO371" s="6">
        <v>0</v>
      </c>
      <c r="AP371" s="6">
        <v>0</v>
      </c>
      <c r="AQ371" s="11">
        <v>0</v>
      </c>
      <c r="AR371" s="5">
        <v>0</v>
      </c>
      <c r="AS371" s="5">
        <v>1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</row>
    <row r="372" spans="1:50" ht="15.75" customHeight="1">
      <c r="A372" s="4">
        <v>43405</v>
      </c>
      <c r="B372" s="2" t="s">
        <v>5</v>
      </c>
      <c r="C372" s="2">
        <v>3</v>
      </c>
      <c r="D372" s="5" t="s">
        <v>21</v>
      </c>
      <c r="E372" s="5">
        <v>234483.5808</v>
      </c>
      <c r="F372" s="6">
        <f t="shared" si="36"/>
        <v>12.365140846506655</v>
      </c>
      <c r="G372" s="7">
        <v>11958.06</v>
      </c>
      <c r="H372" s="5">
        <f t="shared" si="37"/>
        <v>9.3892444290981238</v>
      </c>
      <c r="I372" s="10">
        <v>402.49</v>
      </c>
      <c r="J372" s="6">
        <f t="shared" si="38"/>
        <v>5.9976702518294864</v>
      </c>
      <c r="K372" s="11">
        <v>100.4445678</v>
      </c>
      <c r="L372" s="11">
        <f t="shared" si="39"/>
        <v>4.6195125192492474</v>
      </c>
      <c r="M372" s="5">
        <v>0</v>
      </c>
      <c r="N372" s="5">
        <v>1</v>
      </c>
      <c r="O372" s="5">
        <v>0</v>
      </c>
      <c r="P372" s="5">
        <v>0</v>
      </c>
      <c r="Q372" s="5">
        <f t="shared" si="40"/>
        <v>0</v>
      </c>
      <c r="R372" s="5">
        <v>10505.432000000001</v>
      </c>
      <c r="S372" s="5">
        <f t="shared" si="41"/>
        <v>9.2596477357081941</v>
      </c>
      <c r="T372" s="2">
        <v>0</v>
      </c>
      <c r="U372" s="12">
        <v>1</v>
      </c>
      <c r="V372" s="5">
        <v>0.7339</v>
      </c>
      <c r="W372" s="6">
        <f t="shared" si="42"/>
        <v>90.862944162436548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1</v>
      </c>
      <c r="AP372" s="6">
        <v>0</v>
      </c>
      <c r="AQ372" s="11">
        <v>0</v>
      </c>
      <c r="AR372" s="5">
        <v>0</v>
      </c>
      <c r="AS372" s="5">
        <v>1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</row>
    <row r="373" spans="1:50" ht="15.75" customHeight="1">
      <c r="A373" s="4">
        <v>43435</v>
      </c>
      <c r="B373" s="2" t="s">
        <v>5</v>
      </c>
      <c r="C373" s="2">
        <v>3</v>
      </c>
      <c r="D373" s="5" t="s">
        <v>21</v>
      </c>
      <c r="E373" s="5">
        <v>267981.2352</v>
      </c>
      <c r="F373" s="6">
        <f t="shared" si="36"/>
        <v>12.498672239131178</v>
      </c>
      <c r="G373" s="7">
        <v>13708.02</v>
      </c>
      <c r="H373" s="5">
        <f t="shared" si="37"/>
        <v>9.5258092893304518</v>
      </c>
      <c r="I373" s="10">
        <v>390.49</v>
      </c>
      <c r="J373" s="6">
        <f t="shared" si="38"/>
        <v>5.9674023607572231</v>
      </c>
      <c r="K373" s="11">
        <v>100.38279470000001</v>
      </c>
      <c r="L373" s="11">
        <f t="shared" si="39"/>
        <v>4.6189033992454318</v>
      </c>
      <c r="M373" s="5">
        <v>0</v>
      </c>
      <c r="N373" s="5">
        <v>1</v>
      </c>
      <c r="O373" s="5">
        <v>0</v>
      </c>
      <c r="P373" s="5">
        <v>0</v>
      </c>
      <c r="Q373" s="5">
        <f t="shared" si="40"/>
        <v>0</v>
      </c>
      <c r="R373" s="5">
        <v>10505.432000000001</v>
      </c>
      <c r="S373" s="5">
        <f t="shared" si="41"/>
        <v>9.2596477357081941</v>
      </c>
      <c r="T373" s="2">
        <v>0</v>
      </c>
      <c r="U373" s="12">
        <v>1</v>
      </c>
      <c r="V373" s="5">
        <v>0.70550000000000002</v>
      </c>
      <c r="W373" s="6">
        <f t="shared" si="42"/>
        <v>87.346787173455496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1</v>
      </c>
      <c r="AQ373" s="11">
        <v>0</v>
      </c>
      <c r="AR373" s="5">
        <v>0</v>
      </c>
      <c r="AS373" s="5">
        <v>1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</row>
    <row r="374" spans="1:50" ht="15.75" customHeight="1">
      <c r="A374" s="4">
        <v>43466</v>
      </c>
      <c r="B374" s="2" t="s">
        <v>5</v>
      </c>
      <c r="C374" s="2">
        <v>3</v>
      </c>
      <c r="D374" s="5" t="s">
        <v>21</v>
      </c>
      <c r="E374" s="5">
        <v>230298.432</v>
      </c>
      <c r="F374" s="6">
        <f t="shared" si="36"/>
        <v>12.34713127727496</v>
      </c>
      <c r="G374" s="7">
        <v>12881.65</v>
      </c>
      <c r="H374" s="5">
        <f t="shared" si="37"/>
        <v>9.4636367238372898</v>
      </c>
      <c r="I374" s="10">
        <v>401.35</v>
      </c>
      <c r="J374" s="6">
        <f t="shared" si="38"/>
        <v>5.9948338645775863</v>
      </c>
      <c r="K374" s="11">
        <v>100.3352028</v>
      </c>
      <c r="L374" s="11">
        <f t="shared" si="39"/>
        <v>4.6184338612521474</v>
      </c>
      <c r="M374" s="5">
        <v>0</v>
      </c>
      <c r="N374" s="5">
        <v>1</v>
      </c>
      <c r="O374" s="5">
        <v>0</v>
      </c>
      <c r="P374" s="5">
        <v>0</v>
      </c>
      <c r="Q374" s="5">
        <f t="shared" si="40"/>
        <v>0</v>
      </c>
      <c r="R374" s="5">
        <v>10505.432000000001</v>
      </c>
      <c r="S374" s="5">
        <f t="shared" si="41"/>
        <v>9.2596477357081941</v>
      </c>
      <c r="T374" s="2">
        <v>0</v>
      </c>
      <c r="U374" s="12">
        <v>1</v>
      </c>
      <c r="V374" s="5">
        <v>0.72609999999999997</v>
      </c>
      <c r="W374" s="6">
        <f t="shared" si="42"/>
        <v>89.897239073913582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1</v>
      </c>
      <c r="AF374" s="5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11">
        <v>0</v>
      </c>
      <c r="AR374" s="5">
        <v>0</v>
      </c>
      <c r="AS374" s="5">
        <v>1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</row>
    <row r="375" spans="1:50" ht="15.75" customHeight="1">
      <c r="A375" s="4">
        <v>43497</v>
      </c>
      <c r="B375" s="2" t="s">
        <v>5</v>
      </c>
      <c r="C375" s="2">
        <v>3</v>
      </c>
      <c r="D375" s="5" t="s">
        <v>21</v>
      </c>
      <c r="E375" s="5">
        <v>212583.16800000001</v>
      </c>
      <c r="F375" s="6">
        <f t="shared" si="36"/>
        <v>12.267088569601423</v>
      </c>
      <c r="G375" s="7">
        <v>14339.95</v>
      </c>
      <c r="H375" s="5">
        <f t="shared" si="37"/>
        <v>9.5708743602159174</v>
      </c>
      <c r="I375" s="10">
        <v>389.37</v>
      </c>
      <c r="J375" s="6">
        <f t="shared" si="38"/>
        <v>5.9645300483677772</v>
      </c>
      <c r="K375" s="11">
        <v>100.3014218</v>
      </c>
      <c r="L375" s="11">
        <f t="shared" si="39"/>
        <v>4.6181004466941467</v>
      </c>
      <c r="M375" s="5">
        <v>0</v>
      </c>
      <c r="N375" s="5">
        <v>1</v>
      </c>
      <c r="O375" s="5">
        <v>0</v>
      </c>
      <c r="P375" s="5">
        <v>0</v>
      </c>
      <c r="Q375" s="5">
        <f t="shared" si="40"/>
        <v>0</v>
      </c>
      <c r="R375" s="5">
        <v>10505.432000000001</v>
      </c>
      <c r="S375" s="5">
        <f t="shared" si="41"/>
        <v>9.2596477357081941</v>
      </c>
      <c r="T375" s="2">
        <v>0</v>
      </c>
      <c r="U375" s="12">
        <v>1</v>
      </c>
      <c r="V375" s="5">
        <v>0.7137</v>
      </c>
      <c r="W375" s="6">
        <f t="shared" si="42"/>
        <v>88.362015599851432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11">
        <v>0</v>
      </c>
      <c r="AR375" s="5">
        <v>0</v>
      </c>
      <c r="AS375" s="5">
        <v>1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</row>
    <row r="376" spans="1:50" ht="15.75" customHeight="1">
      <c r="A376" s="4">
        <v>43525</v>
      </c>
      <c r="B376" s="2" t="s">
        <v>5</v>
      </c>
      <c r="C376" s="2">
        <v>3</v>
      </c>
      <c r="D376" s="5" t="s">
        <v>21</v>
      </c>
      <c r="E376" s="5">
        <v>159437.37599999999</v>
      </c>
      <c r="F376" s="6">
        <f t="shared" si="36"/>
        <v>11.979406497149643</v>
      </c>
      <c r="G376" s="7">
        <v>20902.3</v>
      </c>
      <c r="H376" s="5">
        <f t="shared" si="37"/>
        <v>9.9476623202256818</v>
      </c>
      <c r="I376" s="10">
        <v>384.07</v>
      </c>
      <c r="J376" s="6">
        <f t="shared" si="38"/>
        <v>5.950824827641287</v>
      </c>
      <c r="K376" s="11">
        <v>100.2812077</v>
      </c>
      <c r="L376" s="11">
        <f t="shared" si="39"/>
        <v>4.6179008826928598</v>
      </c>
      <c r="M376" s="5">
        <v>0</v>
      </c>
      <c r="N376" s="5">
        <v>1</v>
      </c>
      <c r="O376" s="5">
        <v>0</v>
      </c>
      <c r="P376" s="5">
        <v>0</v>
      </c>
      <c r="Q376" s="5">
        <f t="shared" si="40"/>
        <v>0</v>
      </c>
      <c r="R376" s="5">
        <v>10505.432000000001</v>
      </c>
      <c r="S376" s="5">
        <f t="shared" si="41"/>
        <v>9.2596477357081941</v>
      </c>
      <c r="T376" s="2">
        <v>0</v>
      </c>
      <c r="U376" s="12">
        <v>1</v>
      </c>
      <c r="V376" s="5">
        <v>0.70899999999999996</v>
      </c>
      <c r="W376" s="6">
        <f t="shared" si="42"/>
        <v>87.780116379843989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6">
        <v>1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11">
        <v>0</v>
      </c>
      <c r="AR376" s="5">
        <v>0</v>
      </c>
      <c r="AS376" s="5">
        <v>1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</row>
    <row r="377" spans="1:50" ht="15.75" customHeight="1">
      <c r="A377" s="4">
        <v>43556</v>
      </c>
      <c r="B377" s="2" t="s">
        <v>5</v>
      </c>
      <c r="C377" s="2">
        <v>3</v>
      </c>
      <c r="D377" s="5" t="s">
        <v>21</v>
      </c>
      <c r="E377" s="5">
        <v>124006.848</v>
      </c>
      <c r="F377" s="6">
        <f t="shared" si="36"/>
        <v>11.728092068868737</v>
      </c>
      <c r="G377" s="7">
        <v>20173.150000000001</v>
      </c>
      <c r="H377" s="5">
        <f t="shared" si="37"/>
        <v>9.9121573608999185</v>
      </c>
      <c r="I377" s="10">
        <v>374.23</v>
      </c>
      <c r="J377" s="6">
        <f t="shared" si="38"/>
        <v>5.9248705816579976</v>
      </c>
      <c r="K377" s="11">
        <v>100.2760859</v>
      </c>
      <c r="L377" s="11">
        <f t="shared" si="39"/>
        <v>4.617850311322063</v>
      </c>
      <c r="M377" s="5">
        <v>0</v>
      </c>
      <c r="N377" s="5">
        <v>1</v>
      </c>
      <c r="O377" s="5">
        <v>0</v>
      </c>
      <c r="P377" s="5">
        <v>0</v>
      </c>
      <c r="Q377" s="5">
        <f t="shared" si="40"/>
        <v>0</v>
      </c>
      <c r="R377" s="5">
        <v>10505.432000000001</v>
      </c>
      <c r="S377" s="5">
        <f t="shared" si="41"/>
        <v>9.2596477357081941</v>
      </c>
      <c r="T377" s="2">
        <v>0</v>
      </c>
      <c r="U377" s="12">
        <v>1</v>
      </c>
      <c r="V377" s="5">
        <v>0.7036</v>
      </c>
      <c r="W377" s="6">
        <f t="shared" si="42"/>
        <v>87.111551318558867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11">
        <v>0</v>
      </c>
      <c r="AR377" s="5">
        <v>0</v>
      </c>
      <c r="AS377" s="5">
        <v>1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</row>
    <row r="378" spans="1:50" ht="15.75" customHeight="1">
      <c r="A378" s="9">
        <v>43586</v>
      </c>
      <c r="B378" s="2" t="s">
        <v>5</v>
      </c>
      <c r="C378" s="2">
        <v>3</v>
      </c>
      <c r="D378" s="5" t="s">
        <v>21</v>
      </c>
      <c r="E378" s="5">
        <v>265728.96000000002</v>
      </c>
      <c r="F378" s="6">
        <f t="shared" si="36"/>
        <v>12.490232120915634</v>
      </c>
      <c r="G378" s="7">
        <v>18228.75</v>
      </c>
      <c r="H378" s="5">
        <f t="shared" si="37"/>
        <v>9.8108101539198707</v>
      </c>
      <c r="I378" s="10">
        <v>425.1</v>
      </c>
      <c r="J378" s="6">
        <f t="shared" si="38"/>
        <v>6.0523244353647447</v>
      </c>
      <c r="K378" s="11">
        <v>100.28795239999999</v>
      </c>
      <c r="L378" s="11">
        <f t="shared" si="39"/>
        <v>4.6179674742707597</v>
      </c>
      <c r="M378" s="5">
        <v>0</v>
      </c>
      <c r="N378" s="5">
        <v>1</v>
      </c>
      <c r="O378" s="5">
        <v>0</v>
      </c>
      <c r="P378" s="5">
        <v>0</v>
      </c>
      <c r="Q378" s="5">
        <f t="shared" si="40"/>
        <v>0</v>
      </c>
      <c r="R378" s="5">
        <v>10505.432000000001</v>
      </c>
      <c r="S378" s="5">
        <f t="shared" si="41"/>
        <v>9.2596477357081941</v>
      </c>
      <c r="T378" s="2">
        <v>0</v>
      </c>
      <c r="U378" s="12">
        <v>1</v>
      </c>
      <c r="V378" s="5">
        <v>0.69099999999999995</v>
      </c>
      <c r="W378" s="6">
        <f t="shared" si="42"/>
        <v>85.551566175560225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11">
        <v>0</v>
      </c>
      <c r="AR378" s="5">
        <v>0</v>
      </c>
      <c r="AS378" s="5">
        <v>1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</row>
    <row r="379" spans="1:50" ht="15.75" customHeight="1">
      <c r="A379" s="4">
        <v>43617</v>
      </c>
      <c r="B379" s="2" t="s">
        <v>5</v>
      </c>
      <c r="C379" s="2">
        <v>3</v>
      </c>
      <c r="D379" s="5" t="s">
        <v>21</v>
      </c>
      <c r="E379" s="5">
        <v>177152.64000000001</v>
      </c>
      <c r="F379" s="6">
        <f t="shared" si="36"/>
        <v>12.08476701280747</v>
      </c>
      <c r="G379" s="7">
        <v>18471.8</v>
      </c>
      <c r="H379" s="5">
        <f t="shared" si="37"/>
        <v>9.8240546588882172</v>
      </c>
      <c r="I379" s="10">
        <v>374.76</v>
      </c>
      <c r="J379" s="6">
        <f t="shared" si="38"/>
        <v>5.9262858210829874</v>
      </c>
      <c r="K379" s="11">
        <v>100.3166286</v>
      </c>
      <c r="L379" s="11">
        <f t="shared" si="39"/>
        <v>4.6182505498068602</v>
      </c>
      <c r="M379" s="5">
        <v>0</v>
      </c>
      <c r="N379" s="5">
        <v>1</v>
      </c>
      <c r="O379" s="5">
        <v>0</v>
      </c>
      <c r="P379" s="5">
        <v>0</v>
      </c>
      <c r="Q379" s="5">
        <f t="shared" si="40"/>
        <v>0</v>
      </c>
      <c r="R379" s="5">
        <v>10505.432000000001</v>
      </c>
      <c r="S379" s="5">
        <f t="shared" si="41"/>
        <v>9.2596477357081941</v>
      </c>
      <c r="T379" s="2">
        <v>0</v>
      </c>
      <c r="U379" s="12">
        <v>1</v>
      </c>
      <c r="V379" s="5">
        <v>0.70150000000000001</v>
      </c>
      <c r="W379" s="6">
        <f t="shared" si="42"/>
        <v>86.851553794725774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6">
        <v>0</v>
      </c>
      <c r="AH379" s="6">
        <v>0</v>
      </c>
      <c r="AI379" s="6">
        <v>0</v>
      </c>
      <c r="AJ379" s="6">
        <v>1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11">
        <v>0</v>
      </c>
      <c r="AR379" s="5">
        <v>0</v>
      </c>
      <c r="AS379" s="5">
        <v>1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</row>
    <row r="380" spans="1:50" ht="15.75" customHeight="1">
      <c r="A380" s="4">
        <v>43647</v>
      </c>
      <c r="B380" s="2" t="s">
        <v>5</v>
      </c>
      <c r="C380" s="2">
        <v>3</v>
      </c>
      <c r="D380" s="5" t="s">
        <v>21</v>
      </c>
      <c r="E380" s="5">
        <v>283444.22399999999</v>
      </c>
      <c r="F380" s="6">
        <f t="shared" si="36"/>
        <v>12.554770642053205</v>
      </c>
      <c r="G380" s="7">
        <v>18714.849999999999</v>
      </c>
      <c r="H380" s="5">
        <f t="shared" si="37"/>
        <v>9.8371260374209708</v>
      </c>
      <c r="I380" s="10">
        <v>428.56</v>
      </c>
      <c r="J380" s="6">
        <f t="shared" si="38"/>
        <v>6.0604307515727047</v>
      </c>
      <c r="K380" s="11">
        <v>100.3562215</v>
      </c>
      <c r="L380" s="11">
        <f t="shared" si="39"/>
        <v>4.6186412572990987</v>
      </c>
      <c r="M380" s="5">
        <v>0</v>
      </c>
      <c r="N380" s="5">
        <v>1</v>
      </c>
      <c r="O380" s="5">
        <v>0</v>
      </c>
      <c r="P380" s="5">
        <v>0</v>
      </c>
      <c r="Q380" s="5">
        <f t="shared" si="40"/>
        <v>0</v>
      </c>
      <c r="R380" s="5">
        <v>10505.432000000001</v>
      </c>
      <c r="S380" s="5">
        <f t="shared" si="41"/>
        <v>9.2596477357081941</v>
      </c>
      <c r="T380" s="2">
        <v>0</v>
      </c>
      <c r="U380" s="12">
        <v>1</v>
      </c>
      <c r="V380" s="5">
        <v>0.68899999999999995</v>
      </c>
      <c r="W380" s="6">
        <f t="shared" si="42"/>
        <v>85.303949486195364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1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11">
        <v>0</v>
      </c>
      <c r="AR380" s="5">
        <v>0</v>
      </c>
      <c r="AS380" s="5">
        <v>1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</row>
    <row r="381" spans="1:50" ht="15.75" customHeight="1">
      <c r="A381" s="4">
        <v>43678</v>
      </c>
      <c r="B381" s="2" t="s">
        <v>5</v>
      </c>
      <c r="C381" s="2">
        <v>3</v>
      </c>
      <c r="D381" s="5" t="s">
        <v>21</v>
      </c>
      <c r="E381" s="5">
        <v>203725.53599999999</v>
      </c>
      <c r="F381" s="6">
        <f t="shared" si="36"/>
        <v>12.224528955182627</v>
      </c>
      <c r="G381" s="7">
        <v>20659.25</v>
      </c>
      <c r="H381" s="5">
        <f t="shared" si="37"/>
        <v>9.9359668432780541</v>
      </c>
      <c r="I381" s="10">
        <v>388</v>
      </c>
      <c r="J381" s="6">
        <f t="shared" si="38"/>
        <v>5.9610053396232736</v>
      </c>
      <c r="K381" s="11">
        <v>100.39870519999999</v>
      </c>
      <c r="L381" s="11">
        <f t="shared" si="39"/>
        <v>4.6190603218447865</v>
      </c>
      <c r="M381" s="5">
        <v>0</v>
      </c>
      <c r="N381" s="5">
        <v>1</v>
      </c>
      <c r="O381" s="5">
        <v>0</v>
      </c>
      <c r="P381" s="5">
        <v>0</v>
      </c>
      <c r="Q381" s="5">
        <f t="shared" si="40"/>
        <v>0</v>
      </c>
      <c r="R381" s="5">
        <v>10505.432000000001</v>
      </c>
      <c r="S381" s="5">
        <f t="shared" si="41"/>
        <v>9.2596477357081941</v>
      </c>
      <c r="T381" s="2">
        <v>0</v>
      </c>
      <c r="U381" s="12">
        <v>1</v>
      </c>
      <c r="V381" s="5">
        <v>0.67069999999999996</v>
      </c>
      <c r="W381" s="6">
        <f t="shared" si="42"/>
        <v>83.038256778506863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1</v>
      </c>
      <c r="AM381" s="6">
        <v>0</v>
      </c>
      <c r="AN381" s="6">
        <v>0</v>
      </c>
      <c r="AO381" s="6">
        <v>0</v>
      </c>
      <c r="AP381" s="6">
        <v>0</v>
      </c>
      <c r="AQ381" s="11">
        <v>0</v>
      </c>
      <c r="AR381" s="5">
        <v>0</v>
      </c>
      <c r="AS381" s="5">
        <v>1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</row>
    <row r="382" spans="1:50" ht="15.75" customHeight="1">
      <c r="A382" s="4">
        <v>43709</v>
      </c>
      <c r="B382" s="2" t="s">
        <v>5</v>
      </c>
      <c r="C382" s="2">
        <v>3</v>
      </c>
      <c r="D382" s="5" t="s">
        <v>21</v>
      </c>
      <c r="E382" s="5">
        <v>194867.90400000001</v>
      </c>
      <c r="F382" s="6">
        <f t="shared" si="36"/>
        <v>12.180077192611794</v>
      </c>
      <c r="G382" s="7">
        <v>18957.900000000001</v>
      </c>
      <c r="H382" s="5">
        <f t="shared" si="37"/>
        <v>9.8500287572483316</v>
      </c>
      <c r="I382" s="10">
        <v>390.59</v>
      </c>
      <c r="J382" s="6">
        <f t="shared" si="38"/>
        <v>5.967658416476346</v>
      </c>
      <c r="K382" s="11">
        <v>100.436719</v>
      </c>
      <c r="L382" s="11">
        <f t="shared" si="39"/>
        <v>4.6194351459229273</v>
      </c>
      <c r="M382" s="5">
        <v>0</v>
      </c>
      <c r="N382" s="5">
        <v>1</v>
      </c>
      <c r="O382" s="5">
        <v>0</v>
      </c>
      <c r="P382" s="5">
        <v>0</v>
      </c>
      <c r="Q382" s="5">
        <f t="shared" si="40"/>
        <v>0</v>
      </c>
      <c r="R382" s="5">
        <v>10505.432000000001</v>
      </c>
      <c r="S382" s="5">
        <f t="shared" si="41"/>
        <v>9.2596477357081941</v>
      </c>
      <c r="T382" s="2">
        <v>0</v>
      </c>
      <c r="U382" s="12">
        <v>1</v>
      </c>
      <c r="V382" s="5">
        <v>0.67490000000000006</v>
      </c>
      <c r="W382" s="6">
        <f t="shared" si="42"/>
        <v>83.558251826173091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1</v>
      </c>
      <c r="AN382" s="6">
        <v>0</v>
      </c>
      <c r="AO382" s="6">
        <v>0</v>
      </c>
      <c r="AP382" s="6">
        <v>0</v>
      </c>
      <c r="AQ382" s="11">
        <v>0</v>
      </c>
      <c r="AR382" s="5">
        <v>0</v>
      </c>
      <c r="AS382" s="5">
        <v>1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</row>
    <row r="383" spans="1:50" ht="15.75" customHeight="1">
      <c r="A383" s="4">
        <v>43739</v>
      </c>
      <c r="B383" s="2" t="s">
        <v>5</v>
      </c>
      <c r="C383" s="2">
        <v>3</v>
      </c>
      <c r="D383" s="5" t="s">
        <v>21</v>
      </c>
      <c r="E383" s="5">
        <v>336590.016</v>
      </c>
      <c r="F383" s="6">
        <f t="shared" si="36"/>
        <v>12.726620898979863</v>
      </c>
      <c r="G383" s="7">
        <v>11666.4</v>
      </c>
      <c r="H383" s="5">
        <f t="shared" si="37"/>
        <v>9.3645539069708708</v>
      </c>
      <c r="I383" s="10">
        <v>405.46</v>
      </c>
      <c r="J383" s="6">
        <f t="shared" si="38"/>
        <v>6.0050222250400473</v>
      </c>
      <c r="K383" s="11">
        <v>100.4661567</v>
      </c>
      <c r="L383" s="11">
        <f t="shared" si="39"/>
        <v>4.619725311354097</v>
      </c>
      <c r="M383" s="5">
        <v>0</v>
      </c>
      <c r="N383" s="5">
        <v>1</v>
      </c>
      <c r="O383" s="5">
        <v>0</v>
      </c>
      <c r="P383" s="5">
        <v>0</v>
      </c>
      <c r="Q383" s="5">
        <f t="shared" si="40"/>
        <v>0</v>
      </c>
      <c r="R383" s="5">
        <v>10505.432000000001</v>
      </c>
      <c r="S383" s="5">
        <f t="shared" si="41"/>
        <v>9.2596477357081941</v>
      </c>
      <c r="T383" s="2">
        <v>0</v>
      </c>
      <c r="U383" s="12">
        <v>1</v>
      </c>
      <c r="V383" s="5">
        <v>0.69130000000000003</v>
      </c>
      <c r="W383" s="6">
        <f t="shared" si="42"/>
        <v>85.588708678964963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1</v>
      </c>
      <c r="AO383" s="6">
        <v>0</v>
      </c>
      <c r="AP383" s="6">
        <v>0</v>
      </c>
      <c r="AQ383" s="11">
        <v>0</v>
      </c>
      <c r="AR383" s="5">
        <v>0</v>
      </c>
      <c r="AS383" s="5">
        <v>1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</row>
    <row r="384" spans="1:50" ht="15.75" customHeight="1">
      <c r="A384" s="4">
        <v>43770</v>
      </c>
      <c r="B384" s="2" t="s">
        <v>5</v>
      </c>
      <c r="C384" s="2">
        <v>3</v>
      </c>
      <c r="D384" s="5" t="s">
        <v>21</v>
      </c>
      <c r="E384" s="5">
        <v>248013.696</v>
      </c>
      <c r="F384" s="6">
        <f t="shared" si="36"/>
        <v>12.421239249428682</v>
      </c>
      <c r="G384" s="7">
        <v>9965.0499999999993</v>
      </c>
      <c r="H384" s="5">
        <f t="shared" si="37"/>
        <v>9.2069395958867624</v>
      </c>
      <c r="I384" s="10">
        <v>410.6</v>
      </c>
      <c r="J384" s="6">
        <f t="shared" si="38"/>
        <v>6.0176195045848333</v>
      </c>
      <c r="K384" s="11">
        <v>100.4836675</v>
      </c>
      <c r="L384" s="11">
        <f t="shared" si="39"/>
        <v>4.6198978742041756</v>
      </c>
      <c r="M384" s="5">
        <v>0</v>
      </c>
      <c r="N384" s="5">
        <v>1</v>
      </c>
      <c r="O384" s="5">
        <v>0</v>
      </c>
      <c r="P384" s="5">
        <v>0</v>
      </c>
      <c r="Q384" s="5">
        <f t="shared" si="40"/>
        <v>0</v>
      </c>
      <c r="R384" s="5">
        <v>10505.432000000001</v>
      </c>
      <c r="S384" s="5">
        <f t="shared" si="41"/>
        <v>9.2596477357081941</v>
      </c>
      <c r="T384" s="2">
        <v>0</v>
      </c>
      <c r="U384" s="12">
        <v>1</v>
      </c>
      <c r="V384" s="5">
        <v>0.67659999999999998</v>
      </c>
      <c r="W384" s="6">
        <f t="shared" si="42"/>
        <v>83.768726012133214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1</v>
      </c>
      <c r="AP384" s="6">
        <v>0</v>
      </c>
      <c r="AQ384" s="11">
        <v>0</v>
      </c>
      <c r="AR384" s="5">
        <v>0</v>
      </c>
      <c r="AS384" s="5">
        <v>1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</row>
    <row r="385" spans="1:50" ht="15.75" customHeight="1">
      <c r="A385" s="4">
        <v>43800</v>
      </c>
      <c r="B385" s="2" t="s">
        <v>5</v>
      </c>
      <c r="C385" s="2">
        <v>3</v>
      </c>
      <c r="D385" s="5" t="s">
        <v>21</v>
      </c>
      <c r="E385" s="5">
        <v>283444.22399999999</v>
      </c>
      <c r="F385" s="6">
        <f t="shared" si="36"/>
        <v>12.554770642053205</v>
      </c>
      <c r="G385" s="7">
        <v>11423.35</v>
      </c>
      <c r="H385" s="5">
        <f t="shared" si="37"/>
        <v>9.3435023213649568</v>
      </c>
      <c r="I385" s="10">
        <v>446.14</v>
      </c>
      <c r="J385" s="6">
        <f t="shared" si="38"/>
        <v>6.1006328041086357</v>
      </c>
      <c r="K385" s="18">
        <v>100.4847748</v>
      </c>
      <c r="L385" s="11">
        <f t="shared" si="39"/>
        <v>4.6199087852599776</v>
      </c>
      <c r="M385" s="5">
        <v>0</v>
      </c>
      <c r="N385" s="5">
        <v>1</v>
      </c>
      <c r="O385" s="5">
        <v>0</v>
      </c>
      <c r="P385" s="5">
        <v>0</v>
      </c>
      <c r="Q385" s="5">
        <f t="shared" si="40"/>
        <v>0</v>
      </c>
      <c r="R385" s="5">
        <v>10505.432000000001</v>
      </c>
      <c r="S385" s="5">
        <f t="shared" si="41"/>
        <v>9.2596477357081941</v>
      </c>
      <c r="T385" s="2">
        <v>0</v>
      </c>
      <c r="U385" s="12">
        <v>1</v>
      </c>
      <c r="V385" s="5">
        <v>0.69979999999999998</v>
      </c>
      <c r="W385" s="6">
        <f t="shared" si="42"/>
        <v>86.641079608765637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</v>
      </c>
      <c r="AQ385" s="11">
        <v>0</v>
      </c>
      <c r="AR385" s="5">
        <v>0</v>
      </c>
      <c r="AS385" s="5">
        <v>1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</row>
    <row r="386" spans="1:50" ht="15.75" customHeight="1">
      <c r="A386" s="4">
        <v>43831</v>
      </c>
      <c r="B386" s="2" t="s">
        <v>5</v>
      </c>
      <c r="C386" s="2">
        <v>3</v>
      </c>
      <c r="D386" s="5" t="s">
        <v>21</v>
      </c>
      <c r="E386" s="5">
        <v>203649.9192</v>
      </c>
      <c r="F386" s="6">
        <f t="shared" ref="F386:F421" si="43">LN(E386)</f>
        <v>12.224157716317334</v>
      </c>
      <c r="G386" s="7">
        <v>10305.32</v>
      </c>
      <c r="H386" s="5">
        <f t="shared" ref="H386:H421" si="44">LN(G386+1)</f>
        <v>9.2405125782799917</v>
      </c>
      <c r="I386" s="10">
        <v>445.58</v>
      </c>
      <c r="J386" s="6">
        <f t="shared" ref="J386:J421" si="45">LN(I386)</f>
        <v>6.0993768043023771</v>
      </c>
      <c r="K386" s="11">
        <v>100.28795239999999</v>
      </c>
      <c r="L386" s="11">
        <f t="shared" ref="L386:L421" si="46">LN(K386+1)</f>
        <v>4.6179674742707597</v>
      </c>
      <c r="M386" s="5">
        <v>0</v>
      </c>
      <c r="N386" s="5">
        <v>1</v>
      </c>
      <c r="O386" s="5">
        <v>0</v>
      </c>
      <c r="P386" s="5">
        <v>0</v>
      </c>
      <c r="Q386" s="5">
        <f t="shared" ref="Q386:Q421" si="47">0+0</f>
        <v>0</v>
      </c>
      <c r="R386" s="5">
        <v>10505.432000000001</v>
      </c>
      <c r="S386" s="5">
        <f t="shared" ref="S386:S421" si="48">LN(R386)</f>
        <v>9.2596477357081941</v>
      </c>
      <c r="T386" s="2">
        <v>0</v>
      </c>
      <c r="U386" s="12">
        <v>1</v>
      </c>
      <c r="V386" s="5">
        <v>0.67069999999999996</v>
      </c>
      <c r="W386" s="6">
        <f t="shared" si="42"/>
        <v>83.038256778506863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1</v>
      </c>
      <c r="AF386" s="5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11">
        <v>0</v>
      </c>
      <c r="AR386" s="5">
        <v>0</v>
      </c>
      <c r="AS386" s="5">
        <v>1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</row>
    <row r="387" spans="1:50" ht="15.75" customHeight="1">
      <c r="A387" s="4">
        <v>43862</v>
      </c>
      <c r="B387" s="2" t="s">
        <v>5</v>
      </c>
      <c r="C387" s="2">
        <v>3</v>
      </c>
      <c r="D387" s="5" t="s">
        <v>21</v>
      </c>
      <c r="E387" s="5">
        <v>187984.54079999999</v>
      </c>
      <c r="F387" s="6">
        <f t="shared" si="43"/>
        <v>12.144115008643798</v>
      </c>
      <c r="G387" s="7">
        <v>11471.96</v>
      </c>
      <c r="H387" s="5">
        <f t="shared" si="44"/>
        <v>9.3477482413466255</v>
      </c>
      <c r="I387" s="10">
        <v>422.61</v>
      </c>
      <c r="J387" s="6">
        <f t="shared" si="45"/>
        <v>6.0464497679403255</v>
      </c>
      <c r="K387" s="11">
        <v>100.3014218</v>
      </c>
      <c r="L387" s="11">
        <f t="shared" si="46"/>
        <v>4.6181004466941467</v>
      </c>
      <c r="M387" s="5">
        <v>0</v>
      </c>
      <c r="N387" s="5">
        <v>1</v>
      </c>
      <c r="O387" s="5">
        <v>0</v>
      </c>
      <c r="P387" s="5">
        <v>0</v>
      </c>
      <c r="Q387" s="5">
        <f t="shared" si="47"/>
        <v>0</v>
      </c>
      <c r="R387" s="5">
        <v>10505.432000000001</v>
      </c>
      <c r="S387" s="5">
        <f t="shared" si="48"/>
        <v>9.2596477357081941</v>
      </c>
      <c r="T387" s="2">
        <v>0</v>
      </c>
      <c r="U387" s="12">
        <v>1</v>
      </c>
      <c r="V387" s="5">
        <v>0.65229999999999999</v>
      </c>
      <c r="W387" s="6">
        <f t="shared" si="42"/>
        <v>80.760183236350144</v>
      </c>
      <c r="X387" s="5">
        <v>4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1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11">
        <v>0</v>
      </c>
      <c r="AR387" s="5">
        <v>0</v>
      </c>
      <c r="AS387" s="5">
        <v>1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</row>
    <row r="388" spans="1:50" ht="15.75" customHeight="1">
      <c r="A388" s="4">
        <v>43891</v>
      </c>
      <c r="B388" s="2" t="s">
        <v>5</v>
      </c>
      <c r="C388" s="2">
        <v>3</v>
      </c>
      <c r="D388" s="5" t="s">
        <v>21</v>
      </c>
      <c r="E388" s="5">
        <v>140988.4056</v>
      </c>
      <c r="F388" s="6">
        <f t="shared" si="43"/>
        <v>11.856432936192016</v>
      </c>
      <c r="G388" s="7">
        <v>16721.84</v>
      </c>
      <c r="H388" s="5">
        <f t="shared" si="44"/>
        <v>9.724530728674047</v>
      </c>
      <c r="I388" s="10">
        <v>396.85</v>
      </c>
      <c r="J388" s="6">
        <f t="shared" si="45"/>
        <v>5.9835583755368846</v>
      </c>
      <c r="K388" s="11">
        <v>100.3166286</v>
      </c>
      <c r="L388" s="11">
        <f t="shared" si="46"/>
        <v>4.6182505498068602</v>
      </c>
      <c r="M388" s="5">
        <v>0</v>
      </c>
      <c r="N388" s="5">
        <v>1</v>
      </c>
      <c r="O388" s="5">
        <v>0</v>
      </c>
      <c r="P388" s="5">
        <v>0</v>
      </c>
      <c r="Q388" s="5">
        <f t="shared" si="47"/>
        <v>0</v>
      </c>
      <c r="R388" s="5">
        <v>10505.432000000001</v>
      </c>
      <c r="S388" s="5">
        <f t="shared" si="48"/>
        <v>9.2596477357081941</v>
      </c>
      <c r="T388" s="2">
        <v>0</v>
      </c>
      <c r="U388" s="12">
        <v>1</v>
      </c>
      <c r="V388" s="5">
        <v>0.61799999999999999</v>
      </c>
      <c r="W388" s="6">
        <f t="shared" si="42"/>
        <v>76.513557013742727</v>
      </c>
      <c r="X388" s="5">
        <v>1938</v>
      </c>
      <c r="Y388" s="5">
        <v>4559</v>
      </c>
      <c r="Z388" s="5">
        <v>26</v>
      </c>
      <c r="AA388" s="5">
        <v>18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6">
        <v>1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11">
        <v>0</v>
      </c>
      <c r="AR388" s="5">
        <v>0</v>
      </c>
      <c r="AS388" s="5">
        <v>1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</row>
    <row r="389" spans="1:50" ht="15.75" customHeight="1">
      <c r="A389" s="4">
        <v>43922</v>
      </c>
      <c r="B389" s="2" t="s">
        <v>5</v>
      </c>
      <c r="C389" s="2">
        <v>3</v>
      </c>
      <c r="D389" s="5" t="s">
        <v>21</v>
      </c>
      <c r="E389" s="5">
        <v>109657.6488</v>
      </c>
      <c r="F389" s="6">
        <f t="shared" si="43"/>
        <v>11.605118507911111</v>
      </c>
      <c r="G389" s="7">
        <v>16138.52</v>
      </c>
      <c r="H389" s="5">
        <f t="shared" si="44"/>
        <v>9.6890262016047526</v>
      </c>
      <c r="I389" s="10">
        <v>282.60000000000002</v>
      </c>
      <c r="J389" s="6">
        <f t="shared" si="45"/>
        <v>5.6440324702504272</v>
      </c>
      <c r="K389" s="11">
        <v>100.3352028</v>
      </c>
      <c r="L389" s="11">
        <f t="shared" si="46"/>
        <v>4.6184338612521474</v>
      </c>
      <c r="M389" s="5">
        <v>0</v>
      </c>
      <c r="N389" s="5">
        <v>1</v>
      </c>
      <c r="O389" s="5">
        <v>0</v>
      </c>
      <c r="P389" s="5">
        <v>0</v>
      </c>
      <c r="Q389" s="5">
        <f t="shared" si="47"/>
        <v>0</v>
      </c>
      <c r="R389" s="5">
        <v>10505.432000000001</v>
      </c>
      <c r="S389" s="5">
        <f t="shared" si="48"/>
        <v>9.2596477357081941</v>
      </c>
      <c r="T389" s="2">
        <v>0</v>
      </c>
      <c r="U389" s="12">
        <v>1</v>
      </c>
      <c r="V389" s="5">
        <v>0.65480000000000005</v>
      </c>
      <c r="W389" s="6">
        <f t="shared" si="42"/>
        <v>81.069704098056221</v>
      </c>
      <c r="X389" s="5">
        <v>18114</v>
      </c>
      <c r="Y389" s="5">
        <v>6766</v>
      </c>
      <c r="Z389" s="5">
        <v>417</v>
      </c>
      <c r="AA389" s="5">
        <v>93</v>
      </c>
      <c r="AB389" s="5">
        <v>0</v>
      </c>
      <c r="AC389" s="5">
        <v>0</v>
      </c>
      <c r="AD389" s="5">
        <v>1</v>
      </c>
      <c r="AE389" s="5">
        <v>0</v>
      </c>
      <c r="AF389" s="5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11">
        <v>0</v>
      </c>
      <c r="AR389" s="5">
        <v>0</v>
      </c>
      <c r="AS389" s="5">
        <v>1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</row>
    <row r="390" spans="1:50" ht="15.75" customHeight="1">
      <c r="A390" s="9">
        <v>43952</v>
      </c>
      <c r="B390" s="2" t="s">
        <v>5</v>
      </c>
      <c r="C390" s="2">
        <v>3</v>
      </c>
      <c r="D390" s="5" t="s">
        <v>21</v>
      </c>
      <c r="E390" s="5">
        <v>234980.67600000001</v>
      </c>
      <c r="F390" s="6">
        <f t="shared" si="43"/>
        <v>12.367258559958008</v>
      </c>
      <c r="G390" s="7">
        <v>14583</v>
      </c>
      <c r="H390" s="5">
        <f t="shared" si="44"/>
        <v>9.5876803163584992</v>
      </c>
      <c r="I390" s="10">
        <v>315.67</v>
      </c>
      <c r="J390" s="6">
        <f t="shared" si="45"/>
        <v>5.7546973641243069</v>
      </c>
      <c r="K390" s="11">
        <v>100.3562215</v>
      </c>
      <c r="L390" s="11">
        <f t="shared" si="46"/>
        <v>4.6186412572990987</v>
      </c>
      <c r="M390" s="5">
        <v>0</v>
      </c>
      <c r="N390" s="5">
        <v>1</v>
      </c>
      <c r="O390" s="5">
        <v>0</v>
      </c>
      <c r="P390" s="5">
        <v>0</v>
      </c>
      <c r="Q390" s="5">
        <f t="shared" si="47"/>
        <v>0</v>
      </c>
      <c r="R390" s="5">
        <v>10505.432000000001</v>
      </c>
      <c r="S390" s="5">
        <f t="shared" si="48"/>
        <v>9.2596477357081941</v>
      </c>
      <c r="T390" s="2">
        <v>0</v>
      </c>
      <c r="U390" s="12">
        <v>1</v>
      </c>
      <c r="V390" s="5">
        <v>0.66520000000000001</v>
      </c>
      <c r="W390" s="6">
        <f t="shared" si="42"/>
        <v>82.357310882753495</v>
      </c>
      <c r="X390" s="5">
        <v>72460</v>
      </c>
      <c r="Y390" s="5">
        <v>7202</v>
      </c>
      <c r="Z390" s="5">
        <v>1543</v>
      </c>
      <c r="AA390" s="5">
        <v>103</v>
      </c>
      <c r="AB390" s="5">
        <v>0</v>
      </c>
      <c r="AC390" s="5">
        <v>0</v>
      </c>
      <c r="AD390" s="5">
        <v>1</v>
      </c>
      <c r="AE390" s="5">
        <v>0</v>
      </c>
      <c r="AF390" s="5">
        <v>0</v>
      </c>
      <c r="AG390" s="6">
        <v>0</v>
      </c>
      <c r="AH390" s="6">
        <v>0</v>
      </c>
      <c r="AI390" s="6">
        <v>1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11">
        <v>0</v>
      </c>
      <c r="AR390" s="5">
        <v>0</v>
      </c>
      <c r="AS390" s="5">
        <v>1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</row>
    <row r="391" spans="1:50" ht="15.75" customHeight="1">
      <c r="A391" s="4">
        <v>43983</v>
      </c>
      <c r="B391" s="2" t="s">
        <v>5</v>
      </c>
      <c r="C391" s="2">
        <v>3</v>
      </c>
      <c r="D391" s="5" t="s">
        <v>21</v>
      </c>
      <c r="E391" s="5">
        <v>156653.78400000001</v>
      </c>
      <c r="F391" s="6">
        <f t="shared" si="43"/>
        <v>11.961793451849843</v>
      </c>
      <c r="G391" s="7">
        <v>14777.44</v>
      </c>
      <c r="H391" s="5">
        <f t="shared" si="44"/>
        <v>9.6009246408937177</v>
      </c>
      <c r="I391" s="10">
        <v>402.45</v>
      </c>
      <c r="J391" s="6">
        <f t="shared" si="45"/>
        <v>5.9975708655397426</v>
      </c>
      <c r="K391" s="11">
        <v>100.35777469999999</v>
      </c>
      <c r="L391" s="11">
        <f t="shared" si="46"/>
        <v>4.618656581351992</v>
      </c>
      <c r="M391" s="5">
        <v>0</v>
      </c>
      <c r="N391" s="5">
        <v>1</v>
      </c>
      <c r="O391" s="5">
        <v>0</v>
      </c>
      <c r="P391" s="5">
        <v>0</v>
      </c>
      <c r="Q391" s="5">
        <f t="shared" si="47"/>
        <v>0</v>
      </c>
      <c r="R391" s="5">
        <v>10505.432000000001</v>
      </c>
      <c r="S391" s="5">
        <f t="shared" si="48"/>
        <v>9.2596477357081941</v>
      </c>
      <c r="T391" s="2">
        <v>0</v>
      </c>
      <c r="U391" s="12">
        <v>1</v>
      </c>
      <c r="V391" s="5">
        <v>0.68679999999999997</v>
      </c>
      <c r="W391" s="6">
        <f t="shared" si="42"/>
        <v>85.031571127894011</v>
      </c>
      <c r="X391" s="5">
        <v>213470</v>
      </c>
      <c r="Y391" s="5">
        <v>7920</v>
      </c>
      <c r="Z391" s="5">
        <v>4395</v>
      </c>
      <c r="AA391" s="5">
        <v>104</v>
      </c>
      <c r="AB391" s="5">
        <v>0</v>
      </c>
      <c r="AC391" s="5">
        <v>0</v>
      </c>
      <c r="AD391" s="5">
        <v>1</v>
      </c>
      <c r="AE391" s="5">
        <v>0</v>
      </c>
      <c r="AF391" s="5">
        <v>0</v>
      </c>
      <c r="AG391" s="6">
        <v>0</v>
      </c>
      <c r="AH391" s="6">
        <v>0</v>
      </c>
      <c r="AI391" s="6">
        <v>0</v>
      </c>
      <c r="AJ391" s="6">
        <v>1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11">
        <v>0</v>
      </c>
      <c r="AR391" s="5">
        <v>0</v>
      </c>
      <c r="AS391" s="5">
        <v>1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</row>
    <row r="392" spans="1:50" ht="15.75" customHeight="1">
      <c r="A392" s="4">
        <v>44013</v>
      </c>
      <c r="B392" s="2" t="s">
        <v>5</v>
      </c>
      <c r="C392" s="2">
        <v>3</v>
      </c>
      <c r="D392" s="5" t="s">
        <v>21</v>
      </c>
      <c r="E392" s="5">
        <v>250646.05439999999</v>
      </c>
      <c r="F392" s="6">
        <f t="shared" si="43"/>
        <v>12.43179708109558</v>
      </c>
      <c r="G392" s="7">
        <v>14971.88</v>
      </c>
      <c r="H392" s="5">
        <f t="shared" si="44"/>
        <v>9.6139958436796373</v>
      </c>
      <c r="I392" s="10">
        <v>470.58</v>
      </c>
      <c r="J392" s="6">
        <f t="shared" si="45"/>
        <v>6.1539659764526302</v>
      </c>
      <c r="K392" s="11">
        <v>100.38279470000001</v>
      </c>
      <c r="L392" s="11">
        <f t="shared" si="46"/>
        <v>4.6189033992454318</v>
      </c>
      <c r="M392" s="5">
        <v>0</v>
      </c>
      <c r="N392" s="5">
        <v>1</v>
      </c>
      <c r="O392" s="5">
        <v>0</v>
      </c>
      <c r="P392" s="5">
        <v>0</v>
      </c>
      <c r="Q392" s="5">
        <f t="shared" si="47"/>
        <v>0</v>
      </c>
      <c r="R392" s="5">
        <v>10505.432000000001</v>
      </c>
      <c r="S392" s="5">
        <f t="shared" si="48"/>
        <v>9.2596477357081941</v>
      </c>
      <c r="T392" s="2">
        <v>0</v>
      </c>
      <c r="U392" s="12">
        <v>1</v>
      </c>
      <c r="V392" s="5">
        <v>0.71640000000000004</v>
      </c>
      <c r="W392" s="6">
        <f t="shared" si="42"/>
        <v>88.696298130494</v>
      </c>
      <c r="X392" s="5">
        <v>278305</v>
      </c>
      <c r="Y392" s="5">
        <v>17280</v>
      </c>
      <c r="Z392" s="5">
        <v>5951</v>
      </c>
      <c r="AA392" s="5">
        <v>201</v>
      </c>
      <c r="AB392" s="5">
        <v>0</v>
      </c>
      <c r="AC392" s="5">
        <v>0</v>
      </c>
      <c r="AD392" s="5">
        <v>1</v>
      </c>
      <c r="AE392" s="5">
        <v>0</v>
      </c>
      <c r="AF392" s="5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1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11">
        <v>0</v>
      </c>
      <c r="AR392" s="5">
        <v>0</v>
      </c>
      <c r="AS392" s="5">
        <v>1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</row>
    <row r="393" spans="1:50" ht="15.75" customHeight="1">
      <c r="A393" s="4">
        <v>44044</v>
      </c>
      <c r="B393" s="2" t="s">
        <v>5</v>
      </c>
      <c r="C393" s="2">
        <v>3</v>
      </c>
      <c r="D393" s="5" t="s">
        <v>21</v>
      </c>
      <c r="E393" s="5">
        <v>180151.85159999999</v>
      </c>
      <c r="F393" s="6">
        <f t="shared" si="43"/>
        <v>12.101555394225002</v>
      </c>
      <c r="G393" s="7">
        <v>16527.400000000001</v>
      </c>
      <c r="H393" s="5">
        <f t="shared" si="44"/>
        <v>9.712835392421848</v>
      </c>
      <c r="I393" s="10">
        <v>409.83</v>
      </c>
      <c r="J393" s="6">
        <f t="shared" si="45"/>
        <v>6.0157424395675054</v>
      </c>
      <c r="K393" s="11">
        <v>100.39870519999999</v>
      </c>
      <c r="L393" s="11">
        <f t="shared" si="46"/>
        <v>4.6190603218447865</v>
      </c>
      <c r="M393" s="5">
        <v>0</v>
      </c>
      <c r="N393" s="5">
        <v>1</v>
      </c>
      <c r="O393" s="5">
        <v>0</v>
      </c>
      <c r="P393" s="5">
        <v>0</v>
      </c>
      <c r="Q393" s="5">
        <f t="shared" si="47"/>
        <v>0</v>
      </c>
      <c r="R393" s="5">
        <v>10505.432000000001</v>
      </c>
      <c r="S393" s="5">
        <f t="shared" si="48"/>
        <v>9.2596477357081941</v>
      </c>
      <c r="T393" s="2">
        <v>0</v>
      </c>
      <c r="U393" s="12">
        <v>1</v>
      </c>
      <c r="V393" s="5">
        <v>0.73440000000000005</v>
      </c>
      <c r="W393" s="6">
        <f t="shared" si="42"/>
        <v>90.924848334777778</v>
      </c>
      <c r="X393" s="5">
        <v>295849</v>
      </c>
      <c r="Y393" s="5">
        <v>25819</v>
      </c>
      <c r="Z393" s="5">
        <v>6294</v>
      </c>
      <c r="AA393" s="5">
        <v>657</v>
      </c>
      <c r="AB393" s="5">
        <v>0</v>
      </c>
      <c r="AC393" s="5">
        <v>0</v>
      </c>
      <c r="AD393" s="5">
        <v>1</v>
      </c>
      <c r="AE393" s="5">
        <v>0</v>
      </c>
      <c r="AF393" s="5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1</v>
      </c>
      <c r="AM393" s="6">
        <v>0</v>
      </c>
      <c r="AN393" s="6">
        <v>0</v>
      </c>
      <c r="AO393" s="6">
        <v>0</v>
      </c>
      <c r="AP393" s="6">
        <v>0</v>
      </c>
      <c r="AQ393" s="11">
        <v>0</v>
      </c>
      <c r="AR393" s="5">
        <v>0</v>
      </c>
      <c r="AS393" s="5">
        <v>1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</row>
    <row r="394" spans="1:50" ht="15.75" customHeight="1">
      <c r="A394" s="4">
        <v>44075</v>
      </c>
      <c r="B394" s="2" t="s">
        <v>5</v>
      </c>
      <c r="C394" s="2">
        <v>3</v>
      </c>
      <c r="D394" s="5" t="s">
        <v>21</v>
      </c>
      <c r="E394" s="5">
        <v>172319.1624</v>
      </c>
      <c r="F394" s="6">
        <f t="shared" si="43"/>
        <v>12.057103631654169</v>
      </c>
      <c r="G394" s="7">
        <v>15166.32</v>
      </c>
      <c r="H394" s="5">
        <f t="shared" si="44"/>
        <v>9.6268983922662255</v>
      </c>
      <c r="I394" s="10">
        <v>427.32</v>
      </c>
      <c r="J394" s="6">
        <f t="shared" si="45"/>
        <v>6.0575331470776863</v>
      </c>
      <c r="K394" s="11">
        <v>100.4099147</v>
      </c>
      <c r="L394" s="11">
        <f t="shared" si="46"/>
        <v>4.6191708644836238</v>
      </c>
      <c r="M394" s="5">
        <v>0</v>
      </c>
      <c r="N394" s="5">
        <v>1</v>
      </c>
      <c r="O394" s="5">
        <v>0</v>
      </c>
      <c r="P394" s="5">
        <v>0</v>
      </c>
      <c r="Q394" s="5">
        <f t="shared" si="47"/>
        <v>0</v>
      </c>
      <c r="R394" s="5">
        <v>10505.432000000001</v>
      </c>
      <c r="S394" s="5">
        <f t="shared" si="48"/>
        <v>9.2596477357081941</v>
      </c>
      <c r="T394" s="2">
        <v>0</v>
      </c>
      <c r="U394" s="12">
        <v>1</v>
      </c>
      <c r="V394" s="5">
        <v>0.71089999999999998</v>
      </c>
      <c r="W394" s="6">
        <f t="shared" si="42"/>
        <v>88.015352234740632</v>
      </c>
      <c r="X394" s="5">
        <v>312806</v>
      </c>
      <c r="Y394" s="5">
        <v>27096</v>
      </c>
      <c r="Z394" s="5">
        <v>6484</v>
      </c>
      <c r="AA394" s="5">
        <v>888</v>
      </c>
      <c r="AB394" s="5">
        <v>0</v>
      </c>
      <c r="AC394" s="5">
        <v>0</v>
      </c>
      <c r="AD394" s="5">
        <v>1</v>
      </c>
      <c r="AE394" s="5">
        <v>0</v>
      </c>
      <c r="AF394" s="5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1</v>
      </c>
      <c r="AN394" s="6">
        <v>0</v>
      </c>
      <c r="AO394" s="6">
        <v>0</v>
      </c>
      <c r="AP394" s="6">
        <v>0</v>
      </c>
      <c r="AQ394" s="11">
        <v>0</v>
      </c>
      <c r="AR394" s="5">
        <v>0</v>
      </c>
      <c r="AS394" s="5">
        <v>1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</row>
    <row r="395" spans="1:50" ht="15.75" customHeight="1">
      <c r="A395" s="4">
        <v>44105</v>
      </c>
      <c r="B395" s="2" t="s">
        <v>5</v>
      </c>
      <c r="C395" s="2">
        <v>3</v>
      </c>
      <c r="D395" s="5" t="s">
        <v>21</v>
      </c>
      <c r="E395" s="5">
        <v>297642.18959999998</v>
      </c>
      <c r="F395" s="6">
        <f t="shared" si="43"/>
        <v>12.603647338022238</v>
      </c>
      <c r="G395" s="7">
        <v>9333.1200000000008</v>
      </c>
      <c r="H395" s="5">
        <f t="shared" si="44"/>
        <v>9.1414317826516758</v>
      </c>
      <c r="I395" s="10">
        <v>429.25</v>
      </c>
      <c r="J395" s="6">
        <f t="shared" si="45"/>
        <v>6.062039499777585</v>
      </c>
      <c r="K395" s="11">
        <v>100.436719</v>
      </c>
      <c r="L395" s="11">
        <f t="shared" si="46"/>
        <v>4.6194351459229273</v>
      </c>
      <c r="M395" s="5">
        <v>0</v>
      </c>
      <c r="N395" s="5">
        <v>1</v>
      </c>
      <c r="O395" s="5">
        <v>0</v>
      </c>
      <c r="P395" s="5">
        <v>0</v>
      </c>
      <c r="Q395" s="5">
        <f t="shared" si="47"/>
        <v>0</v>
      </c>
      <c r="R395" s="5">
        <v>10505.432000000001</v>
      </c>
      <c r="S395" s="5">
        <f t="shared" si="48"/>
        <v>9.2596477357081941</v>
      </c>
      <c r="T395" s="2">
        <v>0</v>
      </c>
      <c r="U395" s="12">
        <v>1</v>
      </c>
      <c r="V395" s="5">
        <v>0.70579999999999998</v>
      </c>
      <c r="W395" s="6">
        <f t="shared" si="42"/>
        <v>87.38392967686022</v>
      </c>
      <c r="X395" s="5">
        <v>333970</v>
      </c>
      <c r="Y395" s="5">
        <v>27595</v>
      </c>
      <c r="Z395" s="5">
        <v>6823</v>
      </c>
      <c r="AA395" s="5">
        <v>907</v>
      </c>
      <c r="AB395" s="5">
        <v>0</v>
      </c>
      <c r="AC395" s="5">
        <v>0</v>
      </c>
      <c r="AD395" s="5">
        <v>1</v>
      </c>
      <c r="AE395" s="5">
        <v>0</v>
      </c>
      <c r="AF395" s="5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1</v>
      </c>
      <c r="AO395" s="6">
        <v>0</v>
      </c>
      <c r="AP395" s="6">
        <v>0</v>
      </c>
      <c r="AQ395" s="11">
        <v>0</v>
      </c>
      <c r="AR395" s="5">
        <v>0</v>
      </c>
      <c r="AS395" s="5">
        <v>1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</row>
    <row r="396" spans="1:50" ht="15.75" customHeight="1">
      <c r="A396" s="4">
        <v>44136</v>
      </c>
      <c r="B396" s="2" t="s">
        <v>5</v>
      </c>
      <c r="C396" s="2">
        <v>3</v>
      </c>
      <c r="D396" s="5" t="s">
        <v>21</v>
      </c>
      <c r="E396" s="5">
        <v>219315.29759999999</v>
      </c>
      <c r="F396" s="6">
        <f t="shared" si="43"/>
        <v>12.298265688471057</v>
      </c>
      <c r="G396" s="7">
        <v>7972.04</v>
      </c>
      <c r="H396" s="5">
        <f t="shared" si="44"/>
        <v>8.983821129422056</v>
      </c>
      <c r="I396" s="10">
        <v>449.7</v>
      </c>
      <c r="J396" s="6">
        <f t="shared" si="45"/>
        <v>6.1085806937766618</v>
      </c>
      <c r="K396" s="11">
        <v>100.4445678</v>
      </c>
      <c r="L396" s="11">
        <f t="shared" si="46"/>
        <v>4.6195125192492474</v>
      </c>
      <c r="M396" s="5">
        <v>0</v>
      </c>
      <c r="N396" s="5">
        <v>1</v>
      </c>
      <c r="O396" s="5">
        <v>0</v>
      </c>
      <c r="P396" s="5">
        <v>0</v>
      </c>
      <c r="Q396" s="5">
        <f t="shared" si="47"/>
        <v>0</v>
      </c>
      <c r="R396" s="5">
        <v>10505.432000000001</v>
      </c>
      <c r="S396" s="5">
        <f t="shared" si="48"/>
        <v>9.2596477357081941</v>
      </c>
      <c r="T396" s="2">
        <v>0</v>
      </c>
      <c r="U396" s="12">
        <v>1</v>
      </c>
      <c r="V396" s="5">
        <v>0.73809999999999998</v>
      </c>
      <c r="W396" s="6">
        <f t="shared" si="42"/>
        <v>91.382939210102762</v>
      </c>
      <c r="X396" s="5">
        <v>400482</v>
      </c>
      <c r="Y396" s="5">
        <v>27912</v>
      </c>
      <c r="Z396" s="5">
        <v>8091</v>
      </c>
      <c r="AA396" s="5">
        <v>908</v>
      </c>
      <c r="AB396" s="5">
        <v>0</v>
      </c>
      <c r="AC396" s="5">
        <v>0</v>
      </c>
      <c r="AD396" s="5">
        <v>1</v>
      </c>
      <c r="AE396" s="5">
        <v>0</v>
      </c>
      <c r="AF396" s="5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1</v>
      </c>
      <c r="AP396" s="6">
        <v>0</v>
      </c>
      <c r="AQ396" s="11">
        <v>0</v>
      </c>
      <c r="AR396" s="5">
        <v>0</v>
      </c>
      <c r="AS396" s="5">
        <v>1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</row>
    <row r="397" spans="1:50" ht="15.75" customHeight="1">
      <c r="A397" s="4">
        <v>44166</v>
      </c>
      <c r="B397" s="2" t="s">
        <v>5</v>
      </c>
      <c r="C397" s="2">
        <v>3</v>
      </c>
      <c r="D397" s="5" t="s">
        <v>21</v>
      </c>
      <c r="E397" s="5">
        <v>250646.05439999999</v>
      </c>
      <c r="F397" s="6">
        <f t="shared" si="43"/>
        <v>12.43179708109558</v>
      </c>
      <c r="G397" s="7">
        <v>9138.68</v>
      </c>
      <c r="H397" s="5">
        <f t="shared" si="44"/>
        <v>9.1203806528943794</v>
      </c>
      <c r="I397" s="10">
        <v>471.52</v>
      </c>
      <c r="J397" s="6">
        <f t="shared" si="45"/>
        <v>6.1559615189893844</v>
      </c>
      <c r="K397" s="11">
        <v>100.4628561</v>
      </c>
      <c r="L397" s="11">
        <f t="shared" si="46"/>
        <v>4.619692781752196</v>
      </c>
      <c r="M397" s="5">
        <v>0</v>
      </c>
      <c r="N397" s="5">
        <v>1</v>
      </c>
      <c r="O397" s="5">
        <v>0</v>
      </c>
      <c r="P397" s="5">
        <v>0</v>
      </c>
      <c r="Q397" s="5">
        <f t="shared" si="47"/>
        <v>0</v>
      </c>
      <c r="R397" s="5">
        <v>10505.432000000001</v>
      </c>
      <c r="S397" s="5">
        <f t="shared" si="48"/>
        <v>9.2596477357081941</v>
      </c>
      <c r="T397" s="2">
        <v>0</v>
      </c>
      <c r="U397" s="12">
        <v>1</v>
      </c>
      <c r="V397" s="5">
        <v>0.76939999999999997</v>
      </c>
      <c r="W397" s="6">
        <f t="shared" si="42"/>
        <v>95.258140398662874</v>
      </c>
      <c r="X397" s="5">
        <v>482178</v>
      </c>
      <c r="Y397" s="5">
        <v>28425</v>
      </c>
      <c r="Z397" s="5">
        <v>10176</v>
      </c>
      <c r="AA397" s="5">
        <v>909</v>
      </c>
      <c r="AB397" s="5">
        <v>0</v>
      </c>
      <c r="AC397" s="5">
        <v>0</v>
      </c>
      <c r="AD397" s="5">
        <v>1</v>
      </c>
      <c r="AE397" s="5">
        <v>0</v>
      </c>
      <c r="AF397" s="5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1</v>
      </c>
      <c r="AQ397" s="11">
        <v>0</v>
      </c>
      <c r="AR397" s="5">
        <v>0</v>
      </c>
      <c r="AS397" s="5">
        <v>1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</row>
    <row r="398" spans="1:50" ht="15.75" customHeight="1">
      <c r="A398" s="4">
        <v>44197</v>
      </c>
      <c r="B398" s="2" t="s">
        <v>5</v>
      </c>
      <c r="C398" s="2">
        <v>3</v>
      </c>
      <c r="D398" s="5" t="s">
        <v>21</v>
      </c>
      <c r="E398" s="5">
        <v>225128.03039999999</v>
      </c>
      <c r="F398" s="6">
        <f t="shared" si="43"/>
        <v>12.324424543353789</v>
      </c>
      <c r="G398" s="7">
        <v>7728.99</v>
      </c>
      <c r="H398" s="5">
        <f t="shared" si="44"/>
        <v>8.9528628479195707</v>
      </c>
      <c r="I398" s="10">
        <v>484.63</v>
      </c>
      <c r="J398" s="6">
        <f t="shared" si="45"/>
        <v>6.1833857131934806</v>
      </c>
      <c r="K398" s="11">
        <v>99.045473150000007</v>
      </c>
      <c r="L398" s="11">
        <f t="shared" si="46"/>
        <v>4.6056248141290554</v>
      </c>
      <c r="M398" s="5">
        <v>0</v>
      </c>
      <c r="N398" s="5">
        <v>1</v>
      </c>
      <c r="O398" s="5">
        <v>0</v>
      </c>
      <c r="P398" s="5">
        <v>0</v>
      </c>
      <c r="Q398" s="5">
        <f t="shared" si="47"/>
        <v>0</v>
      </c>
      <c r="R398" s="5">
        <v>10505.432000000001</v>
      </c>
      <c r="S398" s="5">
        <f t="shared" si="48"/>
        <v>9.2596477357081941</v>
      </c>
      <c r="T398" s="2">
        <v>0</v>
      </c>
      <c r="U398" s="12">
        <v>1</v>
      </c>
      <c r="V398" s="5">
        <v>0.76380000000000003</v>
      </c>
      <c r="W398" s="6">
        <f t="shared" si="42"/>
        <v>94.564813668441275</v>
      </c>
      <c r="X398" s="5">
        <v>546428</v>
      </c>
      <c r="Y398" s="5">
        <v>28818</v>
      </c>
      <c r="Z398" s="5">
        <v>11683</v>
      </c>
      <c r="AA398" s="5">
        <v>909</v>
      </c>
      <c r="AB398" s="5">
        <v>0</v>
      </c>
      <c r="AC398" s="5">
        <v>0</v>
      </c>
      <c r="AD398" s="5">
        <v>1</v>
      </c>
      <c r="AE398" s="5">
        <v>1</v>
      </c>
      <c r="AF398" s="5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11">
        <v>0</v>
      </c>
      <c r="AR398" s="5">
        <v>0</v>
      </c>
      <c r="AS398" s="5">
        <v>1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</row>
    <row r="399" spans="1:50" ht="15.75" customHeight="1">
      <c r="A399" s="4">
        <v>44228</v>
      </c>
      <c r="B399" s="2" t="s">
        <v>5</v>
      </c>
      <c r="C399" s="2">
        <v>3</v>
      </c>
      <c r="D399" s="5" t="s">
        <v>21</v>
      </c>
      <c r="E399" s="5">
        <v>207810.4896</v>
      </c>
      <c r="F399" s="6">
        <f t="shared" si="43"/>
        <v>12.244381835680253</v>
      </c>
      <c r="G399" s="7">
        <v>8603.9699999999993</v>
      </c>
      <c r="H399" s="5">
        <f t="shared" si="44"/>
        <v>9.0600952222944144</v>
      </c>
      <c r="I399" s="10">
        <v>483.78</v>
      </c>
      <c r="J399" s="6">
        <f t="shared" si="45"/>
        <v>6.1816302579249855</v>
      </c>
      <c r="K399" s="11">
        <v>99.154233289999993</v>
      </c>
      <c r="L399" s="11">
        <f t="shared" si="46"/>
        <v>4.606711330714254</v>
      </c>
      <c r="M399" s="5">
        <v>0</v>
      </c>
      <c r="N399" s="5">
        <v>1</v>
      </c>
      <c r="O399" s="5">
        <v>0</v>
      </c>
      <c r="P399" s="5">
        <v>0</v>
      </c>
      <c r="Q399" s="5">
        <f t="shared" si="47"/>
        <v>0</v>
      </c>
      <c r="R399" s="5">
        <v>10505.432000000001</v>
      </c>
      <c r="S399" s="5">
        <f t="shared" si="48"/>
        <v>9.2596477357081941</v>
      </c>
      <c r="T399" s="2">
        <v>0</v>
      </c>
      <c r="U399" s="12">
        <v>1</v>
      </c>
      <c r="V399" s="5">
        <v>0.78310000000000002</v>
      </c>
      <c r="W399" s="6">
        <f t="shared" si="42"/>
        <v>96.954314720812192</v>
      </c>
      <c r="X399" s="5">
        <v>581365</v>
      </c>
      <c r="Y399" s="5">
        <v>28978</v>
      </c>
      <c r="Z399" s="5">
        <v>12896</v>
      </c>
      <c r="AA399" s="5">
        <v>909</v>
      </c>
      <c r="AB399" s="5">
        <v>0</v>
      </c>
      <c r="AC399" s="5">
        <v>34630</v>
      </c>
      <c r="AD399" s="5">
        <v>1</v>
      </c>
      <c r="AE399" s="5">
        <v>0</v>
      </c>
      <c r="AF399" s="5">
        <v>1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11">
        <v>0</v>
      </c>
      <c r="AR399" s="5">
        <v>0</v>
      </c>
      <c r="AS399" s="5">
        <v>1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</row>
    <row r="400" spans="1:50" ht="15.75" customHeight="1">
      <c r="A400" s="4">
        <v>44256</v>
      </c>
      <c r="B400" s="2" t="s">
        <v>5</v>
      </c>
      <c r="C400" s="2">
        <v>3</v>
      </c>
      <c r="D400" s="5" t="s">
        <v>21</v>
      </c>
      <c r="E400" s="5">
        <v>155857.86720000001</v>
      </c>
      <c r="F400" s="6">
        <f t="shared" si="43"/>
        <v>11.956699763228471</v>
      </c>
      <c r="G400" s="7">
        <v>12541.38</v>
      </c>
      <c r="H400" s="5">
        <f t="shared" si="44"/>
        <v>9.4368685888420387</v>
      </c>
      <c r="I400" s="10">
        <v>496.73</v>
      </c>
      <c r="J400" s="6">
        <f t="shared" si="45"/>
        <v>6.2080466189203456</v>
      </c>
      <c r="K400" s="11">
        <v>99.195219809999998</v>
      </c>
      <c r="L400" s="11">
        <f t="shared" si="46"/>
        <v>4.6071204810257482</v>
      </c>
      <c r="M400" s="5">
        <v>0</v>
      </c>
      <c r="N400" s="5">
        <v>1</v>
      </c>
      <c r="O400" s="5">
        <v>0</v>
      </c>
      <c r="P400" s="5">
        <v>0</v>
      </c>
      <c r="Q400" s="5">
        <f t="shared" si="47"/>
        <v>0</v>
      </c>
      <c r="R400" s="5">
        <v>10505.432000000001</v>
      </c>
      <c r="S400" s="5">
        <f t="shared" si="48"/>
        <v>9.2596477357081941</v>
      </c>
      <c r="T400" s="2">
        <v>0</v>
      </c>
      <c r="U400" s="12">
        <v>1</v>
      </c>
      <c r="V400" s="5">
        <v>0.75960000000000005</v>
      </c>
      <c r="W400" s="6">
        <f t="shared" si="42"/>
        <v>94.044818620775047</v>
      </c>
      <c r="X400" s="5">
        <v>667957</v>
      </c>
      <c r="Y400" s="5">
        <v>29322</v>
      </c>
      <c r="Z400" s="5">
        <v>14434</v>
      </c>
      <c r="AA400" s="5">
        <v>909</v>
      </c>
      <c r="AB400" s="5">
        <v>0</v>
      </c>
      <c r="AC400" s="5">
        <v>744330</v>
      </c>
      <c r="AD400" s="5">
        <v>1</v>
      </c>
      <c r="AE400" s="5">
        <v>0</v>
      </c>
      <c r="AF400" s="5">
        <v>0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11">
        <v>0</v>
      </c>
      <c r="AR400" s="5">
        <v>0</v>
      </c>
      <c r="AS400" s="5">
        <v>1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</row>
    <row r="401" spans="1:50" ht="15.75" customHeight="1">
      <c r="A401" s="4">
        <v>44287</v>
      </c>
      <c r="B401" s="2" t="s">
        <v>5</v>
      </c>
      <c r="C401" s="2">
        <v>3</v>
      </c>
      <c r="D401" s="5" t="s">
        <v>21</v>
      </c>
      <c r="E401" s="5">
        <v>121222.7856</v>
      </c>
      <c r="F401" s="6">
        <f t="shared" si="43"/>
        <v>11.705385334947566</v>
      </c>
      <c r="G401" s="7">
        <v>12103.89</v>
      </c>
      <c r="H401" s="5">
        <f t="shared" si="44"/>
        <v>9.4013647821768025</v>
      </c>
      <c r="I401" s="10">
        <v>504.07</v>
      </c>
      <c r="J401" s="6">
        <f t="shared" si="45"/>
        <v>6.2227151473160891</v>
      </c>
      <c r="K401" s="11">
        <v>99.134971680000007</v>
      </c>
      <c r="L401" s="11">
        <f t="shared" si="46"/>
        <v>4.6065189927391517</v>
      </c>
      <c r="M401" s="5">
        <v>0</v>
      </c>
      <c r="N401" s="5">
        <v>1</v>
      </c>
      <c r="O401" s="5">
        <v>0</v>
      </c>
      <c r="P401" s="5">
        <v>0</v>
      </c>
      <c r="Q401" s="5">
        <f t="shared" si="47"/>
        <v>0</v>
      </c>
      <c r="R401" s="5">
        <v>10505.432000000001</v>
      </c>
      <c r="S401" s="5">
        <f t="shared" si="48"/>
        <v>9.2596477357081941</v>
      </c>
      <c r="T401" s="2">
        <v>0</v>
      </c>
      <c r="U401" s="12">
        <v>1</v>
      </c>
      <c r="V401" s="5">
        <v>0.77729999999999999</v>
      </c>
      <c r="W401" s="6">
        <f t="shared" si="42"/>
        <v>96.236226321654087</v>
      </c>
      <c r="X401" s="5">
        <v>825519</v>
      </c>
      <c r="Y401" s="5">
        <v>29811</v>
      </c>
      <c r="Z401" s="5">
        <v>17957</v>
      </c>
      <c r="AA401" s="5">
        <v>910</v>
      </c>
      <c r="AB401" s="5">
        <v>0</v>
      </c>
      <c r="AC401" s="5">
        <v>2234844</v>
      </c>
      <c r="AD401" s="5">
        <v>1</v>
      </c>
      <c r="AE401" s="5">
        <v>0</v>
      </c>
      <c r="AF401" s="5">
        <v>0</v>
      </c>
      <c r="AG401" s="6">
        <v>0</v>
      </c>
      <c r="AH401" s="6">
        <v>1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11">
        <v>0</v>
      </c>
      <c r="AR401" s="5">
        <v>0</v>
      </c>
      <c r="AS401" s="5">
        <v>1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</row>
    <row r="402" spans="1:50" ht="15.75" customHeight="1">
      <c r="A402" s="9">
        <v>44317</v>
      </c>
      <c r="B402" s="2" t="s">
        <v>5</v>
      </c>
      <c r="C402" s="2">
        <v>3</v>
      </c>
      <c r="D402" s="5" t="s">
        <v>21</v>
      </c>
      <c r="E402" s="5">
        <v>259763.11199999999</v>
      </c>
      <c r="F402" s="6">
        <f t="shared" si="43"/>
        <v>12.467525386994463</v>
      </c>
      <c r="G402" s="7">
        <v>10937.25</v>
      </c>
      <c r="H402" s="5">
        <f t="shared" si="44"/>
        <v>9.3000210997435282</v>
      </c>
      <c r="I402" s="10">
        <v>477.97</v>
      </c>
      <c r="J402" s="6">
        <f t="shared" si="45"/>
        <v>6.1695479690155945</v>
      </c>
      <c r="K402" s="11">
        <v>98.976683640000005</v>
      </c>
      <c r="L402" s="11">
        <f t="shared" si="46"/>
        <v>4.6049369952012329</v>
      </c>
      <c r="M402" s="5">
        <v>0</v>
      </c>
      <c r="N402" s="5">
        <v>1</v>
      </c>
      <c r="O402" s="5">
        <v>0</v>
      </c>
      <c r="P402" s="5">
        <v>0</v>
      </c>
      <c r="Q402" s="5">
        <f t="shared" si="47"/>
        <v>0</v>
      </c>
      <c r="R402" s="5">
        <v>10505.432000000001</v>
      </c>
      <c r="S402" s="5">
        <f t="shared" si="48"/>
        <v>9.2596477357081941</v>
      </c>
      <c r="T402" s="2">
        <v>0</v>
      </c>
      <c r="U402" s="12">
        <v>1</v>
      </c>
      <c r="V402" s="5">
        <v>0.77200000000000002</v>
      </c>
      <c r="W402" s="6">
        <f t="shared" si="42"/>
        <v>95.580042094837196</v>
      </c>
      <c r="X402" s="5">
        <v>922824</v>
      </c>
      <c r="Y402" s="5">
        <v>30118</v>
      </c>
      <c r="Z402" s="5">
        <v>20850</v>
      </c>
      <c r="AA402" s="5">
        <v>910</v>
      </c>
      <c r="AB402" s="5">
        <v>0</v>
      </c>
      <c r="AC402" s="5">
        <v>4362739</v>
      </c>
      <c r="AD402" s="5">
        <v>1</v>
      </c>
      <c r="AE402" s="5">
        <v>0</v>
      </c>
      <c r="AF402" s="5">
        <v>0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11">
        <v>0</v>
      </c>
      <c r="AR402" s="5">
        <v>0</v>
      </c>
      <c r="AS402" s="5">
        <v>1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</row>
    <row r="403" spans="1:50" ht="15.75" customHeight="1">
      <c r="A403" s="4">
        <v>44348</v>
      </c>
      <c r="B403" s="2" t="s">
        <v>5</v>
      </c>
      <c r="C403" s="2">
        <v>3</v>
      </c>
      <c r="D403" s="5" t="s">
        <v>21</v>
      </c>
      <c r="E403" s="5">
        <v>173175.408</v>
      </c>
      <c r="F403" s="6">
        <f t="shared" si="43"/>
        <v>12.062060278886298</v>
      </c>
      <c r="G403" s="7">
        <v>11083.08</v>
      </c>
      <c r="H403" s="5">
        <f t="shared" si="44"/>
        <v>9.3132651235677937</v>
      </c>
      <c r="I403" s="10">
        <v>508.07</v>
      </c>
      <c r="J403" s="6">
        <f t="shared" si="45"/>
        <v>6.2306192333611756</v>
      </c>
      <c r="K403" s="11">
        <v>98.767502039999997</v>
      </c>
      <c r="L403" s="11">
        <f t="shared" si="46"/>
        <v>4.6028424994264538</v>
      </c>
      <c r="M403" s="5">
        <v>0</v>
      </c>
      <c r="N403" s="5">
        <v>1</v>
      </c>
      <c r="O403" s="5">
        <v>0</v>
      </c>
      <c r="P403" s="5">
        <v>0</v>
      </c>
      <c r="Q403" s="5">
        <f t="shared" si="47"/>
        <v>0</v>
      </c>
      <c r="R403" s="5">
        <v>10505.432000000001</v>
      </c>
      <c r="S403" s="5">
        <f t="shared" si="48"/>
        <v>9.2596477357081941</v>
      </c>
      <c r="T403" s="2">
        <v>0</v>
      </c>
      <c r="U403" s="12">
        <v>1</v>
      </c>
      <c r="V403" s="5">
        <v>0.75129999999999997</v>
      </c>
      <c r="W403" s="6">
        <f t="shared" si="42"/>
        <v>93.017209359910851</v>
      </c>
      <c r="X403" s="5">
        <v>958408</v>
      </c>
      <c r="Y403" s="5">
        <v>30643</v>
      </c>
      <c r="Z403" s="5">
        <v>22321</v>
      </c>
      <c r="AA403" s="5">
        <v>910</v>
      </c>
      <c r="AB403" s="5">
        <v>0</v>
      </c>
      <c r="AC403" s="5">
        <v>7742536</v>
      </c>
      <c r="AD403" s="5">
        <v>1</v>
      </c>
      <c r="AE403" s="5">
        <v>0</v>
      </c>
      <c r="AF403" s="5">
        <v>0</v>
      </c>
      <c r="AG403" s="6">
        <v>0</v>
      </c>
      <c r="AH403" s="6">
        <v>0</v>
      </c>
      <c r="AI403" s="6">
        <v>0</v>
      </c>
      <c r="AJ403" s="6">
        <v>1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11">
        <v>0</v>
      </c>
      <c r="AR403" s="5">
        <v>0</v>
      </c>
      <c r="AS403" s="5">
        <v>1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</row>
    <row r="404" spans="1:50" ht="15.75" customHeight="1">
      <c r="A404" s="4">
        <v>44378</v>
      </c>
      <c r="B404" s="2" t="s">
        <v>5</v>
      </c>
      <c r="C404" s="2">
        <v>3</v>
      </c>
      <c r="D404" s="5" t="s">
        <v>21</v>
      </c>
      <c r="E404" s="5">
        <v>277080.65279999998</v>
      </c>
      <c r="F404" s="6">
        <f t="shared" si="43"/>
        <v>12.532063908132034</v>
      </c>
      <c r="G404" s="7">
        <v>11228.91</v>
      </c>
      <c r="H404" s="5">
        <f t="shared" si="44"/>
        <v>9.326336033452824</v>
      </c>
      <c r="I404" s="10">
        <v>471.44</v>
      </c>
      <c r="J404" s="6">
        <f t="shared" si="45"/>
        <v>6.1557918405296581</v>
      </c>
      <c r="K404" s="11">
        <v>98.612351029999999</v>
      </c>
      <c r="L404" s="11">
        <f t="shared" si="46"/>
        <v>4.6012861632277051</v>
      </c>
      <c r="M404" s="5">
        <v>0</v>
      </c>
      <c r="N404" s="5">
        <v>1</v>
      </c>
      <c r="O404" s="5">
        <v>0</v>
      </c>
      <c r="P404" s="5">
        <v>0</v>
      </c>
      <c r="Q404" s="5">
        <f t="shared" si="47"/>
        <v>0</v>
      </c>
      <c r="R404" s="5">
        <v>10505.432000000001</v>
      </c>
      <c r="S404" s="5">
        <f t="shared" si="48"/>
        <v>9.2596477357081941</v>
      </c>
      <c r="T404" s="2">
        <v>0</v>
      </c>
      <c r="U404" s="12">
        <v>1</v>
      </c>
      <c r="V404" s="5">
        <v>0.73939999999999995</v>
      </c>
      <c r="W404" s="6">
        <f t="shared" si="42"/>
        <v>91.543890058189916</v>
      </c>
      <c r="X404" s="5">
        <v>1034837</v>
      </c>
      <c r="Y404" s="5">
        <v>34383</v>
      </c>
      <c r="Z404" s="5">
        <v>23422</v>
      </c>
      <c r="AA404" s="5">
        <v>924</v>
      </c>
      <c r="AB404" s="5">
        <v>904830</v>
      </c>
      <c r="AC404" s="5">
        <v>12334071</v>
      </c>
      <c r="AD404" s="5">
        <v>1</v>
      </c>
      <c r="AE404" s="5">
        <v>0</v>
      </c>
      <c r="AF404" s="5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11">
        <v>0</v>
      </c>
      <c r="AR404" s="5">
        <v>0</v>
      </c>
      <c r="AS404" s="5">
        <v>1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</row>
    <row r="405" spans="1:50" ht="15.75" customHeight="1">
      <c r="A405" s="4">
        <v>44409</v>
      </c>
      <c r="B405" s="2" t="s">
        <v>5</v>
      </c>
      <c r="C405" s="2">
        <v>3</v>
      </c>
      <c r="D405" s="5" t="s">
        <v>21</v>
      </c>
      <c r="E405" s="5">
        <v>199151.71919999999</v>
      </c>
      <c r="F405" s="6">
        <f t="shared" si="43"/>
        <v>12.201822221261457</v>
      </c>
      <c r="G405" s="7">
        <v>12395.55</v>
      </c>
      <c r="H405" s="5">
        <f t="shared" si="44"/>
        <v>9.4251734870746962</v>
      </c>
      <c r="I405" s="10">
        <v>508.07</v>
      </c>
      <c r="J405" s="6">
        <f t="shared" si="45"/>
        <v>6.2306192333611756</v>
      </c>
      <c r="K405" s="11">
        <v>98.62077601</v>
      </c>
      <c r="L405" s="11">
        <f t="shared" si="46"/>
        <v>4.6013707373156612</v>
      </c>
      <c r="M405" s="5">
        <v>0</v>
      </c>
      <c r="N405" s="5">
        <v>1</v>
      </c>
      <c r="O405" s="5">
        <v>0</v>
      </c>
      <c r="P405" s="5">
        <v>0</v>
      </c>
      <c r="Q405" s="5">
        <f t="shared" si="47"/>
        <v>0</v>
      </c>
      <c r="R405" s="5">
        <v>10505.432000000001</v>
      </c>
      <c r="S405" s="5">
        <f t="shared" si="48"/>
        <v>9.2596477357081941</v>
      </c>
      <c r="T405" s="2">
        <v>0</v>
      </c>
      <c r="U405" s="12">
        <v>1</v>
      </c>
      <c r="V405" s="5">
        <v>0.73209999999999997</v>
      </c>
      <c r="W405" s="6">
        <f t="shared" si="42"/>
        <v>90.640089142008165</v>
      </c>
      <c r="X405" s="5">
        <v>1163688</v>
      </c>
      <c r="Y405" s="5">
        <v>55093</v>
      </c>
      <c r="Z405" s="5">
        <v>25889</v>
      </c>
      <c r="AA405" s="5">
        <v>1012</v>
      </c>
      <c r="AB405" s="5">
        <v>0</v>
      </c>
      <c r="AC405" s="5">
        <v>19663122</v>
      </c>
      <c r="AD405" s="5">
        <v>1</v>
      </c>
      <c r="AE405" s="5">
        <v>0</v>
      </c>
      <c r="AF405" s="5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11">
        <v>0</v>
      </c>
      <c r="AR405" s="5">
        <v>0</v>
      </c>
      <c r="AS405" s="5">
        <v>1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</row>
    <row r="406" spans="1:50" ht="15.75" customHeight="1">
      <c r="A406" s="4">
        <v>44440</v>
      </c>
      <c r="B406" s="2" t="s">
        <v>5</v>
      </c>
      <c r="C406" s="2">
        <v>3</v>
      </c>
      <c r="D406" s="5" t="s">
        <v>21</v>
      </c>
      <c r="E406" s="5">
        <v>190492.94880000001</v>
      </c>
      <c r="F406" s="6">
        <f t="shared" si="43"/>
        <v>12.157370458690623</v>
      </c>
      <c r="G406" s="7">
        <v>11374.74</v>
      </c>
      <c r="H406" s="5">
        <f t="shared" si="44"/>
        <v>9.3392382966482241</v>
      </c>
      <c r="I406" s="10">
        <v>471.44</v>
      </c>
      <c r="J406" s="6">
        <f t="shared" si="45"/>
        <v>6.1557918405296581</v>
      </c>
      <c r="K406" s="11">
        <v>98.85071155</v>
      </c>
      <c r="L406" s="11">
        <f t="shared" si="46"/>
        <v>4.6036761860257167</v>
      </c>
      <c r="M406" s="5">
        <v>0</v>
      </c>
      <c r="N406" s="5">
        <v>1</v>
      </c>
      <c r="O406" s="5">
        <v>0</v>
      </c>
      <c r="P406" s="5">
        <v>0</v>
      </c>
      <c r="Q406" s="5">
        <f t="shared" si="47"/>
        <v>0</v>
      </c>
      <c r="R406" s="5">
        <v>10505.432000000001</v>
      </c>
      <c r="S406" s="5">
        <f t="shared" si="48"/>
        <v>9.2596477357081941</v>
      </c>
      <c r="T406" s="2">
        <v>0</v>
      </c>
      <c r="U406" s="12">
        <v>1</v>
      </c>
      <c r="V406" s="5">
        <v>0.72040000000000004</v>
      </c>
      <c r="W406" s="6">
        <f t="shared" si="42"/>
        <v>89.191531509223736</v>
      </c>
      <c r="X406" s="5">
        <v>1246538</v>
      </c>
      <c r="Y406" s="5">
        <v>107181</v>
      </c>
      <c r="Z406" s="5">
        <v>27785</v>
      </c>
      <c r="AA406" s="5">
        <v>1311</v>
      </c>
      <c r="AB406" s="5">
        <v>0</v>
      </c>
      <c r="AC406" s="5">
        <v>28035888</v>
      </c>
      <c r="AD406" s="5">
        <v>1</v>
      </c>
      <c r="AE406" s="5">
        <v>0</v>
      </c>
      <c r="AF406" s="5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1</v>
      </c>
      <c r="AN406" s="6">
        <v>0</v>
      </c>
      <c r="AO406" s="6">
        <v>0</v>
      </c>
      <c r="AP406" s="6">
        <v>0</v>
      </c>
      <c r="AQ406" s="11">
        <v>0</v>
      </c>
      <c r="AR406" s="5">
        <v>0</v>
      </c>
      <c r="AS406" s="5">
        <v>1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</row>
    <row r="407" spans="1:50" ht="15.75" customHeight="1">
      <c r="A407" s="4">
        <v>44470</v>
      </c>
      <c r="B407" s="2" t="s">
        <v>5</v>
      </c>
      <c r="C407" s="2">
        <v>3</v>
      </c>
      <c r="D407" s="5" t="s">
        <v>21</v>
      </c>
      <c r="E407" s="5">
        <v>329033.27519999997</v>
      </c>
      <c r="F407" s="6">
        <f t="shared" si="43"/>
        <v>12.703914165058693</v>
      </c>
      <c r="G407" s="7">
        <v>6999.84</v>
      </c>
      <c r="H407" s="5">
        <f t="shared" si="44"/>
        <v>8.853785420838026</v>
      </c>
      <c r="I407" s="10">
        <v>461.8</v>
      </c>
      <c r="J407" s="6">
        <f t="shared" si="45"/>
        <v>6.1351318969203952</v>
      </c>
      <c r="K407" s="11">
        <v>99.239647090000005</v>
      </c>
      <c r="L407" s="11">
        <f t="shared" si="46"/>
        <v>4.6075637899311763</v>
      </c>
      <c r="M407" s="5">
        <v>0</v>
      </c>
      <c r="N407" s="5">
        <v>1</v>
      </c>
      <c r="O407" s="5">
        <v>0</v>
      </c>
      <c r="P407" s="5">
        <v>0</v>
      </c>
      <c r="Q407" s="5">
        <f t="shared" si="47"/>
        <v>0</v>
      </c>
      <c r="R407" s="5">
        <v>10505.432000000001</v>
      </c>
      <c r="S407" s="5">
        <f t="shared" si="48"/>
        <v>9.2596477357081941</v>
      </c>
      <c r="T407" s="2">
        <v>0</v>
      </c>
      <c r="U407" s="12">
        <v>1</v>
      </c>
      <c r="V407" s="5">
        <v>0.75429999999999997</v>
      </c>
      <c r="W407" s="6">
        <f t="shared" si="42"/>
        <v>93.388634393958142</v>
      </c>
      <c r="X407" s="5">
        <v>1273560</v>
      </c>
      <c r="Y407" s="5">
        <v>172030</v>
      </c>
      <c r="Z407" s="5">
        <v>28456</v>
      </c>
      <c r="AA407" s="5">
        <v>1743</v>
      </c>
      <c r="AB407" s="5">
        <v>0</v>
      </c>
      <c r="AC407" s="5">
        <v>35603091</v>
      </c>
      <c r="AD407" s="5">
        <v>1</v>
      </c>
      <c r="AE407" s="5">
        <v>0</v>
      </c>
      <c r="AF407" s="5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1</v>
      </c>
      <c r="AO407" s="6">
        <v>0</v>
      </c>
      <c r="AP407" s="6">
        <v>0</v>
      </c>
      <c r="AQ407" s="11">
        <v>0</v>
      </c>
      <c r="AR407" s="5">
        <v>0</v>
      </c>
      <c r="AS407" s="5">
        <v>1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</row>
    <row r="408" spans="1:50" ht="15.75" customHeight="1">
      <c r="A408" s="4">
        <v>44501</v>
      </c>
      <c r="B408" s="2" t="s">
        <v>5</v>
      </c>
      <c r="C408" s="2">
        <v>3</v>
      </c>
      <c r="D408" s="5" t="s">
        <v>21</v>
      </c>
      <c r="E408" s="5">
        <v>242445.57120000001</v>
      </c>
      <c r="F408" s="6">
        <f t="shared" si="43"/>
        <v>12.398532515507512</v>
      </c>
      <c r="G408" s="7">
        <v>5979.03</v>
      </c>
      <c r="H408" s="5">
        <f t="shared" si="44"/>
        <v>8.6961808636545008</v>
      </c>
      <c r="I408" s="10">
        <v>516.14</v>
      </c>
      <c r="J408" s="6">
        <f t="shared" si="45"/>
        <v>6.2463780465109942</v>
      </c>
      <c r="K408" s="11">
        <v>99.676303779999998</v>
      </c>
      <c r="L408" s="11">
        <f t="shared" si="46"/>
        <v>4.6119104570385643</v>
      </c>
      <c r="M408" s="5">
        <v>0</v>
      </c>
      <c r="N408" s="5">
        <v>1</v>
      </c>
      <c r="O408" s="5">
        <v>0</v>
      </c>
      <c r="P408" s="5">
        <v>0</v>
      </c>
      <c r="Q408" s="5">
        <f t="shared" si="47"/>
        <v>0</v>
      </c>
      <c r="R408" s="5">
        <v>10505.432000000001</v>
      </c>
      <c r="S408" s="5">
        <f t="shared" si="48"/>
        <v>9.2596477357081941</v>
      </c>
      <c r="T408" s="2">
        <v>0</v>
      </c>
      <c r="U408" s="12">
        <v>1</v>
      </c>
      <c r="V408" s="5">
        <v>0.71299999999999997</v>
      </c>
      <c r="W408" s="6">
        <f t="shared" si="42"/>
        <v>88.275349758573725</v>
      </c>
      <c r="X408" s="5">
        <v>1285254</v>
      </c>
      <c r="Y408" s="5">
        <v>211655</v>
      </c>
      <c r="Z408" s="5">
        <v>28737</v>
      </c>
      <c r="AA408" s="5">
        <v>2011</v>
      </c>
      <c r="AB408" s="5">
        <v>0</v>
      </c>
      <c r="AC408" s="5">
        <v>39282954</v>
      </c>
      <c r="AD408" s="5">
        <v>1</v>
      </c>
      <c r="AE408" s="5">
        <v>0</v>
      </c>
      <c r="AF408" s="5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1</v>
      </c>
      <c r="AP408" s="6">
        <v>0</v>
      </c>
      <c r="AQ408" s="11">
        <v>0</v>
      </c>
      <c r="AR408" s="5">
        <v>0</v>
      </c>
      <c r="AS408" s="5">
        <v>1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</row>
    <row r="409" spans="1:50" ht="15.75" customHeight="1">
      <c r="A409" s="4">
        <v>44531</v>
      </c>
      <c r="B409" s="2" t="s">
        <v>5</v>
      </c>
      <c r="C409" s="2">
        <v>3</v>
      </c>
      <c r="D409" s="5" t="s">
        <v>21</v>
      </c>
      <c r="E409" s="5">
        <v>277080.65279999998</v>
      </c>
      <c r="F409" s="6">
        <f t="shared" si="43"/>
        <v>12.532063908132034</v>
      </c>
      <c r="G409" s="7">
        <v>6854.01</v>
      </c>
      <c r="H409" s="5">
        <f t="shared" si="44"/>
        <v>8.8327350507845566</v>
      </c>
      <c r="I409" s="10">
        <v>518.45000000000005</v>
      </c>
      <c r="J409" s="6">
        <f t="shared" si="45"/>
        <v>6.250843591004287</v>
      </c>
      <c r="K409" s="11">
        <v>100.06008079999999</v>
      </c>
      <c r="L409" s="11">
        <f t="shared" si="46"/>
        <v>4.6157151993884771</v>
      </c>
      <c r="M409" s="5">
        <v>0</v>
      </c>
      <c r="N409" s="5">
        <v>1</v>
      </c>
      <c r="O409" s="5">
        <v>0</v>
      </c>
      <c r="P409" s="5">
        <v>0</v>
      </c>
      <c r="Q409" s="5">
        <f t="shared" si="47"/>
        <v>0</v>
      </c>
      <c r="R409" s="5">
        <v>10505.432000000001</v>
      </c>
      <c r="S409" s="5">
        <f t="shared" si="48"/>
        <v>9.2596477357081941</v>
      </c>
      <c r="T409" s="2">
        <v>0</v>
      </c>
      <c r="U409" s="12">
        <v>1</v>
      </c>
      <c r="V409" s="5">
        <v>0.7258</v>
      </c>
      <c r="W409" s="6">
        <f t="shared" si="42"/>
        <v>89.860096570508858</v>
      </c>
      <c r="X409" s="5">
        <v>1295933</v>
      </c>
      <c r="Y409" s="5">
        <v>425496</v>
      </c>
      <c r="Z409" s="5">
        <v>28933</v>
      </c>
      <c r="AA409" s="5">
        <v>2253</v>
      </c>
      <c r="AB409" s="5">
        <v>0</v>
      </c>
      <c r="AC409" s="5">
        <v>42580539</v>
      </c>
      <c r="AD409" s="5">
        <v>1</v>
      </c>
      <c r="AE409" s="5">
        <v>0</v>
      </c>
      <c r="AF409" s="5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1</v>
      </c>
      <c r="AQ409" s="11">
        <v>0</v>
      </c>
      <c r="AR409" s="5">
        <v>0</v>
      </c>
      <c r="AS409" s="5">
        <v>1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</row>
    <row r="410" spans="1:50" ht="15.75" customHeight="1">
      <c r="A410" s="4">
        <v>44562</v>
      </c>
      <c r="B410" s="2" t="s">
        <v>5</v>
      </c>
      <c r="C410" s="2">
        <v>3</v>
      </c>
      <c r="D410" s="5" t="s">
        <v>21</v>
      </c>
      <c r="E410" s="5">
        <v>259896</v>
      </c>
      <c r="F410" s="6">
        <f t="shared" si="43"/>
        <v>12.468036829976326</v>
      </c>
      <c r="G410" s="7">
        <v>5152.66</v>
      </c>
      <c r="H410" s="5">
        <f t="shared" si="44"/>
        <v>8.5474624208562595</v>
      </c>
      <c r="I410" s="10">
        <v>511.96</v>
      </c>
      <c r="J410" s="6">
        <f t="shared" si="45"/>
        <v>6.2382464969875908</v>
      </c>
      <c r="K410" s="11">
        <v>100.35777469999999</v>
      </c>
      <c r="L410" s="11">
        <f t="shared" si="46"/>
        <v>4.618656581351992</v>
      </c>
      <c r="M410" s="5">
        <v>0</v>
      </c>
      <c r="N410" s="5">
        <v>1</v>
      </c>
      <c r="O410" s="5">
        <v>0</v>
      </c>
      <c r="P410" s="5">
        <v>0</v>
      </c>
      <c r="Q410" s="5">
        <f t="shared" si="47"/>
        <v>0</v>
      </c>
      <c r="R410" s="5">
        <v>10505.432000000001</v>
      </c>
      <c r="S410" s="5">
        <f t="shared" si="48"/>
        <v>9.2596477357081941</v>
      </c>
      <c r="T410" s="2">
        <v>0</v>
      </c>
      <c r="U410" s="12">
        <v>1</v>
      </c>
      <c r="V410" s="5">
        <v>0.70120000000000005</v>
      </c>
      <c r="W410" s="6">
        <f t="shared" si="42"/>
        <v>86.814411291321051</v>
      </c>
      <c r="X410" s="5">
        <v>1430366</v>
      </c>
      <c r="Y410" s="5">
        <v>2580386</v>
      </c>
      <c r="Z410" s="5">
        <v>29301</v>
      </c>
      <c r="AA410" s="5">
        <v>3835</v>
      </c>
      <c r="AB410" s="5">
        <v>0</v>
      </c>
      <c r="AC410" s="5">
        <v>49866290</v>
      </c>
      <c r="AD410" s="5">
        <v>1</v>
      </c>
      <c r="AE410" s="5">
        <v>1</v>
      </c>
      <c r="AF410" s="5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11">
        <v>0</v>
      </c>
      <c r="AR410" s="5">
        <v>0</v>
      </c>
      <c r="AS410" s="5">
        <v>1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</row>
    <row r="411" spans="1:50" ht="15.75" customHeight="1">
      <c r="A411" s="4">
        <v>44593</v>
      </c>
      <c r="B411" s="2" t="s">
        <v>5</v>
      </c>
      <c r="C411" s="2">
        <v>3</v>
      </c>
      <c r="D411" s="5" t="s">
        <v>21</v>
      </c>
      <c r="E411" s="5">
        <v>239904</v>
      </c>
      <c r="F411" s="6">
        <f t="shared" si="43"/>
        <v>12.387994122302789</v>
      </c>
      <c r="G411" s="7">
        <v>5735.98</v>
      </c>
      <c r="H411" s="5">
        <f t="shared" si="44"/>
        <v>8.6546882184532112</v>
      </c>
      <c r="I411" s="10">
        <v>521.51</v>
      </c>
      <c r="J411" s="6">
        <f t="shared" si="45"/>
        <v>6.2567284497123978</v>
      </c>
      <c r="K411" s="18">
        <v>100.57421770000001</v>
      </c>
      <c r="L411" s="11">
        <f t="shared" si="46"/>
        <v>4.62078974014588</v>
      </c>
      <c r="M411" s="5">
        <v>0</v>
      </c>
      <c r="N411" s="5">
        <v>1</v>
      </c>
      <c r="O411" s="5">
        <v>0</v>
      </c>
      <c r="P411" s="5">
        <v>0</v>
      </c>
      <c r="Q411" s="5">
        <f t="shared" si="47"/>
        <v>0</v>
      </c>
      <c r="R411" s="5">
        <v>10505.432000000001</v>
      </c>
      <c r="S411" s="5">
        <f t="shared" si="48"/>
        <v>9.2596477357081941</v>
      </c>
      <c r="T411" s="2">
        <v>0</v>
      </c>
      <c r="U411" s="12">
        <v>1</v>
      </c>
      <c r="V411" s="5">
        <v>0.71779999999999999</v>
      </c>
      <c r="W411" s="6">
        <f t="shared" si="42"/>
        <v>88.8696298130494</v>
      </c>
      <c r="X411" s="5">
        <v>1510221</v>
      </c>
      <c r="Y411" s="5">
        <v>3235017</v>
      </c>
      <c r="Z411" s="5">
        <v>30196</v>
      </c>
      <c r="AA411" s="5">
        <v>5210</v>
      </c>
      <c r="AB411" s="5">
        <v>0</v>
      </c>
      <c r="AC411" s="5">
        <v>54065507</v>
      </c>
      <c r="AD411" s="5">
        <v>1</v>
      </c>
      <c r="AE411" s="5">
        <v>0</v>
      </c>
      <c r="AF411" s="5">
        <v>1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11">
        <v>0</v>
      </c>
      <c r="AR411" s="5">
        <v>0</v>
      </c>
      <c r="AS411" s="5">
        <v>1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</row>
    <row r="412" spans="1:50" ht="15.75" customHeight="1">
      <c r="A412" s="4">
        <v>44621</v>
      </c>
      <c r="B412" s="2" t="s">
        <v>5</v>
      </c>
      <c r="C412" s="2">
        <v>3</v>
      </c>
      <c r="D412" s="5" t="s">
        <v>21</v>
      </c>
      <c r="E412" s="5">
        <v>179928</v>
      </c>
      <c r="F412" s="6">
        <f t="shared" si="43"/>
        <v>12.100312049851008</v>
      </c>
      <c r="G412" s="7">
        <v>8360.92</v>
      </c>
      <c r="H412" s="5">
        <f t="shared" si="44"/>
        <v>9.0314433447815325</v>
      </c>
      <c r="I412" s="10">
        <v>520.9</v>
      </c>
      <c r="J412" s="6">
        <f t="shared" si="45"/>
        <v>6.2555580847511454</v>
      </c>
      <c r="K412" s="11">
        <v>100.728353</v>
      </c>
      <c r="L412" s="11">
        <f t="shared" si="46"/>
        <v>4.6223060547601191</v>
      </c>
      <c r="M412" s="5">
        <v>0</v>
      </c>
      <c r="N412" s="5">
        <v>1</v>
      </c>
      <c r="O412" s="5">
        <v>0</v>
      </c>
      <c r="P412" s="5">
        <v>0</v>
      </c>
      <c r="Q412" s="5">
        <f t="shared" si="47"/>
        <v>0</v>
      </c>
      <c r="R412" s="5">
        <v>10505.432000000001</v>
      </c>
      <c r="S412" s="5">
        <f t="shared" si="48"/>
        <v>9.2596477357081941</v>
      </c>
      <c r="T412" s="2">
        <v>0</v>
      </c>
      <c r="U412" s="12">
        <v>1</v>
      </c>
      <c r="V412" s="5">
        <v>0.74809999999999999</v>
      </c>
      <c r="W412" s="6">
        <f t="shared" si="42"/>
        <v>92.621022656927082</v>
      </c>
      <c r="X412" s="5">
        <v>1524973</v>
      </c>
      <c r="Y412" s="5">
        <v>4573066</v>
      </c>
      <c r="Z412" s="5">
        <v>30359</v>
      </c>
      <c r="AA412" s="5">
        <v>6008</v>
      </c>
      <c r="AB412" s="5">
        <v>0</v>
      </c>
      <c r="AC412" s="5">
        <v>56362692</v>
      </c>
      <c r="AD412" s="5">
        <v>1</v>
      </c>
      <c r="AE412" s="5">
        <v>0</v>
      </c>
      <c r="AF412" s="5">
        <v>0</v>
      </c>
      <c r="AG412" s="6">
        <v>1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11">
        <v>0</v>
      </c>
      <c r="AR412" s="5">
        <v>0</v>
      </c>
      <c r="AS412" s="5">
        <v>1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</row>
    <row r="413" spans="1:50" ht="15.75" customHeight="1">
      <c r="A413" s="4">
        <v>44652</v>
      </c>
      <c r="B413" s="2" t="s">
        <v>5</v>
      </c>
      <c r="C413" s="2">
        <v>3</v>
      </c>
      <c r="D413" s="5" t="s">
        <v>21</v>
      </c>
      <c r="E413" s="5">
        <v>139944</v>
      </c>
      <c r="F413" s="6">
        <f t="shared" si="43"/>
        <v>11.848997621570101</v>
      </c>
      <c r="G413" s="7">
        <v>8069.26</v>
      </c>
      <c r="H413" s="5">
        <f t="shared" si="44"/>
        <v>8.9959409788366997</v>
      </c>
      <c r="I413" s="10">
        <v>489.73</v>
      </c>
      <c r="J413" s="6">
        <f t="shared" si="45"/>
        <v>6.1938542188289736</v>
      </c>
      <c r="K413" s="11">
        <v>100.8347155</v>
      </c>
      <c r="L413" s="11">
        <f t="shared" si="46"/>
        <v>4.623351062682854</v>
      </c>
      <c r="M413" s="5">
        <v>0</v>
      </c>
      <c r="N413" s="5">
        <v>1</v>
      </c>
      <c r="O413" s="5">
        <v>0</v>
      </c>
      <c r="P413" s="5">
        <v>0</v>
      </c>
      <c r="Q413" s="5">
        <f t="shared" si="47"/>
        <v>0</v>
      </c>
      <c r="R413" s="5">
        <v>10505.432000000001</v>
      </c>
      <c r="S413" s="5">
        <f t="shared" si="48"/>
        <v>9.2596477357081941</v>
      </c>
      <c r="T413" s="2">
        <v>0</v>
      </c>
      <c r="U413" s="12">
        <v>1</v>
      </c>
      <c r="V413" s="5">
        <v>0.70530000000000004</v>
      </c>
      <c r="W413" s="6">
        <f t="shared" si="42"/>
        <v>87.322025504519004</v>
      </c>
      <c r="X413" s="5">
        <v>1527956</v>
      </c>
      <c r="Y413" s="5">
        <v>5953142</v>
      </c>
      <c r="Z413" s="5">
        <v>30369</v>
      </c>
      <c r="AA413" s="5">
        <v>7250</v>
      </c>
      <c r="AB413" s="5">
        <v>106857</v>
      </c>
      <c r="AC413" s="5">
        <v>57575626</v>
      </c>
      <c r="AD413" s="5">
        <v>1</v>
      </c>
      <c r="AE413" s="5">
        <v>0</v>
      </c>
      <c r="AF413" s="5">
        <v>0</v>
      </c>
      <c r="AG413" s="6">
        <v>0</v>
      </c>
      <c r="AH413" s="6">
        <v>1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11">
        <v>0</v>
      </c>
      <c r="AR413" s="5">
        <v>0</v>
      </c>
      <c r="AS413" s="5">
        <v>1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</row>
    <row r="414" spans="1:50" ht="15.75" customHeight="1">
      <c r="A414" s="9">
        <v>44682</v>
      </c>
      <c r="B414" s="2" t="s">
        <v>5</v>
      </c>
      <c r="C414" s="2">
        <v>3</v>
      </c>
      <c r="D414" s="5" t="s">
        <v>21</v>
      </c>
      <c r="E414" s="5">
        <v>299880</v>
      </c>
      <c r="F414" s="6">
        <f t="shared" si="43"/>
        <v>12.611137673616998</v>
      </c>
      <c r="G414" s="7">
        <v>7291.5</v>
      </c>
      <c r="H414" s="5">
        <f t="shared" si="44"/>
        <v>8.8946017017418768</v>
      </c>
      <c r="I414" s="10">
        <v>459.57</v>
      </c>
      <c r="J414" s="6">
        <f t="shared" si="45"/>
        <v>6.1302912696927141</v>
      </c>
      <c r="K414" s="11">
        <v>100.9014742</v>
      </c>
      <c r="L414" s="11">
        <f t="shared" si="46"/>
        <v>4.6240064072486629</v>
      </c>
      <c r="M414" s="5">
        <v>0</v>
      </c>
      <c r="N414" s="5">
        <v>1</v>
      </c>
      <c r="O414" s="5">
        <v>0</v>
      </c>
      <c r="P414" s="5">
        <v>0</v>
      </c>
      <c r="Q414" s="5">
        <f t="shared" si="47"/>
        <v>0</v>
      </c>
      <c r="R414" s="5">
        <v>10505.432000000001</v>
      </c>
      <c r="S414" s="5">
        <f t="shared" si="48"/>
        <v>9.2596477357081941</v>
      </c>
      <c r="T414" s="2">
        <v>0</v>
      </c>
      <c r="U414" s="12">
        <v>1</v>
      </c>
      <c r="V414" s="5">
        <v>0.71819999999999995</v>
      </c>
      <c r="W414" s="6">
        <f t="shared" si="42"/>
        <v>88.919153150922369</v>
      </c>
      <c r="X414" s="5">
        <v>1530453</v>
      </c>
      <c r="Y414" s="5">
        <v>7312408</v>
      </c>
      <c r="Z414" s="5">
        <v>30379</v>
      </c>
      <c r="AA414" s="5">
        <v>8558</v>
      </c>
      <c r="AB414" s="5">
        <v>206444</v>
      </c>
      <c r="AC414" s="5">
        <v>59202011</v>
      </c>
      <c r="AD414" s="5">
        <v>1</v>
      </c>
      <c r="AE414" s="5">
        <v>0</v>
      </c>
      <c r="AF414" s="5">
        <v>0</v>
      </c>
      <c r="AG414" s="6">
        <v>0</v>
      </c>
      <c r="AH414" s="6">
        <v>0</v>
      </c>
      <c r="AI414" s="6">
        <v>1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11">
        <v>0</v>
      </c>
      <c r="AR414" s="5">
        <v>0</v>
      </c>
      <c r="AS414" s="5">
        <v>1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</row>
    <row r="415" spans="1:50" ht="15.75" customHeight="1">
      <c r="A415" s="4">
        <v>44713</v>
      </c>
      <c r="B415" s="2" t="s">
        <v>5</v>
      </c>
      <c r="C415" s="2">
        <v>3</v>
      </c>
      <c r="D415" s="5" t="s">
        <v>21</v>
      </c>
      <c r="E415" s="5">
        <v>199920</v>
      </c>
      <c r="F415" s="6">
        <f t="shared" si="43"/>
        <v>12.205672565508834</v>
      </c>
      <c r="G415" s="7">
        <v>7388.72</v>
      </c>
      <c r="H415" s="5">
        <f t="shared" si="44"/>
        <v>8.9078451241851972</v>
      </c>
      <c r="I415" s="10">
        <v>551.27</v>
      </c>
      <c r="J415" s="6">
        <f t="shared" si="45"/>
        <v>6.3122247072820477</v>
      </c>
      <c r="K415" s="11">
        <v>100.9318784</v>
      </c>
      <c r="L415" s="11">
        <f t="shared" si="46"/>
        <v>4.6243047313436918</v>
      </c>
      <c r="M415" s="5">
        <v>0</v>
      </c>
      <c r="N415" s="5">
        <v>1</v>
      </c>
      <c r="O415" s="5">
        <v>0</v>
      </c>
      <c r="P415" s="5">
        <v>0</v>
      </c>
      <c r="Q415" s="5">
        <f t="shared" si="47"/>
        <v>0</v>
      </c>
      <c r="R415" s="5">
        <v>10505.432000000001</v>
      </c>
      <c r="S415" s="5">
        <f t="shared" si="48"/>
        <v>9.2596477357081941</v>
      </c>
      <c r="T415" s="2">
        <v>0</v>
      </c>
      <c r="U415" s="12">
        <v>1</v>
      </c>
      <c r="V415" s="5">
        <v>0.68799999999999994</v>
      </c>
      <c r="W415" s="6">
        <f t="shared" si="42"/>
        <v>85.180141141512934</v>
      </c>
      <c r="X415" s="5">
        <v>1536479</v>
      </c>
      <c r="Y415" s="5">
        <v>8164673</v>
      </c>
      <c r="Z415" s="5">
        <v>30395</v>
      </c>
      <c r="AA415" s="5">
        <v>9930</v>
      </c>
      <c r="AB415" s="5">
        <v>975945</v>
      </c>
      <c r="AC415" s="5">
        <v>60277104</v>
      </c>
      <c r="AD415" s="5">
        <v>1</v>
      </c>
      <c r="AE415" s="5">
        <v>0</v>
      </c>
      <c r="AF415" s="5">
        <v>0</v>
      </c>
      <c r="AG415" s="6">
        <v>0</v>
      </c>
      <c r="AH415" s="6">
        <v>0</v>
      </c>
      <c r="AI415" s="6">
        <v>0</v>
      </c>
      <c r="AJ415" s="6">
        <v>1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11">
        <v>0</v>
      </c>
      <c r="AR415" s="5">
        <v>0</v>
      </c>
      <c r="AS415" s="5">
        <v>1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</row>
    <row r="416" spans="1:50" ht="15.75" customHeight="1">
      <c r="A416" s="4">
        <v>44743</v>
      </c>
      <c r="B416" s="2" t="s">
        <v>5</v>
      </c>
      <c r="C416" s="2">
        <v>3</v>
      </c>
      <c r="D416" s="5" t="s">
        <v>21</v>
      </c>
      <c r="E416" s="5">
        <v>319872</v>
      </c>
      <c r="F416" s="6">
        <f t="shared" si="43"/>
        <v>12.675676194754569</v>
      </c>
      <c r="G416" s="7">
        <v>7485.94</v>
      </c>
      <c r="H416" s="5">
        <f t="shared" si="44"/>
        <v>8.920915448307829</v>
      </c>
      <c r="I416" s="10">
        <v>487.4</v>
      </c>
      <c r="J416" s="6">
        <f t="shared" si="45"/>
        <v>6.1890851411911054</v>
      </c>
      <c r="K416" s="11">
        <v>100.92851210000001</v>
      </c>
      <c r="L416" s="11">
        <f t="shared" si="46"/>
        <v>4.6242717058011422</v>
      </c>
      <c r="M416" s="5">
        <v>0</v>
      </c>
      <c r="N416" s="5">
        <v>1</v>
      </c>
      <c r="O416" s="5">
        <v>0</v>
      </c>
      <c r="P416" s="5">
        <v>0</v>
      </c>
      <c r="Q416" s="5">
        <f t="shared" si="47"/>
        <v>0</v>
      </c>
      <c r="R416" s="5">
        <v>10505.432000000001</v>
      </c>
      <c r="S416" s="5">
        <f t="shared" si="48"/>
        <v>9.2596477357081941</v>
      </c>
      <c r="T416" s="2">
        <v>0</v>
      </c>
      <c r="U416" s="12">
        <v>1</v>
      </c>
      <c r="V416" s="5">
        <v>0.70069999999999999</v>
      </c>
      <c r="W416" s="6">
        <f t="shared" si="42"/>
        <v>86.752507118979807</v>
      </c>
      <c r="X416" s="5">
        <v>1554591</v>
      </c>
      <c r="Y416" s="5">
        <v>9435839</v>
      </c>
      <c r="Z416" s="5">
        <v>30487</v>
      </c>
      <c r="AA416" s="5">
        <v>11865</v>
      </c>
      <c r="AB416" s="5">
        <v>0</v>
      </c>
      <c r="AC416" s="5">
        <v>62255266</v>
      </c>
      <c r="AD416" s="5">
        <v>1</v>
      </c>
      <c r="AE416" s="5">
        <v>0</v>
      </c>
      <c r="AF416" s="5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1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11">
        <v>0</v>
      </c>
      <c r="AR416" s="5">
        <v>0</v>
      </c>
      <c r="AS416" s="5">
        <v>1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</row>
    <row r="417" spans="1:50" ht="15.75" customHeight="1">
      <c r="A417" s="4">
        <v>44774</v>
      </c>
      <c r="B417" s="2" t="s">
        <v>5</v>
      </c>
      <c r="C417" s="2">
        <v>3</v>
      </c>
      <c r="D417" s="5" t="s">
        <v>21</v>
      </c>
      <c r="E417" s="5">
        <v>229908</v>
      </c>
      <c r="F417" s="6">
        <f t="shared" si="43"/>
        <v>12.345434507883994</v>
      </c>
      <c r="G417" s="7">
        <v>8263.7000000000007</v>
      </c>
      <c r="H417" s="5">
        <f t="shared" si="44"/>
        <v>9.0197487119556961</v>
      </c>
      <c r="I417" s="10">
        <v>517.33000000000004</v>
      </c>
      <c r="J417" s="6">
        <f t="shared" si="45"/>
        <v>6.2486809687553269</v>
      </c>
      <c r="K417" s="11">
        <v>100.8939906</v>
      </c>
      <c r="L417" s="11">
        <f t="shared" si="46"/>
        <v>4.6239329649862393</v>
      </c>
      <c r="M417" s="5">
        <v>0</v>
      </c>
      <c r="N417" s="5">
        <v>1</v>
      </c>
      <c r="O417" s="5">
        <v>0</v>
      </c>
      <c r="P417" s="5">
        <v>0</v>
      </c>
      <c r="Q417" s="5">
        <f t="shared" si="47"/>
        <v>0</v>
      </c>
      <c r="R417" s="5">
        <v>10505.432000000001</v>
      </c>
      <c r="S417" s="5">
        <f t="shared" si="48"/>
        <v>9.2596477357081941</v>
      </c>
      <c r="T417" s="2">
        <v>0</v>
      </c>
      <c r="U417" s="12">
        <v>1</v>
      </c>
      <c r="V417" s="5">
        <v>0.68769999999999998</v>
      </c>
      <c r="W417" s="6">
        <f t="shared" si="42"/>
        <v>85.14299863810821</v>
      </c>
      <c r="X417" s="5">
        <v>1569076</v>
      </c>
      <c r="Y417" s="5">
        <v>10042081</v>
      </c>
      <c r="Z417" s="5">
        <v>30581</v>
      </c>
      <c r="AA417" s="5">
        <v>13961</v>
      </c>
      <c r="AB417" s="5">
        <v>189733</v>
      </c>
      <c r="AC417" s="5">
        <v>63011373</v>
      </c>
      <c r="AD417" s="5">
        <v>1</v>
      </c>
      <c r="AE417" s="5">
        <v>0</v>
      </c>
      <c r="AF417" s="5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1</v>
      </c>
      <c r="AM417" s="6">
        <v>0</v>
      </c>
      <c r="AN417" s="6">
        <v>0</v>
      </c>
      <c r="AO417" s="6">
        <v>0</v>
      </c>
      <c r="AP417" s="6">
        <v>0</v>
      </c>
      <c r="AQ417" s="11">
        <v>0</v>
      </c>
      <c r="AR417" s="5">
        <v>0</v>
      </c>
      <c r="AS417" s="5">
        <v>1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</row>
    <row r="418" spans="1:50" ht="15.75" customHeight="1">
      <c r="A418" s="4">
        <v>44805</v>
      </c>
      <c r="B418" s="2" t="s">
        <v>5</v>
      </c>
      <c r="C418" s="2">
        <v>3</v>
      </c>
      <c r="D418" s="5" t="s">
        <v>21</v>
      </c>
      <c r="E418" s="5">
        <v>219912</v>
      </c>
      <c r="F418" s="6">
        <f t="shared" si="43"/>
        <v>12.300982745313158</v>
      </c>
      <c r="G418" s="7">
        <v>7583.16</v>
      </c>
      <c r="H418" s="5">
        <f t="shared" si="44"/>
        <v>8.9338171407587321</v>
      </c>
      <c r="I418" s="10">
        <v>496.1</v>
      </c>
      <c r="J418" s="6">
        <f t="shared" si="45"/>
        <v>6.2067775193070034</v>
      </c>
      <c r="K418" s="11"/>
      <c r="L418" s="11">
        <f t="shared" si="46"/>
        <v>0</v>
      </c>
      <c r="M418" s="5">
        <v>0</v>
      </c>
      <c r="N418" s="5">
        <v>1</v>
      </c>
      <c r="O418" s="5">
        <v>0</v>
      </c>
      <c r="P418" s="5">
        <v>0</v>
      </c>
      <c r="Q418" s="5">
        <f t="shared" si="47"/>
        <v>0</v>
      </c>
      <c r="R418" s="5">
        <v>10505.432000000001</v>
      </c>
      <c r="S418" s="5">
        <f t="shared" si="48"/>
        <v>9.2596477357081941</v>
      </c>
      <c r="T418" s="2">
        <v>0</v>
      </c>
      <c r="U418" s="12">
        <v>1</v>
      </c>
      <c r="V418" s="5">
        <v>0.64790000000000003</v>
      </c>
      <c r="W418" s="6">
        <f t="shared" si="42"/>
        <v>80.215426519747439</v>
      </c>
      <c r="X418" s="5">
        <v>1572598</v>
      </c>
      <c r="Y418" s="14"/>
      <c r="Z418" s="5">
        <v>30616</v>
      </c>
      <c r="AA418" s="14"/>
      <c r="AB418" s="5">
        <v>142403</v>
      </c>
      <c r="AC418" s="14"/>
      <c r="AD418" s="5">
        <v>1</v>
      </c>
      <c r="AE418" s="5">
        <v>0</v>
      </c>
      <c r="AF418" s="5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1</v>
      </c>
      <c r="AN418" s="6">
        <v>0</v>
      </c>
      <c r="AO418" s="6">
        <v>0</v>
      </c>
      <c r="AP418" s="6">
        <v>0</v>
      </c>
      <c r="AQ418" s="11">
        <v>0</v>
      </c>
      <c r="AR418" s="5">
        <v>0</v>
      </c>
      <c r="AS418" s="5">
        <v>1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</row>
    <row r="419" spans="1:50" ht="15.75" customHeight="1">
      <c r="A419" s="4">
        <v>44835</v>
      </c>
      <c r="B419" s="2" t="s">
        <v>5</v>
      </c>
      <c r="C419" s="2">
        <v>3</v>
      </c>
      <c r="D419" s="5" t="s">
        <v>21</v>
      </c>
      <c r="E419" s="5">
        <v>379848</v>
      </c>
      <c r="F419" s="6">
        <f t="shared" si="43"/>
        <v>12.84752645168123</v>
      </c>
      <c r="G419" s="7">
        <v>4666.5600000000004</v>
      </c>
      <c r="H419" s="5">
        <f t="shared" si="44"/>
        <v>8.4483917301806031</v>
      </c>
      <c r="I419" s="10">
        <v>1</v>
      </c>
      <c r="J419" s="6">
        <f t="shared" si="45"/>
        <v>0</v>
      </c>
      <c r="K419" s="11"/>
      <c r="L419" s="11">
        <f t="shared" si="46"/>
        <v>0</v>
      </c>
      <c r="M419" s="5">
        <v>0</v>
      </c>
      <c r="N419" s="5">
        <v>1</v>
      </c>
      <c r="O419" s="5">
        <v>0</v>
      </c>
      <c r="P419" s="5">
        <v>0</v>
      </c>
      <c r="Q419" s="5">
        <f t="shared" si="47"/>
        <v>0</v>
      </c>
      <c r="R419" s="5">
        <v>10505.432000000001</v>
      </c>
      <c r="S419" s="5">
        <f t="shared" si="48"/>
        <v>9.2596477357081941</v>
      </c>
      <c r="T419" s="2">
        <v>0</v>
      </c>
      <c r="U419" s="12">
        <v>1</v>
      </c>
      <c r="V419" s="5">
        <v>0.64119999999999999</v>
      </c>
      <c r="W419" s="6">
        <f t="shared" si="42"/>
        <v>79.385910610375149</v>
      </c>
      <c r="X419" s="14"/>
      <c r="Y419" s="14"/>
      <c r="Z419" s="14"/>
      <c r="AA419" s="14"/>
      <c r="AB419" s="5">
        <v>0</v>
      </c>
      <c r="AC419" s="14"/>
      <c r="AD419" s="5">
        <v>1</v>
      </c>
      <c r="AE419" s="5">
        <v>0</v>
      </c>
      <c r="AF419" s="5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1</v>
      </c>
      <c r="AO419" s="6">
        <v>0</v>
      </c>
      <c r="AP419" s="6">
        <v>0</v>
      </c>
      <c r="AQ419" s="11">
        <v>0</v>
      </c>
      <c r="AR419" s="5">
        <v>0</v>
      </c>
      <c r="AS419" s="5">
        <v>1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</row>
    <row r="420" spans="1:50" ht="15.75" customHeight="1">
      <c r="A420" s="4">
        <v>44866</v>
      </c>
      <c r="B420" s="2" t="s">
        <v>5</v>
      </c>
      <c r="C420" s="2">
        <v>3</v>
      </c>
      <c r="D420" s="5" t="s">
        <v>21</v>
      </c>
      <c r="E420" s="5">
        <v>279888</v>
      </c>
      <c r="F420" s="6">
        <f t="shared" si="43"/>
        <v>12.542144802130046</v>
      </c>
      <c r="G420" s="7">
        <v>3986.02</v>
      </c>
      <c r="H420" s="5">
        <f t="shared" si="44"/>
        <v>8.2907993636717574</v>
      </c>
      <c r="I420" s="10">
        <v>1</v>
      </c>
      <c r="J420" s="6">
        <f t="shared" si="45"/>
        <v>0</v>
      </c>
      <c r="K420" s="11"/>
      <c r="L420" s="11">
        <f t="shared" si="46"/>
        <v>0</v>
      </c>
      <c r="M420" s="5">
        <v>0</v>
      </c>
      <c r="N420" s="5">
        <v>1</v>
      </c>
      <c r="O420" s="5">
        <v>0</v>
      </c>
      <c r="P420" s="5">
        <v>0</v>
      </c>
      <c r="Q420" s="5">
        <f t="shared" si="47"/>
        <v>0</v>
      </c>
      <c r="R420" s="5">
        <v>10505.432000000001</v>
      </c>
      <c r="S420" s="5">
        <f t="shared" si="48"/>
        <v>9.2596477357081941</v>
      </c>
      <c r="T420" s="2">
        <v>0</v>
      </c>
      <c r="U420" s="12">
        <v>1</v>
      </c>
      <c r="V420" s="5">
        <v>0.66920000000000002</v>
      </c>
      <c r="W420" s="6">
        <f t="shared" si="42"/>
        <v>82.852544261483231</v>
      </c>
      <c r="X420" s="14"/>
      <c r="Y420" s="14"/>
      <c r="Z420" s="14"/>
      <c r="AA420" s="14"/>
      <c r="AB420" s="5">
        <v>83417</v>
      </c>
      <c r="AC420" s="14"/>
      <c r="AD420" s="5">
        <v>1</v>
      </c>
      <c r="AE420" s="5">
        <v>0</v>
      </c>
      <c r="AF420" s="5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1</v>
      </c>
      <c r="AP420" s="6">
        <v>0</v>
      </c>
      <c r="AQ420" s="11">
        <v>0</v>
      </c>
      <c r="AR420" s="5">
        <v>0</v>
      </c>
      <c r="AS420" s="5">
        <v>1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</row>
    <row r="421" spans="1:50" ht="15.75" customHeight="1">
      <c r="A421" s="4">
        <v>44896</v>
      </c>
      <c r="B421" s="2" t="s">
        <v>5</v>
      </c>
      <c r="C421" s="2">
        <v>3</v>
      </c>
      <c r="D421" s="5" t="s">
        <v>21</v>
      </c>
      <c r="E421" s="5">
        <v>319872</v>
      </c>
      <c r="F421" s="6">
        <f t="shared" si="43"/>
        <v>12.675676194754569</v>
      </c>
      <c r="G421" s="7">
        <v>4569.34</v>
      </c>
      <c r="H421" s="5">
        <f t="shared" si="44"/>
        <v>8.4273428793702916</v>
      </c>
      <c r="I421" s="10">
        <v>1</v>
      </c>
      <c r="J421" s="6">
        <f t="shared" si="45"/>
        <v>0</v>
      </c>
      <c r="K421" s="11"/>
      <c r="L421" s="11">
        <f t="shared" si="46"/>
        <v>0</v>
      </c>
      <c r="M421" s="5">
        <v>0</v>
      </c>
      <c r="N421" s="5">
        <v>1</v>
      </c>
      <c r="O421" s="5">
        <v>0</v>
      </c>
      <c r="P421" s="5">
        <v>0</v>
      </c>
      <c r="Q421" s="5">
        <f t="shared" si="47"/>
        <v>0</v>
      </c>
      <c r="R421" s="5">
        <v>10505.432000000001</v>
      </c>
      <c r="S421" s="5">
        <f t="shared" si="48"/>
        <v>9.2596477357081941</v>
      </c>
      <c r="T421" s="2">
        <v>0</v>
      </c>
      <c r="U421" s="12">
        <v>1</v>
      </c>
      <c r="V421" s="5">
        <v>0.67700000000000005</v>
      </c>
      <c r="W421" s="6">
        <f t="shared" si="42"/>
        <v>83.818249350006198</v>
      </c>
      <c r="X421" s="14"/>
      <c r="Y421" s="14"/>
      <c r="Z421" s="14"/>
      <c r="AA421" s="14"/>
      <c r="AB421" s="14"/>
      <c r="AC421" s="14"/>
      <c r="AD421" s="5">
        <v>1</v>
      </c>
      <c r="AE421" s="5">
        <v>0</v>
      </c>
      <c r="AF421" s="5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1</v>
      </c>
      <c r="AQ421" s="11">
        <v>0</v>
      </c>
      <c r="AR421" s="5">
        <v>0</v>
      </c>
      <c r="AS421" s="5">
        <v>1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61"/>
  <sheetViews>
    <sheetView workbookViewId="0">
      <selection sqref="A1:XFD1"/>
    </sheetView>
  </sheetViews>
  <sheetFormatPr defaultColWidth="8.85546875" defaultRowHeight="12.75"/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4</v>
      </c>
      <c r="C2" s="2">
        <v>4</v>
      </c>
      <c r="D2" s="5" t="s">
        <v>5</v>
      </c>
      <c r="E2" s="6">
        <v>104.455</v>
      </c>
      <c r="F2" s="6">
        <f t="shared" ref="F2:F61" si="0">LN(E2)</f>
        <v>4.6487563566510124</v>
      </c>
      <c r="G2" s="7">
        <v>847058.19</v>
      </c>
      <c r="H2" s="5">
        <f t="shared" ref="H2:H61" si="1">LN(G2+1)</f>
        <v>13.649525853128809</v>
      </c>
      <c r="I2" s="10">
        <v>362.83</v>
      </c>
      <c r="J2" s="6">
        <f t="shared" ref="J2:J61" si="2">LN(I2)</f>
        <v>5.8939344050097677</v>
      </c>
      <c r="K2" s="11">
        <v>113.08</v>
      </c>
      <c r="L2" s="11">
        <f t="shared" ref="L2:L61" si="3">LN(K2+1)</f>
        <v>4.7368999566659857</v>
      </c>
      <c r="M2" s="5">
        <v>0</v>
      </c>
      <c r="N2" s="5">
        <v>1</v>
      </c>
      <c r="O2" s="5">
        <v>1</v>
      </c>
      <c r="P2" s="5">
        <v>1</v>
      </c>
      <c r="Q2" s="5">
        <f t="shared" ref="Q2:Q61" si="4">0+0</f>
        <v>0</v>
      </c>
      <c r="R2" s="5">
        <v>774.0556881</v>
      </c>
      <c r="S2" s="5">
        <f t="shared" ref="S2:S61" si="5">LN(R2)</f>
        <v>6.6516438194511736</v>
      </c>
      <c r="T2" s="2">
        <v>0</v>
      </c>
      <c r="U2" s="5">
        <v>0</v>
      </c>
      <c r="V2" s="5">
        <v>1.590524</v>
      </c>
      <c r="W2" s="6">
        <f t="shared" ref="W2:W61" si="6">V2*100/1.590524</f>
        <v>100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</v>
      </c>
      <c r="AE2" s="5">
        <v>1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11">
        <v>0</v>
      </c>
      <c r="AR2" s="5">
        <v>0</v>
      </c>
      <c r="AS2" s="5">
        <v>0</v>
      </c>
      <c r="AT2" s="5">
        <v>1</v>
      </c>
      <c r="AU2" s="5">
        <v>0</v>
      </c>
      <c r="AV2" s="5">
        <v>0</v>
      </c>
      <c r="AW2" s="5">
        <v>0</v>
      </c>
      <c r="AX2" s="5">
        <v>0</v>
      </c>
    </row>
    <row r="3" spans="1:72" ht="15.75" customHeight="1">
      <c r="A3" s="4">
        <v>43132</v>
      </c>
      <c r="B3" s="2" t="s">
        <v>4</v>
      </c>
      <c r="C3" s="2">
        <v>4</v>
      </c>
      <c r="D3" s="5" t="s">
        <v>5</v>
      </c>
      <c r="E3" s="6">
        <v>96.42</v>
      </c>
      <c r="F3" s="6">
        <f t="shared" si="0"/>
        <v>4.568713648977476</v>
      </c>
      <c r="G3" s="7">
        <v>942951.57</v>
      </c>
      <c r="H3" s="5">
        <f t="shared" si="1"/>
        <v>13.756771263425954</v>
      </c>
      <c r="I3" s="10">
        <v>344.64</v>
      </c>
      <c r="J3" s="6">
        <f t="shared" si="2"/>
        <v>5.8425003939680238</v>
      </c>
      <c r="K3" s="11">
        <v>107.27</v>
      </c>
      <c r="L3" s="11">
        <f t="shared" si="3"/>
        <v>4.6846281073228067</v>
      </c>
      <c r="M3" s="5">
        <v>0</v>
      </c>
      <c r="N3" s="5">
        <v>1</v>
      </c>
      <c r="O3" s="5">
        <v>1</v>
      </c>
      <c r="P3" s="5">
        <v>1</v>
      </c>
      <c r="Q3" s="5">
        <f t="shared" si="4"/>
        <v>0</v>
      </c>
      <c r="R3" s="5">
        <v>774.0556881</v>
      </c>
      <c r="S3" s="5">
        <f t="shared" si="5"/>
        <v>6.6516438194511736</v>
      </c>
      <c r="T3" s="2">
        <v>0</v>
      </c>
      <c r="U3" s="12">
        <v>0</v>
      </c>
      <c r="V3" s="5">
        <v>1.592028</v>
      </c>
      <c r="W3" s="6">
        <f t="shared" si="6"/>
        <v>100.09456003178826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11">
        <v>0</v>
      </c>
      <c r="AR3" s="5">
        <v>0</v>
      </c>
      <c r="AS3" s="5">
        <v>0</v>
      </c>
      <c r="AT3" s="5">
        <v>1</v>
      </c>
      <c r="AU3" s="5">
        <v>0</v>
      </c>
      <c r="AV3" s="5">
        <v>0</v>
      </c>
      <c r="AW3" s="5">
        <v>0</v>
      </c>
      <c r="AX3" s="5">
        <v>0</v>
      </c>
    </row>
    <row r="4" spans="1:72" ht="15.75" customHeight="1">
      <c r="A4" s="4">
        <v>43160</v>
      </c>
      <c r="B4" s="2" t="s">
        <v>4</v>
      </c>
      <c r="C4" s="2">
        <v>4</v>
      </c>
      <c r="D4" s="5" t="s">
        <v>5</v>
      </c>
      <c r="E4" s="6">
        <v>72.314999999999998</v>
      </c>
      <c r="F4" s="6">
        <f t="shared" si="0"/>
        <v>4.2810315765256952</v>
      </c>
      <c r="G4" s="7">
        <v>1374471.78</v>
      </c>
      <c r="H4" s="5">
        <f t="shared" si="1"/>
        <v>14.133580782826412</v>
      </c>
      <c r="I4" s="10">
        <v>350.62</v>
      </c>
      <c r="J4" s="6">
        <f t="shared" si="2"/>
        <v>5.859703015925728</v>
      </c>
      <c r="K4" s="5">
        <v>124.81</v>
      </c>
      <c r="L4" s="11">
        <f t="shared" si="3"/>
        <v>4.8347728323630399</v>
      </c>
      <c r="M4" s="5">
        <v>0</v>
      </c>
      <c r="N4" s="5">
        <v>1</v>
      </c>
      <c r="O4" s="5">
        <v>1</v>
      </c>
      <c r="P4" s="5">
        <v>1</v>
      </c>
      <c r="Q4" s="5">
        <f t="shared" si="4"/>
        <v>0</v>
      </c>
      <c r="R4" s="5">
        <v>774.0556881</v>
      </c>
      <c r="S4" s="5">
        <f t="shared" si="5"/>
        <v>6.6516438194511736</v>
      </c>
      <c r="T4" s="2">
        <v>0</v>
      </c>
      <c r="U4" s="12">
        <v>0</v>
      </c>
      <c r="V4" s="5">
        <v>1.5909599999999999</v>
      </c>
      <c r="W4" s="6">
        <f t="shared" si="6"/>
        <v>100.02741234964074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0</v>
      </c>
      <c r="AS4" s="5">
        <v>0</v>
      </c>
      <c r="AT4" s="5">
        <v>1</v>
      </c>
      <c r="AU4" s="5">
        <v>0</v>
      </c>
      <c r="AV4" s="5">
        <v>0</v>
      </c>
      <c r="AW4" s="5">
        <v>0</v>
      </c>
      <c r="AX4" s="5">
        <v>0</v>
      </c>
    </row>
    <row r="5" spans="1:72" ht="15.75" customHeight="1">
      <c r="A5" s="4">
        <v>43191</v>
      </c>
      <c r="B5" s="2" t="s">
        <v>4</v>
      </c>
      <c r="C5" s="2">
        <v>4</v>
      </c>
      <c r="D5" s="5" t="s">
        <v>5</v>
      </c>
      <c r="E5" s="6">
        <v>56.244999999999997</v>
      </c>
      <c r="F5" s="6">
        <f t="shared" si="0"/>
        <v>4.0297171482447895</v>
      </c>
      <c r="G5" s="7">
        <v>1326525.0900000001</v>
      </c>
      <c r="H5" s="5">
        <f t="shared" si="1"/>
        <v>14.098074120666551</v>
      </c>
      <c r="I5" s="10">
        <v>351.08</v>
      </c>
      <c r="J5" s="6">
        <f t="shared" si="2"/>
        <v>5.8610141177239168</v>
      </c>
      <c r="K5" s="5">
        <v>114.91</v>
      </c>
      <c r="L5" s="11">
        <f t="shared" si="3"/>
        <v>4.7528140279006532</v>
      </c>
      <c r="M5" s="5">
        <v>0</v>
      </c>
      <c r="N5" s="5">
        <v>1</v>
      </c>
      <c r="O5" s="5">
        <v>1</v>
      </c>
      <c r="P5" s="5">
        <v>1</v>
      </c>
      <c r="Q5" s="5">
        <f t="shared" si="4"/>
        <v>0</v>
      </c>
      <c r="R5" s="5">
        <v>774.0556881</v>
      </c>
      <c r="S5" s="5">
        <f t="shared" si="5"/>
        <v>6.6516438194511736</v>
      </c>
      <c r="T5" s="2">
        <v>0</v>
      </c>
      <c r="U5" s="12">
        <v>0</v>
      </c>
      <c r="V5" s="5">
        <v>1.669635</v>
      </c>
      <c r="W5" s="6">
        <f t="shared" si="6"/>
        <v>104.97389539547973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0</v>
      </c>
      <c r="AS5" s="5">
        <v>0</v>
      </c>
      <c r="AT5" s="5">
        <v>1</v>
      </c>
      <c r="AU5" s="5">
        <v>0</v>
      </c>
      <c r="AV5" s="5">
        <v>0</v>
      </c>
      <c r="AW5" s="5">
        <v>0</v>
      </c>
      <c r="AX5" s="5">
        <v>0</v>
      </c>
    </row>
    <row r="6" spans="1:72" ht="15.75" customHeight="1">
      <c r="A6" s="9">
        <v>43221</v>
      </c>
      <c r="B6" s="2" t="s">
        <v>4</v>
      </c>
      <c r="C6" s="2">
        <v>4</v>
      </c>
      <c r="D6" s="5" t="s">
        <v>5</v>
      </c>
      <c r="E6" s="6">
        <v>120.52500000000001</v>
      </c>
      <c r="F6" s="6">
        <f t="shared" si="0"/>
        <v>4.7918572002916857</v>
      </c>
      <c r="G6" s="7">
        <v>1198667.25</v>
      </c>
      <c r="H6" s="5">
        <f t="shared" si="1"/>
        <v>13.996721706816791</v>
      </c>
      <c r="I6" s="10">
        <v>373.8</v>
      </c>
      <c r="J6" s="6">
        <f t="shared" si="2"/>
        <v>5.9237208950214626</v>
      </c>
      <c r="K6" s="5">
        <v>118.03</v>
      </c>
      <c r="L6" s="11">
        <f t="shared" si="3"/>
        <v>4.779375562179788</v>
      </c>
      <c r="M6" s="5">
        <v>0</v>
      </c>
      <c r="N6" s="5">
        <v>1</v>
      </c>
      <c r="O6" s="5">
        <v>1</v>
      </c>
      <c r="P6" s="5">
        <v>1</v>
      </c>
      <c r="Q6" s="5">
        <f t="shared" si="4"/>
        <v>0</v>
      </c>
      <c r="R6" s="5">
        <v>774.0556881</v>
      </c>
      <c r="S6" s="5">
        <f t="shared" si="5"/>
        <v>6.6516438194511736</v>
      </c>
      <c r="T6" s="2">
        <v>0</v>
      </c>
      <c r="U6" s="12">
        <v>0</v>
      </c>
      <c r="V6" s="5">
        <v>1.6462129999999999</v>
      </c>
      <c r="W6" s="6">
        <f t="shared" si="6"/>
        <v>103.50129894298985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0</v>
      </c>
      <c r="AS6" s="5">
        <v>0</v>
      </c>
      <c r="AT6" s="5">
        <v>1</v>
      </c>
      <c r="AU6" s="5">
        <v>0</v>
      </c>
      <c r="AV6" s="5">
        <v>0</v>
      </c>
      <c r="AW6" s="5">
        <v>0</v>
      </c>
      <c r="AX6" s="5">
        <v>0</v>
      </c>
    </row>
    <row r="7" spans="1:72" ht="15.75" customHeight="1">
      <c r="A7" s="4">
        <v>43252</v>
      </c>
      <c r="B7" s="2" t="s">
        <v>4</v>
      </c>
      <c r="C7" s="2">
        <v>4</v>
      </c>
      <c r="D7" s="5" t="s">
        <v>5</v>
      </c>
      <c r="E7" s="6">
        <v>80.349999999999994</v>
      </c>
      <c r="F7" s="6">
        <f t="shared" si="0"/>
        <v>4.3863920921835211</v>
      </c>
      <c r="G7" s="7">
        <v>1214649.48</v>
      </c>
      <c r="H7" s="5">
        <f t="shared" si="1"/>
        <v>14.009966922589717</v>
      </c>
      <c r="I7" s="10">
        <v>340.32</v>
      </c>
      <c r="J7" s="6">
        <f t="shared" si="2"/>
        <v>5.8298863514519272</v>
      </c>
      <c r="K7" s="5">
        <v>122.55</v>
      </c>
      <c r="L7" s="11">
        <f t="shared" si="3"/>
        <v>4.8166459324346187</v>
      </c>
      <c r="M7" s="5">
        <v>0</v>
      </c>
      <c r="N7" s="5">
        <v>1</v>
      </c>
      <c r="O7" s="5">
        <v>1</v>
      </c>
      <c r="P7" s="5">
        <v>1</v>
      </c>
      <c r="Q7" s="5">
        <f t="shared" si="4"/>
        <v>0</v>
      </c>
      <c r="R7" s="5">
        <v>774.0556881</v>
      </c>
      <c r="S7" s="5">
        <f t="shared" si="5"/>
        <v>6.6516438194511736</v>
      </c>
      <c r="T7" s="2">
        <v>0</v>
      </c>
      <c r="U7" s="12">
        <v>0</v>
      </c>
      <c r="V7" s="5">
        <v>1.617991</v>
      </c>
      <c r="W7" s="6">
        <f t="shared" si="6"/>
        <v>101.72691515500553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0</v>
      </c>
      <c r="AS7" s="5">
        <v>0</v>
      </c>
      <c r="AT7" s="5">
        <v>1</v>
      </c>
      <c r="AU7" s="5">
        <v>0</v>
      </c>
      <c r="AV7" s="5">
        <v>0</v>
      </c>
      <c r="AW7" s="5">
        <v>0</v>
      </c>
      <c r="AX7" s="5">
        <v>0</v>
      </c>
    </row>
    <row r="8" spans="1:72" ht="15.75" customHeight="1">
      <c r="A8" s="4">
        <v>43282</v>
      </c>
      <c r="B8" s="2" t="s">
        <v>4</v>
      </c>
      <c r="C8" s="2">
        <v>4</v>
      </c>
      <c r="D8" s="5" t="s">
        <v>5</v>
      </c>
      <c r="E8" s="6">
        <v>128.56</v>
      </c>
      <c r="F8" s="6">
        <f t="shared" si="0"/>
        <v>4.8563957214292568</v>
      </c>
      <c r="G8" s="7">
        <v>1230631.71</v>
      </c>
      <c r="H8" s="5">
        <f t="shared" si="1"/>
        <v>14.023038993465093</v>
      </c>
      <c r="I8" s="10">
        <v>401.95</v>
      </c>
      <c r="J8" s="6">
        <f t="shared" si="2"/>
        <v>5.9963277027739696</v>
      </c>
      <c r="K8" s="5">
        <v>111.47</v>
      </c>
      <c r="L8" s="11">
        <f t="shared" si="3"/>
        <v>4.7226865194159302</v>
      </c>
      <c r="M8" s="5">
        <v>0</v>
      </c>
      <c r="N8" s="5">
        <v>1</v>
      </c>
      <c r="O8" s="5">
        <v>1</v>
      </c>
      <c r="P8" s="5">
        <v>1</v>
      </c>
      <c r="Q8" s="5">
        <f t="shared" si="4"/>
        <v>0</v>
      </c>
      <c r="R8" s="5">
        <v>774.0556881</v>
      </c>
      <c r="S8" s="5">
        <f t="shared" si="5"/>
        <v>6.6516438194511736</v>
      </c>
      <c r="T8" s="2">
        <v>0</v>
      </c>
      <c r="U8" s="12">
        <v>0</v>
      </c>
      <c r="V8" s="5">
        <v>1.6606160000000001</v>
      </c>
      <c r="W8" s="6">
        <f t="shared" si="6"/>
        <v>104.40684956655794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0</v>
      </c>
      <c r="AS8" s="5">
        <v>0</v>
      </c>
      <c r="AT8" s="5">
        <v>1</v>
      </c>
      <c r="AU8" s="5">
        <v>0</v>
      </c>
      <c r="AV8" s="5">
        <v>0</v>
      </c>
      <c r="AW8" s="5">
        <v>0</v>
      </c>
      <c r="AX8" s="5">
        <v>0</v>
      </c>
    </row>
    <row r="9" spans="1:72" ht="15.75" customHeight="1">
      <c r="A9" s="4">
        <v>43313</v>
      </c>
      <c r="B9" s="2" t="s">
        <v>4</v>
      </c>
      <c r="C9" s="2">
        <v>4</v>
      </c>
      <c r="D9" s="5" t="s">
        <v>5</v>
      </c>
      <c r="E9" s="6">
        <v>92.402500000000003</v>
      </c>
      <c r="F9" s="6">
        <f t="shared" si="0"/>
        <v>4.5261540345586804</v>
      </c>
      <c r="G9" s="7">
        <v>1358489.55</v>
      </c>
      <c r="H9" s="5">
        <f t="shared" si="1"/>
        <v>14.121884751622652</v>
      </c>
      <c r="I9" s="10">
        <v>390.44</v>
      </c>
      <c r="J9" s="6">
        <f t="shared" si="2"/>
        <v>5.9672743083067648</v>
      </c>
      <c r="K9" s="5">
        <v>114.05</v>
      </c>
      <c r="L9" s="11">
        <f t="shared" si="3"/>
        <v>4.7453668164813747</v>
      </c>
      <c r="M9" s="5">
        <v>0</v>
      </c>
      <c r="N9" s="5">
        <v>1</v>
      </c>
      <c r="O9" s="5">
        <v>1</v>
      </c>
      <c r="P9" s="5">
        <v>1</v>
      </c>
      <c r="Q9" s="5">
        <f t="shared" si="4"/>
        <v>0</v>
      </c>
      <c r="R9" s="5">
        <v>774.0556881</v>
      </c>
      <c r="S9" s="5">
        <f t="shared" si="5"/>
        <v>6.6516438194511736</v>
      </c>
      <c r="T9" s="2">
        <v>0</v>
      </c>
      <c r="U9" s="12">
        <v>0</v>
      </c>
      <c r="V9" s="5">
        <v>1.7093659999999999</v>
      </c>
      <c r="W9" s="6">
        <f t="shared" si="6"/>
        <v>107.4718771926736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0</v>
      </c>
      <c r="AS9" s="5">
        <v>0</v>
      </c>
      <c r="AT9" s="5">
        <v>1</v>
      </c>
      <c r="AU9" s="5">
        <v>0</v>
      </c>
      <c r="AV9" s="5">
        <v>0</v>
      </c>
      <c r="AW9" s="5">
        <v>0</v>
      </c>
      <c r="AX9" s="5">
        <v>0</v>
      </c>
    </row>
    <row r="10" spans="1:72" ht="15.75" customHeight="1">
      <c r="A10" s="4">
        <v>43344</v>
      </c>
      <c r="B10" s="2" t="s">
        <v>4</v>
      </c>
      <c r="C10" s="2">
        <v>4</v>
      </c>
      <c r="D10" s="5" t="s">
        <v>5</v>
      </c>
      <c r="E10" s="6">
        <v>88.385000000000005</v>
      </c>
      <c r="F10" s="6">
        <f t="shared" si="0"/>
        <v>4.4817022719878468</v>
      </c>
      <c r="G10" s="7">
        <v>1246613.94</v>
      </c>
      <c r="H10" s="5">
        <f t="shared" si="1"/>
        <v>14.03594238788318</v>
      </c>
      <c r="I10" s="10">
        <v>346.35</v>
      </c>
      <c r="J10" s="6">
        <f t="shared" si="2"/>
        <v>5.8474498244686144</v>
      </c>
      <c r="K10" s="5">
        <v>117.06</v>
      </c>
      <c r="L10" s="11">
        <f t="shared" si="3"/>
        <v>4.7711929698125433</v>
      </c>
      <c r="M10" s="5">
        <v>0</v>
      </c>
      <c r="N10" s="5">
        <v>1</v>
      </c>
      <c r="O10" s="5">
        <v>1</v>
      </c>
      <c r="P10" s="5">
        <v>1</v>
      </c>
      <c r="Q10" s="5">
        <f t="shared" si="4"/>
        <v>0</v>
      </c>
      <c r="R10" s="5">
        <v>774.0556881</v>
      </c>
      <c r="S10" s="5">
        <f t="shared" si="5"/>
        <v>6.6516438194511736</v>
      </c>
      <c r="T10" s="2">
        <v>0</v>
      </c>
      <c r="U10" s="12">
        <v>0</v>
      </c>
      <c r="V10" s="5">
        <v>1.673732</v>
      </c>
      <c r="W10" s="6">
        <f t="shared" si="6"/>
        <v>105.23148346079657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0</v>
      </c>
      <c r="AS10" s="5">
        <v>0</v>
      </c>
      <c r="AT10" s="5">
        <v>1</v>
      </c>
      <c r="AU10" s="5">
        <v>0</v>
      </c>
      <c r="AV10" s="5">
        <v>0</v>
      </c>
      <c r="AW10" s="5">
        <v>0</v>
      </c>
      <c r="AX10" s="5">
        <v>0</v>
      </c>
    </row>
    <row r="11" spans="1:72" ht="15.75" customHeight="1">
      <c r="A11" s="4">
        <v>43374</v>
      </c>
      <c r="B11" s="2" t="s">
        <v>4</v>
      </c>
      <c r="C11" s="2">
        <v>4</v>
      </c>
      <c r="D11" s="5" t="s">
        <v>5</v>
      </c>
      <c r="E11" s="6">
        <v>152.66499999999999</v>
      </c>
      <c r="F11" s="6">
        <f t="shared" si="0"/>
        <v>5.0282459783559164</v>
      </c>
      <c r="G11" s="7">
        <v>767147.04</v>
      </c>
      <c r="H11" s="5">
        <f t="shared" si="1"/>
        <v>13.550435073459054</v>
      </c>
      <c r="I11" s="10">
        <v>383.7</v>
      </c>
      <c r="J11" s="6">
        <f t="shared" si="2"/>
        <v>5.9498609972529071</v>
      </c>
      <c r="K11" s="5">
        <v>125.02</v>
      </c>
      <c r="L11" s="11">
        <f t="shared" si="3"/>
        <v>4.8364406245139095</v>
      </c>
      <c r="M11" s="5">
        <v>0</v>
      </c>
      <c r="N11" s="5">
        <v>1</v>
      </c>
      <c r="O11" s="5">
        <v>1</v>
      </c>
      <c r="P11" s="5">
        <v>1</v>
      </c>
      <c r="Q11" s="5">
        <f t="shared" si="4"/>
        <v>0</v>
      </c>
      <c r="R11" s="5">
        <v>774.0556881</v>
      </c>
      <c r="S11" s="5">
        <f t="shared" si="5"/>
        <v>6.6516438194511736</v>
      </c>
      <c r="T11" s="2">
        <v>0</v>
      </c>
      <c r="U11" s="12">
        <v>0</v>
      </c>
      <c r="V11" s="5">
        <v>1.628603</v>
      </c>
      <c r="W11" s="6">
        <f t="shared" si="6"/>
        <v>102.39411665589454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0</v>
      </c>
      <c r="AS11" s="5">
        <v>0</v>
      </c>
      <c r="AT11" s="5">
        <v>1</v>
      </c>
      <c r="AU11" s="5">
        <v>0</v>
      </c>
      <c r="AV11" s="5">
        <v>0</v>
      </c>
      <c r="AW11" s="5">
        <v>0</v>
      </c>
      <c r="AX11" s="5">
        <v>0</v>
      </c>
    </row>
    <row r="12" spans="1:72" ht="15.75" customHeight="1">
      <c r="A12" s="4">
        <v>43405</v>
      </c>
      <c r="B12" s="2" t="s">
        <v>4</v>
      </c>
      <c r="C12" s="2">
        <v>4</v>
      </c>
      <c r="D12" s="5" t="s">
        <v>5</v>
      </c>
      <c r="E12" s="6">
        <v>112.49</v>
      </c>
      <c r="F12" s="6">
        <f t="shared" si="0"/>
        <v>4.7228643288047341</v>
      </c>
      <c r="G12" s="7">
        <v>655271.43000000005</v>
      </c>
      <c r="H12" s="5">
        <f t="shared" si="1"/>
        <v>13.39280635180924</v>
      </c>
      <c r="I12" s="10">
        <v>402.49</v>
      </c>
      <c r="J12" s="6">
        <f t="shared" si="2"/>
        <v>5.9976702518294864</v>
      </c>
      <c r="K12" s="5">
        <v>125.99</v>
      </c>
      <c r="L12" s="11">
        <f t="shared" si="3"/>
        <v>4.8441083432009417</v>
      </c>
      <c r="M12" s="5">
        <v>0</v>
      </c>
      <c r="N12" s="5">
        <v>1</v>
      </c>
      <c r="O12" s="5">
        <v>1</v>
      </c>
      <c r="P12" s="5">
        <v>1</v>
      </c>
      <c r="Q12" s="5">
        <f t="shared" si="4"/>
        <v>0</v>
      </c>
      <c r="R12" s="5">
        <v>774.0556881</v>
      </c>
      <c r="S12" s="5">
        <f t="shared" si="5"/>
        <v>6.6516438194511736</v>
      </c>
      <c r="T12" s="2">
        <v>0</v>
      </c>
      <c r="U12" s="12">
        <v>0</v>
      </c>
      <c r="V12" s="5">
        <v>1.777997</v>
      </c>
      <c r="W12" s="6">
        <f t="shared" si="6"/>
        <v>111.78687023899042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0</v>
      </c>
      <c r="AS12" s="5">
        <v>0</v>
      </c>
      <c r="AT12" s="5">
        <v>1</v>
      </c>
      <c r="AU12" s="5">
        <v>0</v>
      </c>
      <c r="AV12" s="5">
        <v>0</v>
      </c>
      <c r="AW12" s="5">
        <v>0</v>
      </c>
      <c r="AX12" s="5">
        <v>0</v>
      </c>
    </row>
    <row r="13" spans="1:72" ht="15.75" customHeight="1">
      <c r="A13" s="4">
        <v>43435</v>
      </c>
      <c r="B13" s="2" t="s">
        <v>4</v>
      </c>
      <c r="C13" s="2">
        <v>4</v>
      </c>
      <c r="D13" s="5" t="s">
        <v>5</v>
      </c>
      <c r="E13" s="6">
        <v>128.56</v>
      </c>
      <c r="F13" s="6">
        <f t="shared" si="0"/>
        <v>4.8563957214292568</v>
      </c>
      <c r="G13" s="7">
        <v>751164.81</v>
      </c>
      <c r="H13" s="5">
        <f t="shared" si="1"/>
        <v>13.529381691995889</v>
      </c>
      <c r="I13" s="10">
        <v>390.49</v>
      </c>
      <c r="J13" s="6">
        <f t="shared" si="2"/>
        <v>5.9674023607572231</v>
      </c>
      <c r="K13" s="5">
        <v>107.7</v>
      </c>
      <c r="L13" s="11">
        <f t="shared" si="3"/>
        <v>4.6885917941271638</v>
      </c>
      <c r="M13" s="5">
        <v>0</v>
      </c>
      <c r="N13" s="5">
        <v>1</v>
      </c>
      <c r="O13" s="5">
        <v>1</v>
      </c>
      <c r="P13" s="5">
        <v>1</v>
      </c>
      <c r="Q13" s="5">
        <f t="shared" si="4"/>
        <v>0</v>
      </c>
      <c r="R13" s="5">
        <v>774.0556881</v>
      </c>
      <c r="S13" s="5">
        <f t="shared" si="5"/>
        <v>6.6516438194511736</v>
      </c>
      <c r="T13" s="2">
        <v>0</v>
      </c>
      <c r="U13" s="12">
        <v>0</v>
      </c>
      <c r="V13" s="5">
        <v>1.7714939999999999</v>
      </c>
      <c r="W13" s="6">
        <f t="shared" si="6"/>
        <v>111.37801127175698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0</v>
      </c>
      <c r="AS13" s="5">
        <v>0</v>
      </c>
      <c r="AT13" s="5">
        <v>1</v>
      </c>
      <c r="AU13" s="5">
        <v>0</v>
      </c>
      <c r="AV13" s="5">
        <v>0</v>
      </c>
      <c r="AW13" s="5">
        <v>0</v>
      </c>
      <c r="AX13" s="5">
        <v>0</v>
      </c>
    </row>
    <row r="14" spans="1:72" ht="15.75" customHeight="1">
      <c r="A14" s="4">
        <v>43466</v>
      </c>
      <c r="B14" s="2" t="s">
        <v>4</v>
      </c>
      <c r="C14" s="2">
        <v>4</v>
      </c>
      <c r="D14" s="5" t="s">
        <v>5</v>
      </c>
      <c r="E14" s="6">
        <v>107.718</v>
      </c>
      <c r="F14" s="6">
        <f t="shared" si="0"/>
        <v>4.6795167011167464</v>
      </c>
      <c r="G14" s="7">
        <v>847058.19</v>
      </c>
      <c r="H14" s="5">
        <f t="shared" si="1"/>
        <v>13.649525853128809</v>
      </c>
      <c r="I14" s="10">
        <v>401.35</v>
      </c>
      <c r="J14" s="6">
        <f t="shared" si="2"/>
        <v>5.9948338645775863</v>
      </c>
      <c r="K14" s="5">
        <v>116.52</v>
      </c>
      <c r="L14" s="11">
        <f t="shared" si="3"/>
        <v>4.7666085318656215</v>
      </c>
      <c r="M14" s="5">
        <v>0</v>
      </c>
      <c r="N14" s="5">
        <v>1</v>
      </c>
      <c r="O14" s="5">
        <v>1</v>
      </c>
      <c r="P14" s="5">
        <v>1</v>
      </c>
      <c r="Q14" s="5">
        <f t="shared" si="4"/>
        <v>0</v>
      </c>
      <c r="R14" s="5">
        <v>774.0556881</v>
      </c>
      <c r="S14" s="5">
        <f t="shared" si="5"/>
        <v>6.6516438194511736</v>
      </c>
      <c r="T14" s="2">
        <v>0</v>
      </c>
      <c r="U14" s="12">
        <v>0</v>
      </c>
      <c r="V14" s="5">
        <v>1.8537090000000001</v>
      </c>
      <c r="W14" s="6">
        <f t="shared" si="6"/>
        <v>116.54706247752313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0</v>
      </c>
      <c r="AS14" s="5">
        <v>0</v>
      </c>
      <c r="AT14" s="5">
        <v>1</v>
      </c>
      <c r="AU14" s="5">
        <v>0</v>
      </c>
      <c r="AV14" s="5">
        <v>0</v>
      </c>
      <c r="AW14" s="5">
        <v>0</v>
      </c>
      <c r="AX14" s="5">
        <v>0</v>
      </c>
    </row>
    <row r="15" spans="1:72" ht="15.75" customHeight="1">
      <c r="A15" s="4">
        <v>43497</v>
      </c>
      <c r="B15" s="2" t="s">
        <v>4</v>
      </c>
      <c r="C15" s="2">
        <v>4</v>
      </c>
      <c r="D15" s="5" t="s">
        <v>5</v>
      </c>
      <c r="E15" s="6">
        <v>99.432000000000002</v>
      </c>
      <c r="F15" s="6">
        <f t="shared" si="0"/>
        <v>4.5994739934432101</v>
      </c>
      <c r="G15" s="7">
        <v>942951.57</v>
      </c>
      <c r="H15" s="5">
        <f t="shared" si="1"/>
        <v>13.756771263425954</v>
      </c>
      <c r="I15" s="10">
        <v>389.37</v>
      </c>
      <c r="J15" s="6">
        <f t="shared" si="2"/>
        <v>5.9645300483677772</v>
      </c>
      <c r="K15" s="5">
        <v>114.27</v>
      </c>
      <c r="L15" s="11">
        <f t="shared" si="3"/>
        <v>4.7472772026129215</v>
      </c>
      <c r="M15" s="5">
        <v>0</v>
      </c>
      <c r="N15" s="5">
        <v>1</v>
      </c>
      <c r="O15" s="5">
        <v>1</v>
      </c>
      <c r="P15" s="5">
        <v>1</v>
      </c>
      <c r="Q15" s="5">
        <f t="shared" si="4"/>
        <v>0</v>
      </c>
      <c r="R15" s="5">
        <v>774.0556881</v>
      </c>
      <c r="S15" s="5">
        <f t="shared" si="5"/>
        <v>6.6516438194511736</v>
      </c>
      <c r="T15" s="2">
        <v>0</v>
      </c>
      <c r="U15" s="12">
        <v>0</v>
      </c>
      <c r="V15" s="5">
        <v>1.8414219999999999</v>
      </c>
      <c r="W15" s="6">
        <f t="shared" si="6"/>
        <v>115.77454977101885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0</v>
      </c>
      <c r="AS15" s="5">
        <v>0</v>
      </c>
      <c r="AT15" s="5">
        <v>1</v>
      </c>
      <c r="AU15" s="5">
        <v>0</v>
      </c>
      <c r="AV15" s="5">
        <v>0</v>
      </c>
      <c r="AW15" s="5">
        <v>0</v>
      </c>
      <c r="AX15" s="5">
        <v>0</v>
      </c>
    </row>
    <row r="16" spans="1:72" ht="15.75" customHeight="1">
      <c r="A16" s="4">
        <v>43525</v>
      </c>
      <c r="B16" s="2" t="s">
        <v>4</v>
      </c>
      <c r="C16" s="2">
        <v>4</v>
      </c>
      <c r="D16" s="5" t="s">
        <v>5</v>
      </c>
      <c r="E16" s="6">
        <v>74.573999999999998</v>
      </c>
      <c r="F16" s="6">
        <f t="shared" si="0"/>
        <v>4.3117919209914293</v>
      </c>
      <c r="G16" s="7">
        <v>1374471.78</v>
      </c>
      <c r="H16" s="5">
        <f t="shared" si="1"/>
        <v>14.133580782826412</v>
      </c>
      <c r="I16" s="10">
        <v>384.07</v>
      </c>
      <c r="J16" s="6">
        <f t="shared" si="2"/>
        <v>5.950824827641287</v>
      </c>
      <c r="K16" s="5">
        <v>124.27</v>
      </c>
      <c r="L16" s="11">
        <f t="shared" si="3"/>
        <v>4.8304714078561002</v>
      </c>
      <c r="M16" s="5">
        <v>0</v>
      </c>
      <c r="N16" s="5">
        <v>1</v>
      </c>
      <c r="O16" s="5">
        <v>1</v>
      </c>
      <c r="P16" s="5">
        <v>1</v>
      </c>
      <c r="Q16" s="5">
        <f t="shared" si="4"/>
        <v>0</v>
      </c>
      <c r="R16" s="5">
        <v>774.0556881</v>
      </c>
      <c r="S16" s="5">
        <f t="shared" si="5"/>
        <v>6.6516438194511736</v>
      </c>
      <c r="T16" s="2">
        <v>0</v>
      </c>
      <c r="U16" s="12">
        <v>0</v>
      </c>
      <c r="V16" s="5">
        <v>1.8678380000000001</v>
      </c>
      <c r="W16" s="6">
        <f t="shared" si="6"/>
        <v>117.43538607402341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0</v>
      </c>
      <c r="AS16" s="5">
        <v>0</v>
      </c>
      <c r="AT16" s="5">
        <v>1</v>
      </c>
      <c r="AU16" s="5">
        <v>0</v>
      </c>
      <c r="AV16" s="5">
        <v>0</v>
      </c>
      <c r="AW16" s="5">
        <v>0</v>
      </c>
      <c r="AX16" s="5">
        <v>0</v>
      </c>
    </row>
    <row r="17" spans="1:50" ht="15.75" customHeight="1">
      <c r="A17" s="4">
        <v>43556</v>
      </c>
      <c r="B17" s="2" t="s">
        <v>4</v>
      </c>
      <c r="C17" s="2">
        <v>4</v>
      </c>
      <c r="D17" s="5" t="s">
        <v>5</v>
      </c>
      <c r="E17" s="6">
        <v>58.002000000000002</v>
      </c>
      <c r="F17" s="6">
        <f t="shared" si="0"/>
        <v>4.0604774927105236</v>
      </c>
      <c r="G17" s="7">
        <v>1326525.0900000001</v>
      </c>
      <c r="H17" s="5">
        <f t="shared" si="1"/>
        <v>14.098074120666551</v>
      </c>
      <c r="I17" s="10">
        <v>374.23</v>
      </c>
      <c r="J17" s="6">
        <f t="shared" si="2"/>
        <v>5.9248705816579976</v>
      </c>
      <c r="K17" s="5">
        <v>123.2</v>
      </c>
      <c r="L17" s="11">
        <f t="shared" si="3"/>
        <v>4.8218931694993783</v>
      </c>
      <c r="M17" s="5">
        <v>0</v>
      </c>
      <c r="N17" s="5">
        <v>1</v>
      </c>
      <c r="O17" s="5">
        <v>1</v>
      </c>
      <c r="P17" s="5">
        <v>1</v>
      </c>
      <c r="Q17" s="5">
        <f t="shared" si="4"/>
        <v>0</v>
      </c>
      <c r="R17" s="5">
        <v>774.0556881</v>
      </c>
      <c r="S17" s="5">
        <f t="shared" si="5"/>
        <v>6.6516438194511736</v>
      </c>
      <c r="T17" s="2">
        <v>0</v>
      </c>
      <c r="U17" s="12">
        <v>0</v>
      </c>
      <c r="V17" s="5">
        <v>1.852625</v>
      </c>
      <c r="W17" s="6">
        <f t="shared" si="6"/>
        <v>116.47890883759062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0</v>
      </c>
      <c r="AS17" s="5">
        <v>0</v>
      </c>
      <c r="AT17" s="5">
        <v>1</v>
      </c>
      <c r="AU17" s="5">
        <v>0</v>
      </c>
      <c r="AV17" s="5">
        <v>0</v>
      </c>
      <c r="AW17" s="5">
        <v>0</v>
      </c>
      <c r="AX17" s="5">
        <v>0</v>
      </c>
    </row>
    <row r="18" spans="1:50" ht="15.75" customHeight="1">
      <c r="A18" s="9">
        <v>43586</v>
      </c>
      <c r="B18" s="2" t="s">
        <v>4</v>
      </c>
      <c r="C18" s="2">
        <v>4</v>
      </c>
      <c r="D18" s="5" t="s">
        <v>5</v>
      </c>
      <c r="E18" s="6">
        <v>124.29</v>
      </c>
      <c r="F18" s="6">
        <f t="shared" si="0"/>
        <v>4.8226175447574198</v>
      </c>
      <c r="G18" s="7">
        <v>1198667.25</v>
      </c>
      <c r="H18" s="5">
        <f t="shared" si="1"/>
        <v>13.996721706816791</v>
      </c>
      <c r="I18" s="10">
        <v>425.1</v>
      </c>
      <c r="J18" s="6">
        <f t="shared" si="2"/>
        <v>6.0523244353647447</v>
      </c>
      <c r="K18" s="5">
        <v>123.52</v>
      </c>
      <c r="L18" s="11">
        <f t="shared" si="3"/>
        <v>4.8244663455734074</v>
      </c>
      <c r="M18" s="5">
        <v>0</v>
      </c>
      <c r="N18" s="5">
        <v>1</v>
      </c>
      <c r="O18" s="5">
        <v>1</v>
      </c>
      <c r="P18" s="5">
        <v>1</v>
      </c>
      <c r="Q18" s="5">
        <f t="shared" si="4"/>
        <v>0</v>
      </c>
      <c r="R18" s="5">
        <v>774.0556881</v>
      </c>
      <c r="S18" s="5">
        <f t="shared" si="5"/>
        <v>6.6516438194511736</v>
      </c>
      <c r="T18" s="2">
        <v>0</v>
      </c>
      <c r="U18" s="12">
        <v>0</v>
      </c>
      <c r="V18" s="5">
        <v>1.8270599999999999</v>
      </c>
      <c r="W18" s="6">
        <f t="shared" si="6"/>
        <v>114.87157691427478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0</v>
      </c>
      <c r="AS18" s="5">
        <v>0</v>
      </c>
      <c r="AT18" s="5">
        <v>1</v>
      </c>
      <c r="AU18" s="5">
        <v>0</v>
      </c>
      <c r="AV18" s="5">
        <v>0</v>
      </c>
      <c r="AW18" s="5">
        <v>0</v>
      </c>
      <c r="AX18" s="5">
        <v>0</v>
      </c>
    </row>
    <row r="19" spans="1:50" ht="15.75" customHeight="1">
      <c r="A19" s="4">
        <v>43617</v>
      </c>
      <c r="B19" s="2" t="s">
        <v>4</v>
      </c>
      <c r="C19" s="2">
        <v>4</v>
      </c>
      <c r="D19" s="5" t="s">
        <v>5</v>
      </c>
      <c r="E19" s="6">
        <v>82.86</v>
      </c>
      <c r="F19" s="6">
        <f t="shared" si="0"/>
        <v>4.4171524366492561</v>
      </c>
      <c r="G19" s="7">
        <v>1214649.48</v>
      </c>
      <c r="H19" s="5">
        <f t="shared" si="1"/>
        <v>14.009966922589717</v>
      </c>
      <c r="I19" s="10">
        <v>374.76</v>
      </c>
      <c r="J19" s="6">
        <f t="shared" si="2"/>
        <v>5.9262858210829874</v>
      </c>
      <c r="K19" s="5">
        <v>127.07</v>
      </c>
      <c r="L19" s="11">
        <f t="shared" si="3"/>
        <v>4.8525769894379804</v>
      </c>
      <c r="M19" s="5">
        <v>0</v>
      </c>
      <c r="N19" s="5">
        <v>1</v>
      </c>
      <c r="O19" s="5">
        <v>1</v>
      </c>
      <c r="P19" s="5">
        <v>1</v>
      </c>
      <c r="Q19" s="5">
        <f t="shared" si="4"/>
        <v>0</v>
      </c>
      <c r="R19" s="5">
        <v>774.0556881</v>
      </c>
      <c r="S19" s="5">
        <f t="shared" si="5"/>
        <v>6.6516438194511736</v>
      </c>
      <c r="T19" s="2">
        <v>0</v>
      </c>
      <c r="U19" s="12">
        <v>0</v>
      </c>
      <c r="V19" s="5">
        <v>1.850792</v>
      </c>
      <c r="W19" s="6">
        <f t="shared" si="6"/>
        <v>116.36366379884866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0</v>
      </c>
      <c r="AS19" s="5">
        <v>0</v>
      </c>
      <c r="AT19" s="5">
        <v>1</v>
      </c>
      <c r="AU19" s="5">
        <v>0</v>
      </c>
      <c r="AV19" s="5">
        <v>0</v>
      </c>
      <c r="AW19" s="5">
        <v>0</v>
      </c>
      <c r="AX19" s="5">
        <v>0</v>
      </c>
    </row>
    <row r="20" spans="1:50" ht="15.75" customHeight="1">
      <c r="A20" s="4">
        <v>43647</v>
      </c>
      <c r="B20" s="2" t="s">
        <v>4</v>
      </c>
      <c r="C20" s="2">
        <v>4</v>
      </c>
      <c r="D20" s="5" t="s">
        <v>5</v>
      </c>
      <c r="E20" s="6">
        <v>132.57599999999999</v>
      </c>
      <c r="F20" s="6">
        <f t="shared" si="0"/>
        <v>4.8871560658949909</v>
      </c>
      <c r="G20" s="7">
        <v>1230631.71</v>
      </c>
      <c r="H20" s="5">
        <f t="shared" si="1"/>
        <v>14.023038993465093</v>
      </c>
      <c r="I20" s="10">
        <v>428.56</v>
      </c>
      <c r="J20" s="6">
        <f t="shared" si="2"/>
        <v>6.0604307515727047</v>
      </c>
      <c r="K20" s="5">
        <v>112.87</v>
      </c>
      <c r="L20" s="11">
        <f t="shared" si="3"/>
        <v>4.7350574468225135</v>
      </c>
      <c r="M20" s="5">
        <v>0</v>
      </c>
      <c r="N20" s="5">
        <v>1</v>
      </c>
      <c r="O20" s="5">
        <v>1</v>
      </c>
      <c r="P20" s="5">
        <v>1</v>
      </c>
      <c r="Q20" s="5">
        <f t="shared" si="4"/>
        <v>0</v>
      </c>
      <c r="R20" s="5">
        <v>774.0556881</v>
      </c>
      <c r="S20" s="5">
        <f t="shared" si="5"/>
        <v>6.6516438194511736</v>
      </c>
      <c r="T20" s="2">
        <v>0</v>
      </c>
      <c r="U20" s="12">
        <v>0</v>
      </c>
      <c r="V20" s="5">
        <v>2.00875</v>
      </c>
      <c r="W20" s="6">
        <f t="shared" si="6"/>
        <v>126.29485628635594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0</v>
      </c>
      <c r="AS20" s="5">
        <v>0</v>
      </c>
      <c r="AT20" s="5">
        <v>1</v>
      </c>
      <c r="AU20" s="5">
        <v>0</v>
      </c>
      <c r="AV20" s="5">
        <v>0</v>
      </c>
      <c r="AW20" s="5">
        <v>0</v>
      </c>
      <c r="AX20" s="5">
        <v>0</v>
      </c>
    </row>
    <row r="21" spans="1:50" ht="15.75" customHeight="1">
      <c r="A21" s="4">
        <v>43678</v>
      </c>
      <c r="B21" s="2" t="s">
        <v>4</v>
      </c>
      <c r="C21" s="2">
        <v>4</v>
      </c>
      <c r="D21" s="5" t="s">
        <v>5</v>
      </c>
      <c r="E21" s="6">
        <v>95.289000000000001</v>
      </c>
      <c r="F21" s="6">
        <f t="shared" si="0"/>
        <v>4.5569143790244144</v>
      </c>
      <c r="G21" s="7">
        <v>1358489.55</v>
      </c>
      <c r="H21" s="5">
        <f t="shared" si="1"/>
        <v>14.121884751622652</v>
      </c>
      <c r="I21" s="10">
        <v>388</v>
      </c>
      <c r="J21" s="6">
        <f t="shared" si="2"/>
        <v>5.9610053396232736</v>
      </c>
      <c r="K21" s="5">
        <v>111.25</v>
      </c>
      <c r="L21" s="11">
        <f t="shared" si="3"/>
        <v>4.7207285266223638</v>
      </c>
      <c r="M21" s="5">
        <v>0</v>
      </c>
      <c r="N21" s="5">
        <v>1</v>
      </c>
      <c r="O21" s="5">
        <v>1</v>
      </c>
      <c r="P21" s="5">
        <v>1</v>
      </c>
      <c r="Q21" s="5">
        <f t="shared" si="4"/>
        <v>0</v>
      </c>
      <c r="R21" s="5">
        <v>774.0556881</v>
      </c>
      <c r="S21" s="5">
        <f t="shared" si="5"/>
        <v>6.6516438194511736</v>
      </c>
      <c r="T21" s="2">
        <v>0</v>
      </c>
      <c r="U21" s="12">
        <v>0</v>
      </c>
      <c r="V21" s="5">
        <v>2.0255610000000002</v>
      </c>
      <c r="W21" s="6">
        <f t="shared" si="6"/>
        <v>127.35180355656375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0</v>
      </c>
      <c r="AS21" s="5">
        <v>0</v>
      </c>
      <c r="AT21" s="5">
        <v>1</v>
      </c>
      <c r="AU21" s="5">
        <v>0</v>
      </c>
      <c r="AV21" s="5">
        <v>0</v>
      </c>
      <c r="AW21" s="5">
        <v>0</v>
      </c>
      <c r="AX21" s="5">
        <v>0</v>
      </c>
    </row>
    <row r="22" spans="1:50" ht="15.75" customHeight="1">
      <c r="A22" s="4">
        <v>43709</v>
      </c>
      <c r="B22" s="2" t="s">
        <v>4</v>
      </c>
      <c r="C22" s="2">
        <v>4</v>
      </c>
      <c r="D22" s="5" t="s">
        <v>5</v>
      </c>
      <c r="E22" s="6">
        <v>91.146000000000001</v>
      </c>
      <c r="F22" s="6">
        <f t="shared" si="0"/>
        <v>4.5124626164535808</v>
      </c>
      <c r="G22" s="7">
        <v>1246613.94</v>
      </c>
      <c r="H22" s="5">
        <f t="shared" si="1"/>
        <v>14.03594238788318</v>
      </c>
      <c r="I22" s="10">
        <v>390.59</v>
      </c>
      <c r="J22" s="6">
        <f t="shared" si="2"/>
        <v>5.967658416476346</v>
      </c>
      <c r="K22" s="5">
        <v>124.7</v>
      </c>
      <c r="L22" s="11">
        <f t="shared" si="3"/>
        <v>4.8338981155962015</v>
      </c>
      <c r="M22" s="5">
        <v>0</v>
      </c>
      <c r="N22" s="5">
        <v>1</v>
      </c>
      <c r="O22" s="5">
        <v>1</v>
      </c>
      <c r="P22" s="5">
        <v>1</v>
      </c>
      <c r="Q22" s="5">
        <f t="shared" si="4"/>
        <v>0</v>
      </c>
      <c r="R22" s="5">
        <v>774.0556881</v>
      </c>
      <c r="S22" s="5">
        <f t="shared" si="5"/>
        <v>6.6516438194511736</v>
      </c>
      <c r="T22" s="2">
        <v>0</v>
      </c>
      <c r="U22" s="12">
        <v>0</v>
      </c>
      <c r="V22" s="5">
        <v>2.0205039999999999</v>
      </c>
      <c r="W22" s="6">
        <f t="shared" si="6"/>
        <v>127.03385802414802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0</v>
      </c>
      <c r="AS22" s="5">
        <v>0</v>
      </c>
      <c r="AT22" s="5">
        <v>1</v>
      </c>
      <c r="AU22" s="5">
        <v>0</v>
      </c>
      <c r="AV22" s="5">
        <v>0</v>
      </c>
      <c r="AW22" s="5">
        <v>0</v>
      </c>
      <c r="AX22" s="5">
        <v>0</v>
      </c>
    </row>
    <row r="23" spans="1:50" ht="15.75" customHeight="1">
      <c r="A23" s="4">
        <v>43739</v>
      </c>
      <c r="B23" s="2" t="s">
        <v>4</v>
      </c>
      <c r="C23" s="2">
        <v>4</v>
      </c>
      <c r="D23" s="5" t="s">
        <v>5</v>
      </c>
      <c r="E23" s="6">
        <v>157.434</v>
      </c>
      <c r="F23" s="6">
        <f t="shared" si="0"/>
        <v>5.0590063228216504</v>
      </c>
      <c r="G23" s="7">
        <v>767147.04</v>
      </c>
      <c r="H23" s="5">
        <f t="shared" si="1"/>
        <v>13.550435073459054</v>
      </c>
      <c r="I23" s="10">
        <v>405.46</v>
      </c>
      <c r="J23" s="6">
        <f t="shared" si="2"/>
        <v>6.0050222250400473</v>
      </c>
      <c r="K23" s="5">
        <v>127.71</v>
      </c>
      <c r="L23" s="11">
        <f t="shared" si="3"/>
        <v>4.8575618116612862</v>
      </c>
      <c r="M23" s="5">
        <v>0</v>
      </c>
      <c r="N23" s="5">
        <v>1</v>
      </c>
      <c r="O23" s="5">
        <v>1</v>
      </c>
      <c r="P23" s="5">
        <v>1</v>
      </c>
      <c r="Q23" s="5">
        <f t="shared" si="4"/>
        <v>0</v>
      </c>
      <c r="R23" s="5">
        <v>774.0556881</v>
      </c>
      <c r="S23" s="5">
        <f t="shared" si="5"/>
        <v>6.6516438194511736</v>
      </c>
      <c r="T23" s="2">
        <v>0</v>
      </c>
      <c r="U23" s="12">
        <v>0</v>
      </c>
      <c r="V23" s="5">
        <v>2.0042460000000002</v>
      </c>
      <c r="W23" s="6">
        <f t="shared" si="6"/>
        <v>126.01167916988365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0</v>
      </c>
      <c r="AS23" s="5">
        <v>0</v>
      </c>
      <c r="AT23" s="5">
        <v>1</v>
      </c>
      <c r="AU23" s="5">
        <v>0</v>
      </c>
      <c r="AV23" s="5">
        <v>0</v>
      </c>
      <c r="AW23" s="5">
        <v>0</v>
      </c>
      <c r="AX23" s="5">
        <v>0</v>
      </c>
    </row>
    <row r="24" spans="1:50" ht="15.75" customHeight="1">
      <c r="A24" s="4">
        <v>43770</v>
      </c>
      <c r="B24" s="2" t="s">
        <v>4</v>
      </c>
      <c r="C24" s="2">
        <v>4</v>
      </c>
      <c r="D24" s="5" t="s">
        <v>5</v>
      </c>
      <c r="E24" s="6">
        <v>116.004</v>
      </c>
      <c r="F24" s="6">
        <f t="shared" si="0"/>
        <v>4.753624673270469</v>
      </c>
      <c r="G24" s="7">
        <v>655271.43000000005</v>
      </c>
      <c r="H24" s="5">
        <f t="shared" si="1"/>
        <v>13.39280635180924</v>
      </c>
      <c r="I24" s="10">
        <v>410.6</v>
      </c>
      <c r="J24" s="6">
        <f t="shared" si="2"/>
        <v>6.0176195045848333</v>
      </c>
      <c r="K24" s="5">
        <v>118.14</v>
      </c>
      <c r="L24" s="11">
        <f t="shared" si="3"/>
        <v>4.7802992722005415</v>
      </c>
      <c r="M24" s="5">
        <v>0</v>
      </c>
      <c r="N24" s="5">
        <v>1</v>
      </c>
      <c r="O24" s="5">
        <v>1</v>
      </c>
      <c r="P24" s="5">
        <v>1</v>
      </c>
      <c r="Q24" s="5">
        <f t="shared" si="4"/>
        <v>0</v>
      </c>
      <c r="R24" s="5">
        <v>774.0556881</v>
      </c>
      <c r="S24" s="5">
        <f t="shared" si="5"/>
        <v>6.6516438194511736</v>
      </c>
      <c r="T24" s="2">
        <v>0</v>
      </c>
      <c r="U24" s="12">
        <v>0</v>
      </c>
      <c r="V24" s="5">
        <v>1.982121</v>
      </c>
      <c r="W24" s="6">
        <f t="shared" si="6"/>
        <v>124.62062817033882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0</v>
      </c>
      <c r="AS24" s="5">
        <v>0</v>
      </c>
      <c r="AT24" s="5">
        <v>1</v>
      </c>
      <c r="AU24" s="5">
        <v>0</v>
      </c>
      <c r="AV24" s="5">
        <v>0</v>
      </c>
      <c r="AW24" s="5">
        <v>0</v>
      </c>
      <c r="AX24" s="5">
        <v>0</v>
      </c>
    </row>
    <row r="25" spans="1:50" ht="15.75" customHeight="1">
      <c r="A25" s="4">
        <v>43800</v>
      </c>
      <c r="B25" s="2" t="s">
        <v>4</v>
      </c>
      <c r="C25" s="2">
        <v>4</v>
      </c>
      <c r="D25" s="5" t="s">
        <v>5</v>
      </c>
      <c r="E25" s="6">
        <v>132.57599999999999</v>
      </c>
      <c r="F25" s="6">
        <f t="shared" si="0"/>
        <v>4.8871560658949909</v>
      </c>
      <c r="G25" s="7">
        <v>751164.81</v>
      </c>
      <c r="H25" s="5">
        <f t="shared" si="1"/>
        <v>13.529381691995889</v>
      </c>
      <c r="I25" s="10">
        <v>446.14</v>
      </c>
      <c r="J25" s="6">
        <f t="shared" si="2"/>
        <v>6.1006328041086357</v>
      </c>
      <c r="K25" s="5">
        <v>119.75</v>
      </c>
      <c r="L25" s="11">
        <f t="shared" si="3"/>
        <v>4.7937222925326823</v>
      </c>
      <c r="M25" s="5">
        <v>0</v>
      </c>
      <c r="N25" s="5">
        <v>1</v>
      </c>
      <c r="O25" s="5">
        <v>1</v>
      </c>
      <c r="P25" s="5">
        <v>1</v>
      </c>
      <c r="Q25" s="5">
        <f t="shared" si="4"/>
        <v>0</v>
      </c>
      <c r="R25" s="5">
        <v>774.0556881</v>
      </c>
      <c r="S25" s="5">
        <f t="shared" si="5"/>
        <v>6.6516438194511736</v>
      </c>
      <c r="T25" s="2">
        <v>0</v>
      </c>
      <c r="U25" s="12">
        <v>0</v>
      </c>
      <c r="V25" s="5">
        <v>1.9762999999999999</v>
      </c>
      <c r="W25" s="6">
        <f t="shared" si="6"/>
        <v>124.25464815369023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0</v>
      </c>
      <c r="AS25" s="5">
        <v>0</v>
      </c>
      <c r="AT25" s="5">
        <v>1</v>
      </c>
      <c r="AU25" s="5">
        <v>0</v>
      </c>
      <c r="AV25" s="5">
        <v>0</v>
      </c>
      <c r="AW25" s="5">
        <v>0</v>
      </c>
      <c r="AX25" s="5">
        <v>0</v>
      </c>
    </row>
    <row r="26" spans="1:50" ht="15.75" customHeight="1">
      <c r="A26" s="4">
        <v>43831</v>
      </c>
      <c r="B26" s="2" t="s">
        <v>4</v>
      </c>
      <c r="C26" s="2">
        <v>4</v>
      </c>
      <c r="D26" s="5" t="s">
        <v>5</v>
      </c>
      <c r="E26" s="5">
        <v>102.557</v>
      </c>
      <c r="F26" s="6">
        <f t="shared" si="0"/>
        <v>4.6304187415744895</v>
      </c>
      <c r="G26" s="7">
        <v>847058.19</v>
      </c>
      <c r="H26" s="5">
        <f t="shared" si="1"/>
        <v>13.649525853128809</v>
      </c>
      <c r="I26" s="10">
        <v>445.58</v>
      </c>
      <c r="J26" s="6">
        <f t="shared" si="2"/>
        <v>6.0993768043023771</v>
      </c>
      <c r="K26" s="5">
        <v>172.17</v>
      </c>
      <c r="L26" s="11">
        <f t="shared" si="3"/>
        <v>5.1542737709640596</v>
      </c>
      <c r="M26" s="5">
        <v>0</v>
      </c>
      <c r="N26" s="5">
        <v>1</v>
      </c>
      <c r="O26" s="5">
        <v>1</v>
      </c>
      <c r="P26" s="5">
        <v>1</v>
      </c>
      <c r="Q26" s="5">
        <f t="shared" si="4"/>
        <v>0</v>
      </c>
      <c r="R26" s="5">
        <v>774.0556881</v>
      </c>
      <c r="S26" s="5">
        <f t="shared" si="5"/>
        <v>6.6516438194511736</v>
      </c>
      <c r="T26" s="2">
        <v>0</v>
      </c>
      <c r="U26" s="12">
        <v>0</v>
      </c>
      <c r="V26" s="5">
        <v>1.9830239999999999</v>
      </c>
      <c r="W26" s="6">
        <f t="shared" si="6"/>
        <v>124.67740191282871</v>
      </c>
      <c r="X26" s="5">
        <v>200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0</v>
      </c>
      <c r="AS26" s="5">
        <v>0</v>
      </c>
      <c r="AT26" s="5">
        <v>1</v>
      </c>
      <c r="AU26" s="5">
        <v>0</v>
      </c>
      <c r="AV26" s="5">
        <v>0</v>
      </c>
      <c r="AW26" s="5">
        <v>0</v>
      </c>
      <c r="AX26" s="5">
        <v>0</v>
      </c>
    </row>
    <row r="27" spans="1:50" ht="15.75" customHeight="1">
      <c r="A27" s="4">
        <v>43862</v>
      </c>
      <c r="B27" s="2" t="s">
        <v>4</v>
      </c>
      <c r="C27" s="2">
        <v>4</v>
      </c>
      <c r="D27" s="5" t="s">
        <v>5</v>
      </c>
      <c r="E27" s="5">
        <v>94.668000000000006</v>
      </c>
      <c r="F27" s="6">
        <f t="shared" si="0"/>
        <v>4.5503760339009531</v>
      </c>
      <c r="G27" s="7">
        <v>942951.57</v>
      </c>
      <c r="H27" s="5">
        <f t="shared" si="1"/>
        <v>13.756771263425954</v>
      </c>
      <c r="I27" s="10">
        <v>422.61</v>
      </c>
      <c r="J27" s="6">
        <f t="shared" si="2"/>
        <v>6.0464497679403255</v>
      </c>
      <c r="K27" s="5">
        <v>172.42</v>
      </c>
      <c r="L27" s="11">
        <f t="shared" si="3"/>
        <v>5.1557163979490142</v>
      </c>
      <c r="M27" s="5">
        <v>0</v>
      </c>
      <c r="N27" s="5">
        <v>1</v>
      </c>
      <c r="O27" s="5">
        <v>1</v>
      </c>
      <c r="P27" s="5">
        <v>1</v>
      </c>
      <c r="Q27" s="5">
        <f t="shared" si="4"/>
        <v>0</v>
      </c>
      <c r="R27" s="5">
        <v>774.0556881</v>
      </c>
      <c r="S27" s="5">
        <f t="shared" si="5"/>
        <v>6.6516438194511736</v>
      </c>
      <c r="T27" s="2">
        <v>0</v>
      </c>
      <c r="U27" s="12">
        <v>0</v>
      </c>
      <c r="V27" s="5">
        <v>2.0215969999999999</v>
      </c>
      <c r="W27" s="6">
        <f t="shared" si="6"/>
        <v>127.10257751533456</v>
      </c>
      <c r="X27" s="5">
        <v>5</v>
      </c>
      <c r="Y27" s="5">
        <v>4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0</v>
      </c>
      <c r="AS27" s="5">
        <v>0</v>
      </c>
      <c r="AT27" s="5">
        <v>1</v>
      </c>
      <c r="AU27" s="5">
        <v>0</v>
      </c>
      <c r="AV27" s="5">
        <v>0</v>
      </c>
      <c r="AW27" s="5">
        <v>0</v>
      </c>
      <c r="AX27" s="5">
        <v>0</v>
      </c>
    </row>
    <row r="28" spans="1:50" ht="15.75" customHeight="1">
      <c r="A28" s="4">
        <v>43891</v>
      </c>
      <c r="B28" s="2" t="s">
        <v>4</v>
      </c>
      <c r="C28" s="2">
        <v>4</v>
      </c>
      <c r="D28" s="5" t="s">
        <v>5</v>
      </c>
      <c r="E28" s="5">
        <v>71.001000000000005</v>
      </c>
      <c r="F28" s="6">
        <f t="shared" si="0"/>
        <v>4.2626939614491723</v>
      </c>
      <c r="G28" s="7">
        <v>1374471.78</v>
      </c>
      <c r="H28" s="5">
        <f t="shared" si="1"/>
        <v>14.133580782826412</v>
      </c>
      <c r="I28" s="10">
        <v>396.85</v>
      </c>
      <c r="J28" s="6">
        <f t="shared" si="2"/>
        <v>5.9835583755368846</v>
      </c>
      <c r="K28" s="5">
        <v>92.09</v>
      </c>
      <c r="L28" s="11">
        <f t="shared" si="3"/>
        <v>4.5335667671283986</v>
      </c>
      <c r="M28" s="5">
        <v>0</v>
      </c>
      <c r="N28" s="5">
        <v>1</v>
      </c>
      <c r="O28" s="5">
        <v>1</v>
      </c>
      <c r="P28" s="5">
        <v>1</v>
      </c>
      <c r="Q28" s="5">
        <f t="shared" si="4"/>
        <v>0</v>
      </c>
      <c r="R28" s="5">
        <v>774.0556881</v>
      </c>
      <c r="S28" s="5">
        <f t="shared" si="5"/>
        <v>6.6516438194511736</v>
      </c>
      <c r="T28" s="2">
        <v>0</v>
      </c>
      <c r="U28" s="12">
        <v>0</v>
      </c>
      <c r="V28" s="5">
        <v>2.034278</v>
      </c>
      <c r="W28" s="6">
        <f t="shared" si="6"/>
        <v>127.899861932294</v>
      </c>
      <c r="X28" s="5">
        <v>70</v>
      </c>
      <c r="Y28" s="5">
        <v>1938</v>
      </c>
      <c r="Z28" s="5">
        <v>2</v>
      </c>
      <c r="AA28" s="5">
        <v>26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0</v>
      </c>
      <c r="AS28" s="5">
        <v>0</v>
      </c>
      <c r="AT28" s="5">
        <v>1</v>
      </c>
      <c r="AU28" s="5">
        <v>0</v>
      </c>
      <c r="AV28" s="5">
        <v>0</v>
      </c>
      <c r="AW28" s="5">
        <v>0</v>
      </c>
      <c r="AX28" s="5">
        <v>0</v>
      </c>
    </row>
    <row r="29" spans="1:50" ht="15.75" customHeight="1">
      <c r="A29" s="4">
        <v>43922</v>
      </c>
      <c r="B29" s="2" t="s">
        <v>4</v>
      </c>
      <c r="C29" s="2">
        <v>4</v>
      </c>
      <c r="D29" s="5" t="s">
        <v>5</v>
      </c>
      <c r="E29" s="5">
        <v>55.222999999999999</v>
      </c>
      <c r="F29" s="6">
        <f t="shared" si="0"/>
        <v>4.0113795331682658</v>
      </c>
      <c r="G29" s="7">
        <v>1326525.0900000001</v>
      </c>
      <c r="H29" s="5">
        <f t="shared" si="1"/>
        <v>14.098074120666551</v>
      </c>
      <c r="I29" s="10">
        <v>282.60000000000002</v>
      </c>
      <c r="J29" s="6">
        <f t="shared" si="2"/>
        <v>5.6440324702504272</v>
      </c>
      <c r="K29" s="5">
        <v>109.71</v>
      </c>
      <c r="L29" s="11">
        <f t="shared" si="3"/>
        <v>4.706914169871375</v>
      </c>
      <c r="M29" s="5">
        <v>0</v>
      </c>
      <c r="N29" s="5">
        <v>1</v>
      </c>
      <c r="O29" s="5">
        <v>1</v>
      </c>
      <c r="P29" s="5">
        <v>1</v>
      </c>
      <c r="Q29" s="5">
        <f t="shared" si="4"/>
        <v>0</v>
      </c>
      <c r="R29" s="5">
        <v>774.0556881</v>
      </c>
      <c r="S29" s="5">
        <f t="shared" si="5"/>
        <v>6.6516438194511736</v>
      </c>
      <c r="T29" s="2">
        <v>0</v>
      </c>
      <c r="U29" s="12">
        <v>0</v>
      </c>
      <c r="V29" s="5">
        <v>2.148711</v>
      </c>
      <c r="W29" s="6">
        <f t="shared" si="6"/>
        <v>135.09453488284365</v>
      </c>
      <c r="X29" s="5">
        <v>172</v>
      </c>
      <c r="Y29" s="5">
        <v>18114</v>
      </c>
      <c r="Z29" s="5">
        <v>10</v>
      </c>
      <c r="AA29" s="5">
        <v>417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0</v>
      </c>
      <c r="AS29" s="5">
        <v>0</v>
      </c>
      <c r="AT29" s="5">
        <v>1</v>
      </c>
      <c r="AU29" s="5">
        <v>0</v>
      </c>
      <c r="AV29" s="5">
        <v>0</v>
      </c>
      <c r="AW29" s="5">
        <v>0</v>
      </c>
      <c r="AX29" s="5">
        <v>0</v>
      </c>
    </row>
    <row r="30" spans="1:50" ht="15.75" customHeight="1">
      <c r="A30" s="9">
        <v>43952</v>
      </c>
      <c r="B30" s="2" t="s">
        <v>4</v>
      </c>
      <c r="C30" s="2">
        <v>4</v>
      </c>
      <c r="D30" s="5" t="s">
        <v>5</v>
      </c>
      <c r="E30" s="5">
        <v>118.33499999999999</v>
      </c>
      <c r="F30" s="6">
        <f t="shared" si="0"/>
        <v>4.7735195852151628</v>
      </c>
      <c r="G30" s="7">
        <v>1198667.25</v>
      </c>
      <c r="H30" s="5">
        <f t="shared" si="1"/>
        <v>13.996721706816791</v>
      </c>
      <c r="I30" s="10">
        <v>315.67</v>
      </c>
      <c r="J30" s="6">
        <f t="shared" si="2"/>
        <v>5.7546973641243069</v>
      </c>
      <c r="K30" s="5">
        <v>131.76</v>
      </c>
      <c r="L30" s="11">
        <f t="shared" si="3"/>
        <v>4.8885429868517738</v>
      </c>
      <c r="M30" s="5">
        <v>0</v>
      </c>
      <c r="N30" s="5">
        <v>1</v>
      </c>
      <c r="O30" s="5">
        <v>1</v>
      </c>
      <c r="P30" s="5">
        <v>1</v>
      </c>
      <c r="Q30" s="5">
        <f t="shared" si="4"/>
        <v>0</v>
      </c>
      <c r="R30" s="5">
        <v>774.0556881</v>
      </c>
      <c r="S30" s="5">
        <f t="shared" si="5"/>
        <v>6.6516438194511736</v>
      </c>
      <c r="T30" s="2">
        <v>0</v>
      </c>
      <c r="U30" s="12">
        <v>0</v>
      </c>
      <c r="V30" s="5">
        <v>2.099936</v>
      </c>
      <c r="W30" s="6">
        <f t="shared" si="6"/>
        <v>132.02793544768895</v>
      </c>
      <c r="X30" s="5">
        <v>1077</v>
      </c>
      <c r="Y30" s="5">
        <v>72460</v>
      </c>
      <c r="Z30" s="5">
        <v>23</v>
      </c>
      <c r="AA30" s="5">
        <v>1543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0</v>
      </c>
      <c r="AS30" s="5">
        <v>0</v>
      </c>
      <c r="AT30" s="5">
        <v>1</v>
      </c>
      <c r="AU30" s="5">
        <v>0</v>
      </c>
      <c r="AV30" s="5">
        <v>0</v>
      </c>
      <c r="AW30" s="5">
        <v>0</v>
      </c>
      <c r="AX30" s="5">
        <v>0</v>
      </c>
    </row>
    <row r="31" spans="1:50" ht="15.75" customHeight="1">
      <c r="A31" s="4">
        <v>43983</v>
      </c>
      <c r="B31" s="2" t="s">
        <v>4</v>
      </c>
      <c r="C31" s="2">
        <v>4</v>
      </c>
      <c r="D31" s="5" t="s">
        <v>5</v>
      </c>
      <c r="E31" s="5">
        <v>78.89</v>
      </c>
      <c r="F31" s="6">
        <f t="shared" si="0"/>
        <v>4.3680544771069982</v>
      </c>
      <c r="G31" s="7">
        <v>1214649.48</v>
      </c>
      <c r="H31" s="5">
        <f t="shared" si="1"/>
        <v>14.009966922589717</v>
      </c>
      <c r="I31" s="10">
        <v>402.45</v>
      </c>
      <c r="J31" s="6">
        <f t="shared" si="2"/>
        <v>5.9975708655397426</v>
      </c>
      <c r="K31" s="5">
        <v>145.13</v>
      </c>
      <c r="L31" s="11">
        <f t="shared" si="3"/>
        <v>4.9844966364865613</v>
      </c>
      <c r="M31" s="5">
        <v>0</v>
      </c>
      <c r="N31" s="5">
        <v>1</v>
      </c>
      <c r="O31" s="5">
        <v>1</v>
      </c>
      <c r="P31" s="5">
        <v>1</v>
      </c>
      <c r="Q31" s="5">
        <f t="shared" si="4"/>
        <v>0</v>
      </c>
      <c r="R31" s="5">
        <v>774.0556881</v>
      </c>
      <c r="S31" s="5">
        <f t="shared" si="5"/>
        <v>6.6516438194511736</v>
      </c>
      <c r="T31" s="2">
        <v>0</v>
      </c>
      <c r="U31" s="12">
        <v>0</v>
      </c>
      <c r="V31" s="5">
        <v>2.121909</v>
      </c>
      <c r="W31" s="6">
        <f t="shared" si="6"/>
        <v>133.4094298482764</v>
      </c>
      <c r="X31" s="5">
        <v>3243</v>
      </c>
      <c r="Y31" s="5">
        <v>213470</v>
      </c>
      <c r="Z31" s="5">
        <v>42</v>
      </c>
      <c r="AA31" s="5">
        <v>4395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0</v>
      </c>
      <c r="AS31" s="5">
        <v>0</v>
      </c>
      <c r="AT31" s="5">
        <v>1</v>
      </c>
      <c r="AU31" s="5">
        <v>0</v>
      </c>
      <c r="AV31" s="5">
        <v>0</v>
      </c>
      <c r="AW31" s="5">
        <v>0</v>
      </c>
      <c r="AX31" s="5">
        <v>0</v>
      </c>
    </row>
    <row r="32" spans="1:50" ht="15.75" customHeight="1">
      <c r="A32" s="4">
        <v>44013</v>
      </c>
      <c r="B32" s="2" t="s">
        <v>4</v>
      </c>
      <c r="C32" s="2">
        <v>4</v>
      </c>
      <c r="D32" s="5" t="s">
        <v>5</v>
      </c>
      <c r="E32" s="5">
        <v>126.224</v>
      </c>
      <c r="F32" s="6">
        <f t="shared" si="0"/>
        <v>4.8380581063527339</v>
      </c>
      <c r="G32" s="7">
        <v>1230631.71</v>
      </c>
      <c r="H32" s="5">
        <f t="shared" si="1"/>
        <v>14.023038993465093</v>
      </c>
      <c r="I32" s="10">
        <v>470.58</v>
      </c>
      <c r="J32" s="6">
        <f t="shared" si="2"/>
        <v>6.1539659764526302</v>
      </c>
      <c r="K32" s="5">
        <v>134.35</v>
      </c>
      <c r="L32" s="11">
        <f t="shared" si="3"/>
        <v>4.9078640160603104</v>
      </c>
      <c r="M32" s="5">
        <v>0</v>
      </c>
      <c r="N32" s="5">
        <v>1</v>
      </c>
      <c r="O32" s="5">
        <v>1</v>
      </c>
      <c r="P32" s="5">
        <v>1</v>
      </c>
      <c r="Q32" s="5">
        <f t="shared" si="4"/>
        <v>0</v>
      </c>
      <c r="R32" s="5">
        <v>774.0556881</v>
      </c>
      <c r="S32" s="5">
        <f t="shared" si="5"/>
        <v>6.6516438194511736</v>
      </c>
      <c r="T32" s="2">
        <v>0</v>
      </c>
      <c r="U32" s="12">
        <v>0</v>
      </c>
      <c r="V32" s="5">
        <v>2.165654</v>
      </c>
      <c r="W32" s="6">
        <f t="shared" si="6"/>
        <v>136.15978130477754</v>
      </c>
      <c r="X32" s="5">
        <v>1940</v>
      </c>
      <c r="Y32" s="5">
        <v>278305</v>
      </c>
      <c r="Z32" s="5">
        <v>49</v>
      </c>
      <c r="AA32" s="5">
        <v>5951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0</v>
      </c>
      <c r="AS32" s="5">
        <v>0</v>
      </c>
      <c r="AT32" s="5">
        <v>1</v>
      </c>
      <c r="AU32" s="5">
        <v>0</v>
      </c>
      <c r="AV32" s="5">
        <v>0</v>
      </c>
      <c r="AW32" s="5">
        <v>0</v>
      </c>
      <c r="AX32" s="5">
        <v>0</v>
      </c>
    </row>
    <row r="33" spans="1:50" ht="15.75" customHeight="1">
      <c r="A33" s="4">
        <v>44044</v>
      </c>
      <c r="B33" s="2" t="s">
        <v>4</v>
      </c>
      <c r="C33" s="2">
        <v>4</v>
      </c>
      <c r="D33" s="5" t="s">
        <v>5</v>
      </c>
      <c r="E33" s="5">
        <v>90.723500000000001</v>
      </c>
      <c r="F33" s="6">
        <f t="shared" si="0"/>
        <v>4.5078164194821566</v>
      </c>
      <c r="G33" s="7">
        <v>1358489.55</v>
      </c>
      <c r="H33" s="5">
        <f t="shared" si="1"/>
        <v>14.121884751622652</v>
      </c>
      <c r="I33" s="10">
        <v>409.83</v>
      </c>
      <c r="J33" s="6">
        <f t="shared" si="2"/>
        <v>6.0157424395675054</v>
      </c>
      <c r="K33" s="5">
        <v>148.62</v>
      </c>
      <c r="L33" s="11">
        <f t="shared" si="3"/>
        <v>5.0080987464442588</v>
      </c>
      <c r="M33" s="5">
        <v>0</v>
      </c>
      <c r="N33" s="5">
        <v>1</v>
      </c>
      <c r="O33" s="5">
        <v>1</v>
      </c>
      <c r="P33" s="5">
        <v>1</v>
      </c>
      <c r="Q33" s="5">
        <f t="shared" si="4"/>
        <v>0</v>
      </c>
      <c r="R33" s="5">
        <v>774.0556881</v>
      </c>
      <c r="S33" s="5">
        <f t="shared" si="5"/>
        <v>6.6516438194511736</v>
      </c>
      <c r="T33" s="2">
        <v>0</v>
      </c>
      <c r="U33" s="12">
        <v>0</v>
      </c>
      <c r="V33" s="5">
        <v>2.1855280000000001</v>
      </c>
      <c r="W33" s="6">
        <f t="shared" si="6"/>
        <v>137.40930661844777</v>
      </c>
      <c r="X33" s="5">
        <v>215</v>
      </c>
      <c r="Y33" s="5">
        <v>295849</v>
      </c>
      <c r="Z33" s="5">
        <v>32</v>
      </c>
      <c r="AA33" s="5">
        <v>6294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0</v>
      </c>
      <c r="AS33" s="5">
        <v>0</v>
      </c>
      <c r="AT33" s="5">
        <v>1</v>
      </c>
      <c r="AU33" s="5">
        <v>0</v>
      </c>
      <c r="AV33" s="5">
        <v>0</v>
      </c>
      <c r="AW33" s="5">
        <v>0</v>
      </c>
      <c r="AX33" s="5">
        <v>0</v>
      </c>
    </row>
    <row r="34" spans="1:50" ht="15.75" customHeight="1">
      <c r="A34" s="4">
        <v>44075</v>
      </c>
      <c r="B34" s="2" t="s">
        <v>4</v>
      </c>
      <c r="C34" s="2">
        <v>4</v>
      </c>
      <c r="D34" s="5" t="s">
        <v>5</v>
      </c>
      <c r="E34" s="5">
        <v>86.778999999999996</v>
      </c>
      <c r="F34" s="6">
        <f t="shared" si="0"/>
        <v>4.463364656911323</v>
      </c>
      <c r="G34" s="7">
        <v>1246613.94</v>
      </c>
      <c r="H34" s="5">
        <f t="shared" si="1"/>
        <v>14.03594238788318</v>
      </c>
      <c r="I34" s="10">
        <v>427.32</v>
      </c>
      <c r="J34" s="6">
        <f t="shared" si="2"/>
        <v>6.0575331470776863</v>
      </c>
      <c r="K34" s="5">
        <v>155.62</v>
      </c>
      <c r="L34" s="11">
        <f t="shared" si="3"/>
        <v>5.0538224893227914</v>
      </c>
      <c r="M34" s="5">
        <v>0</v>
      </c>
      <c r="N34" s="5">
        <v>1</v>
      </c>
      <c r="O34" s="5">
        <v>1</v>
      </c>
      <c r="P34" s="5">
        <v>1</v>
      </c>
      <c r="Q34" s="5">
        <f t="shared" si="4"/>
        <v>0</v>
      </c>
      <c r="R34" s="5">
        <v>774.0556881</v>
      </c>
      <c r="S34" s="5">
        <f t="shared" si="5"/>
        <v>6.6516438194511736</v>
      </c>
      <c r="T34" s="2">
        <v>0</v>
      </c>
      <c r="U34" s="12">
        <v>0</v>
      </c>
      <c r="V34" s="5">
        <v>2.150779</v>
      </c>
      <c r="W34" s="6">
        <f t="shared" si="6"/>
        <v>135.22455492655251</v>
      </c>
      <c r="X34" s="5">
        <v>127</v>
      </c>
      <c r="Y34" s="5">
        <v>312806</v>
      </c>
      <c r="Z34" s="5">
        <v>10</v>
      </c>
      <c r="AA34" s="5">
        <v>6484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0</v>
      </c>
      <c r="AS34" s="5">
        <v>0</v>
      </c>
      <c r="AT34" s="5">
        <v>1</v>
      </c>
      <c r="AU34" s="5">
        <v>0</v>
      </c>
      <c r="AV34" s="5">
        <v>0</v>
      </c>
      <c r="AW34" s="5">
        <v>0</v>
      </c>
      <c r="AX34" s="5">
        <v>0</v>
      </c>
    </row>
    <row r="35" spans="1:50" ht="15.75" customHeight="1">
      <c r="A35" s="4">
        <v>44105</v>
      </c>
      <c r="B35" s="2" t="s">
        <v>4</v>
      </c>
      <c r="C35" s="2">
        <v>4</v>
      </c>
      <c r="D35" s="5" t="s">
        <v>5</v>
      </c>
      <c r="E35" s="5">
        <v>149.89099999999999</v>
      </c>
      <c r="F35" s="6">
        <f t="shared" si="0"/>
        <v>5.0099083632793926</v>
      </c>
      <c r="G35" s="7">
        <v>767147.04</v>
      </c>
      <c r="H35" s="5">
        <f t="shared" si="1"/>
        <v>13.550435073459054</v>
      </c>
      <c r="I35" s="10">
        <v>429.25</v>
      </c>
      <c r="J35" s="6">
        <f t="shared" si="2"/>
        <v>6.062039499777585</v>
      </c>
      <c r="K35" s="5">
        <v>157.61000000000001</v>
      </c>
      <c r="L35" s="11">
        <f t="shared" si="3"/>
        <v>5.0664483589154683</v>
      </c>
      <c r="M35" s="5">
        <v>0</v>
      </c>
      <c r="N35" s="5">
        <v>1</v>
      </c>
      <c r="O35" s="5">
        <v>1</v>
      </c>
      <c r="P35" s="5">
        <v>1</v>
      </c>
      <c r="Q35" s="5">
        <f t="shared" si="4"/>
        <v>0</v>
      </c>
      <c r="R35" s="5">
        <v>774.0556881</v>
      </c>
      <c r="S35" s="5">
        <f t="shared" si="5"/>
        <v>6.6516438194511736</v>
      </c>
      <c r="T35" s="2">
        <v>0</v>
      </c>
      <c r="U35" s="12">
        <v>0</v>
      </c>
      <c r="V35" s="5">
        <v>2.1480869999999999</v>
      </c>
      <c r="W35" s="6">
        <f t="shared" si="6"/>
        <v>135.05530252922935</v>
      </c>
      <c r="X35" s="5">
        <v>59</v>
      </c>
      <c r="Y35" s="5">
        <v>333970</v>
      </c>
      <c r="Z35" s="5">
        <v>6</v>
      </c>
      <c r="AA35" s="5">
        <v>6823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0</v>
      </c>
      <c r="AS35" s="5">
        <v>0</v>
      </c>
      <c r="AT35" s="5">
        <v>1</v>
      </c>
      <c r="AU35" s="5">
        <v>0</v>
      </c>
      <c r="AV35" s="5">
        <v>0</v>
      </c>
      <c r="AW35" s="5">
        <v>0</v>
      </c>
      <c r="AX35" s="5">
        <v>0</v>
      </c>
    </row>
    <row r="36" spans="1:50" ht="15.75" customHeight="1">
      <c r="A36" s="4">
        <v>44136</v>
      </c>
      <c r="B36" s="2" t="s">
        <v>4</v>
      </c>
      <c r="C36" s="2">
        <v>4</v>
      </c>
      <c r="D36" s="5" t="s">
        <v>5</v>
      </c>
      <c r="E36" s="5">
        <v>110.446</v>
      </c>
      <c r="F36" s="6">
        <f t="shared" si="0"/>
        <v>4.7045267137282112</v>
      </c>
      <c r="G36" s="7">
        <v>655271.43000000005</v>
      </c>
      <c r="H36" s="5">
        <f t="shared" si="1"/>
        <v>13.39280635180924</v>
      </c>
      <c r="I36" s="10">
        <v>449.7</v>
      </c>
      <c r="J36" s="6">
        <f t="shared" si="2"/>
        <v>6.1085806937766618</v>
      </c>
      <c r="K36" s="5">
        <v>178.85</v>
      </c>
      <c r="L36" s="11">
        <f t="shared" si="3"/>
        <v>5.1921231701416328</v>
      </c>
      <c r="M36" s="5">
        <v>0</v>
      </c>
      <c r="N36" s="5">
        <v>1</v>
      </c>
      <c r="O36" s="5">
        <v>1</v>
      </c>
      <c r="P36" s="5">
        <v>1</v>
      </c>
      <c r="Q36" s="5">
        <f t="shared" si="4"/>
        <v>0</v>
      </c>
      <c r="R36" s="5">
        <v>774.0556881</v>
      </c>
      <c r="S36" s="5">
        <f t="shared" si="5"/>
        <v>6.6516438194511736</v>
      </c>
      <c r="T36" s="2">
        <v>0</v>
      </c>
      <c r="U36" s="12">
        <v>0</v>
      </c>
      <c r="V36" s="5">
        <v>2.0878329999999998</v>
      </c>
      <c r="W36" s="6">
        <f t="shared" si="6"/>
        <v>131.26699125571196</v>
      </c>
      <c r="X36" s="5">
        <v>112</v>
      </c>
      <c r="Y36" s="5">
        <v>400482</v>
      </c>
      <c r="Z36" s="5">
        <v>17</v>
      </c>
      <c r="AA36" s="5">
        <v>8091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0</v>
      </c>
      <c r="AS36" s="5">
        <v>0</v>
      </c>
      <c r="AT36" s="5">
        <v>1</v>
      </c>
      <c r="AU36" s="5">
        <v>0</v>
      </c>
      <c r="AV36" s="5">
        <v>0</v>
      </c>
      <c r="AW36" s="5">
        <v>0</v>
      </c>
      <c r="AX36" s="5">
        <v>0</v>
      </c>
    </row>
    <row r="37" spans="1:50" ht="15.75" customHeight="1">
      <c r="A37" s="4">
        <v>44166</v>
      </c>
      <c r="B37" s="2" t="s">
        <v>4</v>
      </c>
      <c r="C37" s="2">
        <v>4</v>
      </c>
      <c r="D37" s="5" t="s">
        <v>5</v>
      </c>
      <c r="E37" s="5">
        <v>126.224</v>
      </c>
      <c r="F37" s="6">
        <f t="shared" si="0"/>
        <v>4.8380581063527339</v>
      </c>
      <c r="G37" s="7">
        <v>751164.81</v>
      </c>
      <c r="H37" s="5">
        <f t="shared" si="1"/>
        <v>13.529381691995889</v>
      </c>
      <c r="I37" s="10">
        <v>471.52</v>
      </c>
      <c r="J37" s="6">
        <f t="shared" si="2"/>
        <v>6.1559615189893844</v>
      </c>
      <c r="K37" s="5">
        <v>188.79</v>
      </c>
      <c r="L37" s="11">
        <f t="shared" si="3"/>
        <v>5.2459181977488285</v>
      </c>
      <c r="M37" s="5">
        <v>0</v>
      </c>
      <c r="N37" s="5">
        <v>1</v>
      </c>
      <c r="O37" s="5">
        <v>1</v>
      </c>
      <c r="P37" s="5">
        <v>1</v>
      </c>
      <c r="Q37" s="5">
        <f t="shared" si="4"/>
        <v>0</v>
      </c>
      <c r="R37" s="5">
        <v>774.0556881</v>
      </c>
      <c r="S37" s="5">
        <f t="shared" si="5"/>
        <v>6.6516438194511736</v>
      </c>
      <c r="T37" s="2">
        <v>0</v>
      </c>
      <c r="U37" s="12">
        <v>0</v>
      </c>
      <c r="V37" s="5">
        <v>2.0753910000000002</v>
      </c>
      <c r="W37" s="6">
        <f t="shared" si="6"/>
        <v>130.48473333316568</v>
      </c>
      <c r="X37" s="5">
        <v>321</v>
      </c>
      <c r="Y37" s="5">
        <v>482178</v>
      </c>
      <c r="Z37" s="5">
        <v>27</v>
      </c>
      <c r="AA37" s="5">
        <v>10176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0</v>
      </c>
      <c r="AS37" s="5">
        <v>0</v>
      </c>
      <c r="AT37" s="5">
        <v>1</v>
      </c>
      <c r="AU37" s="5">
        <v>0</v>
      </c>
      <c r="AV37" s="5">
        <v>0</v>
      </c>
      <c r="AW37" s="5">
        <v>0</v>
      </c>
      <c r="AX37" s="5">
        <v>0</v>
      </c>
    </row>
    <row r="38" spans="1:50" ht="15.75" customHeight="1">
      <c r="A38" s="4">
        <v>44197</v>
      </c>
      <c r="B38" s="2" t="s">
        <v>4</v>
      </c>
      <c r="C38" s="2">
        <v>4</v>
      </c>
      <c r="D38" s="5" t="s">
        <v>5</v>
      </c>
      <c r="E38" s="6">
        <v>39</v>
      </c>
      <c r="F38" s="6">
        <f t="shared" si="0"/>
        <v>3.6635616461296463</v>
      </c>
      <c r="G38" s="7">
        <v>847058.19</v>
      </c>
      <c r="H38" s="5">
        <f t="shared" si="1"/>
        <v>13.649525853128809</v>
      </c>
      <c r="I38" s="10">
        <v>484.63</v>
      </c>
      <c r="J38" s="6">
        <f t="shared" si="2"/>
        <v>6.1833857131934806</v>
      </c>
      <c r="K38" s="5">
        <v>181.3</v>
      </c>
      <c r="L38" s="11">
        <f t="shared" si="3"/>
        <v>5.2056536816846171</v>
      </c>
      <c r="M38" s="5">
        <v>0</v>
      </c>
      <c r="N38" s="5">
        <v>1</v>
      </c>
      <c r="O38" s="5">
        <v>1</v>
      </c>
      <c r="P38" s="5">
        <v>1</v>
      </c>
      <c r="Q38" s="5">
        <f t="shared" si="4"/>
        <v>0</v>
      </c>
      <c r="R38" s="5">
        <v>774.0556881</v>
      </c>
      <c r="S38" s="5">
        <f t="shared" si="5"/>
        <v>6.6516438194511736</v>
      </c>
      <c r="T38" s="2">
        <v>0</v>
      </c>
      <c r="U38" s="12">
        <v>0</v>
      </c>
      <c r="V38" s="5">
        <v>2.0754060000000001</v>
      </c>
      <c r="W38" s="6">
        <f t="shared" si="6"/>
        <v>130.48567641858909</v>
      </c>
      <c r="X38" s="5">
        <v>608</v>
      </c>
      <c r="Y38" s="5">
        <v>546428</v>
      </c>
      <c r="Z38" s="5">
        <v>13</v>
      </c>
      <c r="AA38" s="5">
        <v>11683</v>
      </c>
      <c r="AB38" s="5">
        <v>0</v>
      </c>
      <c r="AC38" s="5">
        <v>0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0</v>
      </c>
      <c r="AS38" s="5">
        <v>0</v>
      </c>
      <c r="AT38" s="5">
        <v>1</v>
      </c>
      <c r="AU38" s="5">
        <v>0</v>
      </c>
      <c r="AV38" s="5">
        <v>0</v>
      </c>
      <c r="AW38" s="5">
        <v>0</v>
      </c>
      <c r="AX38" s="5">
        <v>0</v>
      </c>
    </row>
    <row r="39" spans="1:50" ht="15.75" customHeight="1">
      <c r="A39" s="4">
        <v>44228</v>
      </c>
      <c r="B39" s="2" t="s">
        <v>4</v>
      </c>
      <c r="C39" s="2">
        <v>4</v>
      </c>
      <c r="D39" s="5" t="s">
        <v>5</v>
      </c>
      <c r="E39" s="6">
        <v>36</v>
      </c>
      <c r="F39" s="6">
        <f t="shared" si="0"/>
        <v>3.5835189384561099</v>
      </c>
      <c r="G39" s="7">
        <v>942951.57</v>
      </c>
      <c r="H39" s="5">
        <f t="shared" si="1"/>
        <v>13.756771263425954</v>
      </c>
      <c r="I39" s="10">
        <v>483.78</v>
      </c>
      <c r="J39" s="6">
        <f t="shared" si="2"/>
        <v>6.1816302579249855</v>
      </c>
      <c r="K39" s="5">
        <v>167.63</v>
      </c>
      <c r="L39" s="11">
        <f t="shared" si="3"/>
        <v>5.1277069656820933</v>
      </c>
      <c r="M39" s="5">
        <v>0</v>
      </c>
      <c r="N39" s="5">
        <v>1</v>
      </c>
      <c r="O39" s="5">
        <v>1</v>
      </c>
      <c r="P39" s="5">
        <v>1</v>
      </c>
      <c r="Q39" s="5">
        <f t="shared" si="4"/>
        <v>0</v>
      </c>
      <c r="R39" s="5">
        <v>774.0556881</v>
      </c>
      <c r="S39" s="5">
        <f t="shared" si="5"/>
        <v>6.6516438194511736</v>
      </c>
      <c r="T39" s="2">
        <v>0</v>
      </c>
      <c r="U39" s="12">
        <v>0</v>
      </c>
      <c r="V39" s="5">
        <v>2.077661</v>
      </c>
      <c r="W39" s="6">
        <f t="shared" si="6"/>
        <v>130.62745359390993</v>
      </c>
      <c r="X39" s="5">
        <v>65</v>
      </c>
      <c r="Y39" s="5">
        <v>581365</v>
      </c>
      <c r="Z39" s="5">
        <v>5</v>
      </c>
      <c r="AA39" s="5">
        <v>12896</v>
      </c>
      <c r="AB39" s="5">
        <v>0</v>
      </c>
      <c r="AC39" s="5">
        <v>0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0</v>
      </c>
      <c r="AS39" s="5">
        <v>0</v>
      </c>
      <c r="AT39" s="5">
        <v>1</v>
      </c>
      <c r="AU39" s="5">
        <v>0</v>
      </c>
      <c r="AV39" s="5">
        <v>0</v>
      </c>
      <c r="AW39" s="5">
        <v>0</v>
      </c>
      <c r="AX39" s="5">
        <v>0</v>
      </c>
    </row>
    <row r="40" spans="1:50" ht="15.75" customHeight="1">
      <c r="A40" s="4">
        <v>44256</v>
      </c>
      <c r="B40" s="2" t="s">
        <v>4</v>
      </c>
      <c r="C40" s="2">
        <v>4</v>
      </c>
      <c r="D40" s="5" t="s">
        <v>5</v>
      </c>
      <c r="E40" s="6">
        <v>27</v>
      </c>
      <c r="F40" s="6">
        <f t="shared" si="0"/>
        <v>3.2958368660043291</v>
      </c>
      <c r="G40" s="7">
        <v>1374471.78</v>
      </c>
      <c r="H40" s="5">
        <f t="shared" si="1"/>
        <v>14.133580782826412</v>
      </c>
      <c r="I40" s="10">
        <v>496.73</v>
      </c>
      <c r="J40" s="6">
        <f t="shared" si="2"/>
        <v>6.2080466189203456</v>
      </c>
      <c r="K40" s="5">
        <v>156.27000000000001</v>
      </c>
      <c r="L40" s="11">
        <f t="shared" si="3"/>
        <v>5.0579640735026343</v>
      </c>
      <c r="M40" s="5">
        <v>0</v>
      </c>
      <c r="N40" s="5">
        <v>1</v>
      </c>
      <c r="O40" s="5">
        <v>1</v>
      </c>
      <c r="P40" s="5">
        <v>1</v>
      </c>
      <c r="Q40" s="5">
        <f t="shared" si="4"/>
        <v>0</v>
      </c>
      <c r="R40" s="5">
        <v>774.0556881</v>
      </c>
      <c r="S40" s="5">
        <f t="shared" si="5"/>
        <v>6.6516438194511736</v>
      </c>
      <c r="T40" s="2">
        <v>0</v>
      </c>
      <c r="U40" s="12">
        <v>0</v>
      </c>
      <c r="V40" s="5">
        <v>2.035812</v>
      </c>
      <c r="W40" s="6">
        <f t="shared" si="6"/>
        <v>127.99630813492911</v>
      </c>
      <c r="X40" s="5">
        <v>418</v>
      </c>
      <c r="Y40" s="5">
        <v>667957</v>
      </c>
      <c r="Z40" s="5">
        <v>8</v>
      </c>
      <c r="AA40" s="5">
        <v>14434</v>
      </c>
      <c r="AB40" s="5">
        <v>0</v>
      </c>
      <c r="AC40" s="5">
        <v>0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0</v>
      </c>
      <c r="AS40" s="5">
        <v>0</v>
      </c>
      <c r="AT40" s="5">
        <v>1</v>
      </c>
      <c r="AU40" s="5">
        <v>0</v>
      </c>
      <c r="AV40" s="5">
        <v>0</v>
      </c>
      <c r="AW40" s="5">
        <v>0</v>
      </c>
      <c r="AX40" s="5">
        <v>0</v>
      </c>
    </row>
    <row r="41" spans="1:50" ht="15.75" customHeight="1">
      <c r="A41" s="4">
        <v>44287</v>
      </c>
      <c r="B41" s="2" t="s">
        <v>4</v>
      </c>
      <c r="C41" s="2">
        <v>4</v>
      </c>
      <c r="D41" s="5" t="s">
        <v>5</v>
      </c>
      <c r="E41" s="6">
        <v>21</v>
      </c>
      <c r="F41" s="6">
        <f t="shared" si="0"/>
        <v>3.044522437723423</v>
      </c>
      <c r="G41" s="7">
        <v>1326525.0900000001</v>
      </c>
      <c r="H41" s="5">
        <f t="shared" si="1"/>
        <v>14.098074120666551</v>
      </c>
      <c r="I41" s="10">
        <v>504.07</v>
      </c>
      <c r="J41" s="6">
        <f t="shared" si="2"/>
        <v>6.2227151473160891</v>
      </c>
      <c r="K41" s="5">
        <v>149.71</v>
      </c>
      <c r="L41" s="11">
        <f t="shared" si="3"/>
        <v>5.0153574604315851</v>
      </c>
      <c r="M41" s="5">
        <v>0</v>
      </c>
      <c r="N41" s="5">
        <v>1</v>
      </c>
      <c r="O41" s="5">
        <v>1</v>
      </c>
      <c r="P41" s="5">
        <v>1</v>
      </c>
      <c r="Q41" s="5">
        <f t="shared" si="4"/>
        <v>0</v>
      </c>
      <c r="R41" s="5">
        <v>774.0556881</v>
      </c>
      <c r="S41" s="5">
        <f t="shared" si="5"/>
        <v>6.6516438194511736</v>
      </c>
      <c r="T41" s="2">
        <v>0</v>
      </c>
      <c r="U41" s="12">
        <v>0</v>
      </c>
      <c r="V41" s="5">
        <v>1.950091</v>
      </c>
      <c r="W41" s="6">
        <f t="shared" si="6"/>
        <v>122.60682642952888</v>
      </c>
      <c r="X41" s="5">
        <v>230</v>
      </c>
      <c r="Y41" s="5">
        <v>825519</v>
      </c>
      <c r="Z41" s="5">
        <v>13</v>
      </c>
      <c r="AA41" s="5">
        <v>17957</v>
      </c>
      <c r="AB41" s="5">
        <v>0</v>
      </c>
      <c r="AC41" s="5">
        <v>0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0</v>
      </c>
      <c r="AS41" s="5">
        <v>0</v>
      </c>
      <c r="AT41" s="5">
        <v>1</v>
      </c>
      <c r="AU41" s="5">
        <v>0</v>
      </c>
      <c r="AV41" s="5">
        <v>0</v>
      </c>
      <c r="AW41" s="5">
        <v>0</v>
      </c>
      <c r="AX41" s="5">
        <v>0</v>
      </c>
    </row>
    <row r="42" spans="1:50" ht="15.75" customHeight="1">
      <c r="A42" s="9">
        <v>44317</v>
      </c>
      <c r="B42" s="2" t="s">
        <v>4</v>
      </c>
      <c r="C42" s="2">
        <v>4</v>
      </c>
      <c r="D42" s="5" t="s">
        <v>5</v>
      </c>
      <c r="E42" s="6">
        <v>45</v>
      </c>
      <c r="F42" s="6">
        <f t="shared" si="0"/>
        <v>3.8066624897703196</v>
      </c>
      <c r="G42" s="7">
        <v>1198667.25</v>
      </c>
      <c r="H42" s="5">
        <f t="shared" si="1"/>
        <v>13.996721706816791</v>
      </c>
      <c r="I42" s="10">
        <v>477.97</v>
      </c>
      <c r="J42" s="6">
        <f t="shared" si="2"/>
        <v>6.1695479690155945</v>
      </c>
      <c r="K42" s="5">
        <v>156.36000000000001</v>
      </c>
      <c r="L42" s="11">
        <f t="shared" si="3"/>
        <v>5.0585361740808041</v>
      </c>
      <c r="M42" s="5">
        <v>0</v>
      </c>
      <c r="N42" s="5">
        <v>1</v>
      </c>
      <c r="O42" s="5">
        <v>1</v>
      </c>
      <c r="P42" s="5">
        <v>1</v>
      </c>
      <c r="Q42" s="5">
        <f t="shared" si="4"/>
        <v>0</v>
      </c>
      <c r="R42" s="5">
        <v>774.0556881</v>
      </c>
      <c r="S42" s="5">
        <f t="shared" si="5"/>
        <v>6.6516438194511736</v>
      </c>
      <c r="T42" s="2">
        <v>0</v>
      </c>
      <c r="U42" s="12">
        <v>0</v>
      </c>
      <c r="V42" s="5">
        <v>1.9835590000000001</v>
      </c>
      <c r="W42" s="6">
        <f t="shared" si="6"/>
        <v>124.71103862626406</v>
      </c>
      <c r="X42" s="5">
        <v>150</v>
      </c>
      <c r="Y42" s="5">
        <v>922824</v>
      </c>
      <c r="Z42" s="5">
        <v>25</v>
      </c>
      <c r="AA42" s="5">
        <v>20850</v>
      </c>
      <c r="AB42" s="5">
        <v>0</v>
      </c>
      <c r="AC42" s="5">
        <v>0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0</v>
      </c>
      <c r="AS42" s="5">
        <v>0</v>
      </c>
      <c r="AT42" s="5">
        <v>1</v>
      </c>
      <c r="AU42" s="5">
        <v>0</v>
      </c>
      <c r="AV42" s="5">
        <v>0</v>
      </c>
      <c r="AW42" s="5">
        <v>0</v>
      </c>
      <c r="AX42" s="5">
        <v>0</v>
      </c>
    </row>
    <row r="43" spans="1:50" ht="15.75" customHeight="1">
      <c r="A43" s="4">
        <v>44348</v>
      </c>
      <c r="B43" s="2" t="s">
        <v>4</v>
      </c>
      <c r="C43" s="2">
        <v>4</v>
      </c>
      <c r="D43" s="5" t="s">
        <v>5</v>
      </c>
      <c r="E43" s="6">
        <v>30</v>
      </c>
      <c r="F43" s="6">
        <f t="shared" si="0"/>
        <v>3.4011973816621555</v>
      </c>
      <c r="G43" s="7">
        <v>1214649.48</v>
      </c>
      <c r="H43" s="5">
        <f t="shared" si="1"/>
        <v>14.009966922589717</v>
      </c>
      <c r="I43" s="10">
        <v>508.07</v>
      </c>
      <c r="J43" s="6">
        <f t="shared" si="2"/>
        <v>6.2306192333611756</v>
      </c>
      <c r="K43" s="5">
        <v>148.44999999999999</v>
      </c>
      <c r="L43" s="11">
        <f t="shared" si="3"/>
        <v>5.006961888729947</v>
      </c>
      <c r="M43" s="5">
        <v>0</v>
      </c>
      <c r="N43" s="5">
        <v>1</v>
      </c>
      <c r="O43" s="5">
        <v>1</v>
      </c>
      <c r="P43" s="5">
        <v>1</v>
      </c>
      <c r="Q43" s="5">
        <f t="shared" si="4"/>
        <v>0</v>
      </c>
      <c r="R43" s="5">
        <v>774.0556881</v>
      </c>
      <c r="S43" s="5">
        <f t="shared" si="5"/>
        <v>6.6516438194511736</v>
      </c>
      <c r="T43" s="2">
        <v>0</v>
      </c>
      <c r="U43" s="12">
        <v>0</v>
      </c>
      <c r="V43" s="5">
        <v>1.9674100000000001</v>
      </c>
      <c r="W43" s="6">
        <f t="shared" si="6"/>
        <v>123.69571285940987</v>
      </c>
      <c r="X43" s="5">
        <v>174</v>
      </c>
      <c r="Y43" s="5">
        <v>958408</v>
      </c>
      <c r="Z43" s="5">
        <v>159</v>
      </c>
      <c r="AA43" s="5">
        <v>22321</v>
      </c>
      <c r="AB43" s="5">
        <v>0</v>
      </c>
      <c r="AC43" s="5">
        <v>0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0</v>
      </c>
      <c r="AS43" s="5">
        <v>0</v>
      </c>
      <c r="AT43" s="5">
        <v>1</v>
      </c>
      <c r="AU43" s="5">
        <v>0</v>
      </c>
      <c r="AV43" s="5">
        <v>0</v>
      </c>
      <c r="AW43" s="5">
        <v>0</v>
      </c>
      <c r="AX43" s="5">
        <v>0</v>
      </c>
    </row>
    <row r="44" spans="1:50" ht="15.75" customHeight="1">
      <c r="A44" s="4">
        <v>44378</v>
      </c>
      <c r="B44" s="2" t="s">
        <v>4</v>
      </c>
      <c r="C44" s="2">
        <v>4</v>
      </c>
      <c r="D44" s="5" t="s">
        <v>5</v>
      </c>
      <c r="E44" s="6">
        <v>48</v>
      </c>
      <c r="F44" s="6">
        <f t="shared" si="0"/>
        <v>3.8712010109078911</v>
      </c>
      <c r="G44" s="7">
        <v>1230631.71</v>
      </c>
      <c r="H44" s="5">
        <f t="shared" si="1"/>
        <v>14.023038993465093</v>
      </c>
      <c r="I44" s="10">
        <v>471.44</v>
      </c>
      <c r="J44" s="6">
        <f t="shared" si="2"/>
        <v>6.1557918405296581</v>
      </c>
      <c r="K44" s="5">
        <v>151.51</v>
      </c>
      <c r="L44" s="11">
        <f t="shared" si="3"/>
        <v>5.0272301676680922</v>
      </c>
      <c r="M44" s="5">
        <v>0</v>
      </c>
      <c r="N44" s="5">
        <v>1</v>
      </c>
      <c r="O44" s="5">
        <v>1</v>
      </c>
      <c r="P44" s="5">
        <v>1</v>
      </c>
      <c r="Q44" s="5">
        <f t="shared" si="4"/>
        <v>0</v>
      </c>
      <c r="R44" s="5">
        <v>774.0556881</v>
      </c>
      <c r="S44" s="5">
        <f t="shared" si="5"/>
        <v>6.6516438194511736</v>
      </c>
      <c r="T44" s="2">
        <v>0</v>
      </c>
      <c r="U44" s="12">
        <v>0</v>
      </c>
      <c r="V44" s="5">
        <v>1.9831650000000001</v>
      </c>
      <c r="W44" s="6">
        <f t="shared" si="6"/>
        <v>124.68626691580889</v>
      </c>
      <c r="X44" s="5">
        <v>265</v>
      </c>
      <c r="Y44" s="5">
        <v>1034837</v>
      </c>
      <c r="Z44" s="5">
        <v>92</v>
      </c>
      <c r="AA44" s="5">
        <v>23422</v>
      </c>
      <c r="AB44" s="5">
        <v>0</v>
      </c>
      <c r="AC44" s="5">
        <v>904830</v>
      </c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0</v>
      </c>
      <c r="AS44" s="5">
        <v>0</v>
      </c>
      <c r="AT44" s="5">
        <v>1</v>
      </c>
      <c r="AU44" s="5">
        <v>0</v>
      </c>
      <c r="AV44" s="5">
        <v>0</v>
      </c>
      <c r="AW44" s="5">
        <v>0</v>
      </c>
      <c r="AX44" s="5">
        <v>0</v>
      </c>
    </row>
    <row r="45" spans="1:50" ht="15.75" customHeight="1">
      <c r="A45" s="4">
        <v>44409</v>
      </c>
      <c r="B45" s="2" t="s">
        <v>4</v>
      </c>
      <c r="C45" s="2">
        <v>4</v>
      </c>
      <c r="D45" s="5" t="s">
        <v>5</v>
      </c>
      <c r="E45" s="6">
        <v>34.5</v>
      </c>
      <c r="F45" s="6">
        <f t="shared" si="0"/>
        <v>3.5409593240373143</v>
      </c>
      <c r="G45" s="7">
        <v>1358489.55</v>
      </c>
      <c r="H45" s="5">
        <f t="shared" si="1"/>
        <v>14.121884751622652</v>
      </c>
      <c r="I45" s="10">
        <v>508.07</v>
      </c>
      <c r="J45" s="6">
        <f t="shared" si="2"/>
        <v>6.2306192333611756</v>
      </c>
      <c r="K45" s="5">
        <v>150.94</v>
      </c>
      <c r="L45" s="11">
        <f t="shared" si="3"/>
        <v>5.0234857060750757</v>
      </c>
      <c r="M45" s="5">
        <v>0</v>
      </c>
      <c r="N45" s="5">
        <v>1</v>
      </c>
      <c r="O45" s="5">
        <v>1</v>
      </c>
      <c r="P45" s="5">
        <v>1</v>
      </c>
      <c r="Q45" s="5">
        <f t="shared" si="4"/>
        <v>0</v>
      </c>
      <c r="R45" s="5">
        <v>774.0556881</v>
      </c>
      <c r="S45" s="5">
        <f t="shared" si="5"/>
        <v>6.6516438194511736</v>
      </c>
      <c r="T45" s="2">
        <v>0</v>
      </c>
      <c r="U45" s="12">
        <v>0</v>
      </c>
      <c r="V45" s="5">
        <v>2.0370010000000001</v>
      </c>
      <c r="W45" s="6">
        <f t="shared" si="6"/>
        <v>128.07106337282556</v>
      </c>
      <c r="X45" s="5">
        <v>587</v>
      </c>
      <c r="Y45" s="5">
        <v>1163688</v>
      </c>
      <c r="Z45" s="5">
        <v>37</v>
      </c>
      <c r="AA45" s="5">
        <v>25889</v>
      </c>
      <c r="AB45" s="5">
        <v>0</v>
      </c>
      <c r="AC45" s="5">
        <v>0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0</v>
      </c>
      <c r="AS45" s="5">
        <v>0</v>
      </c>
      <c r="AT45" s="5">
        <v>1</v>
      </c>
      <c r="AU45" s="5">
        <v>0</v>
      </c>
      <c r="AV45" s="5">
        <v>0</v>
      </c>
      <c r="AW45" s="5">
        <v>0</v>
      </c>
      <c r="AX45" s="5">
        <v>0</v>
      </c>
    </row>
    <row r="46" spans="1:50" ht="15.75" customHeight="1">
      <c r="A46" s="4">
        <v>44440</v>
      </c>
      <c r="B46" s="2" t="s">
        <v>4</v>
      </c>
      <c r="C46" s="2">
        <v>4</v>
      </c>
      <c r="D46" s="5" t="s">
        <v>5</v>
      </c>
      <c r="E46" s="6">
        <v>33</v>
      </c>
      <c r="F46" s="6">
        <f t="shared" si="0"/>
        <v>3.4965075614664802</v>
      </c>
      <c r="G46" s="7">
        <v>1246613.94</v>
      </c>
      <c r="H46" s="5">
        <f t="shared" si="1"/>
        <v>14.03594238788318</v>
      </c>
      <c r="I46" s="10">
        <v>471.44</v>
      </c>
      <c r="J46" s="6">
        <f t="shared" si="2"/>
        <v>6.1557918405296581</v>
      </c>
      <c r="K46" s="5">
        <v>153.75</v>
      </c>
      <c r="L46" s="11">
        <f t="shared" si="3"/>
        <v>5.0418109115647054</v>
      </c>
      <c r="M46" s="5">
        <v>0</v>
      </c>
      <c r="N46" s="5">
        <v>1</v>
      </c>
      <c r="O46" s="5">
        <v>1</v>
      </c>
      <c r="P46" s="5">
        <v>1</v>
      </c>
      <c r="Q46" s="5">
        <f t="shared" si="4"/>
        <v>0</v>
      </c>
      <c r="R46" s="5">
        <v>774.0556881</v>
      </c>
      <c r="S46" s="5">
        <f t="shared" si="5"/>
        <v>6.6516438194511736</v>
      </c>
      <c r="T46" s="2">
        <v>0</v>
      </c>
      <c r="U46" s="12">
        <v>0</v>
      </c>
      <c r="V46" s="5">
        <v>1.940342</v>
      </c>
      <c r="W46" s="6">
        <f t="shared" si="6"/>
        <v>121.9938837766673</v>
      </c>
      <c r="X46" s="5">
        <v>473</v>
      </c>
      <c r="Y46" s="5">
        <v>1246538</v>
      </c>
      <c r="Z46" s="5">
        <v>9</v>
      </c>
      <c r="AA46" s="5">
        <v>27785</v>
      </c>
      <c r="AB46" s="5">
        <v>0</v>
      </c>
      <c r="AC46" s="5">
        <v>0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0</v>
      </c>
      <c r="AS46" s="5">
        <v>0</v>
      </c>
      <c r="AT46" s="5">
        <v>1</v>
      </c>
      <c r="AU46" s="5">
        <v>0</v>
      </c>
      <c r="AV46" s="5">
        <v>0</v>
      </c>
      <c r="AW46" s="5">
        <v>0</v>
      </c>
      <c r="AX46" s="5">
        <v>0</v>
      </c>
    </row>
    <row r="47" spans="1:50" ht="15.75" customHeight="1">
      <c r="A47" s="4">
        <v>44470</v>
      </c>
      <c r="B47" s="2" t="s">
        <v>4</v>
      </c>
      <c r="C47" s="2">
        <v>4</v>
      </c>
      <c r="D47" s="5" t="s">
        <v>5</v>
      </c>
      <c r="E47" s="6">
        <v>57</v>
      </c>
      <c r="F47" s="6">
        <f t="shared" si="0"/>
        <v>4.0430512678345503</v>
      </c>
      <c r="G47" s="7">
        <v>767147.04</v>
      </c>
      <c r="H47" s="5">
        <f t="shared" si="1"/>
        <v>13.550435073459054</v>
      </c>
      <c r="I47" s="10">
        <v>461.8</v>
      </c>
      <c r="J47" s="6">
        <f t="shared" si="2"/>
        <v>6.1351318969203952</v>
      </c>
      <c r="K47" s="11"/>
      <c r="L47" s="11">
        <f t="shared" si="3"/>
        <v>0</v>
      </c>
      <c r="M47" s="5">
        <v>0</v>
      </c>
      <c r="N47" s="5">
        <v>1</v>
      </c>
      <c r="O47" s="5">
        <v>1</v>
      </c>
      <c r="P47" s="5">
        <v>1</v>
      </c>
      <c r="Q47" s="5">
        <f t="shared" si="4"/>
        <v>0</v>
      </c>
      <c r="R47" s="5">
        <v>774.0556881</v>
      </c>
      <c r="S47" s="5">
        <f t="shared" si="5"/>
        <v>6.6516438194511736</v>
      </c>
      <c r="T47" s="2">
        <v>0</v>
      </c>
      <c r="U47" s="12">
        <v>0</v>
      </c>
      <c r="V47" s="5">
        <v>1.93933</v>
      </c>
      <c r="W47" s="6">
        <f t="shared" si="6"/>
        <v>121.93025694676722</v>
      </c>
      <c r="X47" s="5">
        <v>319</v>
      </c>
      <c r="Y47" s="5">
        <v>1273560</v>
      </c>
      <c r="Z47" s="5">
        <v>5</v>
      </c>
      <c r="AA47" s="5">
        <v>28456</v>
      </c>
      <c r="AB47" s="5">
        <v>0</v>
      </c>
      <c r="AC47" s="5">
        <v>0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0</v>
      </c>
      <c r="AS47" s="5">
        <v>0</v>
      </c>
      <c r="AT47" s="5">
        <v>1</v>
      </c>
      <c r="AU47" s="5">
        <v>0</v>
      </c>
      <c r="AV47" s="5">
        <v>0</v>
      </c>
      <c r="AW47" s="5">
        <v>0</v>
      </c>
      <c r="AX47" s="5">
        <v>0</v>
      </c>
    </row>
    <row r="48" spans="1:50" ht="15.75" customHeight="1">
      <c r="A48" s="4">
        <v>44501</v>
      </c>
      <c r="B48" s="2" t="s">
        <v>4</v>
      </c>
      <c r="C48" s="2">
        <v>4</v>
      </c>
      <c r="D48" s="5" t="s">
        <v>5</v>
      </c>
      <c r="E48" s="6">
        <v>42</v>
      </c>
      <c r="F48" s="6">
        <f t="shared" si="0"/>
        <v>3.7376696182833684</v>
      </c>
      <c r="G48" s="7">
        <v>655271.43000000005</v>
      </c>
      <c r="H48" s="5">
        <f t="shared" si="1"/>
        <v>13.39280635180924</v>
      </c>
      <c r="I48" s="10">
        <v>516.14</v>
      </c>
      <c r="J48" s="6">
        <f t="shared" si="2"/>
        <v>6.2463780465109942</v>
      </c>
      <c r="K48" s="11"/>
      <c r="L48" s="11">
        <f t="shared" si="3"/>
        <v>0</v>
      </c>
      <c r="M48" s="5">
        <v>0</v>
      </c>
      <c r="N48" s="5">
        <v>1</v>
      </c>
      <c r="O48" s="5">
        <v>1</v>
      </c>
      <c r="P48" s="5">
        <v>1</v>
      </c>
      <c r="Q48" s="5">
        <f t="shared" si="4"/>
        <v>0</v>
      </c>
      <c r="R48" s="5">
        <v>774.0556881</v>
      </c>
      <c r="S48" s="5">
        <f t="shared" si="5"/>
        <v>6.6516438194511736</v>
      </c>
      <c r="T48" s="2">
        <v>0</v>
      </c>
      <c r="U48" s="12">
        <v>0</v>
      </c>
      <c r="V48" s="5">
        <v>1.8839589999999999</v>
      </c>
      <c r="W48" s="6">
        <f t="shared" si="6"/>
        <v>118.44895141475386</v>
      </c>
      <c r="X48" s="5">
        <v>205</v>
      </c>
      <c r="Y48" s="5">
        <v>1285254</v>
      </c>
      <c r="Z48" s="5">
        <v>8</v>
      </c>
      <c r="AA48" s="5">
        <v>28737</v>
      </c>
      <c r="AB48" s="5">
        <v>0</v>
      </c>
      <c r="AC48" s="5">
        <v>0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0</v>
      </c>
      <c r="AS48" s="5">
        <v>0</v>
      </c>
      <c r="AT48" s="5">
        <v>1</v>
      </c>
      <c r="AU48" s="5">
        <v>0</v>
      </c>
      <c r="AV48" s="5">
        <v>0</v>
      </c>
      <c r="AW48" s="5">
        <v>0</v>
      </c>
      <c r="AX48" s="5">
        <v>0</v>
      </c>
    </row>
    <row r="49" spans="1:50" ht="15.75" customHeight="1">
      <c r="A49" s="4">
        <v>44531</v>
      </c>
      <c r="B49" s="2" t="s">
        <v>4</v>
      </c>
      <c r="C49" s="2">
        <v>4</v>
      </c>
      <c r="D49" s="5" t="s">
        <v>5</v>
      </c>
      <c r="E49" s="6">
        <v>48</v>
      </c>
      <c r="F49" s="6">
        <f t="shared" si="0"/>
        <v>3.8712010109078911</v>
      </c>
      <c r="G49" s="7">
        <v>751164.81</v>
      </c>
      <c r="H49" s="5">
        <f t="shared" si="1"/>
        <v>13.529381691995889</v>
      </c>
      <c r="I49" s="10">
        <v>518.45000000000005</v>
      </c>
      <c r="J49" s="6">
        <f t="shared" si="2"/>
        <v>6.250843591004287</v>
      </c>
      <c r="K49" s="11"/>
      <c r="L49" s="11">
        <f t="shared" si="3"/>
        <v>0</v>
      </c>
      <c r="M49" s="5">
        <v>0</v>
      </c>
      <c r="N49" s="5">
        <v>1</v>
      </c>
      <c r="O49" s="5">
        <v>1</v>
      </c>
      <c r="P49" s="5">
        <v>1</v>
      </c>
      <c r="Q49" s="5">
        <f t="shared" si="4"/>
        <v>0</v>
      </c>
      <c r="R49" s="5">
        <v>774.0556881</v>
      </c>
      <c r="S49" s="5">
        <f t="shared" si="5"/>
        <v>6.6516438194511736</v>
      </c>
      <c r="T49" s="2">
        <v>0</v>
      </c>
      <c r="U49" s="12">
        <v>0</v>
      </c>
      <c r="V49" s="5">
        <v>1.82372</v>
      </c>
      <c r="W49" s="6">
        <f t="shared" si="6"/>
        <v>114.6615832266599</v>
      </c>
      <c r="X49" s="5">
        <v>70</v>
      </c>
      <c r="Y49" s="5">
        <v>1295933</v>
      </c>
      <c r="Z49" s="5">
        <v>6</v>
      </c>
      <c r="AA49" s="5">
        <v>28933</v>
      </c>
      <c r="AB49" s="5">
        <v>0</v>
      </c>
      <c r="AC49" s="5">
        <v>0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0</v>
      </c>
      <c r="AS49" s="5">
        <v>0</v>
      </c>
      <c r="AT49" s="5">
        <v>1</v>
      </c>
      <c r="AU49" s="5">
        <v>0</v>
      </c>
      <c r="AV49" s="5">
        <v>0</v>
      </c>
      <c r="AW49" s="5">
        <v>0</v>
      </c>
      <c r="AX49" s="5">
        <v>0</v>
      </c>
    </row>
    <row r="50" spans="1:50" ht="15.75" customHeight="1">
      <c r="A50" s="4">
        <v>44562</v>
      </c>
      <c r="B50" s="2" t="s">
        <v>4</v>
      </c>
      <c r="C50" s="2">
        <v>4</v>
      </c>
      <c r="D50" s="5" t="s">
        <v>5</v>
      </c>
      <c r="E50" s="6">
        <v>81.38</v>
      </c>
      <c r="F50" s="6">
        <f t="shared" si="0"/>
        <v>4.3991295425735437</v>
      </c>
      <c r="G50" s="7">
        <v>847058.19</v>
      </c>
      <c r="H50" s="5">
        <f t="shared" si="1"/>
        <v>13.649525853128809</v>
      </c>
      <c r="I50" s="10">
        <v>511.96</v>
      </c>
      <c r="J50" s="6">
        <f t="shared" si="2"/>
        <v>6.2382464969875908</v>
      </c>
      <c r="K50" s="11"/>
      <c r="L50" s="11">
        <f t="shared" si="3"/>
        <v>0</v>
      </c>
      <c r="M50" s="5">
        <v>0</v>
      </c>
      <c r="N50" s="5">
        <v>1</v>
      </c>
      <c r="O50" s="5">
        <v>1</v>
      </c>
      <c r="P50" s="5">
        <v>1</v>
      </c>
      <c r="Q50" s="5">
        <f t="shared" si="4"/>
        <v>0</v>
      </c>
      <c r="R50" s="5">
        <v>774.0556881</v>
      </c>
      <c r="S50" s="5">
        <f t="shared" si="5"/>
        <v>6.6516438194511736</v>
      </c>
      <c r="T50" s="2">
        <v>0</v>
      </c>
      <c r="U50" s="12">
        <v>0</v>
      </c>
      <c r="V50" s="5">
        <v>1.718072</v>
      </c>
      <c r="W50" s="6">
        <f t="shared" si="6"/>
        <v>108.01924397242669</v>
      </c>
      <c r="X50" s="5">
        <v>192</v>
      </c>
      <c r="Y50" s="5">
        <v>1430366</v>
      </c>
      <c r="Z50" s="5">
        <v>5</v>
      </c>
      <c r="AA50" s="5">
        <v>29301</v>
      </c>
      <c r="AB50" s="5">
        <v>0</v>
      </c>
      <c r="AC50" s="5">
        <v>0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0</v>
      </c>
      <c r="AS50" s="5">
        <v>0</v>
      </c>
      <c r="AT50" s="5">
        <v>1</v>
      </c>
      <c r="AU50" s="5">
        <v>0</v>
      </c>
      <c r="AV50" s="5">
        <v>0</v>
      </c>
      <c r="AW50" s="5">
        <v>0</v>
      </c>
      <c r="AX50" s="5">
        <v>0</v>
      </c>
    </row>
    <row r="51" spans="1:50" ht="15.75" customHeight="1">
      <c r="A51" s="4">
        <v>44593</v>
      </c>
      <c r="B51" s="2" t="s">
        <v>4</v>
      </c>
      <c r="C51" s="2">
        <v>4</v>
      </c>
      <c r="D51" s="5" t="s">
        <v>5</v>
      </c>
      <c r="E51" s="6">
        <v>75.12</v>
      </c>
      <c r="F51" s="6">
        <f t="shared" si="0"/>
        <v>4.3190868349000073</v>
      </c>
      <c r="G51" s="7">
        <v>942951.57</v>
      </c>
      <c r="H51" s="5">
        <f t="shared" si="1"/>
        <v>13.756771263425954</v>
      </c>
      <c r="I51" s="10">
        <v>521.51</v>
      </c>
      <c r="J51" s="6">
        <f t="shared" si="2"/>
        <v>6.2567284497123978</v>
      </c>
      <c r="K51" s="11"/>
      <c r="L51" s="11">
        <f t="shared" si="3"/>
        <v>0</v>
      </c>
      <c r="M51" s="5">
        <v>0</v>
      </c>
      <c r="N51" s="5">
        <v>1</v>
      </c>
      <c r="O51" s="5">
        <v>1</v>
      </c>
      <c r="P51" s="5">
        <v>1</v>
      </c>
      <c r="Q51" s="5">
        <f t="shared" si="4"/>
        <v>0</v>
      </c>
      <c r="R51" s="5">
        <v>774.0556881</v>
      </c>
      <c r="S51" s="5">
        <f t="shared" si="5"/>
        <v>6.6516438194511736</v>
      </c>
      <c r="T51" s="2">
        <v>0</v>
      </c>
      <c r="U51" s="12">
        <v>0</v>
      </c>
      <c r="V51" s="5">
        <v>1.716917</v>
      </c>
      <c r="W51" s="6">
        <f t="shared" si="6"/>
        <v>107.94662639482334</v>
      </c>
      <c r="X51" s="5">
        <v>970</v>
      </c>
      <c r="Y51" s="5">
        <v>1510221</v>
      </c>
      <c r="Z51" s="5">
        <v>25</v>
      </c>
      <c r="AA51" s="5">
        <v>30196</v>
      </c>
      <c r="AB51" s="5">
        <v>0</v>
      </c>
      <c r="AC51" s="5">
        <v>0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0</v>
      </c>
      <c r="AS51" s="5">
        <v>0</v>
      </c>
      <c r="AT51" s="5">
        <v>1</v>
      </c>
      <c r="AU51" s="5">
        <v>0</v>
      </c>
      <c r="AV51" s="5">
        <v>0</v>
      </c>
      <c r="AW51" s="5">
        <v>0</v>
      </c>
      <c r="AX51" s="5">
        <v>0</v>
      </c>
    </row>
    <row r="52" spans="1:50" ht="15.75" customHeight="1">
      <c r="A52" s="4">
        <v>44621</v>
      </c>
      <c r="B52" s="2" t="s">
        <v>4</v>
      </c>
      <c r="C52" s="2">
        <v>4</v>
      </c>
      <c r="D52" s="5" t="s">
        <v>5</v>
      </c>
      <c r="E52" s="6">
        <v>56.34</v>
      </c>
      <c r="F52" s="6">
        <f t="shared" si="0"/>
        <v>4.0314047624482265</v>
      </c>
      <c r="G52" s="7">
        <v>1374471.78</v>
      </c>
      <c r="H52" s="5">
        <f t="shared" si="1"/>
        <v>14.133580782826412</v>
      </c>
      <c r="I52" s="10">
        <v>520.9</v>
      </c>
      <c r="J52" s="6">
        <f t="shared" si="2"/>
        <v>6.2555580847511454</v>
      </c>
      <c r="K52" s="11"/>
      <c r="L52" s="11">
        <f t="shared" si="3"/>
        <v>0</v>
      </c>
      <c r="M52" s="5">
        <v>0</v>
      </c>
      <c r="N52" s="5">
        <v>1</v>
      </c>
      <c r="O52" s="5">
        <v>1</v>
      </c>
      <c r="P52" s="5">
        <v>1</v>
      </c>
      <c r="Q52" s="5">
        <f t="shared" si="4"/>
        <v>0</v>
      </c>
      <c r="R52" s="5">
        <v>774.0556881</v>
      </c>
      <c r="S52" s="5">
        <f t="shared" si="5"/>
        <v>6.6516438194511736</v>
      </c>
      <c r="T52" s="2">
        <v>0</v>
      </c>
      <c r="U52" s="12">
        <v>0</v>
      </c>
      <c r="V52" s="5">
        <v>1.9338850000000001</v>
      </c>
      <c r="W52" s="6">
        <f t="shared" si="6"/>
        <v>121.5879169380657</v>
      </c>
      <c r="X52" s="5">
        <v>107</v>
      </c>
      <c r="Y52" s="5">
        <v>1524973</v>
      </c>
      <c r="Z52" s="5">
        <v>11</v>
      </c>
      <c r="AA52" s="5">
        <v>30359</v>
      </c>
      <c r="AB52" s="5">
        <v>0</v>
      </c>
      <c r="AC52" s="5">
        <v>0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0</v>
      </c>
      <c r="AS52" s="5">
        <v>0</v>
      </c>
      <c r="AT52" s="5">
        <v>1</v>
      </c>
      <c r="AU52" s="5">
        <v>0</v>
      </c>
      <c r="AV52" s="5">
        <v>0</v>
      </c>
      <c r="AW52" s="5">
        <v>0</v>
      </c>
      <c r="AX52" s="5">
        <v>0</v>
      </c>
    </row>
    <row r="53" spans="1:50" ht="15.75" customHeight="1">
      <c r="A53" s="4">
        <v>44652</v>
      </c>
      <c r="B53" s="2" t="s">
        <v>4</v>
      </c>
      <c r="C53" s="2">
        <v>4</v>
      </c>
      <c r="D53" s="5" t="s">
        <v>5</v>
      </c>
      <c r="E53" s="6">
        <v>43.82</v>
      </c>
      <c r="F53" s="6">
        <f t="shared" si="0"/>
        <v>3.7800903341673204</v>
      </c>
      <c r="G53" s="7">
        <v>1326525.0900000001</v>
      </c>
      <c r="H53" s="5">
        <f t="shared" si="1"/>
        <v>14.098074120666551</v>
      </c>
      <c r="I53" s="10">
        <v>489.73</v>
      </c>
      <c r="J53" s="6">
        <f t="shared" si="2"/>
        <v>6.1938542188289736</v>
      </c>
      <c r="K53" s="11"/>
      <c r="L53" s="11">
        <f t="shared" si="3"/>
        <v>0</v>
      </c>
      <c r="M53" s="5">
        <v>0</v>
      </c>
      <c r="N53" s="5">
        <v>1</v>
      </c>
      <c r="O53" s="5">
        <v>1</v>
      </c>
      <c r="P53" s="5">
        <v>1</v>
      </c>
      <c r="Q53" s="5">
        <f t="shared" si="4"/>
        <v>0</v>
      </c>
      <c r="R53" s="5">
        <v>774.0556881</v>
      </c>
      <c r="S53" s="5">
        <f t="shared" si="5"/>
        <v>6.6516438194511736</v>
      </c>
      <c r="T53" s="2">
        <v>0</v>
      </c>
      <c r="U53" s="12">
        <v>0</v>
      </c>
      <c r="V53" s="5">
        <v>2.0694309999999998</v>
      </c>
      <c r="W53" s="6">
        <f t="shared" si="6"/>
        <v>130.11001405826002</v>
      </c>
      <c r="X53" s="5">
        <v>104</v>
      </c>
      <c r="Y53" s="5">
        <v>1527956</v>
      </c>
      <c r="Z53" s="5">
        <v>5</v>
      </c>
      <c r="AA53" s="5">
        <v>30369</v>
      </c>
      <c r="AB53" s="5">
        <v>0</v>
      </c>
      <c r="AC53" s="5">
        <v>106857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0</v>
      </c>
      <c r="AS53" s="5">
        <v>0</v>
      </c>
      <c r="AT53" s="5">
        <v>1</v>
      </c>
      <c r="AU53" s="5">
        <v>0</v>
      </c>
      <c r="AV53" s="5">
        <v>0</v>
      </c>
      <c r="AW53" s="5">
        <v>0</v>
      </c>
      <c r="AX53" s="5">
        <v>0</v>
      </c>
    </row>
    <row r="54" spans="1:50" ht="15.75" customHeight="1">
      <c r="A54" s="9">
        <v>44682</v>
      </c>
      <c r="B54" s="2" t="s">
        <v>4</v>
      </c>
      <c r="C54" s="2">
        <v>4</v>
      </c>
      <c r="D54" s="5" t="s">
        <v>5</v>
      </c>
      <c r="E54" s="6">
        <v>93.9</v>
      </c>
      <c r="F54" s="6">
        <f t="shared" si="0"/>
        <v>4.542230386214217</v>
      </c>
      <c r="G54" s="7">
        <v>1198667.25</v>
      </c>
      <c r="H54" s="5">
        <f t="shared" si="1"/>
        <v>13.996721706816791</v>
      </c>
      <c r="I54" s="10">
        <v>459.57</v>
      </c>
      <c r="J54" s="6">
        <f t="shared" si="2"/>
        <v>6.1302912696927141</v>
      </c>
      <c r="K54" s="11"/>
      <c r="L54" s="11">
        <f t="shared" si="3"/>
        <v>0</v>
      </c>
      <c r="M54" s="5">
        <v>0</v>
      </c>
      <c r="N54" s="5">
        <v>1</v>
      </c>
      <c r="O54" s="5">
        <v>1</v>
      </c>
      <c r="P54" s="5">
        <v>1</v>
      </c>
      <c r="Q54" s="5">
        <f t="shared" si="4"/>
        <v>0</v>
      </c>
      <c r="R54" s="5">
        <v>774.0556881</v>
      </c>
      <c r="S54" s="5">
        <f t="shared" si="5"/>
        <v>6.6516438194511736</v>
      </c>
      <c r="T54" s="2">
        <v>0</v>
      </c>
      <c r="U54" s="12">
        <v>0</v>
      </c>
      <c r="V54" s="5">
        <v>2.1593019999999998</v>
      </c>
      <c r="W54" s="6">
        <f t="shared" si="6"/>
        <v>135.76041606413986</v>
      </c>
      <c r="X54" s="5">
        <v>377</v>
      </c>
      <c r="Y54" s="5">
        <v>1530453</v>
      </c>
      <c r="Z54" s="5">
        <v>4</v>
      </c>
      <c r="AA54" s="5">
        <v>30379</v>
      </c>
      <c r="AB54" s="5">
        <v>0</v>
      </c>
      <c r="AC54" s="5">
        <v>206444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0</v>
      </c>
      <c r="AS54" s="5">
        <v>0</v>
      </c>
      <c r="AT54" s="5">
        <v>1</v>
      </c>
      <c r="AU54" s="5">
        <v>0</v>
      </c>
      <c r="AV54" s="5">
        <v>0</v>
      </c>
      <c r="AW54" s="5">
        <v>0</v>
      </c>
      <c r="AX54" s="5">
        <v>0</v>
      </c>
    </row>
    <row r="55" spans="1:50" ht="15.75" customHeight="1">
      <c r="A55" s="4">
        <v>44713</v>
      </c>
      <c r="B55" s="2" t="s">
        <v>4</v>
      </c>
      <c r="C55" s="2">
        <v>4</v>
      </c>
      <c r="D55" s="5" t="s">
        <v>5</v>
      </c>
      <c r="E55" s="6">
        <v>62.6</v>
      </c>
      <c r="F55" s="6">
        <f t="shared" si="0"/>
        <v>4.1367652781060524</v>
      </c>
      <c r="G55" s="7">
        <v>1214649.48</v>
      </c>
      <c r="H55" s="5">
        <f t="shared" si="1"/>
        <v>14.009966922589717</v>
      </c>
      <c r="I55" s="10">
        <v>551.27</v>
      </c>
      <c r="J55" s="6">
        <f t="shared" si="2"/>
        <v>6.3122247072820477</v>
      </c>
      <c r="K55" s="11"/>
      <c r="L55" s="11">
        <f t="shared" si="3"/>
        <v>0</v>
      </c>
      <c r="M55" s="5">
        <v>0</v>
      </c>
      <c r="N55" s="5">
        <v>1</v>
      </c>
      <c r="O55" s="5">
        <v>1</v>
      </c>
      <c r="P55" s="5">
        <v>1</v>
      </c>
      <c r="Q55" s="5">
        <f t="shared" si="4"/>
        <v>0</v>
      </c>
      <c r="R55" s="5">
        <v>774.0556881</v>
      </c>
      <c r="S55" s="5">
        <f t="shared" si="5"/>
        <v>6.6516438194511736</v>
      </c>
      <c r="T55" s="2">
        <v>0</v>
      </c>
      <c r="U55" s="12">
        <v>0</v>
      </c>
      <c r="V55" s="5">
        <v>2.2223459999999999</v>
      </c>
      <c r="W55" s="6">
        <f t="shared" si="6"/>
        <v>139.72414122641342</v>
      </c>
      <c r="X55" s="5">
        <v>52</v>
      </c>
      <c r="Y55" s="5">
        <v>1536479</v>
      </c>
      <c r="Z55" s="5">
        <v>3</v>
      </c>
      <c r="AA55" s="5">
        <v>30395</v>
      </c>
      <c r="AB55" s="5">
        <v>0</v>
      </c>
      <c r="AC55" s="5">
        <v>975945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0</v>
      </c>
      <c r="AS55" s="5">
        <v>0</v>
      </c>
      <c r="AT55" s="5">
        <v>1</v>
      </c>
      <c r="AU55" s="5">
        <v>0</v>
      </c>
      <c r="AV55" s="5">
        <v>0</v>
      </c>
      <c r="AW55" s="5">
        <v>0</v>
      </c>
      <c r="AX55" s="5">
        <v>0</v>
      </c>
    </row>
    <row r="56" spans="1:50" ht="15.75" customHeight="1">
      <c r="A56" s="4">
        <v>44743</v>
      </c>
      <c r="B56" s="2" t="s">
        <v>4</v>
      </c>
      <c r="C56" s="2">
        <v>4</v>
      </c>
      <c r="D56" s="5" t="s">
        <v>5</v>
      </c>
      <c r="E56" s="6">
        <v>100.16</v>
      </c>
      <c r="F56" s="6">
        <f t="shared" si="0"/>
        <v>4.6067689073517881</v>
      </c>
      <c r="G56" s="7">
        <v>1230631.71</v>
      </c>
      <c r="H56" s="5">
        <f t="shared" si="1"/>
        <v>14.023038993465093</v>
      </c>
      <c r="I56" s="10">
        <v>487.4</v>
      </c>
      <c r="J56" s="6">
        <f t="shared" si="2"/>
        <v>6.1890851411911054</v>
      </c>
      <c r="K56" s="11"/>
      <c r="L56" s="11">
        <f t="shared" si="3"/>
        <v>0</v>
      </c>
      <c r="M56" s="5">
        <v>0</v>
      </c>
      <c r="N56" s="5">
        <v>1</v>
      </c>
      <c r="O56" s="5">
        <v>1</v>
      </c>
      <c r="P56" s="5">
        <v>1</v>
      </c>
      <c r="Q56" s="5">
        <f t="shared" si="4"/>
        <v>0</v>
      </c>
      <c r="R56" s="5">
        <v>774.0556881</v>
      </c>
      <c r="S56" s="5">
        <f t="shared" si="5"/>
        <v>6.6516438194511736</v>
      </c>
      <c r="T56" s="2">
        <v>0</v>
      </c>
      <c r="U56" s="12">
        <v>0</v>
      </c>
      <c r="V56" s="5">
        <v>2.324449</v>
      </c>
      <c r="W56" s="6">
        <f t="shared" si="6"/>
        <v>146.14359795891164</v>
      </c>
      <c r="X56" s="5">
        <v>1241</v>
      </c>
      <c r="Y56" s="5">
        <v>1554591</v>
      </c>
      <c r="Z56" s="5">
        <v>4</v>
      </c>
      <c r="AA56" s="5">
        <v>30487</v>
      </c>
      <c r="AB56" s="5">
        <v>0</v>
      </c>
      <c r="AC56" s="5">
        <v>0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</row>
    <row r="57" spans="1:50" ht="15.75" customHeight="1">
      <c r="A57" s="4">
        <v>44774</v>
      </c>
      <c r="B57" s="2" t="s">
        <v>4</v>
      </c>
      <c r="C57" s="2">
        <v>4</v>
      </c>
      <c r="D57" s="5" t="s">
        <v>5</v>
      </c>
      <c r="E57" s="6">
        <v>71.989999999999995</v>
      </c>
      <c r="F57" s="6">
        <f t="shared" si="0"/>
        <v>4.2765272204812117</v>
      </c>
      <c r="G57" s="7">
        <v>1358489.55</v>
      </c>
      <c r="H57" s="5">
        <f t="shared" si="1"/>
        <v>14.121884751622652</v>
      </c>
      <c r="I57" s="10">
        <v>517.33000000000004</v>
      </c>
      <c r="J57" s="6">
        <f t="shared" si="2"/>
        <v>6.2486809687553269</v>
      </c>
      <c r="K57" s="11"/>
      <c r="L57" s="11">
        <f t="shared" si="3"/>
        <v>0</v>
      </c>
      <c r="M57" s="5">
        <v>0</v>
      </c>
      <c r="N57" s="5">
        <v>1</v>
      </c>
      <c r="O57" s="5">
        <v>1</v>
      </c>
      <c r="P57" s="5">
        <v>1</v>
      </c>
      <c r="Q57" s="5">
        <f t="shared" si="4"/>
        <v>0</v>
      </c>
      <c r="R57" s="5">
        <v>774.0556881</v>
      </c>
      <c r="S57" s="5">
        <f t="shared" si="5"/>
        <v>6.6516438194511736</v>
      </c>
      <c r="T57" s="2">
        <v>0</v>
      </c>
      <c r="U57" s="12">
        <v>0</v>
      </c>
      <c r="V57" s="5">
        <v>2.6614779999999998</v>
      </c>
      <c r="W57" s="6">
        <f t="shared" si="6"/>
        <v>167.33340710357086</v>
      </c>
      <c r="X57" s="5">
        <v>448</v>
      </c>
      <c r="Y57" s="5">
        <v>1569076</v>
      </c>
      <c r="Z57" s="5">
        <v>5</v>
      </c>
      <c r="AA57" s="5">
        <v>30581</v>
      </c>
      <c r="AB57" s="5">
        <v>0</v>
      </c>
      <c r="AC57" s="5">
        <v>189733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0</v>
      </c>
      <c r="AS57" s="5">
        <v>0</v>
      </c>
      <c r="AT57" s="5">
        <v>1</v>
      </c>
      <c r="AU57" s="5">
        <v>0</v>
      </c>
      <c r="AV57" s="5">
        <v>0</v>
      </c>
      <c r="AW57" s="5">
        <v>0</v>
      </c>
      <c r="AX57" s="5">
        <v>0</v>
      </c>
    </row>
    <row r="58" spans="1:50" ht="15.75" customHeight="1">
      <c r="A58" s="4">
        <v>44805</v>
      </c>
      <c r="B58" s="2" t="s">
        <v>4</v>
      </c>
      <c r="C58" s="2">
        <v>4</v>
      </c>
      <c r="D58" s="5" t="s">
        <v>5</v>
      </c>
      <c r="E58" s="6">
        <v>68.86</v>
      </c>
      <c r="F58" s="6">
        <f t="shared" si="0"/>
        <v>4.2320754579103781</v>
      </c>
      <c r="G58" s="7">
        <v>1246613.94</v>
      </c>
      <c r="H58" s="5">
        <f t="shared" si="1"/>
        <v>14.03594238788318</v>
      </c>
      <c r="I58" s="10">
        <v>496.1</v>
      </c>
      <c r="J58" s="6">
        <f t="shared" si="2"/>
        <v>6.2067775193070034</v>
      </c>
      <c r="K58" s="11"/>
      <c r="L58" s="11">
        <f t="shared" si="3"/>
        <v>0</v>
      </c>
      <c r="M58" s="5">
        <v>0</v>
      </c>
      <c r="N58" s="5">
        <v>1</v>
      </c>
      <c r="O58" s="5">
        <v>1</v>
      </c>
      <c r="P58" s="5">
        <v>1</v>
      </c>
      <c r="Q58" s="5">
        <f t="shared" si="4"/>
        <v>0</v>
      </c>
      <c r="R58" s="5">
        <v>774.0556881</v>
      </c>
      <c r="S58" s="5">
        <f t="shared" si="5"/>
        <v>6.6516438194511736</v>
      </c>
      <c r="T58" s="2">
        <v>0</v>
      </c>
      <c r="U58" s="12">
        <v>0</v>
      </c>
      <c r="V58" s="5">
        <v>2.4851540000000001</v>
      </c>
      <c r="W58" s="6">
        <f t="shared" si="6"/>
        <v>156.24750082362795</v>
      </c>
      <c r="X58" s="5">
        <v>3243</v>
      </c>
      <c r="Y58" s="5">
        <v>1572598</v>
      </c>
      <c r="Z58" s="5">
        <v>2</v>
      </c>
      <c r="AA58" s="5">
        <v>30616</v>
      </c>
      <c r="AB58" s="5">
        <v>0</v>
      </c>
      <c r="AC58" s="5">
        <v>142403</v>
      </c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0</v>
      </c>
      <c r="AS58" s="5">
        <v>0</v>
      </c>
      <c r="AT58" s="5">
        <v>1</v>
      </c>
      <c r="AU58" s="5">
        <v>0</v>
      </c>
      <c r="AV58" s="5">
        <v>0</v>
      </c>
      <c r="AW58" s="5">
        <v>0</v>
      </c>
      <c r="AX58" s="5">
        <v>0</v>
      </c>
    </row>
    <row r="59" spans="1:50" ht="15.75" customHeight="1">
      <c r="A59" s="4">
        <v>44835</v>
      </c>
      <c r="B59" s="2" t="s">
        <v>4</v>
      </c>
      <c r="C59" s="2">
        <v>4</v>
      </c>
      <c r="D59" s="5" t="s">
        <v>5</v>
      </c>
      <c r="E59" s="6">
        <v>118.94</v>
      </c>
      <c r="F59" s="6">
        <f t="shared" si="0"/>
        <v>4.7786191642784477</v>
      </c>
      <c r="G59" s="7">
        <v>767147.04</v>
      </c>
      <c r="H59" s="5">
        <f t="shared" si="1"/>
        <v>13.550435073459054</v>
      </c>
      <c r="I59" s="10">
        <v>1</v>
      </c>
      <c r="J59" s="6">
        <f t="shared" si="2"/>
        <v>0</v>
      </c>
      <c r="K59" s="11"/>
      <c r="L59" s="11">
        <f t="shared" si="3"/>
        <v>0</v>
      </c>
      <c r="M59" s="5">
        <v>0</v>
      </c>
      <c r="N59" s="5">
        <v>1</v>
      </c>
      <c r="O59" s="5">
        <v>1</v>
      </c>
      <c r="P59" s="5">
        <v>1</v>
      </c>
      <c r="Q59" s="5">
        <f t="shared" si="4"/>
        <v>0</v>
      </c>
      <c r="R59" s="5">
        <v>774.05568809999897</v>
      </c>
      <c r="S59" s="5">
        <f t="shared" si="5"/>
        <v>6.6516438194511727</v>
      </c>
      <c r="T59" s="2">
        <v>0</v>
      </c>
      <c r="U59" s="12">
        <v>0</v>
      </c>
      <c r="V59" s="5">
        <v>2.5774020000000002</v>
      </c>
      <c r="W59" s="6">
        <f t="shared" si="6"/>
        <v>162.04735043293908</v>
      </c>
      <c r="X59" s="5">
        <v>125</v>
      </c>
      <c r="Y59" s="14"/>
      <c r="Z59" s="5">
        <v>5</v>
      </c>
      <c r="AA59" s="14"/>
      <c r="AB59" s="5">
        <v>0</v>
      </c>
      <c r="AC59" s="5">
        <v>0</v>
      </c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0</v>
      </c>
      <c r="AS59" s="5">
        <v>0</v>
      </c>
      <c r="AT59" s="5">
        <v>1</v>
      </c>
      <c r="AU59" s="5">
        <v>0</v>
      </c>
      <c r="AV59" s="5">
        <v>0</v>
      </c>
      <c r="AW59" s="5">
        <v>0</v>
      </c>
      <c r="AX59" s="5">
        <v>0</v>
      </c>
    </row>
    <row r="60" spans="1:50" ht="15.75" customHeight="1">
      <c r="A60" s="4">
        <v>44866</v>
      </c>
      <c r="B60" s="2" t="s">
        <v>4</v>
      </c>
      <c r="C60" s="2">
        <v>4</v>
      </c>
      <c r="D60" s="5" t="s">
        <v>5</v>
      </c>
      <c r="E60" s="6">
        <v>87.64</v>
      </c>
      <c r="F60" s="6">
        <f t="shared" si="0"/>
        <v>4.4732375147272654</v>
      </c>
      <c r="G60" s="7">
        <v>655271.43000000005</v>
      </c>
      <c r="H60" s="5">
        <f t="shared" si="1"/>
        <v>13.39280635180924</v>
      </c>
      <c r="I60" s="10">
        <v>1</v>
      </c>
      <c r="J60" s="6">
        <f t="shared" si="2"/>
        <v>0</v>
      </c>
      <c r="K60" s="11"/>
      <c r="L60" s="11">
        <f t="shared" si="3"/>
        <v>0</v>
      </c>
      <c r="M60" s="5">
        <v>0</v>
      </c>
      <c r="N60" s="5">
        <v>1</v>
      </c>
      <c r="O60" s="5">
        <v>1</v>
      </c>
      <c r="P60" s="5">
        <v>1</v>
      </c>
      <c r="Q60" s="5">
        <f t="shared" si="4"/>
        <v>0</v>
      </c>
      <c r="R60" s="5">
        <v>774.05568809999897</v>
      </c>
      <c r="S60" s="5">
        <f t="shared" si="5"/>
        <v>6.6516438194511727</v>
      </c>
      <c r="T60" s="2">
        <v>0</v>
      </c>
      <c r="U60" s="12">
        <v>0</v>
      </c>
      <c r="V60" s="5">
        <v>2.503479</v>
      </c>
      <c r="W60" s="6">
        <f t="shared" si="6"/>
        <v>157.39963684923961</v>
      </c>
      <c r="X60" s="5">
        <v>123</v>
      </c>
      <c r="Y60" s="14"/>
      <c r="Z60" s="5">
        <v>2</v>
      </c>
      <c r="AA60" s="14"/>
      <c r="AB60" s="5">
        <v>0</v>
      </c>
      <c r="AC60" s="5">
        <v>83417</v>
      </c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0</v>
      </c>
      <c r="AS60" s="5">
        <v>0</v>
      </c>
      <c r="AT60" s="5">
        <v>1</v>
      </c>
      <c r="AU60" s="5">
        <v>0</v>
      </c>
      <c r="AV60" s="5">
        <v>0</v>
      </c>
      <c r="AW60" s="5">
        <v>0</v>
      </c>
      <c r="AX60" s="5">
        <v>0</v>
      </c>
    </row>
    <row r="61" spans="1:50" ht="15.75" customHeight="1">
      <c r="A61" s="4">
        <v>44896</v>
      </c>
      <c r="B61" s="2" t="s">
        <v>4</v>
      </c>
      <c r="C61" s="2">
        <v>4</v>
      </c>
      <c r="D61" s="5" t="s">
        <v>5</v>
      </c>
      <c r="E61" s="6">
        <v>100.16</v>
      </c>
      <c r="F61" s="6">
        <f t="shared" si="0"/>
        <v>4.6067689073517881</v>
      </c>
      <c r="G61" s="7">
        <v>751164.81</v>
      </c>
      <c r="H61" s="5">
        <f t="shared" si="1"/>
        <v>13.529381691995889</v>
      </c>
      <c r="I61" s="10">
        <v>1</v>
      </c>
      <c r="J61" s="6">
        <f t="shared" si="2"/>
        <v>0</v>
      </c>
      <c r="K61" s="11"/>
      <c r="L61" s="11">
        <f t="shared" si="3"/>
        <v>0</v>
      </c>
      <c r="M61" s="5">
        <v>0</v>
      </c>
      <c r="N61" s="5">
        <v>1</v>
      </c>
      <c r="O61" s="5">
        <v>1</v>
      </c>
      <c r="P61" s="5">
        <v>1</v>
      </c>
      <c r="Q61" s="5">
        <f t="shared" si="4"/>
        <v>0</v>
      </c>
      <c r="R61" s="5">
        <v>774.05568809999897</v>
      </c>
      <c r="S61" s="5">
        <f t="shared" si="5"/>
        <v>6.6516438194511727</v>
      </c>
      <c r="T61" s="2">
        <v>0</v>
      </c>
      <c r="U61" s="12">
        <v>0</v>
      </c>
      <c r="V61" s="5">
        <v>2.5426690000000001</v>
      </c>
      <c r="W61" s="6">
        <f t="shared" si="6"/>
        <v>159.86360469882882</v>
      </c>
      <c r="X61" s="5">
        <v>127</v>
      </c>
      <c r="Y61" s="14"/>
      <c r="Z61" s="5">
        <v>3</v>
      </c>
      <c r="AA61" s="14"/>
      <c r="AB61" s="5">
        <v>0</v>
      </c>
      <c r="AC61" s="5">
        <v>0</v>
      </c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0</v>
      </c>
      <c r="AS61" s="5">
        <v>0</v>
      </c>
      <c r="AT61" s="5">
        <v>1</v>
      </c>
      <c r="AU61" s="5">
        <v>0</v>
      </c>
      <c r="AV61" s="5">
        <v>0</v>
      </c>
      <c r="AW61" s="5">
        <v>0</v>
      </c>
      <c r="AX61" s="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61"/>
  <sheetViews>
    <sheetView workbookViewId="0">
      <selection sqref="A1:XFD1"/>
    </sheetView>
  </sheetViews>
  <sheetFormatPr defaultColWidth="8.85546875" defaultRowHeight="12.75"/>
  <cols>
    <col min="1" max="1" width="9.28515625"/>
    <col min="5" max="5" width="9.7109375"/>
    <col min="6" max="6" width="12.85546875"/>
    <col min="8" max="8" width="12.85546875"/>
    <col min="10" max="10" width="12.85546875"/>
    <col min="12" max="12" width="12.85546875"/>
    <col min="18" max="19" width="12.85546875"/>
    <col min="22" max="22" width="9.7109375"/>
  </cols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24</v>
      </c>
      <c r="C2" s="2">
        <v>5</v>
      </c>
      <c r="D2" s="5" t="s">
        <v>20</v>
      </c>
      <c r="E2" s="6">
        <v>34.558549999999997</v>
      </c>
      <c r="F2" s="6">
        <f t="shared" ref="F2:F61" si="0">LN(E2)</f>
        <v>3.542654987037158</v>
      </c>
      <c r="G2" s="7">
        <v>457.92</v>
      </c>
      <c r="H2" s="5">
        <f t="shared" ref="H2:H61" si="1">LN(G2+1)</f>
        <v>6.1288759029309423</v>
      </c>
      <c r="I2" s="10">
        <v>362.83</v>
      </c>
      <c r="J2" s="6">
        <f t="shared" ref="J2:J61" si="2">LN(I2)</f>
        <v>5.8939344050097677</v>
      </c>
      <c r="K2" s="11">
        <v>110.72</v>
      </c>
      <c r="L2" s="11">
        <f t="shared" ref="L2:L61" si="3">LN(K2+1)</f>
        <v>4.7159957410769762</v>
      </c>
      <c r="M2" s="5">
        <v>0</v>
      </c>
      <c r="N2" s="12">
        <v>0</v>
      </c>
      <c r="O2" s="5">
        <v>0</v>
      </c>
      <c r="P2" s="12">
        <v>0</v>
      </c>
      <c r="Q2" s="5">
        <f t="shared" ref="Q2:Q61" si="4">0+0</f>
        <v>0</v>
      </c>
      <c r="R2" s="5">
        <v>2068.2520770000001</v>
      </c>
      <c r="S2" s="5">
        <f t="shared" ref="S2:S61" si="5">LN(R2)</f>
        <v>7.6344591223004175</v>
      </c>
      <c r="T2" s="12">
        <v>1</v>
      </c>
      <c r="U2" s="12">
        <v>0</v>
      </c>
      <c r="V2" s="5">
        <v>4.1511360000000002</v>
      </c>
      <c r="W2" s="6">
        <f t="shared" ref="W2:W61" si="6">V2*100/4.151136</f>
        <v>100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</v>
      </c>
      <c r="AE2" s="5">
        <v>1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11">
        <v>0</v>
      </c>
      <c r="AR2" s="5">
        <v>0</v>
      </c>
      <c r="AS2" s="5">
        <v>0</v>
      </c>
      <c r="AT2" s="5">
        <v>0</v>
      </c>
      <c r="AU2" s="5">
        <v>1</v>
      </c>
      <c r="AV2" s="5">
        <v>0</v>
      </c>
      <c r="AW2" s="5">
        <v>0</v>
      </c>
      <c r="AX2" s="5">
        <v>0</v>
      </c>
    </row>
    <row r="3" spans="1:72" ht="15.75" customHeight="1">
      <c r="A3" s="4">
        <v>43132</v>
      </c>
      <c r="B3" s="2" t="s">
        <v>24</v>
      </c>
      <c r="C3" s="2">
        <v>5</v>
      </c>
      <c r="D3" s="5" t="s">
        <v>20</v>
      </c>
      <c r="E3" s="6">
        <v>31.900200000000002</v>
      </c>
      <c r="F3" s="6">
        <f t="shared" si="0"/>
        <v>3.4626122793636216</v>
      </c>
      <c r="G3" s="7">
        <v>509.76</v>
      </c>
      <c r="H3" s="5">
        <f t="shared" si="1"/>
        <v>6.2358998125564806</v>
      </c>
      <c r="I3" s="10">
        <v>344.64</v>
      </c>
      <c r="J3" s="6">
        <f t="shared" si="2"/>
        <v>5.8425003939680238</v>
      </c>
      <c r="K3" s="11">
        <v>105.46</v>
      </c>
      <c r="L3" s="11">
        <f t="shared" si="3"/>
        <v>4.6677693277446108</v>
      </c>
      <c r="M3" s="5">
        <v>0</v>
      </c>
      <c r="N3" s="12">
        <v>0</v>
      </c>
      <c r="O3" s="5">
        <v>0</v>
      </c>
      <c r="P3" s="12">
        <v>0</v>
      </c>
      <c r="Q3" s="5">
        <f t="shared" si="4"/>
        <v>0</v>
      </c>
      <c r="R3" s="5">
        <v>2068.2520770000001</v>
      </c>
      <c r="S3" s="5">
        <f t="shared" si="5"/>
        <v>7.6344591223004175</v>
      </c>
      <c r="T3" s="12">
        <v>1</v>
      </c>
      <c r="U3" s="12">
        <v>0</v>
      </c>
      <c r="V3" s="5">
        <v>4.1287750000000001</v>
      </c>
      <c r="W3" s="6">
        <f t="shared" si="6"/>
        <v>99.461328176190804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11">
        <v>0</v>
      </c>
      <c r="AR3" s="5">
        <v>0</v>
      </c>
      <c r="AS3" s="5">
        <v>0</v>
      </c>
      <c r="AT3" s="5">
        <v>0</v>
      </c>
      <c r="AU3" s="5">
        <v>1</v>
      </c>
      <c r="AV3" s="5">
        <v>0</v>
      </c>
      <c r="AW3" s="5">
        <v>0</v>
      </c>
      <c r="AX3" s="5">
        <v>0</v>
      </c>
    </row>
    <row r="4" spans="1:72" ht="15.75" customHeight="1">
      <c r="A4" s="4">
        <v>43160</v>
      </c>
      <c r="B4" s="2" t="s">
        <v>24</v>
      </c>
      <c r="C4" s="2">
        <v>5</v>
      </c>
      <c r="D4" s="5" t="s">
        <v>20</v>
      </c>
      <c r="E4" s="6">
        <v>23.925149999999999</v>
      </c>
      <c r="F4" s="6">
        <f t="shared" si="0"/>
        <v>3.1749302069118404</v>
      </c>
      <c r="G4" s="7">
        <v>743.04</v>
      </c>
      <c r="H4" s="5">
        <f t="shared" si="1"/>
        <v>6.6120947968287505</v>
      </c>
      <c r="I4" s="10">
        <v>350.62</v>
      </c>
      <c r="J4" s="6">
        <f t="shared" si="2"/>
        <v>5.859703015925728</v>
      </c>
      <c r="K4" s="12">
        <v>121.34</v>
      </c>
      <c r="L4" s="11">
        <f t="shared" si="3"/>
        <v>4.8068040538144192</v>
      </c>
      <c r="M4" s="5">
        <v>0</v>
      </c>
      <c r="N4" s="12">
        <v>0</v>
      </c>
      <c r="O4" s="5">
        <v>0</v>
      </c>
      <c r="P4" s="12">
        <v>0</v>
      </c>
      <c r="Q4" s="5">
        <f t="shared" si="4"/>
        <v>0</v>
      </c>
      <c r="R4" s="5">
        <v>2068.2520770000001</v>
      </c>
      <c r="S4" s="5">
        <f t="shared" si="5"/>
        <v>7.6344591223004175</v>
      </c>
      <c r="T4" s="12">
        <v>1</v>
      </c>
      <c r="U4" s="12">
        <v>0</v>
      </c>
      <c r="V4" s="5">
        <v>4.2228409999999998</v>
      </c>
      <c r="W4" s="6">
        <f t="shared" si="6"/>
        <v>101.72735848692983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0</v>
      </c>
      <c r="AS4" s="5">
        <v>0</v>
      </c>
      <c r="AT4" s="5">
        <v>0</v>
      </c>
      <c r="AU4" s="5">
        <v>1</v>
      </c>
      <c r="AV4" s="5">
        <v>0</v>
      </c>
      <c r="AW4" s="5">
        <v>0</v>
      </c>
      <c r="AX4" s="5">
        <v>0</v>
      </c>
    </row>
    <row r="5" spans="1:72" ht="15.75" customHeight="1">
      <c r="A5" s="4">
        <v>43191</v>
      </c>
      <c r="B5" s="2" t="s">
        <v>24</v>
      </c>
      <c r="C5" s="2">
        <v>5</v>
      </c>
      <c r="D5" s="5" t="s">
        <v>20</v>
      </c>
      <c r="E5" s="6">
        <v>18.608450000000001</v>
      </c>
      <c r="F5" s="6">
        <f t="shared" si="0"/>
        <v>2.9236157786309347</v>
      </c>
      <c r="G5" s="7">
        <v>717.12</v>
      </c>
      <c r="H5" s="5">
        <f t="shared" si="1"/>
        <v>6.5766366860026277</v>
      </c>
      <c r="I5" s="10">
        <v>351.08</v>
      </c>
      <c r="J5" s="6">
        <f t="shared" si="2"/>
        <v>5.8610141177239168</v>
      </c>
      <c r="K5" s="12">
        <v>110</v>
      </c>
      <c r="L5" s="11">
        <f t="shared" si="3"/>
        <v>4.7095302013123339</v>
      </c>
      <c r="M5" s="5">
        <v>0</v>
      </c>
      <c r="N5" s="12">
        <v>0</v>
      </c>
      <c r="O5" s="5">
        <v>0</v>
      </c>
      <c r="P5" s="12">
        <v>0</v>
      </c>
      <c r="Q5" s="5">
        <f t="shared" si="4"/>
        <v>0</v>
      </c>
      <c r="R5" s="5">
        <v>2068.2520770000001</v>
      </c>
      <c r="S5" s="5">
        <f t="shared" si="5"/>
        <v>7.6344591223004175</v>
      </c>
      <c r="T5" s="12">
        <v>1</v>
      </c>
      <c r="U5" s="12">
        <v>0</v>
      </c>
      <c r="V5" s="5">
        <v>4.2183310000000001</v>
      </c>
      <c r="W5" s="6">
        <f t="shared" si="6"/>
        <v>101.61871352805593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0</v>
      </c>
      <c r="AS5" s="5">
        <v>0</v>
      </c>
      <c r="AT5" s="5">
        <v>0</v>
      </c>
      <c r="AU5" s="5">
        <v>1</v>
      </c>
      <c r="AV5" s="5">
        <v>0</v>
      </c>
      <c r="AW5" s="5">
        <v>0</v>
      </c>
      <c r="AX5" s="5">
        <v>0</v>
      </c>
    </row>
    <row r="6" spans="1:72" ht="15.75" customHeight="1">
      <c r="A6" s="9">
        <v>43221</v>
      </c>
      <c r="B6" s="2" t="s">
        <v>24</v>
      </c>
      <c r="C6" s="2">
        <v>5</v>
      </c>
      <c r="D6" s="5" t="s">
        <v>20</v>
      </c>
      <c r="E6" s="6">
        <v>39.875250000000001</v>
      </c>
      <c r="F6" s="6">
        <f t="shared" si="0"/>
        <v>3.6857558306778313</v>
      </c>
      <c r="G6" s="7">
        <v>648</v>
      </c>
      <c r="H6" s="5">
        <f t="shared" si="1"/>
        <v>6.4754327167040904</v>
      </c>
      <c r="I6" s="10">
        <v>373.8</v>
      </c>
      <c r="J6" s="6">
        <f t="shared" si="2"/>
        <v>5.9237208950214626</v>
      </c>
      <c r="K6" s="12">
        <v>112.37</v>
      </c>
      <c r="L6" s="11">
        <f t="shared" si="3"/>
        <v>4.7306568060295069</v>
      </c>
      <c r="M6" s="5">
        <v>0</v>
      </c>
      <c r="N6" s="12">
        <v>0</v>
      </c>
      <c r="O6" s="5">
        <v>0</v>
      </c>
      <c r="P6" s="12">
        <v>0</v>
      </c>
      <c r="Q6" s="5">
        <f t="shared" si="4"/>
        <v>0</v>
      </c>
      <c r="R6" s="5">
        <v>2068.2520770000001</v>
      </c>
      <c r="S6" s="5">
        <f t="shared" si="5"/>
        <v>7.6344591223004175</v>
      </c>
      <c r="T6" s="12">
        <v>1</v>
      </c>
      <c r="U6" s="12">
        <v>0</v>
      </c>
      <c r="V6" s="5">
        <v>4.3792720000000003</v>
      </c>
      <c r="W6" s="6">
        <f t="shared" si="6"/>
        <v>105.49574863362704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0</v>
      </c>
      <c r="AS6" s="5">
        <v>0</v>
      </c>
      <c r="AT6" s="5">
        <v>0</v>
      </c>
      <c r="AU6" s="5">
        <v>1</v>
      </c>
      <c r="AV6" s="5">
        <v>0</v>
      </c>
      <c r="AW6" s="5">
        <v>0</v>
      </c>
      <c r="AX6" s="5">
        <v>0</v>
      </c>
    </row>
    <row r="7" spans="1:72" ht="15.75" customHeight="1">
      <c r="A7" s="4">
        <v>43252</v>
      </c>
      <c r="B7" s="2" t="s">
        <v>24</v>
      </c>
      <c r="C7" s="2">
        <v>5</v>
      </c>
      <c r="D7" s="5" t="s">
        <v>20</v>
      </c>
      <c r="E7" s="6">
        <v>26.583500000000001</v>
      </c>
      <c r="F7" s="6">
        <f t="shared" si="0"/>
        <v>3.2802907225696671</v>
      </c>
      <c r="G7" s="7">
        <v>656.64</v>
      </c>
      <c r="H7" s="5">
        <f t="shared" si="1"/>
        <v>6.4886576691426763</v>
      </c>
      <c r="I7" s="10">
        <v>340.32</v>
      </c>
      <c r="J7" s="6">
        <f t="shared" si="2"/>
        <v>5.8298863514519272</v>
      </c>
      <c r="K7" s="12">
        <v>116.19</v>
      </c>
      <c r="L7" s="11">
        <f t="shared" si="3"/>
        <v>4.763796549270511</v>
      </c>
      <c r="M7" s="5">
        <v>0</v>
      </c>
      <c r="N7" s="12">
        <v>0</v>
      </c>
      <c r="O7" s="5">
        <v>0</v>
      </c>
      <c r="P7" s="12">
        <v>0</v>
      </c>
      <c r="Q7" s="5">
        <f t="shared" si="4"/>
        <v>0</v>
      </c>
      <c r="R7" s="5">
        <v>2068.2520770000001</v>
      </c>
      <c r="S7" s="5">
        <f t="shared" si="5"/>
        <v>7.6344591223004175</v>
      </c>
      <c r="T7" s="12">
        <v>1</v>
      </c>
      <c r="U7" s="12">
        <v>0</v>
      </c>
      <c r="V7" s="5">
        <v>4.3737539999999999</v>
      </c>
      <c r="W7" s="6">
        <f t="shared" si="6"/>
        <v>105.36282116509794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0</v>
      </c>
      <c r="AS7" s="5">
        <v>0</v>
      </c>
      <c r="AT7" s="5">
        <v>0</v>
      </c>
      <c r="AU7" s="5">
        <v>1</v>
      </c>
      <c r="AV7" s="5">
        <v>0</v>
      </c>
      <c r="AW7" s="5">
        <v>0</v>
      </c>
      <c r="AX7" s="5">
        <v>0</v>
      </c>
    </row>
    <row r="8" spans="1:72" ht="15.75" customHeight="1">
      <c r="A8" s="4">
        <v>43282</v>
      </c>
      <c r="B8" s="2" t="s">
        <v>24</v>
      </c>
      <c r="C8" s="2">
        <v>5</v>
      </c>
      <c r="D8" s="5" t="s">
        <v>20</v>
      </c>
      <c r="E8" s="6">
        <v>42.5336</v>
      </c>
      <c r="F8" s="6">
        <f t="shared" si="0"/>
        <v>3.7502943518154024</v>
      </c>
      <c r="G8" s="7">
        <v>665.28</v>
      </c>
      <c r="H8" s="5">
        <f t="shared" si="1"/>
        <v>6.501710002608907</v>
      </c>
      <c r="I8" s="10">
        <v>401.95</v>
      </c>
      <c r="J8" s="6">
        <f t="shared" si="2"/>
        <v>5.9963277027739696</v>
      </c>
      <c r="K8" s="5">
        <v>106.7</v>
      </c>
      <c r="L8" s="11">
        <f t="shared" si="3"/>
        <v>4.6793495841623427</v>
      </c>
      <c r="M8" s="5">
        <v>0</v>
      </c>
      <c r="N8" s="12">
        <v>0</v>
      </c>
      <c r="O8" s="5">
        <v>0</v>
      </c>
      <c r="P8" s="12">
        <v>0</v>
      </c>
      <c r="Q8" s="5">
        <f t="shared" si="4"/>
        <v>0</v>
      </c>
      <c r="R8" s="5">
        <v>2068.2520770000001</v>
      </c>
      <c r="S8" s="5">
        <f t="shared" si="5"/>
        <v>7.6344591223004175</v>
      </c>
      <c r="T8" s="12">
        <v>1</v>
      </c>
      <c r="U8" s="12">
        <v>0</v>
      </c>
      <c r="V8" s="5">
        <v>4.4492969999999996</v>
      </c>
      <c r="W8" s="6">
        <f t="shared" si="6"/>
        <v>107.18263627113156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0</v>
      </c>
      <c r="AS8" s="5">
        <v>0</v>
      </c>
      <c r="AT8" s="5">
        <v>0</v>
      </c>
      <c r="AU8" s="5">
        <v>1</v>
      </c>
      <c r="AV8" s="5">
        <v>0</v>
      </c>
      <c r="AW8" s="5">
        <v>0</v>
      </c>
      <c r="AX8" s="5">
        <v>0</v>
      </c>
    </row>
    <row r="9" spans="1:72" ht="15.75" customHeight="1">
      <c r="A9" s="4">
        <v>43313</v>
      </c>
      <c r="B9" s="2" t="s">
        <v>24</v>
      </c>
      <c r="C9" s="2">
        <v>5</v>
      </c>
      <c r="D9" s="5" t="s">
        <v>20</v>
      </c>
      <c r="E9" s="6">
        <v>30.571024999999999</v>
      </c>
      <c r="F9" s="6">
        <f t="shared" si="0"/>
        <v>3.4200526649448255</v>
      </c>
      <c r="G9" s="7">
        <v>734.4</v>
      </c>
      <c r="H9" s="5">
        <f t="shared" si="1"/>
        <v>6.6004145688671718</v>
      </c>
      <c r="I9" s="10">
        <v>390.44</v>
      </c>
      <c r="J9" s="6">
        <f t="shared" si="2"/>
        <v>5.9672743083067648</v>
      </c>
      <c r="K9" s="12">
        <v>108.76</v>
      </c>
      <c r="L9" s="11">
        <f t="shared" si="3"/>
        <v>4.6982961639775755</v>
      </c>
      <c r="M9" s="5">
        <v>0</v>
      </c>
      <c r="N9" s="12">
        <v>0</v>
      </c>
      <c r="O9" s="5">
        <v>0</v>
      </c>
      <c r="P9" s="12">
        <v>0</v>
      </c>
      <c r="Q9" s="5">
        <f t="shared" si="4"/>
        <v>0</v>
      </c>
      <c r="R9" s="5">
        <v>2068.2520770000001</v>
      </c>
      <c r="S9" s="5">
        <f t="shared" si="5"/>
        <v>7.6344591223004175</v>
      </c>
      <c r="T9" s="12">
        <v>1</v>
      </c>
      <c r="U9" s="12">
        <v>0</v>
      </c>
      <c r="V9" s="5">
        <v>4.120387</v>
      </c>
      <c r="W9" s="6">
        <f t="shared" si="6"/>
        <v>99.259263006560133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0</v>
      </c>
      <c r="AS9" s="5">
        <v>0</v>
      </c>
      <c r="AT9" s="5">
        <v>0</v>
      </c>
      <c r="AU9" s="5">
        <v>1</v>
      </c>
      <c r="AV9" s="5">
        <v>0</v>
      </c>
      <c r="AW9" s="5">
        <v>0</v>
      </c>
      <c r="AX9" s="5">
        <v>0</v>
      </c>
    </row>
    <row r="10" spans="1:72" ht="15.75" customHeight="1">
      <c r="A10" s="4">
        <v>43344</v>
      </c>
      <c r="B10" s="2" t="s">
        <v>24</v>
      </c>
      <c r="C10" s="2">
        <v>5</v>
      </c>
      <c r="D10" s="5" t="s">
        <v>20</v>
      </c>
      <c r="E10" s="6">
        <v>29.241849999999999</v>
      </c>
      <c r="F10" s="6">
        <f t="shared" si="0"/>
        <v>3.3756009023739919</v>
      </c>
      <c r="G10" s="7">
        <v>673.92</v>
      </c>
      <c r="H10" s="5">
        <f t="shared" si="1"/>
        <v>6.5145941653301369</v>
      </c>
      <c r="I10" s="10">
        <v>346.35</v>
      </c>
      <c r="J10" s="6">
        <f t="shared" si="2"/>
        <v>5.8474498244686144</v>
      </c>
      <c r="K10" s="5">
        <v>110.31</v>
      </c>
      <c r="L10" s="11">
        <f t="shared" si="3"/>
        <v>4.7123191015051349</v>
      </c>
      <c r="M10" s="5">
        <v>0</v>
      </c>
      <c r="N10" s="12">
        <v>0</v>
      </c>
      <c r="O10" s="5">
        <v>0</v>
      </c>
      <c r="P10" s="12">
        <v>0</v>
      </c>
      <c r="Q10" s="5">
        <f t="shared" si="4"/>
        <v>0</v>
      </c>
      <c r="R10" s="5">
        <v>2068.2520770000001</v>
      </c>
      <c r="S10" s="5">
        <f t="shared" si="5"/>
        <v>7.6344591223004175</v>
      </c>
      <c r="T10" s="12">
        <v>1</v>
      </c>
      <c r="U10" s="12">
        <v>0</v>
      </c>
      <c r="V10" s="5">
        <v>4.5518419999999997</v>
      </c>
      <c r="W10" s="6">
        <f t="shared" si="6"/>
        <v>109.6529239225118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0</v>
      </c>
      <c r="AS10" s="5">
        <v>0</v>
      </c>
      <c r="AT10" s="5">
        <v>0</v>
      </c>
      <c r="AU10" s="5">
        <v>1</v>
      </c>
      <c r="AV10" s="5">
        <v>0</v>
      </c>
      <c r="AW10" s="5">
        <v>0</v>
      </c>
      <c r="AX10" s="5">
        <v>0</v>
      </c>
    </row>
    <row r="11" spans="1:72" ht="15.75" customHeight="1">
      <c r="A11" s="4">
        <v>43374</v>
      </c>
      <c r="B11" s="2" t="s">
        <v>24</v>
      </c>
      <c r="C11" s="2">
        <v>5</v>
      </c>
      <c r="D11" s="5" t="s">
        <v>20</v>
      </c>
      <c r="E11" s="6">
        <v>50.508650000000003</v>
      </c>
      <c r="F11" s="6">
        <f t="shared" si="0"/>
        <v>3.9221446087420619</v>
      </c>
      <c r="G11" s="7">
        <v>414.72</v>
      </c>
      <c r="H11" s="5">
        <f t="shared" si="1"/>
        <v>6.0300119567202213</v>
      </c>
      <c r="I11" s="10">
        <v>383.7</v>
      </c>
      <c r="J11" s="6">
        <f t="shared" si="2"/>
        <v>5.9498609972529071</v>
      </c>
      <c r="K11" s="5">
        <v>118.66</v>
      </c>
      <c r="L11" s="11">
        <f t="shared" si="3"/>
        <v>4.7846543879618855</v>
      </c>
      <c r="M11" s="5">
        <v>0</v>
      </c>
      <c r="N11" s="12">
        <v>0</v>
      </c>
      <c r="O11" s="5">
        <v>0</v>
      </c>
      <c r="P11" s="12">
        <v>0</v>
      </c>
      <c r="Q11" s="5">
        <f t="shared" si="4"/>
        <v>0</v>
      </c>
      <c r="R11" s="5">
        <v>2068.2520770000001</v>
      </c>
      <c r="S11" s="5">
        <f t="shared" si="5"/>
        <v>7.6344591223004175</v>
      </c>
      <c r="T11" s="12">
        <v>1</v>
      </c>
      <c r="U11" s="12">
        <v>0</v>
      </c>
      <c r="V11" s="5">
        <v>4.7129139999999996</v>
      </c>
      <c r="W11" s="6">
        <f t="shared" si="6"/>
        <v>113.53311479074642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0</v>
      </c>
      <c r="AS11" s="5">
        <v>0</v>
      </c>
      <c r="AT11" s="5">
        <v>0</v>
      </c>
      <c r="AU11" s="5">
        <v>1</v>
      </c>
      <c r="AV11" s="5">
        <v>0</v>
      </c>
      <c r="AW11" s="5">
        <v>0</v>
      </c>
      <c r="AX11" s="5">
        <v>0</v>
      </c>
    </row>
    <row r="12" spans="1:72" ht="15.75" customHeight="1">
      <c r="A12" s="4">
        <v>43405</v>
      </c>
      <c r="B12" s="2" t="s">
        <v>24</v>
      </c>
      <c r="C12" s="2">
        <v>5</v>
      </c>
      <c r="D12" s="5" t="s">
        <v>20</v>
      </c>
      <c r="E12" s="6">
        <v>37.216900000000003</v>
      </c>
      <c r="F12" s="6">
        <f t="shared" si="0"/>
        <v>3.6167629591908801</v>
      </c>
      <c r="G12" s="7">
        <v>354.24</v>
      </c>
      <c r="H12" s="5">
        <f t="shared" si="1"/>
        <v>5.872793617390303</v>
      </c>
      <c r="I12" s="10">
        <v>402.49</v>
      </c>
      <c r="J12" s="6">
        <f t="shared" si="2"/>
        <v>5.9976702518294864</v>
      </c>
      <c r="K12" s="5">
        <v>120.41</v>
      </c>
      <c r="L12" s="11">
        <f t="shared" si="3"/>
        <v>4.7991732475558839</v>
      </c>
      <c r="M12" s="5">
        <v>0</v>
      </c>
      <c r="N12" s="12">
        <v>0</v>
      </c>
      <c r="O12" s="5">
        <v>0</v>
      </c>
      <c r="P12" s="12">
        <v>0</v>
      </c>
      <c r="Q12" s="5">
        <f t="shared" si="4"/>
        <v>0</v>
      </c>
      <c r="R12" s="5">
        <v>2068.2520770000001</v>
      </c>
      <c r="S12" s="5">
        <f t="shared" si="5"/>
        <v>7.6344591223004175</v>
      </c>
      <c r="T12" s="12">
        <v>1</v>
      </c>
      <c r="U12" s="12">
        <v>0</v>
      </c>
      <c r="V12" s="5">
        <v>4.7927359999999997</v>
      </c>
      <c r="W12" s="6">
        <f t="shared" si="6"/>
        <v>115.45601011385799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0</v>
      </c>
      <c r="AS12" s="5">
        <v>0</v>
      </c>
      <c r="AT12" s="5">
        <v>0</v>
      </c>
      <c r="AU12" s="5">
        <v>1</v>
      </c>
      <c r="AV12" s="5">
        <v>0</v>
      </c>
      <c r="AW12" s="5">
        <v>0</v>
      </c>
      <c r="AX12" s="5">
        <v>0</v>
      </c>
    </row>
    <row r="13" spans="1:72" ht="15.75" customHeight="1">
      <c r="A13" s="4">
        <v>43435</v>
      </c>
      <c r="B13" s="2" t="s">
        <v>24</v>
      </c>
      <c r="C13" s="2">
        <v>5</v>
      </c>
      <c r="D13" s="5" t="s">
        <v>20</v>
      </c>
      <c r="E13" s="6">
        <v>42.5336</v>
      </c>
      <c r="F13" s="6">
        <f t="shared" si="0"/>
        <v>3.7502943518154024</v>
      </c>
      <c r="G13" s="7">
        <v>406.08</v>
      </c>
      <c r="H13" s="5">
        <f t="shared" si="1"/>
        <v>6.0090097263237308</v>
      </c>
      <c r="I13" s="10">
        <v>390.49</v>
      </c>
      <c r="J13" s="6">
        <f t="shared" si="2"/>
        <v>5.9674023607572231</v>
      </c>
      <c r="K13" s="5">
        <v>103.92</v>
      </c>
      <c r="L13" s="11">
        <f t="shared" si="3"/>
        <v>4.6531981549986732</v>
      </c>
      <c r="M13" s="5">
        <v>0</v>
      </c>
      <c r="N13" s="12">
        <v>0</v>
      </c>
      <c r="O13" s="5">
        <v>0</v>
      </c>
      <c r="P13" s="12">
        <v>0</v>
      </c>
      <c r="Q13" s="5">
        <f t="shared" si="4"/>
        <v>0</v>
      </c>
      <c r="R13" s="5">
        <v>2068.2520770000001</v>
      </c>
      <c r="S13" s="5">
        <f t="shared" si="5"/>
        <v>7.6344591223004175</v>
      </c>
      <c r="T13" s="12">
        <v>1</v>
      </c>
      <c r="U13" s="12">
        <v>0</v>
      </c>
      <c r="V13" s="5">
        <v>4.5512199999999998</v>
      </c>
      <c r="W13" s="6">
        <f t="shared" si="6"/>
        <v>109.6379400723079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0</v>
      </c>
      <c r="AS13" s="5">
        <v>0</v>
      </c>
      <c r="AT13" s="5">
        <v>0</v>
      </c>
      <c r="AU13" s="5">
        <v>1</v>
      </c>
      <c r="AV13" s="5">
        <v>0</v>
      </c>
      <c r="AW13" s="5">
        <v>0</v>
      </c>
      <c r="AX13" s="5">
        <v>0</v>
      </c>
    </row>
    <row r="14" spans="1:72" ht="15.75" customHeight="1">
      <c r="A14" s="4">
        <v>43466</v>
      </c>
      <c r="B14" s="2" t="s">
        <v>24</v>
      </c>
      <c r="C14" s="2">
        <v>5</v>
      </c>
      <c r="D14" s="5" t="s">
        <v>20</v>
      </c>
      <c r="E14" s="6">
        <v>38.6997</v>
      </c>
      <c r="F14" s="6">
        <f t="shared" si="0"/>
        <v>3.655831848067705</v>
      </c>
      <c r="G14" s="7">
        <v>457.92</v>
      </c>
      <c r="H14" s="5">
        <f t="shared" si="1"/>
        <v>6.1288759029309423</v>
      </c>
      <c r="I14" s="10">
        <v>401.35</v>
      </c>
      <c r="J14" s="6">
        <f t="shared" si="2"/>
        <v>5.9948338645775863</v>
      </c>
      <c r="K14" s="5">
        <v>114.64</v>
      </c>
      <c r="L14" s="11">
        <f t="shared" si="3"/>
        <v>4.7504819171481456</v>
      </c>
      <c r="M14" s="5">
        <v>0</v>
      </c>
      <c r="N14" s="12">
        <v>0</v>
      </c>
      <c r="O14" s="5">
        <v>0</v>
      </c>
      <c r="P14" s="12">
        <v>0</v>
      </c>
      <c r="Q14" s="5">
        <f t="shared" si="4"/>
        <v>0</v>
      </c>
      <c r="R14" s="5">
        <v>2068.2520770000001</v>
      </c>
      <c r="S14" s="5">
        <f t="shared" si="5"/>
        <v>7.6344591223004175</v>
      </c>
      <c r="T14" s="12">
        <v>1</v>
      </c>
      <c r="U14" s="12">
        <v>0</v>
      </c>
      <c r="V14" s="5">
        <v>4.5064169999999999</v>
      </c>
      <c r="W14" s="6">
        <f t="shared" si="6"/>
        <v>108.55864515159224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0</v>
      </c>
      <c r="AS14" s="5">
        <v>0</v>
      </c>
      <c r="AT14" s="5">
        <v>0</v>
      </c>
      <c r="AU14" s="5">
        <v>1</v>
      </c>
      <c r="AV14" s="5">
        <v>0</v>
      </c>
      <c r="AW14" s="5">
        <v>0</v>
      </c>
      <c r="AX14" s="5">
        <v>0</v>
      </c>
    </row>
    <row r="15" spans="1:72" ht="15.75" customHeight="1">
      <c r="A15" s="4">
        <v>43497</v>
      </c>
      <c r="B15" s="2" t="s">
        <v>24</v>
      </c>
      <c r="C15" s="2">
        <v>5</v>
      </c>
      <c r="D15" s="5" t="s">
        <v>20</v>
      </c>
      <c r="E15" s="6">
        <v>35.722799999999999</v>
      </c>
      <c r="F15" s="6">
        <f t="shared" si="0"/>
        <v>3.5757891403941686</v>
      </c>
      <c r="G15" s="7">
        <v>509.76</v>
      </c>
      <c r="H15" s="5">
        <f t="shared" si="1"/>
        <v>6.2358998125564806</v>
      </c>
      <c r="I15" s="10">
        <v>389.37</v>
      </c>
      <c r="J15" s="6">
        <f t="shared" si="2"/>
        <v>5.9645300483677772</v>
      </c>
      <c r="K15" s="5">
        <v>111.03</v>
      </c>
      <c r="L15" s="11">
        <f t="shared" si="3"/>
        <v>4.7187666925706315</v>
      </c>
      <c r="M15" s="5">
        <v>0</v>
      </c>
      <c r="N15" s="12">
        <v>0</v>
      </c>
      <c r="O15" s="5">
        <v>0</v>
      </c>
      <c r="P15" s="12">
        <v>0</v>
      </c>
      <c r="Q15" s="5">
        <f t="shared" si="4"/>
        <v>0</v>
      </c>
      <c r="R15" s="5">
        <v>2068.2520770000001</v>
      </c>
      <c r="S15" s="5">
        <f t="shared" si="5"/>
        <v>7.6344591223004175</v>
      </c>
      <c r="T15" s="12">
        <v>1</v>
      </c>
      <c r="U15" s="12">
        <v>0</v>
      </c>
      <c r="V15" s="5">
        <v>4.5960840000000003</v>
      </c>
      <c r="W15" s="6">
        <f t="shared" si="6"/>
        <v>110.7187044702944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0</v>
      </c>
      <c r="AS15" s="5">
        <v>0</v>
      </c>
      <c r="AT15" s="5">
        <v>0</v>
      </c>
      <c r="AU15" s="5">
        <v>1</v>
      </c>
      <c r="AV15" s="5">
        <v>0</v>
      </c>
      <c r="AW15" s="5">
        <v>0</v>
      </c>
      <c r="AX15" s="5">
        <v>0</v>
      </c>
    </row>
    <row r="16" spans="1:72" ht="15.75" customHeight="1">
      <c r="A16" s="4">
        <v>43525</v>
      </c>
      <c r="B16" s="2" t="s">
        <v>24</v>
      </c>
      <c r="C16" s="2">
        <v>5</v>
      </c>
      <c r="D16" s="5" t="s">
        <v>20</v>
      </c>
      <c r="E16" s="6">
        <v>26.792100000000001</v>
      </c>
      <c r="F16" s="6">
        <f t="shared" si="0"/>
        <v>3.2881070679423878</v>
      </c>
      <c r="G16" s="7">
        <v>743.04</v>
      </c>
      <c r="H16" s="5">
        <f t="shared" si="1"/>
        <v>6.6120947968287505</v>
      </c>
      <c r="I16" s="10">
        <v>384.07</v>
      </c>
      <c r="J16" s="6">
        <f t="shared" si="2"/>
        <v>5.950824827641287</v>
      </c>
      <c r="K16" s="5">
        <v>120.82</v>
      </c>
      <c r="L16" s="11">
        <f t="shared" si="3"/>
        <v>4.8025445454083382</v>
      </c>
      <c r="M16" s="5">
        <v>0</v>
      </c>
      <c r="N16" s="12">
        <v>0</v>
      </c>
      <c r="O16" s="5">
        <v>0</v>
      </c>
      <c r="P16" s="12">
        <v>0</v>
      </c>
      <c r="Q16" s="5">
        <f t="shared" si="4"/>
        <v>0</v>
      </c>
      <c r="R16" s="5">
        <v>2068.2520770000001</v>
      </c>
      <c r="S16" s="5">
        <f t="shared" si="5"/>
        <v>7.6344591223004175</v>
      </c>
      <c r="T16" s="12">
        <v>1</v>
      </c>
      <c r="U16" s="12">
        <v>0</v>
      </c>
      <c r="V16" s="5">
        <v>4.6036539999999997</v>
      </c>
      <c r="W16" s="6">
        <f t="shared" si="6"/>
        <v>110.90106419062154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0</v>
      </c>
      <c r="AS16" s="5">
        <v>0</v>
      </c>
      <c r="AT16" s="5">
        <v>0</v>
      </c>
      <c r="AU16" s="5">
        <v>1</v>
      </c>
      <c r="AV16" s="5">
        <v>0</v>
      </c>
      <c r="AW16" s="5">
        <v>0</v>
      </c>
      <c r="AX16" s="5">
        <v>0</v>
      </c>
    </row>
    <row r="17" spans="1:50" ht="15.75" customHeight="1">
      <c r="A17" s="4">
        <v>43556</v>
      </c>
      <c r="B17" s="2" t="s">
        <v>24</v>
      </c>
      <c r="C17" s="2">
        <v>5</v>
      </c>
      <c r="D17" s="5" t="s">
        <v>20</v>
      </c>
      <c r="E17" s="6">
        <v>20.8383</v>
      </c>
      <c r="F17" s="6">
        <f t="shared" si="0"/>
        <v>3.0367926396614817</v>
      </c>
      <c r="G17" s="7">
        <v>717.12</v>
      </c>
      <c r="H17" s="5">
        <f t="shared" si="1"/>
        <v>6.5766366860026277</v>
      </c>
      <c r="I17" s="10">
        <v>374.23</v>
      </c>
      <c r="J17" s="6">
        <f t="shared" si="2"/>
        <v>5.9248705816579976</v>
      </c>
      <c r="K17" s="5">
        <v>119.07</v>
      </c>
      <c r="L17" s="11">
        <f t="shared" si="3"/>
        <v>4.7880749060426266</v>
      </c>
      <c r="M17" s="5">
        <v>0</v>
      </c>
      <c r="N17" s="12">
        <v>0</v>
      </c>
      <c r="O17" s="5">
        <v>0</v>
      </c>
      <c r="P17" s="12">
        <v>0</v>
      </c>
      <c r="Q17" s="5">
        <f t="shared" si="4"/>
        <v>0</v>
      </c>
      <c r="R17" s="5">
        <v>2068.2520770000001</v>
      </c>
      <c r="S17" s="5">
        <f t="shared" si="5"/>
        <v>7.6344591223004175</v>
      </c>
      <c r="T17" s="12">
        <v>1</v>
      </c>
      <c r="U17" s="12">
        <v>0</v>
      </c>
      <c r="V17" s="5">
        <v>4.5415809999999999</v>
      </c>
      <c r="W17" s="6">
        <f t="shared" si="6"/>
        <v>109.40573857373018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0</v>
      </c>
      <c r="AS17" s="5">
        <v>0</v>
      </c>
      <c r="AT17" s="5">
        <v>0</v>
      </c>
      <c r="AU17" s="5">
        <v>1</v>
      </c>
      <c r="AV17" s="5">
        <v>0</v>
      </c>
      <c r="AW17" s="5">
        <v>0</v>
      </c>
      <c r="AX17" s="5">
        <v>0</v>
      </c>
    </row>
    <row r="18" spans="1:50" ht="15.75" customHeight="1">
      <c r="A18" s="9">
        <v>43586</v>
      </c>
      <c r="B18" s="2" t="s">
        <v>24</v>
      </c>
      <c r="C18" s="2">
        <v>5</v>
      </c>
      <c r="D18" s="5" t="s">
        <v>20</v>
      </c>
      <c r="E18" s="6">
        <v>44.653500000000001</v>
      </c>
      <c r="F18" s="6">
        <f t="shared" si="0"/>
        <v>3.7989326917083788</v>
      </c>
      <c r="G18" s="7">
        <v>648</v>
      </c>
      <c r="H18" s="5">
        <f t="shared" si="1"/>
        <v>6.4754327167040904</v>
      </c>
      <c r="I18" s="10">
        <v>425.1</v>
      </c>
      <c r="J18" s="6">
        <f t="shared" si="2"/>
        <v>6.0523244353647447</v>
      </c>
      <c r="K18" s="5">
        <v>119.18</v>
      </c>
      <c r="L18" s="11">
        <f t="shared" si="3"/>
        <v>4.7889906189057818</v>
      </c>
      <c r="M18" s="5">
        <v>0</v>
      </c>
      <c r="N18" s="12">
        <v>0</v>
      </c>
      <c r="O18" s="5">
        <v>0</v>
      </c>
      <c r="P18" s="12">
        <v>0</v>
      </c>
      <c r="Q18" s="5">
        <f t="shared" si="4"/>
        <v>0</v>
      </c>
      <c r="R18" s="5">
        <v>2068.2520770000001</v>
      </c>
      <c r="S18" s="5">
        <f t="shared" si="5"/>
        <v>7.6344591223004175</v>
      </c>
      <c r="T18" s="12">
        <v>1</v>
      </c>
      <c r="U18" s="12">
        <v>0</v>
      </c>
      <c r="V18" s="5">
        <v>4.526815</v>
      </c>
      <c r="W18" s="6">
        <f t="shared" si="6"/>
        <v>109.05002871503126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0</v>
      </c>
      <c r="AS18" s="5">
        <v>0</v>
      </c>
      <c r="AT18" s="5">
        <v>0</v>
      </c>
      <c r="AU18" s="5">
        <v>1</v>
      </c>
      <c r="AV18" s="5">
        <v>0</v>
      </c>
      <c r="AW18" s="5">
        <v>0</v>
      </c>
      <c r="AX18" s="5">
        <v>0</v>
      </c>
    </row>
    <row r="19" spans="1:50" ht="15.75" customHeight="1">
      <c r="A19" s="4">
        <v>43617</v>
      </c>
      <c r="B19" s="2" t="s">
        <v>24</v>
      </c>
      <c r="C19" s="2">
        <v>5</v>
      </c>
      <c r="D19" s="5" t="s">
        <v>20</v>
      </c>
      <c r="E19" s="6">
        <v>29.768999999999998</v>
      </c>
      <c r="F19" s="6">
        <f t="shared" si="0"/>
        <v>3.3934675836002142</v>
      </c>
      <c r="G19" s="7">
        <v>656.64</v>
      </c>
      <c r="H19" s="5">
        <f t="shared" si="1"/>
        <v>6.4886576691426763</v>
      </c>
      <c r="I19" s="10">
        <v>374.76</v>
      </c>
      <c r="J19" s="6">
        <f t="shared" si="2"/>
        <v>5.9262858210829874</v>
      </c>
      <c r="K19" s="5">
        <v>121.86</v>
      </c>
      <c r="L19" s="11">
        <f t="shared" si="3"/>
        <v>4.8110454957357813</v>
      </c>
      <c r="M19" s="5">
        <v>0</v>
      </c>
      <c r="N19" s="12">
        <v>0</v>
      </c>
      <c r="O19" s="5">
        <v>0</v>
      </c>
      <c r="P19" s="12">
        <v>0</v>
      </c>
      <c r="Q19" s="5">
        <f t="shared" si="4"/>
        <v>0</v>
      </c>
      <c r="R19" s="5">
        <v>2068.2520770000001</v>
      </c>
      <c r="S19" s="5">
        <f t="shared" si="5"/>
        <v>7.6344591223004175</v>
      </c>
      <c r="T19" s="12">
        <v>1</v>
      </c>
      <c r="U19" s="12">
        <v>0</v>
      </c>
      <c r="V19" s="5">
        <v>4.5132880000000002</v>
      </c>
      <c r="W19" s="6">
        <f t="shared" si="6"/>
        <v>108.7241661077835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0</v>
      </c>
      <c r="AS19" s="5">
        <v>0</v>
      </c>
      <c r="AT19" s="5">
        <v>0</v>
      </c>
      <c r="AU19" s="5">
        <v>1</v>
      </c>
      <c r="AV19" s="5">
        <v>0</v>
      </c>
      <c r="AW19" s="5">
        <v>0</v>
      </c>
      <c r="AX19" s="5">
        <v>0</v>
      </c>
    </row>
    <row r="20" spans="1:50" ht="15.75" customHeight="1">
      <c r="A20" s="4">
        <v>43647</v>
      </c>
      <c r="B20" s="2" t="s">
        <v>24</v>
      </c>
      <c r="C20" s="2">
        <v>5</v>
      </c>
      <c r="D20" s="5" t="s">
        <v>20</v>
      </c>
      <c r="E20" s="6">
        <v>47.630400000000002</v>
      </c>
      <c r="F20" s="6">
        <f t="shared" si="0"/>
        <v>3.8634712128459499</v>
      </c>
      <c r="G20" s="7">
        <v>665.28</v>
      </c>
      <c r="H20" s="5">
        <f t="shared" si="1"/>
        <v>6.501710002608907</v>
      </c>
      <c r="I20" s="10">
        <v>428.56</v>
      </c>
      <c r="J20" s="6">
        <f t="shared" si="2"/>
        <v>6.0604307515727047</v>
      </c>
      <c r="K20" s="5">
        <v>110.52</v>
      </c>
      <c r="L20" s="11">
        <f t="shared" si="3"/>
        <v>4.7142039470122139</v>
      </c>
      <c r="M20" s="5">
        <v>0</v>
      </c>
      <c r="N20" s="12">
        <v>0</v>
      </c>
      <c r="O20" s="5">
        <v>0</v>
      </c>
      <c r="P20" s="12">
        <v>0</v>
      </c>
      <c r="Q20" s="5">
        <f t="shared" si="4"/>
        <v>0</v>
      </c>
      <c r="R20" s="5">
        <v>2068.2520770000001</v>
      </c>
      <c r="S20" s="5">
        <f t="shared" si="5"/>
        <v>7.6344591223004175</v>
      </c>
      <c r="T20" s="12">
        <v>1</v>
      </c>
      <c r="U20" s="12">
        <v>0</v>
      </c>
      <c r="V20" s="5">
        <v>4.4636930000000001</v>
      </c>
      <c r="W20" s="6">
        <f t="shared" si="6"/>
        <v>107.52943290704039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0</v>
      </c>
      <c r="AS20" s="5">
        <v>0</v>
      </c>
      <c r="AT20" s="5">
        <v>0</v>
      </c>
      <c r="AU20" s="5">
        <v>1</v>
      </c>
      <c r="AV20" s="5">
        <v>0</v>
      </c>
      <c r="AW20" s="5">
        <v>0</v>
      </c>
      <c r="AX20" s="5">
        <v>0</v>
      </c>
    </row>
    <row r="21" spans="1:50" ht="15.75" customHeight="1">
      <c r="A21" s="4">
        <v>43678</v>
      </c>
      <c r="B21" s="2" t="s">
        <v>24</v>
      </c>
      <c r="C21" s="2">
        <v>5</v>
      </c>
      <c r="D21" s="5" t="s">
        <v>20</v>
      </c>
      <c r="E21" s="6">
        <v>34.234349999999999</v>
      </c>
      <c r="F21" s="6">
        <f t="shared" si="0"/>
        <v>3.533229525975373</v>
      </c>
      <c r="G21" s="7">
        <v>734.4</v>
      </c>
      <c r="H21" s="5">
        <f t="shared" si="1"/>
        <v>6.6004145688671718</v>
      </c>
      <c r="I21" s="10">
        <v>388</v>
      </c>
      <c r="J21" s="6">
        <f t="shared" si="2"/>
        <v>5.9610053396232736</v>
      </c>
      <c r="K21" s="5">
        <v>110.62</v>
      </c>
      <c r="L21" s="11">
        <f t="shared" si="3"/>
        <v>4.7151002453602873</v>
      </c>
      <c r="M21" s="5">
        <v>0</v>
      </c>
      <c r="N21" s="12">
        <v>0</v>
      </c>
      <c r="O21" s="5">
        <v>0</v>
      </c>
      <c r="P21" s="12">
        <v>0</v>
      </c>
      <c r="Q21" s="5">
        <f t="shared" si="4"/>
        <v>0</v>
      </c>
      <c r="R21" s="5">
        <v>2068.2520770000001</v>
      </c>
      <c r="S21" s="5">
        <f t="shared" si="5"/>
        <v>7.6344591223004175</v>
      </c>
      <c r="T21" s="12">
        <v>1</v>
      </c>
      <c r="U21" s="12">
        <v>0</v>
      </c>
      <c r="V21" s="5">
        <v>4.4684460000000001</v>
      </c>
      <c r="W21" s="6">
        <f t="shared" si="6"/>
        <v>107.64393168520617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0</v>
      </c>
      <c r="AS21" s="5">
        <v>0</v>
      </c>
      <c r="AT21" s="5">
        <v>0</v>
      </c>
      <c r="AU21" s="5">
        <v>1</v>
      </c>
      <c r="AV21" s="5">
        <v>0</v>
      </c>
      <c r="AW21" s="5">
        <v>0</v>
      </c>
      <c r="AX21" s="5">
        <v>0</v>
      </c>
    </row>
    <row r="22" spans="1:50" ht="15.75" customHeight="1">
      <c r="A22" s="4">
        <v>43709</v>
      </c>
      <c r="B22" s="2" t="s">
        <v>24</v>
      </c>
      <c r="C22" s="2">
        <v>5</v>
      </c>
      <c r="D22" s="5" t="s">
        <v>20</v>
      </c>
      <c r="E22" s="6">
        <v>32.745899999999999</v>
      </c>
      <c r="F22" s="6">
        <f t="shared" si="0"/>
        <v>3.4887777634045389</v>
      </c>
      <c r="G22" s="7">
        <v>673.92</v>
      </c>
      <c r="H22" s="5">
        <f t="shared" si="1"/>
        <v>6.5145941653301369</v>
      </c>
      <c r="I22" s="10">
        <v>390.59</v>
      </c>
      <c r="J22" s="6">
        <f t="shared" si="2"/>
        <v>5.967658416476346</v>
      </c>
      <c r="K22" s="5">
        <v>122.68</v>
      </c>
      <c r="L22" s="11">
        <f t="shared" si="3"/>
        <v>4.8176975848391121</v>
      </c>
      <c r="M22" s="5">
        <v>0</v>
      </c>
      <c r="N22" s="12">
        <v>0</v>
      </c>
      <c r="O22" s="5">
        <v>0</v>
      </c>
      <c r="P22" s="12">
        <v>0</v>
      </c>
      <c r="Q22" s="5">
        <f t="shared" si="4"/>
        <v>0</v>
      </c>
      <c r="R22" s="5">
        <v>2068.2520770000001</v>
      </c>
      <c r="S22" s="5">
        <f t="shared" si="5"/>
        <v>7.6344591223004175</v>
      </c>
      <c r="T22" s="12">
        <v>1</v>
      </c>
      <c r="U22" s="12">
        <v>0</v>
      </c>
      <c r="V22" s="5">
        <v>4.6449680000000004</v>
      </c>
      <c r="W22" s="6">
        <f t="shared" si="6"/>
        <v>111.89630982940575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0</v>
      </c>
      <c r="AS22" s="5">
        <v>0</v>
      </c>
      <c r="AT22" s="5">
        <v>0</v>
      </c>
      <c r="AU22" s="5">
        <v>1</v>
      </c>
      <c r="AV22" s="5">
        <v>0</v>
      </c>
      <c r="AW22" s="5">
        <v>0</v>
      </c>
      <c r="AX22" s="5">
        <v>0</v>
      </c>
    </row>
    <row r="23" spans="1:50" ht="15.75" customHeight="1">
      <c r="A23" s="4">
        <v>43739</v>
      </c>
      <c r="B23" s="2" t="s">
        <v>24</v>
      </c>
      <c r="C23" s="2">
        <v>5</v>
      </c>
      <c r="D23" s="5" t="s">
        <v>20</v>
      </c>
      <c r="E23" s="6">
        <v>56.561100000000003</v>
      </c>
      <c r="F23" s="6">
        <f t="shared" si="0"/>
        <v>4.035321469772609</v>
      </c>
      <c r="G23" s="7">
        <v>414.72</v>
      </c>
      <c r="H23" s="5">
        <f t="shared" si="1"/>
        <v>6.0300119567202213</v>
      </c>
      <c r="I23" s="10">
        <v>405.46</v>
      </c>
      <c r="J23" s="6">
        <f t="shared" si="2"/>
        <v>6.0050222250400473</v>
      </c>
      <c r="K23" s="5">
        <v>124.85</v>
      </c>
      <c r="L23" s="11">
        <f t="shared" si="3"/>
        <v>4.8350907215813246</v>
      </c>
      <c r="M23" s="5">
        <v>0</v>
      </c>
      <c r="N23" s="12">
        <v>0</v>
      </c>
      <c r="O23" s="5">
        <v>0</v>
      </c>
      <c r="P23" s="12">
        <v>0</v>
      </c>
      <c r="Q23" s="5">
        <f t="shared" si="4"/>
        <v>0</v>
      </c>
      <c r="R23" s="5">
        <v>2068.2520770000001</v>
      </c>
      <c r="S23" s="5">
        <f t="shared" si="5"/>
        <v>7.6344591223004175</v>
      </c>
      <c r="T23" s="12">
        <v>1</v>
      </c>
      <c r="U23" s="12">
        <v>0</v>
      </c>
      <c r="V23" s="5">
        <v>4.6091559999999996</v>
      </c>
      <c r="W23" s="6">
        <f t="shared" si="6"/>
        <v>111.03360622248945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0</v>
      </c>
      <c r="AS23" s="5">
        <v>0</v>
      </c>
      <c r="AT23" s="5">
        <v>0</v>
      </c>
      <c r="AU23" s="5">
        <v>1</v>
      </c>
      <c r="AV23" s="5">
        <v>0</v>
      </c>
      <c r="AW23" s="5">
        <v>0</v>
      </c>
      <c r="AX23" s="5">
        <v>0</v>
      </c>
    </row>
    <row r="24" spans="1:50" ht="15.75" customHeight="1">
      <c r="A24" s="4">
        <v>43770</v>
      </c>
      <c r="B24" s="2" t="s">
        <v>24</v>
      </c>
      <c r="C24" s="2">
        <v>5</v>
      </c>
      <c r="D24" s="5" t="s">
        <v>20</v>
      </c>
      <c r="E24" s="6">
        <v>41.676600000000001</v>
      </c>
      <c r="F24" s="6">
        <f t="shared" si="0"/>
        <v>3.7299398202214271</v>
      </c>
      <c r="G24" s="7">
        <v>354.24</v>
      </c>
      <c r="H24" s="5">
        <f t="shared" si="1"/>
        <v>5.872793617390303</v>
      </c>
      <c r="I24" s="10">
        <v>410.6</v>
      </c>
      <c r="J24" s="6">
        <f t="shared" si="2"/>
        <v>6.0176195045848333</v>
      </c>
      <c r="K24" s="5">
        <v>116.7</v>
      </c>
      <c r="L24" s="11">
        <f t="shared" si="3"/>
        <v>4.7681390142662314</v>
      </c>
      <c r="M24" s="5">
        <v>0</v>
      </c>
      <c r="N24" s="12">
        <v>0</v>
      </c>
      <c r="O24" s="5">
        <v>0</v>
      </c>
      <c r="P24" s="12">
        <v>0</v>
      </c>
      <c r="Q24" s="5">
        <f t="shared" si="4"/>
        <v>0</v>
      </c>
      <c r="R24" s="5">
        <v>2068.2520770000001</v>
      </c>
      <c r="S24" s="5">
        <f t="shared" si="5"/>
        <v>7.6344591223004175</v>
      </c>
      <c r="T24" s="12">
        <v>1</v>
      </c>
      <c r="U24" s="12">
        <v>0</v>
      </c>
      <c r="V24" s="5">
        <v>4.6109799999999996</v>
      </c>
      <c r="W24" s="6">
        <f t="shared" si="6"/>
        <v>111.0775460018655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0</v>
      </c>
      <c r="AS24" s="5">
        <v>0</v>
      </c>
      <c r="AT24" s="5">
        <v>0</v>
      </c>
      <c r="AU24" s="5">
        <v>1</v>
      </c>
      <c r="AV24" s="5">
        <v>0</v>
      </c>
      <c r="AW24" s="5">
        <v>0</v>
      </c>
      <c r="AX24" s="5">
        <v>0</v>
      </c>
    </row>
    <row r="25" spans="1:50" ht="15.75" customHeight="1">
      <c r="A25" s="4">
        <v>43800</v>
      </c>
      <c r="B25" s="2" t="s">
        <v>24</v>
      </c>
      <c r="C25" s="2">
        <v>5</v>
      </c>
      <c r="D25" s="5" t="s">
        <v>20</v>
      </c>
      <c r="E25" s="6">
        <v>47.630400000000002</v>
      </c>
      <c r="F25" s="6">
        <f t="shared" si="0"/>
        <v>3.8634712128459499</v>
      </c>
      <c r="G25" s="7">
        <v>406.08</v>
      </c>
      <c r="H25" s="5">
        <f t="shared" si="1"/>
        <v>6.0090097263237308</v>
      </c>
      <c r="I25" s="10">
        <v>446.14</v>
      </c>
      <c r="J25" s="6">
        <f t="shared" si="2"/>
        <v>6.1006328041086357</v>
      </c>
      <c r="K25" s="5">
        <v>117.94</v>
      </c>
      <c r="L25" s="11">
        <f t="shared" si="3"/>
        <v>4.7786191642784477</v>
      </c>
      <c r="M25" s="5">
        <v>0</v>
      </c>
      <c r="N25" s="12">
        <v>0</v>
      </c>
      <c r="O25" s="5">
        <v>0</v>
      </c>
      <c r="P25" s="12">
        <v>0</v>
      </c>
      <c r="Q25" s="5">
        <f t="shared" si="4"/>
        <v>0</v>
      </c>
      <c r="R25" s="5">
        <v>2068.2520770000001</v>
      </c>
      <c r="S25" s="5">
        <f t="shared" si="5"/>
        <v>7.6344591223004175</v>
      </c>
      <c r="T25" s="12">
        <v>1</v>
      </c>
      <c r="U25" s="12">
        <v>0</v>
      </c>
      <c r="V25" s="5">
        <v>4.6832630000000002</v>
      </c>
      <c r="W25" s="6">
        <f t="shared" si="6"/>
        <v>112.81882838818096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0</v>
      </c>
      <c r="AS25" s="5">
        <v>0</v>
      </c>
      <c r="AT25" s="5">
        <v>0</v>
      </c>
      <c r="AU25" s="5">
        <v>1</v>
      </c>
      <c r="AV25" s="5">
        <v>0</v>
      </c>
      <c r="AW25" s="5">
        <v>0</v>
      </c>
      <c r="AX25" s="5">
        <v>0</v>
      </c>
    </row>
    <row r="26" spans="1:50" ht="15.75" customHeight="1">
      <c r="A26" s="4">
        <v>43831</v>
      </c>
      <c r="B26" s="2" t="s">
        <v>24</v>
      </c>
      <c r="C26" s="2">
        <v>5</v>
      </c>
      <c r="D26" s="5" t="s">
        <v>20</v>
      </c>
      <c r="E26" s="6">
        <v>14.34225</v>
      </c>
      <c r="F26" s="6">
        <f t="shared" si="0"/>
        <v>2.6632097266290562</v>
      </c>
      <c r="G26" s="7">
        <v>457.92</v>
      </c>
      <c r="H26" s="5">
        <f t="shared" si="1"/>
        <v>6.1288759029309423</v>
      </c>
      <c r="I26" s="10">
        <v>445.58</v>
      </c>
      <c r="J26" s="6">
        <f t="shared" si="2"/>
        <v>6.0993768043023771</v>
      </c>
      <c r="K26" s="5">
        <v>141.65</v>
      </c>
      <c r="L26" s="11">
        <f t="shared" si="3"/>
        <v>4.960394077659509</v>
      </c>
      <c r="M26" s="5">
        <v>0</v>
      </c>
      <c r="N26" s="12">
        <v>0</v>
      </c>
      <c r="O26" s="5">
        <v>0</v>
      </c>
      <c r="P26" s="12">
        <v>0</v>
      </c>
      <c r="Q26" s="5">
        <f t="shared" si="4"/>
        <v>0</v>
      </c>
      <c r="R26" s="5">
        <v>2068.2520770000001</v>
      </c>
      <c r="S26" s="5">
        <f t="shared" si="5"/>
        <v>7.6344591223004175</v>
      </c>
      <c r="T26" s="12">
        <v>1</v>
      </c>
      <c r="U26" s="12">
        <v>0</v>
      </c>
      <c r="V26" s="5">
        <v>4.6265689999999999</v>
      </c>
      <c r="W26" s="6">
        <f t="shared" si="6"/>
        <v>111.45308175882457</v>
      </c>
      <c r="X26" s="5">
        <v>145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0</v>
      </c>
      <c r="AS26" s="5">
        <v>0</v>
      </c>
      <c r="AT26" s="5">
        <v>0</v>
      </c>
      <c r="AU26" s="5">
        <v>1</v>
      </c>
      <c r="AV26" s="5">
        <v>0</v>
      </c>
      <c r="AW26" s="5">
        <v>0</v>
      </c>
      <c r="AX26" s="5">
        <v>0</v>
      </c>
    </row>
    <row r="27" spans="1:50" ht="15.75" customHeight="1">
      <c r="A27" s="4">
        <v>43862</v>
      </c>
      <c r="B27" s="2" t="s">
        <v>24</v>
      </c>
      <c r="C27" s="2">
        <v>5</v>
      </c>
      <c r="D27" s="5" t="s">
        <v>20</v>
      </c>
      <c r="E27" s="6">
        <v>13.239000000000001</v>
      </c>
      <c r="F27" s="6">
        <f t="shared" si="0"/>
        <v>2.5831670189555198</v>
      </c>
      <c r="G27" s="7">
        <v>509.76</v>
      </c>
      <c r="H27" s="5">
        <f t="shared" si="1"/>
        <v>6.2358998125564806</v>
      </c>
      <c r="I27" s="10">
        <v>422.61</v>
      </c>
      <c r="J27" s="6">
        <f t="shared" si="2"/>
        <v>6.0464497679403255</v>
      </c>
      <c r="K27" s="5">
        <v>138.35</v>
      </c>
      <c r="L27" s="11">
        <f t="shared" si="3"/>
        <v>4.9369887539279569</v>
      </c>
      <c r="M27" s="5">
        <v>0</v>
      </c>
      <c r="N27" s="12">
        <v>0</v>
      </c>
      <c r="O27" s="5">
        <v>0</v>
      </c>
      <c r="P27" s="12">
        <v>0</v>
      </c>
      <c r="Q27" s="5">
        <f t="shared" si="4"/>
        <v>0</v>
      </c>
      <c r="R27" s="5">
        <v>2068.2520770000001</v>
      </c>
      <c r="S27" s="5">
        <f t="shared" si="5"/>
        <v>7.6344591223004175</v>
      </c>
      <c r="T27" s="12">
        <v>1</v>
      </c>
      <c r="U27" s="12">
        <v>0</v>
      </c>
      <c r="V27" s="5">
        <v>4.6766100000000002</v>
      </c>
      <c r="W27" s="6">
        <f t="shared" si="6"/>
        <v>112.65855900649846</v>
      </c>
      <c r="X27" s="5">
        <v>0</v>
      </c>
      <c r="Y27" s="5">
        <v>3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0</v>
      </c>
      <c r="AS27" s="5">
        <v>0</v>
      </c>
      <c r="AT27" s="5">
        <v>0</v>
      </c>
      <c r="AU27" s="5">
        <v>1</v>
      </c>
      <c r="AV27" s="5">
        <v>0</v>
      </c>
      <c r="AW27" s="5">
        <v>0</v>
      </c>
      <c r="AX27" s="5">
        <v>0</v>
      </c>
    </row>
    <row r="28" spans="1:50" ht="15.75" customHeight="1">
      <c r="A28" s="4">
        <v>43891</v>
      </c>
      <c r="B28" s="2" t="s">
        <v>24</v>
      </c>
      <c r="C28" s="2">
        <v>5</v>
      </c>
      <c r="D28" s="5" t="s">
        <v>20</v>
      </c>
      <c r="E28" s="6">
        <v>9.9292499999999997</v>
      </c>
      <c r="F28" s="6">
        <f t="shared" si="0"/>
        <v>2.295484946503739</v>
      </c>
      <c r="G28" s="7">
        <v>743.04</v>
      </c>
      <c r="H28" s="5">
        <f t="shared" si="1"/>
        <v>6.6120947968287505</v>
      </c>
      <c r="I28" s="10">
        <v>396.85</v>
      </c>
      <c r="J28" s="6">
        <f t="shared" si="2"/>
        <v>5.9835583755368846</v>
      </c>
      <c r="K28" s="5">
        <v>120.82</v>
      </c>
      <c r="L28" s="11">
        <f t="shared" si="3"/>
        <v>4.8025445454083382</v>
      </c>
      <c r="M28" s="5">
        <v>0</v>
      </c>
      <c r="N28" s="12">
        <v>0</v>
      </c>
      <c r="O28" s="5">
        <v>0</v>
      </c>
      <c r="P28" s="12">
        <v>0</v>
      </c>
      <c r="Q28" s="5">
        <f t="shared" si="4"/>
        <v>0</v>
      </c>
      <c r="R28" s="5">
        <v>2068.2520769999901</v>
      </c>
      <c r="S28" s="5">
        <f t="shared" si="5"/>
        <v>7.634459122300413</v>
      </c>
      <c r="T28" s="12">
        <v>1</v>
      </c>
      <c r="U28" s="12">
        <v>0</v>
      </c>
      <c r="V28" s="5">
        <v>4.622719</v>
      </c>
      <c r="W28" s="6">
        <f t="shared" si="6"/>
        <v>111.36033606222489</v>
      </c>
      <c r="X28" s="5">
        <v>241</v>
      </c>
      <c r="Y28" s="5">
        <v>1251</v>
      </c>
      <c r="Z28" s="5">
        <v>0</v>
      </c>
      <c r="AA28" s="5">
        <v>32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0</v>
      </c>
      <c r="AS28" s="5">
        <v>0</v>
      </c>
      <c r="AT28" s="5">
        <v>0</v>
      </c>
      <c r="AU28" s="5">
        <v>1</v>
      </c>
      <c r="AV28" s="5">
        <v>0</v>
      </c>
      <c r="AW28" s="5">
        <v>0</v>
      </c>
      <c r="AX28" s="5">
        <v>0</v>
      </c>
    </row>
    <row r="29" spans="1:50" ht="15.75" customHeight="1">
      <c r="A29" s="4">
        <v>43922</v>
      </c>
      <c r="B29" s="2" t="s">
        <v>24</v>
      </c>
      <c r="C29" s="2">
        <v>5</v>
      </c>
      <c r="D29" s="5" t="s">
        <v>20</v>
      </c>
      <c r="E29" s="6">
        <v>7.7227499999999996</v>
      </c>
      <c r="F29" s="6">
        <f t="shared" si="0"/>
        <v>2.0441705182228329</v>
      </c>
      <c r="G29" s="7">
        <v>717.12</v>
      </c>
      <c r="H29" s="5">
        <f t="shared" si="1"/>
        <v>6.5766366860026277</v>
      </c>
      <c r="I29" s="10">
        <v>282.60000000000002</v>
      </c>
      <c r="J29" s="6">
        <f t="shared" si="2"/>
        <v>5.6440324702504272</v>
      </c>
      <c r="K29" s="5">
        <v>55.67</v>
      </c>
      <c r="L29" s="11">
        <f t="shared" si="3"/>
        <v>4.0372449701815283</v>
      </c>
      <c r="M29" s="5">
        <v>0</v>
      </c>
      <c r="N29" s="12">
        <v>0</v>
      </c>
      <c r="O29" s="5">
        <v>0</v>
      </c>
      <c r="P29" s="12">
        <v>0</v>
      </c>
      <c r="Q29" s="5">
        <f t="shared" si="4"/>
        <v>0</v>
      </c>
      <c r="R29" s="5">
        <v>2068.2520769999901</v>
      </c>
      <c r="S29" s="5">
        <f t="shared" si="5"/>
        <v>7.634459122300413</v>
      </c>
      <c r="T29" s="12">
        <v>1</v>
      </c>
      <c r="U29" s="12">
        <v>0</v>
      </c>
      <c r="V29" s="5">
        <v>4.9248710000000004</v>
      </c>
      <c r="W29" s="6">
        <f t="shared" si="6"/>
        <v>118.63911469053291</v>
      </c>
      <c r="X29" s="5">
        <v>140</v>
      </c>
      <c r="Y29" s="5">
        <v>34863</v>
      </c>
      <c r="Z29" s="5">
        <v>0</v>
      </c>
      <c r="AA29" s="5">
        <v>1154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0</v>
      </c>
      <c r="AS29" s="5">
        <v>0</v>
      </c>
      <c r="AT29" s="5">
        <v>0</v>
      </c>
      <c r="AU29" s="5">
        <v>1</v>
      </c>
      <c r="AV29" s="5">
        <v>0</v>
      </c>
      <c r="AW29" s="5">
        <v>0</v>
      </c>
      <c r="AX29" s="5">
        <v>0</v>
      </c>
    </row>
    <row r="30" spans="1:50" ht="15.75" customHeight="1">
      <c r="A30" s="9">
        <v>43952</v>
      </c>
      <c r="B30" s="2" t="s">
        <v>24</v>
      </c>
      <c r="C30" s="2">
        <v>5</v>
      </c>
      <c r="D30" s="5" t="s">
        <v>20</v>
      </c>
      <c r="E30" s="6">
        <v>16.548749999999998</v>
      </c>
      <c r="F30" s="6">
        <f t="shared" si="0"/>
        <v>2.8063105702697295</v>
      </c>
      <c r="G30" s="7">
        <v>648</v>
      </c>
      <c r="H30" s="5">
        <f t="shared" si="1"/>
        <v>6.4754327167040904</v>
      </c>
      <c r="I30" s="10">
        <v>315.67</v>
      </c>
      <c r="J30" s="6">
        <f t="shared" si="2"/>
        <v>5.7546973641243069</v>
      </c>
      <c r="K30" s="5">
        <v>92.99</v>
      </c>
      <c r="L30" s="11">
        <f t="shared" si="3"/>
        <v>4.5431883936322102</v>
      </c>
      <c r="M30" s="5">
        <v>0</v>
      </c>
      <c r="N30" s="12">
        <v>0</v>
      </c>
      <c r="O30" s="5">
        <v>0</v>
      </c>
      <c r="P30" s="12">
        <v>0</v>
      </c>
      <c r="Q30" s="5">
        <f t="shared" si="4"/>
        <v>0</v>
      </c>
      <c r="R30" s="5">
        <v>2068.2520769999901</v>
      </c>
      <c r="S30" s="5">
        <f t="shared" si="5"/>
        <v>7.634459122300413</v>
      </c>
      <c r="T30" s="12">
        <v>1</v>
      </c>
      <c r="U30" s="12">
        <v>0</v>
      </c>
      <c r="V30" s="5">
        <v>4.9709009999999996</v>
      </c>
      <c r="W30" s="6">
        <f t="shared" si="6"/>
        <v>119.74796778520384</v>
      </c>
      <c r="X30" s="5">
        <v>2194</v>
      </c>
      <c r="Y30" s="5">
        <v>190609</v>
      </c>
      <c r="Z30" s="5">
        <v>1</v>
      </c>
      <c r="AA30" s="5">
        <v>5408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0</v>
      </c>
      <c r="AS30" s="5">
        <v>0</v>
      </c>
      <c r="AT30" s="5">
        <v>0</v>
      </c>
      <c r="AU30" s="5">
        <v>1</v>
      </c>
      <c r="AV30" s="5">
        <v>0</v>
      </c>
      <c r="AW30" s="5">
        <v>0</v>
      </c>
      <c r="AX30" s="5">
        <v>0</v>
      </c>
    </row>
    <row r="31" spans="1:50" ht="15.75" customHeight="1">
      <c r="A31" s="4">
        <v>43983</v>
      </c>
      <c r="B31" s="2" t="s">
        <v>24</v>
      </c>
      <c r="C31" s="2">
        <v>5</v>
      </c>
      <c r="D31" s="5" t="s">
        <v>20</v>
      </c>
      <c r="E31" s="6">
        <v>11.032500000000001</v>
      </c>
      <c r="F31" s="6">
        <f t="shared" si="0"/>
        <v>2.4008454621615654</v>
      </c>
      <c r="G31" s="7">
        <v>656.64</v>
      </c>
      <c r="H31" s="5">
        <f t="shared" si="1"/>
        <v>6.4886576691426763</v>
      </c>
      <c r="I31" s="10">
        <v>402.45</v>
      </c>
      <c r="J31" s="6">
        <f t="shared" si="2"/>
        <v>5.9975708655397426</v>
      </c>
      <c r="K31" s="5">
        <v>111.24</v>
      </c>
      <c r="L31" s="11">
        <f t="shared" si="3"/>
        <v>4.7206394357942054</v>
      </c>
      <c r="M31" s="5">
        <v>0</v>
      </c>
      <c r="N31" s="12">
        <v>0</v>
      </c>
      <c r="O31" s="5">
        <v>0</v>
      </c>
      <c r="P31" s="12">
        <v>0</v>
      </c>
      <c r="Q31" s="5">
        <f t="shared" si="4"/>
        <v>0</v>
      </c>
      <c r="R31" s="5">
        <v>2068.2520769999901</v>
      </c>
      <c r="S31" s="5">
        <f t="shared" si="5"/>
        <v>7.634459122300413</v>
      </c>
      <c r="T31" s="12">
        <v>1</v>
      </c>
      <c r="U31" s="12">
        <v>0</v>
      </c>
      <c r="V31" s="5">
        <v>4.8645480000000001</v>
      </c>
      <c r="W31" s="6">
        <f t="shared" si="6"/>
        <v>117.18594620845957</v>
      </c>
      <c r="X31" s="5">
        <v>768</v>
      </c>
      <c r="Y31" s="5">
        <v>585481</v>
      </c>
      <c r="Z31" s="5">
        <v>1</v>
      </c>
      <c r="AA31" s="5">
        <v>17400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0</v>
      </c>
      <c r="AS31" s="5">
        <v>0</v>
      </c>
      <c r="AT31" s="5">
        <v>0</v>
      </c>
      <c r="AU31" s="5">
        <v>1</v>
      </c>
      <c r="AV31" s="5">
        <v>0</v>
      </c>
      <c r="AW31" s="5">
        <v>0</v>
      </c>
      <c r="AX31" s="5">
        <v>0</v>
      </c>
    </row>
    <row r="32" spans="1:50" ht="15.75" customHeight="1">
      <c r="A32" s="4">
        <v>44013</v>
      </c>
      <c r="B32" s="2" t="s">
        <v>24</v>
      </c>
      <c r="C32" s="2">
        <v>5</v>
      </c>
      <c r="D32" s="5" t="s">
        <v>20</v>
      </c>
      <c r="E32" s="6">
        <v>17.652000000000001</v>
      </c>
      <c r="F32" s="6">
        <f t="shared" si="0"/>
        <v>2.870849091407301</v>
      </c>
      <c r="G32" s="7">
        <v>665.28</v>
      </c>
      <c r="H32" s="5">
        <f t="shared" si="1"/>
        <v>6.501710002608907</v>
      </c>
      <c r="I32" s="10">
        <v>470.58</v>
      </c>
      <c r="J32" s="6">
        <f t="shared" si="2"/>
        <v>6.1539659764526302</v>
      </c>
      <c r="K32" s="5">
        <v>121.55</v>
      </c>
      <c r="L32" s="11">
        <f t="shared" si="3"/>
        <v>4.8085191099741218</v>
      </c>
      <c r="M32" s="5">
        <v>0</v>
      </c>
      <c r="N32" s="12">
        <v>0</v>
      </c>
      <c r="O32" s="5">
        <v>0</v>
      </c>
      <c r="P32" s="12">
        <v>0</v>
      </c>
      <c r="Q32" s="5">
        <f t="shared" si="4"/>
        <v>0</v>
      </c>
      <c r="R32" s="5">
        <v>2068.2520769999901</v>
      </c>
      <c r="S32" s="5">
        <f t="shared" si="5"/>
        <v>7.634459122300413</v>
      </c>
      <c r="T32" s="12">
        <v>1</v>
      </c>
      <c r="U32" s="12">
        <v>0</v>
      </c>
      <c r="V32" s="5">
        <v>4.9513999999999996</v>
      </c>
      <c r="W32" s="6">
        <f t="shared" si="6"/>
        <v>119.27819276458298</v>
      </c>
      <c r="X32" s="5">
        <v>217</v>
      </c>
      <c r="Y32" s="5">
        <v>1695988</v>
      </c>
      <c r="Z32" s="5">
        <v>2</v>
      </c>
      <c r="AA32" s="5">
        <v>36511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0</v>
      </c>
      <c r="AS32" s="5">
        <v>0</v>
      </c>
      <c r="AT32" s="5">
        <v>0</v>
      </c>
      <c r="AU32" s="5">
        <v>1</v>
      </c>
      <c r="AV32" s="5">
        <v>0</v>
      </c>
      <c r="AW32" s="5">
        <v>0</v>
      </c>
      <c r="AX32" s="5">
        <v>0</v>
      </c>
    </row>
    <row r="33" spans="1:50" ht="15.75" customHeight="1">
      <c r="A33" s="4">
        <v>44044</v>
      </c>
      <c r="B33" s="2" t="s">
        <v>24</v>
      </c>
      <c r="C33" s="2">
        <v>5</v>
      </c>
      <c r="D33" s="5" t="s">
        <v>20</v>
      </c>
      <c r="E33" s="6">
        <v>12.687374999999999</v>
      </c>
      <c r="F33" s="6">
        <f t="shared" si="0"/>
        <v>2.5406074045367237</v>
      </c>
      <c r="G33" s="7">
        <v>734.4</v>
      </c>
      <c r="H33" s="5">
        <f t="shared" si="1"/>
        <v>6.6004145688671718</v>
      </c>
      <c r="I33" s="10">
        <v>409.83</v>
      </c>
      <c r="J33" s="6">
        <f t="shared" si="2"/>
        <v>6.0157424395675054</v>
      </c>
      <c r="K33" s="5">
        <v>120.82</v>
      </c>
      <c r="L33" s="11">
        <f t="shared" si="3"/>
        <v>4.8025445454083382</v>
      </c>
      <c r="M33" s="5">
        <v>0</v>
      </c>
      <c r="N33" s="12">
        <v>0</v>
      </c>
      <c r="O33" s="5">
        <v>0</v>
      </c>
      <c r="P33" s="12">
        <v>0</v>
      </c>
      <c r="Q33" s="5">
        <f t="shared" si="4"/>
        <v>0</v>
      </c>
      <c r="R33" s="5">
        <v>2068.2520769999901</v>
      </c>
      <c r="S33" s="5">
        <f t="shared" si="5"/>
        <v>7.634459122300413</v>
      </c>
      <c r="T33" s="12">
        <v>1</v>
      </c>
      <c r="U33" s="12">
        <v>0</v>
      </c>
      <c r="V33" s="5">
        <v>4.9189809999999996</v>
      </c>
      <c r="W33" s="6">
        <f t="shared" si="6"/>
        <v>118.49722581963104</v>
      </c>
      <c r="X33" s="5">
        <v>215</v>
      </c>
      <c r="Y33" s="5">
        <v>3691166</v>
      </c>
      <c r="Z33" s="5">
        <v>1</v>
      </c>
      <c r="AA33" s="5">
        <v>65288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0</v>
      </c>
      <c r="AS33" s="5">
        <v>0</v>
      </c>
      <c r="AT33" s="5">
        <v>0</v>
      </c>
      <c r="AU33" s="5">
        <v>1</v>
      </c>
      <c r="AV33" s="5">
        <v>0</v>
      </c>
      <c r="AW33" s="5">
        <v>0</v>
      </c>
      <c r="AX33" s="5">
        <v>0</v>
      </c>
    </row>
    <row r="34" spans="1:50" ht="15.75" customHeight="1">
      <c r="A34" s="4">
        <v>44075</v>
      </c>
      <c r="B34" s="2" t="s">
        <v>24</v>
      </c>
      <c r="C34" s="2">
        <v>5</v>
      </c>
      <c r="D34" s="5" t="s">
        <v>20</v>
      </c>
      <c r="E34" s="6">
        <v>12.13575</v>
      </c>
      <c r="F34" s="6">
        <f t="shared" si="0"/>
        <v>2.4961556419658901</v>
      </c>
      <c r="G34" s="7">
        <v>673.92</v>
      </c>
      <c r="H34" s="5">
        <f t="shared" si="1"/>
        <v>6.5145941653301369</v>
      </c>
      <c r="I34" s="10">
        <v>427.32</v>
      </c>
      <c r="J34" s="6">
        <f t="shared" si="2"/>
        <v>6.0575331470776863</v>
      </c>
      <c r="K34" s="5">
        <v>127.94</v>
      </c>
      <c r="L34" s="11">
        <f t="shared" si="3"/>
        <v>4.8593471798824739</v>
      </c>
      <c r="M34" s="5">
        <v>0</v>
      </c>
      <c r="N34" s="12">
        <v>0</v>
      </c>
      <c r="O34" s="5">
        <v>0</v>
      </c>
      <c r="P34" s="12">
        <v>0</v>
      </c>
      <c r="Q34" s="5">
        <f t="shared" si="4"/>
        <v>0</v>
      </c>
      <c r="R34" s="5">
        <v>2068.2520769999901</v>
      </c>
      <c r="S34" s="5">
        <f t="shared" si="5"/>
        <v>7.634459122300413</v>
      </c>
      <c r="T34" s="12">
        <v>1</v>
      </c>
      <c r="U34" s="12">
        <v>0</v>
      </c>
      <c r="V34" s="5">
        <v>4.7875620000000003</v>
      </c>
      <c r="W34" s="6">
        <f t="shared" si="6"/>
        <v>115.33136953354456</v>
      </c>
      <c r="X34" s="5">
        <v>220</v>
      </c>
      <c r="Y34" s="5">
        <v>6312584</v>
      </c>
      <c r="Z34" s="5">
        <v>2</v>
      </c>
      <c r="AA34" s="5">
        <v>98678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0</v>
      </c>
      <c r="AS34" s="5">
        <v>0</v>
      </c>
      <c r="AT34" s="5">
        <v>0</v>
      </c>
      <c r="AU34" s="5">
        <v>1</v>
      </c>
      <c r="AV34" s="5">
        <v>0</v>
      </c>
      <c r="AW34" s="5">
        <v>0</v>
      </c>
      <c r="AX34" s="5">
        <v>0</v>
      </c>
    </row>
    <row r="35" spans="1:50" ht="15.75" customHeight="1">
      <c r="A35" s="4">
        <v>44105</v>
      </c>
      <c r="B35" s="2" t="s">
        <v>24</v>
      </c>
      <c r="C35" s="2">
        <v>5</v>
      </c>
      <c r="D35" s="5" t="s">
        <v>20</v>
      </c>
      <c r="E35" s="6">
        <v>20.961749999999999</v>
      </c>
      <c r="F35" s="6">
        <f t="shared" si="0"/>
        <v>3.0426993483339597</v>
      </c>
      <c r="G35" s="7">
        <v>414.72</v>
      </c>
      <c r="H35" s="5">
        <f t="shared" si="1"/>
        <v>6.0300119567202213</v>
      </c>
      <c r="I35" s="10">
        <v>429.25</v>
      </c>
      <c r="J35" s="6">
        <f t="shared" si="2"/>
        <v>6.062039499777585</v>
      </c>
      <c r="K35" s="5">
        <v>133.61000000000001</v>
      </c>
      <c r="L35" s="11">
        <f t="shared" si="3"/>
        <v>4.9023817086560015</v>
      </c>
      <c r="M35" s="5">
        <v>0</v>
      </c>
      <c r="N35" s="12">
        <v>0</v>
      </c>
      <c r="O35" s="5">
        <v>0</v>
      </c>
      <c r="P35" s="12">
        <v>0</v>
      </c>
      <c r="Q35" s="5">
        <f t="shared" si="4"/>
        <v>0</v>
      </c>
      <c r="R35" s="5">
        <v>2068.2520769999901</v>
      </c>
      <c r="S35" s="5">
        <f t="shared" si="5"/>
        <v>7.634459122300413</v>
      </c>
      <c r="T35" s="12">
        <v>1</v>
      </c>
      <c r="U35" s="12">
        <v>0</v>
      </c>
      <c r="V35" s="5">
        <v>4.7172499999999999</v>
      </c>
      <c r="W35" s="6">
        <f t="shared" si="6"/>
        <v>113.63756812592986</v>
      </c>
      <c r="X35" s="5">
        <v>225</v>
      </c>
      <c r="Y35" s="5">
        <v>8184082</v>
      </c>
      <c r="Z35" s="5">
        <v>1</v>
      </c>
      <c r="AA35" s="5">
        <v>122111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0</v>
      </c>
      <c r="AS35" s="5">
        <v>0</v>
      </c>
      <c r="AT35" s="5">
        <v>0</v>
      </c>
      <c r="AU35" s="5">
        <v>1</v>
      </c>
      <c r="AV35" s="5">
        <v>0</v>
      </c>
      <c r="AW35" s="5">
        <v>0</v>
      </c>
      <c r="AX35" s="5">
        <v>0</v>
      </c>
    </row>
    <row r="36" spans="1:50" ht="15.75" customHeight="1">
      <c r="A36" s="4">
        <v>44136</v>
      </c>
      <c r="B36" s="2" t="s">
        <v>24</v>
      </c>
      <c r="C36" s="2">
        <v>5</v>
      </c>
      <c r="D36" s="5" t="s">
        <v>20</v>
      </c>
      <c r="E36" s="6">
        <v>15.445499999999999</v>
      </c>
      <c r="F36" s="6">
        <f t="shared" si="0"/>
        <v>2.7373176987827783</v>
      </c>
      <c r="G36" s="7">
        <v>354.24</v>
      </c>
      <c r="H36" s="5">
        <f t="shared" si="1"/>
        <v>5.872793617390303</v>
      </c>
      <c r="I36" s="10">
        <v>449.7</v>
      </c>
      <c r="J36" s="6">
        <f t="shared" si="2"/>
        <v>6.1085806937766618</v>
      </c>
      <c r="K36" s="5">
        <v>130.62</v>
      </c>
      <c r="L36" s="11">
        <f t="shared" si="3"/>
        <v>4.8799189830279728</v>
      </c>
      <c r="M36" s="5">
        <v>0</v>
      </c>
      <c r="N36" s="12">
        <v>0</v>
      </c>
      <c r="O36" s="5">
        <v>0</v>
      </c>
      <c r="P36" s="12">
        <v>0</v>
      </c>
      <c r="Q36" s="5">
        <f t="shared" si="4"/>
        <v>0</v>
      </c>
      <c r="R36" s="5">
        <v>2068.2520769999901</v>
      </c>
      <c r="S36" s="5">
        <f t="shared" si="5"/>
        <v>7.634459122300413</v>
      </c>
      <c r="T36" s="12">
        <v>1</v>
      </c>
      <c r="U36" s="12">
        <v>0</v>
      </c>
      <c r="V36" s="5">
        <v>4.8456020000000004</v>
      </c>
      <c r="W36" s="6">
        <f t="shared" si="6"/>
        <v>116.72954102202387</v>
      </c>
      <c r="X36" s="5">
        <v>219</v>
      </c>
      <c r="Y36" s="5">
        <v>9462809</v>
      </c>
      <c r="Z36" s="5">
        <v>1</v>
      </c>
      <c r="AA36" s="5">
        <v>137621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0</v>
      </c>
      <c r="AS36" s="5">
        <v>0</v>
      </c>
      <c r="AT36" s="5">
        <v>0</v>
      </c>
      <c r="AU36" s="5">
        <v>1</v>
      </c>
      <c r="AV36" s="5">
        <v>0</v>
      </c>
      <c r="AW36" s="5">
        <v>0</v>
      </c>
      <c r="AX36" s="5">
        <v>0</v>
      </c>
    </row>
    <row r="37" spans="1:50" ht="15.75" customHeight="1">
      <c r="A37" s="4">
        <v>44166</v>
      </c>
      <c r="B37" s="2" t="s">
        <v>24</v>
      </c>
      <c r="C37" s="2">
        <v>5</v>
      </c>
      <c r="D37" s="5" t="s">
        <v>20</v>
      </c>
      <c r="E37" s="6">
        <v>17.652000000000001</v>
      </c>
      <c r="F37" s="6">
        <f t="shared" si="0"/>
        <v>2.870849091407301</v>
      </c>
      <c r="G37" s="7">
        <v>406.08</v>
      </c>
      <c r="H37" s="5">
        <f t="shared" si="1"/>
        <v>6.0090097263237308</v>
      </c>
      <c r="I37" s="10">
        <v>471.52</v>
      </c>
      <c r="J37" s="6">
        <f t="shared" si="2"/>
        <v>6.1559615189893844</v>
      </c>
      <c r="K37" s="5">
        <v>141.65</v>
      </c>
      <c r="L37" s="11">
        <f t="shared" si="3"/>
        <v>4.960394077659509</v>
      </c>
      <c r="M37" s="5">
        <v>0</v>
      </c>
      <c r="N37" s="12">
        <v>0</v>
      </c>
      <c r="O37" s="5">
        <v>0</v>
      </c>
      <c r="P37" s="12">
        <v>0</v>
      </c>
      <c r="Q37" s="5">
        <f t="shared" si="4"/>
        <v>0</v>
      </c>
      <c r="R37" s="5">
        <v>2068.2520769999901</v>
      </c>
      <c r="S37" s="5">
        <f t="shared" si="5"/>
        <v>7.634459122300413</v>
      </c>
      <c r="T37" s="12">
        <v>1</v>
      </c>
      <c r="U37" s="12">
        <v>0</v>
      </c>
      <c r="V37" s="5">
        <v>4.8140970000000003</v>
      </c>
      <c r="W37" s="6">
        <f t="shared" si="6"/>
        <v>115.9705921463426</v>
      </c>
      <c r="X37" s="5">
        <v>47</v>
      </c>
      <c r="Y37" s="5">
        <v>10286709</v>
      </c>
      <c r="Z37" s="5">
        <v>1</v>
      </c>
      <c r="AA37" s="5">
        <v>148994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0</v>
      </c>
      <c r="AS37" s="5">
        <v>0</v>
      </c>
      <c r="AT37" s="5">
        <v>0</v>
      </c>
      <c r="AU37" s="5">
        <v>1</v>
      </c>
      <c r="AV37" s="5">
        <v>0</v>
      </c>
      <c r="AW37" s="5">
        <v>0</v>
      </c>
      <c r="AX37" s="5">
        <v>0</v>
      </c>
    </row>
    <row r="38" spans="1:50" ht="15.75" customHeight="1">
      <c r="A38" s="4">
        <v>44197</v>
      </c>
      <c r="B38" s="2" t="s">
        <v>24</v>
      </c>
      <c r="C38" s="2">
        <v>5</v>
      </c>
      <c r="D38" s="5" t="s">
        <v>20</v>
      </c>
      <c r="E38" s="6">
        <v>17.708600000000001</v>
      </c>
      <c r="F38" s="6">
        <f t="shared" si="0"/>
        <v>2.8740503972866178</v>
      </c>
      <c r="G38" s="7">
        <v>457.92</v>
      </c>
      <c r="H38" s="5">
        <f t="shared" si="1"/>
        <v>6.1288759029309423</v>
      </c>
      <c r="I38" s="10">
        <v>484.63</v>
      </c>
      <c r="J38" s="6">
        <f t="shared" si="2"/>
        <v>6.1833857131934806</v>
      </c>
      <c r="K38" s="5">
        <v>140.82</v>
      </c>
      <c r="L38" s="11">
        <f t="shared" si="3"/>
        <v>4.9545586478758503</v>
      </c>
      <c r="M38" s="5">
        <v>0</v>
      </c>
      <c r="N38" s="12">
        <v>0</v>
      </c>
      <c r="O38" s="5">
        <v>0</v>
      </c>
      <c r="P38" s="12">
        <v>0</v>
      </c>
      <c r="Q38" s="5">
        <f t="shared" si="4"/>
        <v>0</v>
      </c>
      <c r="R38" s="5">
        <v>2068.2520769999901</v>
      </c>
      <c r="S38" s="5">
        <f t="shared" si="5"/>
        <v>7.634459122300413</v>
      </c>
      <c r="T38" s="12">
        <v>1</v>
      </c>
      <c r="U38" s="12">
        <v>0</v>
      </c>
      <c r="V38" s="5">
        <v>4.7490810000000003</v>
      </c>
      <c r="W38" s="6">
        <f t="shared" si="6"/>
        <v>114.40437027358296</v>
      </c>
      <c r="X38" s="5">
        <v>2838</v>
      </c>
      <c r="Y38" s="5">
        <v>10757610</v>
      </c>
      <c r="Z38" s="5">
        <v>1</v>
      </c>
      <c r="AA38" s="5">
        <v>154392</v>
      </c>
      <c r="AB38" s="5">
        <v>0</v>
      </c>
      <c r="AC38" s="5">
        <v>14509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0</v>
      </c>
      <c r="AS38" s="5">
        <v>0</v>
      </c>
      <c r="AT38" s="5">
        <v>0</v>
      </c>
      <c r="AU38" s="5">
        <v>1</v>
      </c>
      <c r="AV38" s="5">
        <v>0</v>
      </c>
      <c r="AW38" s="5">
        <v>0</v>
      </c>
      <c r="AX38" s="5">
        <v>0</v>
      </c>
    </row>
    <row r="39" spans="1:50" ht="15.75" customHeight="1">
      <c r="A39" s="4">
        <v>44228</v>
      </c>
      <c r="B39" s="2" t="s">
        <v>24</v>
      </c>
      <c r="C39" s="2">
        <v>5</v>
      </c>
      <c r="D39" s="5" t="s">
        <v>20</v>
      </c>
      <c r="E39" s="6">
        <v>16.346399999999999</v>
      </c>
      <c r="F39" s="6">
        <f t="shared" si="0"/>
        <v>2.794007689613081</v>
      </c>
      <c r="G39" s="7">
        <v>509.76</v>
      </c>
      <c r="H39" s="5">
        <f t="shared" si="1"/>
        <v>6.2358998125564806</v>
      </c>
      <c r="I39" s="10">
        <v>483.78</v>
      </c>
      <c r="J39" s="6">
        <f t="shared" si="2"/>
        <v>6.1816302579249855</v>
      </c>
      <c r="K39" s="5">
        <v>133.91999999999999</v>
      </c>
      <c r="L39" s="11">
        <f t="shared" si="3"/>
        <v>4.904682010193449</v>
      </c>
      <c r="M39" s="5">
        <v>0</v>
      </c>
      <c r="N39" s="12">
        <v>0</v>
      </c>
      <c r="O39" s="5">
        <v>0</v>
      </c>
      <c r="P39" s="12">
        <v>0</v>
      </c>
      <c r="Q39" s="5">
        <f t="shared" si="4"/>
        <v>0</v>
      </c>
      <c r="R39" s="5">
        <v>2068.2520769999901</v>
      </c>
      <c r="S39" s="5">
        <f t="shared" si="5"/>
        <v>7.634459122300413</v>
      </c>
      <c r="T39" s="12">
        <v>1</v>
      </c>
      <c r="U39" s="12">
        <v>0</v>
      </c>
      <c r="V39" s="5">
        <v>4.7155040000000001</v>
      </c>
      <c r="W39" s="6">
        <f t="shared" si="6"/>
        <v>113.59550735027713</v>
      </c>
      <c r="X39" s="5">
        <v>215</v>
      </c>
      <c r="Y39" s="5">
        <v>11112241</v>
      </c>
      <c r="Z39" s="5">
        <v>2</v>
      </c>
      <c r="AA39" s="5">
        <v>157157</v>
      </c>
      <c r="AB39" s="5">
        <v>5923</v>
      </c>
      <c r="AC39" s="5">
        <v>58719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0</v>
      </c>
      <c r="AS39" s="5">
        <v>0</v>
      </c>
      <c r="AT39" s="5">
        <v>0</v>
      </c>
      <c r="AU39" s="5">
        <v>1</v>
      </c>
      <c r="AV39" s="5">
        <v>0</v>
      </c>
      <c r="AW39" s="5">
        <v>0</v>
      </c>
      <c r="AX39" s="5">
        <v>0</v>
      </c>
    </row>
    <row r="40" spans="1:50" ht="15.75" customHeight="1">
      <c r="A40" s="4">
        <v>44256</v>
      </c>
      <c r="B40" s="2" t="s">
        <v>24</v>
      </c>
      <c r="C40" s="2">
        <v>5</v>
      </c>
      <c r="D40" s="5" t="s">
        <v>20</v>
      </c>
      <c r="E40" s="6">
        <v>12.2598</v>
      </c>
      <c r="F40" s="6">
        <f t="shared" si="0"/>
        <v>2.5063256171613002</v>
      </c>
      <c r="G40" s="7">
        <v>743.04</v>
      </c>
      <c r="H40" s="5">
        <f t="shared" si="1"/>
        <v>6.6120947968287505</v>
      </c>
      <c r="I40" s="10">
        <v>496.73</v>
      </c>
      <c r="J40" s="6">
        <f t="shared" si="2"/>
        <v>6.2080466189203456</v>
      </c>
      <c r="K40" s="5">
        <v>150.1</v>
      </c>
      <c r="L40" s="11">
        <f t="shared" si="3"/>
        <v>5.0179418692786939</v>
      </c>
      <c r="M40" s="5">
        <v>0</v>
      </c>
      <c r="N40" s="12">
        <v>0</v>
      </c>
      <c r="O40" s="5">
        <v>0</v>
      </c>
      <c r="P40" s="12">
        <v>0</v>
      </c>
      <c r="Q40" s="5">
        <f t="shared" si="4"/>
        <v>0</v>
      </c>
      <c r="R40" s="5">
        <v>2068.2520769999901</v>
      </c>
      <c r="S40" s="5">
        <f t="shared" si="5"/>
        <v>7.634459122300413</v>
      </c>
      <c r="T40" s="12">
        <v>1</v>
      </c>
      <c r="U40" s="12">
        <v>0</v>
      </c>
      <c r="V40" s="5">
        <v>4.7278089999999997</v>
      </c>
      <c r="W40" s="6">
        <f t="shared" si="6"/>
        <v>113.89193223252622</v>
      </c>
      <c r="X40" s="5">
        <v>535</v>
      </c>
      <c r="Y40" s="5">
        <v>12149335</v>
      </c>
      <c r="Z40" s="5">
        <v>1</v>
      </c>
      <c r="AA40" s="5">
        <v>162468</v>
      </c>
      <c r="AB40" s="5">
        <v>2034</v>
      </c>
      <c r="AC40" s="5">
        <v>2063543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0</v>
      </c>
      <c r="AS40" s="5">
        <v>0</v>
      </c>
      <c r="AT40" s="5">
        <v>0</v>
      </c>
      <c r="AU40" s="5">
        <v>1</v>
      </c>
      <c r="AV40" s="5">
        <v>0</v>
      </c>
      <c r="AW40" s="5">
        <v>0</v>
      </c>
      <c r="AX40" s="5">
        <v>0</v>
      </c>
    </row>
    <row r="41" spans="1:50" ht="15.75" customHeight="1">
      <c r="A41" s="4">
        <v>44287</v>
      </c>
      <c r="B41" s="2" t="s">
        <v>24</v>
      </c>
      <c r="C41" s="2">
        <v>5</v>
      </c>
      <c r="D41" s="5" t="s">
        <v>20</v>
      </c>
      <c r="E41" s="6">
        <v>9.5353999999999992</v>
      </c>
      <c r="F41" s="6">
        <f t="shared" si="0"/>
        <v>2.2550111888803941</v>
      </c>
      <c r="G41" s="7">
        <v>717.12</v>
      </c>
      <c r="H41" s="5">
        <f t="shared" si="1"/>
        <v>6.5766366860026277</v>
      </c>
      <c r="I41" s="10">
        <v>504.07</v>
      </c>
      <c r="J41" s="6">
        <f t="shared" si="2"/>
        <v>6.2227151473160891</v>
      </c>
      <c r="K41" s="5">
        <v>130</v>
      </c>
      <c r="L41" s="11">
        <f t="shared" si="3"/>
        <v>4.8751973232011512</v>
      </c>
      <c r="M41" s="5">
        <v>0</v>
      </c>
      <c r="N41" s="12">
        <v>0</v>
      </c>
      <c r="O41" s="5">
        <v>0</v>
      </c>
      <c r="P41" s="12">
        <v>0</v>
      </c>
      <c r="Q41" s="5">
        <f t="shared" si="4"/>
        <v>0</v>
      </c>
      <c r="R41" s="5">
        <v>2068.2520769999901</v>
      </c>
      <c r="S41" s="5">
        <f t="shared" si="5"/>
        <v>7.634459122300413</v>
      </c>
      <c r="T41" s="12">
        <v>1</v>
      </c>
      <c r="U41" s="12">
        <v>0</v>
      </c>
      <c r="V41" s="5">
        <v>4.748786</v>
      </c>
      <c r="W41" s="6">
        <f t="shared" si="6"/>
        <v>114.39726378514219</v>
      </c>
      <c r="X41" s="5">
        <v>465</v>
      </c>
      <c r="Y41" s="5">
        <v>19164969</v>
      </c>
      <c r="Z41" s="5">
        <v>1</v>
      </c>
      <c r="AA41" s="5">
        <v>211853</v>
      </c>
      <c r="AB41" s="5">
        <v>0</v>
      </c>
      <c r="AC41" s="5">
        <v>2729335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0</v>
      </c>
      <c r="AS41" s="5">
        <v>0</v>
      </c>
      <c r="AT41" s="5">
        <v>0</v>
      </c>
      <c r="AU41" s="5">
        <v>1</v>
      </c>
      <c r="AV41" s="5">
        <v>0</v>
      </c>
      <c r="AW41" s="5">
        <v>0</v>
      </c>
      <c r="AX41" s="5">
        <v>0</v>
      </c>
    </row>
    <row r="42" spans="1:50" ht="15.75" customHeight="1">
      <c r="A42" s="9">
        <v>44317</v>
      </c>
      <c r="B42" s="2" t="s">
        <v>24</v>
      </c>
      <c r="C42" s="2">
        <v>5</v>
      </c>
      <c r="D42" s="5" t="s">
        <v>20</v>
      </c>
      <c r="E42" s="6">
        <v>20.433</v>
      </c>
      <c r="F42" s="6">
        <f t="shared" si="0"/>
        <v>3.0171512409272911</v>
      </c>
      <c r="G42" s="7">
        <v>648</v>
      </c>
      <c r="H42" s="5">
        <f t="shared" si="1"/>
        <v>6.4754327167040904</v>
      </c>
      <c r="I42" s="10">
        <v>477.97</v>
      </c>
      <c r="J42" s="6">
        <f t="shared" si="2"/>
        <v>6.1695479690155945</v>
      </c>
      <c r="K42" s="5">
        <v>118.66</v>
      </c>
      <c r="L42" s="11">
        <f t="shared" si="3"/>
        <v>4.7846543879618855</v>
      </c>
      <c r="M42" s="5">
        <v>0</v>
      </c>
      <c r="N42" s="12">
        <v>0</v>
      </c>
      <c r="O42" s="5">
        <v>0</v>
      </c>
      <c r="P42" s="12">
        <v>0</v>
      </c>
      <c r="Q42" s="5">
        <f t="shared" si="4"/>
        <v>0</v>
      </c>
      <c r="R42" s="5">
        <v>2068.2520769999901</v>
      </c>
      <c r="S42" s="5">
        <f t="shared" si="5"/>
        <v>7.634459122300413</v>
      </c>
      <c r="T42" s="12">
        <v>1</v>
      </c>
      <c r="U42" s="12">
        <v>0</v>
      </c>
      <c r="V42" s="5">
        <v>4.8315450000000002</v>
      </c>
      <c r="W42" s="6">
        <f t="shared" si="6"/>
        <v>116.39091082537408</v>
      </c>
      <c r="X42" s="5">
        <v>29</v>
      </c>
      <c r="Y42" s="5">
        <v>28175044</v>
      </c>
      <c r="Z42" s="5">
        <v>10</v>
      </c>
      <c r="AA42" s="5">
        <v>331895</v>
      </c>
      <c r="AB42" s="5">
        <v>1611</v>
      </c>
      <c r="AC42" s="5">
        <v>1784772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0</v>
      </c>
      <c r="AS42" s="5">
        <v>0</v>
      </c>
      <c r="AT42" s="5">
        <v>0</v>
      </c>
      <c r="AU42" s="5">
        <v>1</v>
      </c>
      <c r="AV42" s="5">
        <v>0</v>
      </c>
      <c r="AW42" s="5">
        <v>0</v>
      </c>
      <c r="AX42" s="5">
        <v>0</v>
      </c>
    </row>
    <row r="43" spans="1:50" ht="15.75" customHeight="1">
      <c r="A43" s="4">
        <v>44348</v>
      </c>
      <c r="B43" s="2" t="s">
        <v>24</v>
      </c>
      <c r="C43" s="2">
        <v>5</v>
      </c>
      <c r="D43" s="5" t="s">
        <v>20</v>
      </c>
      <c r="E43" s="6">
        <v>13.622</v>
      </c>
      <c r="F43" s="6">
        <f t="shared" si="0"/>
        <v>2.6116861328191265</v>
      </c>
      <c r="G43" s="7">
        <v>656.64</v>
      </c>
      <c r="H43" s="5">
        <f t="shared" si="1"/>
        <v>6.4886576691426763</v>
      </c>
      <c r="I43" s="10">
        <v>508.07</v>
      </c>
      <c r="J43" s="6">
        <f t="shared" si="2"/>
        <v>6.2306192333611756</v>
      </c>
      <c r="K43" s="5">
        <v>126.6</v>
      </c>
      <c r="L43" s="11">
        <f t="shared" si="3"/>
        <v>4.8489003709106893</v>
      </c>
      <c r="M43" s="5">
        <v>0</v>
      </c>
      <c r="N43" s="12">
        <v>0</v>
      </c>
      <c r="O43" s="5">
        <v>0</v>
      </c>
      <c r="P43" s="12">
        <v>0</v>
      </c>
      <c r="Q43" s="5">
        <f t="shared" si="4"/>
        <v>0</v>
      </c>
      <c r="R43" s="5">
        <v>2068.2520769999901</v>
      </c>
      <c r="S43" s="5">
        <f t="shared" si="5"/>
        <v>7.634459122300413</v>
      </c>
      <c r="T43" s="12">
        <v>1</v>
      </c>
      <c r="U43" s="12">
        <v>0</v>
      </c>
      <c r="V43" s="5">
        <v>4.701047</v>
      </c>
      <c r="W43" s="6">
        <f t="shared" si="6"/>
        <v>113.2472412370975</v>
      </c>
      <c r="X43" s="5">
        <v>237</v>
      </c>
      <c r="Y43" s="5">
        <v>30411634</v>
      </c>
      <c r="Z43" s="5">
        <v>8</v>
      </c>
      <c r="AA43" s="5">
        <v>399459</v>
      </c>
      <c r="AB43" s="5">
        <v>667</v>
      </c>
      <c r="AC43" s="5">
        <v>1734226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0</v>
      </c>
      <c r="AS43" s="5">
        <v>0</v>
      </c>
      <c r="AT43" s="5">
        <v>0</v>
      </c>
      <c r="AU43" s="5">
        <v>1</v>
      </c>
      <c r="AV43" s="5">
        <v>0</v>
      </c>
      <c r="AW43" s="5">
        <v>0</v>
      </c>
      <c r="AX43" s="5">
        <v>0</v>
      </c>
    </row>
    <row r="44" spans="1:50" ht="15.75" customHeight="1">
      <c r="A44" s="4">
        <v>44378</v>
      </c>
      <c r="B44" s="2" t="s">
        <v>24</v>
      </c>
      <c r="C44" s="2">
        <v>5</v>
      </c>
      <c r="D44" s="5" t="s">
        <v>20</v>
      </c>
      <c r="E44" s="6">
        <v>21.795200000000001</v>
      </c>
      <c r="F44" s="6">
        <f t="shared" si="0"/>
        <v>3.0816897620648622</v>
      </c>
      <c r="G44" s="7">
        <v>665.28</v>
      </c>
      <c r="H44" s="5">
        <f t="shared" si="1"/>
        <v>6.501710002608907</v>
      </c>
      <c r="I44" s="10">
        <v>471.44</v>
      </c>
      <c r="J44" s="6">
        <f t="shared" si="2"/>
        <v>6.1557918405296581</v>
      </c>
      <c r="K44" s="5">
        <v>135.57</v>
      </c>
      <c r="L44" s="11">
        <f t="shared" si="3"/>
        <v>4.9168373036903334</v>
      </c>
      <c r="M44" s="5">
        <v>0</v>
      </c>
      <c r="N44" s="12">
        <v>0</v>
      </c>
      <c r="O44" s="5">
        <v>0</v>
      </c>
      <c r="P44" s="12">
        <v>0</v>
      </c>
      <c r="Q44" s="5">
        <f t="shared" si="4"/>
        <v>0</v>
      </c>
      <c r="R44" s="5">
        <v>2068.2520769999901</v>
      </c>
      <c r="S44" s="5">
        <f t="shared" si="5"/>
        <v>7.634459122300413</v>
      </c>
      <c r="T44" s="12">
        <v>1</v>
      </c>
      <c r="U44" s="12">
        <v>0</v>
      </c>
      <c r="V44" s="5">
        <v>4.8846049999999996</v>
      </c>
      <c r="W44" s="6">
        <f t="shared" si="6"/>
        <v>117.66911515305688</v>
      </c>
      <c r="X44" s="5">
        <v>1134</v>
      </c>
      <c r="Y44" s="5">
        <v>31655824</v>
      </c>
      <c r="Z44" s="5">
        <v>3</v>
      </c>
      <c r="AA44" s="5">
        <v>424351</v>
      </c>
      <c r="AB44" s="5">
        <v>4277</v>
      </c>
      <c r="AC44" s="14"/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0</v>
      </c>
      <c r="AS44" s="5">
        <v>0</v>
      </c>
      <c r="AT44" s="5">
        <v>0</v>
      </c>
      <c r="AU44" s="5">
        <v>1</v>
      </c>
      <c r="AV44" s="5">
        <v>0</v>
      </c>
      <c r="AW44" s="5">
        <v>0</v>
      </c>
      <c r="AX44" s="5">
        <v>0</v>
      </c>
    </row>
    <row r="45" spans="1:50" ht="15.75" customHeight="1">
      <c r="A45" s="4">
        <v>44409</v>
      </c>
      <c r="B45" s="2" t="s">
        <v>24</v>
      </c>
      <c r="C45" s="2">
        <v>5</v>
      </c>
      <c r="D45" s="5" t="s">
        <v>20</v>
      </c>
      <c r="E45" s="6">
        <v>15.6653</v>
      </c>
      <c r="F45" s="6">
        <f t="shared" si="0"/>
        <v>2.7514480751942854</v>
      </c>
      <c r="G45" s="7">
        <v>734.4</v>
      </c>
      <c r="H45" s="5">
        <f t="shared" si="1"/>
        <v>6.6004145688671718</v>
      </c>
      <c r="I45" s="10">
        <v>508.07</v>
      </c>
      <c r="J45" s="6">
        <f t="shared" si="2"/>
        <v>6.2306192333611756</v>
      </c>
      <c r="K45" s="5">
        <v>136.49</v>
      </c>
      <c r="L45" s="11">
        <f t="shared" si="3"/>
        <v>4.9235511871891422</v>
      </c>
      <c r="M45" s="5">
        <v>0</v>
      </c>
      <c r="N45" s="12">
        <v>0</v>
      </c>
      <c r="O45" s="5">
        <v>0</v>
      </c>
      <c r="P45" s="12">
        <v>0</v>
      </c>
      <c r="Q45" s="5">
        <f t="shared" si="4"/>
        <v>0</v>
      </c>
      <c r="R45" s="5">
        <v>2068.2520769999901</v>
      </c>
      <c r="S45" s="5">
        <f t="shared" si="5"/>
        <v>7.634459122300413</v>
      </c>
      <c r="T45" s="12">
        <v>1</v>
      </c>
      <c r="U45" s="12">
        <v>0</v>
      </c>
      <c r="V45" s="5">
        <v>4.8215479999999999</v>
      </c>
      <c r="W45" s="6">
        <f t="shared" si="6"/>
        <v>116.15008518150212</v>
      </c>
      <c r="X45" s="5">
        <v>169</v>
      </c>
      <c r="Y45" s="5">
        <v>32810845</v>
      </c>
      <c r="Z45" s="5">
        <v>2</v>
      </c>
      <c r="AA45" s="5">
        <v>439020</v>
      </c>
      <c r="AB45" s="5">
        <v>1154</v>
      </c>
      <c r="AC45" s="5">
        <v>5493614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0</v>
      </c>
      <c r="AS45" s="5">
        <v>0</v>
      </c>
      <c r="AT45" s="5">
        <v>0</v>
      </c>
      <c r="AU45" s="5">
        <v>1</v>
      </c>
      <c r="AV45" s="5">
        <v>0</v>
      </c>
      <c r="AW45" s="5">
        <v>0</v>
      </c>
      <c r="AX45" s="5">
        <v>0</v>
      </c>
    </row>
    <row r="46" spans="1:50" ht="15.75" customHeight="1">
      <c r="A46" s="4">
        <v>44440</v>
      </c>
      <c r="B46" s="2" t="s">
        <v>24</v>
      </c>
      <c r="C46" s="2">
        <v>5</v>
      </c>
      <c r="D46" s="5" t="s">
        <v>20</v>
      </c>
      <c r="E46" s="6">
        <v>14.9842</v>
      </c>
      <c r="F46" s="6">
        <f t="shared" si="0"/>
        <v>2.7069963126234513</v>
      </c>
      <c r="G46" s="7">
        <v>673.92</v>
      </c>
      <c r="H46" s="5">
        <f t="shared" si="1"/>
        <v>6.5145941653301369</v>
      </c>
      <c r="I46" s="10">
        <v>471.44</v>
      </c>
      <c r="J46" s="6">
        <f t="shared" si="2"/>
        <v>6.1557918405296581</v>
      </c>
      <c r="K46" s="5">
        <v>133.51</v>
      </c>
      <c r="L46" s="11">
        <f t="shared" si="3"/>
        <v>4.9016385457204903</v>
      </c>
      <c r="M46" s="5">
        <v>0</v>
      </c>
      <c r="N46" s="12">
        <v>0</v>
      </c>
      <c r="O46" s="5">
        <v>0</v>
      </c>
      <c r="P46" s="12">
        <v>0</v>
      </c>
      <c r="Q46" s="5">
        <f t="shared" si="4"/>
        <v>0</v>
      </c>
      <c r="R46" s="5">
        <v>2068.2520769999901</v>
      </c>
      <c r="S46" s="5">
        <f t="shared" si="5"/>
        <v>7.634459122300413</v>
      </c>
      <c r="T46" s="12">
        <v>1</v>
      </c>
      <c r="U46" s="12">
        <v>0</v>
      </c>
      <c r="V46" s="5">
        <v>4.7387940000000004</v>
      </c>
      <c r="W46" s="6">
        <f t="shared" si="6"/>
        <v>114.15655859022687</v>
      </c>
      <c r="X46" s="5">
        <v>68</v>
      </c>
      <c r="Y46" s="5">
        <v>33766707</v>
      </c>
      <c r="Z46" s="5">
        <v>2</v>
      </c>
      <c r="AA46" s="5">
        <v>448339</v>
      </c>
      <c r="AB46" s="5">
        <v>1283</v>
      </c>
      <c r="AC46" s="5">
        <v>6732827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0</v>
      </c>
      <c r="AS46" s="5">
        <v>0</v>
      </c>
      <c r="AT46" s="5">
        <v>0</v>
      </c>
      <c r="AU46" s="5">
        <v>1</v>
      </c>
      <c r="AV46" s="5">
        <v>0</v>
      </c>
      <c r="AW46" s="5">
        <v>0</v>
      </c>
      <c r="AX46" s="5">
        <v>0</v>
      </c>
    </row>
    <row r="47" spans="1:50" ht="15.75" customHeight="1">
      <c r="A47" s="4">
        <v>44470</v>
      </c>
      <c r="B47" s="2" t="s">
        <v>24</v>
      </c>
      <c r="C47" s="2">
        <v>5</v>
      </c>
      <c r="D47" s="5" t="s">
        <v>20</v>
      </c>
      <c r="E47" s="6">
        <v>25.881799999999998</v>
      </c>
      <c r="F47" s="6">
        <f t="shared" si="0"/>
        <v>3.2535400189915213</v>
      </c>
      <c r="G47" s="7">
        <v>414.72</v>
      </c>
      <c r="H47" s="5">
        <f t="shared" si="1"/>
        <v>6.0300119567202213</v>
      </c>
      <c r="I47" s="10">
        <v>461.8</v>
      </c>
      <c r="J47" s="6">
        <f t="shared" si="2"/>
        <v>6.1351318969203952</v>
      </c>
      <c r="K47" s="5">
        <v>139.18</v>
      </c>
      <c r="L47" s="11">
        <f t="shared" si="3"/>
        <v>4.9429273110721788</v>
      </c>
      <c r="M47" s="5">
        <v>0</v>
      </c>
      <c r="N47" s="12">
        <v>0</v>
      </c>
      <c r="O47" s="5">
        <v>0</v>
      </c>
      <c r="P47" s="12">
        <v>0</v>
      </c>
      <c r="Q47" s="5">
        <f t="shared" si="4"/>
        <v>0</v>
      </c>
      <c r="R47" s="5">
        <v>2068.2520769999901</v>
      </c>
      <c r="S47" s="5">
        <f t="shared" si="5"/>
        <v>7.634459122300413</v>
      </c>
      <c r="T47" s="12">
        <v>1</v>
      </c>
      <c r="U47" s="12">
        <v>0</v>
      </c>
      <c r="V47" s="5">
        <v>4.817037</v>
      </c>
      <c r="W47" s="6">
        <f t="shared" si="6"/>
        <v>116.04141613283689</v>
      </c>
      <c r="X47" s="5">
        <v>86</v>
      </c>
      <c r="Y47" s="5">
        <v>34285814</v>
      </c>
      <c r="Z47" s="5">
        <v>2</v>
      </c>
      <c r="AA47" s="5">
        <v>458437</v>
      </c>
      <c r="AB47" s="5">
        <v>461</v>
      </c>
      <c r="AC47" s="5">
        <v>4141918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0</v>
      </c>
      <c r="AS47" s="5">
        <v>0</v>
      </c>
      <c r="AT47" s="5">
        <v>0</v>
      </c>
      <c r="AU47" s="5">
        <v>1</v>
      </c>
      <c r="AV47" s="5">
        <v>0</v>
      </c>
      <c r="AW47" s="5">
        <v>0</v>
      </c>
      <c r="AX47" s="5">
        <v>0</v>
      </c>
    </row>
    <row r="48" spans="1:50" ht="15.75" customHeight="1">
      <c r="A48" s="4">
        <v>44501</v>
      </c>
      <c r="B48" s="2" t="s">
        <v>24</v>
      </c>
      <c r="C48" s="2">
        <v>5</v>
      </c>
      <c r="D48" s="5" t="s">
        <v>20</v>
      </c>
      <c r="E48" s="6">
        <v>19.070799999999998</v>
      </c>
      <c r="F48" s="6">
        <f t="shared" si="0"/>
        <v>2.9481583694403395</v>
      </c>
      <c r="G48" s="7">
        <v>354.24</v>
      </c>
      <c r="H48" s="5">
        <f t="shared" si="1"/>
        <v>5.872793617390303</v>
      </c>
      <c r="I48" s="10">
        <v>516.14</v>
      </c>
      <c r="J48" s="6">
        <f t="shared" si="2"/>
        <v>6.2463780465109942</v>
      </c>
      <c r="K48" s="5">
        <v>131.96</v>
      </c>
      <c r="L48" s="11">
        <f t="shared" si="3"/>
        <v>4.8900483311071383</v>
      </c>
      <c r="M48" s="5">
        <v>0</v>
      </c>
      <c r="N48" s="12">
        <v>0</v>
      </c>
      <c r="O48" s="5">
        <v>0</v>
      </c>
      <c r="P48" s="12">
        <v>0</v>
      </c>
      <c r="Q48" s="5">
        <f t="shared" si="4"/>
        <v>0</v>
      </c>
      <c r="R48" s="5">
        <v>2068.2520769999901</v>
      </c>
      <c r="S48" s="5">
        <f t="shared" si="5"/>
        <v>7.634459122300413</v>
      </c>
      <c r="T48" s="12">
        <v>1</v>
      </c>
      <c r="U48" s="12">
        <v>0</v>
      </c>
      <c r="V48" s="5">
        <v>4.8807280000000004</v>
      </c>
      <c r="W48" s="6">
        <f t="shared" si="6"/>
        <v>117.57571903209146</v>
      </c>
      <c r="X48" s="5">
        <v>95</v>
      </c>
      <c r="Y48" s="5">
        <v>34596776</v>
      </c>
      <c r="Z48" s="5">
        <v>2</v>
      </c>
      <c r="AA48" s="5">
        <v>469247</v>
      </c>
      <c r="AB48" s="5">
        <v>0</v>
      </c>
      <c r="AC48" s="5">
        <v>8563136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0</v>
      </c>
      <c r="AS48" s="5">
        <v>0</v>
      </c>
      <c r="AT48" s="5">
        <v>0</v>
      </c>
      <c r="AU48" s="5">
        <v>1</v>
      </c>
      <c r="AV48" s="5">
        <v>0</v>
      </c>
      <c r="AW48" s="5">
        <v>0</v>
      </c>
      <c r="AX48" s="5">
        <v>0</v>
      </c>
    </row>
    <row r="49" spans="1:50" ht="15.75" customHeight="1">
      <c r="A49" s="4">
        <v>44531</v>
      </c>
      <c r="B49" s="2" t="s">
        <v>24</v>
      </c>
      <c r="C49" s="2">
        <v>5</v>
      </c>
      <c r="D49" s="5" t="s">
        <v>20</v>
      </c>
      <c r="E49" s="6">
        <v>21.795200000000001</v>
      </c>
      <c r="F49" s="6">
        <f t="shared" si="0"/>
        <v>3.0816897620648622</v>
      </c>
      <c r="G49" s="7">
        <v>406.08</v>
      </c>
      <c r="H49" s="5">
        <f t="shared" si="1"/>
        <v>6.0090097263237308</v>
      </c>
      <c r="I49" s="10">
        <v>518.45000000000005</v>
      </c>
      <c r="J49" s="6">
        <f t="shared" si="2"/>
        <v>6.250843591004287</v>
      </c>
      <c r="K49" s="5">
        <v>143.09</v>
      </c>
      <c r="L49" s="11">
        <f t="shared" si="3"/>
        <v>4.9704381043448427</v>
      </c>
      <c r="M49" s="5">
        <v>0</v>
      </c>
      <c r="N49" s="12">
        <v>0</v>
      </c>
      <c r="O49" s="5">
        <v>0</v>
      </c>
      <c r="P49" s="12">
        <v>0</v>
      </c>
      <c r="Q49" s="5">
        <f t="shared" si="4"/>
        <v>0</v>
      </c>
      <c r="R49" s="5">
        <v>2068.2520769999901</v>
      </c>
      <c r="S49" s="5">
        <f t="shared" si="5"/>
        <v>7.634459122300413</v>
      </c>
      <c r="T49" s="12">
        <v>1</v>
      </c>
      <c r="U49" s="12">
        <v>0</v>
      </c>
      <c r="V49" s="5">
        <v>4.8163070000000001</v>
      </c>
      <c r="W49" s="6">
        <f t="shared" si="6"/>
        <v>116.02383058516993</v>
      </c>
      <c r="X49" s="5">
        <v>218</v>
      </c>
      <c r="Y49" s="5">
        <v>34861579</v>
      </c>
      <c r="Z49" s="5">
        <v>2</v>
      </c>
      <c r="AA49" s="5">
        <v>481486</v>
      </c>
      <c r="AB49" s="14"/>
      <c r="AC49" s="5">
        <v>10147925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0</v>
      </c>
      <c r="AS49" s="5">
        <v>0</v>
      </c>
      <c r="AT49" s="5">
        <v>0</v>
      </c>
      <c r="AU49" s="5">
        <v>1</v>
      </c>
      <c r="AV49" s="5">
        <v>0</v>
      </c>
      <c r="AW49" s="5">
        <v>0</v>
      </c>
      <c r="AX49" s="5">
        <v>0</v>
      </c>
    </row>
    <row r="50" spans="1:50" ht="15.75" customHeight="1">
      <c r="A50" s="4">
        <v>44562</v>
      </c>
      <c r="B50" s="2" t="s">
        <v>24</v>
      </c>
      <c r="C50" s="2">
        <v>5</v>
      </c>
      <c r="D50" s="5" t="s">
        <v>20</v>
      </c>
      <c r="E50" s="6">
        <v>32.220500000000001</v>
      </c>
      <c r="F50" s="6">
        <f t="shared" si="0"/>
        <v>3.4726028959400281</v>
      </c>
      <c r="G50" s="7">
        <v>457.92</v>
      </c>
      <c r="H50" s="5">
        <f t="shared" si="1"/>
        <v>6.1288759029309423</v>
      </c>
      <c r="I50" s="10">
        <v>511.96</v>
      </c>
      <c r="J50" s="6">
        <f t="shared" si="2"/>
        <v>6.2382464969875908</v>
      </c>
      <c r="K50" s="5">
        <v>143.61000000000001</v>
      </c>
      <c r="L50" s="11">
        <f t="shared" si="3"/>
        <v>4.974040463626701</v>
      </c>
      <c r="M50" s="5">
        <v>0</v>
      </c>
      <c r="N50" s="12">
        <v>0</v>
      </c>
      <c r="O50" s="5">
        <v>0</v>
      </c>
      <c r="P50" s="12">
        <v>0</v>
      </c>
      <c r="Q50" s="5">
        <f t="shared" si="4"/>
        <v>0</v>
      </c>
      <c r="R50" s="5">
        <v>2068.2520769999901</v>
      </c>
      <c r="S50" s="5">
        <f t="shared" si="5"/>
        <v>7.634459122300413</v>
      </c>
      <c r="T50" s="12">
        <v>1</v>
      </c>
      <c r="U50" s="12">
        <v>0</v>
      </c>
      <c r="V50" s="5">
        <v>4.8642729999999998</v>
      </c>
      <c r="W50" s="6">
        <f t="shared" si="6"/>
        <v>117.1793215158453</v>
      </c>
      <c r="X50" s="5">
        <v>9</v>
      </c>
      <c r="Y50" s="5">
        <v>41469499</v>
      </c>
      <c r="Z50" s="5">
        <v>4</v>
      </c>
      <c r="AA50" s="5">
        <v>496242</v>
      </c>
      <c r="AB50" s="5">
        <v>3149</v>
      </c>
      <c r="AC50" s="5">
        <v>7423888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0</v>
      </c>
      <c r="AS50" s="5">
        <v>0</v>
      </c>
      <c r="AT50" s="5">
        <v>0</v>
      </c>
      <c r="AU50" s="5">
        <v>1</v>
      </c>
      <c r="AV50" s="5">
        <v>0</v>
      </c>
      <c r="AW50" s="5">
        <v>0</v>
      </c>
      <c r="AX50" s="5">
        <v>0</v>
      </c>
    </row>
    <row r="51" spans="1:50" ht="15.75" customHeight="1">
      <c r="A51" s="4">
        <v>44593</v>
      </c>
      <c r="B51" s="2" t="s">
        <v>24</v>
      </c>
      <c r="C51" s="2">
        <v>5</v>
      </c>
      <c r="D51" s="5" t="s">
        <v>20</v>
      </c>
      <c r="E51" s="6">
        <v>29.742000000000001</v>
      </c>
      <c r="F51" s="6">
        <f t="shared" si="0"/>
        <v>3.3925601882664917</v>
      </c>
      <c r="G51" s="7">
        <v>509.76</v>
      </c>
      <c r="H51" s="5">
        <f t="shared" si="1"/>
        <v>6.2358998125564806</v>
      </c>
      <c r="I51" s="10">
        <v>521.51</v>
      </c>
      <c r="J51" s="6">
        <f t="shared" si="2"/>
        <v>6.2567284497123978</v>
      </c>
      <c r="K51" s="5">
        <v>135.46</v>
      </c>
      <c r="L51" s="11">
        <f t="shared" si="3"/>
        <v>4.9160315313872776</v>
      </c>
      <c r="M51" s="5">
        <v>0</v>
      </c>
      <c r="N51" s="12">
        <v>0</v>
      </c>
      <c r="O51" s="5">
        <v>0</v>
      </c>
      <c r="P51" s="12">
        <v>0</v>
      </c>
      <c r="Q51" s="5">
        <f t="shared" si="4"/>
        <v>0</v>
      </c>
      <c r="R51" s="5">
        <v>2068.2520769999901</v>
      </c>
      <c r="S51" s="5">
        <f t="shared" si="5"/>
        <v>7.634459122300413</v>
      </c>
      <c r="T51" s="12">
        <v>1</v>
      </c>
      <c r="U51" s="12">
        <v>0</v>
      </c>
      <c r="V51" s="5">
        <v>4.8271090000000001</v>
      </c>
      <c r="W51" s="6">
        <f t="shared" si="6"/>
        <v>116.28404851105819</v>
      </c>
      <c r="X51" s="5">
        <v>2180</v>
      </c>
      <c r="Y51" s="5">
        <v>42931045</v>
      </c>
      <c r="Z51" s="5">
        <v>2</v>
      </c>
      <c r="AA51" s="5">
        <v>514023</v>
      </c>
      <c r="AB51" s="5">
        <v>2150</v>
      </c>
      <c r="AC51" s="5">
        <v>1453832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0</v>
      </c>
      <c r="AS51" s="5">
        <v>0</v>
      </c>
      <c r="AT51" s="5">
        <v>0</v>
      </c>
      <c r="AU51" s="5">
        <v>1</v>
      </c>
      <c r="AV51" s="5">
        <v>0</v>
      </c>
      <c r="AW51" s="5">
        <v>0</v>
      </c>
      <c r="AX51" s="5">
        <v>0</v>
      </c>
    </row>
    <row r="52" spans="1:50" ht="15.75" customHeight="1">
      <c r="A52" s="4">
        <v>44621</v>
      </c>
      <c r="B52" s="2" t="s">
        <v>24</v>
      </c>
      <c r="C52" s="2">
        <v>5</v>
      </c>
      <c r="D52" s="5" t="s">
        <v>20</v>
      </c>
      <c r="E52" s="6">
        <v>22.3065</v>
      </c>
      <c r="F52" s="6">
        <f t="shared" si="0"/>
        <v>3.104878115814711</v>
      </c>
      <c r="G52" s="7">
        <v>743.04</v>
      </c>
      <c r="H52" s="5">
        <f t="shared" si="1"/>
        <v>6.6120947968287505</v>
      </c>
      <c r="I52" s="10">
        <v>520.9</v>
      </c>
      <c r="J52" s="6">
        <f t="shared" si="2"/>
        <v>6.2555580847511454</v>
      </c>
      <c r="K52" s="5">
        <v>153.4</v>
      </c>
      <c r="L52" s="11">
        <f t="shared" si="3"/>
        <v>5.0395466375906759</v>
      </c>
      <c r="M52" s="5">
        <v>0</v>
      </c>
      <c r="N52" s="12">
        <v>0</v>
      </c>
      <c r="O52" s="5">
        <v>0</v>
      </c>
      <c r="P52" s="12">
        <v>0</v>
      </c>
      <c r="Q52" s="5">
        <f t="shared" si="4"/>
        <v>0</v>
      </c>
      <c r="R52" s="5">
        <v>2068.2520769999901</v>
      </c>
      <c r="S52" s="5">
        <f t="shared" si="5"/>
        <v>7.634459122300413</v>
      </c>
      <c r="T52" s="12">
        <v>1</v>
      </c>
      <c r="U52" s="12">
        <v>0</v>
      </c>
      <c r="V52" s="5">
        <v>5.467301</v>
      </c>
      <c r="W52" s="6">
        <f t="shared" si="6"/>
        <v>131.70614019873113</v>
      </c>
      <c r="X52" s="5">
        <v>16</v>
      </c>
      <c r="Y52" s="5">
        <v>43025775</v>
      </c>
      <c r="Z52" s="5">
        <v>1</v>
      </c>
      <c r="AA52" s="5">
        <v>521181</v>
      </c>
      <c r="AB52" s="5">
        <v>0</v>
      </c>
      <c r="AC52" s="5">
        <v>3427223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0</v>
      </c>
      <c r="AS52" s="5">
        <v>0</v>
      </c>
      <c r="AT52" s="5">
        <v>0</v>
      </c>
      <c r="AU52" s="5">
        <v>1</v>
      </c>
      <c r="AV52" s="5">
        <v>0</v>
      </c>
      <c r="AW52" s="5">
        <v>0</v>
      </c>
      <c r="AX52" s="5">
        <v>0</v>
      </c>
    </row>
    <row r="53" spans="1:50" ht="15.75" customHeight="1">
      <c r="A53" s="4">
        <v>44652</v>
      </c>
      <c r="B53" s="2" t="s">
        <v>24</v>
      </c>
      <c r="C53" s="2">
        <v>5</v>
      </c>
      <c r="D53" s="5" t="s">
        <v>20</v>
      </c>
      <c r="E53" s="6">
        <v>17.349499999999999</v>
      </c>
      <c r="F53" s="6">
        <f t="shared" si="0"/>
        <v>2.8535636875338048</v>
      </c>
      <c r="G53" s="7">
        <v>717.12</v>
      </c>
      <c r="H53" s="5">
        <f t="shared" si="1"/>
        <v>6.5766366860026277</v>
      </c>
      <c r="I53" s="10">
        <v>489.73</v>
      </c>
      <c r="J53" s="6">
        <f t="shared" si="2"/>
        <v>6.1938542188289736</v>
      </c>
      <c r="K53" s="5">
        <v>138.66</v>
      </c>
      <c r="L53" s="11">
        <f t="shared" si="3"/>
        <v>4.9392108974178894</v>
      </c>
      <c r="M53" s="5">
        <v>0</v>
      </c>
      <c r="N53" s="12">
        <v>0</v>
      </c>
      <c r="O53" s="5">
        <v>0</v>
      </c>
      <c r="P53" s="12">
        <v>0</v>
      </c>
      <c r="Q53" s="5">
        <f t="shared" si="4"/>
        <v>0</v>
      </c>
      <c r="R53" s="5">
        <v>2068.2520769999901</v>
      </c>
      <c r="S53" s="5">
        <f t="shared" si="5"/>
        <v>7.634459122300413</v>
      </c>
      <c r="T53" s="12">
        <v>1</v>
      </c>
      <c r="U53" s="12">
        <v>0</v>
      </c>
      <c r="V53" s="5">
        <v>4.7766710000000003</v>
      </c>
      <c r="W53" s="6">
        <f t="shared" si="6"/>
        <v>115.06900761622842</v>
      </c>
      <c r="X53" s="5">
        <v>164</v>
      </c>
      <c r="Y53" s="5">
        <v>43079188</v>
      </c>
      <c r="Z53" s="5">
        <v>0</v>
      </c>
      <c r="AA53" s="5">
        <v>523843</v>
      </c>
      <c r="AB53" s="5">
        <v>0</v>
      </c>
      <c r="AC53" s="5">
        <v>1701306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0</v>
      </c>
      <c r="AS53" s="5">
        <v>0</v>
      </c>
      <c r="AT53" s="5">
        <v>0</v>
      </c>
      <c r="AU53" s="5">
        <v>1</v>
      </c>
      <c r="AV53" s="5">
        <v>0</v>
      </c>
      <c r="AW53" s="5">
        <v>0</v>
      </c>
      <c r="AX53" s="5">
        <v>0</v>
      </c>
    </row>
    <row r="54" spans="1:50" ht="15.75" customHeight="1">
      <c r="A54" s="9">
        <v>44682</v>
      </c>
      <c r="B54" s="2" t="s">
        <v>24</v>
      </c>
      <c r="C54" s="2">
        <v>5</v>
      </c>
      <c r="D54" s="5" t="s">
        <v>20</v>
      </c>
      <c r="E54" s="6">
        <v>37.177500000000002</v>
      </c>
      <c r="F54" s="6">
        <f t="shared" si="0"/>
        <v>3.6157037395807015</v>
      </c>
      <c r="G54" s="7">
        <v>648</v>
      </c>
      <c r="H54" s="5">
        <f t="shared" si="1"/>
        <v>6.4754327167040904</v>
      </c>
      <c r="I54" s="10">
        <v>459.57</v>
      </c>
      <c r="J54" s="6">
        <f t="shared" si="2"/>
        <v>6.1302912696927141</v>
      </c>
      <c r="K54" s="5">
        <v>142.06</v>
      </c>
      <c r="L54" s="11">
        <f t="shared" si="3"/>
        <v>4.9632641226802381</v>
      </c>
      <c r="M54" s="5">
        <v>0</v>
      </c>
      <c r="N54" s="12">
        <v>0</v>
      </c>
      <c r="O54" s="5">
        <v>0</v>
      </c>
      <c r="P54" s="12">
        <v>0</v>
      </c>
      <c r="Q54" s="5">
        <f t="shared" si="4"/>
        <v>0</v>
      </c>
      <c r="R54" s="5">
        <v>2068.2520769999901</v>
      </c>
      <c r="S54" s="5">
        <f t="shared" si="5"/>
        <v>7.634459122300413</v>
      </c>
      <c r="T54" s="12">
        <v>1</v>
      </c>
      <c r="U54" s="12">
        <v>0</v>
      </c>
      <c r="V54" s="5">
        <v>4.9630190000000001</v>
      </c>
      <c r="W54" s="6">
        <f t="shared" si="6"/>
        <v>119.55809204998341</v>
      </c>
      <c r="X54" s="5">
        <v>150</v>
      </c>
      <c r="Y54" s="5">
        <v>43160832</v>
      </c>
      <c r="Z54" s="5">
        <v>0</v>
      </c>
      <c r="AA54" s="5">
        <v>524636</v>
      </c>
      <c r="AB54" s="5">
        <v>0</v>
      </c>
      <c r="AC54" s="5">
        <v>1356081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0</v>
      </c>
      <c r="AS54" s="5">
        <v>0</v>
      </c>
      <c r="AT54" s="5">
        <v>0</v>
      </c>
      <c r="AU54" s="5">
        <v>1</v>
      </c>
      <c r="AV54" s="5">
        <v>0</v>
      </c>
      <c r="AW54" s="5">
        <v>0</v>
      </c>
      <c r="AX54" s="5">
        <v>0</v>
      </c>
    </row>
    <row r="55" spans="1:50" ht="15.75" customHeight="1">
      <c r="A55" s="4">
        <v>44713</v>
      </c>
      <c r="B55" s="2" t="s">
        <v>24</v>
      </c>
      <c r="C55" s="2">
        <v>5</v>
      </c>
      <c r="D55" s="5" t="s">
        <v>20</v>
      </c>
      <c r="E55" s="6">
        <v>24.785</v>
      </c>
      <c r="F55" s="6">
        <f t="shared" si="0"/>
        <v>3.2102386314725373</v>
      </c>
      <c r="G55" s="7">
        <v>656.64</v>
      </c>
      <c r="H55" s="5">
        <f t="shared" si="1"/>
        <v>6.4886576691426763</v>
      </c>
      <c r="I55" s="10">
        <v>551.27</v>
      </c>
      <c r="J55" s="6">
        <f t="shared" si="2"/>
        <v>6.3122247072820477</v>
      </c>
      <c r="K55" s="5">
        <v>142.58000000000001</v>
      </c>
      <c r="L55" s="11">
        <f t="shared" si="3"/>
        <v>4.9668923711483375</v>
      </c>
      <c r="M55" s="5">
        <v>0</v>
      </c>
      <c r="N55" s="12">
        <v>0</v>
      </c>
      <c r="O55" s="5">
        <v>0</v>
      </c>
      <c r="P55" s="12">
        <v>0</v>
      </c>
      <c r="Q55" s="5">
        <f t="shared" si="4"/>
        <v>0</v>
      </c>
      <c r="R55" s="5">
        <v>2068.2520769999901</v>
      </c>
      <c r="S55" s="5">
        <f t="shared" si="5"/>
        <v>7.634459122300413</v>
      </c>
      <c r="T55" s="12">
        <v>1</v>
      </c>
      <c r="U55" s="12">
        <v>0</v>
      </c>
      <c r="V55" s="5">
        <v>5.1231450000000001</v>
      </c>
      <c r="W55" s="6">
        <f t="shared" si="6"/>
        <v>123.41549397562497</v>
      </c>
      <c r="X55" s="5">
        <v>6</v>
      </c>
      <c r="Y55" s="5">
        <v>43469234</v>
      </c>
      <c r="Z55" s="5">
        <v>5</v>
      </c>
      <c r="AA55" s="5">
        <v>525139</v>
      </c>
      <c r="AB55" s="5">
        <v>0</v>
      </c>
      <c r="AC55" s="5">
        <v>1512729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0</v>
      </c>
      <c r="AS55" s="5">
        <v>0</v>
      </c>
      <c r="AT55" s="5">
        <v>0</v>
      </c>
      <c r="AU55" s="5">
        <v>1</v>
      </c>
      <c r="AV55" s="5">
        <v>0</v>
      </c>
      <c r="AW55" s="5">
        <v>0</v>
      </c>
      <c r="AX55" s="5">
        <v>0</v>
      </c>
    </row>
    <row r="56" spans="1:50" ht="15.75" customHeight="1">
      <c r="A56" s="4">
        <v>44743</v>
      </c>
      <c r="B56" s="2" t="s">
        <v>24</v>
      </c>
      <c r="C56" s="2">
        <v>5</v>
      </c>
      <c r="D56" s="5" t="s">
        <v>20</v>
      </c>
      <c r="E56" s="6">
        <v>39.655999999999999</v>
      </c>
      <c r="F56" s="6">
        <f t="shared" si="0"/>
        <v>3.6802422607182725</v>
      </c>
      <c r="G56" s="7">
        <v>665.28</v>
      </c>
      <c r="H56" s="5">
        <f t="shared" si="1"/>
        <v>6.501710002608907</v>
      </c>
      <c r="I56" s="10">
        <v>487.4</v>
      </c>
      <c r="J56" s="6">
        <f t="shared" si="2"/>
        <v>6.1890851411911054</v>
      </c>
      <c r="K56" s="5">
        <v>138.56</v>
      </c>
      <c r="L56" s="11">
        <f t="shared" si="3"/>
        <v>4.9384946163185734</v>
      </c>
      <c r="M56" s="5">
        <v>0</v>
      </c>
      <c r="N56" s="12">
        <v>0</v>
      </c>
      <c r="O56" s="5">
        <v>0</v>
      </c>
      <c r="P56" s="12">
        <v>0</v>
      </c>
      <c r="Q56" s="5">
        <f t="shared" si="4"/>
        <v>0</v>
      </c>
      <c r="R56" s="5">
        <v>2068.2520769999901</v>
      </c>
      <c r="S56" s="5">
        <f t="shared" si="5"/>
        <v>7.634459122300413</v>
      </c>
      <c r="T56" s="12">
        <v>1</v>
      </c>
      <c r="U56" s="12">
        <v>0</v>
      </c>
      <c r="V56" s="5">
        <v>5.3282410000000002</v>
      </c>
      <c r="W56" s="6">
        <f t="shared" si="6"/>
        <v>128.35621381713344</v>
      </c>
      <c r="X56" s="5">
        <v>101</v>
      </c>
      <c r="Y56" s="5">
        <v>44036275</v>
      </c>
      <c r="Z56" s="5">
        <v>1</v>
      </c>
      <c r="AA56" s="5">
        <v>526396</v>
      </c>
      <c r="AB56" s="5">
        <v>0</v>
      </c>
      <c r="AC56" s="5">
        <v>2700603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0</v>
      </c>
      <c r="AS56" s="5">
        <v>0</v>
      </c>
      <c r="AT56" s="5">
        <v>0</v>
      </c>
      <c r="AU56" s="5">
        <v>1</v>
      </c>
      <c r="AV56" s="5">
        <v>0</v>
      </c>
      <c r="AW56" s="5">
        <v>0</v>
      </c>
      <c r="AX56" s="5">
        <v>0</v>
      </c>
    </row>
    <row r="57" spans="1:50" ht="15.75" customHeight="1">
      <c r="A57" s="4">
        <v>44774</v>
      </c>
      <c r="B57" s="2" t="s">
        <v>24</v>
      </c>
      <c r="C57" s="2">
        <v>5</v>
      </c>
      <c r="D57" s="5" t="s">
        <v>20</v>
      </c>
      <c r="E57" s="6">
        <v>28.502749999999999</v>
      </c>
      <c r="F57" s="6">
        <f t="shared" si="0"/>
        <v>3.3500005738476957</v>
      </c>
      <c r="G57" s="7">
        <v>734.4</v>
      </c>
      <c r="H57" s="5">
        <f t="shared" si="1"/>
        <v>6.6004145688671718</v>
      </c>
      <c r="I57" s="10">
        <v>517.33000000000004</v>
      </c>
      <c r="J57" s="6">
        <f t="shared" si="2"/>
        <v>6.2486809687553269</v>
      </c>
      <c r="K57" s="5">
        <v>135.57</v>
      </c>
      <c r="L57" s="11">
        <f t="shared" si="3"/>
        <v>4.9168373036903334</v>
      </c>
      <c r="M57" s="5">
        <v>0</v>
      </c>
      <c r="N57" s="12">
        <v>0</v>
      </c>
      <c r="O57" s="5">
        <v>0</v>
      </c>
      <c r="P57" s="12">
        <v>0</v>
      </c>
      <c r="Q57" s="5">
        <f t="shared" si="4"/>
        <v>0</v>
      </c>
      <c r="R57" s="5">
        <v>2068.2520769999901</v>
      </c>
      <c r="S57" s="5">
        <f t="shared" si="5"/>
        <v>7.634459122300413</v>
      </c>
      <c r="T57" s="12">
        <v>1</v>
      </c>
      <c r="U57" s="12">
        <v>0</v>
      </c>
      <c r="V57" s="5">
        <v>5.2685190000000004</v>
      </c>
      <c r="W57" s="6">
        <f t="shared" si="6"/>
        <v>126.91752329964616</v>
      </c>
      <c r="X57" s="5">
        <v>106</v>
      </c>
      <c r="Y57" s="5">
        <v>44436339</v>
      </c>
      <c r="Z57" s="5">
        <v>1</v>
      </c>
      <c r="AA57" s="5">
        <v>527911</v>
      </c>
      <c r="AB57" s="5">
        <v>0</v>
      </c>
      <c r="AC57" s="5">
        <v>2087696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0</v>
      </c>
      <c r="AS57" s="5">
        <v>0</v>
      </c>
      <c r="AT57" s="5">
        <v>0</v>
      </c>
      <c r="AU57" s="5">
        <v>1</v>
      </c>
      <c r="AV57" s="5">
        <v>0</v>
      </c>
      <c r="AW57" s="5">
        <v>0</v>
      </c>
      <c r="AX57" s="5">
        <v>0</v>
      </c>
    </row>
    <row r="58" spans="1:50" ht="15.75" customHeight="1">
      <c r="A58" s="4">
        <v>44805</v>
      </c>
      <c r="B58" s="2" t="s">
        <v>24</v>
      </c>
      <c r="C58" s="2">
        <v>5</v>
      </c>
      <c r="D58" s="5" t="s">
        <v>20</v>
      </c>
      <c r="E58" s="6">
        <v>27.263500000000001</v>
      </c>
      <c r="F58" s="6">
        <f t="shared" si="0"/>
        <v>3.3055488112768621</v>
      </c>
      <c r="G58" s="7">
        <v>673.92</v>
      </c>
      <c r="H58" s="5">
        <f t="shared" si="1"/>
        <v>6.5145941653301369</v>
      </c>
      <c r="I58" s="10">
        <v>496.1</v>
      </c>
      <c r="J58" s="6">
        <f t="shared" si="2"/>
        <v>6.2067775193070034</v>
      </c>
      <c r="K58" s="5">
        <v>138.13999999999999</v>
      </c>
      <c r="L58" s="11">
        <f t="shared" si="3"/>
        <v>4.9354806204954951</v>
      </c>
      <c r="M58" s="5">
        <v>0</v>
      </c>
      <c r="N58" s="12">
        <v>0</v>
      </c>
      <c r="O58" s="5">
        <v>0</v>
      </c>
      <c r="P58" s="12">
        <v>0</v>
      </c>
      <c r="Q58" s="5">
        <f t="shared" si="4"/>
        <v>0</v>
      </c>
      <c r="R58" s="5">
        <v>2068.2520769999901</v>
      </c>
      <c r="S58" s="5">
        <f t="shared" si="5"/>
        <v>7.634459122300413</v>
      </c>
      <c r="T58" s="12">
        <v>1</v>
      </c>
      <c r="U58" s="12">
        <v>0</v>
      </c>
      <c r="V58" s="5">
        <v>5.1850389999999997</v>
      </c>
      <c r="W58" s="6">
        <f t="shared" si="6"/>
        <v>124.90650751986924</v>
      </c>
      <c r="X58" s="5">
        <v>2838</v>
      </c>
      <c r="Y58" s="5">
        <v>44591112</v>
      </c>
      <c r="Z58" s="5">
        <v>0</v>
      </c>
      <c r="AA58" s="5">
        <v>528655</v>
      </c>
      <c r="AB58" s="5">
        <v>0</v>
      </c>
      <c r="AC58" s="5">
        <v>3220020</v>
      </c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0</v>
      </c>
      <c r="AS58" s="5">
        <v>0</v>
      </c>
      <c r="AT58" s="5">
        <v>0</v>
      </c>
      <c r="AU58" s="5">
        <v>1</v>
      </c>
      <c r="AV58" s="5">
        <v>0</v>
      </c>
      <c r="AW58" s="5">
        <v>0</v>
      </c>
      <c r="AX58" s="5">
        <v>0</v>
      </c>
    </row>
    <row r="59" spans="1:50" ht="15.75" customHeight="1">
      <c r="A59" s="4">
        <v>44835</v>
      </c>
      <c r="B59" s="2" t="s">
        <v>24</v>
      </c>
      <c r="C59" s="2">
        <v>5</v>
      </c>
      <c r="D59" s="5" t="s">
        <v>20</v>
      </c>
      <c r="E59" s="6">
        <v>47.091500000000003</v>
      </c>
      <c r="F59" s="6">
        <f t="shared" si="0"/>
        <v>3.8520925176449321</v>
      </c>
      <c r="G59" s="7">
        <v>414.72</v>
      </c>
      <c r="H59" s="5">
        <f t="shared" si="1"/>
        <v>6.0300119567202213</v>
      </c>
      <c r="I59" s="10">
        <v>1</v>
      </c>
      <c r="J59" s="6">
        <f t="shared" si="2"/>
        <v>0</v>
      </c>
      <c r="K59" s="5">
        <v>133.30000000000001</v>
      </c>
      <c r="L59" s="11">
        <f t="shared" si="3"/>
        <v>4.9000761035291918</v>
      </c>
      <c r="M59" s="5">
        <v>0</v>
      </c>
      <c r="N59" s="12">
        <v>0</v>
      </c>
      <c r="O59" s="5">
        <v>0</v>
      </c>
      <c r="P59" s="12">
        <v>0</v>
      </c>
      <c r="Q59" s="5">
        <f t="shared" si="4"/>
        <v>0</v>
      </c>
      <c r="R59" s="5">
        <v>2068.2520769999901</v>
      </c>
      <c r="S59" s="5">
        <f t="shared" si="5"/>
        <v>7.634459122300413</v>
      </c>
      <c r="T59" s="12">
        <v>1</v>
      </c>
      <c r="U59" s="12">
        <v>0</v>
      </c>
      <c r="V59" s="5">
        <v>5.478523</v>
      </c>
      <c r="W59" s="6">
        <f t="shared" si="6"/>
        <v>131.97647583697571</v>
      </c>
      <c r="X59" s="5">
        <v>199</v>
      </c>
      <c r="Y59" s="14"/>
      <c r="Z59" s="5">
        <v>0</v>
      </c>
      <c r="AA59" s="14"/>
      <c r="AB59" s="5">
        <v>0</v>
      </c>
      <c r="AC59" s="14"/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0</v>
      </c>
      <c r="AS59" s="5">
        <v>0</v>
      </c>
      <c r="AT59" s="5">
        <v>0</v>
      </c>
      <c r="AU59" s="5">
        <v>1</v>
      </c>
      <c r="AV59" s="5">
        <v>0</v>
      </c>
      <c r="AW59" s="5">
        <v>0</v>
      </c>
      <c r="AX59" s="5">
        <v>0</v>
      </c>
    </row>
    <row r="60" spans="1:50" ht="15.75" customHeight="1">
      <c r="A60" s="4">
        <v>44866</v>
      </c>
      <c r="B60" s="2" t="s">
        <v>24</v>
      </c>
      <c r="C60" s="2">
        <v>5</v>
      </c>
      <c r="D60" s="5" t="s">
        <v>20</v>
      </c>
      <c r="E60" s="6">
        <v>34.698999999999998</v>
      </c>
      <c r="F60" s="6">
        <f t="shared" si="0"/>
        <v>3.5467108680937502</v>
      </c>
      <c r="G60" s="7">
        <v>354.24</v>
      </c>
      <c r="H60" s="5">
        <f t="shared" si="1"/>
        <v>5.872793617390303</v>
      </c>
      <c r="I60" s="10">
        <v>1</v>
      </c>
      <c r="J60" s="6">
        <f t="shared" si="2"/>
        <v>0</v>
      </c>
      <c r="K60" s="5">
        <v>141.34</v>
      </c>
      <c r="L60" s="11">
        <f t="shared" si="3"/>
        <v>4.9582185618711252</v>
      </c>
      <c r="M60" s="5">
        <v>0</v>
      </c>
      <c r="N60" s="12">
        <v>0</v>
      </c>
      <c r="O60" s="5">
        <v>0</v>
      </c>
      <c r="P60" s="12">
        <v>0</v>
      </c>
      <c r="Q60" s="5">
        <f t="shared" si="4"/>
        <v>0</v>
      </c>
      <c r="R60" s="5">
        <v>2068.2520769999901</v>
      </c>
      <c r="S60" s="5">
        <f t="shared" si="5"/>
        <v>7.634459122300413</v>
      </c>
      <c r="T60" s="12">
        <v>1</v>
      </c>
      <c r="U60" s="12">
        <v>0</v>
      </c>
      <c r="V60" s="5">
        <v>5.3912870000000002</v>
      </c>
      <c r="W60" s="6">
        <f t="shared" si="6"/>
        <v>129.87497880098363</v>
      </c>
      <c r="X60" s="5">
        <v>86</v>
      </c>
      <c r="Y60" s="14"/>
      <c r="Z60" s="5">
        <v>1</v>
      </c>
      <c r="AA60" s="14"/>
      <c r="AB60" s="5">
        <v>0</v>
      </c>
      <c r="AC60" s="5">
        <v>26278</v>
      </c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0</v>
      </c>
      <c r="AS60" s="5">
        <v>0</v>
      </c>
      <c r="AT60" s="5">
        <v>0</v>
      </c>
      <c r="AU60" s="5">
        <v>1</v>
      </c>
      <c r="AV60" s="5">
        <v>0</v>
      </c>
      <c r="AW60" s="5">
        <v>0</v>
      </c>
      <c r="AX60" s="5">
        <v>0</v>
      </c>
    </row>
    <row r="61" spans="1:50" ht="15.75" customHeight="1">
      <c r="A61" s="4">
        <v>44896</v>
      </c>
      <c r="B61" s="2" t="s">
        <v>24</v>
      </c>
      <c r="C61" s="2">
        <v>5</v>
      </c>
      <c r="D61" s="5" t="s">
        <v>20</v>
      </c>
      <c r="E61" s="6">
        <v>39.655999999999999</v>
      </c>
      <c r="F61" s="6">
        <f t="shared" si="0"/>
        <v>3.6802422607182725</v>
      </c>
      <c r="G61" s="7">
        <v>406.08</v>
      </c>
      <c r="H61" s="5">
        <f t="shared" si="1"/>
        <v>6.0090097263237308</v>
      </c>
      <c r="I61" s="10">
        <v>1</v>
      </c>
      <c r="J61" s="6">
        <f t="shared" si="2"/>
        <v>0</v>
      </c>
      <c r="K61" s="11"/>
      <c r="L61" s="11">
        <f t="shared" si="3"/>
        <v>0</v>
      </c>
      <c r="M61" s="5">
        <v>0</v>
      </c>
      <c r="N61" s="12">
        <v>0</v>
      </c>
      <c r="O61" s="5">
        <v>0</v>
      </c>
      <c r="P61" s="12">
        <v>0</v>
      </c>
      <c r="Q61" s="5">
        <f t="shared" si="4"/>
        <v>0</v>
      </c>
      <c r="R61" s="5">
        <v>2068.2520769999901</v>
      </c>
      <c r="S61" s="5">
        <f t="shared" si="5"/>
        <v>7.634459122300413</v>
      </c>
      <c r="T61" s="12">
        <v>1</v>
      </c>
      <c r="U61" s="12">
        <v>0</v>
      </c>
      <c r="V61" s="5">
        <v>5.3400600000000003</v>
      </c>
      <c r="W61" s="6">
        <f t="shared" si="6"/>
        <v>128.64093106079878</v>
      </c>
      <c r="X61" s="5">
        <v>19</v>
      </c>
      <c r="Y61" s="14"/>
      <c r="Z61" s="5">
        <v>0</v>
      </c>
      <c r="AA61" s="14"/>
      <c r="AB61" s="5">
        <v>0</v>
      </c>
      <c r="AC61" s="5">
        <v>84200</v>
      </c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0</v>
      </c>
      <c r="AS61" s="5">
        <v>0</v>
      </c>
      <c r="AT61" s="5">
        <v>0</v>
      </c>
      <c r="AU61" s="5">
        <v>1</v>
      </c>
      <c r="AV61" s="5">
        <v>0</v>
      </c>
      <c r="AW61" s="5">
        <v>0</v>
      </c>
      <c r="AX61" s="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T61"/>
  <sheetViews>
    <sheetView workbookViewId="0">
      <selection sqref="A1:XFD1"/>
    </sheetView>
  </sheetViews>
  <sheetFormatPr defaultColWidth="8.85546875" defaultRowHeight="12.75"/>
  <cols>
    <col min="1" max="1" width="9.28515625"/>
    <col min="6" max="6" width="12.85546875"/>
    <col min="8" max="8" width="12.85546875"/>
    <col min="10" max="10" width="12.85546875"/>
    <col min="12" max="12" width="12.85546875"/>
    <col min="18" max="19" width="12.85546875"/>
  </cols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25</v>
      </c>
      <c r="C2" s="2">
        <v>6</v>
      </c>
      <c r="D2" s="5" t="s">
        <v>20</v>
      </c>
      <c r="E2" s="6">
        <v>3.1850000000000001</v>
      </c>
      <c r="F2" s="6">
        <f t="shared" ref="F2:F61" si="0">LN(E2)</f>
        <v>1.1584522890241267</v>
      </c>
      <c r="G2" s="7">
        <v>116663.70600000001</v>
      </c>
      <c r="H2" s="5">
        <f t="shared" ref="H2:H61" si="1">LN(G2+1)</f>
        <v>11.667059338941984</v>
      </c>
      <c r="I2" s="10">
        <v>362.83</v>
      </c>
      <c r="J2" s="6">
        <f t="shared" ref="J2:J61" si="2">LN(I2)</f>
        <v>5.8939344050097677</v>
      </c>
      <c r="K2" s="11">
        <v>110.72</v>
      </c>
      <c r="L2" s="11">
        <f t="shared" ref="L2:L61" si="3">LN(K2+1)</f>
        <v>4.7159957410769762</v>
      </c>
      <c r="M2" s="5">
        <v>0</v>
      </c>
      <c r="N2" s="12">
        <v>1</v>
      </c>
      <c r="O2" s="5">
        <v>0</v>
      </c>
      <c r="P2" s="12">
        <v>1</v>
      </c>
      <c r="Q2" s="5">
        <f t="shared" ref="Q2:Q61" si="4">0+0</f>
        <v>0</v>
      </c>
      <c r="R2" s="5">
        <v>1145.1759790000001</v>
      </c>
      <c r="S2" s="5">
        <f t="shared" ref="S2:S61" si="5">LN(R2)</f>
        <v>7.0433135976284937</v>
      </c>
      <c r="T2" s="12">
        <v>0</v>
      </c>
      <c r="U2" s="12">
        <v>0</v>
      </c>
      <c r="V2" s="5">
        <v>0.62656999999999996</v>
      </c>
      <c r="W2" s="6">
        <f t="shared" ref="W2:W61" si="6">V2*100/0.62657</f>
        <v>100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</v>
      </c>
      <c r="AE2" s="5">
        <v>1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11">
        <v>0</v>
      </c>
      <c r="AR2" s="5">
        <v>0</v>
      </c>
      <c r="AS2" s="5">
        <v>0</v>
      </c>
      <c r="AT2" s="5">
        <v>0</v>
      </c>
      <c r="AU2" s="5">
        <v>0</v>
      </c>
      <c r="AV2" s="5">
        <v>1</v>
      </c>
      <c r="AW2" s="5">
        <v>0</v>
      </c>
      <c r="AX2" s="5">
        <v>0</v>
      </c>
    </row>
    <row r="3" spans="1:72" ht="15.75" customHeight="1">
      <c r="A3" s="4">
        <v>43132</v>
      </c>
      <c r="B3" s="2" t="s">
        <v>25</v>
      </c>
      <c r="C3" s="2">
        <v>6</v>
      </c>
      <c r="D3" s="5" t="s">
        <v>20</v>
      </c>
      <c r="E3" s="6">
        <v>2.94</v>
      </c>
      <c r="F3" s="6">
        <f t="shared" si="0"/>
        <v>1.0784095813505903</v>
      </c>
      <c r="G3" s="7">
        <v>129870.91800000001</v>
      </c>
      <c r="H3" s="5">
        <f t="shared" si="1"/>
        <v>11.77430399760985</v>
      </c>
      <c r="I3" s="10">
        <v>344.64</v>
      </c>
      <c r="J3" s="6">
        <f t="shared" si="2"/>
        <v>5.8425003939680238</v>
      </c>
      <c r="K3" s="11">
        <v>105.46</v>
      </c>
      <c r="L3" s="11">
        <f t="shared" si="3"/>
        <v>4.6677693277446108</v>
      </c>
      <c r="M3" s="5">
        <v>0</v>
      </c>
      <c r="N3" s="12">
        <v>1</v>
      </c>
      <c r="O3" s="5">
        <v>0</v>
      </c>
      <c r="P3" s="12">
        <v>1</v>
      </c>
      <c r="Q3" s="5">
        <f t="shared" si="4"/>
        <v>0</v>
      </c>
      <c r="R3" s="5">
        <v>1145.1759790000001</v>
      </c>
      <c r="S3" s="5">
        <f t="shared" si="5"/>
        <v>7.0433135976284937</v>
      </c>
      <c r="T3" s="12">
        <v>0</v>
      </c>
      <c r="U3" s="12">
        <v>0</v>
      </c>
      <c r="V3" s="5">
        <v>0.62556599999999996</v>
      </c>
      <c r="W3" s="6">
        <f t="shared" si="6"/>
        <v>99.839762516558409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11">
        <v>0</v>
      </c>
      <c r="AR3" s="5">
        <v>0</v>
      </c>
      <c r="AS3" s="5">
        <v>0</v>
      </c>
      <c r="AT3" s="5">
        <v>0</v>
      </c>
      <c r="AU3" s="5">
        <v>0</v>
      </c>
      <c r="AV3" s="5">
        <v>1</v>
      </c>
      <c r="AW3" s="5">
        <v>0</v>
      </c>
      <c r="AX3" s="5">
        <v>0</v>
      </c>
    </row>
    <row r="4" spans="1:72" ht="15.75" customHeight="1">
      <c r="A4" s="4">
        <v>43160</v>
      </c>
      <c r="B4" s="2" t="s">
        <v>25</v>
      </c>
      <c r="C4" s="2">
        <v>6</v>
      </c>
      <c r="D4" s="5" t="s">
        <v>20</v>
      </c>
      <c r="E4" s="6">
        <v>2.2050000000000001</v>
      </c>
      <c r="F4" s="6">
        <f t="shared" si="0"/>
        <v>0.79072750889880938</v>
      </c>
      <c r="G4" s="7">
        <v>189303.372</v>
      </c>
      <c r="H4" s="5">
        <f t="shared" si="1"/>
        <v>12.15111143254614</v>
      </c>
      <c r="I4" s="10">
        <v>350.62</v>
      </c>
      <c r="J4" s="6">
        <f t="shared" si="2"/>
        <v>5.859703015925728</v>
      </c>
      <c r="K4" s="11">
        <v>121.34</v>
      </c>
      <c r="L4" s="11">
        <f t="shared" si="3"/>
        <v>4.8068040538144192</v>
      </c>
      <c r="M4" s="5">
        <v>0</v>
      </c>
      <c r="N4" s="12">
        <v>1</v>
      </c>
      <c r="O4" s="5">
        <v>0</v>
      </c>
      <c r="P4" s="12">
        <v>1</v>
      </c>
      <c r="Q4" s="5">
        <f t="shared" si="4"/>
        <v>0</v>
      </c>
      <c r="R4" s="5">
        <v>1145.1759790000001</v>
      </c>
      <c r="S4" s="5">
        <f t="shared" si="5"/>
        <v>7.0433135976284937</v>
      </c>
      <c r="T4" s="12">
        <v>0</v>
      </c>
      <c r="U4" s="12">
        <v>0</v>
      </c>
      <c r="V4" s="5">
        <v>0.62598299999999996</v>
      </c>
      <c r="W4" s="6">
        <f t="shared" si="6"/>
        <v>99.906315335876272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0</v>
      </c>
      <c r="AS4" s="5">
        <v>0</v>
      </c>
      <c r="AT4" s="5">
        <v>0</v>
      </c>
      <c r="AU4" s="5">
        <v>0</v>
      </c>
      <c r="AV4" s="5">
        <v>1</v>
      </c>
      <c r="AW4" s="5">
        <v>0</v>
      </c>
      <c r="AX4" s="5">
        <v>0</v>
      </c>
    </row>
    <row r="5" spans="1:72" ht="15.75" customHeight="1">
      <c r="A5" s="4">
        <v>43191</v>
      </c>
      <c r="B5" s="2" t="s">
        <v>25</v>
      </c>
      <c r="C5" s="2">
        <v>6</v>
      </c>
      <c r="D5" s="5" t="s">
        <v>20</v>
      </c>
      <c r="E5" s="6">
        <v>1.7150000000000001</v>
      </c>
      <c r="F5" s="6">
        <f t="shared" si="0"/>
        <v>0.53941308061790327</v>
      </c>
      <c r="G5" s="7">
        <v>182699.766</v>
      </c>
      <c r="H5" s="5">
        <f t="shared" si="1"/>
        <v>12.115604935022882</v>
      </c>
      <c r="I5" s="10">
        <v>351.08</v>
      </c>
      <c r="J5" s="6">
        <f t="shared" si="2"/>
        <v>5.8610141177239168</v>
      </c>
      <c r="K5" s="11">
        <v>110</v>
      </c>
      <c r="L5" s="11">
        <f t="shared" si="3"/>
        <v>4.7095302013123339</v>
      </c>
      <c r="M5" s="5">
        <v>0</v>
      </c>
      <c r="N5" s="12">
        <v>1</v>
      </c>
      <c r="O5" s="5">
        <v>0</v>
      </c>
      <c r="P5" s="12">
        <v>1</v>
      </c>
      <c r="Q5" s="5">
        <f t="shared" si="4"/>
        <v>0</v>
      </c>
      <c r="R5" s="5">
        <v>1145.1759790000001</v>
      </c>
      <c r="S5" s="5">
        <f t="shared" si="5"/>
        <v>7.0433135976284937</v>
      </c>
      <c r="T5" s="12">
        <v>0</v>
      </c>
      <c r="U5" s="12">
        <v>0</v>
      </c>
      <c r="V5" s="5">
        <v>0.62377300000000002</v>
      </c>
      <c r="W5" s="6">
        <f t="shared" si="6"/>
        <v>99.553601353400268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0</v>
      </c>
      <c r="AS5" s="5">
        <v>0</v>
      </c>
      <c r="AT5" s="5">
        <v>0</v>
      </c>
      <c r="AU5" s="5">
        <v>0</v>
      </c>
      <c r="AV5" s="5">
        <v>1</v>
      </c>
      <c r="AW5" s="5">
        <v>0</v>
      </c>
      <c r="AX5" s="5">
        <v>0</v>
      </c>
    </row>
    <row r="6" spans="1:72" ht="15.75" customHeight="1">
      <c r="A6" s="9">
        <v>43221</v>
      </c>
      <c r="B6" s="2" t="s">
        <v>25</v>
      </c>
      <c r="C6" s="2">
        <v>6</v>
      </c>
      <c r="D6" s="5" t="s">
        <v>20</v>
      </c>
      <c r="E6" s="6">
        <v>3.6749999999999998</v>
      </c>
      <c r="F6" s="6">
        <f t="shared" si="0"/>
        <v>1.3015531326648</v>
      </c>
      <c r="G6" s="7">
        <v>165090.15</v>
      </c>
      <c r="H6" s="5">
        <f t="shared" si="1"/>
        <v>12.014253024595043</v>
      </c>
      <c r="I6" s="10">
        <v>373.8</v>
      </c>
      <c r="J6" s="6">
        <f t="shared" si="2"/>
        <v>5.9237208950214626</v>
      </c>
      <c r="K6" s="11">
        <v>112.37</v>
      </c>
      <c r="L6" s="11">
        <f t="shared" si="3"/>
        <v>4.7306568060295069</v>
      </c>
      <c r="M6" s="5">
        <v>0</v>
      </c>
      <c r="N6" s="12">
        <v>1</v>
      </c>
      <c r="O6" s="5">
        <v>0</v>
      </c>
      <c r="P6" s="12">
        <v>1</v>
      </c>
      <c r="Q6" s="5">
        <f t="shared" si="4"/>
        <v>0</v>
      </c>
      <c r="R6" s="5">
        <v>1145.1759790000001</v>
      </c>
      <c r="S6" s="5">
        <f t="shared" si="5"/>
        <v>7.0433135976284937</v>
      </c>
      <c r="T6" s="12">
        <v>0</v>
      </c>
      <c r="U6" s="12">
        <v>0</v>
      </c>
      <c r="V6" s="5">
        <v>0.63684600000000002</v>
      </c>
      <c r="W6" s="6">
        <f t="shared" si="6"/>
        <v>101.64004021896996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0</v>
      </c>
      <c r="AS6" s="5">
        <v>0</v>
      </c>
      <c r="AT6" s="5">
        <v>0</v>
      </c>
      <c r="AU6" s="5">
        <v>0</v>
      </c>
      <c r="AV6" s="5">
        <v>1</v>
      </c>
      <c r="AW6" s="5">
        <v>0</v>
      </c>
      <c r="AX6" s="5">
        <v>0</v>
      </c>
    </row>
    <row r="7" spans="1:72" ht="15.75" customHeight="1">
      <c r="A7" s="4">
        <v>43252</v>
      </c>
      <c r="B7" s="2" t="s">
        <v>25</v>
      </c>
      <c r="C7" s="2">
        <v>6</v>
      </c>
      <c r="D7" s="5" t="s">
        <v>20</v>
      </c>
      <c r="E7" s="6">
        <v>2.4500000000000002</v>
      </c>
      <c r="F7" s="6">
        <f t="shared" si="0"/>
        <v>0.89608802455663572</v>
      </c>
      <c r="G7" s="7">
        <v>167291.35200000001</v>
      </c>
      <c r="H7" s="5">
        <f t="shared" si="1"/>
        <v>12.027498171644272</v>
      </c>
      <c r="I7" s="10">
        <v>340.32</v>
      </c>
      <c r="J7" s="6">
        <f t="shared" si="2"/>
        <v>5.8298863514519272</v>
      </c>
      <c r="K7" s="11">
        <v>116.19</v>
      </c>
      <c r="L7" s="11">
        <f t="shared" si="3"/>
        <v>4.763796549270511</v>
      </c>
      <c r="M7" s="5">
        <v>0</v>
      </c>
      <c r="N7" s="12">
        <v>1</v>
      </c>
      <c r="O7" s="5">
        <v>0</v>
      </c>
      <c r="P7" s="12">
        <v>1</v>
      </c>
      <c r="Q7" s="5">
        <f t="shared" si="4"/>
        <v>0</v>
      </c>
      <c r="R7" s="5">
        <v>1145.1759790000001</v>
      </c>
      <c r="S7" s="5">
        <f t="shared" si="5"/>
        <v>7.0433135976284937</v>
      </c>
      <c r="T7" s="12">
        <v>0</v>
      </c>
      <c r="U7" s="12">
        <v>0</v>
      </c>
      <c r="V7" s="5">
        <v>0.628382</v>
      </c>
      <c r="W7" s="6">
        <f t="shared" si="6"/>
        <v>100.28919354581292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0</v>
      </c>
      <c r="AS7" s="5">
        <v>0</v>
      </c>
      <c r="AT7" s="5">
        <v>0</v>
      </c>
      <c r="AU7" s="5">
        <v>0</v>
      </c>
      <c r="AV7" s="5">
        <v>1</v>
      </c>
      <c r="AW7" s="5">
        <v>0</v>
      </c>
      <c r="AX7" s="5">
        <v>0</v>
      </c>
    </row>
    <row r="8" spans="1:72" ht="15.75" customHeight="1">
      <c r="A8" s="4">
        <v>43282</v>
      </c>
      <c r="B8" s="2" t="s">
        <v>25</v>
      </c>
      <c r="C8" s="2">
        <v>6</v>
      </c>
      <c r="D8" s="5" t="s">
        <v>20</v>
      </c>
      <c r="E8" s="6">
        <v>3.92</v>
      </c>
      <c r="F8" s="6">
        <f t="shared" si="0"/>
        <v>1.3660916538023711</v>
      </c>
      <c r="G8" s="7">
        <v>169492.554</v>
      </c>
      <c r="H8" s="5">
        <f t="shared" si="1"/>
        <v>12.040570175580978</v>
      </c>
      <c r="I8" s="10">
        <v>401.95</v>
      </c>
      <c r="J8" s="6">
        <f t="shared" si="2"/>
        <v>5.9963277027739696</v>
      </c>
      <c r="K8" s="11">
        <v>106.7</v>
      </c>
      <c r="L8" s="11">
        <f t="shared" si="3"/>
        <v>4.6793495841623427</v>
      </c>
      <c r="M8" s="5">
        <v>0</v>
      </c>
      <c r="N8" s="12">
        <v>1</v>
      </c>
      <c r="O8" s="5">
        <v>0</v>
      </c>
      <c r="P8" s="12">
        <v>1</v>
      </c>
      <c r="Q8" s="5">
        <f t="shared" si="4"/>
        <v>0</v>
      </c>
      <c r="R8" s="5">
        <v>1145.1759790000001</v>
      </c>
      <c r="S8" s="5">
        <f t="shared" si="5"/>
        <v>7.0433135976284937</v>
      </c>
      <c r="T8" s="12">
        <v>0</v>
      </c>
      <c r="U8" s="12">
        <v>0</v>
      </c>
      <c r="V8" s="5">
        <v>0.62544299999999997</v>
      </c>
      <c r="W8" s="6">
        <f t="shared" si="6"/>
        <v>99.820131828845945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0</v>
      </c>
      <c r="AS8" s="5">
        <v>0</v>
      </c>
      <c r="AT8" s="5">
        <v>0</v>
      </c>
      <c r="AU8" s="5">
        <v>0</v>
      </c>
      <c r="AV8" s="5">
        <v>1</v>
      </c>
      <c r="AW8" s="5">
        <v>0</v>
      </c>
      <c r="AX8" s="5">
        <v>0</v>
      </c>
    </row>
    <row r="9" spans="1:72" ht="15.75" customHeight="1">
      <c r="A9" s="4">
        <v>43313</v>
      </c>
      <c r="B9" s="2" t="s">
        <v>25</v>
      </c>
      <c r="C9" s="2">
        <v>6</v>
      </c>
      <c r="D9" s="5" t="s">
        <v>20</v>
      </c>
      <c r="E9" s="6">
        <v>2.8174999999999999</v>
      </c>
      <c r="F9" s="6">
        <f t="shared" si="0"/>
        <v>1.0358499669317942</v>
      </c>
      <c r="G9" s="7">
        <v>187102.17</v>
      </c>
      <c r="H9" s="5">
        <f t="shared" si="1"/>
        <v>12.139415454929985</v>
      </c>
      <c r="I9" s="10">
        <v>390.44</v>
      </c>
      <c r="J9" s="6">
        <f t="shared" si="2"/>
        <v>5.9672743083067648</v>
      </c>
      <c r="K9" s="11">
        <v>108.76</v>
      </c>
      <c r="L9" s="11">
        <f t="shared" si="3"/>
        <v>4.6982961639775755</v>
      </c>
      <c r="M9" s="5">
        <v>0</v>
      </c>
      <c r="N9" s="12">
        <v>1</v>
      </c>
      <c r="O9" s="5">
        <v>0</v>
      </c>
      <c r="P9" s="12">
        <v>1</v>
      </c>
      <c r="Q9" s="5">
        <f t="shared" si="4"/>
        <v>0</v>
      </c>
      <c r="R9" s="5">
        <v>1145.1759790000001</v>
      </c>
      <c r="S9" s="5">
        <f t="shared" si="5"/>
        <v>7.0433135976284937</v>
      </c>
      <c r="T9" s="12">
        <v>0</v>
      </c>
      <c r="U9" s="12">
        <v>0</v>
      </c>
      <c r="V9" s="5">
        <v>0.57865</v>
      </c>
      <c r="W9" s="6">
        <f t="shared" si="6"/>
        <v>92.352011746492821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0</v>
      </c>
      <c r="AS9" s="5">
        <v>0</v>
      </c>
      <c r="AT9" s="5">
        <v>0</v>
      </c>
      <c r="AU9" s="5">
        <v>0</v>
      </c>
      <c r="AV9" s="5">
        <v>1</v>
      </c>
      <c r="AW9" s="5">
        <v>0</v>
      </c>
      <c r="AX9" s="5">
        <v>0</v>
      </c>
    </row>
    <row r="10" spans="1:72" ht="15.75" customHeight="1">
      <c r="A10" s="4">
        <v>43344</v>
      </c>
      <c r="B10" s="2" t="s">
        <v>25</v>
      </c>
      <c r="C10" s="2">
        <v>6</v>
      </c>
      <c r="D10" s="5" t="s">
        <v>20</v>
      </c>
      <c r="E10" s="6">
        <v>2.6949999999999998</v>
      </c>
      <c r="F10" s="6">
        <f t="shared" si="0"/>
        <v>0.99139820436096038</v>
      </c>
      <c r="G10" s="7">
        <v>171693.75599999999</v>
      </c>
      <c r="H10" s="5">
        <f t="shared" si="1"/>
        <v>12.053473504776761</v>
      </c>
      <c r="I10" s="10">
        <v>346.35</v>
      </c>
      <c r="J10" s="6">
        <f t="shared" si="2"/>
        <v>5.8474498244686144</v>
      </c>
      <c r="K10" s="11">
        <v>110.31</v>
      </c>
      <c r="L10" s="11">
        <f t="shared" si="3"/>
        <v>4.7123191015051349</v>
      </c>
      <c r="M10" s="5">
        <v>0</v>
      </c>
      <c r="N10" s="12">
        <v>1</v>
      </c>
      <c r="O10" s="5">
        <v>0</v>
      </c>
      <c r="P10" s="12">
        <v>1</v>
      </c>
      <c r="Q10" s="5">
        <f t="shared" si="4"/>
        <v>0</v>
      </c>
      <c r="R10" s="5">
        <v>1145.1759790000001</v>
      </c>
      <c r="S10" s="5">
        <f t="shared" si="5"/>
        <v>7.0433135976284937</v>
      </c>
      <c r="T10" s="12">
        <v>0</v>
      </c>
      <c r="U10" s="12">
        <v>0</v>
      </c>
      <c r="V10" s="5">
        <v>0.61989899999999998</v>
      </c>
      <c r="W10" s="6">
        <f t="shared" si="6"/>
        <v>98.935314490001119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0</v>
      </c>
      <c r="AS10" s="5">
        <v>0</v>
      </c>
      <c r="AT10" s="5">
        <v>0</v>
      </c>
      <c r="AU10" s="5">
        <v>0</v>
      </c>
      <c r="AV10" s="5">
        <v>1</v>
      </c>
      <c r="AW10" s="5">
        <v>0</v>
      </c>
      <c r="AX10" s="5">
        <v>0</v>
      </c>
    </row>
    <row r="11" spans="1:72" ht="15.75" customHeight="1">
      <c r="A11" s="4">
        <v>43374</v>
      </c>
      <c r="B11" s="2" t="s">
        <v>25</v>
      </c>
      <c r="C11" s="2">
        <v>6</v>
      </c>
      <c r="D11" s="5" t="s">
        <v>20</v>
      </c>
      <c r="E11" s="6">
        <v>4.6550000000000002</v>
      </c>
      <c r="F11" s="6">
        <f t="shared" si="0"/>
        <v>1.5379419107290304</v>
      </c>
      <c r="G11" s="7">
        <v>105657.696</v>
      </c>
      <c r="H11" s="5">
        <f t="shared" si="1"/>
        <v>11.567969329169502</v>
      </c>
      <c r="I11" s="10">
        <v>383.7</v>
      </c>
      <c r="J11" s="6">
        <f t="shared" si="2"/>
        <v>5.9498609972529071</v>
      </c>
      <c r="K11" s="11">
        <v>118.66</v>
      </c>
      <c r="L11" s="11">
        <f t="shared" si="3"/>
        <v>4.7846543879618855</v>
      </c>
      <c r="M11" s="5">
        <v>0</v>
      </c>
      <c r="N11" s="12">
        <v>1</v>
      </c>
      <c r="O11" s="5">
        <v>0</v>
      </c>
      <c r="P11" s="12">
        <v>1</v>
      </c>
      <c r="Q11" s="5">
        <f t="shared" si="4"/>
        <v>0</v>
      </c>
      <c r="R11" s="5">
        <v>1145.1759790000001</v>
      </c>
      <c r="S11" s="5">
        <f t="shared" si="5"/>
        <v>7.0433135976284937</v>
      </c>
      <c r="T11" s="12">
        <v>0</v>
      </c>
      <c r="U11" s="12">
        <v>0</v>
      </c>
      <c r="V11" s="5">
        <v>0.62567399999999995</v>
      </c>
      <c r="W11" s="6">
        <f t="shared" si="6"/>
        <v>99.856999217964471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0</v>
      </c>
      <c r="AS11" s="5">
        <v>0</v>
      </c>
      <c r="AT11" s="5">
        <v>0</v>
      </c>
      <c r="AU11" s="5">
        <v>0</v>
      </c>
      <c r="AV11" s="5">
        <v>1</v>
      </c>
      <c r="AW11" s="5">
        <v>0</v>
      </c>
      <c r="AX11" s="5">
        <v>0</v>
      </c>
    </row>
    <row r="12" spans="1:72" ht="15.75" customHeight="1">
      <c r="A12" s="4">
        <v>43405</v>
      </c>
      <c r="B12" s="2" t="s">
        <v>25</v>
      </c>
      <c r="C12" s="2">
        <v>6</v>
      </c>
      <c r="D12" s="5" t="s">
        <v>20</v>
      </c>
      <c r="E12" s="6">
        <v>3.43</v>
      </c>
      <c r="F12" s="6">
        <f t="shared" si="0"/>
        <v>1.2325602611778486</v>
      </c>
      <c r="G12" s="7">
        <v>90249.282000000007</v>
      </c>
      <c r="H12" s="5">
        <f t="shared" si="1"/>
        <v>11.410342000843986</v>
      </c>
      <c r="I12" s="10">
        <v>402.49</v>
      </c>
      <c r="J12" s="6">
        <f t="shared" si="2"/>
        <v>5.9976702518294864</v>
      </c>
      <c r="K12" s="11">
        <v>120.41</v>
      </c>
      <c r="L12" s="11">
        <f t="shared" si="3"/>
        <v>4.7991732475558839</v>
      </c>
      <c r="M12" s="5">
        <v>0</v>
      </c>
      <c r="N12" s="12">
        <v>1</v>
      </c>
      <c r="O12" s="5">
        <v>0</v>
      </c>
      <c r="P12" s="12">
        <v>1</v>
      </c>
      <c r="Q12" s="5">
        <f t="shared" si="4"/>
        <v>0</v>
      </c>
      <c r="R12" s="5">
        <v>1145.1759790000001</v>
      </c>
      <c r="S12" s="5">
        <f t="shared" si="5"/>
        <v>7.0433135976284937</v>
      </c>
      <c r="T12" s="12">
        <v>0</v>
      </c>
      <c r="U12" s="12">
        <v>0</v>
      </c>
      <c r="V12" s="5">
        <v>0.62451800000000002</v>
      </c>
      <c r="W12" s="6">
        <f t="shared" si="6"/>
        <v>99.672502673284711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0</v>
      </c>
      <c r="AS12" s="5">
        <v>0</v>
      </c>
      <c r="AT12" s="5">
        <v>0</v>
      </c>
      <c r="AU12" s="5">
        <v>0</v>
      </c>
      <c r="AV12" s="5">
        <v>1</v>
      </c>
      <c r="AW12" s="5">
        <v>0</v>
      </c>
      <c r="AX12" s="5">
        <v>0</v>
      </c>
    </row>
    <row r="13" spans="1:72" ht="15.75" customHeight="1">
      <c r="A13" s="4">
        <v>43435</v>
      </c>
      <c r="B13" s="2" t="s">
        <v>25</v>
      </c>
      <c r="C13" s="2">
        <v>6</v>
      </c>
      <c r="D13" s="5" t="s">
        <v>20</v>
      </c>
      <c r="E13" s="6">
        <v>4.8</v>
      </c>
      <c r="F13" s="6">
        <f t="shared" si="0"/>
        <v>1.5686159179138452</v>
      </c>
      <c r="G13" s="7">
        <v>103456.49400000001</v>
      </c>
      <c r="H13" s="5">
        <f t="shared" si="1"/>
        <v>11.546916121342635</v>
      </c>
      <c r="I13" s="10">
        <v>390.49</v>
      </c>
      <c r="J13" s="6">
        <f t="shared" si="2"/>
        <v>5.9674023607572231</v>
      </c>
      <c r="K13" s="11">
        <v>103.92</v>
      </c>
      <c r="L13" s="11">
        <f t="shared" si="3"/>
        <v>4.6531981549986732</v>
      </c>
      <c r="M13" s="5">
        <v>0</v>
      </c>
      <c r="N13" s="12">
        <v>1</v>
      </c>
      <c r="O13" s="5">
        <v>0</v>
      </c>
      <c r="P13" s="12">
        <v>1</v>
      </c>
      <c r="Q13" s="5">
        <f t="shared" si="4"/>
        <v>0</v>
      </c>
      <c r="R13" s="5">
        <v>1145.1759790000001</v>
      </c>
      <c r="S13" s="5">
        <f t="shared" si="5"/>
        <v>7.0433135976284937</v>
      </c>
      <c r="T13" s="12">
        <v>0</v>
      </c>
      <c r="U13" s="12">
        <v>0</v>
      </c>
      <c r="V13" s="5">
        <v>0.63080800000000004</v>
      </c>
      <c r="W13" s="6">
        <f t="shared" si="6"/>
        <v>100.67638093110109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0</v>
      </c>
      <c r="AS13" s="5">
        <v>0</v>
      </c>
      <c r="AT13" s="5">
        <v>0</v>
      </c>
      <c r="AU13" s="5">
        <v>0</v>
      </c>
      <c r="AV13" s="5">
        <v>1</v>
      </c>
      <c r="AW13" s="5">
        <v>0</v>
      </c>
      <c r="AX13" s="5">
        <v>0</v>
      </c>
    </row>
    <row r="14" spans="1:72" ht="15.75" customHeight="1">
      <c r="A14" s="4">
        <v>43466</v>
      </c>
      <c r="B14" s="2" t="s">
        <v>25</v>
      </c>
      <c r="C14" s="2">
        <v>6</v>
      </c>
      <c r="D14" s="5" t="s">
        <v>20</v>
      </c>
      <c r="E14" s="6">
        <v>3.9</v>
      </c>
      <c r="F14" s="6">
        <f t="shared" si="0"/>
        <v>1.3609765531356006</v>
      </c>
      <c r="G14" s="7">
        <v>97219.755000000005</v>
      </c>
      <c r="H14" s="5">
        <f t="shared" si="1"/>
        <v>11.484739496461083</v>
      </c>
      <c r="I14" s="10">
        <v>401.35</v>
      </c>
      <c r="J14" s="6">
        <f t="shared" si="2"/>
        <v>5.9948338645775863</v>
      </c>
      <c r="K14" s="11">
        <v>114.64</v>
      </c>
      <c r="L14" s="11">
        <f t="shared" si="3"/>
        <v>4.7504819171481456</v>
      </c>
      <c r="M14" s="5">
        <v>0</v>
      </c>
      <c r="N14" s="12">
        <v>1</v>
      </c>
      <c r="O14" s="5">
        <v>0</v>
      </c>
      <c r="P14" s="12">
        <v>1</v>
      </c>
      <c r="Q14" s="5">
        <f t="shared" si="4"/>
        <v>0</v>
      </c>
      <c r="R14" s="5">
        <v>1145.1759790000001</v>
      </c>
      <c r="S14" s="5">
        <f t="shared" si="5"/>
        <v>7.0433135976284937</v>
      </c>
      <c r="T14" s="12">
        <v>0</v>
      </c>
      <c r="U14" s="12">
        <v>0</v>
      </c>
      <c r="V14" s="5">
        <v>0.62380599999999997</v>
      </c>
      <c r="W14" s="6">
        <f t="shared" si="6"/>
        <v>99.558868123274337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0</v>
      </c>
      <c r="AS14" s="5">
        <v>0</v>
      </c>
      <c r="AT14" s="5">
        <v>0</v>
      </c>
      <c r="AU14" s="5">
        <v>0</v>
      </c>
      <c r="AV14" s="5">
        <v>1</v>
      </c>
      <c r="AW14" s="5">
        <v>0</v>
      </c>
      <c r="AX14" s="5">
        <v>0</v>
      </c>
    </row>
    <row r="15" spans="1:72" ht="15.75" customHeight="1">
      <c r="A15" s="4">
        <v>43497</v>
      </c>
      <c r="B15" s="2" t="s">
        <v>25</v>
      </c>
      <c r="C15" s="2">
        <v>6</v>
      </c>
      <c r="D15" s="5" t="s">
        <v>20</v>
      </c>
      <c r="E15" s="6">
        <v>3.6</v>
      </c>
      <c r="F15" s="6">
        <f t="shared" si="0"/>
        <v>1.2809338454620642</v>
      </c>
      <c r="G15" s="7">
        <v>108225.765</v>
      </c>
      <c r="H15" s="5">
        <f t="shared" si="1"/>
        <v>11.591983980793506</v>
      </c>
      <c r="I15" s="10">
        <v>389.37</v>
      </c>
      <c r="J15" s="6">
        <f t="shared" si="2"/>
        <v>5.9645300483677772</v>
      </c>
      <c r="K15" s="11">
        <v>111.03</v>
      </c>
      <c r="L15" s="11">
        <f t="shared" si="3"/>
        <v>4.7187666925706315</v>
      </c>
      <c r="M15" s="5">
        <v>0</v>
      </c>
      <c r="N15" s="12">
        <v>1</v>
      </c>
      <c r="O15" s="5">
        <v>0</v>
      </c>
      <c r="P15" s="12">
        <v>1</v>
      </c>
      <c r="Q15" s="5">
        <f t="shared" si="4"/>
        <v>0</v>
      </c>
      <c r="R15" s="5">
        <v>1145.1759790000001</v>
      </c>
      <c r="S15" s="5">
        <f t="shared" si="5"/>
        <v>7.0433135976284937</v>
      </c>
      <c r="T15" s="12">
        <v>0</v>
      </c>
      <c r="U15" s="12">
        <v>0</v>
      </c>
      <c r="V15" s="5">
        <v>0.62602999999999998</v>
      </c>
      <c r="W15" s="6">
        <f t="shared" si="6"/>
        <v>99.913816492969659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0</v>
      </c>
      <c r="AS15" s="5">
        <v>0</v>
      </c>
      <c r="AT15" s="5">
        <v>0</v>
      </c>
      <c r="AU15" s="5">
        <v>0</v>
      </c>
      <c r="AV15" s="5">
        <v>1</v>
      </c>
      <c r="AW15" s="5">
        <v>0</v>
      </c>
      <c r="AX15" s="5">
        <v>0</v>
      </c>
    </row>
    <row r="16" spans="1:72" ht="15.75" customHeight="1">
      <c r="A16" s="4">
        <v>43525</v>
      </c>
      <c r="B16" s="2" t="s">
        <v>25</v>
      </c>
      <c r="C16" s="2">
        <v>6</v>
      </c>
      <c r="D16" s="5" t="s">
        <v>20</v>
      </c>
      <c r="E16" s="6">
        <v>2.7</v>
      </c>
      <c r="F16" s="6">
        <f t="shared" si="0"/>
        <v>0.99325177301028345</v>
      </c>
      <c r="G16" s="7">
        <v>157752.81</v>
      </c>
      <c r="H16" s="5">
        <f t="shared" si="1"/>
        <v>11.968790932251263</v>
      </c>
      <c r="I16" s="10">
        <v>384.07</v>
      </c>
      <c r="J16" s="6">
        <f t="shared" si="2"/>
        <v>5.950824827641287</v>
      </c>
      <c r="K16" s="11">
        <v>120.82</v>
      </c>
      <c r="L16" s="11">
        <f t="shared" si="3"/>
        <v>4.8025445454083382</v>
      </c>
      <c r="M16" s="5">
        <v>0</v>
      </c>
      <c r="N16" s="12">
        <v>1</v>
      </c>
      <c r="O16" s="5">
        <v>0</v>
      </c>
      <c r="P16" s="12">
        <v>1</v>
      </c>
      <c r="Q16" s="5">
        <f t="shared" si="4"/>
        <v>0</v>
      </c>
      <c r="R16" s="5">
        <v>1145.1759790000001</v>
      </c>
      <c r="S16" s="5">
        <f t="shared" si="5"/>
        <v>7.0433135976284937</v>
      </c>
      <c r="T16" s="12">
        <v>0</v>
      </c>
      <c r="U16" s="12">
        <v>0</v>
      </c>
      <c r="V16" s="5">
        <v>0.63061100000000003</v>
      </c>
      <c r="W16" s="6">
        <f t="shared" si="6"/>
        <v>100.64493991094372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0</v>
      </c>
      <c r="AS16" s="5">
        <v>0</v>
      </c>
      <c r="AT16" s="5">
        <v>0</v>
      </c>
      <c r="AU16" s="5">
        <v>0</v>
      </c>
      <c r="AV16" s="5">
        <v>1</v>
      </c>
      <c r="AW16" s="5">
        <v>0</v>
      </c>
      <c r="AX16" s="5">
        <v>0</v>
      </c>
    </row>
    <row r="17" spans="1:50" ht="15.75" customHeight="1">
      <c r="A17" s="4">
        <v>43556</v>
      </c>
      <c r="B17" s="2" t="s">
        <v>25</v>
      </c>
      <c r="C17" s="2">
        <v>6</v>
      </c>
      <c r="D17" s="5" t="s">
        <v>20</v>
      </c>
      <c r="E17" s="6">
        <v>2.1</v>
      </c>
      <c r="F17" s="6">
        <f t="shared" si="0"/>
        <v>0.74193734472937733</v>
      </c>
      <c r="G17" s="7">
        <v>152249.80499999999</v>
      </c>
      <c r="H17" s="5">
        <f t="shared" si="1"/>
        <v>11.933284472914487</v>
      </c>
      <c r="I17" s="10">
        <v>374.23</v>
      </c>
      <c r="J17" s="6">
        <f t="shared" si="2"/>
        <v>5.9248705816579976</v>
      </c>
      <c r="K17" s="11">
        <v>119.07</v>
      </c>
      <c r="L17" s="11">
        <f t="shared" si="3"/>
        <v>4.7880749060426266</v>
      </c>
      <c r="M17" s="5">
        <v>0</v>
      </c>
      <c r="N17" s="12">
        <v>1</v>
      </c>
      <c r="O17" s="5">
        <v>0</v>
      </c>
      <c r="P17" s="12">
        <v>1</v>
      </c>
      <c r="Q17" s="5">
        <f t="shared" si="4"/>
        <v>0</v>
      </c>
      <c r="R17" s="5">
        <v>1145.1759790000001</v>
      </c>
      <c r="S17" s="5">
        <f t="shared" si="5"/>
        <v>7.0433135976284937</v>
      </c>
      <c r="T17" s="12">
        <v>0</v>
      </c>
      <c r="U17" s="12">
        <v>0</v>
      </c>
      <c r="V17" s="5">
        <v>0.63417199999999996</v>
      </c>
      <c r="W17" s="6">
        <f t="shared" si="6"/>
        <v>101.21327226008268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0</v>
      </c>
      <c r="AS17" s="5">
        <v>0</v>
      </c>
      <c r="AT17" s="5">
        <v>0</v>
      </c>
      <c r="AU17" s="5">
        <v>0</v>
      </c>
      <c r="AV17" s="5">
        <v>1</v>
      </c>
      <c r="AW17" s="5">
        <v>0</v>
      </c>
      <c r="AX17" s="5">
        <v>0</v>
      </c>
    </row>
    <row r="18" spans="1:50" ht="15.75" customHeight="1">
      <c r="A18" s="9">
        <v>43586</v>
      </c>
      <c r="B18" s="2" t="s">
        <v>25</v>
      </c>
      <c r="C18" s="2">
        <v>6</v>
      </c>
      <c r="D18" s="5" t="s">
        <v>20</v>
      </c>
      <c r="E18" s="6">
        <v>4.5</v>
      </c>
      <c r="F18" s="6">
        <f t="shared" si="0"/>
        <v>1.5040773967762742</v>
      </c>
      <c r="G18" s="7">
        <v>137575.125</v>
      </c>
      <c r="H18" s="5">
        <f t="shared" si="1"/>
        <v>11.831932679252329</v>
      </c>
      <c r="I18" s="10">
        <v>425.1</v>
      </c>
      <c r="J18" s="6">
        <f t="shared" si="2"/>
        <v>6.0523244353647447</v>
      </c>
      <c r="K18" s="11">
        <v>119.18</v>
      </c>
      <c r="L18" s="11">
        <f t="shared" si="3"/>
        <v>4.7889906189057818</v>
      </c>
      <c r="M18" s="5">
        <v>0</v>
      </c>
      <c r="N18" s="12">
        <v>1</v>
      </c>
      <c r="O18" s="5">
        <v>0</v>
      </c>
      <c r="P18" s="12">
        <v>1</v>
      </c>
      <c r="Q18" s="5">
        <f t="shared" si="4"/>
        <v>0</v>
      </c>
      <c r="R18" s="5">
        <v>1145.1759790000001</v>
      </c>
      <c r="S18" s="5">
        <f t="shared" si="5"/>
        <v>7.0433135976284937</v>
      </c>
      <c r="T18" s="12">
        <v>0</v>
      </c>
      <c r="U18" s="12">
        <v>0</v>
      </c>
      <c r="V18" s="5">
        <v>0.62590400000000002</v>
      </c>
      <c r="W18" s="6">
        <f t="shared" si="6"/>
        <v>99.893707007995928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0</v>
      </c>
      <c r="AS18" s="5">
        <v>0</v>
      </c>
      <c r="AT18" s="5">
        <v>0</v>
      </c>
      <c r="AU18" s="5">
        <v>0</v>
      </c>
      <c r="AV18" s="5">
        <v>1</v>
      </c>
      <c r="AW18" s="5">
        <v>0</v>
      </c>
      <c r="AX18" s="5">
        <v>0</v>
      </c>
    </row>
    <row r="19" spans="1:50" ht="15.75" customHeight="1">
      <c r="A19" s="4">
        <v>43617</v>
      </c>
      <c r="B19" s="2" t="s">
        <v>25</v>
      </c>
      <c r="C19" s="2">
        <v>6</v>
      </c>
      <c r="D19" s="5" t="s">
        <v>20</v>
      </c>
      <c r="E19" s="6">
        <v>3</v>
      </c>
      <c r="F19" s="6">
        <f t="shared" si="0"/>
        <v>1.0986122886681098</v>
      </c>
      <c r="G19" s="7">
        <v>139409.46</v>
      </c>
      <c r="H19" s="5">
        <f t="shared" si="1"/>
        <v>11.845177810361516</v>
      </c>
      <c r="I19" s="10">
        <v>374.76</v>
      </c>
      <c r="J19" s="6">
        <f t="shared" si="2"/>
        <v>5.9262858210829874</v>
      </c>
      <c r="K19" s="16">
        <v>121.86</v>
      </c>
      <c r="L19" s="11">
        <f t="shared" si="3"/>
        <v>4.8110454957357813</v>
      </c>
      <c r="M19" s="5">
        <v>0</v>
      </c>
      <c r="N19" s="12">
        <v>1</v>
      </c>
      <c r="O19" s="5">
        <v>0</v>
      </c>
      <c r="P19" s="12">
        <v>1</v>
      </c>
      <c r="Q19" s="5">
        <f t="shared" si="4"/>
        <v>0</v>
      </c>
      <c r="R19" s="5">
        <v>1145.1759790000001</v>
      </c>
      <c r="S19" s="5">
        <f t="shared" si="5"/>
        <v>7.0433135976284937</v>
      </c>
      <c r="T19" s="12">
        <v>0</v>
      </c>
      <c r="U19" s="12">
        <v>0</v>
      </c>
      <c r="V19" s="5">
        <v>0.62595000000000001</v>
      </c>
      <c r="W19" s="6">
        <f t="shared" si="6"/>
        <v>99.901048566002203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0</v>
      </c>
      <c r="AS19" s="5">
        <v>0</v>
      </c>
      <c r="AT19" s="5">
        <v>0</v>
      </c>
      <c r="AU19" s="5">
        <v>0</v>
      </c>
      <c r="AV19" s="5">
        <v>1</v>
      </c>
      <c r="AW19" s="5">
        <v>0</v>
      </c>
      <c r="AX19" s="5">
        <v>0</v>
      </c>
    </row>
    <row r="20" spans="1:50" ht="15.75" customHeight="1">
      <c r="A20" s="4">
        <v>43647</v>
      </c>
      <c r="B20" s="2" t="s">
        <v>25</v>
      </c>
      <c r="C20" s="2">
        <v>6</v>
      </c>
      <c r="D20" s="5" t="s">
        <v>20</v>
      </c>
      <c r="E20" s="6">
        <v>4.8</v>
      </c>
      <c r="F20" s="6">
        <f t="shared" si="0"/>
        <v>1.5686159179138452</v>
      </c>
      <c r="G20" s="7">
        <v>141243.79500000001</v>
      </c>
      <c r="H20" s="5">
        <f t="shared" si="1"/>
        <v>11.858249798772203</v>
      </c>
      <c r="I20" s="10">
        <v>428.56</v>
      </c>
      <c r="J20" s="6">
        <f t="shared" si="2"/>
        <v>6.0604307515727047</v>
      </c>
      <c r="K20" s="11">
        <v>110.52</v>
      </c>
      <c r="L20" s="11">
        <f t="shared" si="3"/>
        <v>4.7142039470122139</v>
      </c>
      <c r="M20" s="5">
        <v>0</v>
      </c>
      <c r="N20" s="12">
        <v>1</v>
      </c>
      <c r="O20" s="5">
        <v>0</v>
      </c>
      <c r="P20" s="12">
        <v>1</v>
      </c>
      <c r="Q20" s="5">
        <f t="shared" si="4"/>
        <v>0</v>
      </c>
      <c r="R20" s="5">
        <v>1145.1759790000001</v>
      </c>
      <c r="S20" s="5">
        <f t="shared" si="5"/>
        <v>7.0433135976284937</v>
      </c>
      <c r="T20" s="12">
        <v>0</v>
      </c>
      <c r="U20" s="12">
        <v>0</v>
      </c>
      <c r="V20" s="5">
        <v>0.62256500000000004</v>
      </c>
      <c r="W20" s="6">
        <f t="shared" si="6"/>
        <v>99.360805656191658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0</v>
      </c>
      <c r="AS20" s="5">
        <v>0</v>
      </c>
      <c r="AT20" s="5">
        <v>0</v>
      </c>
      <c r="AU20" s="5">
        <v>0</v>
      </c>
      <c r="AV20" s="5">
        <v>1</v>
      </c>
      <c r="AW20" s="5">
        <v>0</v>
      </c>
      <c r="AX20" s="5">
        <v>0</v>
      </c>
    </row>
    <row r="21" spans="1:50" ht="15.75" customHeight="1">
      <c r="A21" s="4">
        <v>43678</v>
      </c>
      <c r="B21" s="2" t="s">
        <v>25</v>
      </c>
      <c r="C21" s="2">
        <v>6</v>
      </c>
      <c r="D21" s="5" t="s">
        <v>20</v>
      </c>
      <c r="E21" s="6">
        <v>3.45</v>
      </c>
      <c r="F21" s="6">
        <f t="shared" si="0"/>
        <v>1.2383742310432684</v>
      </c>
      <c r="G21" s="7">
        <v>155918.47500000001</v>
      </c>
      <c r="H21" s="5">
        <f t="shared" si="1"/>
        <v>11.957094967064435</v>
      </c>
      <c r="I21" s="10">
        <v>388</v>
      </c>
      <c r="J21" s="6">
        <f t="shared" si="2"/>
        <v>5.9610053396232736</v>
      </c>
      <c r="K21" s="11">
        <v>110.62</v>
      </c>
      <c r="L21" s="11">
        <f t="shared" si="3"/>
        <v>4.7151002453602873</v>
      </c>
      <c r="M21" s="5">
        <v>0</v>
      </c>
      <c r="N21" s="12">
        <v>1</v>
      </c>
      <c r="O21" s="5">
        <v>0</v>
      </c>
      <c r="P21" s="12">
        <v>1</v>
      </c>
      <c r="Q21" s="5">
        <f t="shared" si="4"/>
        <v>0</v>
      </c>
      <c r="R21" s="5">
        <v>1145.1759790000001</v>
      </c>
      <c r="S21" s="5">
        <f t="shared" si="5"/>
        <v>7.0433135976284937</v>
      </c>
      <c r="T21" s="12">
        <v>0</v>
      </c>
      <c r="U21" s="12">
        <v>0</v>
      </c>
      <c r="V21" s="5">
        <v>0.62671500000000002</v>
      </c>
      <c r="W21" s="6">
        <f t="shared" si="6"/>
        <v>100.02314186762852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0</v>
      </c>
      <c r="AS21" s="5">
        <v>0</v>
      </c>
      <c r="AT21" s="5">
        <v>0</v>
      </c>
      <c r="AU21" s="5">
        <v>0</v>
      </c>
      <c r="AV21" s="5">
        <v>1</v>
      </c>
      <c r="AW21" s="5">
        <v>0</v>
      </c>
      <c r="AX21" s="5">
        <v>0</v>
      </c>
    </row>
    <row r="22" spans="1:50" ht="15.75" customHeight="1">
      <c r="A22" s="4">
        <v>43709</v>
      </c>
      <c r="B22" s="2" t="s">
        <v>25</v>
      </c>
      <c r="C22" s="2">
        <v>6</v>
      </c>
      <c r="D22" s="5" t="s">
        <v>20</v>
      </c>
      <c r="E22" s="6">
        <v>3.3</v>
      </c>
      <c r="F22" s="6">
        <f t="shared" si="0"/>
        <v>1.1939224684724346</v>
      </c>
      <c r="G22" s="7">
        <v>143078.13</v>
      </c>
      <c r="H22" s="5">
        <f t="shared" si="1"/>
        <v>11.871153112840069</v>
      </c>
      <c r="I22" s="10">
        <v>390.59</v>
      </c>
      <c r="J22" s="6">
        <f t="shared" si="2"/>
        <v>5.967658416476346</v>
      </c>
      <c r="K22" s="11">
        <v>122.68</v>
      </c>
      <c r="L22" s="11">
        <f t="shared" si="3"/>
        <v>4.8176975848391121</v>
      </c>
      <c r="M22" s="5">
        <v>0</v>
      </c>
      <c r="N22" s="12">
        <v>1</v>
      </c>
      <c r="O22" s="5">
        <v>0</v>
      </c>
      <c r="P22" s="12">
        <v>1</v>
      </c>
      <c r="Q22" s="5">
        <f t="shared" si="4"/>
        <v>0</v>
      </c>
      <c r="R22" s="5">
        <v>1145.1759790000001</v>
      </c>
      <c r="S22" s="5">
        <f t="shared" si="5"/>
        <v>7.0433135976284937</v>
      </c>
      <c r="T22" s="12">
        <v>0</v>
      </c>
      <c r="U22" s="12">
        <v>0</v>
      </c>
      <c r="V22" s="5">
        <v>0.62823799999999996</v>
      </c>
      <c r="W22" s="6">
        <f t="shared" si="6"/>
        <v>100.26621127727149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0</v>
      </c>
      <c r="AS22" s="5">
        <v>0</v>
      </c>
      <c r="AT22" s="5">
        <v>0</v>
      </c>
      <c r="AU22" s="5">
        <v>0</v>
      </c>
      <c r="AV22" s="5">
        <v>1</v>
      </c>
      <c r="AW22" s="5">
        <v>0</v>
      </c>
      <c r="AX22" s="5">
        <v>0</v>
      </c>
    </row>
    <row r="23" spans="1:50" ht="15.75" customHeight="1">
      <c r="A23" s="4">
        <v>43739</v>
      </c>
      <c r="B23" s="2" t="s">
        <v>25</v>
      </c>
      <c r="C23" s="2">
        <v>6</v>
      </c>
      <c r="D23" s="5" t="s">
        <v>20</v>
      </c>
      <c r="E23" s="6">
        <v>5.7</v>
      </c>
      <c r="F23" s="6">
        <f t="shared" si="0"/>
        <v>1.7404661748405046</v>
      </c>
      <c r="G23" s="7">
        <v>88048.08</v>
      </c>
      <c r="H23" s="5">
        <f t="shared" si="1"/>
        <v>11.38564966526102</v>
      </c>
      <c r="I23" s="10">
        <v>405.46</v>
      </c>
      <c r="J23" s="6">
        <f t="shared" si="2"/>
        <v>6.0050222250400473</v>
      </c>
      <c r="K23" s="11">
        <v>124.85</v>
      </c>
      <c r="L23" s="11">
        <f t="shared" si="3"/>
        <v>4.8350907215813246</v>
      </c>
      <c r="M23" s="5">
        <v>0</v>
      </c>
      <c r="N23" s="12">
        <v>1</v>
      </c>
      <c r="O23" s="5">
        <v>0</v>
      </c>
      <c r="P23" s="12">
        <v>1</v>
      </c>
      <c r="Q23" s="5">
        <f t="shared" si="4"/>
        <v>0</v>
      </c>
      <c r="R23" s="5">
        <v>1145.1759790000001</v>
      </c>
      <c r="S23" s="5">
        <f t="shared" si="5"/>
        <v>7.0433135976284937</v>
      </c>
      <c r="T23" s="12">
        <v>0</v>
      </c>
      <c r="U23" s="12">
        <v>0</v>
      </c>
      <c r="V23" s="5">
        <v>0.62634900000000004</v>
      </c>
      <c r="W23" s="6">
        <f t="shared" si="6"/>
        <v>99.964728601752412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0</v>
      </c>
      <c r="AS23" s="5">
        <v>0</v>
      </c>
      <c r="AT23" s="5">
        <v>0</v>
      </c>
      <c r="AU23" s="5">
        <v>0</v>
      </c>
      <c r="AV23" s="5">
        <v>1</v>
      </c>
      <c r="AW23" s="5">
        <v>0</v>
      </c>
      <c r="AX23" s="5">
        <v>0</v>
      </c>
    </row>
    <row r="24" spans="1:50" ht="15.75" customHeight="1">
      <c r="A24" s="4">
        <v>43770</v>
      </c>
      <c r="B24" s="2" t="s">
        <v>25</v>
      </c>
      <c r="C24" s="2">
        <v>6</v>
      </c>
      <c r="D24" s="5" t="s">
        <v>20</v>
      </c>
      <c r="E24" s="6">
        <v>4.2</v>
      </c>
      <c r="F24" s="6">
        <f t="shared" si="0"/>
        <v>1.4350845252893227</v>
      </c>
      <c r="G24" s="7">
        <v>75207.735000000001</v>
      </c>
      <c r="H24" s="5">
        <f t="shared" si="1"/>
        <v>11.228022660107133</v>
      </c>
      <c r="I24" s="10">
        <v>410.6</v>
      </c>
      <c r="J24" s="6">
        <f t="shared" si="2"/>
        <v>6.0176195045848333</v>
      </c>
      <c r="K24" s="11">
        <v>116.7</v>
      </c>
      <c r="L24" s="11">
        <f t="shared" si="3"/>
        <v>4.7681390142662314</v>
      </c>
      <c r="M24" s="5">
        <v>0</v>
      </c>
      <c r="N24" s="12">
        <v>1</v>
      </c>
      <c r="O24" s="5">
        <v>0</v>
      </c>
      <c r="P24" s="12">
        <v>1</v>
      </c>
      <c r="Q24" s="5">
        <f t="shared" si="4"/>
        <v>0</v>
      </c>
      <c r="R24" s="5">
        <v>1145.1759790000001</v>
      </c>
      <c r="S24" s="5">
        <f t="shared" si="5"/>
        <v>7.0433135976284937</v>
      </c>
      <c r="T24" s="12">
        <v>0</v>
      </c>
      <c r="U24" s="12">
        <v>0</v>
      </c>
      <c r="V24" s="5">
        <v>0.62770000000000004</v>
      </c>
      <c r="W24" s="6">
        <f t="shared" si="6"/>
        <v>100.18034696841535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0</v>
      </c>
      <c r="AS24" s="5">
        <v>0</v>
      </c>
      <c r="AT24" s="5">
        <v>0</v>
      </c>
      <c r="AU24" s="5">
        <v>0</v>
      </c>
      <c r="AV24" s="5">
        <v>1</v>
      </c>
      <c r="AW24" s="5">
        <v>0</v>
      </c>
      <c r="AX24" s="5">
        <v>0</v>
      </c>
    </row>
    <row r="25" spans="1:50" ht="15.75" customHeight="1">
      <c r="A25" s="4">
        <v>43800</v>
      </c>
      <c r="B25" s="2" t="s">
        <v>25</v>
      </c>
      <c r="C25" s="2">
        <v>6</v>
      </c>
      <c r="D25" s="5" t="s">
        <v>20</v>
      </c>
      <c r="E25" s="6">
        <v>4.8</v>
      </c>
      <c r="F25" s="6">
        <f t="shared" si="0"/>
        <v>1.5686159179138452</v>
      </c>
      <c r="G25" s="7">
        <v>86213.744999999995</v>
      </c>
      <c r="H25" s="5">
        <f t="shared" si="1"/>
        <v>11.364596497707884</v>
      </c>
      <c r="I25" s="10">
        <v>446.14</v>
      </c>
      <c r="J25" s="6">
        <f t="shared" si="2"/>
        <v>6.1006328041086357</v>
      </c>
      <c r="K25" s="11">
        <v>117.94</v>
      </c>
      <c r="L25" s="11">
        <f t="shared" si="3"/>
        <v>4.7786191642784477</v>
      </c>
      <c r="M25" s="5">
        <v>0</v>
      </c>
      <c r="N25" s="12">
        <v>1</v>
      </c>
      <c r="O25" s="5">
        <v>0</v>
      </c>
      <c r="P25" s="12">
        <v>1</v>
      </c>
      <c r="Q25" s="5">
        <f t="shared" si="4"/>
        <v>0</v>
      </c>
      <c r="R25" s="5">
        <v>1145.1759790000001</v>
      </c>
      <c r="S25" s="5">
        <f t="shared" si="5"/>
        <v>7.0433135976284937</v>
      </c>
      <c r="T25" s="12">
        <v>0</v>
      </c>
      <c r="U25" s="12">
        <v>0</v>
      </c>
      <c r="V25" s="5">
        <v>0.62998699999999996</v>
      </c>
      <c r="W25" s="6">
        <f t="shared" si="6"/>
        <v>100.54535008059754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0</v>
      </c>
      <c r="AS25" s="5">
        <v>0</v>
      </c>
      <c r="AT25" s="5">
        <v>0</v>
      </c>
      <c r="AU25" s="5">
        <v>0</v>
      </c>
      <c r="AV25" s="5">
        <v>1</v>
      </c>
      <c r="AW25" s="5">
        <v>0</v>
      </c>
      <c r="AX25" s="5">
        <v>0</v>
      </c>
    </row>
    <row r="26" spans="1:50" ht="15.75" customHeight="1">
      <c r="A26" s="4">
        <v>43831</v>
      </c>
      <c r="B26" s="2" t="s">
        <v>25</v>
      </c>
      <c r="C26" s="2">
        <v>6</v>
      </c>
      <c r="D26" s="5" t="s">
        <v>20</v>
      </c>
      <c r="E26" s="6">
        <v>2.86</v>
      </c>
      <c r="F26" s="6">
        <f t="shared" si="0"/>
        <v>1.0508216248317612</v>
      </c>
      <c r="G26" s="7">
        <v>77775.804000000004</v>
      </c>
      <c r="H26" s="5">
        <f t="shared" si="1"/>
        <v>11.261598516610947</v>
      </c>
      <c r="I26" s="10">
        <v>445.58</v>
      </c>
      <c r="J26" s="6">
        <f t="shared" si="2"/>
        <v>6.0993768043023771</v>
      </c>
      <c r="K26" s="11">
        <v>141.65</v>
      </c>
      <c r="L26" s="11">
        <f t="shared" si="3"/>
        <v>4.960394077659509</v>
      </c>
      <c r="M26" s="5">
        <v>0</v>
      </c>
      <c r="N26" s="12">
        <v>1</v>
      </c>
      <c r="O26" s="5">
        <v>0</v>
      </c>
      <c r="P26" s="12">
        <v>1</v>
      </c>
      <c r="Q26" s="5">
        <f t="shared" si="4"/>
        <v>0</v>
      </c>
      <c r="R26" s="5">
        <v>1145.1759790000001</v>
      </c>
      <c r="S26" s="5">
        <f t="shared" si="5"/>
        <v>7.0433135976284937</v>
      </c>
      <c r="T26" s="12">
        <v>0</v>
      </c>
      <c r="U26" s="12">
        <v>0</v>
      </c>
      <c r="V26" s="5">
        <v>0.62503600000000004</v>
      </c>
      <c r="W26" s="6">
        <f t="shared" si="6"/>
        <v>99.755175000399007</v>
      </c>
      <c r="X26" s="5">
        <v>554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0</v>
      </c>
      <c r="AS26" s="5">
        <v>0</v>
      </c>
      <c r="AT26" s="5">
        <v>0</v>
      </c>
      <c r="AU26" s="5">
        <v>0</v>
      </c>
      <c r="AV26" s="5">
        <v>1</v>
      </c>
      <c r="AW26" s="5">
        <v>0</v>
      </c>
      <c r="AX26" s="5">
        <v>0</v>
      </c>
    </row>
    <row r="27" spans="1:50" ht="15.75" customHeight="1">
      <c r="A27" s="4">
        <v>43862</v>
      </c>
      <c r="B27" s="2" t="s">
        <v>25</v>
      </c>
      <c r="C27" s="2">
        <v>6</v>
      </c>
      <c r="D27" s="5" t="s">
        <v>20</v>
      </c>
      <c r="E27" s="6">
        <v>2.64</v>
      </c>
      <c r="F27" s="6">
        <f t="shared" si="0"/>
        <v>0.97077891715822484</v>
      </c>
      <c r="G27" s="7">
        <v>86580.611999999994</v>
      </c>
      <c r="H27" s="5">
        <f t="shared" si="1"/>
        <v>11.368842739441266</v>
      </c>
      <c r="I27" s="10">
        <v>422.61</v>
      </c>
      <c r="J27" s="6">
        <f t="shared" si="2"/>
        <v>6.0464497679403255</v>
      </c>
      <c r="K27" s="11">
        <v>138.35</v>
      </c>
      <c r="L27" s="11">
        <f t="shared" si="3"/>
        <v>4.9369887539279569</v>
      </c>
      <c r="M27" s="5">
        <v>0</v>
      </c>
      <c r="N27" s="12">
        <v>1</v>
      </c>
      <c r="O27" s="5">
        <v>0</v>
      </c>
      <c r="P27" s="12">
        <v>1</v>
      </c>
      <c r="Q27" s="5">
        <f t="shared" si="4"/>
        <v>0</v>
      </c>
      <c r="R27" s="5">
        <v>1145.1759790000001</v>
      </c>
      <c r="S27" s="5">
        <f t="shared" si="5"/>
        <v>7.0433135976284937</v>
      </c>
      <c r="T27" s="12">
        <v>0</v>
      </c>
      <c r="U27" s="12">
        <v>0</v>
      </c>
      <c r="V27" s="5">
        <v>0.63394300000000003</v>
      </c>
      <c r="W27" s="6">
        <f t="shared" si="6"/>
        <v>101.17672406913833</v>
      </c>
      <c r="X27" s="5">
        <v>0</v>
      </c>
      <c r="Y27" s="5">
        <v>3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0</v>
      </c>
      <c r="AS27" s="5">
        <v>0</v>
      </c>
      <c r="AT27" s="5">
        <v>0</v>
      </c>
      <c r="AU27" s="5">
        <v>0</v>
      </c>
      <c r="AV27" s="5">
        <v>1</v>
      </c>
      <c r="AW27" s="5">
        <v>0</v>
      </c>
      <c r="AX27" s="5">
        <v>0</v>
      </c>
    </row>
    <row r="28" spans="1:50" ht="15.75" customHeight="1">
      <c r="A28" s="4">
        <v>43891</v>
      </c>
      <c r="B28" s="2" t="s">
        <v>25</v>
      </c>
      <c r="C28" s="2">
        <v>6</v>
      </c>
      <c r="D28" s="5" t="s">
        <v>20</v>
      </c>
      <c r="E28" s="6">
        <v>1.98</v>
      </c>
      <c r="F28" s="6">
        <f t="shared" si="0"/>
        <v>0.68309684470644383</v>
      </c>
      <c r="G28" s="7">
        <v>126202.24800000001</v>
      </c>
      <c r="H28" s="5">
        <f t="shared" si="1"/>
        <v>11.745648965683577</v>
      </c>
      <c r="I28" s="10">
        <v>396.85</v>
      </c>
      <c r="J28" s="6">
        <f t="shared" si="2"/>
        <v>5.9835583755368846</v>
      </c>
      <c r="K28" s="11">
        <v>120.82</v>
      </c>
      <c r="L28" s="11">
        <f t="shared" si="3"/>
        <v>4.8025445454083382</v>
      </c>
      <c r="M28" s="5">
        <v>0</v>
      </c>
      <c r="N28" s="12">
        <v>1</v>
      </c>
      <c r="O28" s="5">
        <v>0</v>
      </c>
      <c r="P28" s="12">
        <v>1</v>
      </c>
      <c r="Q28" s="5">
        <f t="shared" si="4"/>
        <v>0</v>
      </c>
      <c r="R28" s="5">
        <v>1145.1759790000001</v>
      </c>
      <c r="S28" s="5">
        <f t="shared" si="5"/>
        <v>7.0433135976284937</v>
      </c>
      <c r="T28" s="12">
        <v>0</v>
      </c>
      <c r="U28" s="12">
        <v>0</v>
      </c>
      <c r="V28" s="5">
        <v>0.62062099999999998</v>
      </c>
      <c r="W28" s="6">
        <f t="shared" si="6"/>
        <v>99.050545030882432</v>
      </c>
      <c r="X28" s="5">
        <v>188</v>
      </c>
      <c r="Y28" s="5">
        <v>1251</v>
      </c>
      <c r="Z28" s="5">
        <v>0</v>
      </c>
      <c r="AA28" s="5">
        <v>32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0</v>
      </c>
      <c r="AS28" s="5">
        <v>0</v>
      </c>
      <c r="AT28" s="5">
        <v>0</v>
      </c>
      <c r="AU28" s="5">
        <v>0</v>
      </c>
      <c r="AV28" s="5">
        <v>1</v>
      </c>
      <c r="AW28" s="5">
        <v>0</v>
      </c>
      <c r="AX28" s="5">
        <v>0</v>
      </c>
    </row>
    <row r="29" spans="1:50" ht="15.75" customHeight="1">
      <c r="A29" s="4">
        <v>43922</v>
      </c>
      <c r="B29" s="2" t="s">
        <v>25</v>
      </c>
      <c r="C29" s="2">
        <v>6</v>
      </c>
      <c r="D29" s="5" t="s">
        <v>20</v>
      </c>
      <c r="E29" s="6">
        <v>1.54</v>
      </c>
      <c r="F29" s="6">
        <f t="shared" si="0"/>
        <v>0.43178241642553783</v>
      </c>
      <c r="G29" s="7">
        <v>121799.844</v>
      </c>
      <c r="H29" s="5">
        <f t="shared" si="1"/>
        <v>11.710142563626372</v>
      </c>
      <c r="I29" s="10">
        <v>282.60000000000002</v>
      </c>
      <c r="J29" s="6">
        <f t="shared" si="2"/>
        <v>5.6440324702504272</v>
      </c>
      <c r="K29" s="11">
        <v>55.67</v>
      </c>
      <c r="L29" s="11">
        <f t="shared" si="3"/>
        <v>4.0372449701815283</v>
      </c>
      <c r="M29" s="5">
        <v>0</v>
      </c>
      <c r="N29" s="12">
        <v>1</v>
      </c>
      <c r="O29" s="5">
        <v>0</v>
      </c>
      <c r="P29" s="12">
        <v>1</v>
      </c>
      <c r="Q29" s="5">
        <f t="shared" si="4"/>
        <v>0</v>
      </c>
      <c r="R29" s="5">
        <v>1145.1759790000001</v>
      </c>
      <c r="S29" s="5">
        <f t="shared" si="5"/>
        <v>7.0433135976284937</v>
      </c>
      <c r="T29" s="12">
        <v>0</v>
      </c>
      <c r="U29" s="12">
        <v>0</v>
      </c>
      <c r="V29" s="5">
        <v>0.63348899999999997</v>
      </c>
      <c r="W29" s="6">
        <f t="shared" si="6"/>
        <v>101.10426608359801</v>
      </c>
      <c r="X29" s="5">
        <v>14</v>
      </c>
      <c r="Y29" s="5">
        <v>34863</v>
      </c>
      <c r="Z29" s="5">
        <v>0</v>
      </c>
      <c r="AA29" s="5">
        <v>1154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0</v>
      </c>
      <c r="AS29" s="5">
        <v>0</v>
      </c>
      <c r="AT29" s="5">
        <v>0</v>
      </c>
      <c r="AU29" s="5">
        <v>0</v>
      </c>
      <c r="AV29" s="5">
        <v>1</v>
      </c>
      <c r="AW29" s="5">
        <v>0</v>
      </c>
      <c r="AX29" s="5">
        <v>0</v>
      </c>
    </row>
    <row r="30" spans="1:50" ht="15.75" customHeight="1">
      <c r="A30" s="9">
        <v>43952</v>
      </c>
      <c r="B30" s="2" t="s">
        <v>25</v>
      </c>
      <c r="C30" s="2">
        <v>6</v>
      </c>
      <c r="D30" s="5" t="s">
        <v>20</v>
      </c>
      <c r="E30" s="6">
        <v>3.3</v>
      </c>
      <c r="F30" s="6">
        <f t="shared" si="0"/>
        <v>1.1939224684724346</v>
      </c>
      <c r="G30" s="7">
        <v>110060.1</v>
      </c>
      <c r="H30" s="5">
        <f t="shared" si="1"/>
        <v>11.608790945112233</v>
      </c>
      <c r="I30" s="10">
        <v>315.67</v>
      </c>
      <c r="J30" s="6">
        <f t="shared" si="2"/>
        <v>5.7546973641243069</v>
      </c>
      <c r="K30" s="11">
        <v>92.99</v>
      </c>
      <c r="L30" s="11">
        <f t="shared" si="3"/>
        <v>4.5431883936322102</v>
      </c>
      <c r="M30" s="5">
        <v>0</v>
      </c>
      <c r="N30" s="12">
        <v>1</v>
      </c>
      <c r="O30" s="5">
        <v>0</v>
      </c>
      <c r="P30" s="12">
        <v>1</v>
      </c>
      <c r="Q30" s="5">
        <f t="shared" si="4"/>
        <v>0</v>
      </c>
      <c r="R30" s="5">
        <v>1145.1759790000001</v>
      </c>
      <c r="S30" s="5">
        <f t="shared" si="5"/>
        <v>7.0433135976284937</v>
      </c>
      <c r="T30" s="12">
        <v>0</v>
      </c>
      <c r="U30" s="12">
        <v>0</v>
      </c>
      <c r="V30" s="5">
        <v>0.63941300000000001</v>
      </c>
      <c r="W30" s="6">
        <f t="shared" si="6"/>
        <v>102.04973107553825</v>
      </c>
      <c r="X30" s="5">
        <v>9317</v>
      </c>
      <c r="Y30" s="5">
        <v>190609</v>
      </c>
      <c r="Z30" s="5">
        <v>2</v>
      </c>
      <c r="AA30" s="5">
        <v>5408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0</v>
      </c>
      <c r="AS30" s="5">
        <v>0</v>
      </c>
      <c r="AT30" s="5">
        <v>0</v>
      </c>
      <c r="AU30" s="5">
        <v>0</v>
      </c>
      <c r="AV30" s="5">
        <v>1</v>
      </c>
      <c r="AW30" s="5">
        <v>0</v>
      </c>
      <c r="AX30" s="5">
        <v>0</v>
      </c>
    </row>
    <row r="31" spans="1:50" ht="15.75" customHeight="1">
      <c r="A31" s="4">
        <v>43983</v>
      </c>
      <c r="B31" s="2" t="s">
        <v>25</v>
      </c>
      <c r="C31" s="2">
        <v>6</v>
      </c>
      <c r="D31" s="5" t="s">
        <v>20</v>
      </c>
      <c r="E31" s="6">
        <v>2.2000000000000002</v>
      </c>
      <c r="F31" s="6">
        <f t="shared" si="0"/>
        <v>0.78845736036427028</v>
      </c>
      <c r="G31" s="7">
        <v>111527.568</v>
      </c>
      <c r="H31" s="5">
        <f t="shared" si="1"/>
        <v>11.622036052311426</v>
      </c>
      <c r="I31" s="10">
        <v>402.45</v>
      </c>
      <c r="J31" s="6">
        <f t="shared" si="2"/>
        <v>5.9975708655397426</v>
      </c>
      <c r="K31" s="11">
        <v>111.24</v>
      </c>
      <c r="L31" s="11">
        <f t="shared" si="3"/>
        <v>4.7206394357942054</v>
      </c>
      <c r="M31" s="5">
        <v>0</v>
      </c>
      <c r="N31" s="12">
        <v>1</v>
      </c>
      <c r="O31" s="5">
        <v>0</v>
      </c>
      <c r="P31" s="12">
        <v>1</v>
      </c>
      <c r="Q31" s="5">
        <f t="shared" si="4"/>
        <v>0</v>
      </c>
      <c r="R31" s="5">
        <v>1145.1759790000001</v>
      </c>
      <c r="S31" s="5">
        <f t="shared" si="5"/>
        <v>7.0433135976284937</v>
      </c>
      <c r="T31" s="12">
        <v>0</v>
      </c>
      <c r="U31" s="12">
        <v>0</v>
      </c>
      <c r="V31" s="5">
        <v>0.620892</v>
      </c>
      <c r="W31" s="6">
        <f t="shared" si="6"/>
        <v>99.093796383484687</v>
      </c>
      <c r="X31" s="5">
        <v>5825</v>
      </c>
      <c r="Y31" s="5">
        <v>585481</v>
      </c>
      <c r="Z31" s="5">
        <v>2</v>
      </c>
      <c r="AA31" s="5">
        <v>17400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0</v>
      </c>
      <c r="AS31" s="5">
        <v>0</v>
      </c>
      <c r="AT31" s="5">
        <v>0</v>
      </c>
      <c r="AU31" s="5">
        <v>0</v>
      </c>
      <c r="AV31" s="5">
        <v>1</v>
      </c>
      <c r="AW31" s="5">
        <v>0</v>
      </c>
      <c r="AX31" s="5">
        <v>0</v>
      </c>
    </row>
    <row r="32" spans="1:50" ht="15.75" customHeight="1">
      <c r="A32" s="4">
        <v>44013</v>
      </c>
      <c r="B32" s="2" t="s">
        <v>25</v>
      </c>
      <c r="C32" s="2">
        <v>6</v>
      </c>
      <c r="D32" s="5" t="s">
        <v>20</v>
      </c>
      <c r="E32" s="6">
        <v>3.52</v>
      </c>
      <c r="F32" s="6">
        <f t="shared" si="0"/>
        <v>1.2584609896100056</v>
      </c>
      <c r="G32" s="7">
        <v>112995.03599999999</v>
      </c>
      <c r="H32" s="5">
        <f t="shared" si="1"/>
        <v>11.635108017433154</v>
      </c>
      <c r="I32" s="10">
        <v>470.58</v>
      </c>
      <c r="J32" s="6">
        <f t="shared" si="2"/>
        <v>6.1539659764526302</v>
      </c>
      <c r="K32" s="11">
        <v>121.55</v>
      </c>
      <c r="L32" s="11">
        <f t="shared" si="3"/>
        <v>4.8085191099741218</v>
      </c>
      <c r="M32" s="5">
        <v>0</v>
      </c>
      <c r="N32" s="12">
        <v>1</v>
      </c>
      <c r="O32" s="5">
        <v>0</v>
      </c>
      <c r="P32" s="12">
        <v>1</v>
      </c>
      <c r="Q32" s="5">
        <f t="shared" si="4"/>
        <v>0</v>
      </c>
      <c r="R32" s="5">
        <v>1145.1759790000001</v>
      </c>
      <c r="S32" s="5">
        <f t="shared" si="5"/>
        <v>7.0433135976284937</v>
      </c>
      <c r="T32" s="12">
        <v>0</v>
      </c>
      <c r="U32" s="12">
        <v>0</v>
      </c>
      <c r="V32" s="5">
        <v>0.63225900000000002</v>
      </c>
      <c r="W32" s="6">
        <f t="shared" si="6"/>
        <v>100.90795920647335</v>
      </c>
      <c r="X32" s="5">
        <v>2726</v>
      </c>
      <c r="Y32" s="5">
        <v>1695988</v>
      </c>
      <c r="Z32" s="5">
        <v>4</v>
      </c>
      <c r="AA32" s="5">
        <v>36511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0</v>
      </c>
      <c r="AS32" s="5">
        <v>0</v>
      </c>
      <c r="AT32" s="5">
        <v>0</v>
      </c>
      <c r="AU32" s="5">
        <v>0</v>
      </c>
      <c r="AV32" s="5">
        <v>1</v>
      </c>
      <c r="AW32" s="5">
        <v>0</v>
      </c>
      <c r="AX32" s="5">
        <v>0</v>
      </c>
    </row>
    <row r="33" spans="1:50" ht="15.75" customHeight="1">
      <c r="A33" s="4">
        <v>44044</v>
      </c>
      <c r="B33" s="2" t="s">
        <v>25</v>
      </c>
      <c r="C33" s="2">
        <v>6</v>
      </c>
      <c r="D33" s="5" t="s">
        <v>20</v>
      </c>
      <c r="E33" s="6">
        <v>2.5299999999999998</v>
      </c>
      <c r="F33" s="6">
        <f t="shared" si="0"/>
        <v>0.92821930273942876</v>
      </c>
      <c r="G33" s="7">
        <v>124734.78</v>
      </c>
      <c r="H33" s="5">
        <f t="shared" si="1"/>
        <v>11.73395301914069</v>
      </c>
      <c r="I33" s="10">
        <v>409.83</v>
      </c>
      <c r="J33" s="6">
        <f t="shared" si="2"/>
        <v>6.0157424395675054</v>
      </c>
      <c r="K33" s="11">
        <v>120.82</v>
      </c>
      <c r="L33" s="11">
        <f t="shared" si="3"/>
        <v>4.8025445454083382</v>
      </c>
      <c r="M33" s="5">
        <v>0</v>
      </c>
      <c r="N33" s="12">
        <v>1</v>
      </c>
      <c r="O33" s="5">
        <v>0</v>
      </c>
      <c r="P33" s="12">
        <v>1</v>
      </c>
      <c r="Q33" s="5">
        <f t="shared" si="4"/>
        <v>0</v>
      </c>
      <c r="R33" s="5">
        <v>1145.1759790000001</v>
      </c>
      <c r="S33" s="5">
        <f t="shared" si="5"/>
        <v>7.0433135976284937</v>
      </c>
      <c r="T33" s="12">
        <v>0</v>
      </c>
      <c r="U33" s="12">
        <v>0</v>
      </c>
      <c r="V33" s="5">
        <v>0.63392499999999996</v>
      </c>
      <c r="W33" s="6">
        <f t="shared" si="6"/>
        <v>101.17385128557065</v>
      </c>
      <c r="X33" s="5">
        <v>1221</v>
      </c>
      <c r="Y33" s="5">
        <v>3691166</v>
      </c>
      <c r="Z33" s="5">
        <v>15</v>
      </c>
      <c r="AA33" s="5">
        <v>65288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0</v>
      </c>
      <c r="AS33" s="5">
        <v>0</v>
      </c>
      <c r="AT33" s="5">
        <v>0</v>
      </c>
      <c r="AU33" s="5">
        <v>0</v>
      </c>
      <c r="AV33" s="5">
        <v>1</v>
      </c>
      <c r="AW33" s="5">
        <v>0</v>
      </c>
      <c r="AX33" s="5">
        <v>0</v>
      </c>
    </row>
    <row r="34" spans="1:50" ht="15.75" customHeight="1">
      <c r="A34" s="4">
        <v>44075</v>
      </c>
      <c r="B34" s="2" t="s">
        <v>25</v>
      </c>
      <c r="C34" s="2">
        <v>6</v>
      </c>
      <c r="D34" s="5" t="s">
        <v>20</v>
      </c>
      <c r="E34" s="6">
        <v>2.42</v>
      </c>
      <c r="F34" s="6">
        <f t="shared" si="0"/>
        <v>0.88376754016859504</v>
      </c>
      <c r="G34" s="7">
        <v>114462.504</v>
      </c>
      <c r="H34" s="5">
        <f t="shared" si="1"/>
        <v>11.64801130880921</v>
      </c>
      <c r="I34" s="10">
        <v>427.32</v>
      </c>
      <c r="J34" s="6">
        <f t="shared" si="2"/>
        <v>6.0575331470776863</v>
      </c>
      <c r="K34" s="11">
        <v>127.94</v>
      </c>
      <c r="L34" s="11">
        <f t="shared" si="3"/>
        <v>4.8593471798824739</v>
      </c>
      <c r="M34" s="5">
        <v>0</v>
      </c>
      <c r="N34" s="12">
        <v>1</v>
      </c>
      <c r="O34" s="5">
        <v>0</v>
      </c>
      <c r="P34" s="12">
        <v>1</v>
      </c>
      <c r="Q34" s="5">
        <f t="shared" si="4"/>
        <v>0</v>
      </c>
      <c r="R34" s="5">
        <v>1145.1759790000001</v>
      </c>
      <c r="S34" s="5">
        <f t="shared" si="5"/>
        <v>7.0433135976284937</v>
      </c>
      <c r="T34" s="12">
        <v>0</v>
      </c>
      <c r="U34" s="12">
        <v>0</v>
      </c>
      <c r="V34" s="5">
        <v>0.62911700000000004</v>
      </c>
      <c r="W34" s="6">
        <f t="shared" si="6"/>
        <v>100.40649887482645</v>
      </c>
      <c r="X34" s="5">
        <v>1648</v>
      </c>
      <c r="Y34" s="5">
        <v>6312584</v>
      </c>
      <c r="Z34" s="5">
        <v>21</v>
      </c>
      <c r="AA34" s="5">
        <v>98678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0</v>
      </c>
      <c r="AS34" s="5">
        <v>0</v>
      </c>
      <c r="AT34" s="5">
        <v>0</v>
      </c>
      <c r="AU34" s="5">
        <v>0</v>
      </c>
      <c r="AV34" s="5">
        <v>1</v>
      </c>
      <c r="AW34" s="5">
        <v>0</v>
      </c>
      <c r="AX34" s="5">
        <v>0</v>
      </c>
    </row>
    <row r="35" spans="1:50" ht="15.75" customHeight="1">
      <c r="A35" s="4">
        <v>44105</v>
      </c>
      <c r="B35" s="2" t="s">
        <v>25</v>
      </c>
      <c r="C35" s="2">
        <v>6</v>
      </c>
      <c r="D35" s="5" t="s">
        <v>20</v>
      </c>
      <c r="E35" s="6">
        <v>4.18</v>
      </c>
      <c r="F35" s="6">
        <f t="shared" si="0"/>
        <v>1.430311246536665</v>
      </c>
      <c r="G35" s="7">
        <v>70438.464000000007</v>
      </c>
      <c r="H35" s="5">
        <f t="shared" si="1"/>
        <v>11.162508953268301</v>
      </c>
      <c r="I35" s="10">
        <v>429.25</v>
      </c>
      <c r="J35" s="6">
        <f t="shared" si="2"/>
        <v>6.062039499777585</v>
      </c>
      <c r="K35" s="11">
        <v>133.61000000000001</v>
      </c>
      <c r="L35" s="11">
        <f t="shared" si="3"/>
        <v>4.9023817086560015</v>
      </c>
      <c r="M35" s="5">
        <v>0</v>
      </c>
      <c r="N35" s="12">
        <v>1</v>
      </c>
      <c r="O35" s="5">
        <v>0</v>
      </c>
      <c r="P35" s="12">
        <v>1</v>
      </c>
      <c r="Q35" s="5">
        <f t="shared" si="4"/>
        <v>0</v>
      </c>
      <c r="R35" s="5">
        <v>1145.1759790000001</v>
      </c>
      <c r="S35" s="5">
        <f t="shared" si="5"/>
        <v>7.0433135976284937</v>
      </c>
      <c r="T35" s="12">
        <v>0</v>
      </c>
      <c r="U35" s="12">
        <v>0</v>
      </c>
      <c r="V35" s="5">
        <v>0.616587</v>
      </c>
      <c r="W35" s="6">
        <f t="shared" si="6"/>
        <v>98.406722313548372</v>
      </c>
      <c r="X35" s="5">
        <v>957</v>
      </c>
      <c r="Y35" s="5">
        <v>8184082</v>
      </c>
      <c r="Z35" s="5">
        <v>39</v>
      </c>
      <c r="AA35" s="5">
        <v>122111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0</v>
      </c>
      <c r="AS35" s="5">
        <v>0</v>
      </c>
      <c r="AT35" s="5">
        <v>0</v>
      </c>
      <c r="AU35" s="5">
        <v>0</v>
      </c>
      <c r="AV35" s="5">
        <v>1</v>
      </c>
      <c r="AW35" s="5">
        <v>0</v>
      </c>
      <c r="AX35" s="5">
        <v>0</v>
      </c>
    </row>
    <row r="36" spans="1:50" ht="15.75" customHeight="1">
      <c r="A36" s="4">
        <v>44136</v>
      </c>
      <c r="B36" s="2" t="s">
        <v>25</v>
      </c>
      <c r="C36" s="2">
        <v>6</v>
      </c>
      <c r="D36" s="5" t="s">
        <v>20</v>
      </c>
      <c r="E36" s="6">
        <v>3.08</v>
      </c>
      <c r="F36" s="6">
        <f t="shared" si="0"/>
        <v>1.1249295969854831</v>
      </c>
      <c r="G36" s="7">
        <v>60166.188000000002</v>
      </c>
      <c r="H36" s="5">
        <f t="shared" si="1"/>
        <v>11.004882432869369</v>
      </c>
      <c r="I36" s="10">
        <v>449.7</v>
      </c>
      <c r="J36" s="6">
        <f t="shared" si="2"/>
        <v>6.1085806937766618</v>
      </c>
      <c r="K36" s="11">
        <v>130.62</v>
      </c>
      <c r="L36" s="11">
        <f t="shared" si="3"/>
        <v>4.8799189830279728</v>
      </c>
      <c r="M36" s="5">
        <v>0</v>
      </c>
      <c r="N36" s="12">
        <v>1</v>
      </c>
      <c r="O36" s="5">
        <v>0</v>
      </c>
      <c r="P36" s="12">
        <v>1</v>
      </c>
      <c r="Q36" s="5">
        <f t="shared" si="4"/>
        <v>0</v>
      </c>
      <c r="R36" s="5">
        <v>1145.1759790000001</v>
      </c>
      <c r="S36" s="5">
        <f t="shared" si="5"/>
        <v>7.0433135976284937</v>
      </c>
      <c r="T36" s="12">
        <v>0</v>
      </c>
      <c r="U36" s="12">
        <v>0</v>
      </c>
      <c r="V36" s="5">
        <v>0.62608600000000003</v>
      </c>
      <c r="W36" s="6">
        <f t="shared" si="6"/>
        <v>99.922754041846886</v>
      </c>
      <c r="X36" s="5">
        <v>443</v>
      </c>
      <c r="Y36" s="5">
        <v>9462809</v>
      </c>
      <c r="Z36" s="5">
        <v>42</v>
      </c>
      <c r="AA36" s="5">
        <v>137621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0</v>
      </c>
      <c r="AS36" s="5">
        <v>0</v>
      </c>
      <c r="AT36" s="5">
        <v>0</v>
      </c>
      <c r="AU36" s="5">
        <v>0</v>
      </c>
      <c r="AV36" s="5">
        <v>1</v>
      </c>
      <c r="AW36" s="5">
        <v>0</v>
      </c>
      <c r="AX36" s="5">
        <v>0</v>
      </c>
    </row>
    <row r="37" spans="1:50" ht="15.75" customHeight="1">
      <c r="A37" s="4">
        <v>44166</v>
      </c>
      <c r="B37" s="2" t="s">
        <v>25</v>
      </c>
      <c r="C37" s="2">
        <v>6</v>
      </c>
      <c r="D37" s="5" t="s">
        <v>20</v>
      </c>
      <c r="E37" s="6">
        <v>3.52</v>
      </c>
      <c r="F37" s="6">
        <f t="shared" si="0"/>
        <v>1.2584609896100056</v>
      </c>
      <c r="G37" s="7">
        <v>68970.995999999999</v>
      </c>
      <c r="H37" s="5">
        <f t="shared" si="1"/>
        <v>11.141455846125472</v>
      </c>
      <c r="I37" s="10">
        <v>471.52</v>
      </c>
      <c r="J37" s="6">
        <f t="shared" si="2"/>
        <v>6.1559615189893844</v>
      </c>
      <c r="K37" s="11">
        <v>141.65</v>
      </c>
      <c r="L37" s="11">
        <f t="shared" si="3"/>
        <v>4.960394077659509</v>
      </c>
      <c r="M37" s="5">
        <v>0</v>
      </c>
      <c r="N37" s="12">
        <v>1</v>
      </c>
      <c r="O37" s="5">
        <v>0</v>
      </c>
      <c r="P37" s="12">
        <v>1</v>
      </c>
      <c r="Q37" s="5">
        <f t="shared" si="4"/>
        <v>0</v>
      </c>
      <c r="R37" s="5">
        <v>1145.1759790000001</v>
      </c>
      <c r="S37" s="5">
        <f t="shared" si="5"/>
        <v>7.0433135976284937</v>
      </c>
      <c r="T37" s="12">
        <v>0</v>
      </c>
      <c r="U37" s="12">
        <v>0</v>
      </c>
      <c r="V37" s="5">
        <v>0.62506399999999995</v>
      </c>
      <c r="W37" s="6">
        <f t="shared" si="6"/>
        <v>99.759643774837599</v>
      </c>
      <c r="X37" s="5">
        <v>1490</v>
      </c>
      <c r="Y37" s="5">
        <v>10286709</v>
      </c>
      <c r="Z37" s="5">
        <v>29</v>
      </c>
      <c r="AA37" s="5">
        <v>148994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0</v>
      </c>
      <c r="AS37" s="5">
        <v>0</v>
      </c>
      <c r="AT37" s="5">
        <v>0</v>
      </c>
      <c r="AU37" s="5">
        <v>0</v>
      </c>
      <c r="AV37" s="5">
        <v>1</v>
      </c>
      <c r="AW37" s="5">
        <v>0</v>
      </c>
      <c r="AX37" s="5">
        <v>0</v>
      </c>
    </row>
    <row r="38" spans="1:50" ht="15.75" customHeight="1">
      <c r="A38" s="4">
        <v>44197</v>
      </c>
      <c r="B38" s="2" t="s">
        <v>25</v>
      </c>
      <c r="C38" s="2">
        <v>6</v>
      </c>
      <c r="D38" s="5" t="s">
        <v>20</v>
      </c>
      <c r="E38" s="6">
        <v>2.86</v>
      </c>
      <c r="F38" s="6">
        <f t="shared" si="0"/>
        <v>1.0508216248317612</v>
      </c>
      <c r="G38" s="7">
        <v>58331.853000000003</v>
      </c>
      <c r="H38" s="5">
        <f t="shared" si="1"/>
        <v>10.973920729917925</v>
      </c>
      <c r="I38" s="10">
        <v>484.63</v>
      </c>
      <c r="J38" s="6">
        <f t="shared" si="2"/>
        <v>6.1833857131934806</v>
      </c>
      <c r="K38" s="11">
        <v>140.82</v>
      </c>
      <c r="L38" s="11">
        <f t="shared" si="3"/>
        <v>4.9545586478758503</v>
      </c>
      <c r="M38" s="5">
        <v>0</v>
      </c>
      <c r="N38" s="12">
        <v>1</v>
      </c>
      <c r="O38" s="5">
        <v>0</v>
      </c>
      <c r="P38" s="12">
        <v>1</v>
      </c>
      <c r="Q38" s="5">
        <f t="shared" si="4"/>
        <v>0</v>
      </c>
      <c r="R38" s="5">
        <v>1145.1759790000001</v>
      </c>
      <c r="S38" s="5">
        <f t="shared" si="5"/>
        <v>7.0433135976284937</v>
      </c>
      <c r="T38" s="12">
        <v>0</v>
      </c>
      <c r="U38" s="12">
        <v>0</v>
      </c>
      <c r="V38" s="5">
        <v>0.62250799999999995</v>
      </c>
      <c r="W38" s="6">
        <f t="shared" si="6"/>
        <v>99.351708508227333</v>
      </c>
      <c r="X38" s="5">
        <v>10052</v>
      </c>
      <c r="Y38" s="5">
        <v>10757610</v>
      </c>
      <c r="Z38" s="5">
        <v>13</v>
      </c>
      <c r="AA38" s="5">
        <v>154392</v>
      </c>
      <c r="AB38" s="5">
        <v>0</v>
      </c>
      <c r="AC38" s="5">
        <v>14509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0</v>
      </c>
      <c r="AS38" s="5">
        <v>0</v>
      </c>
      <c r="AT38" s="5">
        <v>0</v>
      </c>
      <c r="AU38" s="5">
        <v>0</v>
      </c>
      <c r="AV38" s="5">
        <v>1</v>
      </c>
      <c r="AW38" s="5">
        <v>0</v>
      </c>
      <c r="AX38" s="5">
        <v>0</v>
      </c>
    </row>
    <row r="39" spans="1:50" ht="15.75" customHeight="1">
      <c r="A39" s="4">
        <v>44228</v>
      </c>
      <c r="B39" s="2" t="s">
        <v>25</v>
      </c>
      <c r="C39" s="2">
        <v>6</v>
      </c>
      <c r="D39" s="5" t="s">
        <v>20</v>
      </c>
      <c r="E39" s="6">
        <v>2.64</v>
      </c>
      <c r="F39" s="6">
        <f t="shared" si="0"/>
        <v>0.97077891715822484</v>
      </c>
      <c r="G39" s="7">
        <v>64935.459000000003</v>
      </c>
      <c r="H39" s="5">
        <f t="shared" si="1"/>
        <v>11.081164516914244</v>
      </c>
      <c r="I39" s="10">
        <v>483.78</v>
      </c>
      <c r="J39" s="6">
        <f t="shared" si="2"/>
        <v>6.1816302579249855</v>
      </c>
      <c r="K39" s="11">
        <v>133.91999999999999</v>
      </c>
      <c r="L39" s="11">
        <f t="shared" si="3"/>
        <v>4.904682010193449</v>
      </c>
      <c r="M39" s="5">
        <v>0</v>
      </c>
      <c r="N39" s="12">
        <v>1</v>
      </c>
      <c r="O39" s="5">
        <v>0</v>
      </c>
      <c r="P39" s="12">
        <v>1</v>
      </c>
      <c r="Q39" s="5">
        <f t="shared" si="4"/>
        <v>0</v>
      </c>
      <c r="R39" s="5">
        <v>1145.1759790000001</v>
      </c>
      <c r="S39" s="5">
        <f t="shared" si="5"/>
        <v>7.0433135976284937</v>
      </c>
      <c r="T39" s="12">
        <v>0</v>
      </c>
      <c r="U39" s="12">
        <v>0</v>
      </c>
      <c r="V39" s="5">
        <v>0.62267399999999995</v>
      </c>
      <c r="W39" s="6">
        <f t="shared" si="6"/>
        <v>99.378201956684805</v>
      </c>
      <c r="X39" s="5">
        <v>171</v>
      </c>
      <c r="Y39" s="5">
        <v>11112241</v>
      </c>
      <c r="Z39" s="5">
        <v>7</v>
      </c>
      <c r="AA39" s="5">
        <v>157157</v>
      </c>
      <c r="AB39" s="5">
        <v>0</v>
      </c>
      <c r="AC39" s="5">
        <v>58719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0</v>
      </c>
      <c r="AS39" s="5">
        <v>0</v>
      </c>
      <c r="AT39" s="5">
        <v>0</v>
      </c>
      <c r="AU39" s="5">
        <v>0</v>
      </c>
      <c r="AV39" s="5">
        <v>1</v>
      </c>
      <c r="AW39" s="5">
        <v>0</v>
      </c>
      <c r="AX39" s="5">
        <v>0</v>
      </c>
    </row>
    <row r="40" spans="1:50" ht="15.75" customHeight="1">
      <c r="A40" s="4">
        <v>44256</v>
      </c>
      <c r="B40" s="2" t="s">
        <v>25</v>
      </c>
      <c r="C40" s="2">
        <v>6</v>
      </c>
      <c r="D40" s="5" t="s">
        <v>20</v>
      </c>
      <c r="E40" s="6">
        <v>1.98</v>
      </c>
      <c r="F40" s="6">
        <f t="shared" si="0"/>
        <v>0.68309684470644383</v>
      </c>
      <c r="G40" s="7">
        <v>94651.686000000002</v>
      </c>
      <c r="H40" s="5">
        <f t="shared" si="1"/>
        <v>11.457969534470418</v>
      </c>
      <c r="I40" s="10">
        <v>496.73</v>
      </c>
      <c r="J40" s="6">
        <f t="shared" si="2"/>
        <v>6.2080466189203456</v>
      </c>
      <c r="K40" s="11">
        <v>150.1</v>
      </c>
      <c r="L40" s="11">
        <f t="shared" si="3"/>
        <v>5.0179418692786939</v>
      </c>
      <c r="M40" s="5">
        <v>0</v>
      </c>
      <c r="N40" s="12">
        <v>1</v>
      </c>
      <c r="O40" s="5">
        <v>0</v>
      </c>
      <c r="P40" s="12">
        <v>1</v>
      </c>
      <c r="Q40" s="5">
        <f t="shared" si="4"/>
        <v>0</v>
      </c>
      <c r="R40" s="5">
        <v>1145.1759790000001</v>
      </c>
      <c r="S40" s="5">
        <f t="shared" si="5"/>
        <v>7.0433135976284937</v>
      </c>
      <c r="T40" s="12">
        <v>0</v>
      </c>
      <c r="U40" s="12">
        <v>0</v>
      </c>
      <c r="V40" s="5">
        <v>0.62112699999999998</v>
      </c>
      <c r="W40" s="6">
        <f t="shared" si="6"/>
        <v>99.131302168951592</v>
      </c>
      <c r="X40" s="5">
        <v>123</v>
      </c>
      <c r="Y40" s="5">
        <v>12149335</v>
      </c>
      <c r="Z40" s="5">
        <v>4</v>
      </c>
      <c r="AA40" s="5">
        <v>162468</v>
      </c>
      <c r="AB40" s="5">
        <v>0</v>
      </c>
      <c r="AC40" s="5">
        <v>2063543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0</v>
      </c>
      <c r="AS40" s="5">
        <v>0</v>
      </c>
      <c r="AT40" s="5">
        <v>0</v>
      </c>
      <c r="AU40" s="5">
        <v>0</v>
      </c>
      <c r="AV40" s="5">
        <v>1</v>
      </c>
      <c r="AW40" s="5">
        <v>0</v>
      </c>
      <c r="AX40" s="5">
        <v>0</v>
      </c>
    </row>
    <row r="41" spans="1:50" ht="15.75" customHeight="1">
      <c r="A41" s="4">
        <v>44287</v>
      </c>
      <c r="B41" s="2" t="s">
        <v>25</v>
      </c>
      <c r="C41" s="2">
        <v>6</v>
      </c>
      <c r="D41" s="5" t="s">
        <v>20</v>
      </c>
      <c r="E41" s="6">
        <v>1.54</v>
      </c>
      <c r="F41" s="6">
        <f t="shared" si="0"/>
        <v>0.43178241642553783</v>
      </c>
      <c r="G41" s="7">
        <v>91349.883000000002</v>
      </c>
      <c r="H41" s="5">
        <f t="shared" si="1"/>
        <v>11.422463227878758</v>
      </c>
      <c r="I41" s="10">
        <v>504.07</v>
      </c>
      <c r="J41" s="6">
        <f t="shared" si="2"/>
        <v>6.2227151473160891</v>
      </c>
      <c r="K41" s="11">
        <v>130</v>
      </c>
      <c r="L41" s="11">
        <f t="shared" si="3"/>
        <v>4.8751973232011512</v>
      </c>
      <c r="M41" s="5">
        <v>0</v>
      </c>
      <c r="N41" s="12">
        <v>1</v>
      </c>
      <c r="O41" s="5">
        <v>0</v>
      </c>
      <c r="P41" s="12">
        <v>1</v>
      </c>
      <c r="Q41" s="5">
        <f t="shared" si="4"/>
        <v>0</v>
      </c>
      <c r="R41" s="5">
        <v>1145.1759790000001</v>
      </c>
      <c r="S41" s="5">
        <f t="shared" si="5"/>
        <v>7.0433135976284937</v>
      </c>
      <c r="T41" s="12">
        <v>0</v>
      </c>
      <c r="U41" s="12">
        <v>0</v>
      </c>
      <c r="V41" s="5">
        <v>0.627413</v>
      </c>
      <c r="W41" s="6">
        <f t="shared" si="6"/>
        <v>100.1345420304196</v>
      </c>
      <c r="X41" s="5">
        <v>5657</v>
      </c>
      <c r="Y41" s="5">
        <v>19164969</v>
      </c>
      <c r="Z41" s="5">
        <v>35</v>
      </c>
      <c r="AA41" s="5">
        <v>211853</v>
      </c>
      <c r="AB41" s="5">
        <v>0</v>
      </c>
      <c r="AC41" s="5">
        <v>2729335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0</v>
      </c>
      <c r="AS41" s="5">
        <v>0</v>
      </c>
      <c r="AT41" s="5">
        <v>0</v>
      </c>
      <c r="AU41" s="5">
        <v>0</v>
      </c>
      <c r="AV41" s="5">
        <v>1</v>
      </c>
      <c r="AW41" s="5">
        <v>0</v>
      </c>
      <c r="AX41" s="5">
        <v>0</v>
      </c>
    </row>
    <row r="42" spans="1:50" ht="15.75" customHeight="1">
      <c r="A42" s="9">
        <v>44317</v>
      </c>
      <c r="B42" s="2" t="s">
        <v>25</v>
      </c>
      <c r="C42" s="2">
        <v>6</v>
      </c>
      <c r="D42" s="5" t="s">
        <v>20</v>
      </c>
      <c r="E42" s="6">
        <v>3.3</v>
      </c>
      <c r="F42" s="6">
        <f t="shared" si="0"/>
        <v>1.1939224684724346</v>
      </c>
      <c r="G42" s="7">
        <v>82545.074999999997</v>
      </c>
      <c r="H42" s="5">
        <f t="shared" si="1"/>
        <v>11.321111901276634</v>
      </c>
      <c r="I42" s="10">
        <v>477.97</v>
      </c>
      <c r="J42" s="6">
        <f t="shared" si="2"/>
        <v>6.1695479690155945</v>
      </c>
      <c r="K42" s="11">
        <v>118.66</v>
      </c>
      <c r="L42" s="11">
        <f t="shared" si="3"/>
        <v>4.7846543879618855</v>
      </c>
      <c r="M42" s="5">
        <v>0</v>
      </c>
      <c r="N42" s="12">
        <v>1</v>
      </c>
      <c r="O42" s="5">
        <v>0</v>
      </c>
      <c r="P42" s="12">
        <v>1</v>
      </c>
      <c r="Q42" s="5">
        <f t="shared" si="4"/>
        <v>0</v>
      </c>
      <c r="R42" s="5">
        <v>1145.1759790000001</v>
      </c>
      <c r="S42" s="5">
        <f t="shared" si="5"/>
        <v>7.0433135976284937</v>
      </c>
      <c r="T42" s="12">
        <v>0</v>
      </c>
      <c r="U42" s="12">
        <v>0</v>
      </c>
      <c r="V42" s="5">
        <v>0.62876399999999999</v>
      </c>
      <c r="W42" s="6">
        <f t="shared" si="6"/>
        <v>100.35016039708253</v>
      </c>
      <c r="X42" s="5">
        <v>29</v>
      </c>
      <c r="Y42" s="5">
        <v>28175044</v>
      </c>
      <c r="Z42" s="5">
        <v>246</v>
      </c>
      <c r="AA42" s="5">
        <v>331895</v>
      </c>
      <c r="AB42" s="5">
        <v>0</v>
      </c>
      <c r="AC42" s="5">
        <v>1784772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0</v>
      </c>
      <c r="AS42" s="5">
        <v>0</v>
      </c>
      <c r="AT42" s="5">
        <v>0</v>
      </c>
      <c r="AU42" s="5">
        <v>0</v>
      </c>
      <c r="AV42" s="5">
        <v>1</v>
      </c>
      <c r="AW42" s="5">
        <v>0</v>
      </c>
      <c r="AX42" s="5">
        <v>0</v>
      </c>
    </row>
    <row r="43" spans="1:50" ht="15.75" customHeight="1">
      <c r="A43" s="4">
        <v>44348</v>
      </c>
      <c r="B43" s="2" t="s">
        <v>25</v>
      </c>
      <c r="C43" s="2">
        <v>6</v>
      </c>
      <c r="D43" s="5" t="s">
        <v>20</v>
      </c>
      <c r="E43" s="6">
        <v>2.2000000000000002</v>
      </c>
      <c r="F43" s="6">
        <f t="shared" si="0"/>
        <v>0.78845736036427028</v>
      </c>
      <c r="G43" s="7">
        <v>83645.676000000007</v>
      </c>
      <c r="H43" s="5">
        <f t="shared" si="1"/>
        <v>11.334356968626032</v>
      </c>
      <c r="I43" s="10">
        <v>508.07</v>
      </c>
      <c r="J43" s="6">
        <f t="shared" si="2"/>
        <v>6.2306192333611756</v>
      </c>
      <c r="K43" s="11">
        <v>126.6</v>
      </c>
      <c r="L43" s="11">
        <f t="shared" si="3"/>
        <v>4.8489003709106893</v>
      </c>
      <c r="M43" s="5">
        <v>0</v>
      </c>
      <c r="N43" s="12">
        <v>1</v>
      </c>
      <c r="O43" s="5">
        <v>0</v>
      </c>
      <c r="P43" s="12">
        <v>1</v>
      </c>
      <c r="Q43" s="5">
        <f t="shared" si="4"/>
        <v>0</v>
      </c>
      <c r="R43" s="5">
        <v>1145.1759790000001</v>
      </c>
      <c r="S43" s="5">
        <f t="shared" si="5"/>
        <v>7.0433135976284937</v>
      </c>
      <c r="T43" s="12">
        <v>0</v>
      </c>
      <c r="U43" s="12">
        <v>0</v>
      </c>
      <c r="V43" s="5">
        <v>0.62800299999999998</v>
      </c>
      <c r="W43" s="6">
        <f t="shared" si="6"/>
        <v>100.22870549180459</v>
      </c>
      <c r="X43" s="5">
        <v>51</v>
      </c>
      <c r="Y43" s="5">
        <v>30411634</v>
      </c>
      <c r="Z43" s="5">
        <v>108</v>
      </c>
      <c r="AA43" s="5">
        <v>399459</v>
      </c>
      <c r="AB43" s="5">
        <v>2240</v>
      </c>
      <c r="AC43" s="5">
        <v>1734226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0</v>
      </c>
      <c r="AS43" s="5">
        <v>0</v>
      </c>
      <c r="AT43" s="5">
        <v>0</v>
      </c>
      <c r="AU43" s="5">
        <v>0</v>
      </c>
      <c r="AV43" s="5">
        <v>1</v>
      </c>
      <c r="AW43" s="5">
        <v>0</v>
      </c>
      <c r="AX43" s="5">
        <v>0</v>
      </c>
    </row>
    <row r="44" spans="1:50" ht="15.75" customHeight="1">
      <c r="A44" s="4">
        <v>44378</v>
      </c>
      <c r="B44" s="2" t="s">
        <v>25</v>
      </c>
      <c r="C44" s="2">
        <v>6</v>
      </c>
      <c r="D44" s="5" t="s">
        <v>20</v>
      </c>
      <c r="E44" s="6">
        <v>3.52</v>
      </c>
      <c r="F44" s="6">
        <f t="shared" si="0"/>
        <v>1.2584609896100056</v>
      </c>
      <c r="G44" s="7">
        <v>84746.277000000002</v>
      </c>
      <c r="H44" s="5">
        <f t="shared" si="1"/>
        <v>11.347428894933014</v>
      </c>
      <c r="I44" s="10">
        <v>471.44</v>
      </c>
      <c r="J44" s="6">
        <f t="shared" si="2"/>
        <v>6.1557918405296581</v>
      </c>
      <c r="K44" s="11">
        <v>135.57</v>
      </c>
      <c r="L44" s="11">
        <f t="shared" si="3"/>
        <v>4.9168373036903334</v>
      </c>
      <c r="M44" s="5">
        <v>0</v>
      </c>
      <c r="N44" s="12">
        <v>1</v>
      </c>
      <c r="O44" s="5">
        <v>0</v>
      </c>
      <c r="P44" s="12">
        <v>1</v>
      </c>
      <c r="Q44" s="5">
        <f t="shared" si="4"/>
        <v>0</v>
      </c>
      <c r="R44" s="5">
        <v>1145.1759790000001</v>
      </c>
      <c r="S44" s="5">
        <f t="shared" si="5"/>
        <v>7.0433135976284937</v>
      </c>
      <c r="T44" s="12">
        <v>0</v>
      </c>
      <c r="U44" s="12">
        <v>0</v>
      </c>
      <c r="V44" s="5">
        <v>0.630463</v>
      </c>
      <c r="W44" s="6">
        <f t="shared" si="6"/>
        <v>100.62131924605393</v>
      </c>
      <c r="X44" s="5">
        <v>524</v>
      </c>
      <c r="Y44" s="5">
        <v>31655824</v>
      </c>
      <c r="Z44" s="5">
        <v>43</v>
      </c>
      <c r="AA44" s="5">
        <v>424351</v>
      </c>
      <c r="AB44" s="5">
        <v>0</v>
      </c>
      <c r="AC44" s="14"/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0</v>
      </c>
      <c r="AS44" s="5">
        <v>0</v>
      </c>
      <c r="AT44" s="5">
        <v>0</v>
      </c>
      <c r="AU44" s="5">
        <v>0</v>
      </c>
      <c r="AV44" s="5">
        <v>1</v>
      </c>
      <c r="AW44" s="5">
        <v>0</v>
      </c>
      <c r="AX44" s="5">
        <v>0</v>
      </c>
    </row>
    <row r="45" spans="1:50" ht="15.75" customHeight="1">
      <c r="A45" s="4">
        <v>44409</v>
      </c>
      <c r="B45" s="2" t="s">
        <v>25</v>
      </c>
      <c r="C45" s="2">
        <v>6</v>
      </c>
      <c r="D45" s="5" t="s">
        <v>20</v>
      </c>
      <c r="E45" s="6">
        <v>2.5299999999999998</v>
      </c>
      <c r="F45" s="6">
        <f t="shared" si="0"/>
        <v>0.92821930273942876</v>
      </c>
      <c r="G45" s="7">
        <v>93551.085000000006</v>
      </c>
      <c r="H45" s="5">
        <f t="shared" si="1"/>
        <v>11.446273619000639</v>
      </c>
      <c r="I45" s="10">
        <v>508.07</v>
      </c>
      <c r="J45" s="6">
        <f t="shared" si="2"/>
        <v>6.2306192333611756</v>
      </c>
      <c r="K45" s="17">
        <v>136.49</v>
      </c>
      <c r="L45" s="11">
        <f t="shared" si="3"/>
        <v>4.9235511871891422</v>
      </c>
      <c r="M45" s="5">
        <v>0</v>
      </c>
      <c r="N45" s="12">
        <v>1</v>
      </c>
      <c r="O45" s="5">
        <v>0</v>
      </c>
      <c r="P45" s="12">
        <v>1</v>
      </c>
      <c r="Q45" s="5">
        <f t="shared" si="4"/>
        <v>0</v>
      </c>
      <c r="R45" s="5">
        <v>1145.1759790000001</v>
      </c>
      <c r="S45" s="5">
        <f t="shared" si="5"/>
        <v>7.0433135976284937</v>
      </c>
      <c r="T45" s="12">
        <v>0</v>
      </c>
      <c r="U45" s="12">
        <v>0</v>
      </c>
      <c r="V45" s="5">
        <v>0.62553800000000004</v>
      </c>
      <c r="W45" s="6">
        <f t="shared" si="6"/>
        <v>99.835293742119802</v>
      </c>
      <c r="X45" s="5">
        <v>3194</v>
      </c>
      <c r="Y45" s="5">
        <v>32810845</v>
      </c>
      <c r="Z45" s="5">
        <v>55</v>
      </c>
      <c r="AA45" s="5">
        <v>439020</v>
      </c>
      <c r="AB45" s="5">
        <v>85128</v>
      </c>
      <c r="AC45" s="5">
        <v>5493614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0</v>
      </c>
      <c r="AS45" s="5">
        <v>0</v>
      </c>
      <c r="AT45" s="5">
        <v>0</v>
      </c>
      <c r="AU45" s="5">
        <v>0</v>
      </c>
      <c r="AV45" s="5">
        <v>1</v>
      </c>
      <c r="AW45" s="5">
        <v>0</v>
      </c>
      <c r="AX45" s="5">
        <v>0</v>
      </c>
    </row>
    <row r="46" spans="1:50" ht="15.75" customHeight="1">
      <c r="A46" s="4">
        <v>44440</v>
      </c>
      <c r="B46" s="2" t="s">
        <v>25</v>
      </c>
      <c r="C46" s="2">
        <v>6</v>
      </c>
      <c r="D46" s="5" t="s">
        <v>20</v>
      </c>
      <c r="E46" s="6">
        <v>2.42</v>
      </c>
      <c r="F46" s="6">
        <f t="shared" si="0"/>
        <v>0.88376754016859504</v>
      </c>
      <c r="G46" s="7">
        <v>85846.877999999997</v>
      </c>
      <c r="H46" s="5">
        <f t="shared" si="1"/>
        <v>11.360332148489562</v>
      </c>
      <c r="I46" s="10">
        <v>471.44</v>
      </c>
      <c r="J46" s="6">
        <f t="shared" si="2"/>
        <v>6.1557918405296581</v>
      </c>
      <c r="K46" s="11">
        <v>133.51</v>
      </c>
      <c r="L46" s="11">
        <f t="shared" si="3"/>
        <v>4.9016385457204903</v>
      </c>
      <c r="M46" s="5">
        <v>0</v>
      </c>
      <c r="N46" s="12">
        <v>1</v>
      </c>
      <c r="O46" s="5">
        <v>0</v>
      </c>
      <c r="P46" s="12">
        <v>1</v>
      </c>
      <c r="Q46" s="5">
        <f t="shared" si="4"/>
        <v>0</v>
      </c>
      <c r="R46" s="5">
        <v>1145.1759790000001</v>
      </c>
      <c r="S46" s="5">
        <f t="shared" si="5"/>
        <v>7.0433135976284937</v>
      </c>
      <c r="T46" s="12">
        <v>0</v>
      </c>
      <c r="U46" s="12">
        <v>0</v>
      </c>
      <c r="V46" s="5">
        <v>0.62553099999999995</v>
      </c>
      <c r="W46" s="6">
        <f t="shared" si="6"/>
        <v>99.834176548510143</v>
      </c>
      <c r="X46" s="5">
        <v>180</v>
      </c>
      <c r="Y46" s="5">
        <v>33766707</v>
      </c>
      <c r="Z46" s="5">
        <v>23</v>
      </c>
      <c r="AA46" s="5">
        <v>448339</v>
      </c>
      <c r="AB46" s="5">
        <v>289381</v>
      </c>
      <c r="AC46" s="5">
        <v>6732827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0</v>
      </c>
      <c r="AS46" s="5">
        <v>0</v>
      </c>
      <c r="AT46" s="5">
        <v>0</v>
      </c>
      <c r="AU46" s="5">
        <v>0</v>
      </c>
      <c r="AV46" s="5">
        <v>1</v>
      </c>
      <c r="AW46" s="5">
        <v>0</v>
      </c>
      <c r="AX46" s="5">
        <v>0</v>
      </c>
    </row>
    <row r="47" spans="1:50" ht="15.75" customHeight="1">
      <c r="A47" s="4">
        <v>44470</v>
      </c>
      <c r="B47" s="2" t="s">
        <v>25</v>
      </c>
      <c r="C47" s="2">
        <v>6</v>
      </c>
      <c r="D47" s="5" t="s">
        <v>20</v>
      </c>
      <c r="E47" s="6">
        <v>4.18</v>
      </c>
      <c r="F47" s="6">
        <f t="shared" si="0"/>
        <v>1.430311246536665</v>
      </c>
      <c r="G47" s="7">
        <v>52828.847999999998</v>
      </c>
      <c r="H47" s="5">
        <f t="shared" si="1"/>
        <v>10.87483161300109</v>
      </c>
      <c r="I47" s="10">
        <v>461.8</v>
      </c>
      <c r="J47" s="6">
        <f t="shared" si="2"/>
        <v>6.1351318969203952</v>
      </c>
      <c r="K47" s="11">
        <v>139.18</v>
      </c>
      <c r="L47" s="11">
        <f t="shared" si="3"/>
        <v>4.9429273110721788</v>
      </c>
      <c r="M47" s="5">
        <v>0</v>
      </c>
      <c r="N47" s="12">
        <v>1</v>
      </c>
      <c r="O47" s="5">
        <v>0</v>
      </c>
      <c r="P47" s="12">
        <v>1</v>
      </c>
      <c r="Q47" s="5">
        <f t="shared" si="4"/>
        <v>0</v>
      </c>
      <c r="R47" s="5">
        <v>1145.1759790000001</v>
      </c>
      <c r="S47" s="5">
        <f t="shared" si="5"/>
        <v>7.0433135976284937</v>
      </c>
      <c r="T47" s="12">
        <v>0</v>
      </c>
      <c r="U47" s="12">
        <v>0</v>
      </c>
      <c r="V47" s="5">
        <v>0.62659500000000001</v>
      </c>
      <c r="W47" s="6">
        <f t="shared" si="6"/>
        <v>100.00398997717734</v>
      </c>
      <c r="X47" s="5">
        <v>50</v>
      </c>
      <c r="Y47" s="5">
        <v>34285814</v>
      </c>
      <c r="Z47" s="5">
        <v>14</v>
      </c>
      <c r="AA47" s="5">
        <v>458437</v>
      </c>
      <c r="AB47" s="5">
        <v>0</v>
      </c>
      <c r="AC47" s="5">
        <v>4141918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0</v>
      </c>
      <c r="AS47" s="5">
        <v>0</v>
      </c>
      <c r="AT47" s="5">
        <v>0</v>
      </c>
      <c r="AU47" s="5">
        <v>0</v>
      </c>
      <c r="AV47" s="5">
        <v>1</v>
      </c>
      <c r="AW47" s="5">
        <v>0</v>
      </c>
      <c r="AX47" s="5">
        <v>0</v>
      </c>
    </row>
    <row r="48" spans="1:50" ht="15.75" customHeight="1">
      <c r="A48" s="4">
        <v>44501</v>
      </c>
      <c r="B48" s="2" t="s">
        <v>25</v>
      </c>
      <c r="C48" s="2">
        <v>6</v>
      </c>
      <c r="D48" s="5" t="s">
        <v>20</v>
      </c>
      <c r="E48" s="6">
        <v>3.08</v>
      </c>
      <c r="F48" s="6">
        <f t="shared" si="0"/>
        <v>1.1249295969854831</v>
      </c>
      <c r="G48" s="7">
        <v>45124.641000000003</v>
      </c>
      <c r="H48" s="5">
        <f t="shared" si="1"/>
        <v>10.717205900520442</v>
      </c>
      <c r="I48" s="10">
        <v>516.14</v>
      </c>
      <c r="J48" s="6">
        <f t="shared" si="2"/>
        <v>6.2463780465109942</v>
      </c>
      <c r="K48" s="11">
        <v>131.96</v>
      </c>
      <c r="L48" s="11">
        <f t="shared" si="3"/>
        <v>4.8900483311071383</v>
      </c>
      <c r="M48" s="5">
        <v>0</v>
      </c>
      <c r="N48" s="12">
        <v>1</v>
      </c>
      <c r="O48" s="5">
        <v>0</v>
      </c>
      <c r="P48" s="12">
        <v>1</v>
      </c>
      <c r="Q48" s="5">
        <f t="shared" si="4"/>
        <v>0</v>
      </c>
      <c r="R48" s="5">
        <v>1145.1759790000001</v>
      </c>
      <c r="S48" s="5">
        <f t="shared" si="5"/>
        <v>7.0433135976284937</v>
      </c>
      <c r="T48" s="12">
        <v>0</v>
      </c>
      <c r="U48" s="12">
        <v>0</v>
      </c>
      <c r="V48" s="5">
        <v>0.62406099999999998</v>
      </c>
      <c r="W48" s="6">
        <f t="shared" si="6"/>
        <v>99.599565890483106</v>
      </c>
      <c r="X48" s="5">
        <v>46</v>
      </c>
      <c r="Y48" s="5">
        <v>34596776</v>
      </c>
      <c r="Z48" s="5">
        <v>11</v>
      </c>
      <c r="AA48" s="5">
        <v>469247</v>
      </c>
      <c r="AB48" s="5">
        <v>0</v>
      </c>
      <c r="AC48" s="5">
        <v>8563136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0</v>
      </c>
      <c r="AS48" s="5">
        <v>0</v>
      </c>
      <c r="AT48" s="5">
        <v>0</v>
      </c>
      <c r="AU48" s="5">
        <v>0</v>
      </c>
      <c r="AV48" s="5">
        <v>1</v>
      </c>
      <c r="AW48" s="5">
        <v>0</v>
      </c>
      <c r="AX48" s="5">
        <v>0</v>
      </c>
    </row>
    <row r="49" spans="1:50" ht="15.75" customHeight="1">
      <c r="A49" s="4">
        <v>44531</v>
      </c>
      <c r="B49" s="2" t="s">
        <v>25</v>
      </c>
      <c r="C49" s="2">
        <v>6</v>
      </c>
      <c r="D49" s="5" t="s">
        <v>20</v>
      </c>
      <c r="E49" s="6">
        <v>3.52</v>
      </c>
      <c r="F49" s="6">
        <f t="shared" si="0"/>
        <v>1.2584609896100056</v>
      </c>
      <c r="G49" s="7">
        <v>51728.247000000003</v>
      </c>
      <c r="H49" s="5">
        <f t="shared" si="1"/>
        <v>10.853778606541336</v>
      </c>
      <c r="I49" s="10">
        <v>518.45000000000005</v>
      </c>
      <c r="J49" s="6">
        <f t="shared" si="2"/>
        <v>6.250843591004287</v>
      </c>
      <c r="K49" s="11">
        <v>143.09</v>
      </c>
      <c r="L49" s="11">
        <f t="shared" si="3"/>
        <v>4.9704381043448427</v>
      </c>
      <c r="M49" s="5">
        <v>0</v>
      </c>
      <c r="N49" s="12">
        <v>1</v>
      </c>
      <c r="O49" s="5">
        <v>0</v>
      </c>
      <c r="P49" s="12">
        <v>1</v>
      </c>
      <c r="Q49" s="5">
        <f t="shared" si="4"/>
        <v>0</v>
      </c>
      <c r="R49" s="5">
        <v>1145.1759790000001</v>
      </c>
      <c r="S49" s="5">
        <f t="shared" si="5"/>
        <v>7.0433135976284937</v>
      </c>
      <c r="T49" s="12">
        <v>0</v>
      </c>
      <c r="U49" s="12">
        <v>0</v>
      </c>
      <c r="V49" s="5">
        <v>0.61923399999999995</v>
      </c>
      <c r="W49" s="6">
        <f t="shared" si="6"/>
        <v>98.829181097084117</v>
      </c>
      <c r="X49" s="5">
        <v>313</v>
      </c>
      <c r="Y49" s="5">
        <v>34861579</v>
      </c>
      <c r="Z49" s="5">
        <v>6</v>
      </c>
      <c r="AA49" s="5">
        <v>481486</v>
      </c>
      <c r="AB49" s="5">
        <v>0</v>
      </c>
      <c r="AC49" s="5">
        <v>10147925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0</v>
      </c>
      <c r="AS49" s="5">
        <v>0</v>
      </c>
      <c r="AT49" s="5">
        <v>0</v>
      </c>
      <c r="AU49" s="5">
        <v>0</v>
      </c>
      <c r="AV49" s="5">
        <v>1</v>
      </c>
      <c r="AW49" s="5">
        <v>0</v>
      </c>
      <c r="AX49" s="5">
        <v>0</v>
      </c>
    </row>
    <row r="50" spans="1:50" ht="15.75" customHeight="1">
      <c r="A50" s="4">
        <v>44562</v>
      </c>
      <c r="B50" s="2" t="s">
        <v>25</v>
      </c>
      <c r="C50" s="2">
        <v>6</v>
      </c>
      <c r="D50" s="5" t="s">
        <v>20</v>
      </c>
      <c r="E50" s="6">
        <v>2.86</v>
      </c>
      <c r="F50" s="6">
        <f t="shared" si="0"/>
        <v>1.0508216248317612</v>
      </c>
      <c r="G50" s="7">
        <v>38887.902000000002</v>
      </c>
      <c r="H50" s="5">
        <f t="shared" si="1"/>
        <v>10.568464193272177</v>
      </c>
      <c r="I50" s="10">
        <v>511.96</v>
      </c>
      <c r="J50" s="6">
        <f t="shared" si="2"/>
        <v>6.2382464969875908</v>
      </c>
      <c r="K50" s="11">
        <v>143.61000000000001</v>
      </c>
      <c r="L50" s="11">
        <f t="shared" si="3"/>
        <v>4.974040463626701</v>
      </c>
      <c r="M50" s="5">
        <v>0</v>
      </c>
      <c r="N50" s="12">
        <v>1</v>
      </c>
      <c r="O50" s="5">
        <v>0</v>
      </c>
      <c r="P50" s="12">
        <v>1</v>
      </c>
      <c r="Q50" s="5">
        <f t="shared" si="4"/>
        <v>0</v>
      </c>
      <c r="R50" s="5">
        <v>1145.1759790000001</v>
      </c>
      <c r="S50" s="5">
        <f t="shared" si="5"/>
        <v>7.0433135976284937</v>
      </c>
      <c r="T50" s="12">
        <v>0</v>
      </c>
      <c r="U50" s="12">
        <v>0</v>
      </c>
      <c r="V50" s="5">
        <v>0.62769200000000003</v>
      </c>
      <c r="W50" s="6">
        <f t="shared" si="6"/>
        <v>100.17907017571861</v>
      </c>
      <c r="X50" s="5">
        <v>9</v>
      </c>
      <c r="Y50" s="5">
        <v>41469499</v>
      </c>
      <c r="Z50" s="5">
        <v>32</v>
      </c>
      <c r="AA50" s="5">
        <v>496242</v>
      </c>
      <c r="AB50" s="5">
        <v>0</v>
      </c>
      <c r="AC50" s="5">
        <v>7423888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0</v>
      </c>
      <c r="AS50" s="5">
        <v>0</v>
      </c>
      <c r="AT50" s="5">
        <v>0</v>
      </c>
      <c r="AU50" s="5">
        <v>0</v>
      </c>
      <c r="AV50" s="5">
        <v>1</v>
      </c>
      <c r="AW50" s="5">
        <v>0</v>
      </c>
      <c r="AX50" s="5">
        <v>0</v>
      </c>
    </row>
    <row r="51" spans="1:50" ht="15.75" customHeight="1">
      <c r="A51" s="4">
        <v>44593</v>
      </c>
      <c r="B51" s="2" t="s">
        <v>25</v>
      </c>
      <c r="C51" s="2">
        <v>6</v>
      </c>
      <c r="D51" s="5" t="s">
        <v>20</v>
      </c>
      <c r="E51" s="6">
        <v>2.64</v>
      </c>
      <c r="F51" s="6">
        <f t="shared" si="0"/>
        <v>0.97077891715822484</v>
      </c>
      <c r="G51" s="7">
        <v>43290.305999999997</v>
      </c>
      <c r="H51" s="5">
        <f t="shared" si="1"/>
        <v>10.675707108611132</v>
      </c>
      <c r="I51" s="10">
        <v>521.51</v>
      </c>
      <c r="J51" s="6">
        <f t="shared" si="2"/>
        <v>6.2567284497123978</v>
      </c>
      <c r="K51" s="11">
        <v>135.46</v>
      </c>
      <c r="L51" s="11">
        <f t="shared" si="3"/>
        <v>4.9160315313872776</v>
      </c>
      <c r="M51" s="5">
        <v>0</v>
      </c>
      <c r="N51" s="12">
        <v>1</v>
      </c>
      <c r="O51" s="5">
        <v>0</v>
      </c>
      <c r="P51" s="12">
        <v>1</v>
      </c>
      <c r="Q51" s="5">
        <f t="shared" si="4"/>
        <v>0</v>
      </c>
      <c r="R51" s="5">
        <v>1145.1759790000001</v>
      </c>
      <c r="S51" s="5">
        <f t="shared" si="5"/>
        <v>7.0433135976284937</v>
      </c>
      <c r="T51" s="12">
        <v>0</v>
      </c>
      <c r="U51" s="12">
        <v>0</v>
      </c>
      <c r="V51" s="5">
        <v>0.69841200000000003</v>
      </c>
      <c r="W51" s="6">
        <f t="shared" si="6"/>
        <v>111.46591761495125</v>
      </c>
      <c r="X51" s="5">
        <v>3657</v>
      </c>
      <c r="Y51" s="5">
        <v>42931045</v>
      </c>
      <c r="Z51" s="5">
        <v>16</v>
      </c>
      <c r="AA51" s="5">
        <v>514023</v>
      </c>
      <c r="AB51" s="5">
        <v>141121</v>
      </c>
      <c r="AC51" s="5">
        <v>1453832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0</v>
      </c>
      <c r="AS51" s="5">
        <v>0</v>
      </c>
      <c r="AT51" s="5">
        <v>0</v>
      </c>
      <c r="AU51" s="5">
        <v>0</v>
      </c>
      <c r="AV51" s="5">
        <v>1</v>
      </c>
      <c r="AW51" s="5">
        <v>0</v>
      </c>
      <c r="AX51" s="5">
        <v>0</v>
      </c>
    </row>
    <row r="52" spans="1:50" ht="15.75" customHeight="1">
      <c r="A52" s="4">
        <v>44621</v>
      </c>
      <c r="B52" s="2" t="s">
        <v>25</v>
      </c>
      <c r="C52" s="2">
        <v>6</v>
      </c>
      <c r="D52" s="5" t="s">
        <v>20</v>
      </c>
      <c r="E52" s="6">
        <v>1.98</v>
      </c>
      <c r="F52" s="6">
        <f t="shared" si="0"/>
        <v>0.68309684470644383</v>
      </c>
      <c r="G52" s="7">
        <v>63101.124000000003</v>
      </c>
      <c r="H52" s="5">
        <f t="shared" si="1"/>
        <v>11.052509708818576</v>
      </c>
      <c r="I52" s="10">
        <v>520.9</v>
      </c>
      <c r="J52" s="6">
        <f t="shared" si="2"/>
        <v>6.2555580847511454</v>
      </c>
      <c r="K52" s="11">
        <v>153.4</v>
      </c>
      <c r="L52" s="11">
        <f t="shared" si="3"/>
        <v>5.0395466375906759</v>
      </c>
      <c r="M52" s="5">
        <v>0</v>
      </c>
      <c r="N52" s="12">
        <v>1</v>
      </c>
      <c r="O52" s="5">
        <v>0</v>
      </c>
      <c r="P52" s="12">
        <v>1</v>
      </c>
      <c r="Q52" s="5">
        <f t="shared" si="4"/>
        <v>0</v>
      </c>
      <c r="R52" s="5">
        <v>1145.1759790000001</v>
      </c>
      <c r="S52" s="5">
        <f t="shared" si="5"/>
        <v>7.0433135976284937</v>
      </c>
      <c r="T52" s="12">
        <v>0</v>
      </c>
      <c r="U52" s="12">
        <v>0</v>
      </c>
      <c r="V52" s="5">
        <v>0.60794099999999995</v>
      </c>
      <c r="W52" s="6">
        <f t="shared" si="6"/>
        <v>97.026828606540363</v>
      </c>
      <c r="X52" s="5">
        <v>44</v>
      </c>
      <c r="Y52" s="5">
        <v>43025775</v>
      </c>
      <c r="Z52" s="5">
        <v>3</v>
      </c>
      <c r="AA52" s="5">
        <v>521181</v>
      </c>
      <c r="AB52" s="5">
        <v>60908</v>
      </c>
      <c r="AC52" s="5">
        <v>3427223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0</v>
      </c>
      <c r="AS52" s="5">
        <v>0</v>
      </c>
      <c r="AT52" s="5">
        <v>0</v>
      </c>
      <c r="AU52" s="5">
        <v>0</v>
      </c>
      <c r="AV52" s="5">
        <v>1</v>
      </c>
      <c r="AW52" s="5">
        <v>0</v>
      </c>
      <c r="AX52" s="5">
        <v>0</v>
      </c>
    </row>
    <row r="53" spans="1:50" ht="15.75" customHeight="1">
      <c r="A53" s="4">
        <v>44652</v>
      </c>
      <c r="B53" s="2" t="s">
        <v>25</v>
      </c>
      <c r="C53" s="2">
        <v>6</v>
      </c>
      <c r="D53" s="5" t="s">
        <v>20</v>
      </c>
      <c r="E53" s="6">
        <v>1.54</v>
      </c>
      <c r="F53" s="6">
        <f t="shared" si="0"/>
        <v>0.43178241642553783</v>
      </c>
      <c r="G53" s="7">
        <v>60899.921999999999</v>
      </c>
      <c r="H53" s="5">
        <f t="shared" si="1"/>
        <v>11.017003593156456</v>
      </c>
      <c r="I53" s="10">
        <v>489.73</v>
      </c>
      <c r="J53" s="6">
        <f t="shared" si="2"/>
        <v>6.1938542188289736</v>
      </c>
      <c r="K53" s="11">
        <v>138.66</v>
      </c>
      <c r="L53" s="11">
        <f t="shared" si="3"/>
        <v>4.9392108974178894</v>
      </c>
      <c r="M53" s="5">
        <v>0</v>
      </c>
      <c r="N53" s="12">
        <v>1</v>
      </c>
      <c r="O53" s="5">
        <v>0</v>
      </c>
      <c r="P53" s="12">
        <v>1</v>
      </c>
      <c r="Q53" s="5">
        <f t="shared" si="4"/>
        <v>0</v>
      </c>
      <c r="R53" s="5">
        <v>1145.1759790000001</v>
      </c>
      <c r="S53" s="5">
        <f t="shared" si="5"/>
        <v>7.0433135976284937</v>
      </c>
      <c r="T53" s="12">
        <v>0</v>
      </c>
      <c r="U53" s="12">
        <v>0</v>
      </c>
      <c r="V53" s="5">
        <v>0.62723799999999996</v>
      </c>
      <c r="W53" s="6">
        <f t="shared" si="6"/>
        <v>100.10661219017827</v>
      </c>
      <c r="X53" s="5">
        <v>32</v>
      </c>
      <c r="Y53" s="5">
        <v>43079188</v>
      </c>
      <c r="Z53" s="5">
        <v>0</v>
      </c>
      <c r="AA53" s="5">
        <v>523843</v>
      </c>
      <c r="AB53" s="5">
        <v>74646</v>
      </c>
      <c r="AC53" s="5">
        <v>1701306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0</v>
      </c>
      <c r="AS53" s="5">
        <v>0</v>
      </c>
      <c r="AT53" s="5">
        <v>0</v>
      </c>
      <c r="AU53" s="5">
        <v>0</v>
      </c>
      <c r="AV53" s="5">
        <v>1</v>
      </c>
      <c r="AW53" s="5">
        <v>0</v>
      </c>
      <c r="AX53" s="5">
        <v>0</v>
      </c>
    </row>
    <row r="54" spans="1:50" ht="15.75" customHeight="1">
      <c r="A54" s="9">
        <v>44682</v>
      </c>
      <c r="B54" s="2" t="s">
        <v>25</v>
      </c>
      <c r="C54" s="2">
        <v>6</v>
      </c>
      <c r="D54" s="5" t="s">
        <v>20</v>
      </c>
      <c r="E54" s="6">
        <v>3.3</v>
      </c>
      <c r="F54" s="6">
        <f t="shared" si="0"/>
        <v>1.1939224684724346</v>
      </c>
      <c r="G54" s="7">
        <v>55030.05</v>
      </c>
      <c r="H54" s="5">
        <f t="shared" si="1"/>
        <v>10.915652850373318</v>
      </c>
      <c r="I54" s="10">
        <v>459.57</v>
      </c>
      <c r="J54" s="6">
        <f t="shared" si="2"/>
        <v>6.1302912696927141</v>
      </c>
      <c r="K54" s="11">
        <v>142.06</v>
      </c>
      <c r="L54" s="11">
        <f t="shared" si="3"/>
        <v>4.9632641226802381</v>
      </c>
      <c r="M54" s="5">
        <v>0</v>
      </c>
      <c r="N54" s="12">
        <v>1</v>
      </c>
      <c r="O54" s="5">
        <v>0</v>
      </c>
      <c r="P54" s="12">
        <v>1</v>
      </c>
      <c r="Q54" s="5">
        <f t="shared" si="4"/>
        <v>0</v>
      </c>
      <c r="R54" s="5">
        <v>1145.1759790000001</v>
      </c>
      <c r="S54" s="5">
        <f t="shared" si="5"/>
        <v>7.0433135976284937</v>
      </c>
      <c r="T54" s="12">
        <v>0</v>
      </c>
      <c r="U54" s="12">
        <v>0</v>
      </c>
      <c r="V54" s="5">
        <v>0.63870700000000002</v>
      </c>
      <c r="W54" s="6">
        <f t="shared" si="6"/>
        <v>101.93705412005043</v>
      </c>
      <c r="X54" s="5">
        <v>3309</v>
      </c>
      <c r="Y54" s="5">
        <v>43160832</v>
      </c>
      <c r="Z54" s="5">
        <v>1</v>
      </c>
      <c r="AA54" s="5">
        <v>524636</v>
      </c>
      <c r="AB54" s="5">
        <v>0</v>
      </c>
      <c r="AC54" s="5">
        <v>1356081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0</v>
      </c>
      <c r="AS54" s="5">
        <v>0</v>
      </c>
      <c r="AT54" s="5">
        <v>0</v>
      </c>
      <c r="AU54" s="5">
        <v>0</v>
      </c>
      <c r="AV54" s="5">
        <v>1</v>
      </c>
      <c r="AW54" s="5">
        <v>0</v>
      </c>
      <c r="AX54" s="5">
        <v>0</v>
      </c>
    </row>
    <row r="55" spans="1:50" ht="15.75" customHeight="1">
      <c r="A55" s="4">
        <v>44713</v>
      </c>
      <c r="B55" s="2" t="s">
        <v>25</v>
      </c>
      <c r="C55" s="2">
        <v>6</v>
      </c>
      <c r="D55" s="5" t="s">
        <v>20</v>
      </c>
      <c r="E55" s="6">
        <v>2.2000000000000002</v>
      </c>
      <c r="F55" s="6">
        <f t="shared" si="0"/>
        <v>0.78845736036427028</v>
      </c>
      <c r="G55" s="7">
        <v>55763.784</v>
      </c>
      <c r="H55" s="5">
        <f t="shared" si="1"/>
        <v>10.928897838023843</v>
      </c>
      <c r="I55" s="10">
        <v>551.27</v>
      </c>
      <c r="J55" s="6">
        <f t="shared" si="2"/>
        <v>6.3122247072820477</v>
      </c>
      <c r="K55" s="11">
        <v>142.58000000000001</v>
      </c>
      <c r="L55" s="11">
        <f t="shared" si="3"/>
        <v>4.9668923711483375</v>
      </c>
      <c r="M55" s="5">
        <v>0</v>
      </c>
      <c r="N55" s="12">
        <v>1</v>
      </c>
      <c r="O55" s="5">
        <v>0</v>
      </c>
      <c r="P55" s="12">
        <v>1</v>
      </c>
      <c r="Q55" s="5">
        <f t="shared" si="4"/>
        <v>0</v>
      </c>
      <c r="R55" s="5">
        <v>1145.1759790000001</v>
      </c>
      <c r="S55" s="5">
        <f t="shared" si="5"/>
        <v>7.0433135976284937</v>
      </c>
      <c r="T55" s="12">
        <v>0</v>
      </c>
      <c r="U55" s="12">
        <v>0</v>
      </c>
      <c r="V55" s="5">
        <v>0.65253399999999995</v>
      </c>
      <c r="W55" s="6">
        <f t="shared" si="6"/>
        <v>104.14383069728842</v>
      </c>
      <c r="X55" s="5">
        <v>2</v>
      </c>
      <c r="Y55" s="5">
        <v>43469234</v>
      </c>
      <c r="Z55" s="5">
        <v>0</v>
      </c>
      <c r="AA55" s="5">
        <v>525139</v>
      </c>
      <c r="AB55" s="5">
        <v>0</v>
      </c>
      <c r="AC55" s="5">
        <v>1512729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0</v>
      </c>
      <c r="AS55" s="5">
        <v>0</v>
      </c>
      <c r="AT55" s="5">
        <v>0</v>
      </c>
      <c r="AU55" s="5">
        <v>0</v>
      </c>
      <c r="AV55" s="5">
        <v>1</v>
      </c>
      <c r="AW55" s="5">
        <v>0</v>
      </c>
      <c r="AX55" s="5">
        <v>0</v>
      </c>
    </row>
    <row r="56" spans="1:50" ht="15.75" customHeight="1">
      <c r="A56" s="4">
        <v>44743</v>
      </c>
      <c r="B56" s="2" t="s">
        <v>25</v>
      </c>
      <c r="C56" s="2">
        <v>6</v>
      </c>
      <c r="D56" s="5" t="s">
        <v>20</v>
      </c>
      <c r="E56" s="6">
        <v>3.52</v>
      </c>
      <c r="F56" s="6">
        <f t="shared" si="0"/>
        <v>1.2584609896100056</v>
      </c>
      <c r="G56" s="7">
        <v>56497.517999999996</v>
      </c>
      <c r="H56" s="5">
        <f t="shared" si="1"/>
        <v>10.941969686702022</v>
      </c>
      <c r="I56" s="10">
        <v>487.4</v>
      </c>
      <c r="J56" s="6">
        <f t="shared" si="2"/>
        <v>6.1890851411911054</v>
      </c>
      <c r="K56" s="11">
        <v>138.56</v>
      </c>
      <c r="L56" s="11">
        <f t="shared" si="3"/>
        <v>4.9384946163185734</v>
      </c>
      <c r="M56" s="5">
        <v>0</v>
      </c>
      <c r="N56" s="12">
        <v>1</v>
      </c>
      <c r="O56" s="5">
        <v>0</v>
      </c>
      <c r="P56" s="12">
        <v>1</v>
      </c>
      <c r="Q56" s="5">
        <f t="shared" si="4"/>
        <v>0</v>
      </c>
      <c r="R56" s="5">
        <v>1145.1759790000001</v>
      </c>
      <c r="S56" s="5">
        <f t="shared" si="5"/>
        <v>7.0433135976284937</v>
      </c>
      <c r="T56" s="12">
        <v>0</v>
      </c>
      <c r="U56" s="12">
        <v>0</v>
      </c>
      <c r="V56" s="5">
        <v>0.63881299999999996</v>
      </c>
      <c r="W56" s="6">
        <f t="shared" si="6"/>
        <v>101.95397162328231</v>
      </c>
      <c r="X56" s="5">
        <v>671</v>
      </c>
      <c r="Y56" s="5">
        <v>44036275</v>
      </c>
      <c r="Z56" s="5">
        <v>2</v>
      </c>
      <c r="AA56" s="5">
        <v>526396</v>
      </c>
      <c r="AB56" s="5">
        <v>0</v>
      </c>
      <c r="AC56" s="5">
        <v>2700603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0</v>
      </c>
      <c r="AS56" s="5">
        <v>0</v>
      </c>
      <c r="AT56" s="5">
        <v>0</v>
      </c>
      <c r="AU56" s="5">
        <v>0</v>
      </c>
      <c r="AV56" s="5">
        <v>1</v>
      </c>
      <c r="AW56" s="5">
        <v>0</v>
      </c>
      <c r="AX56" s="5">
        <v>0</v>
      </c>
    </row>
    <row r="57" spans="1:50" ht="15.75" customHeight="1">
      <c r="A57" s="4">
        <v>44774</v>
      </c>
      <c r="B57" s="2" t="s">
        <v>25</v>
      </c>
      <c r="C57" s="2">
        <v>6</v>
      </c>
      <c r="D57" s="5" t="s">
        <v>20</v>
      </c>
      <c r="E57" s="6">
        <v>2.5299999999999998</v>
      </c>
      <c r="F57" s="6">
        <f t="shared" si="0"/>
        <v>0.92821930273942876</v>
      </c>
      <c r="G57" s="7">
        <v>62367.39</v>
      </c>
      <c r="H57" s="5">
        <f t="shared" si="1"/>
        <v>11.040813855494509</v>
      </c>
      <c r="I57" s="10">
        <v>517.33000000000004</v>
      </c>
      <c r="J57" s="6">
        <f t="shared" si="2"/>
        <v>6.2486809687553269</v>
      </c>
      <c r="K57" s="11">
        <v>135.57</v>
      </c>
      <c r="L57" s="11">
        <f t="shared" si="3"/>
        <v>4.9168373036903334</v>
      </c>
      <c r="M57" s="5">
        <v>0</v>
      </c>
      <c r="N57" s="12">
        <v>1</v>
      </c>
      <c r="O57" s="5">
        <v>0</v>
      </c>
      <c r="P57" s="12">
        <v>1</v>
      </c>
      <c r="Q57" s="5">
        <f t="shared" si="4"/>
        <v>0</v>
      </c>
      <c r="R57" s="5">
        <v>1145.1759790000001</v>
      </c>
      <c r="S57" s="5">
        <f t="shared" si="5"/>
        <v>7.0433135976284937</v>
      </c>
      <c r="T57" s="12">
        <v>0</v>
      </c>
      <c r="U57" s="12">
        <v>0</v>
      </c>
      <c r="V57" s="5">
        <v>0.62900800000000001</v>
      </c>
      <c r="W57" s="6">
        <f t="shared" si="6"/>
        <v>100.38910257433329</v>
      </c>
      <c r="X57" s="5">
        <v>632</v>
      </c>
      <c r="Y57" s="5">
        <v>44436339</v>
      </c>
      <c r="Z57" s="5">
        <v>5</v>
      </c>
      <c r="AA57" s="5">
        <v>527911</v>
      </c>
      <c r="AB57" s="5">
        <v>0</v>
      </c>
      <c r="AC57" s="5">
        <v>2087696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0</v>
      </c>
      <c r="AS57" s="5">
        <v>0</v>
      </c>
      <c r="AT57" s="5">
        <v>0</v>
      </c>
      <c r="AU57" s="5">
        <v>0</v>
      </c>
      <c r="AV57" s="5">
        <v>1</v>
      </c>
      <c r="AW57" s="5">
        <v>0</v>
      </c>
      <c r="AX57" s="5">
        <v>0</v>
      </c>
    </row>
    <row r="58" spans="1:50" ht="15.75" customHeight="1">
      <c r="A58" s="4">
        <v>44805</v>
      </c>
      <c r="B58" s="2" t="s">
        <v>25</v>
      </c>
      <c r="C58" s="2">
        <v>6</v>
      </c>
      <c r="D58" s="5" t="s">
        <v>20</v>
      </c>
      <c r="E58" s="6">
        <v>2.42</v>
      </c>
      <c r="F58" s="6">
        <f t="shared" si="0"/>
        <v>0.88376754016859504</v>
      </c>
      <c r="G58" s="7">
        <v>57231.252</v>
      </c>
      <c r="H58" s="5">
        <f t="shared" si="1"/>
        <v>10.954872864620221</v>
      </c>
      <c r="I58" s="10">
        <v>496.1</v>
      </c>
      <c r="J58" s="6">
        <f t="shared" si="2"/>
        <v>6.2067775193070034</v>
      </c>
      <c r="K58" s="11">
        <v>138.13999999999999</v>
      </c>
      <c r="L58" s="11">
        <f t="shared" si="3"/>
        <v>4.9354806204954951</v>
      </c>
      <c r="M58" s="5">
        <v>0</v>
      </c>
      <c r="N58" s="12">
        <v>1</v>
      </c>
      <c r="O58" s="5">
        <v>0</v>
      </c>
      <c r="P58" s="12">
        <v>1</v>
      </c>
      <c r="Q58" s="5">
        <f t="shared" si="4"/>
        <v>0</v>
      </c>
      <c r="R58" s="5">
        <v>1145.1759790000001</v>
      </c>
      <c r="S58" s="5">
        <f t="shared" si="5"/>
        <v>7.0433135976284937</v>
      </c>
      <c r="T58" s="12">
        <v>0</v>
      </c>
      <c r="U58" s="12">
        <v>0</v>
      </c>
      <c r="V58" s="5">
        <v>0.64926099999999998</v>
      </c>
      <c r="W58" s="6">
        <f t="shared" si="6"/>
        <v>103.62146288523229</v>
      </c>
      <c r="X58" s="5">
        <v>10052</v>
      </c>
      <c r="Y58" s="5">
        <v>44591112</v>
      </c>
      <c r="Z58" s="5">
        <v>3</v>
      </c>
      <c r="AA58" s="5">
        <v>528655</v>
      </c>
      <c r="AB58" s="5">
        <v>0</v>
      </c>
      <c r="AC58" s="5">
        <v>3220020</v>
      </c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0</v>
      </c>
      <c r="AS58" s="5">
        <v>0</v>
      </c>
      <c r="AT58" s="5">
        <v>0</v>
      </c>
      <c r="AU58" s="5">
        <v>0</v>
      </c>
      <c r="AV58" s="5">
        <v>1</v>
      </c>
      <c r="AW58" s="5">
        <v>0</v>
      </c>
      <c r="AX58" s="5">
        <v>0</v>
      </c>
    </row>
    <row r="59" spans="1:50" ht="15.75" customHeight="1">
      <c r="A59" s="4">
        <v>44835</v>
      </c>
      <c r="B59" s="2" t="s">
        <v>25</v>
      </c>
      <c r="C59" s="2">
        <v>6</v>
      </c>
      <c r="D59" s="5" t="s">
        <v>20</v>
      </c>
      <c r="E59" s="6">
        <v>4.18</v>
      </c>
      <c r="F59" s="6">
        <f t="shared" si="0"/>
        <v>1.430311246536665</v>
      </c>
      <c r="G59" s="7">
        <v>35219.232000000004</v>
      </c>
      <c r="H59" s="5">
        <f t="shared" si="1"/>
        <v>10.469375969194886</v>
      </c>
      <c r="I59" s="10">
        <v>1</v>
      </c>
      <c r="J59" s="6">
        <f t="shared" si="2"/>
        <v>0</v>
      </c>
      <c r="K59" s="11">
        <v>133.30000000000001</v>
      </c>
      <c r="L59" s="11">
        <f t="shared" si="3"/>
        <v>4.9000761035291918</v>
      </c>
      <c r="M59" s="5">
        <v>0</v>
      </c>
      <c r="N59" s="12">
        <v>1</v>
      </c>
      <c r="O59" s="5">
        <v>0</v>
      </c>
      <c r="P59" s="12">
        <v>1</v>
      </c>
      <c r="Q59" s="5">
        <f t="shared" si="4"/>
        <v>0</v>
      </c>
      <c r="R59" s="5">
        <v>1145.1759790000001</v>
      </c>
      <c r="S59" s="5">
        <f t="shared" si="5"/>
        <v>7.0433135976284937</v>
      </c>
      <c r="T59" s="12">
        <v>0</v>
      </c>
      <c r="U59" s="12">
        <v>0</v>
      </c>
      <c r="V59" s="5">
        <v>0.62700100000000003</v>
      </c>
      <c r="W59" s="6">
        <f t="shared" si="6"/>
        <v>100.06878720653719</v>
      </c>
      <c r="X59" s="5">
        <v>2020</v>
      </c>
      <c r="Y59" s="14"/>
      <c r="Z59" s="5">
        <v>1</v>
      </c>
      <c r="AA59" s="14"/>
      <c r="AB59" s="5">
        <v>0</v>
      </c>
      <c r="AC59" s="14"/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0</v>
      </c>
      <c r="AS59" s="5">
        <v>0</v>
      </c>
      <c r="AT59" s="5">
        <v>0</v>
      </c>
      <c r="AU59" s="5">
        <v>0</v>
      </c>
      <c r="AV59" s="5">
        <v>1</v>
      </c>
      <c r="AW59" s="5">
        <v>0</v>
      </c>
      <c r="AX59" s="5">
        <v>0</v>
      </c>
    </row>
    <row r="60" spans="1:50" ht="15.75" customHeight="1">
      <c r="A60" s="4">
        <v>44866</v>
      </c>
      <c r="B60" s="2" t="s">
        <v>25</v>
      </c>
      <c r="C60" s="2">
        <v>6</v>
      </c>
      <c r="D60" s="5" t="s">
        <v>20</v>
      </c>
      <c r="E60" s="6">
        <v>3.08</v>
      </c>
      <c r="F60" s="6">
        <f t="shared" si="0"/>
        <v>1.1249295969854831</v>
      </c>
      <c r="G60" s="7">
        <v>30083.094000000001</v>
      </c>
      <c r="H60" s="5">
        <f t="shared" si="1"/>
        <v>10.311751872525909</v>
      </c>
      <c r="I60" s="10">
        <v>1</v>
      </c>
      <c r="J60" s="6">
        <f t="shared" si="2"/>
        <v>0</v>
      </c>
      <c r="K60" s="11">
        <v>141.34</v>
      </c>
      <c r="L60" s="11">
        <f t="shared" si="3"/>
        <v>4.9582185618711252</v>
      </c>
      <c r="M60" s="5">
        <v>0</v>
      </c>
      <c r="N60" s="12">
        <v>1</v>
      </c>
      <c r="O60" s="5">
        <v>0</v>
      </c>
      <c r="P60" s="12">
        <v>1</v>
      </c>
      <c r="Q60" s="5">
        <f t="shared" si="4"/>
        <v>0</v>
      </c>
      <c r="R60" s="5">
        <v>1145.1759790000001</v>
      </c>
      <c r="S60" s="5">
        <f t="shared" si="5"/>
        <v>7.0433135976284937</v>
      </c>
      <c r="T60" s="12">
        <v>0</v>
      </c>
      <c r="U60" s="12">
        <v>0</v>
      </c>
      <c r="V60" s="5">
        <v>0.62896700000000005</v>
      </c>
      <c r="W60" s="6">
        <f t="shared" si="6"/>
        <v>100.38255901176247</v>
      </c>
      <c r="X60" s="5">
        <v>5743</v>
      </c>
      <c r="Y60" s="14"/>
      <c r="Z60" s="5">
        <v>0</v>
      </c>
      <c r="AA60" s="14"/>
      <c r="AB60" s="5">
        <v>0</v>
      </c>
      <c r="AC60" s="5">
        <v>26278</v>
      </c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0</v>
      </c>
      <c r="AS60" s="5">
        <v>0</v>
      </c>
      <c r="AT60" s="5">
        <v>0</v>
      </c>
      <c r="AU60" s="5">
        <v>0</v>
      </c>
      <c r="AV60" s="5">
        <v>1</v>
      </c>
      <c r="AW60" s="5">
        <v>0</v>
      </c>
      <c r="AX60" s="5">
        <v>0</v>
      </c>
    </row>
    <row r="61" spans="1:50" ht="15.75" customHeight="1">
      <c r="A61" s="4">
        <v>44896</v>
      </c>
      <c r="B61" s="2" t="s">
        <v>25</v>
      </c>
      <c r="C61" s="2">
        <v>6</v>
      </c>
      <c r="D61" s="5" t="s">
        <v>20</v>
      </c>
      <c r="E61" s="6">
        <v>3.52</v>
      </c>
      <c r="F61" s="6">
        <f t="shared" si="0"/>
        <v>1.2584609896100056</v>
      </c>
      <c r="G61" s="7">
        <v>34485.498</v>
      </c>
      <c r="H61" s="5">
        <f t="shared" si="1"/>
        <v>10.448323164098392</v>
      </c>
      <c r="I61" s="10">
        <v>1</v>
      </c>
      <c r="J61" s="6">
        <f t="shared" si="2"/>
        <v>0</v>
      </c>
      <c r="K61" s="11"/>
      <c r="L61" s="11">
        <f t="shared" si="3"/>
        <v>0</v>
      </c>
      <c r="M61" s="5">
        <v>0</v>
      </c>
      <c r="N61" s="12">
        <v>1</v>
      </c>
      <c r="O61" s="5">
        <v>0</v>
      </c>
      <c r="P61" s="12">
        <v>1</v>
      </c>
      <c r="Q61" s="5">
        <f t="shared" si="4"/>
        <v>0</v>
      </c>
      <c r="R61" s="5">
        <v>1145.1759790000001</v>
      </c>
      <c r="S61" s="5">
        <f t="shared" si="5"/>
        <v>7.0433135976284937</v>
      </c>
      <c r="T61" s="12">
        <v>0</v>
      </c>
      <c r="U61" s="12">
        <v>0</v>
      </c>
      <c r="V61" s="5">
        <v>0.63093299999999997</v>
      </c>
      <c r="W61" s="6">
        <f t="shared" si="6"/>
        <v>100.69633081698773</v>
      </c>
      <c r="X61" s="5">
        <v>14</v>
      </c>
      <c r="Y61" s="14"/>
      <c r="Z61" s="5">
        <v>0</v>
      </c>
      <c r="AA61" s="14"/>
      <c r="AB61" s="5">
        <v>0</v>
      </c>
      <c r="AC61" s="5">
        <v>84200</v>
      </c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0</v>
      </c>
      <c r="AS61" s="5">
        <v>0</v>
      </c>
      <c r="AT61" s="5">
        <v>0</v>
      </c>
      <c r="AU61" s="5">
        <v>0</v>
      </c>
      <c r="AV61" s="5">
        <v>1</v>
      </c>
      <c r="AW61" s="5">
        <v>0</v>
      </c>
      <c r="AX61" s="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T61"/>
  <sheetViews>
    <sheetView workbookViewId="0">
      <selection sqref="A1:XFD1"/>
    </sheetView>
  </sheetViews>
  <sheetFormatPr defaultColWidth="8.85546875" defaultRowHeight="12.75"/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27</v>
      </c>
      <c r="C2" s="2">
        <v>7</v>
      </c>
      <c r="D2" s="5" t="s">
        <v>20</v>
      </c>
      <c r="E2" s="5">
        <v>79.263028000000006</v>
      </c>
      <c r="F2" s="6">
        <f t="shared" ref="F2:F61" si="0">LN(E2)</f>
        <v>4.372771790413835</v>
      </c>
      <c r="G2" s="7">
        <v>29380.02</v>
      </c>
      <c r="H2" s="5">
        <f t="shared" ref="H2:H61" si="1">LN(G2+1)</f>
        <v>10.288104166620125</v>
      </c>
      <c r="I2" s="10">
        <v>362.83</v>
      </c>
      <c r="J2" s="6">
        <f t="shared" ref="J2:J61" si="2">LN(I2)</f>
        <v>5.8939344050097677</v>
      </c>
      <c r="K2" s="11">
        <v>110.72</v>
      </c>
      <c r="L2" s="11">
        <f t="shared" ref="L2:L61" si="3">LN(K2+1)</f>
        <v>4.7159957410769762</v>
      </c>
      <c r="M2" s="5">
        <v>0</v>
      </c>
      <c r="N2" s="12">
        <v>0</v>
      </c>
      <c r="O2" s="5">
        <v>0</v>
      </c>
      <c r="P2" s="12">
        <v>0</v>
      </c>
      <c r="Q2" s="5">
        <f t="shared" ref="Q2:Q61" si="4">0+0</f>
        <v>0</v>
      </c>
      <c r="R2" s="5">
        <v>1667.862562</v>
      </c>
      <c r="S2" s="5">
        <f t="shared" ref="S2:S61" si="5">LN(R2)</f>
        <v>7.4192981826413886</v>
      </c>
      <c r="T2" s="12">
        <v>1</v>
      </c>
      <c r="U2" s="12">
        <v>0</v>
      </c>
      <c r="V2" s="5">
        <v>0.41698099999999999</v>
      </c>
      <c r="W2" s="6">
        <f t="shared" ref="W2:W61" si="6">V2*100/0.416981</f>
        <v>100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</v>
      </c>
      <c r="AE2" s="5">
        <v>1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11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1</v>
      </c>
      <c r="AX2" s="5">
        <v>0</v>
      </c>
    </row>
    <row r="3" spans="1:72" ht="15.75" customHeight="1">
      <c r="A3" s="4">
        <v>43132</v>
      </c>
      <c r="B3" s="2" t="s">
        <v>27</v>
      </c>
      <c r="C3" s="2">
        <v>7</v>
      </c>
      <c r="D3" s="5" t="s">
        <v>20</v>
      </c>
      <c r="E3" s="5">
        <v>73.165871999999993</v>
      </c>
      <c r="F3" s="6">
        <f t="shared" si="0"/>
        <v>4.2927290827402986</v>
      </c>
      <c r="G3" s="7">
        <v>32706.06</v>
      </c>
      <c r="H3" s="5">
        <f t="shared" si="1"/>
        <v>10.395346235722505</v>
      </c>
      <c r="I3" s="10">
        <v>344.64</v>
      </c>
      <c r="J3" s="6">
        <f t="shared" si="2"/>
        <v>5.8425003939680238</v>
      </c>
      <c r="K3" s="11">
        <v>105.46</v>
      </c>
      <c r="L3" s="11">
        <f t="shared" si="3"/>
        <v>4.6677693277446108</v>
      </c>
      <c r="M3" s="5">
        <v>0</v>
      </c>
      <c r="N3" s="12">
        <v>0</v>
      </c>
      <c r="O3" s="5">
        <v>0</v>
      </c>
      <c r="P3" s="12">
        <v>0</v>
      </c>
      <c r="Q3" s="5">
        <f t="shared" si="4"/>
        <v>0</v>
      </c>
      <c r="R3" s="5">
        <v>1667.862562</v>
      </c>
      <c r="S3" s="5">
        <f t="shared" si="5"/>
        <v>7.4192981826413886</v>
      </c>
      <c r="T3" s="12">
        <v>1</v>
      </c>
      <c r="U3" s="12">
        <v>0</v>
      </c>
      <c r="V3" s="5">
        <v>0.41345300000000001</v>
      </c>
      <c r="W3" s="6">
        <f t="shared" si="6"/>
        <v>99.153918284046526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11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1</v>
      </c>
      <c r="AX3" s="5">
        <v>0</v>
      </c>
    </row>
    <row r="4" spans="1:72" ht="15.75" customHeight="1">
      <c r="A4" s="4">
        <v>43160</v>
      </c>
      <c r="B4" s="2" t="s">
        <v>27</v>
      </c>
      <c r="C4" s="2">
        <v>7</v>
      </c>
      <c r="D4" s="5" t="s">
        <v>20</v>
      </c>
      <c r="E4" s="5">
        <v>54.874403999999998</v>
      </c>
      <c r="F4" s="6">
        <f t="shared" si="0"/>
        <v>4.0050470102885178</v>
      </c>
      <c r="G4" s="7">
        <v>47673.24</v>
      </c>
      <c r="H4" s="5">
        <f t="shared" si="1"/>
        <v>10.772146489072547</v>
      </c>
      <c r="I4" s="10">
        <v>350.62</v>
      </c>
      <c r="J4" s="6">
        <f t="shared" si="2"/>
        <v>5.859703015925728</v>
      </c>
      <c r="K4" s="11">
        <v>121.34</v>
      </c>
      <c r="L4" s="11">
        <f t="shared" si="3"/>
        <v>4.8068040538144192</v>
      </c>
      <c r="M4" s="5">
        <v>0</v>
      </c>
      <c r="N4" s="12">
        <v>0</v>
      </c>
      <c r="O4" s="5">
        <v>0</v>
      </c>
      <c r="P4" s="12">
        <v>0</v>
      </c>
      <c r="Q4" s="5">
        <f t="shared" si="4"/>
        <v>0</v>
      </c>
      <c r="R4" s="5">
        <v>1667.862562</v>
      </c>
      <c r="S4" s="5">
        <f t="shared" si="5"/>
        <v>7.4192981826413886</v>
      </c>
      <c r="T4" s="12">
        <v>1</v>
      </c>
      <c r="U4" s="12">
        <v>0</v>
      </c>
      <c r="V4" s="5">
        <v>0.42094399999999998</v>
      </c>
      <c r="W4" s="6">
        <f t="shared" si="6"/>
        <v>100.95040301596475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1</v>
      </c>
      <c r="AX4" s="5">
        <v>0</v>
      </c>
    </row>
    <row r="5" spans="1:72" ht="15.75" customHeight="1">
      <c r="A5" s="4">
        <v>43191</v>
      </c>
      <c r="B5" s="2" t="s">
        <v>27</v>
      </c>
      <c r="C5" s="2">
        <v>7</v>
      </c>
      <c r="D5" s="5" t="s">
        <v>20</v>
      </c>
      <c r="E5" s="5">
        <v>42.680092000000002</v>
      </c>
      <c r="F5" s="6">
        <f t="shared" si="0"/>
        <v>3.7537325820076117</v>
      </c>
      <c r="G5" s="7">
        <v>46010.22</v>
      </c>
      <c r="H5" s="5">
        <f t="shared" si="1"/>
        <v>10.736640558772761</v>
      </c>
      <c r="I5" s="10">
        <v>351.08</v>
      </c>
      <c r="J5" s="6">
        <f t="shared" si="2"/>
        <v>5.8610141177239168</v>
      </c>
      <c r="K5" s="11">
        <v>110</v>
      </c>
      <c r="L5" s="11">
        <f t="shared" si="3"/>
        <v>4.7095302013123339</v>
      </c>
      <c r="M5" s="5">
        <v>0</v>
      </c>
      <c r="N5" s="12">
        <v>0</v>
      </c>
      <c r="O5" s="5">
        <v>0</v>
      </c>
      <c r="P5" s="12">
        <v>0</v>
      </c>
      <c r="Q5" s="5">
        <f t="shared" si="4"/>
        <v>0</v>
      </c>
      <c r="R5" s="5">
        <v>1667.862562</v>
      </c>
      <c r="S5" s="5">
        <f t="shared" si="5"/>
        <v>7.4192981826413886</v>
      </c>
      <c r="T5" s="12">
        <v>1</v>
      </c>
      <c r="U5" s="12">
        <v>0</v>
      </c>
      <c r="V5" s="5">
        <v>0.41739199999999999</v>
      </c>
      <c r="W5" s="6">
        <f t="shared" si="6"/>
        <v>100.09856564207961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1</v>
      </c>
      <c r="AX5" s="5">
        <v>0</v>
      </c>
    </row>
    <row r="6" spans="1:72" ht="15.75" customHeight="1">
      <c r="A6" s="9">
        <v>43221</v>
      </c>
      <c r="B6" s="2" t="s">
        <v>27</v>
      </c>
      <c r="C6" s="2">
        <v>7</v>
      </c>
      <c r="D6" s="5" t="s">
        <v>20</v>
      </c>
      <c r="E6" s="5">
        <v>91.457340000000002</v>
      </c>
      <c r="F6" s="6">
        <f t="shared" si="0"/>
        <v>4.5158726340545083</v>
      </c>
      <c r="G6" s="7">
        <v>41575.5</v>
      </c>
      <c r="H6" s="5">
        <f t="shared" si="1"/>
        <v>10.635290382784907</v>
      </c>
      <c r="I6" s="10">
        <v>373.8</v>
      </c>
      <c r="J6" s="6">
        <f t="shared" si="2"/>
        <v>5.9237208950214626</v>
      </c>
      <c r="K6" s="11">
        <v>112.37</v>
      </c>
      <c r="L6" s="11">
        <f t="shared" si="3"/>
        <v>4.7306568060295069</v>
      </c>
      <c r="M6" s="5">
        <v>0</v>
      </c>
      <c r="N6" s="12">
        <v>0</v>
      </c>
      <c r="O6" s="5">
        <v>0</v>
      </c>
      <c r="P6" s="12">
        <v>0</v>
      </c>
      <c r="Q6" s="5">
        <f t="shared" si="4"/>
        <v>0</v>
      </c>
      <c r="R6" s="5">
        <v>1667.862562</v>
      </c>
      <c r="S6" s="5">
        <f t="shared" si="5"/>
        <v>7.4192981826413886</v>
      </c>
      <c r="T6" s="12">
        <v>1</v>
      </c>
      <c r="U6" s="12">
        <v>0</v>
      </c>
      <c r="V6" s="5">
        <v>0.428782</v>
      </c>
      <c r="W6" s="6">
        <f t="shared" si="6"/>
        <v>102.83010496881153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1</v>
      </c>
      <c r="AX6" s="5">
        <v>0</v>
      </c>
    </row>
    <row r="7" spans="1:72" ht="15.75" customHeight="1">
      <c r="A7" s="4">
        <v>43252</v>
      </c>
      <c r="B7" s="2" t="s">
        <v>27</v>
      </c>
      <c r="C7" s="2">
        <v>7</v>
      </c>
      <c r="D7" s="5" t="s">
        <v>20</v>
      </c>
      <c r="E7" s="5">
        <v>60.971559999999997</v>
      </c>
      <c r="F7" s="6">
        <f t="shared" si="0"/>
        <v>4.1104075259463437</v>
      </c>
      <c r="G7" s="7">
        <v>42129.84</v>
      </c>
      <c r="H7" s="5">
        <f t="shared" si="1"/>
        <v>10.648535293060554</v>
      </c>
      <c r="I7" s="10">
        <v>340.32</v>
      </c>
      <c r="J7" s="6">
        <f t="shared" si="2"/>
        <v>5.8298863514519272</v>
      </c>
      <c r="K7" s="11">
        <v>116.19</v>
      </c>
      <c r="L7" s="11">
        <f t="shared" si="3"/>
        <v>4.763796549270511</v>
      </c>
      <c r="M7" s="5">
        <v>0</v>
      </c>
      <c r="N7" s="12">
        <v>0</v>
      </c>
      <c r="O7" s="5">
        <v>0</v>
      </c>
      <c r="P7" s="12">
        <v>0</v>
      </c>
      <c r="Q7" s="5">
        <f t="shared" si="4"/>
        <v>0</v>
      </c>
      <c r="R7" s="5">
        <v>1667.862562</v>
      </c>
      <c r="S7" s="5">
        <f t="shared" si="5"/>
        <v>7.4192981826413886</v>
      </c>
      <c r="T7" s="12">
        <v>1</v>
      </c>
      <c r="U7" s="12">
        <v>0</v>
      </c>
      <c r="V7" s="5">
        <v>0.42911300000000002</v>
      </c>
      <c r="W7" s="6">
        <f t="shared" si="6"/>
        <v>102.9094850844523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1</v>
      </c>
      <c r="AX7" s="5">
        <v>0</v>
      </c>
    </row>
    <row r="8" spans="1:72" ht="15.75" customHeight="1">
      <c r="A8" s="4">
        <v>43282</v>
      </c>
      <c r="B8" s="2" t="s">
        <v>27</v>
      </c>
      <c r="C8" s="2">
        <v>7</v>
      </c>
      <c r="D8" s="5" t="s">
        <v>20</v>
      </c>
      <c r="E8" s="5">
        <v>97.554496</v>
      </c>
      <c r="F8" s="6">
        <f t="shared" si="0"/>
        <v>4.5804111551920794</v>
      </c>
      <c r="G8" s="7">
        <v>42684.18</v>
      </c>
      <c r="H8" s="5">
        <f t="shared" si="1"/>
        <v>10.66160706637355</v>
      </c>
      <c r="I8" s="10">
        <v>401.95</v>
      </c>
      <c r="J8" s="6">
        <f t="shared" si="2"/>
        <v>5.9963277027739696</v>
      </c>
      <c r="K8" s="11">
        <v>106.7</v>
      </c>
      <c r="L8" s="11">
        <f t="shared" si="3"/>
        <v>4.6793495841623427</v>
      </c>
      <c r="M8" s="5">
        <v>0</v>
      </c>
      <c r="N8" s="12">
        <v>0</v>
      </c>
      <c r="O8" s="5">
        <v>0</v>
      </c>
      <c r="P8" s="12">
        <v>0</v>
      </c>
      <c r="Q8" s="5">
        <f t="shared" si="4"/>
        <v>0</v>
      </c>
      <c r="R8" s="5">
        <v>1667.862562</v>
      </c>
      <c r="S8" s="5">
        <f t="shared" si="5"/>
        <v>7.4192981826413886</v>
      </c>
      <c r="T8" s="12">
        <v>1</v>
      </c>
      <c r="U8" s="12">
        <v>0</v>
      </c>
      <c r="V8" s="5">
        <v>0.43288900000000002</v>
      </c>
      <c r="W8" s="6">
        <f t="shared" si="6"/>
        <v>103.81504193236624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1</v>
      </c>
      <c r="AX8" s="5">
        <v>0</v>
      </c>
    </row>
    <row r="9" spans="1:72" ht="15.75" customHeight="1">
      <c r="A9" s="4">
        <v>43313</v>
      </c>
      <c r="B9" s="2" t="s">
        <v>27</v>
      </c>
      <c r="C9" s="2">
        <v>7</v>
      </c>
      <c r="D9" s="5" t="s">
        <v>20</v>
      </c>
      <c r="E9" s="5">
        <v>70.117294000000001</v>
      </c>
      <c r="F9" s="6">
        <f t="shared" si="0"/>
        <v>4.250169468321503</v>
      </c>
      <c r="G9" s="7">
        <v>47118.9</v>
      </c>
      <c r="H9" s="5">
        <f t="shared" si="1"/>
        <v>10.760450696082129</v>
      </c>
      <c r="I9" s="10">
        <v>390.44</v>
      </c>
      <c r="J9" s="6">
        <f t="shared" si="2"/>
        <v>5.9672743083067648</v>
      </c>
      <c r="K9" s="11">
        <v>108.76</v>
      </c>
      <c r="L9" s="11">
        <f t="shared" si="3"/>
        <v>4.6982961639775755</v>
      </c>
      <c r="M9" s="5">
        <v>0</v>
      </c>
      <c r="N9" s="12">
        <v>0</v>
      </c>
      <c r="O9" s="5">
        <v>0</v>
      </c>
      <c r="P9" s="12">
        <v>0</v>
      </c>
      <c r="Q9" s="5">
        <f t="shared" si="4"/>
        <v>0</v>
      </c>
      <c r="R9" s="5">
        <v>1667.862562</v>
      </c>
      <c r="S9" s="5">
        <f t="shared" si="5"/>
        <v>7.4192981826413886</v>
      </c>
      <c r="T9" s="12">
        <v>1</v>
      </c>
      <c r="U9" s="12">
        <v>0</v>
      </c>
      <c r="V9" s="5">
        <v>0.39785199999999998</v>
      </c>
      <c r="W9" s="6">
        <f t="shared" si="6"/>
        <v>95.412500809389385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1</v>
      </c>
      <c r="AX9" s="5">
        <v>0</v>
      </c>
    </row>
    <row r="10" spans="1:72" ht="15.75" customHeight="1">
      <c r="A10" s="4">
        <v>43344</v>
      </c>
      <c r="B10" s="2" t="s">
        <v>27</v>
      </c>
      <c r="C10" s="2">
        <v>7</v>
      </c>
      <c r="D10" s="5" t="s">
        <v>20</v>
      </c>
      <c r="E10" s="5">
        <v>67.068715999999995</v>
      </c>
      <c r="F10" s="6">
        <f t="shared" si="0"/>
        <v>4.2057177057506685</v>
      </c>
      <c r="G10" s="7">
        <v>43238.52</v>
      </c>
      <c r="H10" s="5">
        <f t="shared" si="1"/>
        <v>10.674510170858968</v>
      </c>
      <c r="I10" s="10">
        <v>346.35</v>
      </c>
      <c r="J10" s="6">
        <f t="shared" si="2"/>
        <v>5.8474498244686144</v>
      </c>
      <c r="K10" s="11">
        <v>110.31</v>
      </c>
      <c r="L10" s="11">
        <f t="shared" si="3"/>
        <v>4.7123191015051349</v>
      </c>
      <c r="M10" s="5">
        <v>0</v>
      </c>
      <c r="N10" s="12">
        <v>0</v>
      </c>
      <c r="O10" s="5">
        <v>0</v>
      </c>
      <c r="P10" s="12">
        <v>0</v>
      </c>
      <c r="Q10" s="5">
        <f t="shared" si="4"/>
        <v>0</v>
      </c>
      <c r="R10" s="5">
        <v>1667.862562</v>
      </c>
      <c r="S10" s="5">
        <f t="shared" si="5"/>
        <v>7.4192981826413886</v>
      </c>
      <c r="T10" s="12">
        <v>1</v>
      </c>
      <c r="U10" s="12">
        <v>0</v>
      </c>
      <c r="V10" s="5">
        <v>0.43554799999999999</v>
      </c>
      <c r="W10" s="6">
        <f t="shared" si="6"/>
        <v>104.45272086737765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1</v>
      </c>
      <c r="AX10" s="5">
        <v>0</v>
      </c>
    </row>
    <row r="11" spans="1:72" ht="15.75" customHeight="1">
      <c r="A11" s="4">
        <v>43374</v>
      </c>
      <c r="B11" s="2" t="s">
        <v>27</v>
      </c>
      <c r="C11" s="2">
        <v>7</v>
      </c>
      <c r="D11" s="5" t="s">
        <v>20</v>
      </c>
      <c r="E11" s="5">
        <v>115.845964</v>
      </c>
      <c r="F11" s="6">
        <f t="shared" si="0"/>
        <v>4.752261412118739</v>
      </c>
      <c r="G11" s="7">
        <v>26608.32</v>
      </c>
      <c r="H11" s="5">
        <f t="shared" si="1"/>
        <v>10.189016809342325</v>
      </c>
      <c r="I11" s="10">
        <v>383.7</v>
      </c>
      <c r="J11" s="6">
        <f t="shared" si="2"/>
        <v>5.9498609972529071</v>
      </c>
      <c r="K11" s="11">
        <v>118.66</v>
      </c>
      <c r="L11" s="11">
        <f t="shared" si="3"/>
        <v>4.7846543879618855</v>
      </c>
      <c r="M11" s="5">
        <v>0</v>
      </c>
      <c r="N11" s="12">
        <v>0</v>
      </c>
      <c r="O11" s="5">
        <v>0</v>
      </c>
      <c r="P11" s="12">
        <v>0</v>
      </c>
      <c r="Q11" s="5">
        <f t="shared" si="4"/>
        <v>0</v>
      </c>
      <c r="R11" s="5">
        <v>1667.862562</v>
      </c>
      <c r="S11" s="5">
        <f t="shared" si="5"/>
        <v>7.4192981826413886</v>
      </c>
      <c r="T11" s="12">
        <v>1</v>
      </c>
      <c r="U11" s="12">
        <v>0</v>
      </c>
      <c r="V11" s="5">
        <v>0.42811500000000002</v>
      </c>
      <c r="W11" s="6">
        <f t="shared" si="6"/>
        <v>102.67014564212759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1</v>
      </c>
      <c r="AX11" s="5">
        <v>0</v>
      </c>
    </row>
    <row r="12" spans="1:72" ht="15.75" customHeight="1">
      <c r="A12" s="4">
        <v>43405</v>
      </c>
      <c r="B12" s="2" t="s">
        <v>27</v>
      </c>
      <c r="C12" s="2">
        <v>7</v>
      </c>
      <c r="D12" s="5" t="s">
        <v>20</v>
      </c>
      <c r="E12" s="5">
        <v>85.360184000000004</v>
      </c>
      <c r="F12" s="6">
        <f t="shared" si="0"/>
        <v>4.4468797625675567</v>
      </c>
      <c r="G12" s="7">
        <v>22727.94</v>
      </c>
      <c r="H12" s="5">
        <f t="shared" si="1"/>
        <v>10.031394281355301</v>
      </c>
      <c r="I12" s="10">
        <v>402.49</v>
      </c>
      <c r="J12" s="6">
        <f t="shared" si="2"/>
        <v>5.9976702518294864</v>
      </c>
      <c r="K12" s="11">
        <v>120.41</v>
      </c>
      <c r="L12" s="11">
        <f t="shared" si="3"/>
        <v>4.7991732475558839</v>
      </c>
      <c r="M12" s="5">
        <v>0</v>
      </c>
      <c r="N12" s="12">
        <v>0</v>
      </c>
      <c r="O12" s="5">
        <v>0</v>
      </c>
      <c r="P12" s="12">
        <v>0</v>
      </c>
      <c r="Q12" s="5">
        <f t="shared" si="4"/>
        <v>0</v>
      </c>
      <c r="R12" s="5">
        <v>1667.862562</v>
      </c>
      <c r="S12" s="5">
        <f t="shared" si="5"/>
        <v>7.4192981826413886</v>
      </c>
      <c r="T12" s="12">
        <v>1</v>
      </c>
      <c r="U12" s="12">
        <v>0</v>
      </c>
      <c r="V12" s="5">
        <v>0.42307</v>
      </c>
      <c r="W12" s="6">
        <f t="shared" si="6"/>
        <v>101.46025838107732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1</v>
      </c>
      <c r="AX12" s="5">
        <v>0</v>
      </c>
    </row>
    <row r="13" spans="1:72" ht="15.75" customHeight="1">
      <c r="A13" s="4">
        <v>43435</v>
      </c>
      <c r="B13" s="2" t="s">
        <v>27</v>
      </c>
      <c r="C13" s="2">
        <v>7</v>
      </c>
      <c r="D13" s="5" t="s">
        <v>20</v>
      </c>
      <c r="E13" s="5">
        <v>97.554496</v>
      </c>
      <c r="F13" s="6">
        <f t="shared" si="0"/>
        <v>4.5804111551920794</v>
      </c>
      <c r="G13" s="7">
        <v>26053.98</v>
      </c>
      <c r="H13" s="5">
        <f t="shared" si="1"/>
        <v>10.167964199736035</v>
      </c>
      <c r="I13" s="10">
        <v>390.49</v>
      </c>
      <c r="J13" s="6">
        <f t="shared" si="2"/>
        <v>5.9674023607572231</v>
      </c>
      <c r="K13" s="11">
        <v>103.92</v>
      </c>
      <c r="L13" s="11">
        <f t="shared" si="3"/>
        <v>4.6531981549986732</v>
      </c>
      <c r="M13" s="5">
        <v>0</v>
      </c>
      <c r="N13" s="12">
        <v>0</v>
      </c>
      <c r="O13" s="5">
        <v>0</v>
      </c>
      <c r="P13" s="12">
        <v>0</v>
      </c>
      <c r="Q13" s="5">
        <f t="shared" si="4"/>
        <v>0</v>
      </c>
      <c r="R13" s="5">
        <v>1667.862562</v>
      </c>
      <c r="S13" s="5">
        <f t="shared" si="5"/>
        <v>7.4192981826413886</v>
      </c>
      <c r="T13" s="12">
        <v>1</v>
      </c>
      <c r="U13" s="12">
        <v>0</v>
      </c>
      <c r="V13" s="5">
        <v>0.39315899999999998</v>
      </c>
      <c r="W13" s="6">
        <f t="shared" si="6"/>
        <v>94.287029864670089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1</v>
      </c>
      <c r="AX13" s="5">
        <v>0</v>
      </c>
    </row>
    <row r="14" spans="1:72" ht="15.75" customHeight="1">
      <c r="A14" s="4">
        <v>43466</v>
      </c>
      <c r="B14" s="2" t="s">
        <v>27</v>
      </c>
      <c r="C14" s="2">
        <v>7</v>
      </c>
      <c r="D14" s="5" t="s">
        <v>20</v>
      </c>
      <c r="E14" s="6">
        <v>89.891853999999995</v>
      </c>
      <c r="F14" s="6">
        <f t="shared" si="0"/>
        <v>4.4986073255811991</v>
      </c>
      <c r="G14" s="7">
        <v>24483.35</v>
      </c>
      <c r="H14" s="5">
        <f t="shared" si="1"/>
        <v>10.105789416918615</v>
      </c>
      <c r="I14" s="10">
        <v>401.35</v>
      </c>
      <c r="J14" s="6">
        <f t="shared" si="2"/>
        <v>5.9948338645775863</v>
      </c>
      <c r="K14" s="11">
        <v>114.64</v>
      </c>
      <c r="L14" s="11">
        <f t="shared" si="3"/>
        <v>4.7504819171481456</v>
      </c>
      <c r="M14" s="5">
        <v>0</v>
      </c>
      <c r="N14" s="12">
        <v>0</v>
      </c>
      <c r="O14" s="5">
        <v>0</v>
      </c>
      <c r="P14" s="12">
        <v>0</v>
      </c>
      <c r="Q14" s="5">
        <f t="shared" si="4"/>
        <v>0</v>
      </c>
      <c r="R14" s="5">
        <v>1667.862562</v>
      </c>
      <c r="S14" s="5">
        <f t="shared" si="5"/>
        <v>7.4192981826413886</v>
      </c>
      <c r="T14" s="12">
        <v>1</v>
      </c>
      <c r="U14" s="12">
        <v>0</v>
      </c>
      <c r="V14" s="5">
        <v>0.38062600000000002</v>
      </c>
      <c r="W14" s="6">
        <f t="shared" si="6"/>
        <v>91.281377328943051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1</v>
      </c>
      <c r="AX14" s="5">
        <v>0</v>
      </c>
    </row>
    <row r="15" spans="1:72" ht="15.75" customHeight="1">
      <c r="A15" s="4">
        <v>43497</v>
      </c>
      <c r="B15" s="2" t="s">
        <v>27</v>
      </c>
      <c r="C15" s="2">
        <v>7</v>
      </c>
      <c r="D15" s="5" t="s">
        <v>20</v>
      </c>
      <c r="E15" s="6">
        <v>82.977096000000003</v>
      </c>
      <c r="F15" s="6">
        <f t="shared" si="0"/>
        <v>4.4185646179076628</v>
      </c>
      <c r="G15" s="7">
        <v>27255.05</v>
      </c>
      <c r="H15" s="5">
        <f t="shared" si="1"/>
        <v>10.213030793797587</v>
      </c>
      <c r="I15" s="10">
        <v>389.37</v>
      </c>
      <c r="J15" s="6">
        <f t="shared" si="2"/>
        <v>5.9645300483677772</v>
      </c>
      <c r="K15" s="11">
        <v>111.03</v>
      </c>
      <c r="L15" s="11">
        <f t="shared" si="3"/>
        <v>4.7187666925706315</v>
      </c>
      <c r="M15" s="5">
        <v>0</v>
      </c>
      <c r="N15" s="12">
        <v>0</v>
      </c>
      <c r="O15" s="5">
        <v>0</v>
      </c>
      <c r="P15" s="12">
        <v>0</v>
      </c>
      <c r="Q15" s="5">
        <f t="shared" si="4"/>
        <v>0</v>
      </c>
      <c r="R15" s="5">
        <v>1667.862562</v>
      </c>
      <c r="S15" s="5">
        <f t="shared" si="5"/>
        <v>7.4192981826413886</v>
      </c>
      <c r="T15" s="12">
        <v>1</v>
      </c>
      <c r="U15" s="12">
        <v>0</v>
      </c>
      <c r="V15" s="5">
        <v>0.40325699999999998</v>
      </c>
      <c r="W15" s="6">
        <f t="shared" si="6"/>
        <v>96.7087229394145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1</v>
      </c>
      <c r="AX15" s="5">
        <v>0</v>
      </c>
    </row>
    <row r="16" spans="1:72" ht="15.75" customHeight="1">
      <c r="A16" s="4">
        <v>43525</v>
      </c>
      <c r="B16" s="2" t="s">
        <v>27</v>
      </c>
      <c r="C16" s="2">
        <v>7</v>
      </c>
      <c r="D16" s="5" t="s">
        <v>20</v>
      </c>
      <c r="E16" s="6">
        <v>62.232821999999999</v>
      </c>
      <c r="F16" s="6">
        <f t="shared" si="0"/>
        <v>4.130882545455882</v>
      </c>
      <c r="G16" s="7">
        <v>39727.699999999997</v>
      </c>
      <c r="H16" s="5">
        <f t="shared" si="1"/>
        <v>10.589829127407461</v>
      </c>
      <c r="I16" s="10">
        <v>384.07</v>
      </c>
      <c r="J16" s="6">
        <f t="shared" si="2"/>
        <v>5.950824827641287</v>
      </c>
      <c r="K16" s="11">
        <v>120.82</v>
      </c>
      <c r="L16" s="11">
        <f t="shared" si="3"/>
        <v>4.8025445454083382</v>
      </c>
      <c r="M16" s="5">
        <v>0</v>
      </c>
      <c r="N16" s="12">
        <v>0</v>
      </c>
      <c r="O16" s="5">
        <v>0</v>
      </c>
      <c r="P16" s="12">
        <v>0</v>
      </c>
      <c r="Q16" s="5">
        <f t="shared" si="4"/>
        <v>0</v>
      </c>
      <c r="R16" s="5">
        <v>1667.862562</v>
      </c>
      <c r="S16" s="5">
        <f t="shared" si="5"/>
        <v>7.4192981826413886</v>
      </c>
      <c r="T16" s="12">
        <v>1</v>
      </c>
      <c r="U16" s="12">
        <v>0</v>
      </c>
      <c r="V16" s="5">
        <v>0.395011</v>
      </c>
      <c r="W16" s="6">
        <f t="shared" si="6"/>
        <v>94.73117480172958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1</v>
      </c>
      <c r="AX16" s="5">
        <v>0</v>
      </c>
    </row>
    <row r="17" spans="1:50" ht="15.75" customHeight="1">
      <c r="A17" s="4">
        <v>43556</v>
      </c>
      <c r="B17" s="2" t="s">
        <v>27</v>
      </c>
      <c r="C17" s="2">
        <v>7</v>
      </c>
      <c r="D17" s="5" t="s">
        <v>20</v>
      </c>
      <c r="E17" s="6">
        <v>48.403306000000001</v>
      </c>
      <c r="F17" s="6">
        <f t="shared" si="0"/>
        <v>3.8795681171749763</v>
      </c>
      <c r="G17" s="7">
        <v>38341.85</v>
      </c>
      <c r="H17" s="5">
        <f t="shared" si="1"/>
        <v>10.554323348735211</v>
      </c>
      <c r="I17" s="10">
        <v>374.23</v>
      </c>
      <c r="J17" s="6">
        <f t="shared" si="2"/>
        <v>5.9248705816579976</v>
      </c>
      <c r="K17" s="11">
        <v>119.07</v>
      </c>
      <c r="L17" s="11">
        <f t="shared" si="3"/>
        <v>4.7880749060426266</v>
      </c>
      <c r="M17" s="5">
        <v>0</v>
      </c>
      <c r="N17" s="12">
        <v>0</v>
      </c>
      <c r="O17" s="5">
        <v>0</v>
      </c>
      <c r="P17" s="12">
        <v>0</v>
      </c>
      <c r="Q17" s="5">
        <f t="shared" si="4"/>
        <v>0</v>
      </c>
      <c r="R17" s="5">
        <v>1667.862562</v>
      </c>
      <c r="S17" s="5">
        <f t="shared" si="5"/>
        <v>7.4192981826413886</v>
      </c>
      <c r="T17" s="12">
        <v>1</v>
      </c>
      <c r="U17" s="12">
        <v>0</v>
      </c>
      <c r="V17" s="5">
        <v>0.39940700000000001</v>
      </c>
      <c r="W17" s="6">
        <f t="shared" si="6"/>
        <v>95.785419479544629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1</v>
      </c>
      <c r="AX17" s="5">
        <v>0</v>
      </c>
    </row>
    <row r="18" spans="1:50" ht="15.75" customHeight="1">
      <c r="A18" s="9">
        <v>43586</v>
      </c>
      <c r="B18" s="2" t="s">
        <v>27</v>
      </c>
      <c r="C18" s="2">
        <v>7</v>
      </c>
      <c r="D18" s="5" t="s">
        <v>20</v>
      </c>
      <c r="E18" s="6">
        <v>103.72136999999999</v>
      </c>
      <c r="F18" s="6">
        <f t="shared" si="0"/>
        <v>4.6417081692218725</v>
      </c>
      <c r="G18" s="7">
        <v>34646.25</v>
      </c>
      <c r="H18" s="5">
        <f t="shared" si="1"/>
        <v>10.45297363638911</v>
      </c>
      <c r="I18" s="10">
        <v>425.1</v>
      </c>
      <c r="J18" s="6">
        <f t="shared" si="2"/>
        <v>6.0523244353647447</v>
      </c>
      <c r="K18" s="11">
        <v>119.18</v>
      </c>
      <c r="L18" s="11">
        <f t="shared" si="3"/>
        <v>4.7889906189057818</v>
      </c>
      <c r="M18" s="5">
        <v>0</v>
      </c>
      <c r="N18" s="12">
        <v>0</v>
      </c>
      <c r="O18" s="5">
        <v>0</v>
      </c>
      <c r="P18" s="12">
        <v>0</v>
      </c>
      <c r="Q18" s="5">
        <f t="shared" si="4"/>
        <v>0</v>
      </c>
      <c r="R18" s="5">
        <v>1667.862562</v>
      </c>
      <c r="S18" s="5">
        <f t="shared" si="5"/>
        <v>7.4192981826413886</v>
      </c>
      <c r="T18" s="12">
        <v>1</v>
      </c>
      <c r="U18" s="12">
        <v>0</v>
      </c>
      <c r="V18" s="5">
        <v>0.39566899999999999</v>
      </c>
      <c r="W18" s="6">
        <f t="shared" si="6"/>
        <v>94.888975756689149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1</v>
      </c>
      <c r="AX18" s="5">
        <v>0</v>
      </c>
    </row>
    <row r="19" spans="1:50" ht="15.75" customHeight="1">
      <c r="A19" s="4">
        <v>43617</v>
      </c>
      <c r="B19" s="2" t="s">
        <v>27</v>
      </c>
      <c r="C19" s="2">
        <v>7</v>
      </c>
      <c r="D19" s="5" t="s">
        <v>20</v>
      </c>
      <c r="E19" s="6">
        <v>69.147580000000005</v>
      </c>
      <c r="F19" s="6">
        <f t="shared" si="0"/>
        <v>4.2362430611137087</v>
      </c>
      <c r="G19" s="7">
        <v>35108.199999999997</v>
      </c>
      <c r="H19" s="5">
        <f t="shared" si="1"/>
        <v>10.466218483371696</v>
      </c>
      <c r="I19" s="10">
        <v>374.76</v>
      </c>
      <c r="J19" s="6">
        <f t="shared" si="2"/>
        <v>5.9262858210829874</v>
      </c>
      <c r="K19" s="11">
        <v>121.86</v>
      </c>
      <c r="L19" s="11">
        <f t="shared" si="3"/>
        <v>4.8110454957357813</v>
      </c>
      <c r="M19" s="5">
        <v>0</v>
      </c>
      <c r="N19" s="12">
        <v>0</v>
      </c>
      <c r="O19" s="5">
        <v>0</v>
      </c>
      <c r="P19" s="12">
        <v>0</v>
      </c>
      <c r="Q19" s="5">
        <f t="shared" si="4"/>
        <v>0</v>
      </c>
      <c r="R19" s="5">
        <v>1667.862562</v>
      </c>
      <c r="S19" s="5">
        <f t="shared" si="5"/>
        <v>7.4192981826413886</v>
      </c>
      <c r="T19" s="12">
        <v>1</v>
      </c>
      <c r="U19" s="12">
        <v>0</v>
      </c>
      <c r="V19" s="5">
        <v>0.39644800000000002</v>
      </c>
      <c r="W19" s="6">
        <f t="shared" si="6"/>
        <v>95.075794820387515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1</v>
      </c>
      <c r="AX19" s="5">
        <v>0</v>
      </c>
    </row>
    <row r="20" spans="1:50" ht="15.75" customHeight="1">
      <c r="A20" s="4">
        <v>43647</v>
      </c>
      <c r="B20" s="2" t="s">
        <v>27</v>
      </c>
      <c r="C20" s="2">
        <v>7</v>
      </c>
      <c r="D20" s="5" t="s">
        <v>20</v>
      </c>
      <c r="E20" s="6">
        <v>110.636128</v>
      </c>
      <c r="F20" s="6">
        <f t="shared" si="0"/>
        <v>4.7062466903594444</v>
      </c>
      <c r="G20" s="7">
        <v>35570.15</v>
      </c>
      <c r="H20" s="5">
        <f t="shared" si="1"/>
        <v>10.479290195035565</v>
      </c>
      <c r="I20" s="10">
        <v>428.56</v>
      </c>
      <c r="J20" s="6">
        <f t="shared" si="2"/>
        <v>6.0604307515727047</v>
      </c>
      <c r="K20" s="11">
        <v>110.52</v>
      </c>
      <c r="L20" s="11">
        <f t="shared" si="3"/>
        <v>4.7142039470122139</v>
      </c>
      <c r="M20" s="5">
        <v>0</v>
      </c>
      <c r="N20" s="12">
        <v>0</v>
      </c>
      <c r="O20" s="5">
        <v>0</v>
      </c>
      <c r="P20" s="12">
        <v>0</v>
      </c>
      <c r="Q20" s="5">
        <f t="shared" si="4"/>
        <v>0</v>
      </c>
      <c r="R20" s="5">
        <v>1667.862562</v>
      </c>
      <c r="S20" s="5">
        <f t="shared" si="5"/>
        <v>7.4192981826413886</v>
      </c>
      <c r="T20" s="12">
        <v>1</v>
      </c>
      <c r="U20" s="12">
        <v>0</v>
      </c>
      <c r="V20" s="5">
        <v>0.389963</v>
      </c>
      <c r="W20" s="6">
        <f t="shared" si="6"/>
        <v>93.520568083437851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1</v>
      </c>
      <c r="AX20" s="5">
        <v>0</v>
      </c>
    </row>
    <row r="21" spans="1:50" ht="15.75" customHeight="1">
      <c r="A21" s="4">
        <v>43678</v>
      </c>
      <c r="B21" s="2" t="s">
        <v>27</v>
      </c>
      <c r="C21" s="2">
        <v>7</v>
      </c>
      <c r="D21" s="5" t="s">
        <v>20</v>
      </c>
      <c r="E21" s="6">
        <v>79.519717</v>
      </c>
      <c r="F21" s="6">
        <f t="shared" si="0"/>
        <v>4.3760050034888671</v>
      </c>
      <c r="G21" s="7">
        <v>39265.75</v>
      </c>
      <c r="H21" s="5">
        <f t="shared" si="1"/>
        <v>10.578133383770348</v>
      </c>
      <c r="I21" s="10">
        <v>388</v>
      </c>
      <c r="J21" s="6">
        <f t="shared" si="2"/>
        <v>5.9610053396232736</v>
      </c>
      <c r="K21" s="11">
        <v>110.62</v>
      </c>
      <c r="L21" s="11">
        <f t="shared" si="3"/>
        <v>4.7151002453602873</v>
      </c>
      <c r="M21" s="5">
        <v>0</v>
      </c>
      <c r="N21" s="12">
        <v>0</v>
      </c>
      <c r="O21" s="5">
        <v>0</v>
      </c>
      <c r="P21" s="12">
        <v>0</v>
      </c>
      <c r="Q21" s="5">
        <f t="shared" si="4"/>
        <v>0</v>
      </c>
      <c r="R21" s="5">
        <v>1667.862562</v>
      </c>
      <c r="S21" s="5">
        <f t="shared" si="5"/>
        <v>7.4192981826413886</v>
      </c>
      <c r="T21" s="12">
        <v>1</v>
      </c>
      <c r="U21" s="12">
        <v>0</v>
      </c>
      <c r="V21" s="5">
        <v>0.38854100000000003</v>
      </c>
      <c r="W21" s="6">
        <f t="shared" si="6"/>
        <v>93.179545350987226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1</v>
      </c>
      <c r="AX21" s="5">
        <v>0</v>
      </c>
    </row>
    <row r="22" spans="1:50" ht="15.75" customHeight="1">
      <c r="A22" s="4">
        <v>43709</v>
      </c>
      <c r="B22" s="2" t="s">
        <v>27</v>
      </c>
      <c r="C22" s="2">
        <v>7</v>
      </c>
      <c r="D22" s="5" t="s">
        <v>20</v>
      </c>
      <c r="E22" s="6">
        <v>76.062337999999997</v>
      </c>
      <c r="F22" s="6">
        <f t="shared" si="0"/>
        <v>4.3315532409180335</v>
      </c>
      <c r="G22" s="7">
        <v>36032.1</v>
      </c>
      <c r="H22" s="5">
        <f t="shared" si="1"/>
        <v>10.492193239452563</v>
      </c>
      <c r="I22" s="10">
        <v>390.59</v>
      </c>
      <c r="J22" s="6">
        <f t="shared" si="2"/>
        <v>5.967658416476346</v>
      </c>
      <c r="K22" s="11">
        <v>122.68</v>
      </c>
      <c r="L22" s="11">
        <f t="shared" si="3"/>
        <v>4.8176975848391121</v>
      </c>
      <c r="M22" s="5">
        <v>0</v>
      </c>
      <c r="N22" s="12">
        <v>0</v>
      </c>
      <c r="O22" s="5">
        <v>0</v>
      </c>
      <c r="P22" s="12">
        <v>0</v>
      </c>
      <c r="Q22" s="5">
        <f t="shared" si="4"/>
        <v>0</v>
      </c>
      <c r="R22" s="5">
        <v>1667.862562</v>
      </c>
      <c r="S22" s="5">
        <f t="shared" si="5"/>
        <v>7.4192981826413886</v>
      </c>
      <c r="T22" s="12">
        <v>1</v>
      </c>
      <c r="U22" s="12">
        <v>0</v>
      </c>
      <c r="V22" s="5">
        <v>0.40027499999999999</v>
      </c>
      <c r="W22" s="6">
        <f t="shared" si="6"/>
        <v>95.99358244140619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1</v>
      </c>
      <c r="AX22" s="5">
        <v>0</v>
      </c>
    </row>
    <row r="23" spans="1:50" ht="15.75" customHeight="1">
      <c r="A23" s="4">
        <v>43739</v>
      </c>
      <c r="B23" s="2" t="s">
        <v>27</v>
      </c>
      <c r="C23" s="2">
        <v>7</v>
      </c>
      <c r="D23" s="5" t="s">
        <v>20</v>
      </c>
      <c r="E23" s="6">
        <v>131.380402</v>
      </c>
      <c r="F23" s="6">
        <f t="shared" si="0"/>
        <v>4.8780969472861031</v>
      </c>
      <c r="G23" s="7">
        <v>22173.599999999999</v>
      </c>
      <c r="H23" s="5">
        <f t="shared" si="1"/>
        <v>10.006702768683633</v>
      </c>
      <c r="I23" s="10">
        <v>405.46</v>
      </c>
      <c r="J23" s="6">
        <f t="shared" si="2"/>
        <v>6.0050222250400473</v>
      </c>
      <c r="K23" s="11">
        <v>124.85</v>
      </c>
      <c r="L23" s="11">
        <f t="shared" si="3"/>
        <v>4.8350907215813246</v>
      </c>
      <c r="M23" s="5">
        <v>0</v>
      </c>
      <c r="N23" s="12">
        <v>0</v>
      </c>
      <c r="O23" s="5">
        <v>0</v>
      </c>
      <c r="P23" s="12">
        <v>0</v>
      </c>
      <c r="Q23" s="5">
        <f t="shared" si="4"/>
        <v>0</v>
      </c>
      <c r="R23" s="5">
        <v>1667.862562</v>
      </c>
      <c r="S23" s="5">
        <f t="shared" si="5"/>
        <v>7.4192981826413886</v>
      </c>
      <c r="T23" s="12">
        <v>1</v>
      </c>
      <c r="U23" s="12">
        <v>0</v>
      </c>
      <c r="V23" s="5">
        <v>0.38881700000000002</v>
      </c>
      <c r="W23" s="6">
        <f t="shared" si="6"/>
        <v>93.245735417201274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1</v>
      </c>
      <c r="AX23" s="5">
        <v>0</v>
      </c>
    </row>
    <row r="24" spans="1:50" ht="15.75" customHeight="1">
      <c r="A24" s="4">
        <v>43770</v>
      </c>
      <c r="B24" s="2" t="s">
        <v>27</v>
      </c>
      <c r="C24" s="2">
        <v>7</v>
      </c>
      <c r="D24" s="5" t="s">
        <v>20</v>
      </c>
      <c r="E24" s="6">
        <v>96.806612000000001</v>
      </c>
      <c r="F24" s="6">
        <f t="shared" si="0"/>
        <v>4.5727152977349217</v>
      </c>
      <c r="G24" s="7">
        <v>18939.95</v>
      </c>
      <c r="H24" s="5">
        <f t="shared" si="1"/>
        <v>9.8490815238771106</v>
      </c>
      <c r="I24" s="10">
        <v>410.6</v>
      </c>
      <c r="J24" s="6">
        <f t="shared" si="2"/>
        <v>6.0176195045848333</v>
      </c>
      <c r="K24" s="11">
        <v>116.7</v>
      </c>
      <c r="L24" s="11">
        <f t="shared" si="3"/>
        <v>4.7681390142662314</v>
      </c>
      <c r="M24" s="5">
        <v>0</v>
      </c>
      <c r="N24" s="12">
        <v>0</v>
      </c>
      <c r="O24" s="5">
        <v>0</v>
      </c>
      <c r="P24" s="12">
        <v>0</v>
      </c>
      <c r="Q24" s="5">
        <f t="shared" si="4"/>
        <v>0</v>
      </c>
      <c r="R24" s="5">
        <v>1667.862562</v>
      </c>
      <c r="S24" s="5">
        <f t="shared" si="5"/>
        <v>7.4192981826413886</v>
      </c>
      <c r="T24" s="12">
        <v>1</v>
      </c>
      <c r="U24" s="12">
        <v>0</v>
      </c>
      <c r="V24" s="5">
        <v>0.39333099999999999</v>
      </c>
      <c r="W24" s="6">
        <f t="shared" si="6"/>
        <v>94.328278746513632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1</v>
      </c>
      <c r="AX24" s="5">
        <v>0</v>
      </c>
    </row>
    <row r="25" spans="1:50" ht="15.75" customHeight="1">
      <c r="A25" s="4">
        <v>43800</v>
      </c>
      <c r="B25" s="2" t="s">
        <v>27</v>
      </c>
      <c r="C25" s="2">
        <v>7</v>
      </c>
      <c r="D25" s="5" t="s">
        <v>20</v>
      </c>
      <c r="E25" s="6">
        <v>110.636128</v>
      </c>
      <c r="F25" s="6">
        <f t="shared" si="0"/>
        <v>4.7062466903594444</v>
      </c>
      <c r="G25" s="7">
        <v>21711.65</v>
      </c>
      <c r="H25" s="5">
        <f t="shared" si="1"/>
        <v>9.9856503189883643</v>
      </c>
      <c r="I25" s="10">
        <v>446.14</v>
      </c>
      <c r="J25" s="6">
        <f t="shared" si="2"/>
        <v>6.1006328041086357</v>
      </c>
      <c r="K25" s="11">
        <v>117.94</v>
      </c>
      <c r="L25" s="11">
        <f t="shared" si="3"/>
        <v>4.7786191642784477</v>
      </c>
      <c r="M25" s="5">
        <v>0</v>
      </c>
      <c r="N25" s="12">
        <v>0</v>
      </c>
      <c r="O25" s="5">
        <v>0</v>
      </c>
      <c r="P25" s="12">
        <v>0</v>
      </c>
      <c r="Q25" s="5">
        <f t="shared" si="4"/>
        <v>0</v>
      </c>
      <c r="R25" s="5">
        <v>1667.862562</v>
      </c>
      <c r="S25" s="5">
        <f t="shared" si="5"/>
        <v>7.4192981826413886</v>
      </c>
      <c r="T25" s="12">
        <v>1</v>
      </c>
      <c r="U25" s="12">
        <v>0</v>
      </c>
      <c r="V25" s="5">
        <v>0.39967999999999998</v>
      </c>
      <c r="W25" s="6">
        <f t="shared" si="6"/>
        <v>95.850890088517218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1</v>
      </c>
      <c r="AX25" s="5">
        <v>0</v>
      </c>
    </row>
    <row r="26" spans="1:50" ht="15.75" customHeight="1">
      <c r="A26" s="4">
        <v>43831</v>
      </c>
      <c r="B26" s="2" t="s">
        <v>27</v>
      </c>
      <c r="C26" s="2">
        <v>7</v>
      </c>
      <c r="D26" s="5" t="s">
        <v>20</v>
      </c>
      <c r="E26" s="6">
        <v>85.854547999999994</v>
      </c>
      <c r="F26" s="6">
        <f t="shared" si="0"/>
        <v>4.4526545620614408</v>
      </c>
      <c r="G26" s="7">
        <v>19586.68</v>
      </c>
      <c r="H26" s="5">
        <f t="shared" si="1"/>
        <v>9.882656076156195</v>
      </c>
      <c r="I26" s="10">
        <v>445.58</v>
      </c>
      <c r="J26" s="6">
        <f t="shared" si="2"/>
        <v>6.0993768043023771</v>
      </c>
      <c r="K26" s="11">
        <v>141.65</v>
      </c>
      <c r="L26" s="11">
        <f t="shared" si="3"/>
        <v>4.960394077659509</v>
      </c>
      <c r="M26" s="5">
        <v>0</v>
      </c>
      <c r="N26" s="12">
        <v>0</v>
      </c>
      <c r="O26" s="5">
        <v>0</v>
      </c>
      <c r="P26" s="12">
        <v>0</v>
      </c>
      <c r="Q26" s="5">
        <f t="shared" si="4"/>
        <v>0</v>
      </c>
      <c r="R26" s="5">
        <v>1667.862562</v>
      </c>
      <c r="S26" s="5">
        <f t="shared" si="5"/>
        <v>7.4192981826413886</v>
      </c>
      <c r="T26" s="12">
        <v>1</v>
      </c>
      <c r="U26" s="12">
        <v>0</v>
      </c>
      <c r="V26" s="5">
        <v>0.39418999999999998</v>
      </c>
      <c r="W26" s="6">
        <f t="shared" si="6"/>
        <v>94.53428333665083</v>
      </c>
      <c r="X26" s="5">
        <v>892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1</v>
      </c>
      <c r="AX26" s="5">
        <v>0</v>
      </c>
    </row>
    <row r="27" spans="1:50" ht="15.75" customHeight="1">
      <c r="A27" s="4">
        <v>43862</v>
      </c>
      <c r="B27" s="2" t="s">
        <v>27</v>
      </c>
      <c r="C27" s="2">
        <v>7</v>
      </c>
      <c r="D27" s="5" t="s">
        <v>20</v>
      </c>
      <c r="E27" s="6">
        <v>79.250352000000007</v>
      </c>
      <c r="F27" s="6">
        <f t="shared" si="0"/>
        <v>4.3726118543879045</v>
      </c>
      <c r="G27" s="7">
        <v>21804.04</v>
      </c>
      <c r="H27" s="5">
        <f t="shared" si="1"/>
        <v>9.9898964147168261</v>
      </c>
      <c r="I27" s="10">
        <v>422.61</v>
      </c>
      <c r="J27" s="6">
        <f t="shared" si="2"/>
        <v>6.0464497679403255</v>
      </c>
      <c r="K27" s="11">
        <v>138.35</v>
      </c>
      <c r="L27" s="11">
        <f t="shared" si="3"/>
        <v>4.9369887539279569</v>
      </c>
      <c r="M27" s="5">
        <v>0</v>
      </c>
      <c r="N27" s="12">
        <v>0</v>
      </c>
      <c r="O27" s="5">
        <v>0</v>
      </c>
      <c r="P27" s="12">
        <v>0</v>
      </c>
      <c r="Q27" s="5">
        <f t="shared" si="4"/>
        <v>0</v>
      </c>
      <c r="R27" s="5">
        <v>1667.862562</v>
      </c>
      <c r="S27" s="5">
        <f t="shared" si="5"/>
        <v>7.4192981826413886</v>
      </c>
      <c r="T27" s="12">
        <v>1</v>
      </c>
      <c r="U27" s="12">
        <v>0</v>
      </c>
      <c r="V27" s="5">
        <v>0.39850200000000002</v>
      </c>
      <c r="W27" s="6">
        <f t="shared" si="6"/>
        <v>95.568383211705097</v>
      </c>
      <c r="X27" s="5">
        <v>0</v>
      </c>
      <c r="Y27" s="5">
        <v>3</v>
      </c>
      <c r="Z27" s="5">
        <v>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1</v>
      </c>
      <c r="AX27" s="5">
        <v>0</v>
      </c>
    </row>
    <row r="28" spans="1:50" ht="15.75" customHeight="1">
      <c r="A28" s="4">
        <v>43891</v>
      </c>
      <c r="B28" s="2" t="s">
        <v>27</v>
      </c>
      <c r="C28" s="2">
        <v>7</v>
      </c>
      <c r="D28" s="5" t="s">
        <v>20</v>
      </c>
      <c r="E28" s="6">
        <v>59.437764000000001</v>
      </c>
      <c r="F28" s="6">
        <f t="shared" si="0"/>
        <v>4.0849297819361237</v>
      </c>
      <c r="G28" s="7">
        <v>31782.16</v>
      </c>
      <c r="H28" s="5">
        <f t="shared" si="1"/>
        <v>10.366691868753556</v>
      </c>
      <c r="I28" s="10">
        <v>396.85</v>
      </c>
      <c r="J28" s="6">
        <f t="shared" si="2"/>
        <v>5.9835583755368846</v>
      </c>
      <c r="K28" s="11">
        <v>120.82</v>
      </c>
      <c r="L28" s="11">
        <f t="shared" si="3"/>
        <v>4.8025445454083382</v>
      </c>
      <c r="M28" s="5">
        <v>0</v>
      </c>
      <c r="N28" s="12">
        <v>0</v>
      </c>
      <c r="O28" s="5">
        <v>0</v>
      </c>
      <c r="P28" s="12">
        <v>0</v>
      </c>
      <c r="Q28" s="5">
        <f t="shared" si="4"/>
        <v>0</v>
      </c>
      <c r="R28" s="5">
        <v>1667.862562</v>
      </c>
      <c r="S28" s="5">
        <f t="shared" si="5"/>
        <v>7.4192981826413886</v>
      </c>
      <c r="T28" s="12">
        <v>1</v>
      </c>
      <c r="U28" s="12">
        <v>0</v>
      </c>
      <c r="V28" s="5">
        <v>0.39423799999999998</v>
      </c>
      <c r="W28" s="6">
        <f t="shared" si="6"/>
        <v>94.545794652514147</v>
      </c>
      <c r="X28" s="5">
        <v>384</v>
      </c>
      <c r="Y28" s="5">
        <v>1251</v>
      </c>
      <c r="Z28" s="5">
        <v>7</v>
      </c>
      <c r="AA28" s="5">
        <v>32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1</v>
      </c>
      <c r="AX28" s="5">
        <v>0</v>
      </c>
    </row>
    <row r="29" spans="1:50" ht="15.75" customHeight="1">
      <c r="A29" s="4">
        <v>43922</v>
      </c>
      <c r="B29" s="2" t="s">
        <v>27</v>
      </c>
      <c r="C29" s="2">
        <v>7</v>
      </c>
      <c r="D29" s="5" t="s">
        <v>20</v>
      </c>
      <c r="E29" s="6">
        <v>46.229371999999998</v>
      </c>
      <c r="F29" s="6">
        <f t="shared" si="0"/>
        <v>3.8336153536552176</v>
      </c>
      <c r="G29" s="7">
        <v>30673.48</v>
      </c>
      <c r="H29" s="5">
        <f t="shared" si="1"/>
        <v>10.331186317520187</v>
      </c>
      <c r="I29" s="10">
        <v>282.60000000000002</v>
      </c>
      <c r="J29" s="6">
        <f t="shared" si="2"/>
        <v>5.6440324702504272</v>
      </c>
      <c r="K29" s="11">
        <v>55.67</v>
      </c>
      <c r="L29" s="11">
        <f t="shared" si="3"/>
        <v>4.0372449701815283</v>
      </c>
      <c r="M29" s="5">
        <v>0</v>
      </c>
      <c r="N29" s="12">
        <v>0</v>
      </c>
      <c r="O29" s="5">
        <v>0</v>
      </c>
      <c r="P29" s="12">
        <v>0</v>
      </c>
      <c r="Q29" s="5">
        <f t="shared" si="4"/>
        <v>0</v>
      </c>
      <c r="R29" s="5">
        <v>1667.862562</v>
      </c>
      <c r="S29" s="5">
        <f t="shared" si="5"/>
        <v>7.4192981826413886</v>
      </c>
      <c r="T29" s="12">
        <v>1</v>
      </c>
      <c r="U29" s="12">
        <v>0</v>
      </c>
      <c r="V29" s="5">
        <v>0.40380300000000002</v>
      </c>
      <c r="W29" s="6">
        <f t="shared" si="6"/>
        <v>96.839664157359707</v>
      </c>
      <c r="X29" s="5">
        <v>65</v>
      </c>
      <c r="Y29" s="5">
        <v>34863</v>
      </c>
      <c r="Z29" s="5">
        <v>1</v>
      </c>
      <c r="AA29" s="5">
        <v>1154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1</v>
      </c>
      <c r="AX29" s="5">
        <v>0</v>
      </c>
    </row>
    <row r="30" spans="1:50" ht="15.75" customHeight="1">
      <c r="A30" s="9">
        <v>43952</v>
      </c>
      <c r="B30" s="2" t="s">
        <v>27</v>
      </c>
      <c r="C30" s="2">
        <v>7</v>
      </c>
      <c r="D30" s="5" t="s">
        <v>20</v>
      </c>
      <c r="E30" s="6">
        <v>99.062939999999998</v>
      </c>
      <c r="F30" s="6">
        <f t="shared" si="0"/>
        <v>4.5957554057021142</v>
      </c>
      <c r="G30" s="7">
        <v>27717</v>
      </c>
      <c r="H30" s="5">
        <f t="shared" si="1"/>
        <v>10.229837300628748</v>
      </c>
      <c r="I30" s="10">
        <v>315.67</v>
      </c>
      <c r="J30" s="6">
        <f t="shared" si="2"/>
        <v>5.7546973641243069</v>
      </c>
      <c r="K30" s="11">
        <v>92.99</v>
      </c>
      <c r="L30" s="11">
        <f t="shared" si="3"/>
        <v>4.5431883936322102</v>
      </c>
      <c r="M30" s="5">
        <v>0</v>
      </c>
      <c r="N30" s="12">
        <v>0</v>
      </c>
      <c r="O30" s="5">
        <v>0</v>
      </c>
      <c r="P30" s="12">
        <v>0</v>
      </c>
      <c r="Q30" s="5">
        <f t="shared" si="4"/>
        <v>0</v>
      </c>
      <c r="R30" s="5">
        <v>1667.862562</v>
      </c>
      <c r="S30" s="5">
        <f t="shared" si="5"/>
        <v>7.4192981826413886</v>
      </c>
      <c r="T30" s="12">
        <v>1</v>
      </c>
      <c r="U30" s="12">
        <v>0</v>
      </c>
      <c r="V30" s="5">
        <v>0.403113</v>
      </c>
      <c r="W30" s="6">
        <f t="shared" si="6"/>
        <v>96.674188991824579</v>
      </c>
      <c r="X30" s="5">
        <v>3623</v>
      </c>
      <c r="Y30" s="5">
        <v>190609</v>
      </c>
      <c r="Z30" s="5">
        <v>1</v>
      </c>
      <c r="AA30" s="5">
        <v>5408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1</v>
      </c>
      <c r="AX30" s="5">
        <v>0</v>
      </c>
    </row>
    <row r="31" spans="1:50" ht="15.75" customHeight="1">
      <c r="A31" s="4">
        <v>43983</v>
      </c>
      <c r="B31" s="2" t="s">
        <v>27</v>
      </c>
      <c r="C31" s="2">
        <v>7</v>
      </c>
      <c r="D31" s="5" t="s">
        <v>20</v>
      </c>
      <c r="E31" s="6">
        <v>66.041960000000003</v>
      </c>
      <c r="F31" s="6">
        <f t="shared" si="0"/>
        <v>4.1902902975939496</v>
      </c>
      <c r="G31" s="7">
        <v>28086.560000000001</v>
      </c>
      <c r="H31" s="5">
        <f t="shared" si="1"/>
        <v>10.243082052672879</v>
      </c>
      <c r="I31" s="10">
        <v>402.45</v>
      </c>
      <c r="J31" s="6">
        <f t="shared" si="2"/>
        <v>5.9975708655397426</v>
      </c>
      <c r="K31" s="11">
        <v>111.24</v>
      </c>
      <c r="L31" s="11">
        <f t="shared" si="3"/>
        <v>4.7206394357942054</v>
      </c>
      <c r="M31" s="5">
        <v>0</v>
      </c>
      <c r="N31" s="12">
        <v>0</v>
      </c>
      <c r="O31" s="5">
        <v>0</v>
      </c>
      <c r="P31" s="12">
        <v>0</v>
      </c>
      <c r="Q31" s="5">
        <f t="shared" si="4"/>
        <v>0</v>
      </c>
      <c r="R31" s="5">
        <v>1667.862562</v>
      </c>
      <c r="S31" s="5">
        <f t="shared" si="5"/>
        <v>7.4192981826413886</v>
      </c>
      <c r="T31" s="12">
        <v>1</v>
      </c>
      <c r="U31" s="12">
        <v>0</v>
      </c>
      <c r="V31" s="5">
        <v>0.40318100000000001</v>
      </c>
      <c r="W31" s="6">
        <f t="shared" si="6"/>
        <v>96.690496689297603</v>
      </c>
      <c r="X31" s="5">
        <v>3410</v>
      </c>
      <c r="Y31" s="5">
        <v>585481</v>
      </c>
      <c r="Z31" s="5">
        <v>0</v>
      </c>
      <c r="AA31" s="5">
        <v>17400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1</v>
      </c>
      <c r="AX31" s="5">
        <v>0</v>
      </c>
    </row>
    <row r="32" spans="1:50" ht="15.75" customHeight="1">
      <c r="A32" s="4">
        <v>44013</v>
      </c>
      <c r="B32" s="2" t="s">
        <v>27</v>
      </c>
      <c r="C32" s="2">
        <v>7</v>
      </c>
      <c r="D32" s="5" t="s">
        <v>20</v>
      </c>
      <c r="E32" s="6">
        <v>105.667136</v>
      </c>
      <c r="F32" s="6">
        <f t="shared" si="0"/>
        <v>4.6602939268396852</v>
      </c>
      <c r="G32" s="7">
        <v>28456.12</v>
      </c>
      <c r="H32" s="5">
        <f t="shared" si="1"/>
        <v>10.256153671864148</v>
      </c>
      <c r="I32" s="10">
        <v>470.58</v>
      </c>
      <c r="J32" s="6">
        <f t="shared" si="2"/>
        <v>6.1539659764526302</v>
      </c>
      <c r="K32" s="11">
        <v>121.55</v>
      </c>
      <c r="L32" s="11">
        <f t="shared" si="3"/>
        <v>4.8085191099741218</v>
      </c>
      <c r="M32" s="5">
        <v>0</v>
      </c>
      <c r="N32" s="12">
        <v>0</v>
      </c>
      <c r="O32" s="5">
        <v>0</v>
      </c>
      <c r="P32" s="12">
        <v>0</v>
      </c>
      <c r="Q32" s="5">
        <f t="shared" si="4"/>
        <v>0</v>
      </c>
      <c r="R32" s="5">
        <v>1667.862562</v>
      </c>
      <c r="S32" s="5">
        <f t="shared" si="5"/>
        <v>7.4192981826413886</v>
      </c>
      <c r="T32" s="12">
        <v>1</v>
      </c>
      <c r="U32" s="12">
        <v>0</v>
      </c>
      <c r="V32" s="5">
        <v>0.41059000000000001</v>
      </c>
      <c r="W32" s="6">
        <f t="shared" si="6"/>
        <v>98.467316256616002</v>
      </c>
      <c r="X32" s="5">
        <v>2460</v>
      </c>
      <c r="Y32" s="5">
        <v>1695988</v>
      </c>
      <c r="Z32" s="5">
        <v>1</v>
      </c>
      <c r="AA32" s="5">
        <v>36511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1</v>
      </c>
      <c r="AX32" s="5">
        <v>0</v>
      </c>
    </row>
    <row r="33" spans="1:50" ht="15.75" customHeight="1">
      <c r="A33" s="4">
        <v>44044</v>
      </c>
      <c r="B33" s="2" t="s">
        <v>27</v>
      </c>
      <c r="C33" s="2">
        <v>7</v>
      </c>
      <c r="D33" s="5" t="s">
        <v>20</v>
      </c>
      <c r="E33" s="6">
        <v>75.948254000000006</v>
      </c>
      <c r="F33" s="6">
        <f t="shared" si="0"/>
        <v>4.3300522399691088</v>
      </c>
      <c r="G33" s="7">
        <v>31412.6</v>
      </c>
      <c r="H33" s="5">
        <f t="shared" si="1"/>
        <v>10.354996199145619</v>
      </c>
      <c r="I33" s="10">
        <v>409.83</v>
      </c>
      <c r="J33" s="6">
        <f t="shared" si="2"/>
        <v>6.0157424395675054</v>
      </c>
      <c r="K33" s="11">
        <v>120.82</v>
      </c>
      <c r="L33" s="11">
        <f t="shared" si="3"/>
        <v>4.8025445454083382</v>
      </c>
      <c r="M33" s="5">
        <v>0</v>
      </c>
      <c r="N33" s="12">
        <v>0</v>
      </c>
      <c r="O33" s="5">
        <v>0</v>
      </c>
      <c r="P33" s="12">
        <v>0</v>
      </c>
      <c r="Q33" s="5">
        <f t="shared" si="4"/>
        <v>0</v>
      </c>
      <c r="R33" s="5">
        <v>1667.862562</v>
      </c>
      <c r="S33" s="5">
        <f t="shared" si="5"/>
        <v>7.4192981826413886</v>
      </c>
      <c r="T33" s="12">
        <v>1</v>
      </c>
      <c r="U33" s="12">
        <v>0</v>
      </c>
      <c r="V33" s="5">
        <v>0.40823199999999998</v>
      </c>
      <c r="W33" s="6">
        <f t="shared" si="6"/>
        <v>97.901822864830777</v>
      </c>
      <c r="X33" s="5">
        <v>37</v>
      </c>
      <c r="Y33" s="5">
        <v>3691166</v>
      </c>
      <c r="Z33" s="5">
        <v>1</v>
      </c>
      <c r="AA33" s="5">
        <v>65288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1</v>
      </c>
      <c r="AX33" s="5">
        <v>0</v>
      </c>
    </row>
    <row r="34" spans="1:50" ht="15.75" customHeight="1">
      <c r="A34" s="4">
        <v>44075</v>
      </c>
      <c r="B34" s="2" t="s">
        <v>27</v>
      </c>
      <c r="C34" s="2">
        <v>7</v>
      </c>
      <c r="D34" s="5" t="s">
        <v>20</v>
      </c>
      <c r="E34" s="6">
        <v>72.646156000000005</v>
      </c>
      <c r="F34" s="6">
        <f t="shared" si="0"/>
        <v>4.2856004773982752</v>
      </c>
      <c r="G34" s="7">
        <v>28825.68</v>
      </c>
      <c r="H34" s="5">
        <f t="shared" si="1"/>
        <v>10.269056626179564</v>
      </c>
      <c r="I34" s="10">
        <v>427.32</v>
      </c>
      <c r="J34" s="6">
        <f t="shared" si="2"/>
        <v>6.0575331470776863</v>
      </c>
      <c r="K34" s="11">
        <v>127.94</v>
      </c>
      <c r="L34" s="11">
        <f t="shared" si="3"/>
        <v>4.8593471798824739</v>
      </c>
      <c r="M34" s="5">
        <v>0</v>
      </c>
      <c r="N34" s="12">
        <v>0</v>
      </c>
      <c r="O34" s="5">
        <v>0</v>
      </c>
      <c r="P34" s="12">
        <v>0</v>
      </c>
      <c r="Q34" s="5">
        <f t="shared" si="4"/>
        <v>0</v>
      </c>
      <c r="R34" s="5">
        <v>1667.862562</v>
      </c>
      <c r="S34" s="5">
        <f t="shared" si="5"/>
        <v>7.4192981826413886</v>
      </c>
      <c r="T34" s="12">
        <v>1</v>
      </c>
      <c r="U34" s="12">
        <v>0</v>
      </c>
      <c r="V34" s="5">
        <v>0.39759100000000003</v>
      </c>
      <c r="W34" s="6">
        <f t="shared" si="6"/>
        <v>95.349908029382647</v>
      </c>
      <c r="X34" s="5">
        <v>8058</v>
      </c>
      <c r="Y34" s="5">
        <v>6312584</v>
      </c>
      <c r="Z34" s="5">
        <v>3</v>
      </c>
      <c r="AA34" s="5">
        <v>98678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1</v>
      </c>
      <c r="AX34" s="5">
        <v>0</v>
      </c>
    </row>
    <row r="35" spans="1:50" ht="15.75" customHeight="1">
      <c r="A35" s="4">
        <v>44105</v>
      </c>
      <c r="B35" s="2" t="s">
        <v>27</v>
      </c>
      <c r="C35" s="2">
        <v>7</v>
      </c>
      <c r="D35" s="5" t="s">
        <v>20</v>
      </c>
      <c r="E35" s="6">
        <v>125.479724</v>
      </c>
      <c r="F35" s="6">
        <f t="shared" si="0"/>
        <v>4.8321441837663448</v>
      </c>
      <c r="G35" s="7">
        <v>17738.88</v>
      </c>
      <c r="H35" s="5">
        <f t="shared" si="1"/>
        <v>9.7835704914663975</v>
      </c>
      <c r="I35" s="10">
        <v>429.25</v>
      </c>
      <c r="J35" s="6">
        <f t="shared" si="2"/>
        <v>6.062039499777585</v>
      </c>
      <c r="K35" s="11">
        <v>133.61000000000001</v>
      </c>
      <c r="L35" s="11">
        <f t="shared" si="3"/>
        <v>4.9023817086560015</v>
      </c>
      <c r="M35" s="5">
        <v>0</v>
      </c>
      <c r="N35" s="12">
        <v>0</v>
      </c>
      <c r="O35" s="5">
        <v>0</v>
      </c>
      <c r="P35" s="12">
        <v>0</v>
      </c>
      <c r="Q35" s="5">
        <f t="shared" si="4"/>
        <v>0</v>
      </c>
      <c r="R35" s="5">
        <v>1667.862562</v>
      </c>
      <c r="S35" s="5">
        <f t="shared" si="5"/>
        <v>7.4192981826413886</v>
      </c>
      <c r="T35" s="12">
        <v>1</v>
      </c>
      <c r="U35" s="12">
        <v>0</v>
      </c>
      <c r="V35" s="5">
        <v>0.393376</v>
      </c>
      <c r="W35" s="6">
        <f t="shared" si="6"/>
        <v>94.33907060513549</v>
      </c>
      <c r="X35" s="5">
        <v>1398</v>
      </c>
      <c r="Y35" s="5">
        <v>8184082</v>
      </c>
      <c r="Z35" s="5">
        <v>9</v>
      </c>
      <c r="AA35" s="5">
        <v>122111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1</v>
      </c>
      <c r="AX35" s="5">
        <v>0</v>
      </c>
    </row>
    <row r="36" spans="1:50" ht="15.75" customHeight="1">
      <c r="A36" s="4">
        <v>44136</v>
      </c>
      <c r="B36" s="2" t="s">
        <v>27</v>
      </c>
      <c r="C36" s="2">
        <v>7</v>
      </c>
      <c r="D36" s="5" t="s">
        <v>20</v>
      </c>
      <c r="E36" s="6">
        <v>92.458743999999996</v>
      </c>
      <c r="F36" s="6">
        <f t="shared" si="0"/>
        <v>4.5267625342151625</v>
      </c>
      <c r="G36" s="7">
        <v>15151.96</v>
      </c>
      <c r="H36" s="5">
        <f t="shared" si="1"/>
        <v>9.6259511713913728</v>
      </c>
      <c r="I36" s="10">
        <v>449.7</v>
      </c>
      <c r="J36" s="6">
        <f t="shared" si="2"/>
        <v>6.1085806937766618</v>
      </c>
      <c r="K36" s="11">
        <v>130.62</v>
      </c>
      <c r="L36" s="11">
        <f t="shared" si="3"/>
        <v>4.8799189830279728</v>
      </c>
      <c r="M36" s="5">
        <v>0</v>
      </c>
      <c r="N36" s="12">
        <v>0</v>
      </c>
      <c r="O36" s="5">
        <v>0</v>
      </c>
      <c r="P36" s="12">
        <v>0</v>
      </c>
      <c r="Q36" s="5">
        <f t="shared" si="4"/>
        <v>0</v>
      </c>
      <c r="R36" s="5">
        <v>1667.862562</v>
      </c>
      <c r="S36" s="5">
        <f t="shared" si="5"/>
        <v>7.4192981826413886</v>
      </c>
      <c r="T36" s="12">
        <v>1</v>
      </c>
      <c r="U36" s="12">
        <v>0</v>
      </c>
      <c r="V36" s="5">
        <v>0.40516799999999997</v>
      </c>
      <c r="W36" s="6">
        <f t="shared" si="6"/>
        <v>97.167017202222638</v>
      </c>
      <c r="X36" s="5">
        <v>2042</v>
      </c>
      <c r="Y36" s="5">
        <v>9462809</v>
      </c>
      <c r="Z36" s="5">
        <v>7</v>
      </c>
      <c r="AA36" s="5">
        <v>137621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1</v>
      </c>
      <c r="AX36" s="5">
        <v>0</v>
      </c>
    </row>
    <row r="37" spans="1:50" ht="15.75" customHeight="1">
      <c r="A37" s="4">
        <v>44166</v>
      </c>
      <c r="B37" s="2" t="s">
        <v>27</v>
      </c>
      <c r="C37" s="2">
        <v>7</v>
      </c>
      <c r="D37" s="5" t="s">
        <v>20</v>
      </c>
      <c r="E37" s="6">
        <v>105.667136</v>
      </c>
      <c r="F37" s="6">
        <f t="shared" si="0"/>
        <v>4.6602939268396852</v>
      </c>
      <c r="G37" s="7">
        <v>17369.32</v>
      </c>
      <c r="H37" s="5">
        <f t="shared" si="1"/>
        <v>9.7625182816331026</v>
      </c>
      <c r="I37" s="10">
        <v>471.52</v>
      </c>
      <c r="J37" s="6">
        <f t="shared" si="2"/>
        <v>6.1559615189893844</v>
      </c>
      <c r="K37" s="11">
        <v>141.65</v>
      </c>
      <c r="L37" s="11">
        <f t="shared" si="3"/>
        <v>4.960394077659509</v>
      </c>
      <c r="M37" s="5">
        <v>0</v>
      </c>
      <c r="N37" s="12">
        <v>0</v>
      </c>
      <c r="O37" s="5">
        <v>0</v>
      </c>
      <c r="P37" s="12">
        <v>0</v>
      </c>
      <c r="Q37" s="5">
        <f t="shared" si="4"/>
        <v>0</v>
      </c>
      <c r="R37" s="5">
        <v>1667.862562</v>
      </c>
      <c r="S37" s="5">
        <f t="shared" si="5"/>
        <v>7.4192981826413886</v>
      </c>
      <c r="T37" s="12">
        <v>1</v>
      </c>
      <c r="U37" s="12">
        <v>0</v>
      </c>
      <c r="V37" s="5">
        <v>0.39800099999999999</v>
      </c>
      <c r="W37" s="6">
        <f t="shared" si="6"/>
        <v>95.448233852381762</v>
      </c>
      <c r="X37" s="5">
        <v>878</v>
      </c>
      <c r="Y37" s="5">
        <v>10286709</v>
      </c>
      <c r="Z37" s="5">
        <v>12</v>
      </c>
      <c r="AA37" s="5">
        <v>148994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1</v>
      </c>
      <c r="AX37" s="5">
        <v>0</v>
      </c>
    </row>
    <row r="38" spans="1:50" ht="15.75" customHeight="1">
      <c r="A38" s="4">
        <v>44197</v>
      </c>
      <c r="B38" s="2" t="s">
        <v>27</v>
      </c>
      <c r="C38" s="2">
        <v>7</v>
      </c>
      <c r="D38" s="5" t="s">
        <v>20</v>
      </c>
      <c r="E38" s="6">
        <v>165.50469000000001</v>
      </c>
      <c r="F38" s="6">
        <f t="shared" si="0"/>
        <v>5.108999532784174</v>
      </c>
      <c r="G38" s="7">
        <v>14690.01</v>
      </c>
      <c r="H38" s="5">
        <f t="shared" si="1"/>
        <v>9.5949910210590517</v>
      </c>
      <c r="I38" s="10">
        <v>484.63</v>
      </c>
      <c r="J38" s="6">
        <f t="shared" si="2"/>
        <v>6.1833857131934806</v>
      </c>
      <c r="K38" s="11">
        <v>140.82</v>
      </c>
      <c r="L38" s="11">
        <f t="shared" si="3"/>
        <v>4.9545586478758503</v>
      </c>
      <c r="M38" s="5">
        <v>0</v>
      </c>
      <c r="N38" s="12">
        <v>0</v>
      </c>
      <c r="O38" s="5">
        <v>0</v>
      </c>
      <c r="P38" s="12">
        <v>0</v>
      </c>
      <c r="Q38" s="5">
        <f t="shared" si="4"/>
        <v>0</v>
      </c>
      <c r="R38" s="5">
        <v>1667.862562</v>
      </c>
      <c r="S38" s="5">
        <f t="shared" si="5"/>
        <v>7.4192981826413886</v>
      </c>
      <c r="T38" s="12">
        <v>1</v>
      </c>
      <c r="U38" s="12">
        <v>0</v>
      </c>
      <c r="V38" s="5">
        <v>0.39285100000000001</v>
      </c>
      <c r="W38" s="6">
        <f t="shared" si="6"/>
        <v>94.213165587880511</v>
      </c>
      <c r="X38" s="5">
        <v>2523</v>
      </c>
      <c r="Y38" s="5">
        <v>10757610</v>
      </c>
      <c r="Z38" s="5">
        <v>13</v>
      </c>
      <c r="AA38" s="5">
        <v>154392</v>
      </c>
      <c r="AB38" s="5">
        <v>21329</v>
      </c>
      <c r="AC38" s="5">
        <v>14509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1</v>
      </c>
      <c r="AX38" s="5">
        <v>0</v>
      </c>
    </row>
    <row r="39" spans="1:50" ht="15.75" customHeight="1">
      <c r="A39" s="4">
        <v>44228</v>
      </c>
      <c r="B39" s="2" t="s">
        <v>27</v>
      </c>
      <c r="C39" s="2">
        <v>7</v>
      </c>
      <c r="D39" s="5" t="s">
        <v>20</v>
      </c>
      <c r="E39" s="6">
        <v>152.77356</v>
      </c>
      <c r="F39" s="6">
        <f t="shared" si="0"/>
        <v>5.0289568251106376</v>
      </c>
      <c r="G39" s="7">
        <v>16353.03</v>
      </c>
      <c r="H39" s="5">
        <f t="shared" si="1"/>
        <v>9.7022296291338392</v>
      </c>
      <c r="I39" s="10">
        <v>483.78</v>
      </c>
      <c r="J39" s="6">
        <f t="shared" si="2"/>
        <v>6.1816302579249855</v>
      </c>
      <c r="K39" s="11">
        <v>133.91999999999999</v>
      </c>
      <c r="L39" s="11">
        <f t="shared" si="3"/>
        <v>4.904682010193449</v>
      </c>
      <c r="M39" s="5">
        <v>0</v>
      </c>
      <c r="N39" s="12">
        <v>0</v>
      </c>
      <c r="O39" s="5">
        <v>0</v>
      </c>
      <c r="P39" s="12">
        <v>0</v>
      </c>
      <c r="Q39" s="5">
        <f t="shared" si="4"/>
        <v>0</v>
      </c>
      <c r="R39" s="5">
        <v>1667.862562</v>
      </c>
      <c r="S39" s="5">
        <f t="shared" si="5"/>
        <v>7.4192981826413886</v>
      </c>
      <c r="T39" s="12">
        <v>1</v>
      </c>
      <c r="U39" s="12">
        <v>0</v>
      </c>
      <c r="V39" s="5">
        <v>0.38073400000000002</v>
      </c>
      <c r="W39" s="6">
        <f t="shared" si="6"/>
        <v>91.307277789635506</v>
      </c>
      <c r="X39" s="5">
        <v>976</v>
      </c>
      <c r="Y39" s="5">
        <v>11112241</v>
      </c>
      <c r="Z39" s="5">
        <v>9</v>
      </c>
      <c r="AA39" s="5">
        <v>157157</v>
      </c>
      <c r="AB39" s="5">
        <v>24374</v>
      </c>
      <c r="AC39" s="5">
        <v>58719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1</v>
      </c>
      <c r="AX39" s="5">
        <v>0</v>
      </c>
    </row>
    <row r="40" spans="1:50" ht="15.75" customHeight="1">
      <c r="A40" s="4">
        <v>44256</v>
      </c>
      <c r="B40" s="2" t="s">
        <v>27</v>
      </c>
      <c r="C40" s="2">
        <v>7</v>
      </c>
      <c r="D40" s="5" t="s">
        <v>20</v>
      </c>
      <c r="E40" s="6">
        <v>114.58017</v>
      </c>
      <c r="F40" s="6">
        <f t="shared" si="0"/>
        <v>4.7412747526588559</v>
      </c>
      <c r="G40" s="7">
        <v>23836.62</v>
      </c>
      <c r="H40" s="5">
        <f t="shared" si="1"/>
        <v>10.079020283980954</v>
      </c>
      <c r="I40" s="10">
        <v>496.73</v>
      </c>
      <c r="J40" s="6">
        <f t="shared" si="2"/>
        <v>6.2080466189203456</v>
      </c>
      <c r="K40" s="11">
        <v>150.1</v>
      </c>
      <c r="L40" s="11">
        <f t="shared" si="3"/>
        <v>5.0179418692786939</v>
      </c>
      <c r="M40" s="5">
        <v>0</v>
      </c>
      <c r="N40" s="12">
        <v>0</v>
      </c>
      <c r="O40" s="5">
        <v>0</v>
      </c>
      <c r="P40" s="12">
        <v>0</v>
      </c>
      <c r="Q40" s="5">
        <f t="shared" si="4"/>
        <v>0</v>
      </c>
      <c r="R40" s="5">
        <v>1667.862562</v>
      </c>
      <c r="S40" s="5">
        <f t="shared" si="5"/>
        <v>7.4192981826413886</v>
      </c>
      <c r="T40" s="12">
        <v>1</v>
      </c>
      <c r="U40" s="12">
        <v>0</v>
      </c>
      <c r="V40" s="5">
        <v>0.37379099999999998</v>
      </c>
      <c r="W40" s="6">
        <f t="shared" si="6"/>
        <v>89.642213913823412</v>
      </c>
      <c r="X40" s="5">
        <v>2859</v>
      </c>
      <c r="Y40" s="5">
        <v>12149335</v>
      </c>
      <c r="Z40" s="5">
        <v>14</v>
      </c>
      <c r="AA40" s="5">
        <v>162468</v>
      </c>
      <c r="AB40" s="5">
        <v>9752</v>
      </c>
      <c r="AC40" s="5">
        <v>2063543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1</v>
      </c>
      <c r="AX40" s="5">
        <v>0</v>
      </c>
    </row>
    <row r="41" spans="1:50" ht="15.75" customHeight="1">
      <c r="A41" s="4">
        <v>44287</v>
      </c>
      <c r="B41" s="2" t="s">
        <v>27</v>
      </c>
      <c r="C41" s="2">
        <v>7</v>
      </c>
      <c r="D41" s="5" t="s">
        <v>20</v>
      </c>
      <c r="E41" s="6">
        <v>89.117909999999995</v>
      </c>
      <c r="F41" s="6">
        <f t="shared" si="0"/>
        <v>4.4899603243779502</v>
      </c>
      <c r="G41" s="7">
        <v>23005.11</v>
      </c>
      <c r="H41" s="5">
        <f t="shared" si="1"/>
        <v>10.04351511180591</v>
      </c>
      <c r="I41" s="10">
        <v>504.07</v>
      </c>
      <c r="J41" s="6">
        <f t="shared" si="2"/>
        <v>6.2227151473160891</v>
      </c>
      <c r="K41" s="11">
        <v>130</v>
      </c>
      <c r="L41" s="11">
        <f t="shared" si="3"/>
        <v>4.8751973232011512</v>
      </c>
      <c r="M41" s="5">
        <v>0</v>
      </c>
      <c r="N41" s="12">
        <v>0</v>
      </c>
      <c r="O41" s="5">
        <v>0</v>
      </c>
      <c r="P41" s="12">
        <v>0</v>
      </c>
      <c r="Q41" s="5">
        <f t="shared" si="4"/>
        <v>0</v>
      </c>
      <c r="R41" s="5">
        <v>1667.862562</v>
      </c>
      <c r="S41" s="5">
        <f t="shared" si="5"/>
        <v>7.4192981826413886</v>
      </c>
      <c r="T41" s="12">
        <v>1</v>
      </c>
      <c r="U41" s="12">
        <v>0</v>
      </c>
      <c r="V41" s="5">
        <v>0.367898</v>
      </c>
      <c r="W41" s="6">
        <f t="shared" si="6"/>
        <v>88.228960072521289</v>
      </c>
      <c r="X41" s="5">
        <v>1662</v>
      </c>
      <c r="Y41" s="5">
        <v>19164969</v>
      </c>
      <c r="Z41" s="5">
        <v>89</v>
      </c>
      <c r="AA41" s="5">
        <v>211853</v>
      </c>
      <c r="AB41" s="5">
        <v>19870</v>
      </c>
      <c r="AC41" s="5">
        <v>2729335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1</v>
      </c>
      <c r="AX41" s="5">
        <v>0</v>
      </c>
    </row>
    <row r="42" spans="1:50" ht="15.75" customHeight="1">
      <c r="A42" s="9">
        <v>44317</v>
      </c>
      <c r="B42" s="2" t="s">
        <v>27</v>
      </c>
      <c r="C42" s="2">
        <v>7</v>
      </c>
      <c r="D42" s="5" t="s">
        <v>20</v>
      </c>
      <c r="E42" s="6">
        <v>190.96695</v>
      </c>
      <c r="F42" s="6">
        <f t="shared" si="0"/>
        <v>5.2521003764248473</v>
      </c>
      <c r="G42" s="7">
        <v>20787.75</v>
      </c>
      <c r="H42" s="5">
        <f t="shared" si="1"/>
        <v>9.9421672539843495</v>
      </c>
      <c r="I42" s="10">
        <v>477.97</v>
      </c>
      <c r="J42" s="6">
        <f t="shared" si="2"/>
        <v>6.1695479690155945</v>
      </c>
      <c r="K42" s="11">
        <v>118.66</v>
      </c>
      <c r="L42" s="11">
        <f t="shared" si="3"/>
        <v>4.7846543879618855</v>
      </c>
      <c r="M42" s="5">
        <v>0</v>
      </c>
      <c r="N42" s="12">
        <v>0</v>
      </c>
      <c r="O42" s="5">
        <v>0</v>
      </c>
      <c r="P42" s="12">
        <v>0</v>
      </c>
      <c r="Q42" s="5">
        <f t="shared" si="4"/>
        <v>0</v>
      </c>
      <c r="R42" s="5">
        <v>1667.862562</v>
      </c>
      <c r="S42" s="5">
        <f t="shared" si="5"/>
        <v>7.4192981826413886</v>
      </c>
      <c r="T42" s="12">
        <v>1</v>
      </c>
      <c r="U42" s="12">
        <v>0</v>
      </c>
      <c r="V42" s="5">
        <v>0.37734400000000001</v>
      </c>
      <c r="W42" s="6">
        <f t="shared" si="6"/>
        <v>90.494291106789049</v>
      </c>
      <c r="X42" s="5">
        <v>43</v>
      </c>
      <c r="Y42" s="5">
        <v>28175044</v>
      </c>
      <c r="Z42" s="5">
        <v>101</v>
      </c>
      <c r="AA42" s="5">
        <v>331895</v>
      </c>
      <c r="AB42" s="5">
        <v>83752</v>
      </c>
      <c r="AC42" s="5">
        <v>1784772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1</v>
      </c>
      <c r="AX42" s="5">
        <v>0</v>
      </c>
    </row>
    <row r="43" spans="1:50" ht="15.75" customHeight="1">
      <c r="A43" s="4">
        <v>44348</v>
      </c>
      <c r="B43" s="2" t="s">
        <v>27</v>
      </c>
      <c r="C43" s="2">
        <v>7</v>
      </c>
      <c r="D43" s="5" t="s">
        <v>20</v>
      </c>
      <c r="E43" s="6">
        <v>127.3113</v>
      </c>
      <c r="F43" s="6">
        <f t="shared" si="0"/>
        <v>4.8466352683166827</v>
      </c>
      <c r="G43" s="7">
        <v>21064.92</v>
      </c>
      <c r="H43" s="5">
        <f t="shared" si="1"/>
        <v>9.955411847800745</v>
      </c>
      <c r="I43" s="10">
        <v>508.07</v>
      </c>
      <c r="J43" s="6">
        <f t="shared" si="2"/>
        <v>6.2306192333611756</v>
      </c>
      <c r="K43" s="11">
        <v>126.6</v>
      </c>
      <c r="L43" s="11">
        <f t="shared" si="3"/>
        <v>4.8489003709106893</v>
      </c>
      <c r="M43" s="5">
        <v>0</v>
      </c>
      <c r="N43" s="12">
        <v>0</v>
      </c>
      <c r="O43" s="5">
        <v>0</v>
      </c>
      <c r="P43" s="12">
        <v>0</v>
      </c>
      <c r="Q43" s="5">
        <f t="shared" si="4"/>
        <v>0</v>
      </c>
      <c r="R43" s="5">
        <v>1667.862562</v>
      </c>
      <c r="S43" s="5">
        <f t="shared" si="5"/>
        <v>7.4192981826413886</v>
      </c>
      <c r="T43" s="12">
        <v>1</v>
      </c>
      <c r="U43" s="12">
        <v>0</v>
      </c>
      <c r="V43" s="5">
        <v>0.36848999999999998</v>
      </c>
      <c r="W43" s="6">
        <f t="shared" si="6"/>
        <v>88.370932968168802</v>
      </c>
      <c r="X43" s="5">
        <v>18</v>
      </c>
      <c r="Y43" s="5">
        <v>30411634</v>
      </c>
      <c r="Z43" s="5">
        <v>66</v>
      </c>
      <c r="AA43" s="5">
        <v>399459</v>
      </c>
      <c r="AB43" s="5">
        <v>117107</v>
      </c>
      <c r="AC43" s="5">
        <v>1734226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1</v>
      </c>
      <c r="AX43" s="5">
        <v>0</v>
      </c>
    </row>
    <row r="44" spans="1:50" ht="15.75" customHeight="1">
      <c r="A44" s="4">
        <v>44378</v>
      </c>
      <c r="B44" s="2" t="s">
        <v>27</v>
      </c>
      <c r="C44" s="2">
        <v>7</v>
      </c>
      <c r="D44" s="5" t="s">
        <v>20</v>
      </c>
      <c r="E44" s="6">
        <v>203.69808</v>
      </c>
      <c r="F44" s="6">
        <f t="shared" si="0"/>
        <v>5.3166388975624184</v>
      </c>
      <c r="G44" s="7">
        <v>21342.09</v>
      </c>
      <c r="H44" s="5">
        <f t="shared" si="1"/>
        <v>9.9684833128739214</v>
      </c>
      <c r="I44" s="10">
        <v>471.44</v>
      </c>
      <c r="J44" s="6">
        <f t="shared" si="2"/>
        <v>6.1557918405296581</v>
      </c>
      <c r="K44" s="11">
        <v>135.57</v>
      </c>
      <c r="L44" s="11">
        <f t="shared" si="3"/>
        <v>4.9168373036903334</v>
      </c>
      <c r="M44" s="5">
        <v>0</v>
      </c>
      <c r="N44" s="12">
        <v>0</v>
      </c>
      <c r="O44" s="5">
        <v>0</v>
      </c>
      <c r="P44" s="12">
        <v>0</v>
      </c>
      <c r="Q44" s="5">
        <f t="shared" si="4"/>
        <v>0</v>
      </c>
      <c r="R44" s="5">
        <v>1667.862562</v>
      </c>
      <c r="S44" s="5">
        <f t="shared" si="5"/>
        <v>7.4192981826413886</v>
      </c>
      <c r="T44" s="12">
        <v>1</v>
      </c>
      <c r="U44" s="12">
        <v>0</v>
      </c>
      <c r="V44" s="5">
        <v>0.37638199999999999</v>
      </c>
      <c r="W44" s="6">
        <f t="shared" si="6"/>
        <v>90.263585151361809</v>
      </c>
      <c r="X44" s="5">
        <v>164</v>
      </c>
      <c r="Y44" s="5">
        <v>31655824</v>
      </c>
      <c r="Z44" s="5">
        <v>243</v>
      </c>
      <c r="AA44" s="5">
        <v>424351</v>
      </c>
      <c r="AB44" s="5">
        <v>526092</v>
      </c>
      <c r="AC44" s="14"/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1</v>
      </c>
      <c r="AX44" s="5">
        <v>0</v>
      </c>
    </row>
    <row r="45" spans="1:50" ht="15.75" customHeight="1">
      <c r="A45" s="4">
        <v>44409</v>
      </c>
      <c r="B45" s="2" t="s">
        <v>27</v>
      </c>
      <c r="C45" s="2">
        <v>7</v>
      </c>
      <c r="D45" s="5" t="s">
        <v>20</v>
      </c>
      <c r="E45" s="6">
        <v>146.407995</v>
      </c>
      <c r="F45" s="6">
        <f t="shared" si="0"/>
        <v>4.9863972106918411</v>
      </c>
      <c r="G45" s="7">
        <v>23559.45</v>
      </c>
      <c r="H45" s="5">
        <f t="shared" si="1"/>
        <v>10.067324737752896</v>
      </c>
      <c r="I45" s="10">
        <v>508.07</v>
      </c>
      <c r="J45" s="6">
        <f t="shared" si="2"/>
        <v>6.2306192333611756</v>
      </c>
      <c r="K45" s="11">
        <v>136.49</v>
      </c>
      <c r="L45" s="11">
        <f t="shared" si="3"/>
        <v>4.9235511871891422</v>
      </c>
      <c r="M45" s="5">
        <v>0</v>
      </c>
      <c r="N45" s="12">
        <v>0</v>
      </c>
      <c r="O45" s="5">
        <v>0</v>
      </c>
      <c r="P45" s="12">
        <v>0</v>
      </c>
      <c r="Q45" s="5">
        <f t="shared" si="4"/>
        <v>0</v>
      </c>
      <c r="R45" s="5">
        <v>1667.862562</v>
      </c>
      <c r="S45" s="5">
        <f t="shared" si="5"/>
        <v>7.4192981826413886</v>
      </c>
      <c r="T45" s="12">
        <v>1</v>
      </c>
      <c r="U45" s="12">
        <v>0</v>
      </c>
      <c r="V45" s="5">
        <v>0.37282399999999999</v>
      </c>
      <c r="W45" s="6">
        <f t="shared" si="6"/>
        <v>89.410308862993745</v>
      </c>
      <c r="X45" s="5">
        <v>9962</v>
      </c>
      <c r="Y45" s="5">
        <v>32810845</v>
      </c>
      <c r="Z45" s="5">
        <v>215</v>
      </c>
      <c r="AA45" s="5">
        <v>439020</v>
      </c>
      <c r="AB45" s="5">
        <v>628583</v>
      </c>
      <c r="AC45" s="5">
        <v>5493614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1</v>
      </c>
      <c r="AX45" s="5">
        <v>0</v>
      </c>
    </row>
    <row r="46" spans="1:50" ht="15.75" customHeight="1">
      <c r="A46" s="4">
        <v>44440</v>
      </c>
      <c r="B46" s="2" t="s">
        <v>27</v>
      </c>
      <c r="C46" s="2">
        <v>7</v>
      </c>
      <c r="D46" s="5" t="s">
        <v>20</v>
      </c>
      <c r="E46" s="6">
        <v>140.04243</v>
      </c>
      <c r="F46" s="6">
        <f t="shared" si="0"/>
        <v>4.9419454481210074</v>
      </c>
      <c r="G46" s="7">
        <v>21619.26</v>
      </c>
      <c r="H46" s="5">
        <f t="shared" si="1"/>
        <v>9.9813861170228311</v>
      </c>
      <c r="I46" s="10">
        <v>471.44</v>
      </c>
      <c r="J46" s="6">
        <f t="shared" si="2"/>
        <v>6.1557918405296581</v>
      </c>
      <c r="K46" s="11">
        <v>133.51</v>
      </c>
      <c r="L46" s="11">
        <f t="shared" si="3"/>
        <v>4.9016385457204903</v>
      </c>
      <c r="M46" s="5">
        <v>0</v>
      </c>
      <c r="N46" s="12">
        <v>0</v>
      </c>
      <c r="O46" s="5">
        <v>0</v>
      </c>
      <c r="P46" s="12">
        <v>0</v>
      </c>
      <c r="Q46" s="5">
        <f t="shared" si="4"/>
        <v>0</v>
      </c>
      <c r="R46" s="5">
        <v>1667.862562</v>
      </c>
      <c r="S46" s="5">
        <f t="shared" si="5"/>
        <v>7.4192981826413886</v>
      </c>
      <c r="T46" s="12">
        <v>1</v>
      </c>
      <c r="U46" s="12">
        <v>0</v>
      </c>
      <c r="V46" s="5">
        <v>0.36602699999999999</v>
      </c>
      <c r="W46" s="6">
        <f t="shared" si="6"/>
        <v>87.780258572932581</v>
      </c>
      <c r="X46" s="5">
        <v>61</v>
      </c>
      <c r="Y46" s="5">
        <v>33766707</v>
      </c>
      <c r="Z46" s="5">
        <v>58</v>
      </c>
      <c r="AA46" s="5">
        <v>448339</v>
      </c>
      <c r="AB46" s="5">
        <v>61403</v>
      </c>
      <c r="AC46" s="5">
        <v>6732827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1</v>
      </c>
      <c r="AX46" s="5">
        <v>0</v>
      </c>
    </row>
    <row r="47" spans="1:50" ht="15.75" customHeight="1">
      <c r="A47" s="4">
        <v>44470</v>
      </c>
      <c r="B47" s="2" t="s">
        <v>27</v>
      </c>
      <c r="C47" s="2">
        <v>7</v>
      </c>
      <c r="D47" s="5" t="s">
        <v>20</v>
      </c>
      <c r="E47" s="6">
        <v>241.89147</v>
      </c>
      <c r="F47" s="6">
        <f t="shared" si="0"/>
        <v>5.488489154489077</v>
      </c>
      <c r="G47" s="7">
        <v>13304.16</v>
      </c>
      <c r="H47" s="5">
        <f t="shared" si="1"/>
        <v>9.4959072088937866</v>
      </c>
      <c r="I47" s="10">
        <v>461.8</v>
      </c>
      <c r="J47" s="6">
        <f t="shared" si="2"/>
        <v>6.1351318969203952</v>
      </c>
      <c r="K47" s="11">
        <v>139.18</v>
      </c>
      <c r="L47" s="11">
        <f t="shared" si="3"/>
        <v>4.9429273110721788</v>
      </c>
      <c r="M47" s="5">
        <v>0</v>
      </c>
      <c r="N47" s="12">
        <v>0</v>
      </c>
      <c r="O47" s="5">
        <v>0</v>
      </c>
      <c r="P47" s="12">
        <v>0</v>
      </c>
      <c r="Q47" s="5">
        <f t="shared" si="4"/>
        <v>0</v>
      </c>
      <c r="R47" s="5">
        <v>1667.862562</v>
      </c>
      <c r="S47" s="5">
        <f t="shared" si="5"/>
        <v>7.4192981826413886</v>
      </c>
      <c r="T47" s="12">
        <v>1</v>
      </c>
      <c r="U47" s="12">
        <v>0</v>
      </c>
      <c r="V47" s="5">
        <v>0.37241299999999999</v>
      </c>
      <c r="W47" s="6">
        <f t="shared" si="6"/>
        <v>89.311743220914153</v>
      </c>
      <c r="X47" s="5">
        <v>18</v>
      </c>
      <c r="Y47" s="5">
        <v>34285814</v>
      </c>
      <c r="Z47" s="5">
        <v>31</v>
      </c>
      <c r="AA47" s="5">
        <v>458437</v>
      </c>
      <c r="AB47" s="5">
        <v>0</v>
      </c>
      <c r="AC47" s="5">
        <v>4141918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1</v>
      </c>
      <c r="AX47" s="5">
        <v>0</v>
      </c>
    </row>
    <row r="48" spans="1:50" ht="15.75" customHeight="1">
      <c r="A48" s="4">
        <v>44501</v>
      </c>
      <c r="B48" s="2" t="s">
        <v>27</v>
      </c>
      <c r="C48" s="2">
        <v>7</v>
      </c>
      <c r="D48" s="5" t="s">
        <v>20</v>
      </c>
      <c r="E48" s="6">
        <v>178.23581999999999</v>
      </c>
      <c r="F48" s="6">
        <f t="shared" si="0"/>
        <v>5.1831075049378956</v>
      </c>
      <c r="G48" s="7">
        <v>11363.97</v>
      </c>
      <c r="H48" s="5">
        <f t="shared" si="1"/>
        <v>9.3382910965999208</v>
      </c>
      <c r="I48" s="10">
        <v>516.14</v>
      </c>
      <c r="J48" s="6">
        <f t="shared" si="2"/>
        <v>6.2463780465109942</v>
      </c>
      <c r="K48" s="11">
        <v>131.96</v>
      </c>
      <c r="L48" s="11">
        <f t="shared" si="3"/>
        <v>4.8900483311071383</v>
      </c>
      <c r="M48" s="5">
        <v>0</v>
      </c>
      <c r="N48" s="12">
        <v>0</v>
      </c>
      <c r="O48" s="5">
        <v>0</v>
      </c>
      <c r="P48" s="12">
        <v>0</v>
      </c>
      <c r="Q48" s="5">
        <f t="shared" si="4"/>
        <v>0</v>
      </c>
      <c r="R48" s="5">
        <v>1667.862562</v>
      </c>
      <c r="S48" s="5">
        <f t="shared" si="5"/>
        <v>7.4192981826413886</v>
      </c>
      <c r="T48" s="12">
        <v>1</v>
      </c>
      <c r="U48" s="12">
        <v>0</v>
      </c>
      <c r="V48" s="5">
        <v>0.37018800000000002</v>
      </c>
      <c r="W48" s="6">
        <f t="shared" si="6"/>
        <v>88.778145766833504</v>
      </c>
      <c r="X48" s="5">
        <v>177</v>
      </c>
      <c r="Y48" s="5">
        <v>34596776</v>
      </c>
      <c r="Z48" s="5">
        <v>28</v>
      </c>
      <c r="AA48" s="5">
        <v>469247</v>
      </c>
      <c r="AB48" s="5">
        <v>5977</v>
      </c>
      <c r="AC48" s="5">
        <v>8563136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1</v>
      </c>
      <c r="AX48" s="5">
        <v>0</v>
      </c>
    </row>
    <row r="49" spans="1:50" ht="15.75" customHeight="1">
      <c r="A49" s="4">
        <v>44531</v>
      </c>
      <c r="B49" s="2" t="s">
        <v>27</v>
      </c>
      <c r="C49" s="2">
        <v>7</v>
      </c>
      <c r="D49" s="5" t="s">
        <v>20</v>
      </c>
      <c r="E49" s="6">
        <v>203.69808</v>
      </c>
      <c r="F49" s="6">
        <f t="shared" si="0"/>
        <v>5.3166388975624184</v>
      </c>
      <c r="G49" s="7">
        <v>13026.99</v>
      </c>
      <c r="H49" s="5">
        <f t="shared" si="1"/>
        <v>9.4748553988183044</v>
      </c>
      <c r="I49" s="10">
        <v>518.45000000000005</v>
      </c>
      <c r="J49" s="6">
        <f t="shared" si="2"/>
        <v>6.250843591004287</v>
      </c>
      <c r="K49" s="11">
        <v>143.09</v>
      </c>
      <c r="L49" s="11">
        <f t="shared" si="3"/>
        <v>4.9704381043448427</v>
      </c>
      <c r="M49" s="5">
        <v>0</v>
      </c>
      <c r="N49" s="12">
        <v>0</v>
      </c>
      <c r="O49" s="5">
        <v>0</v>
      </c>
      <c r="P49" s="12">
        <v>0</v>
      </c>
      <c r="Q49" s="5">
        <f t="shared" si="4"/>
        <v>0</v>
      </c>
      <c r="R49" s="5">
        <v>1667.862562</v>
      </c>
      <c r="S49" s="5">
        <f t="shared" si="5"/>
        <v>7.4192981826413886</v>
      </c>
      <c r="T49" s="12">
        <v>1</v>
      </c>
      <c r="U49" s="12">
        <v>0</v>
      </c>
      <c r="V49" s="5">
        <v>0.367004</v>
      </c>
      <c r="W49" s="6">
        <f t="shared" si="6"/>
        <v>88.014561814567102</v>
      </c>
      <c r="X49" s="5">
        <v>2545</v>
      </c>
      <c r="Y49" s="5">
        <v>34861579</v>
      </c>
      <c r="Z49" s="5">
        <v>24</v>
      </c>
      <c r="AA49" s="5">
        <v>481486</v>
      </c>
      <c r="AB49" s="5">
        <v>154162</v>
      </c>
      <c r="AC49" s="5">
        <v>10147925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1</v>
      </c>
      <c r="AX49" s="5">
        <v>0</v>
      </c>
    </row>
    <row r="50" spans="1:50" ht="15.75" customHeight="1">
      <c r="A50" s="4">
        <v>44562</v>
      </c>
      <c r="B50" s="2" t="s">
        <v>27</v>
      </c>
      <c r="C50" s="2">
        <v>7</v>
      </c>
      <c r="D50" s="5" t="s">
        <v>20</v>
      </c>
      <c r="E50" s="6">
        <v>16.882530599999999</v>
      </c>
      <c r="F50" s="6">
        <f t="shared" si="0"/>
        <v>2.8262793949929828</v>
      </c>
      <c r="G50" s="7">
        <v>9793.34</v>
      </c>
      <c r="H50" s="5">
        <f t="shared" si="1"/>
        <v>9.1895599467914195</v>
      </c>
      <c r="I50" s="10">
        <v>511.96</v>
      </c>
      <c r="J50" s="6">
        <f t="shared" si="2"/>
        <v>6.2382464969875908</v>
      </c>
      <c r="K50" s="11">
        <v>143.61000000000001</v>
      </c>
      <c r="L50" s="11">
        <f t="shared" si="3"/>
        <v>4.974040463626701</v>
      </c>
      <c r="M50" s="5">
        <v>0</v>
      </c>
      <c r="N50" s="12">
        <v>0</v>
      </c>
      <c r="O50" s="5">
        <v>0</v>
      </c>
      <c r="P50" s="12">
        <v>0</v>
      </c>
      <c r="Q50" s="5">
        <f t="shared" si="4"/>
        <v>0</v>
      </c>
      <c r="R50" s="5">
        <v>1667.862562</v>
      </c>
      <c r="S50" s="5">
        <f t="shared" si="5"/>
        <v>7.4192981826413886</v>
      </c>
      <c r="T50" s="12">
        <v>1</v>
      </c>
      <c r="U50" s="12">
        <v>0</v>
      </c>
      <c r="V50" s="5">
        <v>0.36915599999999998</v>
      </c>
      <c r="W50" s="6">
        <f t="shared" si="6"/>
        <v>88.530652475772271</v>
      </c>
      <c r="X50" s="5">
        <v>10</v>
      </c>
      <c r="Y50" s="5">
        <v>41469499</v>
      </c>
      <c r="Z50" s="5">
        <v>54</v>
      </c>
      <c r="AA50" s="5">
        <v>496242</v>
      </c>
      <c r="AB50" s="5">
        <v>43171</v>
      </c>
      <c r="AC50" s="5">
        <v>7423888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1</v>
      </c>
      <c r="AX50" s="5">
        <v>0</v>
      </c>
    </row>
    <row r="51" spans="1:50" ht="15.75" customHeight="1">
      <c r="A51" s="4">
        <v>44593</v>
      </c>
      <c r="B51" s="2" t="s">
        <v>27</v>
      </c>
      <c r="C51" s="2">
        <v>7</v>
      </c>
      <c r="D51" s="5" t="s">
        <v>20</v>
      </c>
      <c r="E51" s="6">
        <v>15.583874399999999</v>
      </c>
      <c r="F51" s="6">
        <f t="shared" si="0"/>
        <v>2.7462366873194464</v>
      </c>
      <c r="G51" s="7">
        <v>10902.02</v>
      </c>
      <c r="H51" s="5">
        <f t="shared" si="1"/>
        <v>9.2967950940622153</v>
      </c>
      <c r="I51" s="10">
        <v>521.51</v>
      </c>
      <c r="J51" s="6">
        <f t="shared" si="2"/>
        <v>6.2567284497123978</v>
      </c>
      <c r="K51" s="11">
        <v>135.46</v>
      </c>
      <c r="L51" s="11">
        <f t="shared" si="3"/>
        <v>4.9160315313872776</v>
      </c>
      <c r="M51" s="5">
        <v>0</v>
      </c>
      <c r="N51" s="12">
        <v>0</v>
      </c>
      <c r="O51" s="5">
        <v>0</v>
      </c>
      <c r="P51" s="12">
        <v>0</v>
      </c>
      <c r="Q51" s="5">
        <f t="shared" si="4"/>
        <v>0</v>
      </c>
      <c r="R51" s="5">
        <v>1667.862562</v>
      </c>
      <c r="S51" s="5">
        <f t="shared" si="5"/>
        <v>7.4192981826413886</v>
      </c>
      <c r="T51" s="12">
        <v>1</v>
      </c>
      <c r="U51" s="12">
        <v>0</v>
      </c>
      <c r="V51" s="5">
        <v>0.36957600000000002</v>
      </c>
      <c r="W51" s="6">
        <f t="shared" si="6"/>
        <v>88.631376489576269</v>
      </c>
      <c r="X51" s="5">
        <v>2212</v>
      </c>
      <c r="Y51" s="5">
        <v>42931045</v>
      </c>
      <c r="Z51" s="5">
        <v>23</v>
      </c>
      <c r="AA51" s="5">
        <v>514023</v>
      </c>
      <c r="AB51" s="5">
        <v>0</v>
      </c>
      <c r="AC51" s="5">
        <v>1453832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1</v>
      </c>
      <c r="AX51" s="5">
        <v>0</v>
      </c>
    </row>
    <row r="52" spans="1:50" ht="15.75" customHeight="1">
      <c r="A52" s="4">
        <v>44621</v>
      </c>
      <c r="B52" s="2" t="s">
        <v>27</v>
      </c>
      <c r="C52" s="2">
        <v>7</v>
      </c>
      <c r="D52" s="5" t="s">
        <v>20</v>
      </c>
      <c r="E52" s="6">
        <v>11.687905799999999</v>
      </c>
      <c r="F52" s="6">
        <f t="shared" si="0"/>
        <v>2.4585546148676651</v>
      </c>
      <c r="G52" s="7">
        <v>15891.08</v>
      </c>
      <c r="H52" s="5">
        <f t="shared" si="1"/>
        <v>9.6735761509011802</v>
      </c>
      <c r="I52" s="10">
        <v>520.9</v>
      </c>
      <c r="J52" s="6">
        <f t="shared" si="2"/>
        <v>6.2555580847511454</v>
      </c>
      <c r="K52" s="11">
        <v>153.4</v>
      </c>
      <c r="L52" s="11">
        <f t="shared" si="3"/>
        <v>5.0395466375906759</v>
      </c>
      <c r="M52" s="5">
        <v>0</v>
      </c>
      <c r="N52" s="12">
        <v>0</v>
      </c>
      <c r="O52" s="5">
        <v>0</v>
      </c>
      <c r="P52" s="12">
        <v>0</v>
      </c>
      <c r="Q52" s="5">
        <f t="shared" si="4"/>
        <v>0</v>
      </c>
      <c r="R52" s="5">
        <v>1667.862562</v>
      </c>
      <c r="S52" s="5">
        <f t="shared" si="5"/>
        <v>7.4192981826413886</v>
      </c>
      <c r="T52" s="12">
        <v>1</v>
      </c>
      <c r="U52" s="12">
        <v>0</v>
      </c>
      <c r="V52" s="5">
        <v>0.41729100000000002</v>
      </c>
      <c r="W52" s="6">
        <f t="shared" si="6"/>
        <v>100.07434391495057</v>
      </c>
      <c r="X52" s="5">
        <v>4</v>
      </c>
      <c r="Y52" s="5">
        <v>43025775</v>
      </c>
      <c r="Z52" s="5">
        <v>4</v>
      </c>
      <c r="AA52" s="5">
        <v>521181</v>
      </c>
      <c r="AB52" s="5">
        <v>0</v>
      </c>
      <c r="AC52" s="5">
        <v>3427223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1</v>
      </c>
      <c r="AX52" s="5">
        <v>0</v>
      </c>
    </row>
    <row r="53" spans="1:50" ht="15.75" customHeight="1">
      <c r="A53" s="4">
        <v>44652</v>
      </c>
      <c r="B53" s="2" t="s">
        <v>27</v>
      </c>
      <c r="C53" s="2">
        <v>7</v>
      </c>
      <c r="D53" s="5" t="s">
        <v>20</v>
      </c>
      <c r="E53" s="6">
        <v>9.0905933999999995</v>
      </c>
      <c r="F53" s="6">
        <f t="shared" si="0"/>
        <v>2.2072401865867595</v>
      </c>
      <c r="G53" s="7">
        <v>15336.74</v>
      </c>
      <c r="H53" s="5">
        <f t="shared" si="1"/>
        <v>9.6380717368184996</v>
      </c>
      <c r="I53" s="10">
        <v>489.73</v>
      </c>
      <c r="J53" s="6">
        <f t="shared" si="2"/>
        <v>6.1938542188289736</v>
      </c>
      <c r="K53" s="11">
        <v>138.66</v>
      </c>
      <c r="L53" s="11">
        <f t="shared" si="3"/>
        <v>4.9392108974178894</v>
      </c>
      <c r="M53" s="5">
        <v>0</v>
      </c>
      <c r="N53" s="12">
        <v>0</v>
      </c>
      <c r="O53" s="5">
        <v>0</v>
      </c>
      <c r="P53" s="12">
        <v>0</v>
      </c>
      <c r="Q53" s="5">
        <f t="shared" si="4"/>
        <v>0</v>
      </c>
      <c r="R53" s="5">
        <v>1667.862562</v>
      </c>
      <c r="S53" s="5">
        <f t="shared" si="5"/>
        <v>7.4192981826413886</v>
      </c>
      <c r="T53" s="12">
        <v>1</v>
      </c>
      <c r="U53" s="12">
        <v>0</v>
      </c>
      <c r="V53" s="5">
        <v>0.25043799999999999</v>
      </c>
      <c r="W53" s="6">
        <f t="shared" si="6"/>
        <v>60.059810878673133</v>
      </c>
      <c r="X53" s="5">
        <v>150</v>
      </c>
      <c r="Y53" s="5">
        <v>43079188</v>
      </c>
      <c r="Z53" s="5">
        <v>1</v>
      </c>
      <c r="AA53" s="5">
        <v>523843</v>
      </c>
      <c r="AB53" s="5">
        <v>0</v>
      </c>
      <c r="AC53" s="5">
        <v>1701306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1</v>
      </c>
      <c r="AX53" s="5">
        <v>0</v>
      </c>
    </row>
    <row r="54" spans="1:50" ht="15.75" customHeight="1">
      <c r="A54" s="9">
        <v>44682</v>
      </c>
      <c r="B54" s="2" t="s">
        <v>27</v>
      </c>
      <c r="C54" s="2">
        <v>7</v>
      </c>
      <c r="D54" s="5" t="s">
        <v>20</v>
      </c>
      <c r="E54" s="6">
        <v>19.479842999999999</v>
      </c>
      <c r="F54" s="6">
        <f t="shared" si="0"/>
        <v>2.9693802386336561</v>
      </c>
      <c r="G54" s="7">
        <v>13858.5</v>
      </c>
      <c r="H54" s="5">
        <f t="shared" si="1"/>
        <v>9.5367261970570993</v>
      </c>
      <c r="I54" s="10">
        <v>459.57</v>
      </c>
      <c r="J54" s="6">
        <f t="shared" si="2"/>
        <v>6.1302912696927141</v>
      </c>
      <c r="K54" s="11">
        <v>142.06</v>
      </c>
      <c r="L54" s="11">
        <f t="shared" si="3"/>
        <v>4.9632641226802381</v>
      </c>
      <c r="M54" s="5">
        <v>0</v>
      </c>
      <c r="N54" s="12">
        <v>0</v>
      </c>
      <c r="O54" s="5">
        <v>0</v>
      </c>
      <c r="P54" s="12">
        <v>0</v>
      </c>
      <c r="Q54" s="5">
        <f t="shared" si="4"/>
        <v>0</v>
      </c>
      <c r="R54" s="5">
        <v>1667.862562</v>
      </c>
      <c r="S54" s="5">
        <f t="shared" si="5"/>
        <v>7.4192981826413886</v>
      </c>
      <c r="T54" s="12">
        <v>1</v>
      </c>
      <c r="U54" s="12">
        <v>0</v>
      </c>
      <c r="V54" s="5">
        <v>0.219085</v>
      </c>
      <c r="W54" s="6">
        <f t="shared" si="6"/>
        <v>52.540763248205558</v>
      </c>
      <c r="X54" s="5">
        <v>704</v>
      </c>
      <c r="Y54" s="5">
        <v>43160832</v>
      </c>
      <c r="Z54" s="5">
        <v>1</v>
      </c>
      <c r="AA54" s="5">
        <v>524636</v>
      </c>
      <c r="AB54" s="5">
        <v>0</v>
      </c>
      <c r="AC54" s="5">
        <v>1356081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1</v>
      </c>
      <c r="AX54" s="5">
        <v>0</v>
      </c>
    </row>
    <row r="55" spans="1:50" ht="15.75" customHeight="1">
      <c r="A55" s="4">
        <v>44713</v>
      </c>
      <c r="B55" s="2" t="s">
        <v>27</v>
      </c>
      <c r="C55" s="2">
        <v>7</v>
      </c>
      <c r="D55" s="5" t="s">
        <v>20</v>
      </c>
      <c r="E55" s="6">
        <v>12.986561999999999</v>
      </c>
      <c r="F55" s="6">
        <f t="shared" si="0"/>
        <v>2.5639151305254915</v>
      </c>
      <c r="G55" s="7">
        <v>14043.28</v>
      </c>
      <c r="H55" s="5">
        <f t="shared" si="1"/>
        <v>9.5499704744293652</v>
      </c>
      <c r="I55" s="10">
        <v>551.27</v>
      </c>
      <c r="J55" s="6">
        <f t="shared" si="2"/>
        <v>6.3122247072820477</v>
      </c>
      <c r="K55" s="11">
        <v>142.58000000000001</v>
      </c>
      <c r="L55" s="11">
        <f t="shared" si="3"/>
        <v>4.9668923711483375</v>
      </c>
      <c r="M55" s="5">
        <v>0</v>
      </c>
      <c r="N55" s="12">
        <v>0</v>
      </c>
      <c r="O55" s="5">
        <v>0</v>
      </c>
      <c r="P55" s="12">
        <v>0</v>
      </c>
      <c r="Q55" s="5">
        <f t="shared" si="4"/>
        <v>0</v>
      </c>
      <c r="R55" s="5">
        <v>1667.862562</v>
      </c>
      <c r="S55" s="5">
        <f t="shared" si="5"/>
        <v>7.4192981826413886</v>
      </c>
      <c r="T55" s="12">
        <v>1</v>
      </c>
      <c r="U55" s="12">
        <v>0</v>
      </c>
      <c r="V55" s="5">
        <v>0.21879299999999999</v>
      </c>
      <c r="W55" s="6">
        <f t="shared" si="6"/>
        <v>52.47073607670373</v>
      </c>
      <c r="X55" s="5">
        <v>13</v>
      </c>
      <c r="Y55" s="5">
        <v>43469234</v>
      </c>
      <c r="Z55" s="5">
        <v>5</v>
      </c>
      <c r="AA55" s="5">
        <v>525139</v>
      </c>
      <c r="AB55" s="5">
        <v>0</v>
      </c>
      <c r="AC55" s="5">
        <v>1512729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1</v>
      </c>
      <c r="AX55" s="5">
        <v>0</v>
      </c>
    </row>
    <row r="56" spans="1:50" ht="15.75" customHeight="1">
      <c r="A56" s="4">
        <v>44743</v>
      </c>
      <c r="B56" s="2" t="s">
        <v>27</v>
      </c>
      <c r="C56" s="2">
        <v>7</v>
      </c>
      <c r="D56" s="5" t="s">
        <v>20</v>
      </c>
      <c r="E56" s="6">
        <v>20.778499199999999</v>
      </c>
      <c r="F56" s="6">
        <f t="shared" si="0"/>
        <v>3.0339187597712272</v>
      </c>
      <c r="G56" s="7">
        <v>14228.06</v>
      </c>
      <c r="H56" s="5">
        <f t="shared" si="1"/>
        <v>9.5630416312772599</v>
      </c>
      <c r="I56" s="10">
        <v>487.4</v>
      </c>
      <c r="J56" s="6">
        <f t="shared" si="2"/>
        <v>6.1890851411911054</v>
      </c>
      <c r="K56" s="11">
        <v>138.56</v>
      </c>
      <c r="L56" s="11">
        <f t="shared" si="3"/>
        <v>4.9384946163185734</v>
      </c>
      <c r="M56" s="5">
        <v>0</v>
      </c>
      <c r="N56" s="12">
        <v>0</v>
      </c>
      <c r="O56" s="5">
        <v>0</v>
      </c>
      <c r="P56" s="12">
        <v>0</v>
      </c>
      <c r="Q56" s="5">
        <f t="shared" si="4"/>
        <v>0</v>
      </c>
      <c r="R56" s="5">
        <v>1667.862562</v>
      </c>
      <c r="S56" s="5">
        <f t="shared" si="5"/>
        <v>7.4192981826413886</v>
      </c>
      <c r="T56" s="12">
        <v>1</v>
      </c>
      <c r="U56" s="12">
        <v>0</v>
      </c>
      <c r="V56" s="5">
        <v>0.22692200000000001</v>
      </c>
      <c r="W56" s="6">
        <f t="shared" si="6"/>
        <v>54.420225381971839</v>
      </c>
      <c r="X56" s="5">
        <v>66</v>
      </c>
      <c r="Y56" s="5">
        <v>44036275</v>
      </c>
      <c r="Z56" s="5">
        <v>9</v>
      </c>
      <c r="AA56" s="5">
        <v>526396</v>
      </c>
      <c r="AB56" s="5">
        <v>0</v>
      </c>
      <c r="AC56" s="5">
        <v>2700603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1</v>
      </c>
      <c r="AX56" s="5">
        <v>0</v>
      </c>
    </row>
    <row r="57" spans="1:50" ht="15.75" customHeight="1">
      <c r="A57" s="4">
        <v>44774</v>
      </c>
      <c r="B57" s="2" t="s">
        <v>27</v>
      </c>
      <c r="C57" s="2">
        <v>7</v>
      </c>
      <c r="D57" s="5" t="s">
        <v>20</v>
      </c>
      <c r="E57" s="6">
        <v>14.934546299999999</v>
      </c>
      <c r="F57" s="6">
        <f t="shared" si="0"/>
        <v>2.7036770729006503</v>
      </c>
      <c r="G57" s="7">
        <v>15706.3</v>
      </c>
      <c r="H57" s="5">
        <f t="shared" si="1"/>
        <v>9.6618808514250709</v>
      </c>
      <c r="I57" s="10">
        <v>517.33000000000004</v>
      </c>
      <c r="J57" s="6">
        <f t="shared" si="2"/>
        <v>6.2486809687553269</v>
      </c>
      <c r="K57" s="11">
        <v>135.57</v>
      </c>
      <c r="L57" s="11">
        <f t="shared" si="3"/>
        <v>4.9168373036903334</v>
      </c>
      <c r="M57" s="5">
        <v>0</v>
      </c>
      <c r="N57" s="12">
        <v>0</v>
      </c>
      <c r="O57" s="5">
        <v>0</v>
      </c>
      <c r="P57" s="12">
        <v>0</v>
      </c>
      <c r="Q57" s="5">
        <f t="shared" si="4"/>
        <v>0</v>
      </c>
      <c r="R57" s="5">
        <v>1667.862562</v>
      </c>
      <c r="S57" s="5">
        <f t="shared" si="5"/>
        <v>7.4192981826413886</v>
      </c>
      <c r="T57" s="12">
        <v>1</v>
      </c>
      <c r="U57" s="12">
        <v>0</v>
      </c>
      <c r="V57" s="5">
        <v>0.226185</v>
      </c>
      <c r="W57" s="6">
        <f t="shared" si="6"/>
        <v>54.243478719653893</v>
      </c>
      <c r="X57" s="5">
        <v>227</v>
      </c>
      <c r="Y57" s="5">
        <v>44436339</v>
      </c>
      <c r="Z57" s="5">
        <v>5</v>
      </c>
      <c r="AA57" s="5">
        <v>527911</v>
      </c>
      <c r="AB57" s="5">
        <v>0</v>
      </c>
      <c r="AC57" s="5">
        <v>2087696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1</v>
      </c>
      <c r="AX57" s="5">
        <v>0</v>
      </c>
    </row>
    <row r="58" spans="1:50" ht="15.75" customHeight="1">
      <c r="A58" s="4">
        <v>44805</v>
      </c>
      <c r="B58" s="2" t="s">
        <v>27</v>
      </c>
      <c r="C58" s="2">
        <v>7</v>
      </c>
      <c r="D58" s="5" t="s">
        <v>20</v>
      </c>
      <c r="E58" s="6">
        <v>14.285218199999999</v>
      </c>
      <c r="F58" s="6">
        <f t="shared" si="0"/>
        <v>2.6592253103298167</v>
      </c>
      <c r="G58" s="7">
        <v>14412.84</v>
      </c>
      <c r="H58" s="5">
        <f t="shared" si="1"/>
        <v>9.5759441351036436</v>
      </c>
      <c r="I58" s="10">
        <v>496.1</v>
      </c>
      <c r="J58" s="6">
        <f t="shared" si="2"/>
        <v>6.2067775193070034</v>
      </c>
      <c r="K58" s="11">
        <v>138.13999999999999</v>
      </c>
      <c r="L58" s="11">
        <f t="shared" si="3"/>
        <v>4.9354806204954951</v>
      </c>
      <c r="M58" s="5">
        <v>0</v>
      </c>
      <c r="N58" s="12">
        <v>0</v>
      </c>
      <c r="O58" s="5">
        <v>0</v>
      </c>
      <c r="P58" s="12">
        <v>0</v>
      </c>
      <c r="Q58" s="5">
        <f t="shared" si="4"/>
        <v>0</v>
      </c>
      <c r="R58" s="5">
        <v>1667.862562</v>
      </c>
      <c r="S58" s="5">
        <f t="shared" si="5"/>
        <v>7.4192981826413886</v>
      </c>
      <c r="T58" s="12">
        <v>1</v>
      </c>
      <c r="U58" s="12">
        <v>0</v>
      </c>
      <c r="V58" s="5">
        <v>0.22539300000000001</v>
      </c>
      <c r="W58" s="6">
        <f t="shared" si="6"/>
        <v>54.053542007909236</v>
      </c>
      <c r="X58" s="5">
        <v>9962</v>
      </c>
      <c r="Y58" s="5">
        <v>44591112</v>
      </c>
      <c r="Z58" s="5">
        <v>2</v>
      </c>
      <c r="AA58" s="5">
        <v>528655</v>
      </c>
      <c r="AB58" s="5">
        <v>0</v>
      </c>
      <c r="AC58" s="5">
        <v>3220020</v>
      </c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1</v>
      </c>
      <c r="AX58" s="5">
        <v>0</v>
      </c>
    </row>
    <row r="59" spans="1:50" ht="15.75" customHeight="1">
      <c r="A59" s="4">
        <v>44835</v>
      </c>
      <c r="B59" s="2" t="s">
        <v>27</v>
      </c>
      <c r="C59" s="2">
        <v>7</v>
      </c>
      <c r="D59" s="5" t="s">
        <v>20</v>
      </c>
      <c r="E59" s="6">
        <v>24.674467799999999</v>
      </c>
      <c r="F59" s="6">
        <f t="shared" si="0"/>
        <v>3.2057690166978863</v>
      </c>
      <c r="G59" s="7">
        <v>8869.44</v>
      </c>
      <c r="H59" s="5">
        <f t="shared" si="1"/>
        <v>9.0904796794848171</v>
      </c>
      <c r="I59" s="10">
        <v>1</v>
      </c>
      <c r="J59" s="6">
        <f t="shared" si="2"/>
        <v>0</v>
      </c>
      <c r="K59" s="11">
        <v>133.30000000000001</v>
      </c>
      <c r="L59" s="11">
        <f t="shared" si="3"/>
        <v>4.9000761035291918</v>
      </c>
      <c r="M59" s="5">
        <v>0</v>
      </c>
      <c r="N59" s="12">
        <v>0</v>
      </c>
      <c r="O59" s="5">
        <v>0</v>
      </c>
      <c r="P59" s="12">
        <v>0</v>
      </c>
      <c r="Q59" s="5">
        <f t="shared" si="4"/>
        <v>0</v>
      </c>
      <c r="R59" s="5">
        <v>1667.862562</v>
      </c>
      <c r="S59" s="5">
        <f t="shared" si="5"/>
        <v>7.4192981826413886</v>
      </c>
      <c r="T59" s="12">
        <v>1</v>
      </c>
      <c r="U59" s="12">
        <v>0</v>
      </c>
      <c r="V59" s="5">
        <v>0.23147999999999999</v>
      </c>
      <c r="W59" s="6">
        <f t="shared" si="6"/>
        <v>55.513320750825578</v>
      </c>
      <c r="X59" s="5">
        <v>43</v>
      </c>
      <c r="Y59" s="14"/>
      <c r="Z59" s="5">
        <v>3</v>
      </c>
      <c r="AA59" s="14"/>
      <c r="AB59" s="5">
        <v>0</v>
      </c>
      <c r="AC59" s="14"/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1</v>
      </c>
      <c r="AX59" s="5">
        <v>0</v>
      </c>
    </row>
    <row r="60" spans="1:50" ht="15.75" customHeight="1">
      <c r="A60" s="4">
        <v>44866</v>
      </c>
      <c r="B60" s="2" t="s">
        <v>27</v>
      </c>
      <c r="C60" s="2">
        <v>7</v>
      </c>
      <c r="D60" s="5" t="s">
        <v>20</v>
      </c>
      <c r="E60" s="6">
        <v>18.181186799999999</v>
      </c>
      <c r="F60" s="6">
        <f t="shared" si="0"/>
        <v>2.9003873671467044</v>
      </c>
      <c r="G60" s="7">
        <v>7575.98</v>
      </c>
      <c r="H60" s="5">
        <f t="shared" si="1"/>
        <v>8.9328699823607778</v>
      </c>
      <c r="I60" s="10">
        <v>1</v>
      </c>
      <c r="J60" s="6">
        <f t="shared" si="2"/>
        <v>0</v>
      </c>
      <c r="K60" s="11">
        <v>141.34</v>
      </c>
      <c r="L60" s="11">
        <f t="shared" si="3"/>
        <v>4.9582185618711252</v>
      </c>
      <c r="M60" s="5">
        <v>0</v>
      </c>
      <c r="N60" s="12">
        <v>0</v>
      </c>
      <c r="O60" s="5">
        <v>0</v>
      </c>
      <c r="P60" s="12">
        <v>0</v>
      </c>
      <c r="Q60" s="5">
        <f t="shared" si="4"/>
        <v>0</v>
      </c>
      <c r="R60" s="5">
        <v>1667.862562</v>
      </c>
      <c r="S60" s="5">
        <f t="shared" si="5"/>
        <v>7.4192981826413886</v>
      </c>
      <c r="T60" s="12">
        <v>1</v>
      </c>
      <c r="U60" s="12">
        <v>0</v>
      </c>
      <c r="V60" s="5">
        <v>0.22648399999999999</v>
      </c>
      <c r="W60" s="6">
        <f t="shared" si="6"/>
        <v>54.315184624719109</v>
      </c>
      <c r="X60" s="5">
        <v>866</v>
      </c>
      <c r="Y60" s="14"/>
      <c r="Z60" s="5">
        <v>2</v>
      </c>
      <c r="AA60" s="14"/>
      <c r="AB60" s="5">
        <v>0</v>
      </c>
      <c r="AC60" s="5">
        <v>26278</v>
      </c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1</v>
      </c>
      <c r="AX60" s="5">
        <v>0</v>
      </c>
    </row>
    <row r="61" spans="1:50" ht="15.75" customHeight="1">
      <c r="A61" s="4">
        <v>44896</v>
      </c>
      <c r="B61" s="2" t="s">
        <v>27</v>
      </c>
      <c r="C61" s="2">
        <v>7</v>
      </c>
      <c r="D61" s="5" t="s">
        <v>20</v>
      </c>
      <c r="E61" s="6">
        <v>20.778499199999999</v>
      </c>
      <c r="F61" s="6">
        <f t="shared" si="0"/>
        <v>3.0339187597712272</v>
      </c>
      <c r="G61" s="7">
        <v>8684.66</v>
      </c>
      <c r="H61" s="5">
        <f t="shared" si="1"/>
        <v>9.0694286688794143</v>
      </c>
      <c r="I61" s="10">
        <v>1</v>
      </c>
      <c r="J61" s="6">
        <f t="shared" si="2"/>
        <v>0</v>
      </c>
      <c r="K61" s="11"/>
      <c r="L61" s="11">
        <f t="shared" si="3"/>
        <v>0</v>
      </c>
      <c r="M61" s="5">
        <v>0</v>
      </c>
      <c r="N61" s="12">
        <v>0</v>
      </c>
      <c r="O61" s="5">
        <v>0</v>
      </c>
      <c r="P61" s="12">
        <v>0</v>
      </c>
      <c r="Q61" s="5">
        <f t="shared" si="4"/>
        <v>0</v>
      </c>
      <c r="R61" s="5">
        <v>1667.862562</v>
      </c>
      <c r="S61" s="5">
        <f t="shared" si="5"/>
        <v>7.4192981826413886</v>
      </c>
      <c r="T61" s="12">
        <v>1</v>
      </c>
      <c r="U61" s="12">
        <v>0</v>
      </c>
      <c r="V61" s="5">
        <v>0.22220500000000001</v>
      </c>
      <c r="W61" s="6">
        <f t="shared" si="6"/>
        <v>53.288998779320885</v>
      </c>
      <c r="X61" s="5">
        <v>20</v>
      </c>
      <c r="Y61" s="14"/>
      <c r="Z61" s="5">
        <v>0</v>
      </c>
      <c r="AA61" s="14"/>
      <c r="AB61" s="5">
        <v>0</v>
      </c>
      <c r="AC61" s="5">
        <v>84200</v>
      </c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1</v>
      </c>
      <c r="AX61" s="5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61"/>
  <sheetViews>
    <sheetView workbookViewId="0">
      <selection activeCell="A2" sqref="A2:XFD61"/>
    </sheetView>
  </sheetViews>
  <sheetFormatPr defaultColWidth="8.85546875" defaultRowHeight="12.75"/>
  <sheetData>
    <row r="1" spans="1:72" ht="15.75" customHeight="1">
      <c r="A1" s="2" t="s">
        <v>29</v>
      </c>
      <c r="B1" s="2" t="s">
        <v>0</v>
      </c>
      <c r="C1" s="2" t="s">
        <v>30</v>
      </c>
      <c r="D1" s="2" t="s">
        <v>1</v>
      </c>
      <c r="E1" s="2" t="s">
        <v>31</v>
      </c>
      <c r="F1" s="2" t="s">
        <v>32</v>
      </c>
      <c r="G1" s="3" t="s">
        <v>33</v>
      </c>
      <c r="H1" s="2" t="s">
        <v>35</v>
      </c>
      <c r="I1" s="3" t="s">
        <v>37</v>
      </c>
      <c r="J1" s="2" t="s">
        <v>38</v>
      </c>
      <c r="K1" s="3" t="s">
        <v>39</v>
      </c>
      <c r="L1" s="3" t="s">
        <v>40</v>
      </c>
      <c r="M1" s="2" t="s">
        <v>41</v>
      </c>
      <c r="N1" s="2" t="s">
        <v>42</v>
      </c>
      <c r="O1" s="2" t="s">
        <v>43</v>
      </c>
      <c r="P1" s="2" t="s">
        <v>44</v>
      </c>
      <c r="Q1" s="2" t="s">
        <v>45</v>
      </c>
      <c r="R1" s="2" t="s">
        <v>46</v>
      </c>
      <c r="S1" s="2" t="s">
        <v>47</v>
      </c>
      <c r="T1" s="2" t="s">
        <v>48</v>
      </c>
      <c r="U1" s="2" t="s">
        <v>49</v>
      </c>
      <c r="V1" s="2" t="s">
        <v>50</v>
      </c>
      <c r="W1" s="2" t="s">
        <v>51</v>
      </c>
      <c r="X1" s="2" t="s">
        <v>52</v>
      </c>
      <c r="Y1" s="2" t="s">
        <v>53</v>
      </c>
      <c r="Z1" s="2" t="s">
        <v>54</v>
      </c>
      <c r="AA1" s="2" t="s">
        <v>55</v>
      </c>
      <c r="AB1" s="2" t="s">
        <v>56</v>
      </c>
      <c r="AC1" s="2" t="s">
        <v>57</v>
      </c>
      <c r="AD1" s="2" t="s">
        <v>58</v>
      </c>
      <c r="AE1" s="2" t="s">
        <v>59</v>
      </c>
      <c r="AF1" s="2" t="s">
        <v>60</v>
      </c>
      <c r="AG1" s="2" t="s">
        <v>61</v>
      </c>
      <c r="AH1" s="2" t="s">
        <v>62</v>
      </c>
      <c r="AI1" s="2" t="s">
        <v>63</v>
      </c>
      <c r="AJ1" s="2" t="s">
        <v>64</v>
      </c>
      <c r="AK1" s="2" t="s">
        <v>65</v>
      </c>
      <c r="AL1" s="2" t="s">
        <v>66</v>
      </c>
      <c r="AM1" s="2" t="s">
        <v>67</v>
      </c>
      <c r="AN1" s="2" t="s">
        <v>68</v>
      </c>
      <c r="AO1" s="2" t="s">
        <v>69</v>
      </c>
      <c r="AP1" s="2" t="s">
        <v>70</v>
      </c>
      <c r="AQ1" s="2" t="s">
        <v>6</v>
      </c>
      <c r="AR1" s="2" t="s">
        <v>20</v>
      </c>
      <c r="AS1" s="2" t="s">
        <v>5</v>
      </c>
      <c r="AT1" s="2" t="s">
        <v>4</v>
      </c>
      <c r="AU1" s="2" t="s">
        <v>24</v>
      </c>
      <c r="AV1" s="2" t="s">
        <v>25</v>
      </c>
      <c r="AW1" s="2" t="s">
        <v>27</v>
      </c>
      <c r="AX1" s="2" t="s">
        <v>19</v>
      </c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</row>
    <row r="2" spans="1:72" ht="15.75" customHeight="1">
      <c r="A2" s="4">
        <v>43101</v>
      </c>
      <c r="B2" s="2" t="s">
        <v>19</v>
      </c>
      <c r="C2" s="2">
        <v>8</v>
      </c>
      <c r="D2" s="5" t="s">
        <v>20</v>
      </c>
      <c r="E2" s="6">
        <v>174.7098</v>
      </c>
      <c r="F2" s="6">
        <f t="shared" ref="F2:F61" si="0">LN(E2)</f>
        <v>5.163126311731534</v>
      </c>
      <c r="G2" s="7">
        <v>8865.1134000000002</v>
      </c>
      <c r="H2" s="8">
        <f t="shared" ref="H2:H61" si="1">LN(G2)</f>
        <v>9.0898790103046654</v>
      </c>
      <c r="I2" s="10">
        <v>147.82</v>
      </c>
      <c r="J2" s="6">
        <f t="shared" ref="J2:J61" si="2">LN(I2+1)</f>
        <v>5.0027375219691148</v>
      </c>
      <c r="K2" s="11">
        <v>110.72</v>
      </c>
      <c r="L2" s="6">
        <f t="shared" ref="L2:L61" si="3">LN(K2+1)</f>
        <v>4.7159957410769762</v>
      </c>
      <c r="M2" s="5">
        <v>0</v>
      </c>
      <c r="N2" s="5">
        <v>1</v>
      </c>
      <c r="O2" s="5">
        <v>0</v>
      </c>
      <c r="P2" s="12">
        <v>1</v>
      </c>
      <c r="Q2" s="5">
        <f t="shared" ref="Q2:Q61" si="4">0+0</f>
        <v>0</v>
      </c>
      <c r="R2" s="5">
        <v>1444.4050440000001</v>
      </c>
      <c r="S2" s="5">
        <f t="shared" ref="S2:S61" si="5">LN(R2)</f>
        <v>7.2754527815046552</v>
      </c>
      <c r="T2" s="5">
        <v>0</v>
      </c>
      <c r="U2" s="12">
        <v>0</v>
      </c>
      <c r="V2" s="5">
        <v>1.002548</v>
      </c>
      <c r="W2" s="6">
        <f t="shared" ref="W2:W61" si="6">V2*100/1.002548</f>
        <v>100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1</v>
      </c>
      <c r="AE2" s="5">
        <v>1</v>
      </c>
      <c r="AF2" s="5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11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1</v>
      </c>
    </row>
    <row r="3" spans="1:72" ht="15.75" customHeight="1">
      <c r="A3" s="4">
        <v>43132</v>
      </c>
      <c r="B3" s="2" t="s">
        <v>19</v>
      </c>
      <c r="C3" s="2">
        <v>8</v>
      </c>
      <c r="D3" s="5" t="s">
        <v>20</v>
      </c>
      <c r="E3" s="6">
        <v>163.43819999999999</v>
      </c>
      <c r="F3" s="6">
        <f t="shared" si="0"/>
        <v>5.0964349372328615</v>
      </c>
      <c r="G3" s="7">
        <v>8293.1705999999995</v>
      </c>
      <c r="H3" s="8">
        <f t="shared" si="1"/>
        <v>9.0231876358059928</v>
      </c>
      <c r="I3" s="10">
        <v>147.82</v>
      </c>
      <c r="J3" s="6">
        <f t="shared" si="2"/>
        <v>5.0027375219691148</v>
      </c>
      <c r="K3" s="11">
        <v>105.46</v>
      </c>
      <c r="L3" s="6">
        <f t="shared" si="3"/>
        <v>4.6677693277446108</v>
      </c>
      <c r="M3" s="5">
        <v>0</v>
      </c>
      <c r="N3" s="5">
        <v>1</v>
      </c>
      <c r="O3" s="5">
        <v>0</v>
      </c>
      <c r="P3" s="12">
        <v>1</v>
      </c>
      <c r="Q3" s="5">
        <f t="shared" si="4"/>
        <v>0</v>
      </c>
      <c r="R3" s="5">
        <v>1444.4050440000001</v>
      </c>
      <c r="S3" s="5">
        <f t="shared" si="5"/>
        <v>7.2754527815046552</v>
      </c>
      <c r="T3" s="5">
        <v>0</v>
      </c>
      <c r="U3" s="12">
        <v>0</v>
      </c>
      <c r="V3" s="5">
        <v>1.0009710000000001</v>
      </c>
      <c r="W3" s="6">
        <f t="shared" si="6"/>
        <v>99.842700798365783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1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11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1</v>
      </c>
    </row>
    <row r="4" spans="1:72" ht="15.75" customHeight="1">
      <c r="A4" s="4">
        <v>43160</v>
      </c>
      <c r="B4" s="2" t="s">
        <v>19</v>
      </c>
      <c r="C4" s="2">
        <v>8</v>
      </c>
      <c r="D4" s="5" t="s">
        <v>20</v>
      </c>
      <c r="E4" s="6">
        <v>450.86399999999998</v>
      </c>
      <c r="F4" s="6">
        <f t="shared" si="0"/>
        <v>6.111165741920269</v>
      </c>
      <c r="G4" s="7">
        <v>22877.712</v>
      </c>
      <c r="H4" s="8">
        <f t="shared" si="1"/>
        <v>10.037918440493401</v>
      </c>
      <c r="I4" s="10">
        <v>147.82</v>
      </c>
      <c r="J4" s="6">
        <f t="shared" si="2"/>
        <v>5.0027375219691148</v>
      </c>
      <c r="K4" s="11">
        <v>121.34</v>
      </c>
      <c r="L4" s="6">
        <f t="shared" si="3"/>
        <v>4.8068040538144192</v>
      </c>
      <c r="M4" s="5">
        <v>0</v>
      </c>
      <c r="N4" s="5">
        <v>1</v>
      </c>
      <c r="O4" s="5">
        <v>0</v>
      </c>
      <c r="P4" s="12">
        <v>1</v>
      </c>
      <c r="Q4" s="5">
        <f t="shared" si="4"/>
        <v>0</v>
      </c>
      <c r="R4" s="5">
        <v>1444.4050440000001</v>
      </c>
      <c r="S4" s="5">
        <f t="shared" si="5"/>
        <v>7.2754527815046552</v>
      </c>
      <c r="T4" s="5">
        <v>0</v>
      </c>
      <c r="U4" s="12">
        <v>0</v>
      </c>
      <c r="V4" s="5">
        <v>1.0016389999999999</v>
      </c>
      <c r="W4" s="6">
        <f t="shared" si="6"/>
        <v>99.909331024549445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6">
        <v>1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11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1</v>
      </c>
    </row>
    <row r="5" spans="1:72" ht="15.75" customHeight="1">
      <c r="A5" s="4">
        <v>43191</v>
      </c>
      <c r="B5" s="2" t="s">
        <v>19</v>
      </c>
      <c r="C5" s="2">
        <v>8</v>
      </c>
      <c r="D5" s="5" t="s">
        <v>20</v>
      </c>
      <c r="E5" s="6">
        <v>286.29863999999998</v>
      </c>
      <c r="F5" s="6">
        <f t="shared" si="0"/>
        <v>5.6570354618308238</v>
      </c>
      <c r="G5" s="7">
        <v>14527.34712</v>
      </c>
      <c r="H5" s="8">
        <f t="shared" si="1"/>
        <v>9.5837881604039552</v>
      </c>
      <c r="I5" s="5">
        <v>166.14</v>
      </c>
      <c r="J5" s="6">
        <f t="shared" si="2"/>
        <v>5.11883178457329</v>
      </c>
      <c r="K5" s="11">
        <v>110</v>
      </c>
      <c r="L5" s="6">
        <f t="shared" si="3"/>
        <v>4.7095302013123339</v>
      </c>
      <c r="M5" s="5">
        <v>0</v>
      </c>
      <c r="N5" s="5">
        <v>1</v>
      </c>
      <c r="O5" s="5">
        <v>0</v>
      </c>
      <c r="P5" s="12">
        <v>1</v>
      </c>
      <c r="Q5" s="5">
        <f t="shared" si="4"/>
        <v>0</v>
      </c>
      <c r="R5" s="5">
        <v>1444.4050440000001</v>
      </c>
      <c r="S5" s="5">
        <f t="shared" si="5"/>
        <v>7.2754527815046552</v>
      </c>
      <c r="T5" s="5">
        <v>0</v>
      </c>
      <c r="U5" s="12">
        <v>0</v>
      </c>
      <c r="V5" s="5">
        <v>0.99799300000000002</v>
      </c>
      <c r="W5" s="6">
        <f t="shared" si="6"/>
        <v>99.545657664271445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6">
        <v>0</v>
      </c>
      <c r="AH5" s="6">
        <v>1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11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1</v>
      </c>
    </row>
    <row r="6" spans="1:72" ht="15.75" customHeight="1">
      <c r="A6" s="9">
        <v>43221</v>
      </c>
      <c r="B6" s="2" t="s">
        <v>19</v>
      </c>
      <c r="C6" s="2">
        <v>8</v>
      </c>
      <c r="D6" s="5" t="s">
        <v>20</v>
      </c>
      <c r="E6" s="6">
        <v>283.48074000000003</v>
      </c>
      <c r="F6" s="6">
        <f t="shared" si="0"/>
        <v>5.6471441843520811</v>
      </c>
      <c r="G6" s="7">
        <v>14384.361419999999</v>
      </c>
      <c r="H6" s="8">
        <f t="shared" si="1"/>
        <v>9.5738968829252133</v>
      </c>
      <c r="I6" s="5">
        <v>166.14</v>
      </c>
      <c r="J6" s="6">
        <f t="shared" si="2"/>
        <v>5.11883178457329</v>
      </c>
      <c r="K6" s="11">
        <v>112.37</v>
      </c>
      <c r="L6" s="6">
        <f t="shared" si="3"/>
        <v>4.7306568060295069</v>
      </c>
      <c r="M6" s="5">
        <v>0</v>
      </c>
      <c r="N6" s="5">
        <v>1</v>
      </c>
      <c r="O6" s="5">
        <v>0</v>
      </c>
      <c r="P6" s="12">
        <v>1</v>
      </c>
      <c r="Q6" s="5">
        <f t="shared" si="4"/>
        <v>0</v>
      </c>
      <c r="R6" s="5">
        <v>1444.4050440000001</v>
      </c>
      <c r="S6" s="5">
        <f t="shared" si="5"/>
        <v>7.2754527815046552</v>
      </c>
      <c r="T6" s="5">
        <v>0</v>
      </c>
      <c r="U6" s="12">
        <v>0</v>
      </c>
      <c r="V6" s="5">
        <v>1.0188090000000001</v>
      </c>
      <c r="W6" s="6">
        <f t="shared" si="6"/>
        <v>101.62196722750433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6">
        <v>0</v>
      </c>
      <c r="AH6" s="6">
        <v>0</v>
      </c>
      <c r="AI6" s="6">
        <v>1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11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1</v>
      </c>
    </row>
    <row r="7" spans="1:72" ht="15.75" customHeight="1">
      <c r="A7" s="4">
        <v>43252</v>
      </c>
      <c r="B7" s="2" t="s">
        <v>19</v>
      </c>
      <c r="C7" s="2">
        <v>8</v>
      </c>
      <c r="D7" s="5" t="s">
        <v>20</v>
      </c>
      <c r="E7" s="6">
        <v>225.43199999999999</v>
      </c>
      <c r="F7" s="6">
        <f t="shared" si="0"/>
        <v>5.4180185613603236</v>
      </c>
      <c r="G7" s="7">
        <v>11438.856</v>
      </c>
      <c r="H7" s="8">
        <f t="shared" si="1"/>
        <v>9.3447712599334558</v>
      </c>
      <c r="I7" s="5">
        <v>166.14</v>
      </c>
      <c r="J7" s="6">
        <f t="shared" si="2"/>
        <v>5.11883178457329</v>
      </c>
      <c r="K7" s="11">
        <v>116.19</v>
      </c>
      <c r="L7" s="6">
        <f t="shared" si="3"/>
        <v>4.763796549270511</v>
      </c>
      <c r="M7" s="5">
        <v>0</v>
      </c>
      <c r="N7" s="5">
        <v>1</v>
      </c>
      <c r="O7" s="5">
        <v>0</v>
      </c>
      <c r="P7" s="12">
        <v>1</v>
      </c>
      <c r="Q7" s="5">
        <f t="shared" si="4"/>
        <v>0</v>
      </c>
      <c r="R7" s="5">
        <v>1444.4050440000001</v>
      </c>
      <c r="S7" s="5">
        <f t="shared" si="5"/>
        <v>7.2754527815046552</v>
      </c>
      <c r="T7" s="5">
        <v>0</v>
      </c>
      <c r="U7" s="12">
        <v>0</v>
      </c>
      <c r="V7" s="5">
        <v>1.0055160000000001</v>
      </c>
      <c r="W7" s="6">
        <f t="shared" si="6"/>
        <v>100.29604567561853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6">
        <v>0</v>
      </c>
      <c r="AH7" s="6">
        <v>0</v>
      </c>
      <c r="AI7" s="6">
        <v>0</v>
      </c>
      <c r="AJ7" s="6">
        <v>1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1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1</v>
      </c>
    </row>
    <row r="8" spans="1:72" ht="15.75" customHeight="1">
      <c r="A8" s="4">
        <v>43282</v>
      </c>
      <c r="B8" s="2" t="s">
        <v>19</v>
      </c>
      <c r="C8" s="2">
        <v>8</v>
      </c>
      <c r="D8" s="5" t="s">
        <v>20</v>
      </c>
      <c r="E8" s="6">
        <v>642.48119999999994</v>
      </c>
      <c r="F8" s="6">
        <f t="shared" si="0"/>
        <v>6.4653375556408834</v>
      </c>
      <c r="G8" s="7">
        <v>32600.739600000001</v>
      </c>
      <c r="H8" s="8">
        <f t="shared" si="1"/>
        <v>10.392090254214015</v>
      </c>
      <c r="I8" s="11">
        <v>149.28</v>
      </c>
      <c r="J8" s="6">
        <f t="shared" si="2"/>
        <v>5.0125002207057685</v>
      </c>
      <c r="K8" s="11">
        <v>106.7</v>
      </c>
      <c r="L8" s="6">
        <f t="shared" si="3"/>
        <v>4.6793495841623427</v>
      </c>
      <c r="M8" s="5">
        <v>0</v>
      </c>
      <c r="N8" s="5">
        <v>1</v>
      </c>
      <c r="O8" s="5">
        <v>0</v>
      </c>
      <c r="P8" s="12">
        <v>1</v>
      </c>
      <c r="Q8" s="5">
        <f t="shared" si="4"/>
        <v>0</v>
      </c>
      <c r="R8" s="5">
        <v>1444.4050440000001</v>
      </c>
      <c r="S8" s="5">
        <f t="shared" si="5"/>
        <v>7.2754527815046552</v>
      </c>
      <c r="T8" s="5">
        <v>0</v>
      </c>
      <c r="U8" s="12">
        <v>0</v>
      </c>
      <c r="V8" s="5">
        <v>1.00057</v>
      </c>
      <c r="W8" s="6">
        <f t="shared" si="6"/>
        <v>99.802702713486042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6">
        <v>0</v>
      </c>
      <c r="AH8" s="6">
        <v>0</v>
      </c>
      <c r="AI8" s="6">
        <v>0</v>
      </c>
      <c r="AJ8" s="6">
        <v>0</v>
      </c>
      <c r="AK8" s="6">
        <v>1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11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1</v>
      </c>
    </row>
    <row r="9" spans="1:72" ht="15.75" customHeight="1">
      <c r="A9" s="4">
        <v>43313</v>
      </c>
      <c r="B9" s="2" t="s">
        <v>19</v>
      </c>
      <c r="C9" s="2">
        <v>8</v>
      </c>
      <c r="D9" s="5" t="s">
        <v>20</v>
      </c>
      <c r="E9" s="6">
        <v>225.43199999999999</v>
      </c>
      <c r="F9" s="6">
        <f t="shared" si="0"/>
        <v>5.4180185613603236</v>
      </c>
      <c r="G9" s="7">
        <v>11438.856</v>
      </c>
      <c r="H9" s="8">
        <f t="shared" si="1"/>
        <v>9.3447712599334558</v>
      </c>
      <c r="I9" s="11">
        <v>149.28</v>
      </c>
      <c r="J9" s="6">
        <f t="shared" si="2"/>
        <v>5.0125002207057685</v>
      </c>
      <c r="K9" s="11">
        <v>108.76</v>
      </c>
      <c r="L9" s="6">
        <f t="shared" si="3"/>
        <v>4.6982961639775755</v>
      </c>
      <c r="M9" s="5">
        <v>0</v>
      </c>
      <c r="N9" s="5">
        <v>1</v>
      </c>
      <c r="O9" s="5">
        <v>0</v>
      </c>
      <c r="P9" s="12">
        <v>1</v>
      </c>
      <c r="Q9" s="5">
        <f t="shared" si="4"/>
        <v>0</v>
      </c>
      <c r="R9" s="5">
        <v>1444.4050440000001</v>
      </c>
      <c r="S9" s="5">
        <f t="shared" si="5"/>
        <v>7.2754527815046552</v>
      </c>
      <c r="T9" s="5">
        <v>0</v>
      </c>
      <c r="U9" s="12">
        <v>0</v>
      </c>
      <c r="V9" s="5">
        <v>0.92587600000000003</v>
      </c>
      <c r="W9" s="6">
        <f t="shared" si="6"/>
        <v>92.35228637431824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0</v>
      </c>
      <c r="AQ9" s="11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1</v>
      </c>
    </row>
    <row r="10" spans="1:72" ht="15.75" customHeight="1">
      <c r="A10" s="4">
        <v>43344</v>
      </c>
      <c r="B10" s="2" t="s">
        <v>19</v>
      </c>
      <c r="C10" s="2">
        <v>8</v>
      </c>
      <c r="D10" s="5" t="s">
        <v>20</v>
      </c>
      <c r="E10" s="6">
        <v>202.8888</v>
      </c>
      <c r="F10" s="6">
        <f t="shared" si="0"/>
        <v>5.3126580457024977</v>
      </c>
      <c r="G10" s="7">
        <v>10294.9704</v>
      </c>
      <c r="H10" s="8">
        <f t="shared" si="1"/>
        <v>9.239410744275629</v>
      </c>
      <c r="I10" s="11">
        <v>149.28</v>
      </c>
      <c r="J10" s="6">
        <f t="shared" si="2"/>
        <v>5.0125002207057685</v>
      </c>
      <c r="K10" s="11">
        <v>110.31</v>
      </c>
      <c r="L10" s="6">
        <f t="shared" si="3"/>
        <v>4.7123191015051349</v>
      </c>
      <c r="M10" s="5">
        <v>0</v>
      </c>
      <c r="N10" s="5">
        <v>1</v>
      </c>
      <c r="O10" s="5">
        <v>0</v>
      </c>
      <c r="P10" s="12">
        <v>1</v>
      </c>
      <c r="Q10" s="5">
        <f t="shared" si="4"/>
        <v>0</v>
      </c>
      <c r="R10" s="5">
        <v>1444.4050440000001</v>
      </c>
      <c r="S10" s="5">
        <f t="shared" si="5"/>
        <v>7.2754527815046552</v>
      </c>
      <c r="T10" s="5">
        <v>0</v>
      </c>
      <c r="U10" s="12">
        <v>0</v>
      </c>
      <c r="V10" s="5">
        <v>0.99184600000000001</v>
      </c>
      <c r="W10" s="6">
        <f t="shared" si="6"/>
        <v>98.932519939194933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  <c r="AP10" s="6">
        <v>0</v>
      </c>
      <c r="AQ10" s="11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1</v>
      </c>
    </row>
    <row r="11" spans="1:72" ht="15.75" customHeight="1">
      <c r="A11" s="4">
        <v>43374</v>
      </c>
      <c r="B11" s="2" t="s">
        <v>19</v>
      </c>
      <c r="C11" s="2">
        <v>8</v>
      </c>
      <c r="D11" s="5" t="s">
        <v>20</v>
      </c>
      <c r="E11" s="6">
        <v>197.25299999999999</v>
      </c>
      <c r="F11" s="6">
        <f t="shared" si="0"/>
        <v>5.2844871687358008</v>
      </c>
      <c r="G11" s="7">
        <v>10008.999</v>
      </c>
      <c r="H11" s="8">
        <f t="shared" si="1"/>
        <v>9.2112398673089331</v>
      </c>
      <c r="I11" s="11">
        <v>148.44</v>
      </c>
      <c r="J11" s="6">
        <f t="shared" si="2"/>
        <v>5.0068949744805327</v>
      </c>
      <c r="K11" s="11">
        <v>118.66</v>
      </c>
      <c r="L11" s="6">
        <f t="shared" si="3"/>
        <v>4.7846543879618855</v>
      </c>
      <c r="M11" s="5">
        <v>0</v>
      </c>
      <c r="N11" s="5">
        <v>1</v>
      </c>
      <c r="O11" s="5">
        <v>0</v>
      </c>
      <c r="P11" s="12">
        <v>1</v>
      </c>
      <c r="Q11" s="5">
        <f t="shared" si="4"/>
        <v>0</v>
      </c>
      <c r="R11" s="5">
        <v>1444.4050440000001</v>
      </c>
      <c r="S11" s="5">
        <f t="shared" si="5"/>
        <v>7.2754527815046552</v>
      </c>
      <c r="T11" s="5">
        <v>0</v>
      </c>
      <c r="U11" s="12">
        <v>0</v>
      </c>
      <c r="V11" s="5">
        <v>1.001047</v>
      </c>
      <c r="W11" s="6">
        <f t="shared" si="6"/>
        <v>99.850281482781881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1</v>
      </c>
      <c r="AO11" s="6">
        <v>0</v>
      </c>
      <c r="AP11" s="6">
        <v>0</v>
      </c>
      <c r="AQ11" s="11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1</v>
      </c>
    </row>
    <row r="12" spans="1:72" ht="15.75" customHeight="1">
      <c r="A12" s="4">
        <v>43405</v>
      </c>
      <c r="B12" s="2" t="s">
        <v>19</v>
      </c>
      <c r="C12" s="2">
        <v>8</v>
      </c>
      <c r="D12" s="5" t="s">
        <v>20</v>
      </c>
      <c r="E12" s="6">
        <v>225.43199999999999</v>
      </c>
      <c r="F12" s="6">
        <f t="shared" si="0"/>
        <v>5.4180185613603236</v>
      </c>
      <c r="G12" s="7">
        <v>11438.856</v>
      </c>
      <c r="H12" s="8">
        <f t="shared" si="1"/>
        <v>9.3447712599334558</v>
      </c>
      <c r="I12" s="11">
        <v>148.44</v>
      </c>
      <c r="J12" s="6">
        <f t="shared" si="2"/>
        <v>5.0068949744805327</v>
      </c>
      <c r="K12" s="11">
        <v>120.41</v>
      </c>
      <c r="L12" s="6">
        <f t="shared" si="3"/>
        <v>4.7991732475558839</v>
      </c>
      <c r="M12" s="5">
        <v>0</v>
      </c>
      <c r="N12" s="5">
        <v>1</v>
      </c>
      <c r="O12" s="5">
        <v>0</v>
      </c>
      <c r="P12" s="12">
        <v>1</v>
      </c>
      <c r="Q12" s="5">
        <f t="shared" si="4"/>
        <v>0</v>
      </c>
      <c r="R12" s="5">
        <v>1444.4050440000001</v>
      </c>
      <c r="S12" s="5">
        <f t="shared" si="5"/>
        <v>7.2754527815046552</v>
      </c>
      <c r="T12" s="5">
        <v>0</v>
      </c>
      <c r="U12" s="12">
        <v>0</v>
      </c>
      <c r="V12" s="5">
        <v>0.99920900000000001</v>
      </c>
      <c r="W12" s="6">
        <f t="shared" si="6"/>
        <v>99.666948614929169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1</v>
      </c>
      <c r="AP12" s="6">
        <v>0</v>
      </c>
      <c r="AQ12" s="11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1</v>
      </c>
    </row>
    <row r="13" spans="1:72" ht="15.75" customHeight="1">
      <c r="A13" s="4">
        <v>43435</v>
      </c>
      <c r="B13" s="2" t="s">
        <v>19</v>
      </c>
      <c r="C13" s="2">
        <v>8</v>
      </c>
      <c r="D13" s="5" t="s">
        <v>20</v>
      </c>
      <c r="E13" s="6">
        <v>270.51839999999999</v>
      </c>
      <c r="F13" s="6">
        <f t="shared" si="0"/>
        <v>5.6003401181542785</v>
      </c>
      <c r="G13" s="7">
        <v>13726.627200000001</v>
      </c>
      <c r="H13" s="8">
        <f t="shared" si="1"/>
        <v>9.5270928167274107</v>
      </c>
      <c r="I13" s="11">
        <v>148.44</v>
      </c>
      <c r="J13" s="6">
        <f t="shared" si="2"/>
        <v>5.0068949744805327</v>
      </c>
      <c r="K13" s="11">
        <v>103.92</v>
      </c>
      <c r="L13" s="6">
        <f t="shared" si="3"/>
        <v>4.6531981549986732</v>
      </c>
      <c r="M13" s="5">
        <v>0</v>
      </c>
      <c r="N13" s="5">
        <v>1</v>
      </c>
      <c r="O13" s="5">
        <v>0</v>
      </c>
      <c r="P13" s="12">
        <v>1</v>
      </c>
      <c r="Q13" s="5">
        <f t="shared" si="4"/>
        <v>0</v>
      </c>
      <c r="R13" s="5">
        <v>1444.4050440000001</v>
      </c>
      <c r="S13" s="5">
        <f t="shared" si="5"/>
        <v>7.2754527815046552</v>
      </c>
      <c r="T13" s="5">
        <v>0</v>
      </c>
      <c r="U13" s="12">
        <v>0</v>
      </c>
      <c r="V13" s="5">
        <v>1.00969</v>
      </c>
      <c r="W13" s="6">
        <f t="shared" si="6"/>
        <v>100.71238484341896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1</v>
      </c>
      <c r="AQ13" s="11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1</v>
      </c>
    </row>
    <row r="14" spans="1:72" ht="15.75" customHeight="1">
      <c r="A14" s="4">
        <v>43466</v>
      </c>
      <c r="B14" s="2" t="s">
        <v>19</v>
      </c>
      <c r="C14" s="2">
        <v>8</v>
      </c>
      <c r="D14" s="5" t="s">
        <v>20</v>
      </c>
      <c r="E14" s="6">
        <v>167.214</v>
      </c>
      <c r="F14" s="6">
        <f t="shared" si="0"/>
        <v>5.1192744292026848</v>
      </c>
      <c r="G14" s="7">
        <v>8484.7620000000006</v>
      </c>
      <c r="H14" s="8">
        <f t="shared" si="1"/>
        <v>9.0460271277758153</v>
      </c>
      <c r="I14" s="5">
        <v>135.15</v>
      </c>
      <c r="J14" s="6">
        <f t="shared" si="2"/>
        <v>4.9137572191197689</v>
      </c>
      <c r="K14" s="11">
        <v>114.64</v>
      </c>
      <c r="L14" s="6">
        <f t="shared" si="3"/>
        <v>4.7504819171481456</v>
      </c>
      <c r="M14" s="5">
        <v>0</v>
      </c>
      <c r="N14" s="5">
        <v>1</v>
      </c>
      <c r="O14" s="5">
        <v>0</v>
      </c>
      <c r="P14" s="12">
        <v>1</v>
      </c>
      <c r="Q14" s="5">
        <f t="shared" si="4"/>
        <v>0</v>
      </c>
      <c r="R14" s="5">
        <v>1444.4050440000001</v>
      </c>
      <c r="S14" s="5">
        <f t="shared" si="5"/>
        <v>7.2754527815046552</v>
      </c>
      <c r="T14" s="5">
        <v>0</v>
      </c>
      <c r="U14" s="12">
        <v>0</v>
      </c>
      <c r="V14" s="5">
        <v>0.99806399999999995</v>
      </c>
      <c r="W14" s="6">
        <f t="shared" si="6"/>
        <v>99.552739619449639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1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1</v>
      </c>
    </row>
    <row r="15" spans="1:72" ht="15.75" customHeight="1">
      <c r="A15" s="4">
        <v>43497</v>
      </c>
      <c r="B15" s="2" t="s">
        <v>19</v>
      </c>
      <c r="C15" s="2">
        <v>8</v>
      </c>
      <c r="D15" s="5" t="s">
        <v>20</v>
      </c>
      <c r="E15" s="6">
        <v>156.42599999999999</v>
      </c>
      <c r="F15" s="6">
        <f t="shared" si="0"/>
        <v>5.0525830547040123</v>
      </c>
      <c r="G15" s="7">
        <v>7937.3580000000002</v>
      </c>
      <c r="H15" s="8">
        <f t="shared" si="1"/>
        <v>8.9793357532771445</v>
      </c>
      <c r="I15" s="5">
        <v>135.15</v>
      </c>
      <c r="J15" s="6">
        <f t="shared" si="2"/>
        <v>4.9137572191197689</v>
      </c>
      <c r="K15" s="11">
        <v>111.03</v>
      </c>
      <c r="L15" s="6">
        <f t="shared" si="3"/>
        <v>4.7187666925706315</v>
      </c>
      <c r="M15" s="5">
        <v>0</v>
      </c>
      <c r="N15" s="5">
        <v>1</v>
      </c>
      <c r="O15" s="5">
        <v>0</v>
      </c>
      <c r="P15" s="12">
        <v>1</v>
      </c>
      <c r="Q15" s="5">
        <f t="shared" si="4"/>
        <v>0</v>
      </c>
      <c r="R15" s="5">
        <v>1444.4050440000001</v>
      </c>
      <c r="S15" s="5">
        <f t="shared" si="5"/>
        <v>7.2754527815046552</v>
      </c>
      <c r="T15" s="5">
        <v>0</v>
      </c>
      <c r="U15" s="12">
        <v>0</v>
      </c>
      <c r="V15" s="5">
        <v>1.001654</v>
      </c>
      <c r="W15" s="6">
        <f t="shared" si="6"/>
        <v>99.910827212263158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1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1</v>
      </c>
    </row>
    <row r="16" spans="1:72" ht="15.75" customHeight="1">
      <c r="A16" s="4">
        <v>43525</v>
      </c>
      <c r="B16" s="2" t="s">
        <v>19</v>
      </c>
      <c r="C16" s="2">
        <v>8</v>
      </c>
      <c r="D16" s="5" t="s">
        <v>20</v>
      </c>
      <c r="E16" s="6">
        <v>431.52</v>
      </c>
      <c r="F16" s="6">
        <f t="shared" si="0"/>
        <v>6.0673138593914198</v>
      </c>
      <c r="G16" s="7">
        <v>21896.16</v>
      </c>
      <c r="H16" s="8">
        <f t="shared" si="1"/>
        <v>9.9940665579645511</v>
      </c>
      <c r="I16" s="5">
        <v>135.15</v>
      </c>
      <c r="J16" s="6">
        <f t="shared" si="2"/>
        <v>4.9137572191197689</v>
      </c>
      <c r="K16" s="11">
        <v>120.82</v>
      </c>
      <c r="L16" s="6">
        <f t="shared" si="3"/>
        <v>4.8025445454083382</v>
      </c>
      <c r="M16" s="5">
        <v>0</v>
      </c>
      <c r="N16" s="5">
        <v>1</v>
      </c>
      <c r="O16" s="5">
        <v>0</v>
      </c>
      <c r="P16" s="12">
        <v>1</v>
      </c>
      <c r="Q16" s="5">
        <f t="shared" si="4"/>
        <v>0</v>
      </c>
      <c r="R16" s="5">
        <v>1444.4050440000001</v>
      </c>
      <c r="S16" s="5">
        <f t="shared" si="5"/>
        <v>7.2754527815046552</v>
      </c>
      <c r="T16" s="5">
        <v>0</v>
      </c>
      <c r="U16" s="12">
        <v>0</v>
      </c>
      <c r="V16" s="5">
        <v>1.0089490000000001</v>
      </c>
      <c r="W16" s="6">
        <f t="shared" si="6"/>
        <v>100.63847317036192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6">
        <v>1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1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1</v>
      </c>
    </row>
    <row r="17" spans="1:50" ht="15.75" customHeight="1">
      <c r="A17" s="4">
        <v>43556</v>
      </c>
      <c r="B17" s="2" t="s">
        <v>19</v>
      </c>
      <c r="C17" s="2">
        <v>8</v>
      </c>
      <c r="D17" s="5" t="s">
        <v>20</v>
      </c>
      <c r="E17" s="6">
        <v>274.01519999999999</v>
      </c>
      <c r="F17" s="6">
        <f t="shared" si="0"/>
        <v>5.6131835793019746</v>
      </c>
      <c r="G17" s="7">
        <v>13904.061600000001</v>
      </c>
      <c r="H17" s="8">
        <f t="shared" si="1"/>
        <v>9.5399362778751069</v>
      </c>
      <c r="I17" s="5">
        <v>157.47</v>
      </c>
      <c r="J17" s="6">
        <f t="shared" si="2"/>
        <v>5.0655653009547166</v>
      </c>
      <c r="K17" s="11">
        <v>119.07</v>
      </c>
      <c r="L17" s="6">
        <f t="shared" si="3"/>
        <v>4.7880749060426266</v>
      </c>
      <c r="M17" s="5">
        <v>0</v>
      </c>
      <c r="N17" s="5">
        <v>1</v>
      </c>
      <c r="O17" s="5">
        <v>0</v>
      </c>
      <c r="P17" s="12">
        <v>1</v>
      </c>
      <c r="Q17" s="5">
        <f t="shared" si="4"/>
        <v>0</v>
      </c>
      <c r="R17" s="5">
        <v>1444.4050440000001</v>
      </c>
      <c r="S17" s="5">
        <f t="shared" si="5"/>
        <v>7.2754527815046552</v>
      </c>
      <c r="T17" s="5">
        <v>0</v>
      </c>
      <c r="U17" s="12">
        <v>0</v>
      </c>
      <c r="V17" s="5">
        <v>1.014669</v>
      </c>
      <c r="W17" s="6">
        <f t="shared" si="6"/>
        <v>101.20901941852162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6">
        <v>0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1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1</v>
      </c>
    </row>
    <row r="18" spans="1:50" ht="15.75" customHeight="1">
      <c r="A18" s="9">
        <v>43586</v>
      </c>
      <c r="B18" s="2" t="s">
        <v>19</v>
      </c>
      <c r="C18" s="2">
        <v>8</v>
      </c>
      <c r="D18" s="5" t="s">
        <v>20</v>
      </c>
      <c r="E18" s="6">
        <v>271.31819999999999</v>
      </c>
      <c r="F18" s="6">
        <f t="shared" si="0"/>
        <v>5.6032923018232319</v>
      </c>
      <c r="G18" s="7">
        <v>13767.2106</v>
      </c>
      <c r="H18" s="8">
        <f t="shared" si="1"/>
        <v>9.5300450003963633</v>
      </c>
      <c r="I18" s="5">
        <v>157.47</v>
      </c>
      <c r="J18" s="6">
        <f t="shared" si="2"/>
        <v>5.0655653009547166</v>
      </c>
      <c r="K18" s="11">
        <v>119.18</v>
      </c>
      <c r="L18" s="6">
        <f t="shared" si="3"/>
        <v>4.7889906189057818</v>
      </c>
      <c r="M18" s="5">
        <v>0</v>
      </c>
      <c r="N18" s="5">
        <v>1</v>
      </c>
      <c r="O18" s="5">
        <v>0</v>
      </c>
      <c r="P18" s="12">
        <v>1</v>
      </c>
      <c r="Q18" s="5">
        <f t="shared" si="4"/>
        <v>0</v>
      </c>
      <c r="R18" s="5">
        <v>1444.4050440000001</v>
      </c>
      <c r="S18" s="5">
        <f t="shared" si="5"/>
        <v>7.2754527815046552</v>
      </c>
      <c r="T18" s="5">
        <v>0</v>
      </c>
      <c r="U18" s="12">
        <v>0</v>
      </c>
      <c r="V18" s="5">
        <v>1.0013320000000001</v>
      </c>
      <c r="W18" s="6">
        <f t="shared" si="6"/>
        <v>99.878709049342291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1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1</v>
      </c>
    </row>
    <row r="19" spans="1:50" ht="15.75" customHeight="1">
      <c r="A19" s="4">
        <v>43617</v>
      </c>
      <c r="B19" s="2" t="s">
        <v>19</v>
      </c>
      <c r="C19" s="2">
        <v>8</v>
      </c>
      <c r="D19" s="5" t="s">
        <v>20</v>
      </c>
      <c r="E19" s="6">
        <v>215.76</v>
      </c>
      <c r="F19" s="6">
        <f t="shared" si="0"/>
        <v>5.3741666788314744</v>
      </c>
      <c r="G19" s="7">
        <v>10948.08</v>
      </c>
      <c r="H19" s="8">
        <f t="shared" si="1"/>
        <v>9.3009193774046057</v>
      </c>
      <c r="I19" s="5">
        <v>157.47</v>
      </c>
      <c r="J19" s="6">
        <f t="shared" si="2"/>
        <v>5.0655653009547166</v>
      </c>
      <c r="K19" s="11">
        <v>121.86</v>
      </c>
      <c r="L19" s="6">
        <f t="shared" si="3"/>
        <v>4.8110454957357813</v>
      </c>
      <c r="M19" s="5">
        <v>0</v>
      </c>
      <c r="N19" s="5">
        <v>1</v>
      </c>
      <c r="O19" s="5">
        <v>0</v>
      </c>
      <c r="P19" s="12">
        <v>1</v>
      </c>
      <c r="Q19" s="5">
        <f t="shared" si="4"/>
        <v>0</v>
      </c>
      <c r="R19" s="5">
        <v>1444.4050440000001</v>
      </c>
      <c r="S19" s="5">
        <f t="shared" si="5"/>
        <v>7.2754527815046552</v>
      </c>
      <c r="T19" s="5">
        <v>0</v>
      </c>
      <c r="U19" s="12">
        <v>0</v>
      </c>
      <c r="V19" s="5">
        <v>1.0015350000000001</v>
      </c>
      <c r="W19" s="6">
        <f t="shared" si="6"/>
        <v>99.898957456401092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6">
        <v>0</v>
      </c>
      <c r="AH19" s="6">
        <v>0</v>
      </c>
      <c r="AI19" s="6">
        <v>0</v>
      </c>
      <c r="AJ19" s="6">
        <v>1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1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1</v>
      </c>
    </row>
    <row r="20" spans="1:50" ht="15.75" customHeight="1">
      <c r="A20" s="4">
        <v>43647</v>
      </c>
      <c r="B20" s="2" t="s">
        <v>19</v>
      </c>
      <c r="C20" s="2">
        <v>8</v>
      </c>
      <c r="D20" s="5" t="s">
        <v>20</v>
      </c>
      <c r="E20" s="6">
        <v>614.91600000000005</v>
      </c>
      <c r="F20" s="6">
        <f t="shared" si="0"/>
        <v>6.4214856731120333</v>
      </c>
      <c r="G20" s="7">
        <v>31202.027999999998</v>
      </c>
      <c r="H20" s="8">
        <f t="shared" si="1"/>
        <v>10.348238371685165</v>
      </c>
      <c r="I20" s="5">
        <v>150.69999999999999</v>
      </c>
      <c r="J20" s="6">
        <f t="shared" si="2"/>
        <v>5.0219048863544868</v>
      </c>
      <c r="K20" s="11">
        <v>110.52</v>
      </c>
      <c r="L20" s="6">
        <f t="shared" si="3"/>
        <v>4.7142039470122139</v>
      </c>
      <c r="M20" s="5">
        <v>0</v>
      </c>
      <c r="N20" s="5">
        <v>1</v>
      </c>
      <c r="O20" s="5">
        <v>0</v>
      </c>
      <c r="P20" s="12">
        <v>1</v>
      </c>
      <c r="Q20" s="5">
        <f t="shared" si="4"/>
        <v>0</v>
      </c>
      <c r="R20" s="5">
        <v>1444.4050440000001</v>
      </c>
      <c r="S20" s="5">
        <f t="shared" si="5"/>
        <v>7.2754527815046552</v>
      </c>
      <c r="T20" s="5">
        <v>0</v>
      </c>
      <c r="U20" s="12">
        <v>0</v>
      </c>
      <c r="V20" s="5">
        <v>0.99609400000000003</v>
      </c>
      <c r="W20" s="6">
        <f t="shared" si="6"/>
        <v>99.356240299716333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6">
        <v>0</v>
      </c>
      <c r="AH20" s="6">
        <v>0</v>
      </c>
      <c r="AI20" s="6">
        <v>0</v>
      </c>
      <c r="AJ20" s="6">
        <v>0</v>
      </c>
      <c r="AK20" s="6">
        <v>1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1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1</v>
      </c>
    </row>
    <row r="21" spans="1:50" ht="15.75" customHeight="1">
      <c r="A21" s="4">
        <v>43678</v>
      </c>
      <c r="B21" s="2" t="s">
        <v>19</v>
      </c>
      <c r="C21" s="2">
        <v>8</v>
      </c>
      <c r="D21" s="5" t="s">
        <v>20</v>
      </c>
      <c r="E21" s="6">
        <v>215.76</v>
      </c>
      <c r="F21" s="6">
        <f t="shared" si="0"/>
        <v>5.3741666788314744</v>
      </c>
      <c r="G21" s="7">
        <v>10948.08</v>
      </c>
      <c r="H21" s="8">
        <f t="shared" si="1"/>
        <v>9.3009193774046057</v>
      </c>
      <c r="I21" s="5">
        <v>150.69999999999999</v>
      </c>
      <c r="J21" s="6">
        <f t="shared" si="2"/>
        <v>5.0219048863544868</v>
      </c>
      <c r="K21" s="11">
        <v>110.62</v>
      </c>
      <c r="L21" s="6">
        <f t="shared" si="3"/>
        <v>4.7151002453602873</v>
      </c>
      <c r="M21" s="5">
        <v>0</v>
      </c>
      <c r="N21" s="5">
        <v>1</v>
      </c>
      <c r="O21" s="5">
        <v>0</v>
      </c>
      <c r="P21" s="12">
        <v>1</v>
      </c>
      <c r="Q21" s="5">
        <f t="shared" si="4"/>
        <v>0</v>
      </c>
      <c r="R21" s="5">
        <v>1444.4050440000001</v>
      </c>
      <c r="S21" s="5">
        <f t="shared" si="5"/>
        <v>7.2754527815046552</v>
      </c>
      <c r="T21" s="5">
        <v>0</v>
      </c>
      <c r="U21" s="12">
        <v>0</v>
      </c>
      <c r="V21" s="5">
        <v>1.0027410000000001</v>
      </c>
      <c r="W21" s="6">
        <f t="shared" si="6"/>
        <v>100.01925094858302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11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1</v>
      </c>
    </row>
    <row r="22" spans="1:50" ht="15.75" customHeight="1">
      <c r="A22" s="4">
        <v>43709</v>
      </c>
      <c r="B22" s="2" t="s">
        <v>19</v>
      </c>
      <c r="C22" s="2">
        <v>8</v>
      </c>
      <c r="D22" s="5" t="s">
        <v>20</v>
      </c>
      <c r="E22" s="6">
        <v>194.184</v>
      </c>
      <c r="F22" s="6">
        <f t="shared" si="0"/>
        <v>5.2688061631736485</v>
      </c>
      <c r="G22" s="7">
        <v>9853.2720000000008</v>
      </c>
      <c r="H22" s="8">
        <f t="shared" si="1"/>
        <v>9.1955588617467807</v>
      </c>
      <c r="I22" s="5">
        <v>150.69999999999999</v>
      </c>
      <c r="J22" s="6">
        <f t="shared" si="2"/>
        <v>5.0219048863544868</v>
      </c>
      <c r="K22" s="11">
        <v>122.68</v>
      </c>
      <c r="L22" s="6">
        <f t="shared" si="3"/>
        <v>4.8176975848391121</v>
      </c>
      <c r="M22" s="5">
        <v>0</v>
      </c>
      <c r="N22" s="5">
        <v>1</v>
      </c>
      <c r="O22" s="5">
        <v>0</v>
      </c>
      <c r="P22" s="12">
        <v>1</v>
      </c>
      <c r="Q22" s="5">
        <f t="shared" si="4"/>
        <v>0</v>
      </c>
      <c r="R22" s="5">
        <v>1444.4050440000001</v>
      </c>
      <c r="S22" s="5">
        <f t="shared" si="5"/>
        <v>7.2754527815046552</v>
      </c>
      <c r="T22" s="5">
        <v>0</v>
      </c>
      <c r="U22" s="12">
        <v>0</v>
      </c>
      <c r="V22" s="5">
        <v>1.0051479999999999</v>
      </c>
      <c r="W22" s="6">
        <f t="shared" si="6"/>
        <v>100.25933920370895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  <c r="AP22" s="6">
        <v>0</v>
      </c>
      <c r="AQ22" s="11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1</v>
      </c>
    </row>
    <row r="23" spans="1:50" ht="15.75" customHeight="1">
      <c r="A23" s="4">
        <v>43739</v>
      </c>
      <c r="B23" s="2" t="s">
        <v>19</v>
      </c>
      <c r="C23" s="2">
        <v>8</v>
      </c>
      <c r="D23" s="5" t="s">
        <v>20</v>
      </c>
      <c r="E23" s="6">
        <v>188.79</v>
      </c>
      <c r="F23" s="6">
        <f t="shared" si="0"/>
        <v>5.2406352862069516</v>
      </c>
      <c r="G23" s="7">
        <v>9579.57</v>
      </c>
      <c r="H23" s="8">
        <f t="shared" si="1"/>
        <v>9.167387984780083</v>
      </c>
      <c r="I23" s="5">
        <v>159.5</v>
      </c>
      <c r="J23" s="6">
        <f t="shared" si="2"/>
        <v>5.0782939425700704</v>
      </c>
      <c r="K23" s="11">
        <v>124.85</v>
      </c>
      <c r="L23" s="6">
        <f t="shared" si="3"/>
        <v>4.8350907215813246</v>
      </c>
      <c r="M23" s="5">
        <v>0</v>
      </c>
      <c r="N23" s="5">
        <v>1</v>
      </c>
      <c r="O23" s="5">
        <v>0</v>
      </c>
      <c r="P23" s="12">
        <v>1</v>
      </c>
      <c r="Q23" s="5">
        <f t="shared" si="4"/>
        <v>0</v>
      </c>
      <c r="R23" s="5">
        <v>1444.4050440000001</v>
      </c>
      <c r="S23" s="5">
        <f t="shared" si="5"/>
        <v>7.2754527815046552</v>
      </c>
      <c r="T23" s="5">
        <v>0</v>
      </c>
      <c r="U23" s="12">
        <v>0</v>
      </c>
      <c r="V23" s="5">
        <v>1.0021580000000001</v>
      </c>
      <c r="W23" s="6">
        <f t="shared" si="6"/>
        <v>99.961099119443674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1</v>
      </c>
      <c r="AO23" s="6">
        <v>0</v>
      </c>
      <c r="AP23" s="6">
        <v>0</v>
      </c>
      <c r="AQ23" s="11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1</v>
      </c>
    </row>
    <row r="24" spans="1:50" ht="15.75" customHeight="1">
      <c r="A24" s="4">
        <v>43770</v>
      </c>
      <c r="B24" s="2" t="s">
        <v>19</v>
      </c>
      <c r="C24" s="2">
        <v>8</v>
      </c>
      <c r="D24" s="5" t="s">
        <v>20</v>
      </c>
      <c r="E24" s="6">
        <v>215.76</v>
      </c>
      <c r="F24" s="6">
        <f t="shared" si="0"/>
        <v>5.3741666788314744</v>
      </c>
      <c r="G24" s="7">
        <v>10948.08</v>
      </c>
      <c r="H24" s="8">
        <f t="shared" si="1"/>
        <v>9.3009193774046057</v>
      </c>
      <c r="I24" s="5">
        <v>159.5</v>
      </c>
      <c r="J24" s="6">
        <f t="shared" si="2"/>
        <v>5.0782939425700704</v>
      </c>
      <c r="K24" s="11">
        <v>116.7</v>
      </c>
      <c r="L24" s="6">
        <f t="shared" si="3"/>
        <v>4.7681390142662314</v>
      </c>
      <c r="M24" s="5">
        <v>0</v>
      </c>
      <c r="N24" s="5">
        <v>1</v>
      </c>
      <c r="O24" s="5">
        <v>0</v>
      </c>
      <c r="P24" s="12">
        <v>1</v>
      </c>
      <c r="Q24" s="5">
        <f t="shared" si="4"/>
        <v>0</v>
      </c>
      <c r="R24" s="5">
        <v>1444.4050440000001</v>
      </c>
      <c r="S24" s="5">
        <f t="shared" si="5"/>
        <v>7.2754527815046552</v>
      </c>
      <c r="T24" s="5">
        <v>0</v>
      </c>
      <c r="U24" s="12">
        <v>0</v>
      </c>
      <c r="V24" s="5">
        <v>1.004335</v>
      </c>
      <c r="W24" s="6">
        <f t="shared" si="6"/>
        <v>100.17824582962611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11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1</v>
      </c>
    </row>
    <row r="25" spans="1:50" ht="15.75" customHeight="1">
      <c r="A25" s="4">
        <v>43800</v>
      </c>
      <c r="B25" s="2" t="s">
        <v>19</v>
      </c>
      <c r="C25" s="2">
        <v>8</v>
      </c>
      <c r="D25" s="5" t="s">
        <v>20</v>
      </c>
      <c r="E25" s="6">
        <v>258.91199999999998</v>
      </c>
      <c r="F25" s="6">
        <f t="shared" si="0"/>
        <v>5.5564882356254293</v>
      </c>
      <c r="G25" s="7">
        <v>13137.696</v>
      </c>
      <c r="H25" s="8">
        <f t="shared" si="1"/>
        <v>9.4832409341985606</v>
      </c>
      <c r="I25" s="5">
        <v>159.5</v>
      </c>
      <c r="J25" s="6">
        <f t="shared" si="2"/>
        <v>5.0782939425700704</v>
      </c>
      <c r="K25" s="11">
        <v>117.94</v>
      </c>
      <c r="L25" s="6">
        <f t="shared" si="3"/>
        <v>4.7786191642784477</v>
      </c>
      <c r="M25" s="5">
        <v>0</v>
      </c>
      <c r="N25" s="5">
        <v>1</v>
      </c>
      <c r="O25" s="5">
        <v>0</v>
      </c>
      <c r="P25" s="12">
        <v>1</v>
      </c>
      <c r="Q25" s="5">
        <f t="shared" si="4"/>
        <v>0</v>
      </c>
      <c r="R25" s="5">
        <v>1444.4050440000001</v>
      </c>
      <c r="S25" s="5">
        <f t="shared" si="5"/>
        <v>7.2754527815046552</v>
      </c>
      <c r="T25" s="5">
        <v>0</v>
      </c>
      <c r="U25" s="12">
        <v>0</v>
      </c>
      <c r="V25" s="5">
        <v>1.0079819999999999</v>
      </c>
      <c r="W25" s="6">
        <f t="shared" si="6"/>
        <v>100.5420189357517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1</v>
      </c>
      <c r="AQ25" s="11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1</v>
      </c>
    </row>
    <row r="26" spans="1:50" ht="15.75" customHeight="1">
      <c r="A26" s="4">
        <v>43831</v>
      </c>
      <c r="B26" s="2" t="s">
        <v>19</v>
      </c>
      <c r="C26" s="2">
        <v>8</v>
      </c>
      <c r="D26" s="5" t="s">
        <v>20</v>
      </c>
      <c r="E26" s="6">
        <v>476.84820000000002</v>
      </c>
      <c r="F26" s="6">
        <f t="shared" si="0"/>
        <v>6.1671982012458564</v>
      </c>
      <c r="G26" s="7">
        <v>24196.2006</v>
      </c>
      <c r="H26" s="8">
        <f t="shared" si="1"/>
        <v>10.093950899818987</v>
      </c>
      <c r="I26" s="5">
        <v>129.04</v>
      </c>
      <c r="J26" s="6">
        <f t="shared" si="2"/>
        <v>4.8678420954357042</v>
      </c>
      <c r="K26" s="11">
        <v>141.65</v>
      </c>
      <c r="L26" s="6">
        <f t="shared" si="3"/>
        <v>4.960394077659509</v>
      </c>
      <c r="M26" s="5">
        <v>0</v>
      </c>
      <c r="N26" s="5">
        <v>1</v>
      </c>
      <c r="O26" s="5">
        <v>0</v>
      </c>
      <c r="P26" s="12">
        <v>1</v>
      </c>
      <c r="Q26" s="5">
        <f t="shared" si="4"/>
        <v>0</v>
      </c>
      <c r="R26" s="5">
        <v>1444.4050440000001</v>
      </c>
      <c r="S26" s="5">
        <f t="shared" si="5"/>
        <v>7.2754527815046552</v>
      </c>
      <c r="T26" s="5">
        <v>0</v>
      </c>
      <c r="U26" s="12">
        <v>0</v>
      </c>
      <c r="V26" s="5">
        <v>1.0000910000000001</v>
      </c>
      <c r="W26" s="6">
        <f t="shared" si="6"/>
        <v>99.754924452495047</v>
      </c>
      <c r="X26" s="5">
        <v>39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1</v>
      </c>
      <c r="AF26" s="5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1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1</v>
      </c>
    </row>
    <row r="27" spans="1:50" ht="15.75" customHeight="1">
      <c r="A27" s="4">
        <v>43862</v>
      </c>
      <c r="B27" s="2" t="s">
        <v>19</v>
      </c>
      <c r="C27" s="2">
        <v>8</v>
      </c>
      <c r="D27" s="5" t="s">
        <v>20</v>
      </c>
      <c r="E27" s="6">
        <v>446.0838</v>
      </c>
      <c r="F27" s="6">
        <f t="shared" si="0"/>
        <v>6.1005068267471838</v>
      </c>
      <c r="G27" s="7">
        <v>22635.1554</v>
      </c>
      <c r="H27" s="8">
        <f t="shared" si="1"/>
        <v>10.027259525320316</v>
      </c>
      <c r="I27" s="5">
        <v>129.04</v>
      </c>
      <c r="J27" s="6">
        <f t="shared" si="2"/>
        <v>4.8678420954357042</v>
      </c>
      <c r="K27" s="11">
        <v>138.35</v>
      </c>
      <c r="L27" s="6">
        <f t="shared" si="3"/>
        <v>4.9369887539279569</v>
      </c>
      <c r="M27" s="5">
        <v>0</v>
      </c>
      <c r="N27" s="5">
        <v>1</v>
      </c>
      <c r="O27" s="5">
        <v>0</v>
      </c>
      <c r="P27" s="12">
        <v>1</v>
      </c>
      <c r="Q27" s="5">
        <f t="shared" si="4"/>
        <v>0</v>
      </c>
      <c r="R27" s="5">
        <v>1444.4050440000001</v>
      </c>
      <c r="S27" s="5">
        <f t="shared" si="5"/>
        <v>7.2754527815046552</v>
      </c>
      <c r="T27" s="5">
        <v>0</v>
      </c>
      <c r="U27" s="12">
        <v>0</v>
      </c>
      <c r="V27" s="5">
        <v>1.001735</v>
      </c>
      <c r="W27" s="6">
        <f t="shared" si="6"/>
        <v>99.918906625917174</v>
      </c>
      <c r="X27" s="5">
        <v>0</v>
      </c>
      <c r="Y27" s="5">
        <v>3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1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1</v>
      </c>
    </row>
    <row r="28" spans="1:50" ht="15.75" customHeight="1">
      <c r="A28" s="4">
        <v>43891</v>
      </c>
      <c r="B28" s="2" t="s">
        <v>19</v>
      </c>
      <c r="C28" s="2">
        <v>8</v>
      </c>
      <c r="D28" s="5" t="s">
        <v>20</v>
      </c>
      <c r="E28" s="6">
        <v>1230.576</v>
      </c>
      <c r="F28" s="6">
        <f t="shared" si="0"/>
        <v>7.1152376314345913</v>
      </c>
      <c r="G28" s="7">
        <v>62441.807999999997</v>
      </c>
      <c r="H28" s="8">
        <f t="shared" si="1"/>
        <v>11.041990330007723</v>
      </c>
      <c r="I28" s="5">
        <v>129.04</v>
      </c>
      <c r="J28" s="6">
        <f t="shared" si="2"/>
        <v>4.8678420954357042</v>
      </c>
      <c r="K28" s="11">
        <v>120.82</v>
      </c>
      <c r="L28" s="6">
        <f t="shared" si="3"/>
        <v>4.8025445454083382</v>
      </c>
      <c r="M28" s="5">
        <v>0</v>
      </c>
      <c r="N28" s="5">
        <v>1</v>
      </c>
      <c r="O28" s="5">
        <v>0</v>
      </c>
      <c r="P28" s="12">
        <v>1</v>
      </c>
      <c r="Q28" s="5">
        <f t="shared" si="4"/>
        <v>0</v>
      </c>
      <c r="R28" s="5">
        <v>1444.4050440000001</v>
      </c>
      <c r="S28" s="5">
        <f t="shared" si="5"/>
        <v>7.2754527815046552</v>
      </c>
      <c r="T28" s="5">
        <v>0</v>
      </c>
      <c r="U28" s="12">
        <v>0</v>
      </c>
      <c r="V28" s="5">
        <v>0.98655000000000004</v>
      </c>
      <c r="W28" s="6">
        <f t="shared" si="6"/>
        <v>98.404265930409323</v>
      </c>
      <c r="X28" s="5">
        <v>1</v>
      </c>
      <c r="Y28" s="5">
        <v>1251</v>
      </c>
      <c r="Z28" s="5">
        <v>0</v>
      </c>
      <c r="AA28" s="5">
        <v>32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6">
        <v>1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1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1</v>
      </c>
    </row>
    <row r="29" spans="1:50" ht="15.75" customHeight="1">
      <c r="A29" s="4">
        <v>43922</v>
      </c>
      <c r="B29" s="2" t="s">
        <v>19</v>
      </c>
      <c r="C29" s="2">
        <v>8</v>
      </c>
      <c r="D29" s="5" t="s">
        <v>20</v>
      </c>
      <c r="E29" s="6">
        <v>781.41575999999998</v>
      </c>
      <c r="F29" s="6">
        <f t="shared" si="0"/>
        <v>6.6611073513451462</v>
      </c>
      <c r="G29" s="7">
        <v>39650.54808</v>
      </c>
      <c r="H29" s="8">
        <f t="shared" si="1"/>
        <v>10.587860049918278</v>
      </c>
      <c r="I29" s="5">
        <v>133</v>
      </c>
      <c r="J29" s="6">
        <f t="shared" si="2"/>
        <v>4.8978397999509111</v>
      </c>
      <c r="K29" s="11">
        <v>55.67</v>
      </c>
      <c r="L29" s="6">
        <f t="shared" si="3"/>
        <v>4.0372449701815283</v>
      </c>
      <c r="M29" s="5">
        <v>0</v>
      </c>
      <c r="N29" s="5">
        <v>1</v>
      </c>
      <c r="O29" s="5">
        <v>0</v>
      </c>
      <c r="P29" s="12">
        <v>1</v>
      </c>
      <c r="Q29" s="5">
        <f t="shared" si="4"/>
        <v>0</v>
      </c>
      <c r="R29" s="5">
        <v>1444.4050440000001</v>
      </c>
      <c r="S29" s="5">
        <f t="shared" si="5"/>
        <v>7.2754527815046552</v>
      </c>
      <c r="T29" s="5">
        <v>0</v>
      </c>
      <c r="U29" s="12">
        <v>0</v>
      </c>
      <c r="V29" s="5">
        <v>1.006589</v>
      </c>
      <c r="W29" s="6">
        <f t="shared" si="6"/>
        <v>100.40307297007224</v>
      </c>
      <c r="X29" s="5">
        <v>1</v>
      </c>
      <c r="Y29" s="5">
        <v>34863</v>
      </c>
      <c r="Z29" s="5">
        <v>0</v>
      </c>
      <c r="AA29" s="5">
        <v>1154</v>
      </c>
      <c r="AB29" s="5">
        <v>0</v>
      </c>
      <c r="AC29" s="5">
        <v>0</v>
      </c>
      <c r="AD29" s="5">
        <v>1</v>
      </c>
      <c r="AE29" s="5">
        <v>0</v>
      </c>
      <c r="AF29" s="5">
        <v>0</v>
      </c>
      <c r="AG29" s="6">
        <v>0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1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1</v>
      </c>
    </row>
    <row r="30" spans="1:50" ht="15.75" customHeight="1">
      <c r="A30" s="9">
        <v>43952</v>
      </c>
      <c r="B30" s="2" t="s">
        <v>19</v>
      </c>
      <c r="C30" s="2">
        <v>8</v>
      </c>
      <c r="D30" s="5" t="s">
        <v>20</v>
      </c>
      <c r="E30" s="6">
        <v>773.72465999999997</v>
      </c>
      <c r="F30" s="6">
        <f t="shared" si="0"/>
        <v>6.6512160738664035</v>
      </c>
      <c r="G30" s="7">
        <v>39260.286780000002</v>
      </c>
      <c r="H30" s="8">
        <f t="shared" si="1"/>
        <v>10.577968772439535</v>
      </c>
      <c r="I30" s="5">
        <v>133</v>
      </c>
      <c r="J30" s="6">
        <f t="shared" si="2"/>
        <v>4.8978397999509111</v>
      </c>
      <c r="K30" s="11">
        <v>92.99</v>
      </c>
      <c r="L30" s="6">
        <f t="shared" si="3"/>
        <v>4.5431883936322102</v>
      </c>
      <c r="M30" s="5">
        <v>0</v>
      </c>
      <c r="N30" s="5">
        <v>1</v>
      </c>
      <c r="O30" s="5">
        <v>0</v>
      </c>
      <c r="P30" s="12">
        <v>1</v>
      </c>
      <c r="Q30" s="5">
        <f t="shared" si="4"/>
        <v>0</v>
      </c>
      <c r="R30" s="5">
        <v>1444.4050440000001</v>
      </c>
      <c r="S30" s="5">
        <f t="shared" si="5"/>
        <v>7.2754527815046552</v>
      </c>
      <c r="T30" s="5">
        <v>0</v>
      </c>
      <c r="U30" s="12">
        <v>0</v>
      </c>
      <c r="V30" s="5">
        <v>1.014275</v>
      </c>
      <c r="W30" s="6">
        <f t="shared" si="6"/>
        <v>101.16971955457495</v>
      </c>
      <c r="X30" s="5">
        <v>100</v>
      </c>
      <c r="Y30" s="5">
        <v>190609</v>
      </c>
      <c r="Z30" s="5">
        <v>0</v>
      </c>
      <c r="AA30" s="5">
        <v>5408</v>
      </c>
      <c r="AB30" s="5">
        <v>0</v>
      </c>
      <c r="AC30" s="5">
        <v>0</v>
      </c>
      <c r="AD30" s="5">
        <v>1</v>
      </c>
      <c r="AE30" s="5">
        <v>0</v>
      </c>
      <c r="AF30" s="5">
        <v>0</v>
      </c>
      <c r="AG30" s="6">
        <v>0</v>
      </c>
      <c r="AH30" s="6">
        <v>0</v>
      </c>
      <c r="AI30" s="6">
        <v>1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1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1</v>
      </c>
    </row>
    <row r="31" spans="1:50" ht="15.75" customHeight="1">
      <c r="A31" s="4">
        <v>43983</v>
      </c>
      <c r="B31" s="2" t="s">
        <v>19</v>
      </c>
      <c r="C31" s="2">
        <v>8</v>
      </c>
      <c r="D31" s="5" t="s">
        <v>20</v>
      </c>
      <c r="E31" s="6">
        <v>615.28800000000001</v>
      </c>
      <c r="F31" s="6">
        <f t="shared" si="0"/>
        <v>6.4220904508746459</v>
      </c>
      <c r="G31" s="7">
        <v>31220.903999999999</v>
      </c>
      <c r="H31" s="8">
        <f t="shared" si="1"/>
        <v>10.348843149447777</v>
      </c>
      <c r="I31" s="5">
        <v>133</v>
      </c>
      <c r="J31" s="6">
        <f t="shared" si="2"/>
        <v>4.8978397999509111</v>
      </c>
      <c r="K31" s="11">
        <v>111.24</v>
      </c>
      <c r="L31" s="6">
        <f t="shared" si="3"/>
        <v>4.7206394357942054</v>
      </c>
      <c r="M31" s="5">
        <v>0</v>
      </c>
      <c r="N31" s="5">
        <v>1</v>
      </c>
      <c r="O31" s="5">
        <v>0</v>
      </c>
      <c r="P31" s="12">
        <v>1</v>
      </c>
      <c r="Q31" s="5">
        <f t="shared" si="4"/>
        <v>0</v>
      </c>
      <c r="R31" s="5">
        <v>1444.4050440000001</v>
      </c>
      <c r="S31" s="5">
        <f t="shared" si="5"/>
        <v>7.2754527815046552</v>
      </c>
      <c r="T31" s="5">
        <v>0</v>
      </c>
      <c r="U31" s="12">
        <v>0</v>
      </c>
      <c r="V31" s="5">
        <v>1.011468</v>
      </c>
      <c r="W31" s="6">
        <f t="shared" si="6"/>
        <v>100.88973296041685</v>
      </c>
      <c r="X31" s="5">
        <v>36</v>
      </c>
      <c r="Y31" s="5">
        <v>585481</v>
      </c>
      <c r="Z31" s="5">
        <v>0</v>
      </c>
      <c r="AA31" s="5">
        <v>17400</v>
      </c>
      <c r="AB31" s="5">
        <v>0</v>
      </c>
      <c r="AC31" s="5">
        <v>0</v>
      </c>
      <c r="AD31" s="5">
        <v>1</v>
      </c>
      <c r="AE31" s="5">
        <v>0</v>
      </c>
      <c r="AF31" s="5">
        <v>0</v>
      </c>
      <c r="AG31" s="6">
        <v>0</v>
      </c>
      <c r="AH31" s="6">
        <v>0</v>
      </c>
      <c r="AI31" s="6">
        <v>0</v>
      </c>
      <c r="AJ31" s="6">
        <v>1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1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1</v>
      </c>
    </row>
    <row r="32" spans="1:50" ht="15.75" customHeight="1">
      <c r="A32" s="4">
        <v>44013</v>
      </c>
      <c r="B32" s="2" t="s">
        <v>19</v>
      </c>
      <c r="C32" s="2">
        <v>8</v>
      </c>
      <c r="D32" s="5" t="s">
        <v>20</v>
      </c>
      <c r="E32" s="6">
        <v>1753.5708</v>
      </c>
      <c r="F32" s="6">
        <f t="shared" si="0"/>
        <v>7.4694094451552049</v>
      </c>
      <c r="G32" s="7">
        <v>88979.576400000005</v>
      </c>
      <c r="H32" s="8">
        <f t="shared" si="1"/>
        <v>11.396162143728336</v>
      </c>
      <c r="I32" s="5">
        <v>154.63</v>
      </c>
      <c r="J32" s="6">
        <f t="shared" si="2"/>
        <v>5.0474813952169182</v>
      </c>
      <c r="K32" s="11">
        <v>121.55</v>
      </c>
      <c r="L32" s="6">
        <f t="shared" si="3"/>
        <v>4.8085191099741218</v>
      </c>
      <c r="M32" s="5">
        <v>0</v>
      </c>
      <c r="N32" s="5">
        <v>1</v>
      </c>
      <c r="O32" s="5">
        <v>0</v>
      </c>
      <c r="P32" s="12">
        <v>1</v>
      </c>
      <c r="Q32" s="5">
        <f t="shared" si="4"/>
        <v>0</v>
      </c>
      <c r="R32" s="5">
        <v>1444.4050440000001</v>
      </c>
      <c r="S32" s="5">
        <f t="shared" si="5"/>
        <v>7.2754527815046552</v>
      </c>
      <c r="T32" s="5">
        <v>0</v>
      </c>
      <c r="U32" s="12">
        <v>0</v>
      </c>
      <c r="V32" s="5">
        <v>0.99343300000000001</v>
      </c>
      <c r="W32" s="6">
        <f t="shared" si="6"/>
        <v>99.090816599304972</v>
      </c>
      <c r="X32" s="5">
        <v>46</v>
      </c>
      <c r="Y32" s="5">
        <v>1695988</v>
      </c>
      <c r="Z32" s="5">
        <v>0</v>
      </c>
      <c r="AA32" s="5">
        <v>36511</v>
      </c>
      <c r="AB32" s="5">
        <v>0</v>
      </c>
      <c r="AC32" s="5">
        <v>0</v>
      </c>
      <c r="AD32" s="5">
        <v>1</v>
      </c>
      <c r="AE32" s="5">
        <v>0</v>
      </c>
      <c r="AF32" s="5">
        <v>0</v>
      </c>
      <c r="AG32" s="6">
        <v>0</v>
      </c>
      <c r="AH32" s="6">
        <v>0</v>
      </c>
      <c r="AI32" s="6">
        <v>0</v>
      </c>
      <c r="AJ32" s="6">
        <v>0</v>
      </c>
      <c r="AK32" s="6">
        <v>1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1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1</v>
      </c>
    </row>
    <row r="33" spans="1:50" ht="15.75" customHeight="1">
      <c r="A33" s="4">
        <v>44044</v>
      </c>
      <c r="B33" s="2" t="s">
        <v>19</v>
      </c>
      <c r="C33" s="2">
        <v>8</v>
      </c>
      <c r="D33" s="5" t="s">
        <v>20</v>
      </c>
      <c r="E33" s="6">
        <v>615.28800000000001</v>
      </c>
      <c r="F33" s="6">
        <f t="shared" si="0"/>
        <v>6.4220904508746459</v>
      </c>
      <c r="G33" s="7">
        <v>31220.903999999999</v>
      </c>
      <c r="H33" s="8">
        <f t="shared" si="1"/>
        <v>10.348843149447777</v>
      </c>
      <c r="I33" s="5">
        <v>154.63</v>
      </c>
      <c r="J33" s="6">
        <f t="shared" si="2"/>
        <v>5.0474813952169182</v>
      </c>
      <c r="K33" s="11">
        <v>120.82</v>
      </c>
      <c r="L33" s="6">
        <f t="shared" si="3"/>
        <v>4.8025445454083382</v>
      </c>
      <c r="M33" s="5">
        <v>0</v>
      </c>
      <c r="N33" s="5">
        <v>1</v>
      </c>
      <c r="O33" s="5">
        <v>0</v>
      </c>
      <c r="P33" s="12">
        <v>1</v>
      </c>
      <c r="Q33" s="5">
        <f t="shared" si="4"/>
        <v>0</v>
      </c>
      <c r="R33" s="5">
        <v>1444.4050440000001</v>
      </c>
      <c r="S33" s="5">
        <f t="shared" si="5"/>
        <v>7.2754527815046552</v>
      </c>
      <c r="T33" s="5">
        <v>0</v>
      </c>
      <c r="U33" s="12">
        <v>0</v>
      </c>
      <c r="V33" s="5">
        <v>1.0230840000000001</v>
      </c>
      <c r="W33" s="6">
        <f t="shared" si="6"/>
        <v>102.04838072591039</v>
      </c>
      <c r="X33" s="5">
        <v>29</v>
      </c>
      <c r="Y33" s="5">
        <v>3691166</v>
      </c>
      <c r="Z33" s="5">
        <v>0</v>
      </c>
      <c r="AA33" s="5">
        <v>65288</v>
      </c>
      <c r="AB33" s="5">
        <v>0</v>
      </c>
      <c r="AC33" s="5">
        <v>0</v>
      </c>
      <c r="AD33" s="5">
        <v>1</v>
      </c>
      <c r="AE33" s="5">
        <v>0</v>
      </c>
      <c r="AF33" s="5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1</v>
      </c>
      <c r="AM33" s="6">
        <v>0</v>
      </c>
      <c r="AN33" s="6">
        <v>0</v>
      </c>
      <c r="AO33" s="6">
        <v>0</v>
      </c>
      <c r="AP33" s="6">
        <v>0</v>
      </c>
      <c r="AQ33" s="11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1</v>
      </c>
    </row>
    <row r="34" spans="1:50" ht="15.75" customHeight="1">
      <c r="A34" s="4">
        <v>44075</v>
      </c>
      <c r="B34" s="2" t="s">
        <v>19</v>
      </c>
      <c r="C34" s="2">
        <v>8</v>
      </c>
      <c r="D34" s="5" t="s">
        <v>20</v>
      </c>
      <c r="E34" s="6">
        <v>553.75919999999996</v>
      </c>
      <c r="F34" s="6">
        <f t="shared" si="0"/>
        <v>6.31672993521682</v>
      </c>
      <c r="G34" s="7">
        <v>28098.813600000001</v>
      </c>
      <c r="H34" s="8">
        <f t="shared" si="1"/>
        <v>10.243482633789952</v>
      </c>
      <c r="I34" s="5">
        <v>154.63</v>
      </c>
      <c r="J34" s="6">
        <f t="shared" si="2"/>
        <v>5.0474813952169182</v>
      </c>
      <c r="K34" s="11">
        <v>127.94</v>
      </c>
      <c r="L34" s="6">
        <f t="shared" si="3"/>
        <v>4.8593471798824739</v>
      </c>
      <c r="M34" s="5">
        <v>0</v>
      </c>
      <c r="N34" s="5">
        <v>1</v>
      </c>
      <c r="O34" s="5">
        <v>0</v>
      </c>
      <c r="P34" s="12">
        <v>1</v>
      </c>
      <c r="Q34" s="5">
        <f t="shared" si="4"/>
        <v>0</v>
      </c>
      <c r="R34" s="5">
        <v>1444.4050440000001</v>
      </c>
      <c r="S34" s="5">
        <f t="shared" si="5"/>
        <v>7.2754527815046552</v>
      </c>
      <c r="T34" s="5">
        <v>0</v>
      </c>
      <c r="U34" s="12">
        <v>0</v>
      </c>
      <c r="V34" s="5">
        <v>1.0135909999999999</v>
      </c>
      <c r="W34" s="6">
        <f t="shared" si="6"/>
        <v>101.10149339482996</v>
      </c>
      <c r="X34" s="5">
        <v>2</v>
      </c>
      <c r="Y34" s="5">
        <v>6312584</v>
      </c>
      <c r="Z34" s="5">
        <v>0</v>
      </c>
      <c r="AA34" s="5">
        <v>98678</v>
      </c>
      <c r="AB34" s="5">
        <v>0</v>
      </c>
      <c r="AC34" s="5">
        <v>0</v>
      </c>
      <c r="AD34" s="5">
        <v>1</v>
      </c>
      <c r="AE34" s="5">
        <v>0</v>
      </c>
      <c r="AF34" s="5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  <c r="AP34" s="6">
        <v>0</v>
      </c>
      <c r="AQ34" s="11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1</v>
      </c>
    </row>
    <row r="35" spans="1:50" ht="15.75" customHeight="1">
      <c r="A35" s="4">
        <v>44105</v>
      </c>
      <c r="B35" s="2" t="s">
        <v>19</v>
      </c>
      <c r="C35" s="2">
        <v>8</v>
      </c>
      <c r="D35" s="5" t="s">
        <v>20</v>
      </c>
      <c r="E35" s="6">
        <v>538.37699999999995</v>
      </c>
      <c r="F35" s="6">
        <f t="shared" si="0"/>
        <v>6.2885590582501232</v>
      </c>
      <c r="G35" s="7">
        <v>27318.291000000001</v>
      </c>
      <c r="H35" s="8">
        <f t="shared" si="1"/>
        <v>10.215311756823255</v>
      </c>
      <c r="I35" s="13"/>
      <c r="J35" s="6">
        <f t="shared" si="2"/>
        <v>0</v>
      </c>
      <c r="K35" s="11">
        <v>133.61000000000001</v>
      </c>
      <c r="L35" s="6">
        <f t="shared" si="3"/>
        <v>4.9023817086560015</v>
      </c>
      <c r="M35" s="5">
        <v>0</v>
      </c>
      <c r="N35" s="5">
        <v>1</v>
      </c>
      <c r="O35" s="5">
        <v>0</v>
      </c>
      <c r="P35" s="12">
        <v>1</v>
      </c>
      <c r="Q35" s="5">
        <f t="shared" si="4"/>
        <v>0</v>
      </c>
      <c r="R35" s="5">
        <v>1444.4050440000001</v>
      </c>
      <c r="S35" s="5">
        <f t="shared" si="5"/>
        <v>7.2754527815046552</v>
      </c>
      <c r="T35" s="5">
        <v>0</v>
      </c>
      <c r="U35" s="12">
        <v>0</v>
      </c>
      <c r="V35" s="5">
        <v>0.992977</v>
      </c>
      <c r="W35" s="6">
        <f t="shared" si="6"/>
        <v>99.045332492808328</v>
      </c>
      <c r="X35" s="5">
        <v>7</v>
      </c>
      <c r="Y35" s="5">
        <v>8184082</v>
      </c>
      <c r="Z35" s="5">
        <v>0</v>
      </c>
      <c r="AA35" s="5">
        <v>122111</v>
      </c>
      <c r="AB35" s="5">
        <v>0</v>
      </c>
      <c r="AC35" s="5">
        <v>0</v>
      </c>
      <c r="AD35" s="5">
        <v>1</v>
      </c>
      <c r="AE35" s="5">
        <v>0</v>
      </c>
      <c r="AF35" s="5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1</v>
      </c>
      <c r="AO35" s="6">
        <v>0</v>
      </c>
      <c r="AP35" s="6">
        <v>0</v>
      </c>
      <c r="AQ35" s="11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1</v>
      </c>
    </row>
    <row r="36" spans="1:50" ht="15.75" customHeight="1">
      <c r="A36" s="4">
        <v>44136</v>
      </c>
      <c r="B36" s="2" t="s">
        <v>19</v>
      </c>
      <c r="C36" s="2">
        <v>8</v>
      </c>
      <c r="D36" s="5" t="s">
        <v>20</v>
      </c>
      <c r="E36" s="6">
        <v>615.28800000000001</v>
      </c>
      <c r="F36" s="6">
        <f t="shared" si="0"/>
        <v>6.4220904508746459</v>
      </c>
      <c r="G36" s="7">
        <v>31220.903999999999</v>
      </c>
      <c r="H36" s="8">
        <f t="shared" si="1"/>
        <v>10.348843149447777</v>
      </c>
      <c r="I36" s="13"/>
      <c r="J36" s="6">
        <f t="shared" si="2"/>
        <v>0</v>
      </c>
      <c r="K36" s="11">
        <v>130.62</v>
      </c>
      <c r="L36" s="6">
        <f t="shared" si="3"/>
        <v>4.8799189830279728</v>
      </c>
      <c r="M36" s="5">
        <v>0</v>
      </c>
      <c r="N36" s="5">
        <v>1</v>
      </c>
      <c r="O36" s="5">
        <v>0</v>
      </c>
      <c r="P36" s="12">
        <v>1</v>
      </c>
      <c r="Q36" s="5">
        <f t="shared" si="4"/>
        <v>0</v>
      </c>
      <c r="R36" s="5">
        <v>1444.4050440000001</v>
      </c>
      <c r="S36" s="5">
        <f t="shared" si="5"/>
        <v>7.2754527815046552</v>
      </c>
      <c r="T36" s="5">
        <v>0</v>
      </c>
      <c r="U36" s="12">
        <v>0</v>
      </c>
      <c r="V36" s="5">
        <v>1.014343</v>
      </c>
      <c r="W36" s="6">
        <f t="shared" si="6"/>
        <v>101.1765022722104</v>
      </c>
      <c r="X36" s="5">
        <v>4</v>
      </c>
      <c r="Y36" s="5">
        <v>9462809</v>
      </c>
      <c r="Z36" s="5">
        <v>0</v>
      </c>
      <c r="AA36" s="5">
        <v>137621</v>
      </c>
      <c r="AB36" s="5">
        <v>0</v>
      </c>
      <c r="AC36" s="5">
        <v>0</v>
      </c>
      <c r="AD36" s="5">
        <v>1</v>
      </c>
      <c r="AE36" s="5">
        <v>0</v>
      </c>
      <c r="AF36" s="5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1</v>
      </c>
      <c r="AP36" s="6">
        <v>0</v>
      </c>
      <c r="AQ36" s="11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1</v>
      </c>
    </row>
    <row r="37" spans="1:50" ht="15.75" customHeight="1">
      <c r="A37" s="4">
        <v>44166</v>
      </c>
      <c r="B37" s="2" t="s">
        <v>19</v>
      </c>
      <c r="C37" s="2">
        <v>8</v>
      </c>
      <c r="D37" s="5" t="s">
        <v>20</v>
      </c>
      <c r="E37" s="6">
        <v>738.34559999999999</v>
      </c>
      <c r="F37" s="6">
        <f t="shared" si="0"/>
        <v>6.6044120076686008</v>
      </c>
      <c r="G37" s="7">
        <v>37465.084799999997</v>
      </c>
      <c r="H37" s="8">
        <f t="shared" si="1"/>
        <v>10.531164706241732</v>
      </c>
      <c r="I37" s="13"/>
      <c r="J37" s="6">
        <f t="shared" si="2"/>
        <v>0</v>
      </c>
      <c r="K37" s="11">
        <v>141.65</v>
      </c>
      <c r="L37" s="6">
        <f t="shared" si="3"/>
        <v>4.960394077659509</v>
      </c>
      <c r="M37" s="5">
        <v>0</v>
      </c>
      <c r="N37" s="5">
        <v>1</v>
      </c>
      <c r="O37" s="5">
        <v>0</v>
      </c>
      <c r="P37" s="12">
        <v>1</v>
      </c>
      <c r="Q37" s="5">
        <f t="shared" si="4"/>
        <v>0</v>
      </c>
      <c r="R37" s="5">
        <v>1444.4050440000001</v>
      </c>
      <c r="S37" s="5">
        <f t="shared" si="5"/>
        <v>7.2754527815046552</v>
      </c>
      <c r="T37" s="5">
        <v>0</v>
      </c>
      <c r="U37" s="12">
        <v>0</v>
      </c>
      <c r="V37" s="5">
        <v>1.0015559999999999</v>
      </c>
      <c r="W37" s="6">
        <f t="shared" si="6"/>
        <v>99.901052119200273</v>
      </c>
      <c r="X37" s="5">
        <v>37</v>
      </c>
      <c r="Y37" s="5">
        <v>10286709</v>
      </c>
      <c r="Z37" s="5">
        <v>0</v>
      </c>
      <c r="AA37" s="5">
        <v>148994</v>
      </c>
      <c r="AB37" s="5">
        <v>0</v>
      </c>
      <c r="AC37" s="5">
        <v>0</v>
      </c>
      <c r="AD37" s="5">
        <v>1</v>
      </c>
      <c r="AE37" s="5">
        <v>0</v>
      </c>
      <c r="AF37" s="5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1</v>
      </c>
      <c r="AQ37" s="11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1</v>
      </c>
    </row>
    <row r="38" spans="1:50" ht="15.75" customHeight="1">
      <c r="A38" s="4">
        <v>44197</v>
      </c>
      <c r="B38" s="2" t="s">
        <v>19</v>
      </c>
      <c r="C38" s="2">
        <v>8</v>
      </c>
      <c r="D38" s="5" t="s">
        <v>20</v>
      </c>
      <c r="E38" s="6">
        <v>574.87019999999995</v>
      </c>
      <c r="F38" s="6">
        <f t="shared" si="0"/>
        <v>6.3541442761840026</v>
      </c>
      <c r="G38" s="7">
        <v>29170.026600000001</v>
      </c>
      <c r="H38" s="8">
        <f t="shared" si="1"/>
        <v>10.280896974757134</v>
      </c>
      <c r="I38" s="13"/>
      <c r="J38" s="6">
        <f t="shared" si="2"/>
        <v>0</v>
      </c>
      <c r="K38" s="11">
        <v>140.82</v>
      </c>
      <c r="L38" s="6">
        <f t="shared" si="3"/>
        <v>4.9545586478758503</v>
      </c>
      <c r="M38" s="5">
        <v>0</v>
      </c>
      <c r="N38" s="5">
        <v>1</v>
      </c>
      <c r="O38" s="5">
        <v>0</v>
      </c>
      <c r="P38" s="12">
        <v>1</v>
      </c>
      <c r="Q38" s="5">
        <f t="shared" si="4"/>
        <v>0</v>
      </c>
      <c r="R38" s="5">
        <v>1444.4050440000001</v>
      </c>
      <c r="S38" s="5">
        <f t="shared" si="5"/>
        <v>7.2754527815046552</v>
      </c>
      <c r="T38" s="5">
        <v>0</v>
      </c>
      <c r="U38" s="12">
        <v>0</v>
      </c>
      <c r="V38" s="5">
        <v>0.39285100000000001</v>
      </c>
      <c r="W38" s="6">
        <f t="shared" si="6"/>
        <v>39.185255967794063</v>
      </c>
      <c r="X38" s="5">
        <v>206</v>
      </c>
      <c r="Y38" s="5">
        <v>10757610</v>
      </c>
      <c r="Z38" s="5">
        <v>1</v>
      </c>
      <c r="AA38" s="5">
        <v>154392</v>
      </c>
      <c r="AB38" s="5">
        <v>0</v>
      </c>
      <c r="AC38" s="5">
        <v>14509</v>
      </c>
      <c r="AD38" s="5">
        <v>1</v>
      </c>
      <c r="AE38" s="5">
        <v>1</v>
      </c>
      <c r="AF38" s="5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1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1</v>
      </c>
    </row>
    <row r="39" spans="1:50" ht="15.75" customHeight="1">
      <c r="A39" s="4">
        <v>44228</v>
      </c>
      <c r="B39" s="2" t="s">
        <v>19</v>
      </c>
      <c r="C39" s="2">
        <v>8</v>
      </c>
      <c r="D39" s="5" t="s">
        <v>20</v>
      </c>
      <c r="E39" s="6">
        <v>537.78179999999998</v>
      </c>
      <c r="F39" s="6">
        <f t="shared" si="0"/>
        <v>6.2874529016853309</v>
      </c>
      <c r="G39" s="7">
        <v>27288.089400000001</v>
      </c>
      <c r="H39" s="8">
        <f t="shared" si="1"/>
        <v>10.214205600258463</v>
      </c>
      <c r="I39" s="13"/>
      <c r="J39" s="6">
        <f t="shared" si="2"/>
        <v>0</v>
      </c>
      <c r="K39" s="11">
        <v>133.91999999999999</v>
      </c>
      <c r="L39" s="6">
        <f t="shared" si="3"/>
        <v>4.904682010193449</v>
      </c>
      <c r="M39" s="5">
        <v>0</v>
      </c>
      <c r="N39" s="5">
        <v>1</v>
      </c>
      <c r="O39" s="5">
        <v>0</v>
      </c>
      <c r="P39" s="12">
        <v>1</v>
      </c>
      <c r="Q39" s="5">
        <f t="shared" si="4"/>
        <v>0</v>
      </c>
      <c r="R39" s="5">
        <v>1444.4050440000001</v>
      </c>
      <c r="S39" s="5">
        <f t="shared" si="5"/>
        <v>7.2754527815046552</v>
      </c>
      <c r="T39" s="5">
        <v>0</v>
      </c>
      <c r="U39" s="12">
        <v>0</v>
      </c>
      <c r="V39" s="5">
        <v>0.38073400000000002</v>
      </c>
      <c r="W39" s="6">
        <f t="shared" si="6"/>
        <v>37.976635532662776</v>
      </c>
      <c r="X39" s="5">
        <v>2</v>
      </c>
      <c r="Y39" s="5">
        <v>11112241</v>
      </c>
      <c r="Z39" s="5">
        <v>0</v>
      </c>
      <c r="AA39" s="5">
        <v>157157</v>
      </c>
      <c r="AB39" s="5">
        <v>0</v>
      </c>
      <c r="AC39" s="5">
        <v>58719</v>
      </c>
      <c r="AD39" s="5">
        <v>1</v>
      </c>
      <c r="AE39" s="5">
        <v>0</v>
      </c>
      <c r="AF39" s="5">
        <v>1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1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1</v>
      </c>
    </row>
    <row r="40" spans="1:50" ht="15.75" customHeight="1">
      <c r="A40" s="4">
        <v>44256</v>
      </c>
      <c r="B40" s="2" t="s">
        <v>19</v>
      </c>
      <c r="C40" s="2">
        <v>8</v>
      </c>
      <c r="D40" s="5" t="s">
        <v>20</v>
      </c>
      <c r="E40" s="6">
        <v>1483.5360000000001</v>
      </c>
      <c r="F40" s="6">
        <f t="shared" si="0"/>
        <v>7.3021837063727384</v>
      </c>
      <c r="G40" s="7">
        <v>75277.487999999998</v>
      </c>
      <c r="H40" s="8">
        <f t="shared" si="1"/>
        <v>11.22893640494587</v>
      </c>
      <c r="I40" s="13"/>
      <c r="J40" s="6">
        <f t="shared" si="2"/>
        <v>0</v>
      </c>
      <c r="K40" s="11">
        <v>150.1</v>
      </c>
      <c r="L40" s="6">
        <f t="shared" si="3"/>
        <v>5.0179418692786939</v>
      </c>
      <c r="M40" s="5">
        <v>0</v>
      </c>
      <c r="N40" s="5">
        <v>1</v>
      </c>
      <c r="O40" s="5">
        <v>0</v>
      </c>
      <c r="P40" s="12">
        <v>1</v>
      </c>
      <c r="Q40" s="5">
        <f t="shared" si="4"/>
        <v>0</v>
      </c>
      <c r="R40" s="5">
        <v>1444.4050440000001</v>
      </c>
      <c r="S40" s="5">
        <f t="shared" si="5"/>
        <v>7.2754527815046552</v>
      </c>
      <c r="T40" s="5">
        <v>0</v>
      </c>
      <c r="U40" s="12">
        <v>0</v>
      </c>
      <c r="V40" s="5">
        <v>0.37379099999999998</v>
      </c>
      <c r="W40" s="6">
        <f t="shared" si="6"/>
        <v>37.284100112912299</v>
      </c>
      <c r="X40" s="5">
        <v>1138</v>
      </c>
      <c r="Y40" s="5">
        <v>12149335</v>
      </c>
      <c r="Z40" s="5">
        <v>0</v>
      </c>
      <c r="AA40" s="5">
        <v>162468</v>
      </c>
      <c r="AB40" s="5">
        <v>53848</v>
      </c>
      <c r="AC40" s="5">
        <v>2063543</v>
      </c>
      <c r="AD40" s="5">
        <v>1</v>
      </c>
      <c r="AE40" s="5">
        <v>0</v>
      </c>
      <c r="AF40" s="5">
        <v>0</v>
      </c>
      <c r="AG40" s="6">
        <v>1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1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1</v>
      </c>
    </row>
    <row r="41" spans="1:50" ht="15.75" customHeight="1">
      <c r="A41" s="4">
        <v>44287</v>
      </c>
      <c r="B41" s="2" t="s">
        <v>19</v>
      </c>
      <c r="C41" s="2">
        <v>8</v>
      </c>
      <c r="D41" s="5" t="s">
        <v>20</v>
      </c>
      <c r="E41" s="6">
        <v>942.04535999999996</v>
      </c>
      <c r="F41" s="6">
        <f t="shared" si="0"/>
        <v>6.8480534262832933</v>
      </c>
      <c r="G41" s="7">
        <v>47801.204879999998</v>
      </c>
      <c r="H41" s="8">
        <f t="shared" si="1"/>
        <v>10.774806124856424</v>
      </c>
      <c r="I41" s="13"/>
      <c r="J41" s="6">
        <f t="shared" si="2"/>
        <v>0</v>
      </c>
      <c r="K41" s="11">
        <v>130</v>
      </c>
      <c r="L41" s="6">
        <f t="shared" si="3"/>
        <v>4.8751973232011512</v>
      </c>
      <c r="M41" s="5">
        <v>0</v>
      </c>
      <c r="N41" s="5">
        <v>1</v>
      </c>
      <c r="O41" s="5">
        <v>0</v>
      </c>
      <c r="P41" s="12">
        <v>1</v>
      </c>
      <c r="Q41" s="5">
        <f t="shared" si="4"/>
        <v>0</v>
      </c>
      <c r="R41" s="5">
        <v>1444.4050440000001</v>
      </c>
      <c r="S41" s="5">
        <f t="shared" si="5"/>
        <v>7.2754527815046552</v>
      </c>
      <c r="T41" s="5">
        <v>0</v>
      </c>
      <c r="U41" s="12">
        <v>0</v>
      </c>
      <c r="V41" s="5">
        <v>0.367898</v>
      </c>
      <c r="W41" s="6">
        <f t="shared" si="6"/>
        <v>36.696297833121207</v>
      </c>
      <c r="X41" s="5">
        <v>27</v>
      </c>
      <c r="Y41" s="5">
        <v>19164969</v>
      </c>
      <c r="Z41" s="5">
        <v>0</v>
      </c>
      <c r="AA41" s="5">
        <v>211853</v>
      </c>
      <c r="AB41" s="5">
        <v>92</v>
      </c>
      <c r="AC41" s="5">
        <v>2729335</v>
      </c>
      <c r="AD41" s="5">
        <v>1</v>
      </c>
      <c r="AE41" s="5">
        <v>0</v>
      </c>
      <c r="AF41" s="5">
        <v>0</v>
      </c>
      <c r="AG41" s="6">
        <v>0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1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1</v>
      </c>
    </row>
    <row r="42" spans="1:50" ht="15.75" customHeight="1">
      <c r="A42" s="9">
        <v>44317</v>
      </c>
      <c r="B42" s="2" t="s">
        <v>19</v>
      </c>
      <c r="C42" s="2">
        <v>8</v>
      </c>
      <c r="D42" s="5" t="s">
        <v>20</v>
      </c>
      <c r="E42" s="6">
        <v>932.77326000000005</v>
      </c>
      <c r="F42" s="6">
        <f t="shared" si="0"/>
        <v>6.8381621488045505</v>
      </c>
      <c r="G42" s="7">
        <v>47330.720580000001</v>
      </c>
      <c r="H42" s="8">
        <f t="shared" si="1"/>
        <v>10.764914847377682</v>
      </c>
      <c r="I42" s="13"/>
      <c r="J42" s="6">
        <f t="shared" si="2"/>
        <v>0</v>
      </c>
      <c r="K42" s="11">
        <v>118.66</v>
      </c>
      <c r="L42" s="6">
        <f t="shared" si="3"/>
        <v>4.7846543879618855</v>
      </c>
      <c r="M42" s="5">
        <v>0</v>
      </c>
      <c r="N42" s="5">
        <v>1</v>
      </c>
      <c r="O42" s="5">
        <v>0</v>
      </c>
      <c r="P42" s="12">
        <v>1</v>
      </c>
      <c r="Q42" s="5">
        <f t="shared" si="4"/>
        <v>0</v>
      </c>
      <c r="R42" s="5">
        <v>1444.4050440000001</v>
      </c>
      <c r="S42" s="5">
        <f t="shared" si="5"/>
        <v>7.2754527815046552</v>
      </c>
      <c r="T42" s="5">
        <v>0</v>
      </c>
      <c r="U42" s="12">
        <v>0</v>
      </c>
      <c r="V42" s="5">
        <v>0.37734400000000001</v>
      </c>
      <c r="W42" s="6">
        <f t="shared" si="6"/>
        <v>37.638497109365339</v>
      </c>
      <c r="X42" s="5">
        <v>84</v>
      </c>
      <c r="Y42" s="5">
        <v>28175044</v>
      </c>
      <c r="Z42" s="5">
        <v>0</v>
      </c>
      <c r="AA42" s="5">
        <v>331895</v>
      </c>
      <c r="AB42" s="5">
        <v>0</v>
      </c>
      <c r="AC42" s="5">
        <v>1784772</v>
      </c>
      <c r="AD42" s="5">
        <v>1</v>
      </c>
      <c r="AE42" s="5">
        <v>0</v>
      </c>
      <c r="AF42" s="5">
        <v>0</v>
      </c>
      <c r="AG42" s="6">
        <v>0</v>
      </c>
      <c r="AH42" s="6">
        <v>0</v>
      </c>
      <c r="AI42" s="6">
        <v>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1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1</v>
      </c>
    </row>
    <row r="43" spans="1:50" ht="15.75" customHeight="1">
      <c r="A43" s="4">
        <v>44348</v>
      </c>
      <c r="B43" s="2" t="s">
        <v>19</v>
      </c>
      <c r="C43" s="2">
        <v>8</v>
      </c>
      <c r="D43" s="5" t="s">
        <v>20</v>
      </c>
      <c r="E43" s="6">
        <v>741.76800000000003</v>
      </c>
      <c r="F43" s="6">
        <f t="shared" si="0"/>
        <v>6.609036525812793</v>
      </c>
      <c r="G43" s="7">
        <v>37638.743999999999</v>
      </c>
      <c r="H43" s="8">
        <f t="shared" si="1"/>
        <v>10.535789224385924</v>
      </c>
      <c r="I43" s="13"/>
      <c r="J43" s="6">
        <f t="shared" si="2"/>
        <v>0</v>
      </c>
      <c r="K43" s="11">
        <v>126.6</v>
      </c>
      <c r="L43" s="6">
        <f t="shared" si="3"/>
        <v>4.8489003709106893</v>
      </c>
      <c r="M43" s="5">
        <v>0</v>
      </c>
      <c r="N43" s="5">
        <v>1</v>
      </c>
      <c r="O43" s="5">
        <v>0</v>
      </c>
      <c r="P43" s="12">
        <v>1</v>
      </c>
      <c r="Q43" s="5">
        <f t="shared" si="4"/>
        <v>0</v>
      </c>
      <c r="R43" s="5">
        <v>1444.4050440000001</v>
      </c>
      <c r="S43" s="5">
        <f t="shared" si="5"/>
        <v>7.2754527815046552</v>
      </c>
      <c r="T43" s="5">
        <v>0</v>
      </c>
      <c r="U43" s="12">
        <v>0</v>
      </c>
      <c r="V43" s="5">
        <v>0.36848999999999998</v>
      </c>
      <c r="W43" s="6">
        <f t="shared" si="6"/>
        <v>36.755347374888778</v>
      </c>
      <c r="X43" s="5">
        <v>22</v>
      </c>
      <c r="Y43" s="5">
        <v>30411634</v>
      </c>
      <c r="Z43" s="5">
        <v>0</v>
      </c>
      <c r="AA43" s="5">
        <v>399459</v>
      </c>
      <c r="AB43" s="5">
        <v>0</v>
      </c>
      <c r="AC43" s="5">
        <v>1734226</v>
      </c>
      <c r="AD43" s="5">
        <v>1</v>
      </c>
      <c r="AE43" s="5">
        <v>0</v>
      </c>
      <c r="AF43" s="5">
        <v>0</v>
      </c>
      <c r="AG43" s="6">
        <v>0</v>
      </c>
      <c r="AH43" s="6">
        <v>0</v>
      </c>
      <c r="AI43" s="6">
        <v>0</v>
      </c>
      <c r="AJ43" s="6">
        <v>1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1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1</v>
      </c>
    </row>
    <row r="44" spans="1:50" ht="15.75" customHeight="1">
      <c r="A44" s="4">
        <v>44378</v>
      </c>
      <c r="B44" s="2" t="s">
        <v>19</v>
      </c>
      <c r="C44" s="2">
        <v>8</v>
      </c>
      <c r="D44" s="5" t="s">
        <v>20</v>
      </c>
      <c r="E44" s="6">
        <v>2114.0387999999998</v>
      </c>
      <c r="F44" s="6">
        <f t="shared" si="0"/>
        <v>7.656355520093352</v>
      </c>
      <c r="G44" s="7">
        <v>107270.4204</v>
      </c>
      <c r="H44" s="8">
        <f t="shared" si="1"/>
        <v>11.583108218666483</v>
      </c>
      <c r="I44" s="13"/>
      <c r="J44" s="6">
        <f t="shared" si="2"/>
        <v>0</v>
      </c>
      <c r="K44" s="11">
        <v>135.57</v>
      </c>
      <c r="L44" s="6">
        <f t="shared" si="3"/>
        <v>4.9168373036903334</v>
      </c>
      <c r="M44" s="5">
        <v>0</v>
      </c>
      <c r="N44" s="5">
        <v>1</v>
      </c>
      <c r="O44" s="5">
        <v>0</v>
      </c>
      <c r="P44" s="12">
        <v>1</v>
      </c>
      <c r="Q44" s="5">
        <f t="shared" si="4"/>
        <v>0</v>
      </c>
      <c r="R44" s="5">
        <v>1444.4050440000001</v>
      </c>
      <c r="S44" s="5">
        <f t="shared" si="5"/>
        <v>7.2754527815046552</v>
      </c>
      <c r="T44" s="5">
        <v>0</v>
      </c>
      <c r="U44" s="12">
        <v>0</v>
      </c>
      <c r="V44" s="5">
        <v>0.37638199999999999</v>
      </c>
      <c r="W44" s="6">
        <f t="shared" si="6"/>
        <v>37.542541603993023</v>
      </c>
      <c r="X44" s="5">
        <v>61</v>
      </c>
      <c r="Y44" s="5">
        <v>31655824</v>
      </c>
      <c r="Z44" s="5">
        <v>1</v>
      </c>
      <c r="AA44" s="5">
        <v>424351</v>
      </c>
      <c r="AB44" s="5">
        <v>0</v>
      </c>
      <c r="AC44" s="14"/>
      <c r="AD44" s="5">
        <v>1</v>
      </c>
      <c r="AE44" s="5">
        <v>0</v>
      </c>
      <c r="AF44" s="5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1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1</v>
      </c>
    </row>
    <row r="45" spans="1:50" ht="15.75" customHeight="1">
      <c r="A45" s="4">
        <v>44409</v>
      </c>
      <c r="B45" s="2" t="s">
        <v>19</v>
      </c>
      <c r="C45" s="2">
        <v>8</v>
      </c>
      <c r="D45" s="5" t="s">
        <v>20</v>
      </c>
      <c r="E45" s="6">
        <v>741.76800000000003</v>
      </c>
      <c r="F45" s="6">
        <f t="shared" si="0"/>
        <v>6.609036525812793</v>
      </c>
      <c r="G45" s="7">
        <v>37638.743999999999</v>
      </c>
      <c r="H45" s="8">
        <f t="shared" si="1"/>
        <v>10.535789224385924</v>
      </c>
      <c r="I45" s="13"/>
      <c r="J45" s="6">
        <f t="shared" si="2"/>
        <v>0</v>
      </c>
      <c r="K45" s="11">
        <v>136.49</v>
      </c>
      <c r="L45" s="6">
        <f t="shared" si="3"/>
        <v>4.9235511871891422</v>
      </c>
      <c r="M45" s="5">
        <v>0</v>
      </c>
      <c r="N45" s="5">
        <v>1</v>
      </c>
      <c r="O45" s="5">
        <v>0</v>
      </c>
      <c r="P45" s="12">
        <v>1</v>
      </c>
      <c r="Q45" s="5">
        <f t="shared" si="4"/>
        <v>0</v>
      </c>
      <c r="R45" s="5">
        <v>1444.4050440000001</v>
      </c>
      <c r="S45" s="5">
        <f t="shared" si="5"/>
        <v>7.2754527815046552</v>
      </c>
      <c r="T45" s="5">
        <v>0</v>
      </c>
      <c r="U45" s="12">
        <v>0</v>
      </c>
      <c r="V45" s="5">
        <v>0.37282399999999999</v>
      </c>
      <c r="W45" s="6">
        <f t="shared" si="6"/>
        <v>37.187645878302085</v>
      </c>
      <c r="X45" s="5">
        <v>13</v>
      </c>
      <c r="Y45" s="5">
        <v>32810845</v>
      </c>
      <c r="Z45" s="5">
        <v>1</v>
      </c>
      <c r="AA45" s="5">
        <v>439020</v>
      </c>
      <c r="AB45" s="5">
        <v>0</v>
      </c>
      <c r="AC45" s="5">
        <v>5493614</v>
      </c>
      <c r="AD45" s="5">
        <v>1</v>
      </c>
      <c r="AE45" s="5">
        <v>0</v>
      </c>
      <c r="AF45" s="5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1</v>
      </c>
      <c r="AM45" s="6">
        <v>0</v>
      </c>
      <c r="AN45" s="6">
        <v>0</v>
      </c>
      <c r="AO45" s="6">
        <v>0</v>
      </c>
      <c r="AP45" s="6">
        <v>0</v>
      </c>
      <c r="AQ45" s="11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1</v>
      </c>
    </row>
    <row r="46" spans="1:50" ht="15.75" customHeight="1">
      <c r="A46" s="4">
        <v>44440</v>
      </c>
      <c r="B46" s="2" t="s">
        <v>19</v>
      </c>
      <c r="C46" s="2">
        <v>8</v>
      </c>
      <c r="D46" s="5" t="s">
        <v>20</v>
      </c>
      <c r="E46" s="6">
        <v>667.59119999999996</v>
      </c>
      <c r="F46" s="6">
        <f t="shared" si="0"/>
        <v>6.5036760101549671</v>
      </c>
      <c r="G46" s="7">
        <v>33874.869599999998</v>
      </c>
      <c r="H46" s="8">
        <f t="shared" si="1"/>
        <v>10.430428708728098</v>
      </c>
      <c r="I46" s="13"/>
      <c r="J46" s="6">
        <f t="shared" si="2"/>
        <v>0</v>
      </c>
      <c r="K46" s="11">
        <v>133.51</v>
      </c>
      <c r="L46" s="6">
        <f t="shared" si="3"/>
        <v>4.9016385457204903</v>
      </c>
      <c r="M46" s="5">
        <v>0</v>
      </c>
      <c r="N46" s="5">
        <v>1</v>
      </c>
      <c r="O46" s="5">
        <v>0</v>
      </c>
      <c r="P46" s="12">
        <v>1</v>
      </c>
      <c r="Q46" s="5">
        <f t="shared" si="4"/>
        <v>0</v>
      </c>
      <c r="R46" s="5">
        <v>1444.4050440000001</v>
      </c>
      <c r="S46" s="5">
        <f t="shared" si="5"/>
        <v>7.2754527815046552</v>
      </c>
      <c r="T46" s="5">
        <v>0</v>
      </c>
      <c r="U46" s="12">
        <v>0</v>
      </c>
      <c r="V46" s="5">
        <v>0.36602699999999999</v>
      </c>
      <c r="W46" s="6">
        <f t="shared" si="6"/>
        <v>36.509673352298343</v>
      </c>
      <c r="X46" s="5">
        <v>76</v>
      </c>
      <c r="Y46" s="5">
        <v>33766707</v>
      </c>
      <c r="Z46" s="5">
        <v>0</v>
      </c>
      <c r="AA46" s="5">
        <v>448339</v>
      </c>
      <c r="AB46" s="5">
        <v>0</v>
      </c>
      <c r="AC46" s="5">
        <v>6732827</v>
      </c>
      <c r="AD46" s="5">
        <v>1</v>
      </c>
      <c r="AE46" s="5">
        <v>0</v>
      </c>
      <c r="AF46" s="5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  <c r="AP46" s="6">
        <v>0</v>
      </c>
      <c r="AQ46" s="11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1</v>
      </c>
    </row>
    <row r="47" spans="1:50" ht="15.75" customHeight="1">
      <c r="A47" s="4">
        <v>44470</v>
      </c>
      <c r="B47" s="2" t="s">
        <v>19</v>
      </c>
      <c r="C47" s="2">
        <v>8</v>
      </c>
      <c r="D47" s="5" t="s">
        <v>20</v>
      </c>
      <c r="E47" s="6">
        <v>649.04700000000003</v>
      </c>
      <c r="F47" s="6">
        <f t="shared" si="0"/>
        <v>6.4755051331882703</v>
      </c>
      <c r="G47" s="7">
        <v>32933.900999999998</v>
      </c>
      <c r="H47" s="8">
        <f t="shared" si="1"/>
        <v>10.402257831761402</v>
      </c>
      <c r="I47" s="13"/>
      <c r="J47" s="6">
        <f t="shared" si="2"/>
        <v>0</v>
      </c>
      <c r="K47" s="11">
        <v>139.18</v>
      </c>
      <c r="L47" s="6">
        <f t="shared" si="3"/>
        <v>4.9429273110721788</v>
      </c>
      <c r="M47" s="5">
        <v>0</v>
      </c>
      <c r="N47" s="5">
        <v>1</v>
      </c>
      <c r="O47" s="5">
        <v>0</v>
      </c>
      <c r="P47" s="12">
        <v>1</v>
      </c>
      <c r="Q47" s="5">
        <f t="shared" si="4"/>
        <v>0</v>
      </c>
      <c r="R47" s="5">
        <v>1444.4050440000001</v>
      </c>
      <c r="S47" s="5">
        <f t="shared" si="5"/>
        <v>7.2754527815046552</v>
      </c>
      <c r="T47" s="5">
        <v>0</v>
      </c>
      <c r="U47" s="12">
        <v>0</v>
      </c>
      <c r="V47" s="5">
        <v>0.37241299999999999</v>
      </c>
      <c r="W47" s="6">
        <f t="shared" si="6"/>
        <v>37.146650334946557</v>
      </c>
      <c r="X47" s="5">
        <v>83</v>
      </c>
      <c r="Y47" s="5">
        <v>34285814</v>
      </c>
      <c r="Z47" s="5">
        <v>0</v>
      </c>
      <c r="AA47" s="5">
        <v>458437</v>
      </c>
      <c r="AB47" s="5">
        <v>0</v>
      </c>
      <c r="AC47" s="5">
        <v>4141918</v>
      </c>
      <c r="AD47" s="5">
        <v>1</v>
      </c>
      <c r="AE47" s="5">
        <v>0</v>
      </c>
      <c r="AF47" s="5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1</v>
      </c>
      <c r="AO47" s="6">
        <v>0</v>
      </c>
      <c r="AP47" s="6">
        <v>0</v>
      </c>
      <c r="AQ47" s="11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1</v>
      </c>
    </row>
    <row r="48" spans="1:50" ht="15.75" customHeight="1">
      <c r="A48" s="4">
        <v>44501</v>
      </c>
      <c r="B48" s="2" t="s">
        <v>19</v>
      </c>
      <c r="C48" s="2">
        <v>8</v>
      </c>
      <c r="D48" s="5" t="s">
        <v>20</v>
      </c>
      <c r="E48" s="6">
        <v>741.76800000000003</v>
      </c>
      <c r="F48" s="6">
        <f t="shared" si="0"/>
        <v>6.609036525812793</v>
      </c>
      <c r="G48" s="7">
        <v>37638.743999999999</v>
      </c>
      <c r="H48" s="8">
        <f t="shared" si="1"/>
        <v>10.535789224385924</v>
      </c>
      <c r="I48" s="13"/>
      <c r="J48" s="6">
        <f t="shared" si="2"/>
        <v>0</v>
      </c>
      <c r="K48" s="11">
        <v>131.96</v>
      </c>
      <c r="L48" s="6">
        <f t="shared" si="3"/>
        <v>4.8900483311071383</v>
      </c>
      <c r="M48" s="5">
        <v>0</v>
      </c>
      <c r="N48" s="5">
        <v>1</v>
      </c>
      <c r="O48" s="5">
        <v>0</v>
      </c>
      <c r="P48" s="12">
        <v>1</v>
      </c>
      <c r="Q48" s="5">
        <f t="shared" si="4"/>
        <v>0</v>
      </c>
      <c r="R48" s="5">
        <v>1444.4050440000001</v>
      </c>
      <c r="S48" s="5">
        <f t="shared" si="5"/>
        <v>7.2754527815046552</v>
      </c>
      <c r="T48" s="5">
        <v>0</v>
      </c>
      <c r="U48" s="12">
        <v>0</v>
      </c>
      <c r="V48" s="5">
        <v>0.37018800000000002</v>
      </c>
      <c r="W48" s="6">
        <f t="shared" si="6"/>
        <v>36.924715824080245</v>
      </c>
      <c r="X48" s="5">
        <v>50</v>
      </c>
      <c r="Y48" s="5">
        <v>34596776</v>
      </c>
      <c r="Z48" s="5">
        <v>0</v>
      </c>
      <c r="AA48" s="5">
        <v>469247</v>
      </c>
      <c r="AB48" s="5">
        <v>0</v>
      </c>
      <c r="AC48" s="5">
        <v>8563136</v>
      </c>
      <c r="AD48" s="5">
        <v>1</v>
      </c>
      <c r="AE48" s="5">
        <v>0</v>
      </c>
      <c r="AF48" s="5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1</v>
      </c>
      <c r="AP48" s="6">
        <v>0</v>
      </c>
      <c r="AQ48" s="11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1</v>
      </c>
    </row>
    <row r="49" spans="1:50" ht="15.75" customHeight="1">
      <c r="A49" s="4">
        <v>44531</v>
      </c>
      <c r="B49" s="2" t="s">
        <v>19</v>
      </c>
      <c r="C49" s="2">
        <v>8</v>
      </c>
      <c r="D49" s="5" t="s">
        <v>20</v>
      </c>
      <c r="E49" s="6">
        <v>890.12159999999994</v>
      </c>
      <c r="F49" s="6">
        <f t="shared" si="0"/>
        <v>6.7913580826067479</v>
      </c>
      <c r="G49" s="7">
        <v>45166.4928</v>
      </c>
      <c r="H49" s="8">
        <f t="shared" si="1"/>
        <v>10.718110781179879</v>
      </c>
      <c r="I49" s="13"/>
      <c r="J49" s="6">
        <f t="shared" si="2"/>
        <v>0</v>
      </c>
      <c r="K49" s="11">
        <v>143.09</v>
      </c>
      <c r="L49" s="6">
        <f t="shared" si="3"/>
        <v>4.9704381043448427</v>
      </c>
      <c r="M49" s="5">
        <v>0</v>
      </c>
      <c r="N49" s="5">
        <v>1</v>
      </c>
      <c r="O49" s="5">
        <v>0</v>
      </c>
      <c r="P49" s="12">
        <v>1</v>
      </c>
      <c r="Q49" s="5">
        <f t="shared" si="4"/>
        <v>0</v>
      </c>
      <c r="R49" s="5">
        <v>1444.4050440000001</v>
      </c>
      <c r="S49" s="5">
        <f t="shared" si="5"/>
        <v>7.2754527815046552</v>
      </c>
      <c r="T49" s="5">
        <v>0</v>
      </c>
      <c r="U49" s="12">
        <v>0</v>
      </c>
      <c r="V49" s="5">
        <v>0.367004</v>
      </c>
      <c r="W49" s="6">
        <f t="shared" si="6"/>
        <v>36.607125045384365</v>
      </c>
      <c r="X49" s="5">
        <v>6</v>
      </c>
      <c r="Y49" s="5">
        <v>34861579</v>
      </c>
      <c r="Z49" s="5">
        <v>0</v>
      </c>
      <c r="AA49" s="5">
        <v>481486</v>
      </c>
      <c r="AB49" s="5">
        <v>0</v>
      </c>
      <c r="AC49" s="5">
        <v>10147925</v>
      </c>
      <c r="AD49" s="5">
        <v>1</v>
      </c>
      <c r="AE49" s="5">
        <v>0</v>
      </c>
      <c r="AF49" s="5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1</v>
      </c>
      <c r="AQ49" s="11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1</v>
      </c>
    </row>
    <row r="50" spans="1:50" ht="15.75" customHeight="1">
      <c r="A50" s="4">
        <v>44562</v>
      </c>
      <c r="B50" s="2" t="s">
        <v>19</v>
      </c>
      <c r="C50" s="2">
        <v>8</v>
      </c>
      <c r="D50" s="5" t="s">
        <v>20</v>
      </c>
      <c r="E50" s="6">
        <v>725.93939999999998</v>
      </c>
      <c r="F50" s="6">
        <f t="shared" si="0"/>
        <v>6.5874665402665116</v>
      </c>
      <c r="G50" s="7">
        <v>36835.570200000002</v>
      </c>
      <c r="H50" s="8">
        <f t="shared" si="1"/>
        <v>10.514219238839644</v>
      </c>
      <c r="I50" s="13"/>
      <c r="J50" s="6">
        <f t="shared" si="2"/>
        <v>0</v>
      </c>
      <c r="K50" s="11">
        <v>143.61000000000001</v>
      </c>
      <c r="L50" s="6">
        <f t="shared" si="3"/>
        <v>4.974040463626701</v>
      </c>
      <c r="M50" s="5">
        <v>0</v>
      </c>
      <c r="N50" s="5">
        <v>1</v>
      </c>
      <c r="O50" s="5">
        <v>0</v>
      </c>
      <c r="P50" s="12">
        <v>1</v>
      </c>
      <c r="Q50" s="5">
        <f t="shared" si="4"/>
        <v>0</v>
      </c>
      <c r="R50" s="5">
        <v>1444.4050440000001</v>
      </c>
      <c r="S50" s="5">
        <f t="shared" si="5"/>
        <v>7.2754527815046552</v>
      </c>
      <c r="T50" s="5">
        <v>0</v>
      </c>
      <c r="U50" s="12">
        <v>0</v>
      </c>
      <c r="V50" s="5">
        <v>0.36915599999999998</v>
      </c>
      <c r="W50" s="6">
        <f t="shared" si="6"/>
        <v>36.821778109377306</v>
      </c>
      <c r="X50" s="5">
        <v>26</v>
      </c>
      <c r="Y50" s="5">
        <v>41469499</v>
      </c>
      <c r="Z50" s="5">
        <v>1</v>
      </c>
      <c r="AA50" s="5">
        <v>496242</v>
      </c>
      <c r="AB50" s="5">
        <v>0</v>
      </c>
      <c r="AC50" s="5">
        <v>7423888</v>
      </c>
      <c r="AD50" s="5">
        <v>1</v>
      </c>
      <c r="AE50" s="5">
        <v>1</v>
      </c>
      <c r="AF50" s="5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1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1</v>
      </c>
    </row>
    <row r="51" spans="1:50" ht="15.75" customHeight="1">
      <c r="A51" s="4">
        <v>44593</v>
      </c>
      <c r="B51" s="2" t="s">
        <v>19</v>
      </c>
      <c r="C51" s="2">
        <v>8</v>
      </c>
      <c r="D51" s="5" t="s">
        <v>20</v>
      </c>
      <c r="E51" s="6">
        <v>679.1046</v>
      </c>
      <c r="F51" s="6">
        <f t="shared" si="0"/>
        <v>6.5207751657678399</v>
      </c>
      <c r="G51" s="7">
        <v>34459.0818</v>
      </c>
      <c r="H51" s="8">
        <f t="shared" si="1"/>
        <v>10.447527864340971</v>
      </c>
      <c r="I51" s="13"/>
      <c r="J51" s="6">
        <f t="shared" si="2"/>
        <v>0</v>
      </c>
      <c r="K51" s="11">
        <v>135.46</v>
      </c>
      <c r="L51" s="6">
        <f t="shared" si="3"/>
        <v>4.9160315313872776</v>
      </c>
      <c r="M51" s="5">
        <v>0</v>
      </c>
      <c r="N51" s="5">
        <v>1</v>
      </c>
      <c r="O51" s="5">
        <v>0</v>
      </c>
      <c r="P51" s="12">
        <v>1</v>
      </c>
      <c r="Q51" s="5">
        <f t="shared" si="4"/>
        <v>0</v>
      </c>
      <c r="R51" s="5">
        <v>1444.4050440000001</v>
      </c>
      <c r="S51" s="5">
        <f t="shared" si="5"/>
        <v>7.2754527815046552</v>
      </c>
      <c r="T51" s="5">
        <v>0</v>
      </c>
      <c r="U51" s="12">
        <v>0</v>
      </c>
      <c r="V51" s="5">
        <v>0.36957600000000002</v>
      </c>
      <c r="W51" s="6">
        <f t="shared" si="6"/>
        <v>36.863671365361057</v>
      </c>
      <c r="X51" s="5">
        <v>527</v>
      </c>
      <c r="Y51" s="5">
        <v>42931045</v>
      </c>
      <c r="Z51" s="5">
        <v>1</v>
      </c>
      <c r="AA51" s="5">
        <v>514023</v>
      </c>
      <c r="AB51" s="5">
        <v>0</v>
      </c>
      <c r="AC51" s="5">
        <v>1453832</v>
      </c>
      <c r="AD51" s="5">
        <v>1</v>
      </c>
      <c r="AE51" s="5">
        <v>0</v>
      </c>
      <c r="AF51" s="5">
        <v>1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1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1</v>
      </c>
    </row>
    <row r="52" spans="1:50" ht="15.75" customHeight="1">
      <c r="A52" s="4">
        <v>44621</v>
      </c>
      <c r="B52" s="2" t="s">
        <v>19</v>
      </c>
      <c r="C52" s="2">
        <v>8</v>
      </c>
      <c r="D52" s="5" t="s">
        <v>20</v>
      </c>
      <c r="E52" s="6">
        <v>1873.3920000000001</v>
      </c>
      <c r="F52" s="6">
        <f t="shared" si="0"/>
        <v>7.5355059704552474</v>
      </c>
      <c r="G52" s="7">
        <v>95059.535999999993</v>
      </c>
      <c r="H52" s="8">
        <f t="shared" si="1"/>
        <v>11.46225866902838</v>
      </c>
      <c r="I52" s="13"/>
      <c r="J52" s="6">
        <f t="shared" si="2"/>
        <v>0</v>
      </c>
      <c r="K52" s="11">
        <v>153.4</v>
      </c>
      <c r="L52" s="6">
        <f t="shared" si="3"/>
        <v>5.0395466375906759</v>
      </c>
      <c r="M52" s="5">
        <v>0</v>
      </c>
      <c r="N52" s="5">
        <v>1</v>
      </c>
      <c r="O52" s="5">
        <v>0</v>
      </c>
      <c r="P52" s="12">
        <v>1</v>
      </c>
      <c r="Q52" s="5">
        <f t="shared" si="4"/>
        <v>0</v>
      </c>
      <c r="R52" s="5">
        <v>1444.4050440000001</v>
      </c>
      <c r="S52" s="5">
        <f t="shared" si="5"/>
        <v>7.2754527815046552</v>
      </c>
      <c r="T52" s="5">
        <v>0</v>
      </c>
      <c r="U52" s="12">
        <v>0</v>
      </c>
      <c r="V52" s="5">
        <v>0.41729100000000002</v>
      </c>
      <c r="W52" s="6">
        <f t="shared" si="6"/>
        <v>41.623044482658187</v>
      </c>
      <c r="X52" s="5">
        <v>10</v>
      </c>
      <c r="Y52" s="5">
        <v>43025775</v>
      </c>
      <c r="Z52" s="5">
        <v>2</v>
      </c>
      <c r="AA52" s="5">
        <v>521181</v>
      </c>
      <c r="AB52" s="5">
        <v>0</v>
      </c>
      <c r="AC52" s="5">
        <v>3427223</v>
      </c>
      <c r="AD52" s="5">
        <v>1</v>
      </c>
      <c r="AE52" s="5">
        <v>0</v>
      </c>
      <c r="AF52" s="5">
        <v>0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1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1</v>
      </c>
    </row>
    <row r="53" spans="1:50" ht="15.75" customHeight="1">
      <c r="A53" s="4">
        <v>44652</v>
      </c>
      <c r="B53" s="2" t="s">
        <v>19</v>
      </c>
      <c r="C53" s="2">
        <v>8</v>
      </c>
      <c r="D53" s="5" t="s">
        <v>20</v>
      </c>
      <c r="E53" s="6">
        <v>1189.60392</v>
      </c>
      <c r="F53" s="6">
        <f t="shared" si="0"/>
        <v>7.0813756903658023</v>
      </c>
      <c r="G53" s="7">
        <v>60362.805359999998</v>
      </c>
      <c r="H53" s="8">
        <f t="shared" si="1"/>
        <v>11.008128388938934</v>
      </c>
      <c r="I53" s="13"/>
      <c r="J53" s="6">
        <f t="shared" si="2"/>
        <v>0</v>
      </c>
      <c r="K53" s="11">
        <v>138.66</v>
      </c>
      <c r="L53" s="6">
        <f t="shared" si="3"/>
        <v>4.9392108974178894</v>
      </c>
      <c r="M53" s="5">
        <v>0</v>
      </c>
      <c r="N53" s="5">
        <v>1</v>
      </c>
      <c r="O53" s="5">
        <v>0</v>
      </c>
      <c r="P53" s="12">
        <v>1</v>
      </c>
      <c r="Q53" s="5">
        <f t="shared" si="4"/>
        <v>0</v>
      </c>
      <c r="R53" s="5">
        <v>1444.4050440000001</v>
      </c>
      <c r="S53" s="5">
        <f t="shared" si="5"/>
        <v>7.2754527815046552</v>
      </c>
      <c r="T53" s="5">
        <v>0</v>
      </c>
      <c r="U53" s="12">
        <v>0</v>
      </c>
      <c r="V53" s="5">
        <v>0.25043799999999999</v>
      </c>
      <c r="W53" s="6">
        <f t="shared" si="6"/>
        <v>24.980150576331507</v>
      </c>
      <c r="X53" s="5">
        <v>2291</v>
      </c>
      <c r="Y53" s="5">
        <v>43079188</v>
      </c>
      <c r="Z53" s="5">
        <v>2</v>
      </c>
      <c r="AA53" s="5">
        <v>523843</v>
      </c>
      <c r="AB53" s="5">
        <v>0</v>
      </c>
      <c r="AC53" s="5">
        <v>1701306</v>
      </c>
      <c r="AD53" s="5">
        <v>1</v>
      </c>
      <c r="AE53" s="5">
        <v>0</v>
      </c>
      <c r="AF53" s="5">
        <v>0</v>
      </c>
      <c r="AG53" s="6">
        <v>0</v>
      </c>
      <c r="AH53" s="6">
        <v>1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1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1</v>
      </c>
    </row>
    <row r="54" spans="1:50" ht="15.75" customHeight="1">
      <c r="A54" s="9">
        <v>44682</v>
      </c>
      <c r="B54" s="2" t="s">
        <v>19</v>
      </c>
      <c r="C54" s="2">
        <v>8</v>
      </c>
      <c r="D54" s="5" t="s">
        <v>20</v>
      </c>
      <c r="E54" s="6">
        <v>1177.8952200000001</v>
      </c>
      <c r="F54" s="6">
        <f t="shared" si="0"/>
        <v>7.0714844128870595</v>
      </c>
      <c r="G54" s="7">
        <v>59768.683259999998</v>
      </c>
      <c r="H54" s="8">
        <f t="shared" si="1"/>
        <v>10.99823711146019</v>
      </c>
      <c r="I54" s="13"/>
      <c r="J54" s="6">
        <f t="shared" si="2"/>
        <v>0</v>
      </c>
      <c r="K54" s="11">
        <v>142.06</v>
      </c>
      <c r="L54" s="6">
        <f t="shared" si="3"/>
        <v>4.9632641226802381</v>
      </c>
      <c r="M54" s="5">
        <v>0</v>
      </c>
      <c r="N54" s="5">
        <v>1</v>
      </c>
      <c r="O54" s="5">
        <v>0</v>
      </c>
      <c r="P54" s="12">
        <v>1</v>
      </c>
      <c r="Q54" s="5">
        <f t="shared" si="4"/>
        <v>0</v>
      </c>
      <c r="R54" s="5">
        <v>1444.4050440000001</v>
      </c>
      <c r="S54" s="5">
        <f t="shared" si="5"/>
        <v>7.2754527815046552</v>
      </c>
      <c r="T54" s="5">
        <v>0</v>
      </c>
      <c r="U54" s="12">
        <v>0</v>
      </c>
      <c r="V54" s="5">
        <v>0.219085</v>
      </c>
      <c r="W54" s="6">
        <f t="shared" si="6"/>
        <v>21.852819017144316</v>
      </c>
      <c r="X54" s="5">
        <v>6</v>
      </c>
      <c r="Y54" s="5">
        <v>43160832</v>
      </c>
      <c r="Z54" s="5">
        <v>0</v>
      </c>
      <c r="AA54" s="5">
        <v>524636</v>
      </c>
      <c r="AB54" s="5">
        <v>0</v>
      </c>
      <c r="AC54" s="5">
        <v>1356081</v>
      </c>
      <c r="AD54" s="5">
        <v>1</v>
      </c>
      <c r="AE54" s="5">
        <v>0</v>
      </c>
      <c r="AF54" s="5">
        <v>0</v>
      </c>
      <c r="AG54" s="6">
        <v>0</v>
      </c>
      <c r="AH54" s="6">
        <v>0</v>
      </c>
      <c r="AI54" s="6">
        <v>1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1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</v>
      </c>
    </row>
    <row r="55" spans="1:50" ht="15.75" customHeight="1">
      <c r="A55" s="4">
        <v>44713</v>
      </c>
      <c r="B55" s="2" t="s">
        <v>19</v>
      </c>
      <c r="C55" s="2">
        <v>8</v>
      </c>
      <c r="D55" s="5" t="s">
        <v>20</v>
      </c>
      <c r="E55" s="6">
        <v>936.69600000000003</v>
      </c>
      <c r="F55" s="6">
        <f t="shared" si="0"/>
        <v>6.842358789895302</v>
      </c>
      <c r="G55" s="7">
        <v>47529.767999999996</v>
      </c>
      <c r="H55" s="8">
        <f t="shared" si="1"/>
        <v>10.769111488468434</v>
      </c>
      <c r="I55" s="13"/>
      <c r="J55" s="6">
        <f t="shared" si="2"/>
        <v>0</v>
      </c>
      <c r="K55" s="11">
        <v>142.58000000000001</v>
      </c>
      <c r="L55" s="6">
        <f t="shared" si="3"/>
        <v>4.9668923711483375</v>
      </c>
      <c r="M55" s="5">
        <v>0</v>
      </c>
      <c r="N55" s="5">
        <v>1</v>
      </c>
      <c r="O55" s="5">
        <v>0</v>
      </c>
      <c r="P55" s="12">
        <v>1</v>
      </c>
      <c r="Q55" s="5">
        <f t="shared" si="4"/>
        <v>0</v>
      </c>
      <c r="R55" s="5">
        <v>1444.4050440000001</v>
      </c>
      <c r="S55" s="5">
        <f t="shared" si="5"/>
        <v>7.2754527815046552</v>
      </c>
      <c r="T55" s="5">
        <v>0</v>
      </c>
      <c r="U55" s="12">
        <v>0</v>
      </c>
      <c r="V55" s="5">
        <v>0.21879299999999999</v>
      </c>
      <c r="W55" s="6">
        <f t="shared" si="6"/>
        <v>21.823693229650846</v>
      </c>
      <c r="X55" s="5">
        <v>1</v>
      </c>
      <c r="Y55" s="5">
        <v>43469234</v>
      </c>
      <c r="Z55" s="5">
        <v>0</v>
      </c>
      <c r="AA55" s="5">
        <v>525139</v>
      </c>
      <c r="AB55" s="5">
        <v>0</v>
      </c>
      <c r="AC55" s="5">
        <v>1512729</v>
      </c>
      <c r="AD55" s="5">
        <v>1</v>
      </c>
      <c r="AE55" s="5">
        <v>0</v>
      </c>
      <c r="AF55" s="5">
        <v>0</v>
      </c>
      <c r="AG55" s="6">
        <v>0</v>
      </c>
      <c r="AH55" s="6">
        <v>0</v>
      </c>
      <c r="AI55" s="6">
        <v>0</v>
      </c>
      <c r="AJ55" s="6">
        <v>1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1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1</v>
      </c>
    </row>
    <row r="56" spans="1:50" ht="15.75" customHeight="1">
      <c r="A56" s="4">
        <v>44743</v>
      </c>
      <c r="B56" s="2" t="s">
        <v>19</v>
      </c>
      <c r="C56" s="2">
        <v>8</v>
      </c>
      <c r="D56" s="5" t="s">
        <v>20</v>
      </c>
      <c r="E56" s="6">
        <v>2669.5835999999999</v>
      </c>
      <c r="F56" s="6">
        <f t="shared" si="0"/>
        <v>7.889677784175861</v>
      </c>
      <c r="G56" s="7">
        <v>135459.8388</v>
      </c>
      <c r="H56" s="8">
        <f t="shared" si="1"/>
        <v>11.816430482748993</v>
      </c>
      <c r="I56" s="13"/>
      <c r="J56" s="6">
        <f t="shared" si="2"/>
        <v>0</v>
      </c>
      <c r="K56" s="11">
        <v>138.56</v>
      </c>
      <c r="L56" s="6">
        <f t="shared" si="3"/>
        <v>4.9384946163185734</v>
      </c>
      <c r="M56" s="5">
        <v>0</v>
      </c>
      <c r="N56" s="5">
        <v>1</v>
      </c>
      <c r="O56" s="5">
        <v>0</v>
      </c>
      <c r="P56" s="12">
        <v>1</v>
      </c>
      <c r="Q56" s="5">
        <f t="shared" si="4"/>
        <v>0</v>
      </c>
      <c r="R56" s="5">
        <v>1444.4050440000001</v>
      </c>
      <c r="S56" s="5">
        <f t="shared" si="5"/>
        <v>7.2754527815046552</v>
      </c>
      <c r="T56" s="5">
        <v>0</v>
      </c>
      <c r="U56" s="12">
        <v>0</v>
      </c>
      <c r="V56" s="5">
        <v>0.22692200000000001</v>
      </c>
      <c r="W56" s="6">
        <f t="shared" si="6"/>
        <v>22.63452722463164</v>
      </c>
      <c r="X56" s="5">
        <v>11</v>
      </c>
      <c r="Y56" s="5">
        <v>44036275</v>
      </c>
      <c r="Z56" s="5">
        <v>0</v>
      </c>
      <c r="AA56" s="5">
        <v>526396</v>
      </c>
      <c r="AB56" s="5">
        <v>0</v>
      </c>
      <c r="AC56" s="5">
        <v>2700603</v>
      </c>
      <c r="AD56" s="5">
        <v>1</v>
      </c>
      <c r="AE56" s="5">
        <v>0</v>
      </c>
      <c r="AF56" s="5">
        <v>0</v>
      </c>
      <c r="AG56" s="6">
        <v>0</v>
      </c>
      <c r="AH56" s="6">
        <v>0</v>
      </c>
      <c r="AI56" s="6">
        <v>0</v>
      </c>
      <c r="AJ56" s="6">
        <v>0</v>
      </c>
      <c r="AK56" s="6">
        <v>1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1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1</v>
      </c>
    </row>
    <row r="57" spans="1:50" ht="15.75" customHeight="1">
      <c r="A57" s="4">
        <v>44774</v>
      </c>
      <c r="B57" s="2" t="s">
        <v>19</v>
      </c>
      <c r="C57" s="2">
        <v>8</v>
      </c>
      <c r="D57" s="5" t="s">
        <v>20</v>
      </c>
      <c r="E57" s="6">
        <v>936.69600000000003</v>
      </c>
      <c r="F57" s="6">
        <f t="shared" si="0"/>
        <v>6.842358789895302</v>
      </c>
      <c r="G57" s="7">
        <v>47529.767999999996</v>
      </c>
      <c r="H57" s="8">
        <f t="shared" si="1"/>
        <v>10.769111488468434</v>
      </c>
      <c r="I57" s="13"/>
      <c r="J57" s="6">
        <f t="shared" si="2"/>
        <v>0</v>
      </c>
      <c r="K57" s="11">
        <v>135.57</v>
      </c>
      <c r="L57" s="6">
        <f t="shared" si="3"/>
        <v>4.9168373036903334</v>
      </c>
      <c r="M57" s="5">
        <v>0</v>
      </c>
      <c r="N57" s="5">
        <v>1</v>
      </c>
      <c r="O57" s="5">
        <v>0</v>
      </c>
      <c r="P57" s="12">
        <v>1</v>
      </c>
      <c r="Q57" s="5">
        <f t="shared" si="4"/>
        <v>0</v>
      </c>
      <c r="R57" s="5">
        <v>1444.4050440000001</v>
      </c>
      <c r="S57" s="5">
        <f t="shared" si="5"/>
        <v>7.2754527815046552</v>
      </c>
      <c r="T57" s="5">
        <v>0</v>
      </c>
      <c r="U57" s="12">
        <v>0</v>
      </c>
      <c r="V57" s="5">
        <v>0.226185</v>
      </c>
      <c r="W57" s="6">
        <f t="shared" si="6"/>
        <v>22.561014534964912</v>
      </c>
      <c r="X57" s="5">
        <v>38</v>
      </c>
      <c r="Y57" s="5">
        <v>44436339</v>
      </c>
      <c r="Z57" s="5">
        <v>0</v>
      </c>
      <c r="AA57" s="5">
        <v>527911</v>
      </c>
      <c r="AB57" s="5">
        <v>0</v>
      </c>
      <c r="AC57" s="5">
        <v>2087696</v>
      </c>
      <c r="AD57" s="5">
        <v>1</v>
      </c>
      <c r="AE57" s="5">
        <v>0</v>
      </c>
      <c r="AF57" s="5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0</v>
      </c>
      <c r="AO57" s="6">
        <v>0</v>
      </c>
      <c r="AP57" s="6">
        <v>0</v>
      </c>
      <c r="AQ57" s="11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1</v>
      </c>
    </row>
    <row r="58" spans="1:50" ht="15.75" customHeight="1">
      <c r="A58" s="4">
        <v>44805</v>
      </c>
      <c r="B58" s="2" t="s">
        <v>19</v>
      </c>
      <c r="C58" s="2">
        <v>8</v>
      </c>
      <c r="D58" s="5" t="s">
        <v>20</v>
      </c>
      <c r="E58" s="6">
        <v>843.02639999999997</v>
      </c>
      <c r="F58" s="6">
        <f t="shared" si="0"/>
        <v>6.7369982742374752</v>
      </c>
      <c r="G58" s="7">
        <v>42776.7912</v>
      </c>
      <c r="H58" s="8">
        <f t="shared" si="1"/>
        <v>10.663750972810607</v>
      </c>
      <c r="I58" s="13"/>
      <c r="J58" s="6">
        <f t="shared" si="2"/>
        <v>0</v>
      </c>
      <c r="K58" s="11">
        <v>138.13999999999999</v>
      </c>
      <c r="L58" s="6">
        <f t="shared" si="3"/>
        <v>4.9354806204954951</v>
      </c>
      <c r="M58" s="5">
        <v>0</v>
      </c>
      <c r="N58" s="5">
        <v>1</v>
      </c>
      <c r="O58" s="5">
        <v>0</v>
      </c>
      <c r="P58" s="12">
        <v>1</v>
      </c>
      <c r="Q58" s="5">
        <f t="shared" si="4"/>
        <v>0</v>
      </c>
      <c r="R58" s="5">
        <v>1444.4050440000001</v>
      </c>
      <c r="S58" s="5">
        <f t="shared" si="5"/>
        <v>7.2754527815046552</v>
      </c>
      <c r="T58" s="5">
        <v>0</v>
      </c>
      <c r="U58" s="12">
        <v>0</v>
      </c>
      <c r="V58" s="5">
        <v>0.22539300000000001</v>
      </c>
      <c r="W58" s="6">
        <f t="shared" si="6"/>
        <v>22.482015823681262</v>
      </c>
      <c r="X58" s="5">
        <v>2291</v>
      </c>
      <c r="Y58" s="5">
        <v>44591112</v>
      </c>
      <c r="Z58" s="5">
        <v>0</v>
      </c>
      <c r="AA58" s="5">
        <v>528655</v>
      </c>
      <c r="AB58" s="5">
        <v>0</v>
      </c>
      <c r="AC58" s="5">
        <v>3220020</v>
      </c>
      <c r="AD58" s="5">
        <v>1</v>
      </c>
      <c r="AE58" s="5">
        <v>0</v>
      </c>
      <c r="AF58" s="5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  <c r="AP58" s="6">
        <v>0</v>
      </c>
      <c r="AQ58" s="11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1</v>
      </c>
    </row>
    <row r="59" spans="1:50" ht="15.75" customHeight="1">
      <c r="A59" s="4">
        <v>44835</v>
      </c>
      <c r="B59" s="2" t="s">
        <v>19</v>
      </c>
      <c r="C59" s="2">
        <v>8</v>
      </c>
      <c r="D59" s="5" t="s">
        <v>20</v>
      </c>
      <c r="E59" s="6">
        <v>819.60900000000004</v>
      </c>
      <c r="F59" s="6">
        <f t="shared" si="0"/>
        <v>6.7088273972707793</v>
      </c>
      <c r="G59" s="7">
        <v>41588.546999999999</v>
      </c>
      <c r="H59" s="8">
        <f t="shared" si="1"/>
        <v>10.635580095843912</v>
      </c>
      <c r="I59" s="13"/>
      <c r="J59" s="6">
        <f t="shared" si="2"/>
        <v>0</v>
      </c>
      <c r="K59" s="11">
        <v>133.30000000000001</v>
      </c>
      <c r="L59" s="6">
        <f t="shared" si="3"/>
        <v>4.9000761035291918</v>
      </c>
      <c r="M59" s="5">
        <v>0</v>
      </c>
      <c r="N59" s="5">
        <v>1</v>
      </c>
      <c r="O59" s="5">
        <v>0</v>
      </c>
      <c r="P59" s="12">
        <v>1</v>
      </c>
      <c r="Q59" s="5">
        <f t="shared" si="4"/>
        <v>0</v>
      </c>
      <c r="R59" s="5">
        <v>1444.4050440000001</v>
      </c>
      <c r="S59" s="5">
        <f t="shared" si="5"/>
        <v>7.2754527815046552</v>
      </c>
      <c r="T59" s="5">
        <v>0</v>
      </c>
      <c r="U59" s="12">
        <v>0</v>
      </c>
      <c r="V59" s="5">
        <v>0.23147999999999999</v>
      </c>
      <c r="W59" s="6">
        <f t="shared" si="6"/>
        <v>23.089168797902943</v>
      </c>
      <c r="X59" s="5">
        <v>8</v>
      </c>
      <c r="Y59" s="14"/>
      <c r="Z59" s="5">
        <v>0</v>
      </c>
      <c r="AA59" s="14"/>
      <c r="AB59" s="5">
        <v>0</v>
      </c>
      <c r="AC59" s="14"/>
      <c r="AD59" s="5">
        <v>1</v>
      </c>
      <c r="AE59" s="5">
        <v>0</v>
      </c>
      <c r="AF59" s="5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1</v>
      </c>
      <c r="AO59" s="6">
        <v>0</v>
      </c>
      <c r="AP59" s="6">
        <v>0</v>
      </c>
      <c r="AQ59" s="11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1</v>
      </c>
    </row>
    <row r="60" spans="1:50" ht="15.75" customHeight="1">
      <c r="A60" s="4">
        <v>44866</v>
      </c>
      <c r="B60" s="2" t="s">
        <v>19</v>
      </c>
      <c r="C60" s="2">
        <v>8</v>
      </c>
      <c r="D60" s="5" t="s">
        <v>20</v>
      </c>
      <c r="E60" s="6">
        <v>936.69600000000003</v>
      </c>
      <c r="F60" s="6">
        <f t="shared" si="0"/>
        <v>6.842358789895302</v>
      </c>
      <c r="G60" s="7">
        <v>47529.767999999996</v>
      </c>
      <c r="H60" s="8">
        <f t="shared" si="1"/>
        <v>10.769111488468434</v>
      </c>
      <c r="I60" s="13"/>
      <c r="J60" s="6">
        <f t="shared" si="2"/>
        <v>0</v>
      </c>
      <c r="K60" s="11">
        <v>141.34</v>
      </c>
      <c r="L60" s="6">
        <f t="shared" si="3"/>
        <v>4.9582185618711252</v>
      </c>
      <c r="M60" s="5">
        <v>0</v>
      </c>
      <c r="N60" s="5">
        <v>1</v>
      </c>
      <c r="O60" s="5">
        <v>0</v>
      </c>
      <c r="P60" s="12">
        <v>1</v>
      </c>
      <c r="Q60" s="5">
        <f t="shared" si="4"/>
        <v>0</v>
      </c>
      <c r="R60" s="5">
        <v>1444.4050440000001</v>
      </c>
      <c r="S60" s="5">
        <f t="shared" si="5"/>
        <v>7.2754527815046552</v>
      </c>
      <c r="T60" s="5">
        <v>0</v>
      </c>
      <c r="U60" s="12">
        <v>0</v>
      </c>
      <c r="V60" s="5">
        <v>0.22648399999999999</v>
      </c>
      <c r="W60" s="6">
        <f t="shared" si="6"/>
        <v>22.590838543391438</v>
      </c>
      <c r="X60" s="5">
        <v>15</v>
      </c>
      <c r="Y60" s="14"/>
      <c r="Z60" s="5">
        <v>0</v>
      </c>
      <c r="AA60" s="14"/>
      <c r="AB60" s="5">
        <v>0</v>
      </c>
      <c r="AC60" s="5">
        <v>26278</v>
      </c>
      <c r="AD60" s="5">
        <v>1</v>
      </c>
      <c r="AE60" s="5">
        <v>0</v>
      </c>
      <c r="AF60" s="5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1</v>
      </c>
      <c r="AP60" s="6">
        <v>0</v>
      </c>
      <c r="AQ60" s="11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1</v>
      </c>
    </row>
    <row r="61" spans="1:50" ht="15.75" customHeight="1">
      <c r="A61" s="4">
        <v>44896</v>
      </c>
      <c r="B61" s="2" t="s">
        <v>19</v>
      </c>
      <c r="C61" s="2">
        <v>8</v>
      </c>
      <c r="D61" s="5" t="s">
        <v>20</v>
      </c>
      <c r="E61" s="6">
        <v>1124.0352</v>
      </c>
      <c r="F61" s="6">
        <f t="shared" si="0"/>
        <v>7.0246803466892569</v>
      </c>
      <c r="G61" s="7">
        <v>57035.721599999997</v>
      </c>
      <c r="H61" s="8">
        <f t="shared" si="1"/>
        <v>10.951433045262387</v>
      </c>
      <c r="I61" s="13"/>
      <c r="J61" s="6">
        <f t="shared" si="2"/>
        <v>0</v>
      </c>
      <c r="K61" s="11"/>
      <c r="L61" s="6">
        <f t="shared" si="3"/>
        <v>0</v>
      </c>
      <c r="M61" s="5">
        <v>0</v>
      </c>
      <c r="N61" s="5">
        <v>1</v>
      </c>
      <c r="O61" s="5">
        <v>0</v>
      </c>
      <c r="P61" s="12">
        <v>1</v>
      </c>
      <c r="Q61" s="5">
        <f t="shared" si="4"/>
        <v>0</v>
      </c>
      <c r="R61" s="5">
        <v>1444.4050440000001</v>
      </c>
      <c r="S61" s="5">
        <f t="shared" si="5"/>
        <v>7.2754527815046552</v>
      </c>
      <c r="T61" s="5">
        <v>0</v>
      </c>
      <c r="U61" s="12">
        <v>0</v>
      </c>
      <c r="V61" s="5">
        <v>0.22220500000000001</v>
      </c>
      <c r="W61" s="6">
        <f t="shared" si="6"/>
        <v>22.164026061595056</v>
      </c>
      <c r="X61" s="5">
        <v>9</v>
      </c>
      <c r="Y61" s="14"/>
      <c r="Z61" s="5">
        <v>0</v>
      </c>
      <c r="AA61" s="14"/>
      <c r="AB61" s="5">
        <v>0</v>
      </c>
      <c r="AC61" s="5">
        <v>84200</v>
      </c>
      <c r="AD61" s="5">
        <v>1</v>
      </c>
      <c r="AE61" s="5">
        <v>0</v>
      </c>
      <c r="AF61" s="5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1</v>
      </c>
      <c r="AQ61" s="11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9:B2041"/>
  <sheetViews>
    <sheetView topLeftCell="A4" workbookViewId="0">
      <selection activeCell="L32" sqref="L32"/>
    </sheetView>
  </sheetViews>
  <sheetFormatPr defaultColWidth="8.85546875" defaultRowHeight="12.75"/>
  <cols>
    <col min="2" max="2" width="12.85546875" style="1"/>
    <col min="3" max="3" width="12.85546875"/>
  </cols>
  <sheetData>
    <row r="9" spans="1:2">
      <c r="B9"/>
    </row>
    <row r="10" spans="1:2">
      <c r="B10" s="1">
        <f ca="1">SUM(B1:B16)</f>
        <v>153229001118.98801</v>
      </c>
    </row>
    <row r="11" spans="1:2">
      <c r="B11"/>
    </row>
    <row r="12" spans="1:2">
      <c r="B12"/>
    </row>
    <row r="13" spans="1:2">
      <c r="B13"/>
    </row>
    <row r="14" spans="1:2">
      <c r="A14" t="s">
        <v>4</v>
      </c>
      <c r="B14" s="1">
        <v>5137.6450000000004</v>
      </c>
    </row>
    <row r="15" spans="1:2">
      <c r="A15" t="s">
        <v>6</v>
      </c>
      <c r="B15">
        <v>72091409.430000007</v>
      </c>
    </row>
    <row r="16" spans="1:2">
      <c r="A16" t="s">
        <v>19</v>
      </c>
      <c r="B16" s="1">
        <v>40620.75576</v>
      </c>
    </row>
    <row r="17" spans="1:2">
      <c r="A17" t="s">
        <v>20</v>
      </c>
      <c r="B17" s="1">
        <v>87734379305.238693</v>
      </c>
    </row>
    <row r="18" spans="1:2">
      <c r="A18" t="s">
        <v>24</v>
      </c>
      <c r="B18" s="1">
        <v>1623.9072000000001</v>
      </c>
    </row>
    <row r="19" spans="1:2">
      <c r="A19" t="s">
        <v>25</v>
      </c>
      <c r="B19" s="1">
        <v>185.8475</v>
      </c>
    </row>
    <row r="20" spans="1:2">
      <c r="A20" t="s">
        <v>5</v>
      </c>
      <c r="B20" s="1">
        <v>65494574218.594101</v>
      </c>
    </row>
    <row r="21" spans="1:2">
      <c r="A21" t="s">
        <v>27</v>
      </c>
      <c r="B21" s="1">
        <v>5164.6450666999999</v>
      </c>
    </row>
    <row r="22" spans="1:2">
      <c r="B22"/>
    </row>
    <row r="23" spans="1:2">
      <c r="B23"/>
    </row>
    <row r="24" spans="1:2">
      <c r="B24"/>
    </row>
    <row r="25" spans="1:2">
      <c r="B25"/>
    </row>
    <row r="26" spans="1:2">
      <c r="B26"/>
    </row>
    <row r="27" spans="1:2">
      <c r="B27"/>
    </row>
    <row r="28" spans="1:2">
      <c r="B28"/>
    </row>
    <row r="29" spans="1:2">
      <c r="B29"/>
    </row>
    <row r="30" spans="1:2">
      <c r="B30"/>
    </row>
    <row r="31" spans="1:2">
      <c r="B31"/>
    </row>
    <row r="32" spans="1:2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1321" spans="2:2">
      <c r="B1321" s="1">
        <v>87734379305.238693</v>
      </c>
    </row>
    <row r="1741" spans="2:2">
      <c r="B1741" s="1">
        <v>65494574218.594101</v>
      </c>
    </row>
    <row r="1801" spans="2:2">
      <c r="B1801" s="1">
        <v>5137.6450000000004</v>
      </c>
    </row>
    <row r="1861" spans="2:2">
      <c r="B1861" s="1">
        <v>1623.9072000000001</v>
      </c>
    </row>
    <row r="1921" spans="2:2">
      <c r="B1921" s="1">
        <v>185.8475</v>
      </c>
    </row>
    <row r="1981" spans="2:2">
      <c r="B1981" s="1">
        <v>5164.6450666999999</v>
      </c>
    </row>
    <row r="2041" spans="2:2">
      <c r="B2041" s="1">
        <v>40620.75576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55"/>
  <sheetViews>
    <sheetView topLeftCell="K40" workbookViewId="0">
      <selection activeCell="S55" sqref="S55"/>
    </sheetView>
  </sheetViews>
  <sheetFormatPr defaultColWidth="8.85546875" defaultRowHeight="12.75"/>
  <cols>
    <col min="3" max="3" width="10.7109375"/>
    <col min="4" max="4" width="12.85546875"/>
  </cols>
  <sheetData>
    <row r="1" spans="1:10">
      <c r="A1" t="s">
        <v>0</v>
      </c>
      <c r="B1" t="s">
        <v>1</v>
      </c>
      <c r="C1" t="s">
        <v>2</v>
      </c>
      <c r="D1" t="s">
        <v>3</v>
      </c>
    </row>
    <row r="2" spans="1:10">
      <c r="A2" t="s">
        <v>4</v>
      </c>
      <c r="B2" t="s">
        <v>5</v>
      </c>
      <c r="C2">
        <v>5137.6450000000004</v>
      </c>
      <c r="D2">
        <v>1988828701.2</v>
      </c>
    </row>
    <row r="4" spans="1:10">
      <c r="A4" t="s">
        <v>6</v>
      </c>
      <c r="C4">
        <v>673751.49</v>
      </c>
      <c r="D4">
        <v>41245177</v>
      </c>
      <c r="H4" t="s">
        <v>71</v>
      </c>
      <c r="I4" t="s">
        <v>72</v>
      </c>
      <c r="J4" t="s">
        <v>73</v>
      </c>
    </row>
    <row r="5" spans="1:10">
      <c r="H5" t="s">
        <v>7</v>
      </c>
      <c r="I5">
        <v>22445.200000000001</v>
      </c>
      <c r="J5">
        <v>2345509</v>
      </c>
    </row>
    <row r="6" spans="1:10">
      <c r="H6" t="s">
        <v>8</v>
      </c>
      <c r="I6">
        <v>37422.79</v>
      </c>
      <c r="J6">
        <v>8434946</v>
      </c>
    </row>
    <row r="7" spans="1:10">
      <c r="H7" t="s">
        <v>9</v>
      </c>
      <c r="I7">
        <v>2876.02</v>
      </c>
      <c r="J7">
        <v>2335861</v>
      </c>
    </row>
    <row r="8" spans="1:10">
      <c r="H8" t="s">
        <v>10</v>
      </c>
      <c r="I8">
        <v>69972.960000000006</v>
      </c>
      <c r="J8">
        <v>2427431</v>
      </c>
    </row>
    <row r="9" spans="1:10">
      <c r="H9" t="s">
        <v>11</v>
      </c>
      <c r="I9">
        <v>229.56</v>
      </c>
      <c r="J9">
        <v>2339717</v>
      </c>
    </row>
    <row r="10" spans="1:10">
      <c r="H10" t="s">
        <v>12</v>
      </c>
      <c r="I10">
        <v>58842.18</v>
      </c>
      <c r="J10">
        <v>5158826</v>
      </c>
    </row>
    <row r="11" spans="1:10">
      <c r="H11" t="s">
        <v>13</v>
      </c>
      <c r="I11">
        <v>48037.54</v>
      </c>
      <c r="J11">
        <v>2915672</v>
      </c>
    </row>
    <row r="12" spans="1:10">
      <c r="H12" t="s">
        <v>14</v>
      </c>
      <c r="I12">
        <v>54413.9</v>
      </c>
      <c r="J12">
        <v>2574421</v>
      </c>
    </row>
    <row r="13" spans="1:10">
      <c r="H13" t="s">
        <v>15</v>
      </c>
      <c r="I13">
        <v>183078.21</v>
      </c>
      <c r="J13">
        <v>5253094</v>
      </c>
    </row>
    <row r="14" spans="1:10">
      <c r="H14" t="s">
        <v>16</v>
      </c>
      <c r="I14">
        <v>19285.169999999998</v>
      </c>
      <c r="J14">
        <v>2605019</v>
      </c>
    </row>
    <row r="15" spans="1:10">
      <c r="H15" t="s">
        <v>17</v>
      </c>
      <c r="I15">
        <v>104202</v>
      </c>
      <c r="J15">
        <v>2519343</v>
      </c>
    </row>
    <row r="16" spans="1:10">
      <c r="H16" t="s">
        <v>18</v>
      </c>
      <c r="I16">
        <v>72945.960000000006</v>
      </c>
      <c r="J16">
        <v>2335338</v>
      </c>
    </row>
    <row r="17" spans="1:10">
      <c r="A17" t="s">
        <v>19</v>
      </c>
      <c r="C17">
        <v>40620.75576</v>
      </c>
      <c r="D17">
        <v>45347726.183760002</v>
      </c>
    </row>
    <row r="18" spans="1:10">
      <c r="B18" t="s">
        <v>20</v>
      </c>
      <c r="C18">
        <v>40620.75576</v>
      </c>
      <c r="D18">
        <v>45347726.183760002</v>
      </c>
    </row>
    <row r="19" spans="1:10">
      <c r="A19" t="s">
        <v>20</v>
      </c>
      <c r="C19">
        <v>87734379305.238602</v>
      </c>
      <c r="D19">
        <v>8704769004.0049496</v>
      </c>
      <c r="H19" t="s">
        <v>71</v>
      </c>
      <c r="I19" t="s">
        <v>72</v>
      </c>
      <c r="J19" t="s">
        <v>73</v>
      </c>
    </row>
    <row r="20" spans="1:10">
      <c r="B20" t="s">
        <v>21</v>
      </c>
      <c r="C20">
        <v>17828662.739999998</v>
      </c>
      <c r="D20">
        <v>775690015.32000005</v>
      </c>
      <c r="H20" t="s">
        <v>21</v>
      </c>
      <c r="I20">
        <v>17828662.739999998</v>
      </c>
      <c r="J20">
        <v>775690015.32000005</v>
      </c>
    </row>
    <row r="21" spans="1:10">
      <c r="B21" t="s">
        <v>22</v>
      </c>
      <c r="C21">
        <v>398416.03470000002</v>
      </c>
      <c r="D21">
        <v>20211724.5792</v>
      </c>
      <c r="H21" t="s">
        <v>22</v>
      </c>
      <c r="I21">
        <v>398416.03470000002</v>
      </c>
      <c r="J21">
        <v>20211724.5792</v>
      </c>
    </row>
    <row r="22" spans="1:10">
      <c r="B22" t="s">
        <v>10</v>
      </c>
      <c r="C22">
        <v>489459.01679999998</v>
      </c>
      <c r="D22">
        <v>1239205517.9737501</v>
      </c>
      <c r="H22" t="s">
        <v>10</v>
      </c>
      <c r="I22">
        <v>489459.01679999998</v>
      </c>
      <c r="J22">
        <v>1239205517.9737501</v>
      </c>
    </row>
    <row r="23" spans="1:10">
      <c r="B23" t="s">
        <v>13</v>
      </c>
      <c r="C23">
        <v>5517789.1929000001</v>
      </c>
      <c r="D23">
        <v>1479912844.1928</v>
      </c>
      <c r="H23" t="s">
        <v>13</v>
      </c>
      <c r="I23">
        <v>5517789.1929000001</v>
      </c>
      <c r="J23">
        <v>1479912844.1928</v>
      </c>
    </row>
    <row r="24" spans="1:10">
      <c r="B24" t="s">
        <v>14</v>
      </c>
      <c r="C24">
        <v>4548128.25</v>
      </c>
      <c r="D24">
        <v>901466715.53840005</v>
      </c>
      <c r="H24" t="s">
        <v>14</v>
      </c>
      <c r="I24">
        <v>4548128.25</v>
      </c>
      <c r="J24">
        <v>901466715.53840005</v>
      </c>
    </row>
    <row r="25" spans="1:10">
      <c r="B25" t="s">
        <v>15</v>
      </c>
      <c r="C25">
        <v>70586950.439999998</v>
      </c>
      <c r="D25">
        <v>2346477499.2728</v>
      </c>
      <c r="H25" t="s">
        <v>15</v>
      </c>
      <c r="I25">
        <v>70586950.439999998</v>
      </c>
      <c r="J25">
        <v>2346477499.2728</v>
      </c>
    </row>
    <row r="26" spans="1:10">
      <c r="B26" t="s">
        <v>16</v>
      </c>
      <c r="C26">
        <v>365063.09419999999</v>
      </c>
      <c r="D26">
        <v>664890408</v>
      </c>
      <c r="H26" t="s">
        <v>16</v>
      </c>
      <c r="I26">
        <v>365063.09419999999</v>
      </c>
      <c r="J26">
        <v>664890408</v>
      </c>
    </row>
    <row r="27" spans="1:10">
      <c r="B27" t="s">
        <v>17</v>
      </c>
      <c r="C27">
        <v>110187796.95</v>
      </c>
      <c r="D27">
        <v>870248136</v>
      </c>
      <c r="H27" t="s">
        <v>17</v>
      </c>
      <c r="I27">
        <v>110187796.95</v>
      </c>
      <c r="J27">
        <v>870248136</v>
      </c>
    </row>
    <row r="28" spans="1:10">
      <c r="B28" t="s">
        <v>18</v>
      </c>
      <c r="C28">
        <v>31048555.52</v>
      </c>
      <c r="D28">
        <v>11827990.528000001</v>
      </c>
      <c r="H28" t="s">
        <v>18</v>
      </c>
      <c r="I28">
        <v>31048555.52</v>
      </c>
      <c r="J28">
        <v>11827990.528000001</v>
      </c>
    </row>
    <row r="29" spans="1:10">
      <c r="B29" t="s">
        <v>23</v>
      </c>
      <c r="C29">
        <v>87493408484</v>
      </c>
      <c r="D29">
        <v>394838152.60000002</v>
      </c>
      <c r="H29" t="s">
        <v>23</v>
      </c>
      <c r="I29">
        <v>87493408484</v>
      </c>
      <c r="J29">
        <v>394838152.60000002</v>
      </c>
    </row>
    <row r="30" spans="1:10">
      <c r="A30" t="s">
        <v>24</v>
      </c>
      <c r="C30">
        <v>1623.9072000000001</v>
      </c>
      <c r="D30">
        <v>1075161.6000000001</v>
      </c>
    </row>
    <row r="31" spans="1:10">
      <c r="B31" t="s">
        <v>20</v>
      </c>
      <c r="C31">
        <v>1623.9072000000001</v>
      </c>
      <c r="D31">
        <v>1075161.6000000001</v>
      </c>
    </row>
    <row r="32" spans="1:10">
      <c r="A32" t="s">
        <v>25</v>
      </c>
      <c r="C32">
        <v>185.8475</v>
      </c>
      <c r="D32">
        <v>218183142.24000001</v>
      </c>
    </row>
    <row r="33" spans="1:10">
      <c r="B33" t="s">
        <v>20</v>
      </c>
      <c r="C33">
        <v>185.8475</v>
      </c>
      <c r="D33">
        <v>218183142.24000001</v>
      </c>
    </row>
    <row r="34" spans="1:10">
      <c r="A34" t="s">
        <v>5</v>
      </c>
      <c r="C34">
        <v>65494574218.594002</v>
      </c>
      <c r="D34">
        <v>1222693471.4400001</v>
      </c>
    </row>
    <row r="35" spans="1:10">
      <c r="B35" t="s">
        <v>21</v>
      </c>
      <c r="C35">
        <v>13421888.0964</v>
      </c>
      <c r="D35">
        <v>28909339.199999999</v>
      </c>
    </row>
    <row r="36" spans="1:10">
      <c r="B36" t="s">
        <v>10</v>
      </c>
      <c r="C36">
        <v>368873.65924800001</v>
      </c>
      <c r="D36">
        <v>100814852.88</v>
      </c>
    </row>
    <row r="37" spans="1:10">
      <c r="B37" t="s">
        <v>13</v>
      </c>
      <c r="C37">
        <v>4153937.4077940001</v>
      </c>
      <c r="D37">
        <v>74367357.120000005</v>
      </c>
    </row>
    <row r="38" spans="1:10">
      <c r="B38" t="s">
        <v>15</v>
      </c>
      <c r="C38">
        <v>53139720.218400002</v>
      </c>
      <c r="D38">
        <v>441204034.31999999</v>
      </c>
    </row>
    <row r="39" spans="1:10">
      <c r="B39" t="s">
        <v>17</v>
      </c>
      <c r="C39">
        <v>83355014.457000002</v>
      </c>
      <c r="D39">
        <v>296256199.68000001</v>
      </c>
    </row>
    <row r="40" spans="1:10">
      <c r="B40" t="s">
        <v>18</v>
      </c>
      <c r="C40">
        <v>23374172.4672</v>
      </c>
      <c r="D40">
        <v>159696295.91999999</v>
      </c>
    </row>
    <row r="41" spans="1:10">
      <c r="B41" t="s">
        <v>26</v>
      </c>
      <c r="C41">
        <v>65316760612.288002</v>
      </c>
      <c r="D41">
        <v>121445392.31999999</v>
      </c>
    </row>
    <row r="42" spans="1:10">
      <c r="A42" t="s">
        <v>27</v>
      </c>
      <c r="C42">
        <v>5164.6450666999999</v>
      </c>
      <c r="D42">
        <v>54946180.799999997</v>
      </c>
    </row>
    <row r="43" spans="1:10">
      <c r="B43" t="s">
        <v>20</v>
      </c>
      <c r="C43">
        <v>5164.6450666999999</v>
      </c>
      <c r="D43">
        <v>54946180.799999997</v>
      </c>
    </row>
    <row r="44" spans="1:10">
      <c r="A44" t="s">
        <v>28</v>
      </c>
      <c r="C44">
        <v>153229680008.12299</v>
      </c>
      <c r="D44">
        <v>12277088564.4687</v>
      </c>
    </row>
    <row r="48" spans="1:10">
      <c r="H48" t="s">
        <v>71</v>
      </c>
      <c r="I48" t="s">
        <v>72</v>
      </c>
      <c r="J48" t="s">
        <v>73</v>
      </c>
    </row>
    <row r="49" spans="8:10">
      <c r="H49" t="s">
        <v>21</v>
      </c>
      <c r="I49">
        <v>13421888.0964</v>
      </c>
      <c r="J49">
        <v>28909339.199999999</v>
      </c>
    </row>
    <row r="50" spans="8:10">
      <c r="H50" t="s">
        <v>10</v>
      </c>
      <c r="I50">
        <v>368873.65924800001</v>
      </c>
      <c r="J50">
        <v>100814852.88</v>
      </c>
    </row>
    <row r="51" spans="8:10">
      <c r="H51" t="s">
        <v>13</v>
      </c>
      <c r="I51">
        <v>4153937.4077940001</v>
      </c>
      <c r="J51">
        <v>74367357.120000005</v>
      </c>
    </row>
    <row r="52" spans="8:10">
      <c r="H52" t="s">
        <v>15</v>
      </c>
      <c r="I52">
        <v>53139720.218400002</v>
      </c>
      <c r="J52">
        <v>441204034.31999999</v>
      </c>
    </row>
    <row r="53" spans="8:10">
      <c r="H53" t="s">
        <v>17</v>
      </c>
      <c r="I53">
        <v>83355014.457000002</v>
      </c>
      <c r="J53">
        <v>296256199.68000001</v>
      </c>
    </row>
    <row r="54" spans="8:10">
      <c r="H54" t="s">
        <v>18</v>
      </c>
      <c r="I54">
        <v>23374172.4672</v>
      </c>
      <c r="J54">
        <v>159696295.91999999</v>
      </c>
    </row>
    <row r="55" spans="8:10">
      <c r="H55" t="s">
        <v>26</v>
      </c>
      <c r="I55">
        <v>65316760612.288002</v>
      </c>
      <c r="J55">
        <v>121445392.31999999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 Data</vt:lpstr>
      <vt:lpstr>BD</vt:lpstr>
      <vt:lpstr>IND</vt:lpstr>
      <vt:lpstr>PAK</vt:lpstr>
      <vt:lpstr>AFG</vt:lpstr>
      <vt:lpstr>Maldives</vt:lpstr>
      <vt:lpstr>Nepal</vt:lpstr>
      <vt:lpstr>SL</vt:lpstr>
      <vt:lpstr>Bhutan</vt:lpstr>
      <vt:lpstr>Parcent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Mostafizur Rahman</cp:lastModifiedBy>
  <dcterms:created xsi:type="dcterms:W3CDTF">2023-04-09T04:24:00Z</dcterms:created>
  <dcterms:modified xsi:type="dcterms:W3CDTF">2024-04-06T07:19:42Z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231278A3C86D47DE85DE8AFCE2383636</vt:lpwstr>
  </property>
  <property fmtid="{D5CDD505-2E9C-101B-9397-08002B2CF9AE}" pid="3" name="KSOProductBuildVer">
    <vt:lpwstr>1033-11.2.0.11537</vt:lpwstr>
  </property>
</Properties>
</file>